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externalLinks/externalLink1.xml" ContentType="application/vnd.openxmlformats-officedocument.spreadsheetml.externalLink+xml"/>
  <Override PartName="/xl/metadata.xml" ContentType="application/vnd.openxmlformats-officedocument.spreadsheetml.sheetMetadata+xml"/>
  <Override PartName="/xl/richData/rdrichvalue.xml" ContentType="application/vnd.ms-excel.rdrichvalue+xml"/>
  <Override PartName="/xl/richData/rdrichvaluestructure.xml" ContentType="application/vnd.ms-excel.rdrichvaluestructure+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8125" windowHeight="12540"/>
  </bookViews>
  <sheets>
    <sheet name="汇总计划" sheetId="1" r:id="rId1"/>
    <sheet name="辅助信息" sheetId="2" r:id="rId2"/>
    <sheet name="钢厂库存表" sheetId="3" r:id="rId3"/>
    <sheet name="物流明细" sheetId="4" r:id="rId4"/>
  </sheets>
  <externalReferences>
    <externalReference r:id="rId5"/>
  </externalReferences>
  <definedNames>
    <definedName name="_xlnm._FilterDatabase" localSheetId="0" hidden="1">汇总计划!$A$1:$Q$2052</definedName>
    <definedName name="_xlnm._FilterDatabase" localSheetId="3" hidden="1">物流明细!$A$1:$K$4589</definedName>
    <definedName name="_xlnm.Print_Area" localSheetId="0">汇总计划!$A$1:$Q$999</definedName>
  </definedNames>
  <calcPr calcId="144525"/>
</workbook>
</file>

<file path=xl/comments1.xml><?xml version="1.0" encoding="utf-8"?>
<comments xmlns="http://schemas.openxmlformats.org/spreadsheetml/2006/main">
  <authors>
    <author>Administrator</author>
  </authors>
  <commentList>
    <comment ref="K7" authorId="0">
      <text>
        <r>
          <rPr>
            <sz val="10"/>
            <rFont val="宋体"/>
            <charset val="134"/>
          </rPr>
          <t xml:space="preserve">Administrator:
物贸在线计划编号
</t>
        </r>
      </text>
    </comment>
  </commentList>
</comments>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1">
    <bk>
      <extLst>
        <ext uri="{3e2802c4-a4d2-4d8b-9148-e3be6c30e623}">
          <xlrd:rvb i="0"/>
        </ext>
      </extLst>
    </bk>
  </futureMetadata>
  <valueMetadata count="1">
    <bk>
      <rc t="1" v="0"/>
    </bk>
  </valueMetadata>
</metadata>
</file>

<file path=xl/sharedStrings.xml><?xml version="1.0" encoding="utf-8"?>
<sst xmlns="http://schemas.openxmlformats.org/spreadsheetml/2006/main" count="5450" uniqueCount="458">
  <si>
    <t>标段名称</t>
  </si>
  <si>
    <t>下单时间</t>
  </si>
  <si>
    <t>集物网订单编号</t>
  </si>
  <si>
    <t>物资名称</t>
  </si>
  <si>
    <t>规格型号</t>
  </si>
  <si>
    <t>需求量</t>
  </si>
  <si>
    <t>已发量</t>
  </si>
  <si>
    <t>收货地址</t>
  </si>
  <si>
    <t>收货人</t>
  </si>
  <si>
    <t>收货人电话</t>
  </si>
  <si>
    <t>备注</t>
  </si>
  <si>
    <t>计划进场时间</t>
  </si>
  <si>
    <t>空值</t>
  </si>
  <si>
    <t>剩余天数</t>
  </si>
  <si>
    <t>超期天数</t>
  </si>
  <si>
    <t>合同号及项目名称</t>
  </si>
  <si>
    <t>项目部</t>
  </si>
  <si>
    <t>达州市公共卫生临床医疗中心项目-一标-1号制作房</t>
  </si>
  <si>
    <t>HRB400E Φ25 9m</t>
  </si>
  <si>
    <t>HRB400E Φ14 9m</t>
  </si>
  <si>
    <t>五冶钢构医学科学产业园建设项目房建三部-一标（7-2）</t>
  </si>
  <si>
    <t>HRB500E Φ18</t>
  </si>
  <si>
    <t>HRB500E Φ25</t>
  </si>
  <si>
    <t>五冶钢构医学科学产业园建设项目房建三部-一标（7-3）</t>
  </si>
  <si>
    <t>五冶钢构医学科学产业园建设项目房建三部-一标（7-4）</t>
  </si>
  <si>
    <t>五冶达州国道542项目-二工区路基五工段</t>
  </si>
  <si>
    <t>HRB400E Φ12</t>
  </si>
  <si>
    <t>HRB400E Φ12 9m</t>
  </si>
  <si>
    <t>HRB400E Φ22 9m</t>
  </si>
  <si>
    <t>五冶达州国道542项目-二工区黄家湾隧道工段</t>
  </si>
  <si>
    <t>HRB400E Φ18 9m</t>
  </si>
  <si>
    <t>四川商建-射洪城乡一体化项目</t>
  </si>
  <si>
    <t>HRB400E Φ16 9m</t>
  </si>
  <si>
    <t>HRB400E Φ20 9m</t>
  </si>
  <si>
    <t>提前联系到场规格、一天到场车辆不低于2车</t>
  </si>
  <si>
    <t>送货单：送货单位：南充思临新材料科技有限公司、收货单位：五冶集团川北(南充)建设有限公司、项目名称：南充医学科学产业园、送货车型13米、装货前联系收货人核实到场规格</t>
  </si>
  <si>
    <t>五冶建设送货单、4份材质书、送货车型9.6米、（运输车辆不能走从赵固到工地上这条路、村民群体堵路只能走9号便道）、装货前联系收货人核实到场规格、没提前告知进场规格现场不给予接收</t>
  </si>
  <si>
    <t>五冶建设送货单、4份材质书、送货车型9.6米、装货前联系收货人核实到场规格、没提前告知进场规格现场不给予接收</t>
  </si>
  <si>
    <t>提前联系到场规格及数量</t>
  </si>
  <si>
    <t>达州市公共卫生临床医疗中心项目-一标-2号制作房</t>
  </si>
  <si>
    <t>HRB400E Φ8</t>
  </si>
  <si>
    <t>HRB400E Φ10</t>
  </si>
  <si>
    <t>该计划未晋邦未安排完的</t>
  </si>
  <si>
    <t>达州市公共卫生医疗中心项目-二标-3号楼</t>
  </si>
  <si>
    <t>华西酒城南</t>
  </si>
  <si>
    <t>HRB500E Φ16</t>
  </si>
  <si>
    <t>HRB500E Φ22</t>
  </si>
  <si>
    <t>商投建工达州中医药科技园-1工区</t>
  </si>
  <si>
    <t>华西颐海-科创农业生态谷-1号钢筋房</t>
  </si>
  <si>
    <t>HRB400E Φ6</t>
  </si>
  <si>
    <t>五冶达州国道542项目-一工区路基四工段</t>
  </si>
  <si>
    <t>HPB300 Φ10</t>
  </si>
  <si>
    <t>HRB400E Φ32 9m</t>
  </si>
  <si>
    <t>HPB300 Φ8</t>
  </si>
  <si>
    <t>五冶达州国道542项目-二工区巴河特大桥工段-5号墩</t>
  </si>
  <si>
    <t>优先四级钢，盘圆</t>
  </si>
  <si>
    <t>商投建工达州中医药科技园-4工区-7号楼</t>
  </si>
  <si>
    <t>HPB300 Φ6</t>
  </si>
  <si>
    <t>HRB500E Φ20</t>
  </si>
  <si>
    <t>五冶钢构医学科学产业园建设项目房建二部-三标（1-2）</t>
  </si>
  <si>
    <t>五冶钢构医学科学产业园建设项目房建二部-六标</t>
  </si>
  <si>
    <t>HPB300 Φ12</t>
  </si>
  <si>
    <t>缺量任一加直条</t>
  </si>
  <si>
    <t>五冶达州国道542项目-三工区路基六工段</t>
  </si>
  <si>
    <t>五冶达州国道542项目-三工区桥梁3工段</t>
  </si>
  <si>
    <t>HRB400E Φ28 9m</t>
  </si>
  <si>
    <t>HRB500E Φ12</t>
  </si>
  <si>
    <t>16直条9吨加急</t>
  </si>
  <si>
    <t>商投建工达州中医药科技园-2工区-景观桥</t>
  </si>
  <si>
    <t>商投建工达州中医药科技园-4工区-2号楼</t>
  </si>
  <si>
    <t>五冶达州国道542项目-一工区路基二工段</t>
  </si>
  <si>
    <t>五冶钢构医学科学产业园建设项目房建二部-三标（1-5）</t>
  </si>
  <si>
    <t>五冶钢构医学科学产业园建设项目房建二部-网羽馆（6-5）</t>
  </si>
  <si>
    <t>五冶钢构医学科学产业园建设项目房建三部-一标（7-1）</t>
  </si>
  <si>
    <t>五冶达州国道542项目-三工区桥梁4工段</t>
  </si>
  <si>
    <t>五冶达州国道542项目-一工区桥梁一工段-4</t>
  </si>
  <si>
    <t>HRB400E Φ14 12m</t>
  </si>
  <si>
    <t>HRB400E Φ28 12m</t>
  </si>
  <si>
    <t>五冶达州国道542项目-二工区巴河特大桥工段-4号墩</t>
  </si>
  <si>
    <t>五冶达州国道542项目-养护工区</t>
  </si>
  <si>
    <t>五冶钢构宜宾高县月江镇建设项目</t>
  </si>
  <si>
    <t>华西简阳西城嘉苑</t>
  </si>
  <si>
    <t>HRB500E Φ14</t>
  </si>
  <si>
    <t>加急12盘螺</t>
  </si>
  <si>
    <t>五冶达州国道542项目-一工区路基一工段</t>
  </si>
  <si>
    <t>加急，28规格</t>
  </si>
  <si>
    <t>HRB400E Φ32 12m</t>
  </si>
  <si>
    <t>五冶达州国道542项目-一工区桥梁二工段</t>
  </si>
  <si>
    <t>五冶钢构医学科学产业园建设项目房建二部-四标（5-4）</t>
  </si>
  <si>
    <t>五冶钢构医学科学产业园建设项目房建三部-排洪渠</t>
  </si>
  <si>
    <t>HRB400E Φ16 12m</t>
  </si>
  <si>
    <t>HRB400E Φ25 12m</t>
  </si>
  <si>
    <t>华西萌海-科创农业生态谷</t>
  </si>
  <si>
    <t>一车</t>
  </si>
  <si>
    <t>需核实</t>
  </si>
  <si>
    <t>凑一车</t>
  </si>
  <si>
    <t>混装</t>
  </si>
  <si>
    <t>与三部混装</t>
  </si>
  <si>
    <t>五冶钢构医学科学产业园建设项目房建一部-一标（2-6）</t>
  </si>
  <si>
    <t>五冶钢构医学科学产业园建设项目房建连接线道路工程</t>
  </si>
  <si>
    <t>加急</t>
  </si>
  <si>
    <t>加急混装</t>
  </si>
  <si>
    <t>23日进场下雨</t>
  </si>
  <si>
    <t>23日进场,在下雨</t>
  </si>
  <si>
    <t>达州市公共卫生医疗中心项目-二标-78号楼</t>
  </si>
  <si>
    <t>单独装车补运费</t>
  </si>
  <si>
    <t>五冶钢构宜宾高县月江镇建设项目-1</t>
  </si>
  <si>
    <t>五冶钢构宜宾高县月江镇建设项目-2</t>
  </si>
  <si>
    <t>五冶达州国道542项目-三工区路基八工段(连接线)</t>
  </si>
  <si>
    <t>加25凑一车</t>
  </si>
  <si>
    <t>平常拉的是32吨</t>
  </si>
  <si>
    <t>HRB400E Φ12 12m</t>
  </si>
  <si>
    <t>商投建工达州中医药科技园-4工区-10号楼</t>
  </si>
  <si>
    <t>五冶钢构医学科学产业园建设项目房建二部-排洪渠（五标）</t>
  </si>
  <si>
    <t>20-22-25直条平均加，凑一车</t>
  </si>
  <si>
    <t>JWDDCD2025011400164</t>
  </si>
  <si>
    <t>螺纹钢</t>
  </si>
  <si>
    <t>五冶钢构医学科学产业园建设项目房建三部-配套用房及围墙</t>
  </si>
  <si>
    <t>JWDDCD2025021900064</t>
  </si>
  <si>
    <t>盘螺</t>
  </si>
  <si>
    <t>五冶达州国道542项目-一工区路基四工段-1</t>
  </si>
  <si>
    <t>JWDDCD2024101600133</t>
  </si>
  <si>
    <t>（五冶钢构宜宾高县月江镇建设项目）  四川省宜宾市高县月江镇刚记超市斜对面(还阳组团沪碳二期项目)</t>
  </si>
  <si>
    <t>张朝亮</t>
  </si>
  <si>
    <t>提前联系到场规格</t>
  </si>
  <si>
    <t>ZTWM-CDGS-XS-2024-0169-中冶西部钢构-宜宾市南溪区幸福路东路、高县月江镇建设项目</t>
  </si>
  <si>
    <t>不够加32直条凑</t>
  </si>
  <si>
    <t>五冶钢构医学科学产业园建设项目房建三部-管网总坪</t>
  </si>
  <si>
    <t>宜宾兴港三江新区长江工业园建设项目</t>
  </si>
  <si>
    <t>宜宾兴港三江新区长江工业园建设项目-M2地块</t>
  </si>
  <si>
    <t>HRB400E Φ18 12m</t>
  </si>
  <si>
    <t>宜宾兴港三江新区长江工业园建设项目-11#厂房</t>
  </si>
  <si>
    <t>宜宾兴港三江新区长江工业园建设项目-9#厂房</t>
  </si>
  <si>
    <t>HRB400E Φ22 12m</t>
  </si>
  <si>
    <t>未送到</t>
  </si>
  <si>
    <t>宜宾兴港三江新区长江工业园建设项目-M2-2#厂房</t>
  </si>
  <si>
    <t>宜宾兴港三江新区长江工业园建设项目-M2-00-04桩</t>
  </si>
  <si>
    <t>宜宾兴港三江新区长江工业园建设项目-M2-6#厂房</t>
  </si>
  <si>
    <t>HRB400E Φ20 12m</t>
  </si>
  <si>
    <t>宜宾兴港三江新区长江工业园建设项目-M2-7#厂房</t>
  </si>
  <si>
    <t>HRB500E Φ14 12m</t>
  </si>
  <si>
    <t>HRB500E Φ22 12m</t>
  </si>
  <si>
    <t>HRB500E Φ25 12m</t>
  </si>
  <si>
    <t>HRB500E Φ14 9m</t>
  </si>
  <si>
    <t>特殊计划结算到542</t>
  </si>
  <si>
    <t>五冶达州新材料产业园</t>
  </si>
  <si>
    <t>JWDDCD2024102400111</t>
  </si>
  <si>
    <t>商投建工达州中医药科技园-4工区-11号楼</t>
  </si>
  <si>
    <t>宜宾兴港三江新区长江工业园建设项目-3#8#土建</t>
  </si>
  <si>
    <t>14加急</t>
  </si>
  <si>
    <t>中铁科研院宜宾泥溪项目</t>
  </si>
  <si>
    <t>五冶钢构医学科学产业园建设项目房建一部-四标（3-7）</t>
  </si>
  <si>
    <t>五冶建设龙泉芙蓉花语项目-1、3地块</t>
  </si>
  <si>
    <t>宜宾兴港三江新区长江工业园建设项目-M2-4#厂房</t>
  </si>
  <si>
    <t>宜宾兴港三江新区长江工业园建设项目-M2-5#厂房</t>
  </si>
  <si>
    <t>五冶钢构宜宾高县月江镇建设项目-308亩平场项目</t>
  </si>
  <si>
    <t>商投建工达州中医药科技园-2工区-2号桥</t>
  </si>
  <si>
    <t>特殊计划2</t>
  </si>
  <si>
    <t>五冶建设龙泉芙蓉花语项目-2地块</t>
  </si>
  <si>
    <t>商投建工达州中医药科技园-3工区</t>
  </si>
  <si>
    <t>中铁三局集团西渝高铁康渝段站房四标工程</t>
  </si>
  <si>
    <t>宜宾兴港三江新区长江工业园保障性租赁住房建设项目-1标</t>
  </si>
  <si>
    <t>宜宾兴港三江新区长江工业园保障性租赁住房建设项目-2标</t>
  </si>
  <si>
    <t>商投建工达州中医药科技园-4工区-9号楼</t>
  </si>
  <si>
    <t>加急盘螺10</t>
  </si>
  <si>
    <t>加急四级钢</t>
  </si>
  <si>
    <t>首次进场，17日安排计划</t>
  </si>
  <si>
    <t>五冶建设扩建艺体中学二期工程</t>
  </si>
  <si>
    <t>项目要求按整车装配</t>
  </si>
  <si>
    <t>五冶建设龙泉芙蓉花语项目-1,3地块</t>
  </si>
  <si>
    <t>计划取消</t>
  </si>
  <si>
    <t>五冶钢构宜宾南溪区项目土建4标</t>
  </si>
  <si>
    <t>不够加18直条</t>
  </si>
  <si>
    <t>8盘螺凑一车</t>
  </si>
  <si>
    <t>三级钢现场要求放在下面</t>
  </si>
  <si>
    <t>周二卸货</t>
  </si>
  <si>
    <t>武汉电气化局成达万高铁强电项目-渠县</t>
  </si>
  <si>
    <t>武汉电气化局成达万高铁强电项目-南充营山</t>
  </si>
  <si>
    <t>补运费</t>
  </si>
  <si>
    <t>商投建工达州中医药科技园-4工区-3号楼</t>
  </si>
  <si>
    <t>商投建工达州中医药科技园-4工区-8号楼</t>
  </si>
  <si>
    <t>HRB500E Φ28</t>
  </si>
  <si>
    <t>HRB500E Φ32</t>
  </si>
  <si>
    <t>明天有雨加急到场</t>
  </si>
  <si>
    <t>宜宾兴港三江新区长江工业园保障性租赁住房建设项目-边坡支护</t>
  </si>
  <si>
    <t>标段名称（细分）</t>
  </si>
  <si>
    <t>品牌限制</t>
  </si>
  <si>
    <t>备注要求</t>
  </si>
  <si>
    <t>列1</t>
  </si>
  <si>
    <t>高线</t>
  </si>
  <si>
    <t>五冶友谊站TOD</t>
  </si>
  <si>
    <t>攀钢,陕钢,威钢,达钢,德胜,水钢,昆钢</t>
  </si>
  <si>
    <t>（五冶友谊站TOD）四川省成都市新都区友谊站TOD项目</t>
  </si>
  <si>
    <t>童应华</t>
  </si>
  <si>
    <t>五冶建设送货单</t>
  </si>
  <si>
    <t>五冶川音艺术大楼</t>
  </si>
  <si>
    <t>达钢,威钢,成实,长峰,包钢,德胜</t>
  </si>
  <si>
    <t>（五冶川音艺术大楼）四川省成都市武侯区新生路6号四川音乐学院音乐艺术大楼建设项目部-（不要龙钢）</t>
  </si>
  <si>
    <t>何雪婷</t>
  </si>
  <si>
    <t>材质书4份盖章,五冶送货单,收货人留白或何雪婷18308463588,送货单不要写都钢</t>
  </si>
  <si>
    <t>五冶自贡人才公寓</t>
  </si>
  <si>
    <t>威钢,陕钢,德胜,达钢,酒钢,昆钢,包钢,八一,水钢,攀钢</t>
  </si>
  <si>
    <t>（五冶自贡人才公寓）四川省自贡市贡井区航空产业园区(人才公寓)项目</t>
  </si>
  <si>
    <t>徐嘉晨</t>
  </si>
  <si>
    <t>五冶送货单</t>
  </si>
  <si>
    <t>包钢,达钢,德胜,酒钢,昆钢,攀钢,山西建邦,陕西龙门,陕西略阳,水城钢铁,威钢, 重钢</t>
  </si>
  <si>
    <t>（华西酒城南）成都市武侯区火车南站西路8号酒城南项目</t>
  </si>
  <si>
    <t>龙耀宇</t>
  </si>
  <si>
    <t>对方卸车</t>
  </si>
  <si>
    <t>JWDDCD2025060600053</t>
  </si>
  <si>
    <t>ZTWM-CDGS-XS-2024-0189-华西集采-酒城南项目</t>
  </si>
  <si>
    <t>达钢,德胜,昆钢,陕钢,攀钢,山西建邦,威钢</t>
  </si>
  <si>
    <t>（华西简阳西城嘉苑）四川省成都市简阳市简城街道高屋村</t>
  </si>
  <si>
    <t>张瀚镭</t>
  </si>
  <si>
    <t>优先威钢发货,我方卸车,新老国标钢厂不加价可直发，因陕钢多次出现磅差，项目拒绝使用</t>
  </si>
  <si>
    <t>JWDDCD2025060900080</t>
  </si>
  <si>
    <t>ZTWM-CDGS-XS-2024-0030-华西集采-简州大道</t>
  </si>
  <si>
    <t>华西兴隆学校</t>
  </si>
  <si>
    <t>安钢,宝钢,达钢,德钢,陕钢,攀成钢,水钢,威钢,重钢</t>
  </si>
  <si>
    <t>（华西兴隆学校）成都东部新区三岔街道冯家堰坚石路中段</t>
  </si>
  <si>
    <t>赵宏强</t>
  </si>
  <si>
    <t>4份材质书盖签章,控制炉批号,优先润耀发货</t>
  </si>
  <si>
    <t>ZTWM-CDGS-YL-20240807-003</t>
  </si>
  <si>
    <t>威钢,攀钢,陕钢</t>
  </si>
  <si>
    <t>（华西萌海科创农业生态谷）成都市简阳市白金山水库</t>
  </si>
  <si>
    <t>石清国</t>
  </si>
  <si>
    <t>优先威钢,我方卸车,新老国标钢厂不加价可直发</t>
  </si>
  <si>
    <t>JWDDCD2025051800046</t>
  </si>
  <si>
    <t>ZTWM-CDGS-XS-2024-0092-华西-萌海科创农业生态谷</t>
  </si>
  <si>
    <t>华西颐海-科创农业生态谷</t>
  </si>
  <si>
    <t>ZTWM-CDGS-YL-20240529-006</t>
  </si>
  <si>
    <t>ZTWM-CDGS-XS-2024-0093-华西-颐海科创农业生态谷</t>
  </si>
  <si>
    <t>华西颐海-科创农业生态谷-2号钢筋房</t>
  </si>
  <si>
    <t>HRB400E Φ14</t>
  </si>
  <si>
    <t>建工西南东部新城J2-07项目</t>
  </si>
  <si>
    <t>威钢,德胜,川中,建邦,陕钢,长峰,重钢,水钢,达钢</t>
  </si>
  <si>
    <t>（建工西南东部新城J2-07项目）四川省自贡市大安区东环路1001号成都嘉祥外国语学校(自贡分校)</t>
  </si>
  <si>
    <t>南科</t>
  </si>
  <si>
    <t>JWDDCD2024061900252</t>
  </si>
  <si>
    <t>ZTWM-CDGS-XS-2024-0013-中铁建工-自贡东部新城</t>
  </si>
  <si>
    <t>五冶南充应急救援项目</t>
  </si>
  <si>
    <t>冷钢,达钢,陕钢,昆钢,川中钢铁</t>
  </si>
  <si>
    <t>（五冶南充应急救援项目）四川省南充市顺庆区临江新区学府大道二段南充综合应急救援训练基地建设项目部</t>
  </si>
  <si>
    <t>谭秦</t>
  </si>
  <si>
    <t>ZTWM-CDGS-YL-20240523-001</t>
  </si>
  <si>
    <t>HRB400E Φ10 9m</t>
  </si>
  <si>
    <t>水钢,昆钢,攀钢,德钢(四川德胜),陕钢,酒钢,威钢,达钢,长峰,成实</t>
  </si>
  <si>
    <t>（五冶达州新材料产业园）达州市市东部经开区新材料产业园麻柳镇石和尚村</t>
  </si>
  <si>
    <t>张焱</t>
  </si>
  <si>
    <t>五冶建设送货单,</t>
  </si>
  <si>
    <t>JWDDCD2024081000027</t>
  </si>
  <si>
    <t>商投建工达州中医药科技园</t>
  </si>
  <si>
    <t>达钢,冷钢,威钢,陕钢,德胜,重钢,鄂钢,昆钢,泸钢,成实</t>
  </si>
  <si>
    <t>（商投建工达州中医药科技园-1工区）达州市通川区达州中医药职业学院犀牛大道北段</t>
  </si>
  <si>
    <t>程黄刚</t>
  </si>
  <si>
    <t>控制炉批号！多了现场不收！,优先安排达钢,提前联系到场规格及数量</t>
  </si>
  <si>
    <t>JWDDCD2025052800131</t>
  </si>
  <si>
    <t>ZTWM-CDGS-XS-2024-0134-商投建工达州中医药科技成果示范园项目</t>
  </si>
  <si>
    <t>（商投建工达州中医药科技园-2工区-景观桥）达州市通川区达州中医药职业学院犀牛大道北段</t>
  </si>
  <si>
    <t>李波</t>
  </si>
  <si>
    <t>（商投建工达州中医药科技园-2工区-2号桥）达州市通川区达州中医药职业学院犀牛大道北段</t>
  </si>
  <si>
    <t>（商投建工达州中医药科技园-3工区）达州市通川区达州中医药职业学院犀牛大道北段</t>
  </si>
  <si>
    <t>（商投建工达州中医药科技园-4工区-2号楼）达州市通川区达州中医药职业学院犀牛大道北段</t>
  </si>
  <si>
    <t>张扬</t>
  </si>
  <si>
    <t>（商投建工达州中医药科技园-4工区-3号楼）达州市通川区达州中医药职业学院犀牛大道北段</t>
  </si>
  <si>
    <t>（商投建工达州中医药科技园-4工区-7号楼）达州市通川区达州中医药职业学院犀牛大道北段</t>
  </si>
  <si>
    <t>（商投建工达州中医药科技园-4工区-8号楼）达州市通川区达州中医药职业学院犀牛大道北段</t>
  </si>
  <si>
    <t>（商投建工达州中医药科技园-4工区-9号楼）达州市通川区达州中医药职业学院犀牛大道北段</t>
  </si>
  <si>
    <t>（商投建工达州中医药科技园-4工区-10号楼）达州市通川区达州中医药职业学院犀牛大道北段</t>
  </si>
  <si>
    <t>（商投建工达州中医药科技园-4工区-11号楼）达州市通川区达州中医药职业学院犀牛大道北段</t>
  </si>
  <si>
    <t>中冶建设抗肿瘤药物研发基地项目</t>
  </si>
  <si>
    <t xml:space="preserve">  威钢,德胜及其他"我的钢铁网"可查询价格的品牌</t>
  </si>
  <si>
    <t>（中冶建设抗肿瘤药物研发基地项目）宜宾市南溪区罗龙镇宜宾创新预拌砂浆有限公司直行500米中冶交通天然抗肿瘤工地</t>
  </si>
  <si>
    <t>熊祚银</t>
  </si>
  <si>
    <t>4份材质书盖章</t>
  </si>
  <si>
    <t>JWDDCD2024080600007</t>
  </si>
  <si>
    <t>ZTWM-CDGS-XS-2024-0135-中冶建设-抗肿瘤药物研发基地项目</t>
  </si>
  <si>
    <t>四川商建
射洪城乡一体化项目</t>
  </si>
  <si>
    <t>（四川商建-射洪城乡一体化项目）遂宁市射洪市忠新幼儿园北侧约220米新溪小区</t>
  </si>
  <si>
    <t>柏子刚</t>
  </si>
  <si>
    <t>JWDDCD2024121000136</t>
  </si>
  <si>
    <t>ZTWM-CDGS-XS-2024-0179-四川商投-射洪城乡一体化建设项目</t>
  </si>
  <si>
    <t>五冶钢构-宜宾市南溪区高县月江镇建设项目</t>
  </si>
  <si>
    <t>攀钢,威钢,达钢,水钢,武钢,陕钢龙门集团,德胜</t>
  </si>
  <si>
    <t>ZTWM-CDGS-XS-2024-0169-中冶西部钢构-宜宾市南溪区幸福路东路,高县月江镇建设项目</t>
  </si>
  <si>
    <t>送货单要求：送货单位：宜宾罗投资产管理有限公司,收货单位：中国五冶集团有限公司,装货前联系收货人核实到场规格</t>
  </si>
  <si>
    <t>五冶钢构达州市公共卫生临床医疗中心项目</t>
  </si>
  <si>
    <t>鞍钢,威钢,陕钢,首钢,宝钢,重钢,攀成钢,达钢,武钢,酒钢,宝武鄂钢</t>
  </si>
  <si>
    <t>（达州市公共卫生临床医疗中心项目-一标-1号制作房）达州市通川区西外复兴镇公共卫生临床医疗中心项目</t>
  </si>
  <si>
    <t>潘建发</t>
  </si>
  <si>
    <t>提前联系到场规格,一天到场车辆不低于2车</t>
  </si>
  <si>
    <t>JWDDCD2024101600090</t>
  </si>
  <si>
    <t>JWDDCD2024111900173</t>
  </si>
  <si>
    <t>ZTWM-CDGS-XS-2024-0205-五冶钢构-达州市通川区西外复兴镇及临近片区建设项目</t>
  </si>
  <si>
    <t>（达州市公共卫生临床医疗中心项目-一标-2号制作房）达州市通川区西外复兴镇公共卫生临床医疗中心项目</t>
  </si>
  <si>
    <t>（达州市公共卫生医疗中心项目-二标-3号楼）达州市通川区西外复兴镇公共卫生临床医疗中心项目</t>
  </si>
  <si>
    <t>黄永林</t>
  </si>
  <si>
    <t>（达州市公共卫生医疗中心项目-二标-78号楼）达州市通川区西外复兴镇公共卫生临床医疗中心项目</t>
  </si>
  <si>
    <t>五冶达州国道542项目</t>
  </si>
  <si>
    <t>五冶达州国道542项目-应急救援中心</t>
  </si>
  <si>
    <t>武钢,达钢,冷钢,水钢,德胜,重钢</t>
  </si>
  <si>
    <t>（五冶达州国道542项目-应急救援中心）四川省达州市达川区南大街259号</t>
  </si>
  <si>
    <t>陶德成</t>
  </si>
  <si>
    <t>五冶建设送货单,送货车型要求高栏卸货,材质书4份,装货前联系收货人核实到场规格,没提前告知进场规格现场不给予接收</t>
  </si>
  <si>
    <t>ZTWM-CDGS-XS-2024-0181-五冶天府-国道542项目（二批次）</t>
  </si>
  <si>
    <t>五冶达州国道542项目-二工区巴河特大桥工段</t>
  </si>
  <si>
    <t>武钢,酒钢,达钢,冷钢,水钢,德胜,威钢,重钢,重庆永航,宝武鄂城,成实</t>
  </si>
  <si>
    <t>（五冶达州国道542项目-二工区巴河特大桥工段）四川省达州市达川区石梯镇固家村村民委员会</t>
  </si>
  <si>
    <t>谭福中</t>
  </si>
  <si>
    <t>五冶建设送货单,4份材质书,送货车型13米,装货前联系收货人核实到场规格,没提前告知进场规格现场不给予接收</t>
  </si>
  <si>
    <t>（五冶达州国道542项目-二工区巴河特大桥工段-4号墩）达州市达川区桥湾镇陈余村</t>
  </si>
  <si>
    <t>五冶建设送货单,4份材质书,送货车型9.6米,装货前联系收货人核实到场规格,没提前告知进场规格现场不给予接收</t>
  </si>
  <si>
    <t>（五冶达州国道542项目-二工区巴河特大桥工段-5号墩）四川省达州市达川区石梯镇固家村村民委员会</t>
  </si>
  <si>
    <t>（五冶达州国道542项目-二工区黄家湾隧道工段）四川省达州市达川区赵固镇黄家坡</t>
  </si>
  <si>
    <t>罗永方</t>
  </si>
  <si>
    <t>（五冶达州国道542项目-二工区路基五工段）四川省达州市达川区赵固镇黄家坡</t>
  </si>
  <si>
    <t>潘远林</t>
  </si>
  <si>
    <t>五冶建设送货单,4份材质书,送货车型9.6米,（运输车辆不能走从赵固到工地上这条路,村民群体堵路只能走9号便道）,装货前联系收货人核实到场规格,没提前告知进场规格现场不给予接收</t>
  </si>
  <si>
    <t>（五冶达州国道542项目-三工区路基六工段）四川省达州市达川区赵固镇水文村</t>
  </si>
  <si>
    <t>谭鹏程</t>
  </si>
  <si>
    <t>五冶建设送货单,送货车型9.6米,装货前联系收货人核实到场规格,没提前告知进场规格现场不给予接收</t>
  </si>
  <si>
    <t>五冶达州国道542项目-三工区路基六工段(预制件)</t>
  </si>
  <si>
    <t>（五冶达州国道542项目-三工区路基六工段(预制件)）四川省达州市达川区202省道石梯站预制砼件钢筋加工场</t>
  </si>
  <si>
    <t>五冶达州国道542项目-三工区路基七工段</t>
  </si>
  <si>
    <t>（五冶达州国道542项目-三工区路基七工段）四川省达州市达川区石梯站火车站旁</t>
  </si>
  <si>
    <t>邓永鑫</t>
  </si>
  <si>
    <t>HRB500E Φ12 12m</t>
  </si>
  <si>
    <t>五冶达州国道542项目-三工区路基八工段-1</t>
  </si>
  <si>
    <t>（五冶达州国道542项目-三工区路基八工段-1）四川省达州市达川区管村镇油房村,路基8队钢筋加工场</t>
  </si>
  <si>
    <t>（五冶达州国道542项目-三工区路基八工段(连接线)）四川省达州市达川区大堰镇梨子沟</t>
  </si>
  <si>
    <t>542全直条+盘螺+12米直条</t>
  </si>
  <si>
    <t>HRB500E Φ16 12m</t>
  </si>
  <si>
    <t>五冶达州国道542项目-三工区路基八工段(预制件)</t>
  </si>
  <si>
    <t>（五冶达州国道542项目-三工区路基八工段(预制件)）四川省达州市达川区202省道石梯站预制砼件钢筋加工场</t>
  </si>
  <si>
    <t>计划20/22*12米计划：JWDDCD2024102100260</t>
  </si>
  <si>
    <t>HRB500E Φ18 12m</t>
  </si>
  <si>
    <t>（五冶达州国道542项目-三工区桥梁3工段）四川省达州市达川区赵固镇水文村原村委会下300米</t>
  </si>
  <si>
    <t>李代茂</t>
  </si>
  <si>
    <t>HRB500E Φ20 12m</t>
  </si>
  <si>
    <t>（五冶达州国道542项目-桥梁4标）四川省达州市达川区大堰镇双井村</t>
  </si>
  <si>
    <t>吴志强</t>
  </si>
  <si>
    <t>五冶建设送货单,送货车型13米,装货前联系收货人核实到场规格,没提前告知进场规格现场不给予接收</t>
  </si>
  <si>
    <t>五冶达州国道542项目-三工区桥梁4工段-1</t>
  </si>
  <si>
    <t>（五冶达州国道542项目-三工区桥梁4工段-1）四川省达州市达川区金檀镇明珠村</t>
  </si>
  <si>
    <t>（五冶达州国道542项目-养护工区）四川省达州市达川区管村镇油房村</t>
  </si>
  <si>
    <t>侯自强</t>
  </si>
  <si>
    <t>HRB500E Φ28 12m</t>
  </si>
  <si>
    <t>（五冶达州国道542项目-一工区路基一工段）四川省达州市达川区石梯火车站盖板加工点</t>
  </si>
  <si>
    <t>郑松</t>
  </si>
  <si>
    <t>HRB500E Φ32 12m</t>
  </si>
  <si>
    <t>（五冶达州国道542项目-一工区路基二工段）四川省达州市达川区石桥镇列宁街熊家营</t>
  </si>
  <si>
    <t>黄纯益</t>
  </si>
  <si>
    <t>五冶建设送货单,送货车型13米(不要高栏车),装货前联系收货人核实到场规格,没提前告知进场规格现场不给予接收</t>
  </si>
  <si>
    <t>五冶达州国道542项目-一工区路基三工段-1</t>
  </si>
  <si>
    <t>（五冶达州国道542项目-一工区路基三工段-1）达州市达州区桥湾镇兰庙村村民委员会</t>
  </si>
  <si>
    <t>杨勇</t>
  </si>
  <si>
    <t>五冶达州国道542项目-一工区路基三工段-2</t>
  </si>
  <si>
    <t>（五冶达州国道542项目-一工区路基三工段-2）四川省达州市四川省达州市达川区石梯镇田家店村村委员</t>
  </si>
  <si>
    <t>（五冶达州国道542项目-一工区路基四工段）人社社保就业服务窗口达州市达川区石梯镇愉活社区村民委员会</t>
  </si>
  <si>
    <t>（五冶达州国道542项目-一工区路基四工段-1）达州市达州区桥湾镇兰庙村村民委员会</t>
  </si>
  <si>
    <t>（五冶达州国道542项目-一工区桥梁二工段）四川省达州市达川区达川区石梯镇石成村</t>
  </si>
  <si>
    <t>夏树彬</t>
  </si>
  <si>
    <t>五冶达州国道542项目-一工区桥梁一工段-1</t>
  </si>
  <si>
    <t>（五冶达州国道542项目-一工区桥梁一工段）四川省达州市达川区石梯镇G542盘龙村</t>
  </si>
  <si>
    <t>五冶达州国道542项目-一工区桥梁一工段-2</t>
  </si>
  <si>
    <t>（五冶达州国道542项目-一工区桥梁一工段）四川省达州市四川省达州市达川区石桥镇覃家岩</t>
  </si>
  <si>
    <t>（五冶达州国道542项目-一工区桥梁一工段）四川省达州市四川省达州市达川区石桥镇武寨村</t>
  </si>
  <si>
    <t>五冶钢构南充医学科学产业园建设项目</t>
  </si>
  <si>
    <t>五冶钢构医学科学产业园建设项目房建一部-一标</t>
  </si>
  <si>
    <t>攀成钢,威钢,昆钢,龙钢,德胜,成实,达钢,鞍钢,宝钢,酒钢,冷钢</t>
  </si>
  <si>
    <t>胡泽宇</t>
  </si>
  <si>
    <t>送货单：送货单位：南充思临新材料科技有限公司,收货单位：五冶集团川北(南充)建设有限公司,项目名称：南充医学科学产业园,送货车型13米,装货前联系收货人核实到场规格</t>
  </si>
  <si>
    <t>JWDDCD2025051000019</t>
  </si>
  <si>
    <t>ZTWM-CDGS-XS-2024-0248-五冶钢构-南充市医学院项目</t>
  </si>
  <si>
    <t>五冶钢构医学科学产业园建设项目房建一部-一标（2-4）</t>
  </si>
  <si>
    <t>五冶钢构医学科学产业园建设项目房建一部-一标（2-5）</t>
  </si>
  <si>
    <t>五冶钢构医学科学产业园建设项目房建一部-一标（2-7）</t>
  </si>
  <si>
    <t>五冶钢构医学科学产业园建设项目房建一部-二标（3-2）</t>
  </si>
  <si>
    <t>五冶钢构医学科学产业园建设项目房建一部-二标（3-3）</t>
  </si>
  <si>
    <t>五冶钢构医学科学产业园建设项目房建一部-三标（2-1）</t>
  </si>
  <si>
    <t>五冶钢构医学科学产业园建设项目房建一部-三标（2-2）</t>
  </si>
  <si>
    <t>五冶钢构医学科学产业园建设项目房建一部-三标（2-3）</t>
  </si>
  <si>
    <t>五冶钢构医学科学产业园建设项目房建一部-四标（3-4）</t>
  </si>
  <si>
    <t>五冶钢构医学科学产业园建设项目房建一部-四标（3-5）</t>
  </si>
  <si>
    <t>五冶钢构医学科学产业园建设项目房建一部-四标（3-6）</t>
  </si>
  <si>
    <t>五冶钢构医学科学产业园建设项目房建一部-五标（校医院6-1）</t>
  </si>
  <si>
    <t>五冶钢构医学科学产业园建设项目房建一部-六标（3-1）</t>
  </si>
  <si>
    <t>五冶钢构医学科学产业园建设项目房建二部-一标（1-3）</t>
  </si>
  <si>
    <t>安南</t>
  </si>
  <si>
    <t>五冶钢构医学科学产业园建设项目房建二部-一标（1-4）</t>
  </si>
  <si>
    <t>五冶钢构医学科学产业园建设项目房建二部-一标（1-6）</t>
  </si>
  <si>
    <t>五冶钢构医学科学产业园建设项目房建二部-一标（1-7）</t>
  </si>
  <si>
    <t>五冶钢构医学科学产业园建设项目房建二部-二标（图情信息中心1-1）</t>
  </si>
  <si>
    <t>五冶钢构医学科学产业园建设项目房建二部-三标（5-1）</t>
  </si>
  <si>
    <t>五冶钢构医学科学产业园建设项目房建二部-三标（5-2）</t>
  </si>
  <si>
    <t>五冶钢构医学科学产业园建设项目房建二部-三标（5-3）</t>
  </si>
  <si>
    <t>五冶钢构医学科学产业园建设项目房建二部-四标（5-5）</t>
  </si>
  <si>
    <t>五冶钢构医学科学产业园建设项目房建三部-一标（4-1）</t>
  </si>
  <si>
    <t>郑林</t>
  </si>
  <si>
    <t>五冶钢构医学科学产业园建设项目房建三部-一标（4-2）</t>
  </si>
  <si>
    <t>五冶钢构医学科学产业园建设项目房建三部-一标（4-3）</t>
  </si>
  <si>
    <t>五冶钢构医学科学产业园建设项目房建三部-一标（4-4）</t>
  </si>
  <si>
    <t>五冶钢构医学科学产业园建设项目房建三部-一标（4-5）</t>
  </si>
  <si>
    <t>五冶钢构医学科学产业园建设项目房建三部-一标（4-6）</t>
  </si>
  <si>
    <t>刘建中</t>
  </si>
  <si>
    <t>德阳新欧鹏文教城(调拨项目走南充医学院合同)</t>
  </si>
  <si>
    <t>德阳新欧鹏文教城牛津公馆一标</t>
  </si>
  <si>
    <t>杜文君</t>
  </si>
  <si>
    <t>项目走南充医学院,送货车型13米,装货前联系收货人核实到场规格</t>
  </si>
  <si>
    <t>JWDDCD2024110400069</t>
  </si>
  <si>
    <t>德阳新鸥鹏文教城牛津公馆二标</t>
  </si>
  <si>
    <t>德阳新鸥鹏文教城巴川府</t>
  </si>
  <si>
    <t>德阳新鸥鹏文教城巴川印</t>
  </si>
  <si>
    <t>达钢,陕钢,德胜,龙钢,成实,威钢,</t>
  </si>
  <si>
    <t>蔡鹏</t>
  </si>
  <si>
    <t>装货前联系收货人核实到场规格，货物最下面用方木垫下方便卸货</t>
  </si>
  <si>
    <t>JWDDCD2025050800101</t>
  </si>
  <si>
    <t>ZTWM-CDGS-XS-2025-0050-中铁科研院-宜宾泥溪项目</t>
  </si>
  <si>
    <t>程港</t>
  </si>
  <si>
    <t>德胜,泸钢,威钢,（不限品牌）</t>
  </si>
  <si>
    <t>严石林</t>
  </si>
  <si>
    <t>JWDDCD2025050800080</t>
  </si>
  <si>
    <t>ZTWM-CDGS-XS-2025-0059-宜宾兴港建材-宜宾冷链项目</t>
  </si>
  <si>
    <t>李国享</t>
  </si>
  <si>
    <t>宜宾兴港三江新区长江工业园建设项目-M2-3#厂房</t>
  </si>
  <si>
    <t>宜宾兴港三江新区长江工业园建设项目-3#8#9#承台</t>
  </si>
  <si>
    <t>德胜,泸钢</t>
  </si>
  <si>
    <t>查工</t>
  </si>
  <si>
    <t>五冶建设成都怡心湖片区及龙泉驿医院等项目</t>
  </si>
  <si>
    <t>威钢,昆钢,达钢,重钢,成实,德胜,鄂钢,龙钢,酒钢</t>
  </si>
  <si>
    <t>董文学</t>
  </si>
  <si>
    <t>五冶建设送货单,4份材质书,锈货不收炉批号，项目名称：中冶成勘-成都安置房项目，装货前联系收货人核实到场规格,没提前告知进场规格现场不给予接收</t>
  </si>
  <si>
    <t>JWDDCD2025051800044</t>
  </si>
  <si>
    <t>ZTWM-CDGS-XS-2025-0073-五冶天府-成都怡心湖片区及龙泉驿医院等项目</t>
  </si>
  <si>
    <t>白燕军</t>
  </si>
  <si>
    <t>五冶建设送货单,4份材质书,锈货不收，项目名称：中冶成勘-成都安置房项目，装货前联系收货人核实到场规格,没提前告知进场规格现场不给予接收</t>
  </si>
  <si>
    <t>攀钢,川威,宝钢,达钢,成实,昆钢</t>
  </si>
  <si>
    <t>谢序强</t>
  </si>
  <si>
    <t>五冶建设送货单,4份材质书,锈货不收，项目名称：扩建艺体中学二期工程，装货前联系收货人核实到场规格,没提前告知进场规格现场不给予接收</t>
  </si>
  <si>
    <t>武汉电气化局成达万高铁强电项目</t>
  </si>
  <si>
    <t>武汉电气化局成达万高铁强电项目-达州主城区</t>
  </si>
  <si>
    <t>不限</t>
  </si>
  <si>
    <t>余凡</t>
  </si>
  <si>
    <t>锈货不收，装货前联系收货人核实到场规格,没提前告知进场规格现场不给予接收</t>
  </si>
  <si>
    <t>JWDDCD2025062200016</t>
  </si>
  <si>
    <t>ZTWM-CDGS-XS-2025-0033-中铁武汉电气化局集团有限公司成达万高速铁路强电工程项目</t>
  </si>
  <si>
    <t>武汉电气化局成达万高铁强电项目-开江县</t>
  </si>
  <si>
    <t>刘频</t>
  </si>
  <si>
    <t>武汉电气化局成达万高铁强电项目-重庆开州</t>
  </si>
  <si>
    <t>周开亮</t>
  </si>
  <si>
    <t>卢庆江</t>
  </si>
  <si>
    <t>库存时间</t>
  </si>
  <si>
    <t>钢厂</t>
  </si>
  <si>
    <t>达钢</t>
  </si>
  <si>
    <t>德胜</t>
  </si>
  <si>
    <t>成实</t>
  </si>
  <si>
    <t>发货状态</t>
  </si>
  <si>
    <t/>
  </si>
</sst>
</file>

<file path=xl/styles.xml><?xml version="1.0" encoding="utf-8"?>
<styleSheet xmlns="http://schemas.openxmlformats.org/spreadsheetml/2006/main">
  <numFmts count="8">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0_);[Red]\(0\)"/>
    <numFmt numFmtId="177" formatCode="[$-F800]dddd\,\ mmmm\ dd\,\ yyyy"/>
    <numFmt numFmtId="178" formatCode="yyyy/m/d;@"/>
    <numFmt numFmtId="179" formatCode="m/d;@"/>
  </numFmts>
  <fonts count="36">
    <font>
      <sz val="11"/>
      <color theme="1"/>
      <name val="宋体"/>
      <charset val="134"/>
      <scheme val="minor"/>
    </font>
    <font>
      <sz val="10"/>
      <color theme="1"/>
      <name val="宋体"/>
      <charset val="134"/>
      <scheme val="minor"/>
    </font>
    <font>
      <b/>
      <sz val="10"/>
      <name val="宋体"/>
      <charset val="134"/>
      <scheme val="minor"/>
    </font>
    <font>
      <sz val="10"/>
      <color theme="1"/>
      <name val="宋体"/>
      <charset val="134"/>
    </font>
    <font>
      <b/>
      <sz val="10"/>
      <color theme="1"/>
      <name val="宋体"/>
      <charset val="134"/>
    </font>
    <font>
      <b/>
      <sz val="10"/>
      <color rgb="FF0D0D0D"/>
      <name val="宋体"/>
      <charset val="134"/>
    </font>
    <font>
      <sz val="9"/>
      <color theme="1"/>
      <name val="等线"/>
      <charset val="134"/>
    </font>
    <font>
      <b/>
      <sz val="9"/>
      <color theme="1"/>
      <name val="等线"/>
      <charset val="134"/>
    </font>
    <font>
      <sz val="10"/>
      <color theme="1"/>
      <name val="等线"/>
      <charset val="134"/>
    </font>
    <font>
      <b/>
      <sz val="11"/>
      <name val="等线"/>
      <charset val="134"/>
    </font>
    <font>
      <sz val="9"/>
      <name val="等线"/>
      <charset val="134"/>
    </font>
    <font>
      <b/>
      <sz val="9"/>
      <name val="等线"/>
      <charset val="134"/>
    </font>
    <font>
      <sz val="8"/>
      <color theme="1"/>
      <name val="等线"/>
      <charset val="134"/>
    </font>
    <font>
      <b/>
      <sz val="9"/>
      <name val="黑体"/>
      <charset val="134"/>
    </font>
    <font>
      <b/>
      <sz val="9"/>
      <color theme="1"/>
      <name val="黑体"/>
      <charset val="134"/>
    </font>
    <font>
      <sz val="11"/>
      <color theme="1"/>
      <name val="宋体"/>
      <charset val="0"/>
      <scheme val="minor"/>
    </font>
    <font>
      <sz val="11"/>
      <color rgb="FF3F3F76"/>
      <name val="宋体"/>
      <charset val="0"/>
      <scheme val="minor"/>
    </font>
    <font>
      <sz val="11"/>
      <color rgb="FF9C0006"/>
      <name val="宋体"/>
      <charset val="0"/>
      <scheme val="minor"/>
    </font>
    <font>
      <sz val="11"/>
      <color theme="0"/>
      <name val="宋体"/>
      <charset val="0"/>
      <scheme val="minor"/>
    </font>
    <font>
      <u/>
      <sz val="11"/>
      <color rgb="FF0000FF"/>
      <name val="宋体"/>
      <charset val="0"/>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
      <sz val="11"/>
      <color indexed="8"/>
      <name val="等线"/>
      <charset val="134"/>
    </font>
    <font>
      <sz val="10"/>
      <name val="宋体"/>
      <charset val="134"/>
    </font>
  </fonts>
  <fills count="36">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7" tint="0.599993896298105"/>
        <bgColor indexed="64"/>
      </patternFill>
    </fill>
    <fill>
      <patternFill patternType="solid">
        <fgColor rgb="FFFFC000"/>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20">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top style="thin">
        <color auto="1"/>
      </top>
      <bottom style="thin">
        <color auto="1"/>
      </bottom>
      <diagonal/>
    </border>
    <border>
      <left/>
      <right/>
      <top style="thin">
        <color auto="1"/>
      </top>
      <bottom/>
      <diagonal/>
    </border>
    <border>
      <left style="thin">
        <color auto="1"/>
      </left>
      <right style="thin">
        <color auto="1"/>
      </right>
      <top style="thin">
        <color auto="1"/>
      </top>
      <bottom/>
      <diagonal/>
    </border>
    <border>
      <left/>
      <right/>
      <top/>
      <bottom style="thin">
        <color auto="1"/>
      </bottom>
      <diagonal/>
    </border>
    <border>
      <left style="thin">
        <color auto="1"/>
      </left>
      <right/>
      <top style="thin">
        <color auto="1"/>
      </top>
      <bottom/>
      <diagonal/>
    </border>
    <border>
      <left/>
      <right style="thin">
        <color auto="1"/>
      </right>
      <top style="thin">
        <color auto="1"/>
      </top>
      <bottom style="thin">
        <color auto="1"/>
      </bottom>
      <diagonal/>
    </border>
    <border>
      <left/>
      <right style="thin">
        <color auto="1"/>
      </right>
      <top style="thin">
        <color auto="1"/>
      </top>
      <bottom/>
      <diagonal/>
    </border>
    <border>
      <left/>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1">
    <xf numFmtId="0" fontId="0" fillId="0" borderId="0">
      <alignment vertical="center"/>
    </xf>
    <xf numFmtId="42" fontId="0" fillId="0" borderId="0" applyFont="0" applyFill="0" applyBorder="0" applyAlignment="0" applyProtection="0">
      <alignment vertical="center"/>
    </xf>
    <xf numFmtId="0" fontId="15" fillId="6" borderId="0" applyNumberFormat="0" applyBorder="0" applyAlignment="0" applyProtection="0">
      <alignment vertical="center"/>
    </xf>
    <xf numFmtId="0" fontId="16" fillId="7" borderId="12"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5" fillId="8" borderId="0" applyNumberFormat="0" applyBorder="0" applyAlignment="0" applyProtection="0">
      <alignment vertical="center"/>
    </xf>
    <xf numFmtId="0" fontId="17" fillId="9" borderId="0" applyNumberFormat="0" applyBorder="0" applyAlignment="0" applyProtection="0">
      <alignment vertical="center"/>
    </xf>
    <xf numFmtId="43" fontId="0" fillId="0" borderId="0" applyFont="0" applyFill="0" applyBorder="0" applyAlignment="0" applyProtection="0">
      <alignment vertical="center"/>
    </xf>
    <xf numFmtId="0" fontId="18" fillId="10" borderId="0" applyNumberFormat="0" applyBorder="0" applyAlignment="0" applyProtection="0">
      <alignment vertical="center"/>
    </xf>
    <xf numFmtId="0" fontId="19" fillId="0" borderId="0" applyNumberFormat="0" applyFill="0" applyBorder="0" applyAlignment="0" applyProtection="0">
      <alignment vertical="center"/>
    </xf>
    <xf numFmtId="9" fontId="0" fillId="0" borderId="0" applyFont="0" applyFill="0" applyBorder="0" applyAlignment="0" applyProtection="0">
      <alignment vertical="center"/>
    </xf>
    <xf numFmtId="0" fontId="20" fillId="0" borderId="0" applyNumberFormat="0" applyFill="0" applyBorder="0" applyAlignment="0" applyProtection="0">
      <alignment vertical="center"/>
    </xf>
    <xf numFmtId="0" fontId="0" fillId="11" borderId="13" applyNumberFormat="0" applyFont="0" applyAlignment="0" applyProtection="0">
      <alignment vertical="center"/>
    </xf>
    <xf numFmtId="0" fontId="18" fillId="12" borderId="0" applyNumberFormat="0" applyBorder="0" applyAlignment="0" applyProtection="0">
      <alignment vertical="center"/>
    </xf>
    <xf numFmtId="0" fontId="21"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5" fillId="0" borderId="14" applyNumberFormat="0" applyFill="0" applyAlignment="0" applyProtection="0">
      <alignment vertical="center"/>
    </xf>
    <xf numFmtId="0" fontId="26" fillId="0" borderId="14" applyNumberFormat="0" applyFill="0" applyAlignment="0" applyProtection="0">
      <alignment vertical="center"/>
    </xf>
    <xf numFmtId="0" fontId="18" fillId="13" borderId="0" applyNumberFormat="0" applyBorder="0" applyAlignment="0" applyProtection="0">
      <alignment vertical="center"/>
    </xf>
    <xf numFmtId="0" fontId="21" fillId="0" borderId="15" applyNumberFormat="0" applyFill="0" applyAlignment="0" applyProtection="0">
      <alignment vertical="center"/>
    </xf>
    <xf numFmtId="0" fontId="18" fillId="14" borderId="0" applyNumberFormat="0" applyBorder="0" applyAlignment="0" applyProtection="0">
      <alignment vertical="center"/>
    </xf>
    <xf numFmtId="0" fontId="27" fillId="15" borderId="16" applyNumberFormat="0" applyAlignment="0" applyProtection="0">
      <alignment vertical="center"/>
    </xf>
    <xf numFmtId="0" fontId="28" fillId="15" borderId="12" applyNumberFormat="0" applyAlignment="0" applyProtection="0">
      <alignment vertical="center"/>
    </xf>
    <xf numFmtId="0" fontId="29" fillId="16" borderId="17" applyNumberFormat="0" applyAlignment="0" applyProtection="0">
      <alignment vertical="center"/>
    </xf>
    <xf numFmtId="0" fontId="15" fillId="17" borderId="0" applyNumberFormat="0" applyBorder="0" applyAlignment="0" applyProtection="0">
      <alignment vertical="center"/>
    </xf>
    <xf numFmtId="0" fontId="18" fillId="18" borderId="0" applyNumberFormat="0" applyBorder="0" applyAlignment="0" applyProtection="0">
      <alignment vertical="center"/>
    </xf>
    <xf numFmtId="0" fontId="30" fillId="0" borderId="18" applyNumberFormat="0" applyFill="0" applyAlignment="0" applyProtection="0">
      <alignment vertical="center"/>
    </xf>
    <xf numFmtId="0" fontId="31" fillId="0" borderId="19" applyNumberFormat="0" applyFill="0" applyAlignment="0" applyProtection="0">
      <alignment vertical="center"/>
    </xf>
    <xf numFmtId="0" fontId="32" fillId="19" borderId="0" applyNumberFormat="0" applyBorder="0" applyAlignment="0" applyProtection="0">
      <alignment vertical="center"/>
    </xf>
    <xf numFmtId="0" fontId="33" fillId="20" borderId="0" applyNumberFormat="0" applyBorder="0" applyAlignment="0" applyProtection="0">
      <alignment vertical="center"/>
    </xf>
    <xf numFmtId="0" fontId="15" fillId="21" borderId="0" applyNumberFormat="0" applyBorder="0" applyAlignment="0" applyProtection="0">
      <alignment vertical="center"/>
    </xf>
    <xf numFmtId="0" fontId="18" fillId="22" borderId="0" applyNumberFormat="0" applyBorder="0" applyAlignment="0" applyProtection="0">
      <alignment vertical="center"/>
    </xf>
    <xf numFmtId="0" fontId="15" fillId="23" borderId="0" applyNumberFormat="0" applyBorder="0" applyAlignment="0" applyProtection="0">
      <alignment vertical="center"/>
    </xf>
    <xf numFmtId="0" fontId="15" fillId="24" borderId="0" applyNumberFormat="0" applyBorder="0" applyAlignment="0" applyProtection="0">
      <alignment vertical="center"/>
    </xf>
    <xf numFmtId="0" fontId="15" fillId="25" borderId="0" applyNumberFormat="0" applyBorder="0" applyAlignment="0" applyProtection="0">
      <alignment vertical="center"/>
    </xf>
    <xf numFmtId="0" fontId="15" fillId="26" borderId="0" applyNumberFormat="0" applyBorder="0" applyAlignment="0" applyProtection="0">
      <alignment vertical="center"/>
    </xf>
    <xf numFmtId="0" fontId="18" fillId="27" borderId="0" applyNumberFormat="0" applyBorder="0" applyAlignment="0" applyProtection="0">
      <alignment vertical="center"/>
    </xf>
    <xf numFmtId="0" fontId="18" fillId="28" borderId="0" applyNumberFormat="0" applyBorder="0" applyAlignment="0" applyProtection="0">
      <alignment vertical="center"/>
    </xf>
    <xf numFmtId="0" fontId="15" fillId="29" borderId="0" applyNumberFormat="0" applyBorder="0" applyAlignment="0" applyProtection="0">
      <alignment vertical="center"/>
    </xf>
    <xf numFmtId="0" fontId="15" fillId="4" borderId="0" applyNumberFormat="0" applyBorder="0" applyAlignment="0" applyProtection="0">
      <alignment vertical="center"/>
    </xf>
    <xf numFmtId="0" fontId="18" fillId="30" borderId="0" applyNumberFormat="0" applyBorder="0" applyAlignment="0" applyProtection="0">
      <alignment vertical="center"/>
    </xf>
    <xf numFmtId="0" fontId="15" fillId="31" borderId="0" applyNumberFormat="0" applyBorder="0" applyAlignment="0" applyProtection="0">
      <alignment vertical="center"/>
    </xf>
    <xf numFmtId="0" fontId="18" fillId="32" borderId="0" applyNumberFormat="0" applyBorder="0" applyAlignment="0" applyProtection="0">
      <alignment vertical="center"/>
    </xf>
    <xf numFmtId="0" fontId="18" fillId="33" borderId="0" applyNumberFormat="0" applyBorder="0" applyAlignment="0" applyProtection="0">
      <alignment vertical="center"/>
    </xf>
    <xf numFmtId="0" fontId="15" fillId="34" borderId="0" applyNumberFormat="0" applyBorder="0" applyAlignment="0" applyProtection="0">
      <alignment vertical="center"/>
    </xf>
    <xf numFmtId="0" fontId="18" fillId="35" borderId="0" applyNumberFormat="0" applyBorder="0" applyAlignment="0" applyProtection="0">
      <alignment vertical="center"/>
    </xf>
    <xf numFmtId="177" fontId="34" fillId="0" borderId="0">
      <alignment vertical="center"/>
    </xf>
    <xf numFmtId="0" fontId="0" fillId="0" borderId="0">
      <alignment vertical="center"/>
    </xf>
  </cellStyleXfs>
  <cellXfs count="124">
    <xf numFmtId="0" fontId="0" fillId="0" borderId="0" xfId="0">
      <alignment vertical="center"/>
    </xf>
    <xf numFmtId="0" fontId="1" fillId="2" borderId="0" xfId="0" applyFont="1" applyFill="1">
      <alignment vertical="center"/>
    </xf>
    <xf numFmtId="0" fontId="1" fillId="0" borderId="1" xfId="0" applyFont="1" applyBorder="1" applyAlignment="1">
      <alignment horizontal="center" vertical="center"/>
    </xf>
    <xf numFmtId="176" fontId="1" fillId="0" borderId="1" xfId="0" applyNumberFormat="1" applyFont="1" applyBorder="1" applyAlignment="1">
      <alignment horizontal="center" vertical="center"/>
    </xf>
    <xf numFmtId="178" fontId="1" fillId="0" borderId="1" xfId="0" applyNumberFormat="1" applyFont="1" applyBorder="1" applyAlignment="1">
      <alignment horizontal="center" vertical="center"/>
    </xf>
    <xf numFmtId="0" fontId="1" fillId="0" borderId="0" xfId="0" applyFont="1">
      <alignment vertical="center"/>
    </xf>
    <xf numFmtId="0" fontId="2" fillId="0" borderId="1" xfId="0" applyFont="1" applyBorder="1" applyAlignment="1">
      <alignment horizontal="center" vertical="center"/>
    </xf>
    <xf numFmtId="0" fontId="1" fillId="2" borderId="1" xfId="0" applyFont="1" applyFill="1" applyBorder="1" applyAlignment="1">
      <alignment horizontal="center" vertical="center"/>
    </xf>
    <xf numFmtId="178" fontId="1" fillId="2" borderId="1" xfId="0" applyNumberFormat="1" applyFont="1" applyFill="1" applyBorder="1" applyAlignment="1">
      <alignment horizontal="center" vertical="center"/>
    </xf>
    <xf numFmtId="0" fontId="3" fillId="0" borderId="1" xfId="0" applyFont="1" applyBorder="1" applyAlignment="1">
      <alignment horizontal="left" vertical="center"/>
    </xf>
    <xf numFmtId="0" fontId="4" fillId="2" borderId="1" xfId="0" applyFont="1" applyFill="1" applyBorder="1" applyAlignment="1">
      <alignment horizontal="left" vertical="center"/>
    </xf>
    <xf numFmtId="0" fontId="5" fillId="2" borderId="1" xfId="0" applyFont="1" applyFill="1" applyBorder="1" applyAlignment="1">
      <alignment horizontal="left" vertical="center" wrapText="1"/>
    </xf>
    <xf numFmtId="14" fontId="3" fillId="0" borderId="1" xfId="0" applyNumberFormat="1" applyFont="1" applyBorder="1" applyAlignment="1">
      <alignment horizontal="left" vertical="center"/>
    </xf>
    <xf numFmtId="0" fontId="3" fillId="2" borderId="1" xfId="0" applyFont="1" applyFill="1" applyBorder="1" applyAlignment="1">
      <alignment horizontal="left" vertical="center"/>
    </xf>
    <xf numFmtId="0" fontId="0" fillId="0" borderId="0" xfId="0" applyAlignment="1">
      <alignment vertical="center"/>
    </xf>
    <xf numFmtId="0" fontId="6" fillId="0" borderId="0" xfId="0" applyFont="1" applyAlignment="1">
      <alignment horizontal="center" vertical="center"/>
    </xf>
    <xf numFmtId="0" fontId="6" fillId="3" borderId="0" xfId="0" applyFont="1" applyFill="1" applyAlignment="1">
      <alignment horizontal="center" vertical="center"/>
    </xf>
    <xf numFmtId="0" fontId="7" fillId="3" borderId="0" xfId="0" applyFont="1" applyFill="1" applyAlignment="1">
      <alignment horizontal="left" vertical="center"/>
    </xf>
    <xf numFmtId="0" fontId="8" fillId="0" borderId="0" xfId="0" applyFont="1">
      <alignment vertical="center"/>
    </xf>
    <xf numFmtId="0" fontId="0" fillId="0" borderId="0" xfId="0" applyAlignment="1"/>
    <xf numFmtId="0" fontId="9" fillId="0" borderId="1" xfId="0" applyFont="1" applyBorder="1" applyAlignment="1">
      <alignment horizontal="center" vertical="center"/>
    </xf>
    <xf numFmtId="0" fontId="9" fillId="3" borderId="0" xfId="0" applyFont="1" applyFill="1" applyAlignment="1">
      <alignment horizontal="center" vertical="center"/>
    </xf>
    <xf numFmtId="0" fontId="9" fillId="4" borderId="1" xfId="0" applyFont="1" applyFill="1" applyBorder="1" applyAlignment="1">
      <alignment horizontal="left" vertical="center"/>
    </xf>
    <xf numFmtId="0" fontId="9" fillId="4" borderId="1" xfId="0" applyFont="1" applyFill="1" applyBorder="1" applyAlignment="1">
      <alignment horizontal="center" vertical="center"/>
    </xf>
    <xf numFmtId="0" fontId="10" fillId="0" borderId="1" xfId="0" applyFont="1" applyBorder="1" applyAlignment="1">
      <alignment horizontal="center" vertical="center"/>
    </xf>
    <xf numFmtId="0" fontId="10" fillId="3" borderId="0" xfId="0" applyFont="1" applyFill="1" applyAlignment="1">
      <alignment horizontal="center" vertical="center"/>
    </xf>
    <xf numFmtId="0" fontId="11" fillId="3" borderId="1" xfId="0" applyFont="1" applyFill="1" applyBorder="1" applyAlignment="1">
      <alignment horizontal="left" vertical="center"/>
    </xf>
    <xf numFmtId="0" fontId="6" fillId="0" borderId="1" xfId="0" applyFont="1" applyBorder="1" applyAlignment="1">
      <alignment horizontal="left" vertical="center"/>
    </xf>
    <xf numFmtId="0" fontId="6" fillId="0" borderId="1" xfId="0" applyFont="1" applyBorder="1" applyAlignment="1">
      <alignment horizontal="center" vertical="center"/>
    </xf>
    <xf numFmtId="0" fontId="8" fillId="0" borderId="1" xfId="0" applyFont="1" applyBorder="1" applyAlignment="1">
      <alignment horizontal="center" vertical="center"/>
    </xf>
    <xf numFmtId="0" fontId="6" fillId="0" borderId="1" xfId="0" applyFont="1" applyBorder="1" applyAlignment="1">
      <alignment horizontal="left" vertical="center" wrapText="1"/>
    </xf>
    <xf numFmtId="0" fontId="6" fillId="0" borderId="1" xfId="0" applyFont="1" applyBorder="1" applyAlignment="1">
      <alignment horizontal="center" vertical="center" wrapText="1"/>
    </xf>
    <xf numFmtId="0" fontId="7" fillId="3" borderId="1" xfId="0" applyFont="1" applyFill="1" applyBorder="1" applyAlignment="1">
      <alignment horizontal="left" vertical="center"/>
    </xf>
    <xf numFmtId="0" fontId="6" fillId="0" borderId="1" xfId="0" applyFont="1" applyBorder="1">
      <alignment vertical="center"/>
    </xf>
    <xf numFmtId="0" fontId="10" fillId="0" borderId="1" xfId="0" applyFont="1" applyBorder="1">
      <alignment vertical="center"/>
    </xf>
    <xf numFmtId="0" fontId="0" fillId="0" borderId="1" xfId="0" applyBorder="1">
      <alignment vertical="center"/>
    </xf>
    <xf numFmtId="0" fontId="1" fillId="0" borderId="1" xfId="0" applyFont="1" applyBorder="1">
      <alignment vertical="center"/>
    </xf>
    <xf numFmtId="0" fontId="8" fillId="0" borderId="1" xfId="0" applyFont="1" applyBorder="1" applyAlignment="1">
      <alignment vertical="center" wrapText="1"/>
    </xf>
    <xf numFmtId="0" fontId="8" fillId="0" borderId="1" xfId="0" applyFont="1" applyBorder="1">
      <alignment vertical="center"/>
    </xf>
    <xf numFmtId="0" fontId="6" fillId="0" borderId="1" xfId="0" applyFont="1" applyBorder="1" applyAlignment="1">
      <alignment vertical="center"/>
    </xf>
    <xf numFmtId="0" fontId="7" fillId="0" borderId="1" xfId="0" applyFont="1" applyBorder="1" applyAlignment="1">
      <alignment horizontal="left" vertical="center"/>
    </xf>
    <xf numFmtId="0" fontId="6" fillId="0" borderId="1" xfId="0" applyFont="1" applyBorder="1" applyAlignment="1">
      <alignment vertical="center" wrapText="1"/>
    </xf>
    <xf numFmtId="0" fontId="0" fillId="0" borderId="1" xfId="0" applyBorder="1" applyAlignment="1"/>
    <xf numFmtId="0" fontId="8" fillId="0" borderId="1" xfId="0" applyFont="1" applyBorder="1" applyAlignment="1">
      <alignment vertical="center"/>
    </xf>
    <xf numFmtId="0" fontId="6" fillId="0" borderId="0" xfId="0" applyFont="1">
      <alignment vertical="center"/>
    </xf>
    <xf numFmtId="0" fontId="12" fillId="0" borderId="0" xfId="0" applyFont="1" applyAlignment="1">
      <alignment horizontal="center" vertical="center" wrapText="1"/>
    </xf>
    <xf numFmtId="0" fontId="10" fillId="0" borderId="0" xfId="0" applyFont="1" applyAlignment="1">
      <alignment horizontal="center" vertical="center"/>
    </xf>
    <xf numFmtId="0" fontId="10" fillId="0" borderId="0" xfId="0" applyFont="1" applyFill="1" applyAlignment="1">
      <alignment horizontal="center" vertical="center"/>
    </xf>
    <xf numFmtId="0" fontId="12" fillId="0" borderId="0" xfId="0" applyFont="1" applyAlignment="1">
      <alignment horizontal="left" vertical="center"/>
    </xf>
    <xf numFmtId="0" fontId="6" fillId="0" borderId="0" xfId="0" applyFont="1" applyAlignment="1">
      <alignment horizontal="center" vertical="center" wrapText="1"/>
    </xf>
    <xf numFmtId="0" fontId="6" fillId="0" borderId="0" xfId="0" applyFont="1" applyAlignment="1">
      <alignment horizontal="left" vertical="center"/>
    </xf>
    <xf numFmtId="0" fontId="13" fillId="0" borderId="1" xfId="0" applyFont="1" applyBorder="1" applyAlignment="1">
      <alignment horizontal="center" vertical="center"/>
    </xf>
    <xf numFmtId="178" fontId="13" fillId="0" borderId="1" xfId="0" applyNumberFormat="1" applyFont="1" applyBorder="1" applyAlignment="1">
      <alignment horizontal="center" vertical="center"/>
    </xf>
    <xf numFmtId="179" fontId="13" fillId="0" borderId="1" xfId="0" applyNumberFormat="1" applyFont="1" applyBorder="1" applyAlignment="1">
      <alignment horizontal="center" vertical="center"/>
    </xf>
    <xf numFmtId="179" fontId="13" fillId="0" borderId="1" xfId="0" applyNumberFormat="1" applyFont="1" applyFill="1" applyBorder="1" applyAlignment="1">
      <alignment horizontal="center" vertical="center"/>
    </xf>
    <xf numFmtId="0" fontId="6" fillId="0" borderId="2" xfId="0" applyFont="1" applyBorder="1" applyAlignment="1">
      <alignment horizontal="center" vertical="center"/>
    </xf>
    <xf numFmtId="14" fontId="6" fillId="0" borderId="2" xfId="0" applyNumberFormat="1" applyFont="1" applyBorder="1" applyAlignment="1">
      <alignment horizontal="center" vertical="center"/>
    </xf>
    <xf numFmtId="0" fontId="10" fillId="0" borderId="2" xfId="0" applyFont="1" applyBorder="1" applyAlignment="1">
      <alignment horizontal="center" vertical="center"/>
    </xf>
    <xf numFmtId="14" fontId="6" fillId="0" borderId="1" xfId="0" applyNumberFormat="1" applyFont="1" applyBorder="1" applyAlignment="1">
      <alignment horizontal="center" vertical="center"/>
    </xf>
    <xf numFmtId="0" fontId="12" fillId="2" borderId="0" xfId="0" applyFont="1" applyFill="1" applyAlignment="1">
      <alignment horizontal="center" vertical="center" wrapText="1"/>
    </xf>
    <xf numFmtId="0" fontId="13" fillId="0" borderId="1" xfId="0" applyFont="1" applyBorder="1" applyAlignment="1">
      <alignment horizontal="left" vertical="center"/>
    </xf>
    <xf numFmtId="0" fontId="13" fillId="2" borderId="0" xfId="0" applyFont="1" applyFill="1" applyAlignment="1">
      <alignment horizontal="center" vertical="center" wrapText="1"/>
    </xf>
    <xf numFmtId="0" fontId="13" fillId="0" borderId="0" xfId="0" applyFont="1" applyAlignment="1">
      <alignment horizontal="center" vertical="center" wrapText="1"/>
    </xf>
    <xf numFmtId="0" fontId="12" fillId="0" borderId="2" xfId="0" applyFont="1" applyBorder="1" applyAlignment="1">
      <alignment horizontal="center" vertical="center" wrapText="1"/>
    </xf>
    <xf numFmtId="0" fontId="0" fillId="0" borderId="2" xfId="0" applyBorder="1" applyAlignment="1"/>
    <xf numFmtId="0" fontId="12" fillId="0" borderId="1" xfId="0" applyFont="1" applyBorder="1" applyAlignment="1">
      <alignment horizontal="center" vertical="center" wrapText="1"/>
    </xf>
    <xf numFmtId="0" fontId="0" fillId="0" borderId="3" xfId="0" applyBorder="1" applyAlignment="1"/>
    <xf numFmtId="0" fontId="6" fillId="0" borderId="4" xfId="0" applyFont="1" applyBorder="1" applyAlignment="1">
      <alignment horizontal="center" vertical="center"/>
    </xf>
    <xf numFmtId="0" fontId="12" fillId="0" borderId="5" xfId="0" applyFont="1" applyBorder="1" applyAlignment="1">
      <alignment horizontal="center" vertical="center" wrapText="1"/>
    </xf>
    <xf numFmtId="178" fontId="14" fillId="0" borderId="0" xfId="0" applyNumberFormat="1" applyFont="1" applyAlignment="1">
      <alignment horizontal="left" vertical="center"/>
    </xf>
    <xf numFmtId="0" fontId="12" fillId="2" borderId="1" xfId="0" applyFont="1" applyFill="1" applyBorder="1" applyAlignment="1">
      <alignment horizontal="center" vertical="center" wrapText="1"/>
    </xf>
    <xf numFmtId="0" fontId="6" fillId="0" borderId="6" xfId="0" applyFont="1" applyBorder="1" applyAlignment="1">
      <alignment horizontal="center" vertical="center"/>
    </xf>
    <xf numFmtId="14" fontId="6" fillId="0" borderId="6" xfId="0" applyNumberFormat="1" applyFont="1" applyBorder="1" applyAlignment="1">
      <alignment horizontal="center" vertical="center"/>
    </xf>
    <xf numFmtId="0" fontId="10" fillId="0" borderId="6" xfId="0" applyFont="1" applyBorder="1" applyAlignment="1">
      <alignment horizontal="center" vertical="center"/>
    </xf>
    <xf numFmtId="0" fontId="12" fillId="0" borderId="1" xfId="0" applyFont="1" applyBorder="1" applyAlignment="1">
      <alignment vertical="center" wrapText="1"/>
    </xf>
    <xf numFmtId="0" fontId="10" fillId="2" borderId="1" xfId="0" applyFont="1" applyFill="1" applyBorder="1" applyAlignment="1">
      <alignment horizontal="center" vertical="center"/>
    </xf>
    <xf numFmtId="0" fontId="12" fillId="0" borderId="7" xfId="0" applyFont="1" applyBorder="1" applyAlignment="1">
      <alignment horizontal="center" vertical="center" wrapText="1"/>
    </xf>
    <xf numFmtId="0" fontId="12" fillId="0" borderId="6" xfId="0" applyFont="1" applyBorder="1" applyAlignment="1">
      <alignment horizontal="center" vertical="center" wrapText="1"/>
    </xf>
    <xf numFmtId="0" fontId="12" fillId="0" borderId="3" xfId="0" applyFont="1" applyBorder="1" applyAlignment="1">
      <alignment horizontal="center" vertical="center" wrapText="1"/>
    </xf>
    <xf numFmtId="14" fontId="6" fillId="0" borderId="0" xfId="0" applyNumberFormat="1" applyFont="1" applyAlignment="1">
      <alignment horizontal="center" vertical="center" wrapText="1"/>
    </xf>
    <xf numFmtId="0" fontId="12" fillId="5" borderId="0" xfId="0" applyFont="1" applyFill="1" applyAlignment="1">
      <alignment horizontal="center" vertical="center" wrapText="1"/>
    </xf>
    <xf numFmtId="0" fontId="6" fillId="0" borderId="2" xfId="0" applyFont="1" applyBorder="1" applyAlignment="1">
      <alignment horizontal="center" vertical="center" wrapText="1"/>
    </xf>
    <xf numFmtId="14" fontId="6" fillId="0" borderId="0" xfId="0" applyNumberFormat="1" applyFont="1" applyAlignment="1">
      <alignment horizontal="center" vertical="center"/>
    </xf>
    <xf numFmtId="0" fontId="6" fillId="2" borderId="0" xfId="0" applyFont="1" applyFill="1" applyAlignment="1">
      <alignment horizontal="center" vertical="center"/>
    </xf>
    <xf numFmtId="0" fontId="6" fillId="2" borderId="1" xfId="0" applyFont="1" applyFill="1" applyBorder="1" applyAlignment="1">
      <alignment horizontal="center" vertical="center"/>
    </xf>
    <xf numFmtId="0" fontId="6" fillId="0" borderId="6" xfId="0" applyFont="1" applyBorder="1" applyAlignment="1">
      <alignment horizontal="center" vertical="center" wrapText="1"/>
    </xf>
    <xf numFmtId="0" fontId="6" fillId="2" borderId="1" xfId="0" applyFont="1" applyFill="1" applyBorder="1" applyAlignment="1">
      <alignment horizontal="center" vertical="center" wrapText="1"/>
    </xf>
    <xf numFmtId="14" fontId="12" fillId="0" borderId="0" xfId="0" applyNumberFormat="1" applyFont="1" applyAlignment="1">
      <alignment horizontal="center" vertical="center" wrapText="1"/>
    </xf>
    <xf numFmtId="0" fontId="6" fillId="2" borderId="0" xfId="0" applyFont="1" applyFill="1" applyAlignment="1">
      <alignment horizontal="center" vertical="center" wrapText="1"/>
    </xf>
    <xf numFmtId="0" fontId="6" fillId="0" borderId="8" xfId="0" applyFont="1" applyBorder="1" applyAlignment="1">
      <alignment horizontal="center" vertical="center"/>
    </xf>
    <xf numFmtId="0" fontId="10" fillId="0" borderId="1" xfId="0" applyFont="1" applyBorder="1" applyAlignment="1">
      <alignment horizontal="center" vertical="center" wrapText="1"/>
    </xf>
    <xf numFmtId="14" fontId="6" fillId="0" borderId="1" xfId="0" applyNumberFormat="1" applyFont="1" applyBorder="1" applyAlignment="1">
      <alignment horizontal="center" vertical="center" wrapText="1"/>
    </xf>
    <xf numFmtId="14" fontId="6" fillId="0" borderId="9" xfId="0" applyNumberFormat="1" applyFont="1" applyBorder="1" applyAlignment="1">
      <alignment horizontal="center" vertical="center" wrapText="1"/>
    </xf>
    <xf numFmtId="14" fontId="6" fillId="0" borderId="10" xfId="0" applyNumberFormat="1" applyFont="1" applyBorder="1" applyAlignment="1">
      <alignment horizontal="center" vertical="center" wrapText="1"/>
    </xf>
    <xf numFmtId="0" fontId="12" fillId="0" borderId="1" xfId="0" applyFont="1" applyBorder="1">
      <alignment vertical="center"/>
    </xf>
    <xf numFmtId="0" fontId="6" fillId="0" borderId="3" xfId="0" applyFont="1" applyBorder="1" applyAlignment="1">
      <alignment horizontal="center" vertical="center" wrapText="1"/>
    </xf>
    <xf numFmtId="0" fontId="12" fillId="0" borderId="1" xfId="0" applyFont="1" applyBorder="1" applyAlignment="1">
      <alignment horizontal="left" vertical="center"/>
    </xf>
    <xf numFmtId="0" fontId="6" fillId="0" borderId="6" xfId="0" applyFont="1" applyBorder="1" applyAlignment="1">
      <alignment horizontal="left" vertical="center"/>
    </xf>
    <xf numFmtId="0" fontId="6" fillId="0" borderId="7" xfId="0" applyFont="1" applyBorder="1" applyAlignment="1">
      <alignment horizontal="center" vertical="center"/>
    </xf>
    <xf numFmtId="0" fontId="10" fillId="0" borderId="9" xfId="0" applyFont="1" applyBorder="1" applyAlignment="1">
      <alignment horizontal="center" vertical="center"/>
    </xf>
    <xf numFmtId="0" fontId="6" fillId="0" borderId="11" xfId="0" applyFont="1" applyBorder="1" applyAlignment="1">
      <alignment horizontal="center" vertical="center"/>
    </xf>
    <xf numFmtId="0" fontId="12" fillId="0" borderId="4" xfId="0" applyFont="1" applyBorder="1" applyAlignment="1">
      <alignment horizontal="center" vertical="center" wrapText="1"/>
    </xf>
    <xf numFmtId="14" fontId="6" fillId="0" borderId="0" xfId="0" applyNumberFormat="1" applyFont="1" applyAlignment="1">
      <alignment horizontal="left" vertical="center"/>
    </xf>
    <xf numFmtId="14" fontId="6" fillId="0" borderId="0" xfId="0" applyNumberFormat="1" applyFont="1" applyAlignment="1">
      <alignment horizontal="left" vertical="center" wrapText="1"/>
    </xf>
    <xf numFmtId="0" fontId="6" fillId="0" borderId="0" xfId="0" applyFont="1" applyAlignment="1">
      <alignment horizontal="left" vertical="center" wrapText="1"/>
    </xf>
    <xf numFmtId="0" fontId="6" fillId="0" borderId="0" xfId="0" applyFont="1" applyAlignment="1">
      <alignment horizontal="right" vertical="center"/>
    </xf>
    <xf numFmtId="0" fontId="12" fillId="0" borderId="0" xfId="0" applyFont="1" applyAlignment="1">
      <alignment vertical="center" wrapText="1"/>
    </xf>
    <xf numFmtId="0" fontId="6" fillId="0" borderId="1" xfId="0" applyNumberFormat="1" applyFont="1" applyBorder="1" applyAlignment="1">
      <alignment horizontal="center" vertical="center"/>
    </xf>
    <xf numFmtId="0" fontId="10" fillId="0" borderId="1" xfId="0" applyNumberFormat="1" applyFont="1" applyBorder="1" applyAlignment="1">
      <alignment horizontal="center" vertical="center"/>
    </xf>
    <xf numFmtId="0" fontId="12" fillId="0" borderId="1" xfId="0" applyNumberFormat="1" applyFont="1" applyBorder="1" applyAlignment="1">
      <alignment horizontal="left" vertical="center"/>
    </xf>
    <xf numFmtId="0" fontId="6" fillId="5" borderId="1" xfId="0" applyFont="1" applyFill="1" applyBorder="1" applyAlignment="1">
      <alignment horizontal="center" vertical="center"/>
    </xf>
    <xf numFmtId="0" fontId="6" fillId="0" borderId="6" xfId="0" applyNumberFormat="1" applyFont="1" applyBorder="1" applyAlignment="1">
      <alignment horizontal="center" vertical="center"/>
    </xf>
    <xf numFmtId="0" fontId="10" fillId="0" borderId="6" xfId="0" applyNumberFormat="1" applyFont="1" applyBorder="1" applyAlignment="1">
      <alignment horizontal="center" vertical="center"/>
    </xf>
    <xf numFmtId="0" fontId="12" fillId="0" borderId="6" xfId="0" applyNumberFormat="1" applyFont="1" applyBorder="1" applyAlignment="1">
      <alignment horizontal="left" vertical="center"/>
    </xf>
    <xf numFmtId="0" fontId="12" fillId="0" borderId="0" xfId="0" applyNumberFormat="1" applyFont="1" applyAlignment="1">
      <alignment horizontal="left" vertical="center"/>
    </xf>
    <xf numFmtId="0" fontId="12" fillId="2" borderId="0" xfId="0" applyNumberFormat="1" applyFont="1" applyFill="1" applyAlignment="1">
      <alignment horizontal="center" vertical="center" wrapText="1"/>
    </xf>
    <xf numFmtId="0" fontId="12" fillId="0" borderId="0" xfId="0" applyNumberFormat="1" applyFont="1" applyAlignment="1">
      <alignment horizontal="center" vertical="center" wrapText="1"/>
    </xf>
    <xf numFmtId="0" fontId="10" fillId="2" borderId="1" xfId="0" applyNumberFormat="1" applyFont="1" applyFill="1" applyBorder="1" applyAlignment="1">
      <alignment horizontal="center" vertical="center"/>
    </xf>
    <xf numFmtId="0" fontId="6" fillId="2" borderId="1" xfId="0" applyNumberFormat="1" applyFont="1" applyFill="1" applyBorder="1" applyAlignment="1">
      <alignment horizontal="center" vertical="center"/>
    </xf>
    <xf numFmtId="0" fontId="12" fillId="2" borderId="1" xfId="0" applyNumberFormat="1" applyFont="1" applyFill="1" applyBorder="1" applyAlignment="1">
      <alignment horizontal="center" vertical="center" wrapText="1"/>
    </xf>
    <xf numFmtId="0" fontId="12" fillId="0" borderId="9" xfId="0" applyNumberFormat="1" applyFont="1" applyBorder="1" applyAlignment="1">
      <alignment horizontal="left" vertical="center"/>
    </xf>
    <xf numFmtId="0" fontId="10" fillId="0" borderId="1" xfId="0" applyNumberFormat="1" applyFont="1" applyFill="1" applyBorder="1" applyAlignment="1">
      <alignment horizontal="center" vertical="center"/>
    </xf>
    <xf numFmtId="0" fontId="6" fillId="0" borderId="1" xfId="0" applyFont="1" applyBorder="1" applyAlignment="1">
      <alignment horizontal="center" vertical="center"/>
    </xf>
    <xf numFmtId="0" fontId="10" fillId="0" borderId="1" xfId="0" applyFont="1" applyBorder="1" applyAlignment="1">
      <alignment horizontal="center" vertical="center"/>
    </xf>
  </cellXfs>
  <cellStyles count="51">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15" xfId="49"/>
    <cellStyle name="常规 2" xfId="50"/>
  </cellStyles>
  <dxfs count="18">
    <dxf>
      <font>
        <color rgb="FFFF0000"/>
      </font>
      <border>
        <left/>
        <right/>
        <top/>
        <bottom/>
      </border>
    </dxf>
    <dxf>
      <font>
        <color rgb="FF9C0006"/>
      </font>
    </dxf>
    <dxf>
      <fill>
        <patternFill patternType="solid">
          <bgColor rgb="FFFF0000"/>
        </patternFill>
      </fill>
    </dxf>
    <dxf>
      <fill>
        <patternFill patternType="solid">
          <bgColor rgb="FFFFFF00"/>
        </patternFill>
      </fill>
    </dxf>
    <dxf>
      <fill>
        <patternFill patternType="solid">
          <bgColor rgb="FFFFC000"/>
        </patternFill>
      </fill>
    </dxf>
    <dxf>
      <font>
        <color rgb="FFFF0000"/>
      </font>
    </dxf>
    <dxf>
      <font>
        <color rgb="FF9C0006"/>
      </font>
      <fill>
        <patternFill patternType="solid">
          <bgColor rgb="FFFFC7CE"/>
        </patternFill>
      </fill>
    </dxf>
    <dxf>
      <font>
        <color rgb="FF9C0006"/>
      </font>
      <fill>
        <patternFill patternType="solid">
          <bgColor rgb="FFFFC7CE"/>
        </patternFill>
      </fill>
    </dxf>
    <dxf>
      <font>
        <name val="等线"/>
        <scheme val="none"/>
        <charset val="134"/>
        <b val="1"/>
        <strike val="0"/>
        <sz val="9"/>
        <color theme="1"/>
      </font>
      <fill>
        <patternFill patternType="solid">
          <bgColor theme="0"/>
        </patternFill>
      </fill>
      <alignment horizontal="left" vertical="center"/>
      <border>
        <left style="thin">
          <color auto="1"/>
        </left>
        <right style="thin">
          <color auto="1"/>
        </right>
        <top style="thin">
          <color auto="1"/>
        </top>
        <bottom style="thin">
          <color auto="1"/>
        </bottom>
      </border>
    </dxf>
    <dxf>
      <font>
        <name val="等线"/>
        <scheme val="none"/>
        <charset val="134"/>
        <strike val="0"/>
        <sz val="9"/>
        <color theme="1"/>
      </font>
      <alignment horizontal="left" vertical="center"/>
      <border>
        <left style="thin">
          <color auto="1"/>
        </left>
        <right style="thin">
          <color auto="1"/>
        </right>
        <top style="thin">
          <color auto="1"/>
        </top>
        <bottom style="thin">
          <color auto="1"/>
        </bottom>
      </border>
    </dxf>
    <dxf>
      <font>
        <name val="等线"/>
        <scheme val="none"/>
        <charset val="134"/>
        <strike val="0"/>
        <sz val="9"/>
        <color theme="1"/>
      </font>
      <alignment horizontal="center" vertical="center"/>
      <border>
        <left style="thin">
          <color auto="1"/>
        </left>
        <right style="thin">
          <color auto="1"/>
        </right>
        <top style="thin">
          <color auto="1"/>
        </top>
        <bottom style="thin">
          <color auto="1"/>
        </bottom>
      </border>
    </dxf>
    <dxf>
      <font>
        <name val="等线"/>
        <scheme val="none"/>
        <charset val="134"/>
        <strike val="0"/>
        <sz val="9"/>
        <color theme="1"/>
      </font>
      <alignment vertical="center"/>
      <border>
        <left style="thin">
          <color auto="1"/>
        </left>
        <right style="thin">
          <color auto="1"/>
        </right>
        <top style="thin">
          <color auto="1"/>
        </top>
        <bottom style="thin">
          <color auto="1"/>
        </bottom>
      </border>
    </dxf>
    <dxf>
      <font>
        <name val="等线"/>
        <scheme val="none"/>
        <charset val="134"/>
        <strike val="0"/>
        <sz val="9"/>
        <color theme="1"/>
      </font>
      <alignment horizontal="center" vertical="center"/>
      <border>
        <left style="thin">
          <color auto="1"/>
        </left>
        <right style="thin">
          <color auto="1"/>
        </right>
        <top style="thin">
          <color auto="1"/>
        </top>
        <bottom style="thin">
          <color auto="1"/>
        </bottom>
      </border>
    </dxf>
    <dxf>
      <font>
        <name val="等线"/>
        <scheme val="none"/>
        <charset val="134"/>
        <strike val="0"/>
        <sz val="9"/>
        <color theme="1"/>
      </font>
      <alignment horizontal="center" vertical="center"/>
      <border>
        <left style="thin">
          <color auto="1"/>
        </left>
        <right style="thin">
          <color auto="1"/>
        </right>
        <top style="thin">
          <color auto="1"/>
        </top>
        <bottom style="thin">
          <color auto="1"/>
        </bottom>
      </border>
    </dxf>
    <dxf>
      <font>
        <name val="等线"/>
        <scheme val="none"/>
        <charset val="134"/>
        <strike val="0"/>
        <sz val="9"/>
        <color theme="1"/>
      </font>
      <alignment vertical="center"/>
      <border>
        <left style="thin">
          <color auto="1"/>
        </left>
        <right style="thin">
          <color auto="1"/>
        </right>
        <top style="thin">
          <color auto="1"/>
        </top>
        <bottom style="thin">
          <color auto="1"/>
        </bottom>
      </border>
    </dxf>
    <dxf>
      <font>
        <name val="等线"/>
        <scheme val="none"/>
        <charset val="134"/>
        <strike val="0"/>
        <sz val="10"/>
        <color theme="1"/>
      </font>
      <alignment vertical="center"/>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font>
        <name val="等线"/>
        <scheme val="none"/>
        <charset val="134"/>
        <strike val="0"/>
        <sz val="9"/>
        <color theme="1"/>
      </font>
      <alignment horizontal="left" vertical="center"/>
      <border>
        <left style="thin">
          <color auto="1"/>
        </left>
        <right style="thin">
          <color auto="1"/>
        </right>
        <top style="thin">
          <color auto="1"/>
        </top>
        <bottom style="thin">
          <color auto="1"/>
        </bottom>
      </border>
    </dxf>
  </dxfs>
  <tableStyles count="0" defaultTableStyle="TableStyleMedium2" defaultPivotStyle="PivotStyleLight16"/>
  <colors>
    <mruColors>
      <color rgb="00FFFF00"/>
      <color rgb="00FFC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heetMetadata" Target="metadata.xml"/><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1" Type="http://schemas.microsoft.com/office/2017/06/relationships/rdRichValue" Target="richData/rdrichvalue.xml"/><Relationship Id="rId10" Type="http://schemas.microsoft.com/office/2017/06/relationships/rdRichValueStructure" Target="richData/rdrichvaluestructure.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2025&#38050;&#26448;&#35745;&#21010;&#21457;&#36135;&#21488;&#36134;.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2025年已发货"/>
      <sheetName val="发货选择"/>
      <sheetName val="各钢厂主要覆盖项目"/>
      <sheetName val="Sheet2"/>
      <sheetName val="Sheet1"/>
    </sheetNames>
    <sheetDataSet>
      <sheetData sheetId="0">
        <row r="1">
          <cell r="A1" t="str">
            <v>钢厂</v>
          </cell>
          <cell r="B1" t="str">
            <v>物资名称</v>
          </cell>
          <cell r="C1" t="str">
            <v>规格型号</v>
          </cell>
          <cell r="D1" t="str">
            <v>单位</v>
          </cell>
          <cell r="E1" t="str">
            <v>数量</v>
          </cell>
          <cell r="F1" t="str">
            <v>交货时间</v>
          </cell>
          <cell r="G1" t="str">
            <v>交货地址</v>
          </cell>
          <cell r="H1" t="str">
            <v>联系人</v>
          </cell>
          <cell r="I1" t="str">
            <v>联系方式</v>
          </cell>
        </row>
        <row r="2">
          <cell r="A2" t="str">
            <v>陕钢</v>
          </cell>
          <cell r="B2" t="str">
            <v>螺纹钢</v>
          </cell>
          <cell r="C2" t="str">
            <v>HRB400E Φ12 9m</v>
          </cell>
          <cell r="D2" t="str">
            <v>吨</v>
          </cell>
          <cell r="E2">
            <v>10</v>
          </cell>
          <cell r="F2">
            <v>45659</v>
          </cell>
          <cell r="G2" t="str">
            <v>（达州市公共卫生医疗中心项目-二标-3号楼）达州市通川区西外复兴镇公共卫生临床医疗中心项目</v>
          </cell>
          <cell r="H2" t="str">
            <v>黄永林</v>
          </cell>
          <cell r="I2">
            <v>15982487227</v>
          </cell>
        </row>
        <row r="3">
          <cell r="A3" t="str">
            <v>陕钢</v>
          </cell>
          <cell r="B3" t="str">
            <v>螺纹钢</v>
          </cell>
          <cell r="C3" t="str">
            <v>HRB400E Φ14 9m</v>
          </cell>
          <cell r="D3" t="str">
            <v>吨</v>
          </cell>
          <cell r="E3">
            <v>16</v>
          </cell>
          <cell r="F3">
            <v>45659</v>
          </cell>
          <cell r="G3" t="str">
            <v>（达州市公共卫生临床医疗中心项目-一标-2号制作房）达州市通川区西外复兴镇公共卫生临床医疗中心项目</v>
          </cell>
          <cell r="H3" t="str">
            <v>潘建发</v>
          </cell>
          <cell r="I3">
            <v>13658059919</v>
          </cell>
        </row>
        <row r="4">
          <cell r="A4" t="str">
            <v>陕钢</v>
          </cell>
          <cell r="B4" t="str">
            <v>螺纹钢</v>
          </cell>
          <cell r="C4" t="str">
            <v>HRB400E Φ16 9m</v>
          </cell>
          <cell r="D4" t="str">
            <v>吨</v>
          </cell>
          <cell r="E4">
            <v>4</v>
          </cell>
          <cell r="F4">
            <v>45659</v>
          </cell>
          <cell r="G4" t="str">
            <v>（达州市公共卫生医疗中心项目-二标-3号楼）达州市通川区西外复兴镇公共卫生临床医疗中心项目</v>
          </cell>
          <cell r="H4" t="str">
            <v>黄永林</v>
          </cell>
          <cell r="I4">
            <v>15982487227</v>
          </cell>
        </row>
        <row r="5">
          <cell r="A5" t="str">
            <v>陕钢</v>
          </cell>
          <cell r="B5" t="str">
            <v>螺纹钢</v>
          </cell>
          <cell r="C5" t="str">
            <v>HRB400E Φ18 9m</v>
          </cell>
          <cell r="D5" t="str">
            <v>吨</v>
          </cell>
          <cell r="E5">
            <v>5</v>
          </cell>
          <cell r="F5">
            <v>45659</v>
          </cell>
          <cell r="G5" t="str">
            <v>（达州市公共卫生医疗中心项目-二标-3号楼）达州市通川区西外复兴镇公共卫生临床医疗中心项目</v>
          </cell>
          <cell r="H5" t="str">
            <v>黄永林</v>
          </cell>
          <cell r="I5">
            <v>15982487227</v>
          </cell>
        </row>
        <row r="6">
          <cell r="A6" t="str">
            <v>陕钢</v>
          </cell>
          <cell r="B6" t="str">
            <v>盘螺</v>
          </cell>
          <cell r="C6" t="str">
            <v>HRB400E Φ8</v>
          </cell>
          <cell r="D6" t="str">
            <v>吨</v>
          </cell>
          <cell r="E6">
            <v>10</v>
          </cell>
          <cell r="F6">
            <v>45659</v>
          </cell>
          <cell r="G6" t="str">
            <v>（达州市公共卫生临床医疗中心项目-一标-2号制作房）达州市通川区西外复兴镇公共卫生临床医疗中心项目</v>
          </cell>
          <cell r="H6" t="str">
            <v>潘建发</v>
          </cell>
          <cell r="I6">
            <v>13658059919</v>
          </cell>
        </row>
        <row r="7">
          <cell r="A7" t="str">
            <v>陕钢</v>
          </cell>
          <cell r="B7" t="str">
            <v>盘螺</v>
          </cell>
          <cell r="C7" t="str">
            <v>HRB400E Φ10</v>
          </cell>
          <cell r="D7" t="str">
            <v>吨</v>
          </cell>
          <cell r="E7">
            <v>27.5</v>
          </cell>
          <cell r="F7">
            <v>45659</v>
          </cell>
          <cell r="G7" t="str">
            <v>（达州市公共卫生临床医疗中心项目-一标-2号制作房）达州市通川区西外复兴镇公共卫生临床医疗中心项目</v>
          </cell>
          <cell r="H7" t="str">
            <v>潘建发</v>
          </cell>
          <cell r="I7">
            <v>13658059919</v>
          </cell>
        </row>
        <row r="8">
          <cell r="A8" t="str">
            <v>陕钢</v>
          </cell>
          <cell r="B8" t="str">
            <v>螺纹钢</v>
          </cell>
          <cell r="C8" t="str">
            <v>HRB400E Φ12 9m</v>
          </cell>
          <cell r="D8" t="str">
            <v>吨</v>
          </cell>
          <cell r="E8">
            <v>50</v>
          </cell>
          <cell r="F8">
            <v>45659</v>
          </cell>
          <cell r="G8" t="str">
            <v>（达州市公共卫生临床医疗中心项目-一标-2号制作房）达州市通川区西外复兴镇公共卫生临床医疗中心项目</v>
          </cell>
          <cell r="H8" t="str">
            <v>潘建发</v>
          </cell>
          <cell r="I8">
            <v>13658059919</v>
          </cell>
        </row>
        <row r="9">
          <cell r="A9" t="str">
            <v>陕钢</v>
          </cell>
          <cell r="B9" t="str">
            <v>螺纹钢</v>
          </cell>
          <cell r="C9" t="str">
            <v>HRB400E Φ14 9m</v>
          </cell>
          <cell r="D9" t="str">
            <v>吨</v>
          </cell>
          <cell r="E9">
            <v>35</v>
          </cell>
          <cell r="F9">
            <v>45659</v>
          </cell>
          <cell r="G9" t="str">
            <v>（达州市公共卫生临床医疗中心项目-一标-1号制作房）达州市通川区西外复兴镇公共卫生临床医疗中心项目</v>
          </cell>
          <cell r="H9" t="str">
            <v>潘建发</v>
          </cell>
          <cell r="I9">
            <v>13658059919</v>
          </cell>
        </row>
        <row r="10">
          <cell r="A10" t="str">
            <v>陕钢</v>
          </cell>
          <cell r="B10" t="str">
            <v>螺纹钢</v>
          </cell>
          <cell r="C10" t="str">
            <v>HRB400E Φ16 9m</v>
          </cell>
          <cell r="D10" t="str">
            <v>吨</v>
          </cell>
          <cell r="E10">
            <v>5</v>
          </cell>
          <cell r="F10">
            <v>45659</v>
          </cell>
          <cell r="G10" t="str">
            <v>（达州市公共卫生临床医疗中心项目-一标-2号制作房）达州市通川区西外复兴镇公共卫生临床医疗中心项目</v>
          </cell>
          <cell r="H10" t="str">
            <v>潘建发</v>
          </cell>
          <cell r="I10">
            <v>13658059919</v>
          </cell>
        </row>
        <row r="11">
          <cell r="A11" t="str">
            <v>陕钢</v>
          </cell>
          <cell r="B11" t="str">
            <v>螺纹钢</v>
          </cell>
          <cell r="C11" t="str">
            <v>HRB400E Φ20 9m</v>
          </cell>
          <cell r="D11" t="str">
            <v>吨</v>
          </cell>
          <cell r="E11">
            <v>11</v>
          </cell>
          <cell r="F11">
            <v>45659</v>
          </cell>
          <cell r="G11" t="str">
            <v>（达州市公共卫生临床医疗中心项目-一标-2号制作房）达州市通川区西外复兴镇公共卫生临床医疗中心项目</v>
          </cell>
          <cell r="H11" t="str">
            <v>潘建发</v>
          </cell>
          <cell r="I11">
            <v>13658059919</v>
          </cell>
        </row>
        <row r="12">
          <cell r="A12" t="str">
            <v>陕钢</v>
          </cell>
          <cell r="B12" t="str">
            <v>螺纹钢</v>
          </cell>
          <cell r="C12" t="str">
            <v>HRB400E Φ12 9m</v>
          </cell>
          <cell r="D12" t="str">
            <v>吨</v>
          </cell>
          <cell r="E12">
            <v>35</v>
          </cell>
          <cell r="F12">
            <v>45659</v>
          </cell>
          <cell r="G12" t="str">
            <v>(五冶钢构医学科学产业园建设项目房建三部-一标（7-4）)四川省南充市顺庆区搬罾街道学府大道二段</v>
          </cell>
          <cell r="H12" t="str">
            <v>郑林</v>
          </cell>
          <cell r="I12">
            <v>18349955455</v>
          </cell>
        </row>
        <row r="13">
          <cell r="A13" t="str">
            <v>陕钢</v>
          </cell>
          <cell r="B13" t="str">
            <v>螺纹钢</v>
          </cell>
          <cell r="C13" t="str">
            <v>HRB400E Φ12 9m</v>
          </cell>
          <cell r="D13" t="str">
            <v>吨</v>
          </cell>
          <cell r="E13">
            <v>9</v>
          </cell>
          <cell r="F13">
            <v>45659</v>
          </cell>
          <cell r="G13" t="str">
            <v>（四川商建-射洪城乡一体化项目）遂宁市射洪市忠新幼儿园北侧约220米新溪小区</v>
          </cell>
          <cell r="H13" t="str">
            <v>柏子刚</v>
          </cell>
          <cell r="I13">
            <v>15692885305</v>
          </cell>
        </row>
        <row r="14">
          <cell r="A14" t="str">
            <v>陕钢</v>
          </cell>
          <cell r="B14" t="str">
            <v>螺纹钢</v>
          </cell>
          <cell r="C14" t="str">
            <v>HRB400E Φ16 9m</v>
          </cell>
          <cell r="D14" t="str">
            <v>吨</v>
          </cell>
          <cell r="E14">
            <v>21</v>
          </cell>
          <cell r="F14">
            <v>45659</v>
          </cell>
          <cell r="G14" t="str">
            <v>（四川商建-射洪城乡一体化项目）遂宁市射洪市忠新幼儿园北侧约220米新溪小区</v>
          </cell>
          <cell r="H14" t="str">
            <v>柏子刚</v>
          </cell>
          <cell r="I14">
            <v>15692885305</v>
          </cell>
        </row>
        <row r="15">
          <cell r="A15" t="str">
            <v>陕钢</v>
          </cell>
          <cell r="B15" t="str">
            <v>螺纹钢</v>
          </cell>
          <cell r="C15" t="str">
            <v>HRB400E Φ18 9m</v>
          </cell>
          <cell r="D15" t="str">
            <v>吨</v>
          </cell>
          <cell r="E15">
            <v>6</v>
          </cell>
          <cell r="F15">
            <v>45659</v>
          </cell>
          <cell r="G15" t="str">
            <v>（四川商建-射洪城乡一体化项目）遂宁市射洪市忠新幼儿园北侧约220米新溪小区</v>
          </cell>
          <cell r="H15" t="str">
            <v>柏子刚</v>
          </cell>
          <cell r="I15">
            <v>15692885305</v>
          </cell>
        </row>
        <row r="16">
          <cell r="A16" t="str">
            <v>陕钢</v>
          </cell>
          <cell r="B16" t="str">
            <v>螺纹钢</v>
          </cell>
          <cell r="C16" t="str">
            <v>HRB400E Φ20 9m</v>
          </cell>
          <cell r="D16" t="str">
            <v>吨</v>
          </cell>
          <cell r="E16">
            <v>36</v>
          </cell>
          <cell r="F16">
            <v>45659</v>
          </cell>
          <cell r="G16" t="str">
            <v>（四川商建-射洪城乡一体化项目）遂宁市射洪市忠新幼儿园北侧约220米新溪小区</v>
          </cell>
          <cell r="H16" t="str">
            <v>柏子刚</v>
          </cell>
          <cell r="I16">
            <v>15692885305</v>
          </cell>
        </row>
        <row r="17">
          <cell r="A17" t="str">
            <v>陕钢</v>
          </cell>
          <cell r="B17" t="str">
            <v>盘螺</v>
          </cell>
          <cell r="C17" t="str">
            <v>HRB400EΦ 6mm</v>
          </cell>
          <cell r="D17" t="str">
            <v>吨</v>
          </cell>
          <cell r="E17">
            <v>5</v>
          </cell>
          <cell r="F17">
            <v>45659</v>
          </cell>
          <cell r="G17" t="str">
            <v>（中核二二绵阳）四川省绵阳市平武县响岩镇甲方项目指定地点</v>
          </cell>
          <cell r="H17" t="str">
            <v>王明胜</v>
          </cell>
          <cell r="I17" t="str">
            <v>15528301097</v>
          </cell>
        </row>
        <row r="18">
          <cell r="A18" t="str">
            <v>陕钢</v>
          </cell>
          <cell r="B18" t="str">
            <v>螺纹钢</v>
          </cell>
          <cell r="C18" t="str">
            <v>HRB400EΦ14*9m</v>
          </cell>
          <cell r="D18" t="str">
            <v>吨</v>
          </cell>
          <cell r="E18">
            <v>3</v>
          </cell>
          <cell r="F18">
            <v>45659</v>
          </cell>
          <cell r="G18" t="str">
            <v>（中核二二绵阳）四川省绵阳市平武县响岩镇甲方项目指定地点</v>
          </cell>
          <cell r="H18" t="str">
            <v>王明胜</v>
          </cell>
          <cell r="I18" t="str">
            <v>15528301097</v>
          </cell>
        </row>
        <row r="19">
          <cell r="A19" t="str">
            <v>陕钢</v>
          </cell>
          <cell r="B19" t="str">
            <v>螺纹钢</v>
          </cell>
          <cell r="C19" t="str">
            <v>HRB400EΦ28*9m</v>
          </cell>
          <cell r="D19" t="str">
            <v>吨</v>
          </cell>
          <cell r="E19">
            <v>25</v>
          </cell>
          <cell r="F19">
            <v>45659</v>
          </cell>
          <cell r="G19" t="str">
            <v>（中核二二绵阳）四川省绵阳市平武县响岩镇甲方项目指定地点</v>
          </cell>
          <cell r="H19" t="str">
            <v>王明胜</v>
          </cell>
          <cell r="I19" t="str">
            <v>15528301097</v>
          </cell>
        </row>
        <row r="20">
          <cell r="A20" t="str">
            <v>润耀</v>
          </cell>
          <cell r="B20" t="str">
            <v>高线</v>
          </cell>
          <cell r="C20" t="str">
            <v>HPB300Ф12</v>
          </cell>
          <cell r="D20" t="str">
            <v>吨</v>
          </cell>
          <cell r="E20">
            <v>35</v>
          </cell>
          <cell r="F20">
            <v>45659</v>
          </cell>
          <cell r="G20" t="str">
            <v>（中铁一局四公司康新高速TJ1-1标贡不卡隧道）四川省甘孜州康定市折多塘村车管所旁</v>
          </cell>
          <cell r="H20" t="str">
            <v>王锡俊</v>
          </cell>
          <cell r="I20">
            <v>18736877891</v>
          </cell>
        </row>
        <row r="21">
          <cell r="A21" t="str">
            <v>润耀</v>
          </cell>
          <cell r="B21" t="str">
            <v>盘螺</v>
          </cell>
          <cell r="C21" t="str">
            <v>HRB400EФ12</v>
          </cell>
          <cell r="D21" t="str">
            <v>吨</v>
          </cell>
          <cell r="E21">
            <v>27</v>
          </cell>
          <cell r="F21">
            <v>45659</v>
          </cell>
          <cell r="G21" t="str">
            <v>(中铁九局-铜资高速3标)四川省资阳市安岳县天宝乡2#钢筋场</v>
          </cell>
          <cell r="H21" t="str">
            <v>林启松</v>
          </cell>
          <cell r="I21">
            <v>13688439855</v>
          </cell>
        </row>
        <row r="22">
          <cell r="A22" t="str">
            <v>润耀</v>
          </cell>
          <cell r="B22" t="str">
            <v>高线</v>
          </cell>
          <cell r="C22" t="str">
            <v>HPB300Ф8</v>
          </cell>
          <cell r="D22" t="str">
            <v>吨</v>
          </cell>
          <cell r="E22">
            <v>8</v>
          </cell>
          <cell r="F22">
            <v>45659</v>
          </cell>
          <cell r="G22" t="str">
            <v>(中铁九局-铜资高速3标)四川省资阳市安岳县天宝乡2#钢筋场</v>
          </cell>
          <cell r="H22" t="str">
            <v>林启松</v>
          </cell>
          <cell r="I22">
            <v>13688439855</v>
          </cell>
        </row>
        <row r="23">
          <cell r="A23" t="str">
            <v>润耀</v>
          </cell>
          <cell r="B23" t="str">
            <v>螺纹钢</v>
          </cell>
          <cell r="C23" t="str">
            <v>HRB400E Φ12 9m</v>
          </cell>
          <cell r="D23" t="str">
            <v>吨</v>
          </cell>
          <cell r="E23">
            <v>21</v>
          </cell>
          <cell r="F23">
            <v>45659</v>
          </cell>
          <cell r="G23" t="str">
            <v>（中铁北京局-资乐高速6标）四川省乐山市市中区土主镇资乐高速TJ6标项目试验室</v>
          </cell>
          <cell r="H23" t="str">
            <v>孟若禺</v>
          </cell>
          <cell r="I23">
            <v>13753975633</v>
          </cell>
        </row>
        <row r="24">
          <cell r="A24" t="str">
            <v>润耀</v>
          </cell>
          <cell r="B24" t="str">
            <v>螺纹钢</v>
          </cell>
          <cell r="C24" t="str">
            <v>HRB400E Φ20 9m</v>
          </cell>
          <cell r="D24" t="str">
            <v>吨</v>
          </cell>
          <cell r="E24">
            <v>27</v>
          </cell>
          <cell r="F24">
            <v>45659</v>
          </cell>
          <cell r="G24" t="str">
            <v>（中铁北京局-资乐高速6标）四川省乐山市市中区土主镇资乐高速TJ6标项目试验室</v>
          </cell>
          <cell r="H24" t="str">
            <v>孟若禺</v>
          </cell>
          <cell r="I24">
            <v>13753975633</v>
          </cell>
        </row>
        <row r="25">
          <cell r="A25" t="str">
            <v>润耀</v>
          </cell>
          <cell r="B25" t="str">
            <v>螺纹钢</v>
          </cell>
          <cell r="C25" t="str">
            <v>HRB400E Φ25 9m</v>
          </cell>
          <cell r="D25" t="str">
            <v>吨</v>
          </cell>
          <cell r="E25">
            <v>21</v>
          </cell>
          <cell r="F25">
            <v>45659</v>
          </cell>
          <cell r="G25" t="str">
            <v>（中铁北京局-资乐高速6标）四川省乐山市市中区土主镇资乐高速TJ6标项目试验室</v>
          </cell>
          <cell r="H25" t="str">
            <v>孟若禺</v>
          </cell>
          <cell r="I25">
            <v>13753975633</v>
          </cell>
        </row>
        <row r="26">
          <cell r="A26" t="str">
            <v>润耀</v>
          </cell>
          <cell r="B26" t="str">
            <v>高线</v>
          </cell>
          <cell r="C26" t="str">
            <v>HPB300Φ12</v>
          </cell>
          <cell r="D26" t="str">
            <v>吨</v>
          </cell>
          <cell r="E26">
            <v>35</v>
          </cell>
          <cell r="F26">
            <v>45659</v>
          </cell>
          <cell r="G26" t="str">
            <v>（中铁三局成渝扩容ZCB3-1项目部）内江市胜利收费站红绿灯500米</v>
          </cell>
          <cell r="H26" t="str">
            <v>王岩</v>
          </cell>
          <cell r="I26">
            <v>17634813323</v>
          </cell>
        </row>
        <row r="27">
          <cell r="A27" t="str">
            <v>润耀</v>
          </cell>
          <cell r="B27" t="str">
            <v>盘螺</v>
          </cell>
          <cell r="C27" t="str">
            <v>HRB400E Φ8</v>
          </cell>
          <cell r="D27" t="str">
            <v>吨</v>
          </cell>
          <cell r="E27">
            <v>10</v>
          </cell>
          <cell r="F27">
            <v>45659</v>
          </cell>
          <cell r="G27" t="str">
            <v>（五局涪陵三分部）重庆市涪陵区蔺市镇万松村(一工区）</v>
          </cell>
          <cell r="H27" t="str">
            <v>刘龙峰</v>
          </cell>
          <cell r="I27">
            <v>17671354899</v>
          </cell>
        </row>
        <row r="28">
          <cell r="A28" t="str">
            <v>润耀</v>
          </cell>
          <cell r="B28" t="str">
            <v>螺纹钢</v>
          </cell>
          <cell r="C28" t="str">
            <v>HRB400E Φ12 9m</v>
          </cell>
          <cell r="D28" t="str">
            <v>吨</v>
          </cell>
          <cell r="E28">
            <v>35</v>
          </cell>
          <cell r="F28">
            <v>45659</v>
          </cell>
          <cell r="G28" t="str">
            <v>（五局涪陵三分部）重庆市涪陵区蔺市镇万松村(一工区）</v>
          </cell>
          <cell r="H28" t="str">
            <v>刘龙峰</v>
          </cell>
          <cell r="I28">
            <v>17671354899</v>
          </cell>
        </row>
        <row r="29">
          <cell r="A29" t="str">
            <v>润耀</v>
          </cell>
          <cell r="B29" t="str">
            <v>螺纹钢</v>
          </cell>
          <cell r="C29" t="str">
            <v>HRB400E Φ14 9m</v>
          </cell>
          <cell r="D29" t="str">
            <v>吨</v>
          </cell>
          <cell r="E29">
            <v>25</v>
          </cell>
          <cell r="F29">
            <v>45659</v>
          </cell>
          <cell r="G29" t="str">
            <v>（五局涪陵三分部）重庆市涪陵区蔺市镇万松村(一工区）</v>
          </cell>
          <cell r="H29" t="str">
            <v>刘龙峰</v>
          </cell>
          <cell r="I29">
            <v>17671354899</v>
          </cell>
        </row>
        <row r="30">
          <cell r="A30" t="str">
            <v>润耀</v>
          </cell>
          <cell r="B30" t="str">
            <v>螺纹钢</v>
          </cell>
          <cell r="C30" t="str">
            <v>HRB400E Φ20 9m</v>
          </cell>
          <cell r="D30" t="str">
            <v>吨</v>
          </cell>
          <cell r="E30">
            <v>35</v>
          </cell>
          <cell r="F30">
            <v>45659</v>
          </cell>
          <cell r="G30" t="str">
            <v>（五局涪陵三分部）重庆市涪陵区蔺市镇万松村(一工区）</v>
          </cell>
          <cell r="H30" t="str">
            <v>刘龙峰</v>
          </cell>
          <cell r="I30">
            <v>17671354899</v>
          </cell>
        </row>
        <row r="31">
          <cell r="A31" t="str">
            <v>陕钢</v>
          </cell>
          <cell r="B31" t="str">
            <v>盘螺</v>
          </cell>
          <cell r="C31" t="str">
            <v>HRB400EФ12</v>
          </cell>
          <cell r="D31" t="str">
            <v>吨</v>
          </cell>
          <cell r="E31">
            <v>35</v>
          </cell>
          <cell r="F31">
            <v>45659</v>
          </cell>
          <cell r="G31" t="str">
            <v>（中铁广州局-资乐高速5标）四川省乐山市井研县希望大道116号</v>
          </cell>
          <cell r="H31" t="str">
            <v>廖俊杰</v>
          </cell>
          <cell r="I31">
            <v>15775100965</v>
          </cell>
        </row>
        <row r="32">
          <cell r="A32" t="str">
            <v>润耀</v>
          </cell>
          <cell r="B32" t="str">
            <v>螺纹钢</v>
          </cell>
          <cell r="C32" t="str">
            <v>HRB400E Φ32 9m</v>
          </cell>
          <cell r="D32" t="str">
            <v>吨</v>
          </cell>
          <cell r="E32">
            <v>35</v>
          </cell>
          <cell r="F32">
            <v>45659</v>
          </cell>
          <cell r="G32" t="str">
            <v>自永4标一局四公司（四川省内江市隆昌市金鹅街道自永4标一局四公司钢筋棚）</v>
          </cell>
          <cell r="H32" t="str">
            <v>郝优</v>
          </cell>
          <cell r="I32">
            <v>13891371707</v>
          </cell>
        </row>
        <row r="33">
          <cell r="A33" t="str">
            <v>润耀</v>
          </cell>
          <cell r="B33" t="str">
            <v>盘螺</v>
          </cell>
          <cell r="C33" t="str">
            <v>HRB400E Φ8</v>
          </cell>
          <cell r="D33" t="str">
            <v>吨</v>
          </cell>
          <cell r="E33">
            <v>30</v>
          </cell>
          <cell r="F33">
            <v>45660</v>
          </cell>
          <cell r="G33" t="str">
            <v>（华西酒城南）成都市武侯区火车南站西路8号酒城南项目</v>
          </cell>
          <cell r="H33" t="str">
            <v>龙耀宇</v>
          </cell>
          <cell r="I33">
            <v>18384145895</v>
          </cell>
        </row>
        <row r="34">
          <cell r="A34" t="str">
            <v>润耀</v>
          </cell>
          <cell r="B34" t="str">
            <v>盘螺</v>
          </cell>
          <cell r="C34" t="str">
            <v>HRB400E Φ10</v>
          </cell>
          <cell r="D34" t="str">
            <v>吨</v>
          </cell>
          <cell r="E34">
            <v>10</v>
          </cell>
          <cell r="F34">
            <v>45660</v>
          </cell>
          <cell r="G34" t="str">
            <v>（华西酒城南）成都市武侯区火车南站西路8号酒城南项目</v>
          </cell>
          <cell r="H34" t="str">
            <v>龙耀宇</v>
          </cell>
          <cell r="I34">
            <v>18384145895</v>
          </cell>
        </row>
        <row r="35">
          <cell r="A35" t="str">
            <v>润耀</v>
          </cell>
          <cell r="B35" t="str">
            <v>盘螺</v>
          </cell>
          <cell r="C35" t="str">
            <v>HRB400E Φ12</v>
          </cell>
          <cell r="D35" t="str">
            <v>吨</v>
          </cell>
          <cell r="E35">
            <v>5</v>
          </cell>
          <cell r="F35">
            <v>45660</v>
          </cell>
          <cell r="G35" t="str">
            <v>（华西酒城南）成都市武侯区火车南站西路8号酒城南项目</v>
          </cell>
          <cell r="H35" t="str">
            <v>龙耀宇</v>
          </cell>
          <cell r="I35">
            <v>18384145895</v>
          </cell>
        </row>
        <row r="36">
          <cell r="A36" t="str">
            <v>润耀</v>
          </cell>
          <cell r="B36" t="str">
            <v>螺纹钢</v>
          </cell>
          <cell r="C36" t="str">
            <v>HRB400E Φ18 9m</v>
          </cell>
          <cell r="D36" t="str">
            <v>吨</v>
          </cell>
          <cell r="E36">
            <v>9</v>
          </cell>
          <cell r="F36">
            <v>45660</v>
          </cell>
          <cell r="G36" t="str">
            <v>（华西酒城南）成都市武侯区火车南站西路8号酒城南项目</v>
          </cell>
          <cell r="H36" t="str">
            <v>龙耀宇</v>
          </cell>
          <cell r="I36">
            <v>18384145895</v>
          </cell>
        </row>
        <row r="37">
          <cell r="A37" t="str">
            <v>润耀</v>
          </cell>
          <cell r="B37" t="str">
            <v>螺纹钢</v>
          </cell>
          <cell r="C37" t="str">
            <v>HRB500E Φ16</v>
          </cell>
          <cell r="D37" t="str">
            <v>吨</v>
          </cell>
          <cell r="E37">
            <v>3</v>
          </cell>
          <cell r="F37">
            <v>45660</v>
          </cell>
          <cell r="G37" t="str">
            <v>（华西酒城南）成都市武侯区火车南站西路8号酒城南项目</v>
          </cell>
          <cell r="H37" t="str">
            <v>龙耀宇</v>
          </cell>
          <cell r="I37">
            <v>18384145895</v>
          </cell>
        </row>
        <row r="38">
          <cell r="A38" t="str">
            <v>润耀</v>
          </cell>
          <cell r="B38" t="str">
            <v>螺纹钢</v>
          </cell>
          <cell r="C38" t="str">
            <v>HRB500E Φ18</v>
          </cell>
          <cell r="D38" t="str">
            <v>吨</v>
          </cell>
          <cell r="E38">
            <v>3</v>
          </cell>
          <cell r="F38">
            <v>45660</v>
          </cell>
          <cell r="G38" t="str">
            <v>（华西酒城南）成都市武侯区火车南站西路8号酒城南项目</v>
          </cell>
          <cell r="H38" t="str">
            <v>龙耀宇</v>
          </cell>
          <cell r="I38">
            <v>18384145895</v>
          </cell>
        </row>
        <row r="39">
          <cell r="A39" t="str">
            <v>润耀</v>
          </cell>
          <cell r="B39" t="str">
            <v>螺纹钢</v>
          </cell>
          <cell r="C39" t="str">
            <v>HRB500E Φ22</v>
          </cell>
          <cell r="D39" t="str">
            <v>吨</v>
          </cell>
          <cell r="E39">
            <v>12</v>
          </cell>
          <cell r="F39">
            <v>45660</v>
          </cell>
          <cell r="G39" t="str">
            <v>（华西酒城南）成都市武侯区火车南站西路8号酒城南项目</v>
          </cell>
          <cell r="H39" t="str">
            <v>龙耀宇</v>
          </cell>
          <cell r="I39">
            <v>18384145895</v>
          </cell>
        </row>
        <row r="40">
          <cell r="A40" t="str">
            <v>润耀</v>
          </cell>
          <cell r="B40" t="str">
            <v>盘螺</v>
          </cell>
          <cell r="C40" t="str">
            <v>HRB400E Φ8</v>
          </cell>
          <cell r="D40" t="str">
            <v>吨</v>
          </cell>
          <cell r="E40">
            <v>6</v>
          </cell>
          <cell r="F40">
            <v>45660</v>
          </cell>
          <cell r="G40" t="str">
            <v>(华西颐海-科创农业生态谷-1号钢筋房)成都市简阳市白金山水库</v>
          </cell>
          <cell r="H40" t="str">
            <v>石清国</v>
          </cell>
          <cell r="I40">
            <v>13458642015</v>
          </cell>
        </row>
        <row r="41">
          <cell r="A41" t="str">
            <v>润耀</v>
          </cell>
          <cell r="B41" t="str">
            <v>盘螺</v>
          </cell>
          <cell r="C41" t="str">
            <v>HRB400E Φ10</v>
          </cell>
          <cell r="D41" t="str">
            <v>吨</v>
          </cell>
          <cell r="E41">
            <v>6</v>
          </cell>
          <cell r="F41">
            <v>45660</v>
          </cell>
          <cell r="G41" t="str">
            <v>(华西颐海-科创农业生态谷-1号钢筋房)成都市简阳市白金山水库</v>
          </cell>
          <cell r="H41" t="str">
            <v>石清国</v>
          </cell>
          <cell r="I41">
            <v>13458642015</v>
          </cell>
        </row>
        <row r="42">
          <cell r="A42" t="str">
            <v>润耀</v>
          </cell>
          <cell r="B42" t="str">
            <v>螺纹钢</v>
          </cell>
          <cell r="C42" t="str">
            <v>HRB400E Φ25 9m</v>
          </cell>
          <cell r="D42" t="str">
            <v>吨</v>
          </cell>
          <cell r="E42">
            <v>25</v>
          </cell>
          <cell r="F42">
            <v>45660</v>
          </cell>
          <cell r="G42" t="str">
            <v>(华西颐海-科创农业生态谷-1号钢筋房)成都市简阳市白金山水库</v>
          </cell>
          <cell r="H42" t="str">
            <v>石清国</v>
          </cell>
          <cell r="I42">
            <v>13458642015</v>
          </cell>
        </row>
        <row r="43">
          <cell r="A43" t="str">
            <v>陕钢</v>
          </cell>
          <cell r="B43" t="str">
            <v>螺纹钢</v>
          </cell>
          <cell r="C43" t="str">
            <v>HRB400E Φ14 9m</v>
          </cell>
          <cell r="D43" t="str">
            <v>吨</v>
          </cell>
          <cell r="E43">
            <v>25.5</v>
          </cell>
          <cell r="F43">
            <v>45660</v>
          </cell>
          <cell r="G43" t="str">
            <v>（华西酒城南）成都市武侯区火车南站西路8号酒城南项目</v>
          </cell>
          <cell r="H43" t="str">
            <v>龙耀宇</v>
          </cell>
          <cell r="I43">
            <v>18384145895</v>
          </cell>
        </row>
        <row r="44">
          <cell r="A44" t="str">
            <v>陕钢</v>
          </cell>
          <cell r="B44" t="str">
            <v>螺纹钢</v>
          </cell>
          <cell r="C44" t="str">
            <v>HRB400E Φ16 9m</v>
          </cell>
          <cell r="D44" t="str">
            <v>吨</v>
          </cell>
          <cell r="E44">
            <v>9</v>
          </cell>
          <cell r="F44">
            <v>45660</v>
          </cell>
          <cell r="G44" t="str">
            <v>（华西酒城南）成都市武侯区火车南站西路8号酒城南项目</v>
          </cell>
          <cell r="H44" t="str">
            <v>龙耀宇</v>
          </cell>
          <cell r="I44">
            <v>18384145895</v>
          </cell>
        </row>
        <row r="45">
          <cell r="A45" t="str">
            <v>冷钢</v>
          </cell>
          <cell r="B45" t="str">
            <v>盘螺</v>
          </cell>
          <cell r="C45" t="str">
            <v>HRB400E Φ8</v>
          </cell>
          <cell r="D45" t="str">
            <v>吨</v>
          </cell>
          <cell r="E45">
            <v>5</v>
          </cell>
          <cell r="F45">
            <v>45660</v>
          </cell>
          <cell r="G45" t="str">
            <v>（商投建工达州中医药科技园-1工区）达州市通川区达州中医药职业学院犀牛大道北段</v>
          </cell>
          <cell r="H45" t="str">
            <v>程黄刚</v>
          </cell>
          <cell r="I45">
            <v>15108211617</v>
          </cell>
        </row>
        <row r="46">
          <cell r="A46" t="str">
            <v>冷钢</v>
          </cell>
          <cell r="B46" t="str">
            <v>螺纹钢</v>
          </cell>
          <cell r="C46" t="str">
            <v>HRB400E Φ14 9m</v>
          </cell>
          <cell r="D46" t="str">
            <v>吨</v>
          </cell>
          <cell r="E46">
            <v>23</v>
          </cell>
          <cell r="F46">
            <v>45660</v>
          </cell>
          <cell r="G46" t="str">
            <v>（商投建工达州中医药科技园-1工区）达州市通川区达州中医药职业学院犀牛大道北段</v>
          </cell>
          <cell r="H46" t="str">
            <v>程黄刚</v>
          </cell>
          <cell r="I46">
            <v>15108211617</v>
          </cell>
        </row>
        <row r="47">
          <cell r="A47" t="str">
            <v>冷钢</v>
          </cell>
          <cell r="B47" t="str">
            <v>螺纹钢</v>
          </cell>
          <cell r="C47" t="str">
            <v>HRB400E Φ16 9m</v>
          </cell>
          <cell r="D47" t="str">
            <v>吨</v>
          </cell>
          <cell r="E47">
            <v>3</v>
          </cell>
          <cell r="F47">
            <v>45660</v>
          </cell>
          <cell r="G47" t="str">
            <v>（商投建工达州中医药科技园-1工区）达州市通川区达州中医药职业学院犀牛大道北段</v>
          </cell>
          <cell r="H47" t="str">
            <v>程黄刚</v>
          </cell>
          <cell r="I47">
            <v>15108211617</v>
          </cell>
        </row>
        <row r="48">
          <cell r="A48" t="str">
            <v>冷钢</v>
          </cell>
          <cell r="B48" t="str">
            <v>螺纹钢</v>
          </cell>
          <cell r="C48" t="str">
            <v>HRB400E Φ20 9m</v>
          </cell>
          <cell r="D48" t="str">
            <v>吨</v>
          </cell>
          <cell r="E48">
            <v>6</v>
          </cell>
          <cell r="F48">
            <v>45660</v>
          </cell>
          <cell r="G48" t="str">
            <v>（商投建工达州中医药科技园-1工区）达州市通川区达州中医药职业学院犀牛大道北段</v>
          </cell>
          <cell r="H48" t="str">
            <v>程黄刚</v>
          </cell>
          <cell r="I48">
            <v>15108211617</v>
          </cell>
        </row>
        <row r="49">
          <cell r="A49" t="str">
            <v>润耀</v>
          </cell>
          <cell r="B49" t="str">
            <v>高线</v>
          </cell>
          <cell r="C49" t="str">
            <v>HPB300Ф8</v>
          </cell>
          <cell r="D49" t="str">
            <v>吨</v>
          </cell>
          <cell r="E49">
            <v>70</v>
          </cell>
          <cell r="F49">
            <v>45660</v>
          </cell>
          <cell r="G49" t="str">
            <v>（中铁一局四公司康新高速TJ1-1标贡不卡隧道）四川省甘孜州康定市折多塘村车管所旁</v>
          </cell>
          <cell r="H49" t="str">
            <v>王锡俊</v>
          </cell>
          <cell r="I49">
            <v>18736877891</v>
          </cell>
        </row>
        <row r="50">
          <cell r="A50" t="str">
            <v>润耀</v>
          </cell>
          <cell r="B50" t="str">
            <v>高线</v>
          </cell>
          <cell r="C50" t="str">
            <v>HPB300Φ12</v>
          </cell>
          <cell r="D50" t="str">
            <v>吨</v>
          </cell>
          <cell r="E50">
            <v>17</v>
          </cell>
          <cell r="F50">
            <v>45660</v>
          </cell>
          <cell r="G50" t="str">
            <v>（中铁三局-铜资高速1标）四川省资阳市安岳县石羊镇猫坝村2#钢筋场</v>
          </cell>
          <cell r="H50" t="str">
            <v>王雪</v>
          </cell>
          <cell r="I50">
            <v>18729676589</v>
          </cell>
        </row>
        <row r="51">
          <cell r="A51" t="str">
            <v>润耀</v>
          </cell>
          <cell r="B51" t="str">
            <v>高线</v>
          </cell>
          <cell r="C51" t="str">
            <v>HPB300Φ10</v>
          </cell>
          <cell r="D51" t="str">
            <v>吨</v>
          </cell>
          <cell r="E51">
            <v>17</v>
          </cell>
          <cell r="F51">
            <v>45660</v>
          </cell>
          <cell r="G51" t="str">
            <v>（中铁三局-铜资高速1标）四川省资阳市安岳县石羊镇猫坝村2#钢筋场</v>
          </cell>
          <cell r="H51" t="str">
            <v>王雪</v>
          </cell>
          <cell r="I51">
            <v>18729676589</v>
          </cell>
        </row>
        <row r="52">
          <cell r="A52" t="str">
            <v>润耀</v>
          </cell>
          <cell r="B52" t="str">
            <v>螺纹钢</v>
          </cell>
          <cell r="C52" t="str">
            <v>HRB400E Φ14 12m</v>
          </cell>
          <cell r="D52" t="str">
            <v>吨</v>
          </cell>
          <cell r="E52">
            <v>35</v>
          </cell>
          <cell r="F52">
            <v>45660</v>
          </cell>
          <cell r="G52" t="str">
            <v>(中铁九局-铜资高速3标)四川省资阳市安岳县天宝乡2#钢筋场</v>
          </cell>
          <cell r="H52" t="str">
            <v>林启松</v>
          </cell>
          <cell r="I52">
            <v>13688439855</v>
          </cell>
        </row>
        <row r="53">
          <cell r="A53" t="str">
            <v>润耀</v>
          </cell>
          <cell r="B53" t="str">
            <v>螺纹钢</v>
          </cell>
          <cell r="C53" t="str">
            <v>HRB400E Φ32 9m</v>
          </cell>
          <cell r="D53" t="str">
            <v>吨</v>
          </cell>
          <cell r="E53">
            <v>70</v>
          </cell>
          <cell r="F53">
            <v>45660</v>
          </cell>
          <cell r="G53" t="str">
            <v>（中铁广州局-资乐高速5标）四川省乐山市井研县希望大道116号</v>
          </cell>
          <cell r="H53" t="str">
            <v>廖俊杰</v>
          </cell>
          <cell r="I53">
            <v>15775100965</v>
          </cell>
        </row>
        <row r="54">
          <cell r="A54" t="str">
            <v>润耀</v>
          </cell>
          <cell r="B54" t="str">
            <v>螺纹钢</v>
          </cell>
          <cell r="C54" t="str">
            <v>HRB500E Φ22 12m</v>
          </cell>
          <cell r="D54" t="str">
            <v>吨</v>
          </cell>
          <cell r="E54">
            <v>35</v>
          </cell>
          <cell r="F54">
            <v>45660</v>
          </cell>
          <cell r="G54" t="str">
            <v>（中铁广州局-资乐高速5标）四川省乐山市井研县希望大道116号</v>
          </cell>
          <cell r="H54" t="str">
            <v>廖俊杰</v>
          </cell>
          <cell r="I54">
            <v>15775100965</v>
          </cell>
        </row>
        <row r="55">
          <cell r="A55" t="str">
            <v>润耀</v>
          </cell>
          <cell r="B55" t="str">
            <v>螺纹钢</v>
          </cell>
          <cell r="C55" t="str">
            <v>HRB400E Φ22 12m</v>
          </cell>
          <cell r="D55" t="str">
            <v>吨</v>
          </cell>
          <cell r="E55">
            <v>35</v>
          </cell>
          <cell r="F55">
            <v>45660</v>
          </cell>
          <cell r="G55" t="str">
            <v>（中铁广州局-资乐高速5标）四川省乐山市井研县希望大道116号</v>
          </cell>
          <cell r="H55" t="str">
            <v>廖俊杰</v>
          </cell>
          <cell r="I55">
            <v>15775100965</v>
          </cell>
        </row>
        <row r="56">
          <cell r="A56" t="str">
            <v>润耀</v>
          </cell>
          <cell r="B56" t="str">
            <v>螺纹钢</v>
          </cell>
          <cell r="C56" t="str">
            <v>HRB400E Φ25 9m</v>
          </cell>
          <cell r="D56" t="str">
            <v>吨</v>
          </cell>
          <cell r="E56">
            <v>35</v>
          </cell>
          <cell r="F56">
            <v>45660</v>
          </cell>
          <cell r="G56" t="str">
            <v>（中铁三局成渝扩容ZCB3-1项目部）内江市胜利收费站红绿灯500米</v>
          </cell>
          <cell r="H56" t="str">
            <v>王岩</v>
          </cell>
          <cell r="I56">
            <v>17634813323</v>
          </cell>
        </row>
        <row r="57">
          <cell r="A57" t="str">
            <v>润耀</v>
          </cell>
          <cell r="B57" t="str">
            <v>螺纹钢</v>
          </cell>
          <cell r="C57" t="str">
            <v>HRB400E Φ25 9m</v>
          </cell>
          <cell r="D57" t="str">
            <v>吨</v>
          </cell>
          <cell r="E57">
            <v>35</v>
          </cell>
          <cell r="F57">
            <v>45660</v>
          </cell>
          <cell r="G57" t="str">
            <v>（中铁广州局-成渝扩容2标）成渝扩容项目ZCB3-2标2＃拌和站【雁江区联盟桥东北50米(资资路) 】</v>
          </cell>
          <cell r="H57" t="str">
            <v>刘沛琦</v>
          </cell>
          <cell r="I57">
            <v>18011784798</v>
          </cell>
        </row>
        <row r="58">
          <cell r="A58" t="str">
            <v>润耀</v>
          </cell>
          <cell r="B58" t="str">
            <v>螺纹钢</v>
          </cell>
          <cell r="C58" t="str">
            <v>HRB400E Φ25 9m</v>
          </cell>
          <cell r="D58" t="str">
            <v>吨</v>
          </cell>
          <cell r="E58">
            <v>35</v>
          </cell>
          <cell r="F58">
            <v>45660</v>
          </cell>
          <cell r="G58" t="str">
            <v>（中铁广州局-成渝扩容2标）四川省资阳市雁江区南双路杨家糖房</v>
          </cell>
          <cell r="H58" t="str">
            <v>邓志强</v>
          </cell>
          <cell r="I58">
            <v>17603045490</v>
          </cell>
        </row>
        <row r="59">
          <cell r="A59" t="str">
            <v>润耀</v>
          </cell>
          <cell r="B59" t="str">
            <v>高线</v>
          </cell>
          <cell r="C59" t="str">
            <v>HPB300Φ12</v>
          </cell>
          <cell r="D59" t="str">
            <v>吨</v>
          </cell>
          <cell r="E59">
            <v>35</v>
          </cell>
          <cell r="F59">
            <v>45660</v>
          </cell>
          <cell r="G59" t="str">
            <v>（中铁五局-成渝扩容3标）四川省资阳市雁江区伍隍镇铺子村雁江区X138</v>
          </cell>
          <cell r="H59" t="str">
            <v>王健</v>
          </cell>
          <cell r="I59">
            <v>17726168395</v>
          </cell>
        </row>
        <row r="60">
          <cell r="A60" t="str">
            <v>润耀</v>
          </cell>
          <cell r="B60" t="str">
            <v>螺纹钢</v>
          </cell>
          <cell r="C60" t="str">
            <v>HRB400E Φ25 9m</v>
          </cell>
          <cell r="D60" t="str">
            <v>吨</v>
          </cell>
          <cell r="E60">
            <v>35</v>
          </cell>
          <cell r="F60">
            <v>45660</v>
          </cell>
          <cell r="G60" t="str">
            <v>（中铁五局-成渝扩容3标）四川省资阳市雁江区伍隍镇铺子村雁江区X138</v>
          </cell>
          <cell r="H60" t="str">
            <v>王健</v>
          </cell>
          <cell r="I60">
            <v>17726168395</v>
          </cell>
        </row>
        <row r="61">
          <cell r="A61" t="str">
            <v>润耀</v>
          </cell>
          <cell r="B61" t="str">
            <v>螺纹钢</v>
          </cell>
          <cell r="C61" t="str">
            <v>HRB400E Φ20 9m</v>
          </cell>
          <cell r="D61" t="str">
            <v>吨</v>
          </cell>
          <cell r="E61">
            <v>25</v>
          </cell>
          <cell r="F61">
            <v>45660</v>
          </cell>
          <cell r="G61" t="str">
            <v>（北京工程局乐山机场项目）乐山市五通桥区冠英镇</v>
          </cell>
          <cell r="H61" t="str">
            <v>王治</v>
          </cell>
          <cell r="I61">
            <v>18811564698</v>
          </cell>
        </row>
        <row r="62">
          <cell r="A62" t="str">
            <v>润耀</v>
          </cell>
          <cell r="B62" t="str">
            <v>螺纹钢</v>
          </cell>
          <cell r="C62" t="str">
            <v>HRB400E Φ18 9m</v>
          </cell>
          <cell r="D62" t="str">
            <v>吨</v>
          </cell>
          <cell r="E62">
            <v>10</v>
          </cell>
          <cell r="F62">
            <v>45660</v>
          </cell>
          <cell r="G62" t="str">
            <v>（北京工程局乐山机场项目）乐山市五通桥区冠英镇</v>
          </cell>
          <cell r="H62" t="str">
            <v>王治</v>
          </cell>
          <cell r="I62">
            <v>18811564698</v>
          </cell>
        </row>
        <row r="63">
          <cell r="A63" t="str">
            <v>润耀</v>
          </cell>
          <cell r="B63" t="str">
            <v>螺纹钢</v>
          </cell>
          <cell r="C63" t="str">
            <v>HRB400E Φ14 9m</v>
          </cell>
          <cell r="D63" t="str">
            <v>吨</v>
          </cell>
          <cell r="E63">
            <v>5</v>
          </cell>
          <cell r="F63">
            <v>45660</v>
          </cell>
          <cell r="G63" t="str">
            <v>（北京工程局乐山机场项目）乐山市五通桥区冠英镇</v>
          </cell>
          <cell r="H63" t="str">
            <v>王治</v>
          </cell>
          <cell r="I63">
            <v>18811564698</v>
          </cell>
        </row>
        <row r="64">
          <cell r="A64" t="str">
            <v>润耀</v>
          </cell>
          <cell r="B64" t="str">
            <v>螺纹钢</v>
          </cell>
          <cell r="C64" t="str">
            <v>HRB400E Φ22 9m</v>
          </cell>
          <cell r="D64" t="str">
            <v>吨</v>
          </cell>
          <cell r="E64">
            <v>5</v>
          </cell>
          <cell r="F64">
            <v>45660</v>
          </cell>
          <cell r="G64" t="str">
            <v>（北京工程局乐山机场项目）乐山市五通桥区冠英镇</v>
          </cell>
          <cell r="H64" t="str">
            <v>王治</v>
          </cell>
          <cell r="I64">
            <v>18811564698</v>
          </cell>
        </row>
        <row r="65">
          <cell r="A65" t="str">
            <v>润耀</v>
          </cell>
          <cell r="B65" t="str">
            <v>螺纹钢</v>
          </cell>
          <cell r="C65" t="str">
            <v>HRB400E Φ12 9m</v>
          </cell>
          <cell r="D65" t="str">
            <v>吨</v>
          </cell>
          <cell r="E65">
            <v>17</v>
          </cell>
          <cell r="F65">
            <v>45660</v>
          </cell>
          <cell r="G65" t="str">
            <v>（北京工程局乐山机场项目）乐山市五通桥区冠英镇</v>
          </cell>
          <cell r="H65" t="str">
            <v>王治</v>
          </cell>
          <cell r="I65">
            <v>18811564698</v>
          </cell>
        </row>
        <row r="66">
          <cell r="A66" t="str">
            <v>润耀</v>
          </cell>
          <cell r="B66" t="str">
            <v>螺纹钢</v>
          </cell>
          <cell r="C66" t="str">
            <v>HRB400E Φ18 9m</v>
          </cell>
          <cell r="D66" t="str">
            <v>吨</v>
          </cell>
          <cell r="E66">
            <v>10</v>
          </cell>
          <cell r="F66">
            <v>45660</v>
          </cell>
          <cell r="G66" t="str">
            <v>（北京工程局乐山机场项目）乐山市五通桥区冠英镇</v>
          </cell>
          <cell r="H66" t="str">
            <v>王治</v>
          </cell>
          <cell r="I66">
            <v>18811564698</v>
          </cell>
        </row>
        <row r="67">
          <cell r="A67" t="str">
            <v>润耀</v>
          </cell>
          <cell r="B67" t="str">
            <v>螺纹钢</v>
          </cell>
          <cell r="C67" t="str">
            <v>HRB400E Φ16 9m</v>
          </cell>
          <cell r="D67" t="str">
            <v>吨</v>
          </cell>
          <cell r="E67">
            <v>17</v>
          </cell>
          <cell r="F67">
            <v>45660</v>
          </cell>
          <cell r="G67" t="str">
            <v>（北京工程局乐山机场项目）乐山市五通桥区冠英镇</v>
          </cell>
          <cell r="H67" t="str">
            <v>王治</v>
          </cell>
          <cell r="I67">
            <v>18811564698</v>
          </cell>
        </row>
        <row r="68">
          <cell r="A68" t="str">
            <v>润耀</v>
          </cell>
          <cell r="B68" t="str">
            <v>螺纹钢</v>
          </cell>
          <cell r="C68" t="str">
            <v>HRB400E Φ20 9m</v>
          </cell>
          <cell r="D68" t="str">
            <v>吨</v>
          </cell>
          <cell r="E68">
            <v>10</v>
          </cell>
          <cell r="F68">
            <v>45660</v>
          </cell>
          <cell r="G68" t="str">
            <v>（北京工程局乐山机场项目）乐山市五通桥区冠英镇</v>
          </cell>
          <cell r="H68" t="str">
            <v>王治</v>
          </cell>
          <cell r="I68">
            <v>18811564698</v>
          </cell>
        </row>
        <row r="69">
          <cell r="A69" t="str">
            <v>润耀</v>
          </cell>
          <cell r="B69" t="str">
            <v>螺纹钢</v>
          </cell>
          <cell r="C69" t="str">
            <v>HRB400E Φ28 9m</v>
          </cell>
          <cell r="D69" t="str">
            <v>吨</v>
          </cell>
          <cell r="E69">
            <v>2</v>
          </cell>
          <cell r="F69">
            <v>45660</v>
          </cell>
          <cell r="G69" t="str">
            <v>（北京工程局乐山机场项目）乐山市五通桥区冠英镇</v>
          </cell>
          <cell r="H69" t="str">
            <v>王治</v>
          </cell>
          <cell r="I69">
            <v>18811564698</v>
          </cell>
        </row>
        <row r="70">
          <cell r="A70" t="str">
            <v>润耀</v>
          </cell>
          <cell r="B70" t="str">
            <v>螺纹钢</v>
          </cell>
          <cell r="C70" t="str">
            <v>HRB400E Φ20 9m</v>
          </cell>
          <cell r="D70" t="str">
            <v>吨</v>
          </cell>
          <cell r="E70">
            <v>35</v>
          </cell>
          <cell r="F70">
            <v>45660</v>
          </cell>
          <cell r="G70" t="str">
            <v>（五局乐山机场项目）四川省乐山市五通桥区</v>
          </cell>
          <cell r="H70" t="str">
            <v>贺银</v>
          </cell>
          <cell r="I70">
            <v>18844162555</v>
          </cell>
        </row>
        <row r="71">
          <cell r="A71" t="str">
            <v>润耀</v>
          </cell>
          <cell r="B71" t="str">
            <v>螺纹钢</v>
          </cell>
          <cell r="C71" t="str">
            <v>HRB400E Φ12 9m</v>
          </cell>
          <cell r="D71" t="str">
            <v>吨</v>
          </cell>
          <cell r="E71">
            <v>35</v>
          </cell>
          <cell r="F71">
            <v>45660</v>
          </cell>
          <cell r="G71" t="str">
            <v>（五局乐山机场项目）四川省乐山市五通桥区</v>
          </cell>
          <cell r="H71" t="str">
            <v>贺银</v>
          </cell>
          <cell r="I71">
            <v>18844162555</v>
          </cell>
        </row>
        <row r="72">
          <cell r="A72" t="str">
            <v>润耀</v>
          </cell>
          <cell r="B72" t="str">
            <v>螺纹钢</v>
          </cell>
          <cell r="C72" t="str">
            <v>HRB400E Φ12 9m</v>
          </cell>
          <cell r="D72" t="str">
            <v>吨</v>
          </cell>
          <cell r="E72">
            <v>52</v>
          </cell>
          <cell r="F72">
            <v>45660</v>
          </cell>
          <cell r="G72" t="str">
            <v>（五局涪陵三分部）重庆市涪陵区蔺市镇万松村(一工区）</v>
          </cell>
          <cell r="H72" t="str">
            <v>刘龙峰</v>
          </cell>
          <cell r="I72">
            <v>17671354899</v>
          </cell>
        </row>
        <row r="73">
          <cell r="A73" t="str">
            <v>润耀</v>
          </cell>
          <cell r="B73" t="str">
            <v>螺纹钢</v>
          </cell>
          <cell r="C73" t="str">
            <v>HRB400E Φ14 9m</v>
          </cell>
          <cell r="D73" t="str">
            <v>吨</v>
          </cell>
          <cell r="E73">
            <v>5</v>
          </cell>
          <cell r="F73">
            <v>45660</v>
          </cell>
          <cell r="G73" t="str">
            <v>（五局涪陵三分部）重庆市涪陵区蔺市镇万松村(一工区）</v>
          </cell>
          <cell r="H73" t="str">
            <v>刘龙峰</v>
          </cell>
          <cell r="I73">
            <v>17671354899</v>
          </cell>
        </row>
        <row r="74">
          <cell r="A74" t="str">
            <v>润耀</v>
          </cell>
          <cell r="B74" t="str">
            <v>螺纹钢</v>
          </cell>
          <cell r="C74" t="str">
            <v>HRB400E Φ20 9m</v>
          </cell>
          <cell r="D74" t="str">
            <v>吨</v>
          </cell>
          <cell r="E74">
            <v>76</v>
          </cell>
          <cell r="F74">
            <v>45660</v>
          </cell>
          <cell r="G74" t="str">
            <v>（五局涪陵三分部）重庆市涪陵区蔺市镇万松村(一工区）</v>
          </cell>
          <cell r="H74" t="str">
            <v>刘龙峰</v>
          </cell>
          <cell r="I74">
            <v>17671354899</v>
          </cell>
        </row>
        <row r="75">
          <cell r="A75" t="str">
            <v>润耀</v>
          </cell>
          <cell r="B75" t="str">
            <v>螺纹钢</v>
          </cell>
          <cell r="C75" t="str">
            <v>HRB400E Φ32×9米</v>
          </cell>
          <cell r="D75" t="str">
            <v>吨</v>
          </cell>
          <cell r="E75">
            <v>30</v>
          </cell>
          <cell r="F75">
            <v>45660</v>
          </cell>
          <cell r="G75" t="str">
            <v>自永4标一局四公司（四川省内江市隆昌市金鹅街道自永4标一局四公司钢筋棚）</v>
          </cell>
          <cell r="H75" t="str">
            <v>郝优</v>
          </cell>
          <cell r="I75">
            <v>13891371707</v>
          </cell>
        </row>
        <row r="76">
          <cell r="A76" t="str">
            <v>润耀</v>
          </cell>
          <cell r="B76" t="str">
            <v>螺纹钢</v>
          </cell>
          <cell r="C76" t="str">
            <v>HRB400E Φ28×9米</v>
          </cell>
          <cell r="D76" t="str">
            <v>吨</v>
          </cell>
          <cell r="E76">
            <v>6</v>
          </cell>
          <cell r="F76">
            <v>45660</v>
          </cell>
          <cell r="G76" t="str">
            <v>自永4标一局四公司（四川省内江市隆昌市金鹅街道自永4标一局四公司钢筋棚）</v>
          </cell>
          <cell r="H76" t="str">
            <v>郝优</v>
          </cell>
          <cell r="I76">
            <v>13891371707</v>
          </cell>
        </row>
        <row r="77">
          <cell r="A77" t="str">
            <v>润耀</v>
          </cell>
          <cell r="B77" t="str">
            <v>螺纹钢</v>
          </cell>
          <cell r="C77" t="str">
            <v>HRB500E Φ12 9m</v>
          </cell>
          <cell r="D77" t="str">
            <v>吨</v>
          </cell>
          <cell r="E77">
            <v>70</v>
          </cell>
          <cell r="F77">
            <v>45660</v>
          </cell>
          <cell r="G77" t="str">
            <v>（中核华兴-峨眉山项目）四川省乐山市峨眉山市双福镇梓橦庙红华五期中核华兴工地</v>
          </cell>
          <cell r="H77" t="str">
            <v>李汉军</v>
          </cell>
          <cell r="I77" t="str">
            <v>18691249091</v>
          </cell>
        </row>
        <row r="78">
          <cell r="A78" t="str">
            <v>润耀</v>
          </cell>
          <cell r="B78" t="str">
            <v>螺纹钢</v>
          </cell>
          <cell r="C78" t="str">
            <v>HRB500E Φ14 9m</v>
          </cell>
          <cell r="D78" t="str">
            <v>吨</v>
          </cell>
          <cell r="E78">
            <v>35</v>
          </cell>
          <cell r="F78">
            <v>45660</v>
          </cell>
          <cell r="G78" t="str">
            <v>（中核华兴-峨眉山项目）四川省乐山市峨眉山市双福镇梓橦庙红华五期中核华兴工地</v>
          </cell>
          <cell r="H78" t="str">
            <v>李汉军</v>
          </cell>
          <cell r="I78" t="str">
            <v>18691249091</v>
          </cell>
        </row>
        <row r="79">
          <cell r="A79" t="str">
            <v>晋邦</v>
          </cell>
          <cell r="B79" t="str">
            <v>螺纹钢</v>
          </cell>
          <cell r="C79" t="str">
            <v>HRB400E Φ22 9m</v>
          </cell>
          <cell r="D79" t="str">
            <v>吨</v>
          </cell>
          <cell r="E79">
            <v>13</v>
          </cell>
          <cell r="F79">
            <v>45660</v>
          </cell>
          <cell r="G79" t="str">
            <v>（达州市公共卫生医疗中心项目-二标-3号楼）达州市通川区西外复兴镇公共卫生临床医疗中心项目</v>
          </cell>
          <cell r="H79" t="str">
            <v>黄永林</v>
          </cell>
          <cell r="I79">
            <v>15982487227</v>
          </cell>
        </row>
        <row r="80">
          <cell r="A80" t="str">
            <v>晋邦</v>
          </cell>
          <cell r="B80" t="str">
            <v>螺纹钢</v>
          </cell>
          <cell r="C80" t="str">
            <v>HRB400E Φ25 9m</v>
          </cell>
          <cell r="D80" t="str">
            <v>吨</v>
          </cell>
          <cell r="E80">
            <v>26</v>
          </cell>
          <cell r="F80">
            <v>45660</v>
          </cell>
          <cell r="G80" t="str">
            <v>（达州市公共卫生医疗中心项目-二标-3号楼）达州市通川区西外复兴镇公共卫生临床医疗中心项目</v>
          </cell>
          <cell r="H80" t="str">
            <v>黄永林</v>
          </cell>
          <cell r="I80">
            <v>15982487227</v>
          </cell>
        </row>
        <row r="81">
          <cell r="A81" t="str">
            <v>宜宾普什</v>
          </cell>
          <cell r="B81" t="str">
            <v>螺纹钢 </v>
          </cell>
          <cell r="C81" t="str">
            <v>HRB500E Φ28×12米</v>
          </cell>
          <cell r="D81" t="str">
            <v>吨</v>
          </cell>
          <cell r="E81">
            <v>30</v>
          </cell>
          <cell r="F81">
            <v>45660</v>
          </cell>
          <cell r="G81" t="str">
            <v>自永4标一局四公司（四川省内江市隆昌市金鹅街道自永4标一局四公司钢筋棚）</v>
          </cell>
          <cell r="H81" t="str">
            <v>郝优</v>
          </cell>
          <cell r="I81">
            <v>13891371707</v>
          </cell>
        </row>
        <row r="82">
          <cell r="A82" t="str">
            <v>宜宾普什</v>
          </cell>
          <cell r="B82" t="str">
            <v>螺纹钢</v>
          </cell>
          <cell r="C82" t="str">
            <v>HRB400E Φ22×9米</v>
          </cell>
          <cell r="D82" t="str">
            <v>吨</v>
          </cell>
          <cell r="E82">
            <v>3.5</v>
          </cell>
          <cell r="F82">
            <v>45660</v>
          </cell>
          <cell r="G82" t="str">
            <v>自永4标一局四公司（四川省内江市隆昌市金鹅街道自永4标一局四公司钢筋棚）</v>
          </cell>
          <cell r="H82" t="str">
            <v>郝优</v>
          </cell>
          <cell r="I82">
            <v>13891371707</v>
          </cell>
        </row>
        <row r="83">
          <cell r="A83" t="str">
            <v>陕钢</v>
          </cell>
          <cell r="B83" t="str">
            <v>盘螺</v>
          </cell>
          <cell r="C83" t="str">
            <v>HRB400E Φ6</v>
          </cell>
          <cell r="D83" t="str">
            <v>吨</v>
          </cell>
          <cell r="E83">
            <v>7.5</v>
          </cell>
          <cell r="F83">
            <v>45661</v>
          </cell>
          <cell r="G83" t="str">
            <v>（四川商建-射洪城乡一体化项目）遂宁市射洪市忠新幼儿园北侧约220米新溪小区</v>
          </cell>
          <cell r="H83" t="str">
            <v>柏子刚</v>
          </cell>
          <cell r="I83">
            <v>15692885305</v>
          </cell>
        </row>
        <row r="84">
          <cell r="A84" t="str">
            <v>陕钢</v>
          </cell>
          <cell r="B84" t="str">
            <v>盘螺</v>
          </cell>
          <cell r="C84" t="str">
            <v>HRB400E Φ8</v>
          </cell>
          <cell r="D84" t="str">
            <v>吨</v>
          </cell>
          <cell r="E84">
            <v>17.5</v>
          </cell>
          <cell r="F84">
            <v>45661</v>
          </cell>
          <cell r="G84" t="str">
            <v>（四川商建-射洪城乡一体化项目）遂宁市射洪市忠新幼儿园北侧约220米新溪小区</v>
          </cell>
          <cell r="H84" t="str">
            <v>柏子刚</v>
          </cell>
          <cell r="I84">
            <v>15692885305</v>
          </cell>
        </row>
        <row r="85">
          <cell r="A85" t="str">
            <v>陕钢</v>
          </cell>
          <cell r="B85" t="str">
            <v>盘螺</v>
          </cell>
          <cell r="C85" t="str">
            <v>HRB400E Φ10</v>
          </cell>
          <cell r="D85" t="str">
            <v>吨</v>
          </cell>
          <cell r="E85">
            <v>25</v>
          </cell>
          <cell r="F85">
            <v>45661</v>
          </cell>
          <cell r="G85" t="str">
            <v>（四川商建-射洪城乡一体化项目）遂宁市射洪市忠新幼儿园北侧约220米新溪小区</v>
          </cell>
          <cell r="H85" t="str">
            <v>柏子刚</v>
          </cell>
          <cell r="I85">
            <v>15692885305</v>
          </cell>
        </row>
        <row r="86">
          <cell r="A86" t="str">
            <v>陕钢</v>
          </cell>
          <cell r="B86" t="str">
            <v>螺纹钢</v>
          </cell>
          <cell r="C86" t="str">
            <v>HRB400E Φ12 9m</v>
          </cell>
          <cell r="D86" t="str">
            <v>吨</v>
          </cell>
          <cell r="E86">
            <v>3</v>
          </cell>
          <cell r="F86">
            <v>45661</v>
          </cell>
          <cell r="G86" t="str">
            <v>（四川商建-射洪城乡一体化项目）遂宁市射洪市忠新幼儿园北侧约220米新溪小区</v>
          </cell>
          <cell r="H86" t="str">
            <v>柏子刚</v>
          </cell>
          <cell r="I86">
            <v>15692885305</v>
          </cell>
        </row>
        <row r="87">
          <cell r="A87" t="str">
            <v>陕钢</v>
          </cell>
          <cell r="B87" t="str">
            <v>螺纹钢</v>
          </cell>
          <cell r="C87" t="str">
            <v>HRB400E Φ14 9m</v>
          </cell>
          <cell r="D87" t="str">
            <v>吨</v>
          </cell>
          <cell r="E87">
            <v>5</v>
          </cell>
          <cell r="F87">
            <v>45661</v>
          </cell>
          <cell r="G87" t="str">
            <v>（四川商建-射洪城乡一体化项目）遂宁市射洪市忠新幼儿园北侧约220米新溪小区</v>
          </cell>
          <cell r="H87" t="str">
            <v>柏子刚</v>
          </cell>
          <cell r="I87">
            <v>15692885305</v>
          </cell>
        </row>
        <row r="88">
          <cell r="A88" t="str">
            <v>陕钢</v>
          </cell>
          <cell r="B88" t="str">
            <v>螺纹钢</v>
          </cell>
          <cell r="C88" t="str">
            <v>HRB400E Φ16 9m</v>
          </cell>
          <cell r="D88" t="str">
            <v>吨</v>
          </cell>
          <cell r="E88">
            <v>7.5</v>
          </cell>
          <cell r="F88">
            <v>45661</v>
          </cell>
          <cell r="G88" t="str">
            <v>（四川商建-射洪城乡一体化项目）遂宁市射洪市忠新幼儿园北侧约220米新溪小区</v>
          </cell>
          <cell r="H88" t="str">
            <v>柏子刚</v>
          </cell>
          <cell r="I88">
            <v>15692885305</v>
          </cell>
        </row>
        <row r="89">
          <cell r="A89" t="str">
            <v>陕钢</v>
          </cell>
          <cell r="B89" t="str">
            <v>螺纹钢</v>
          </cell>
          <cell r="C89" t="str">
            <v>HRB400E Φ18 9m</v>
          </cell>
          <cell r="D89" t="str">
            <v>吨</v>
          </cell>
          <cell r="E89">
            <v>6</v>
          </cell>
          <cell r="F89">
            <v>45661</v>
          </cell>
          <cell r="G89" t="str">
            <v>（四川商建-射洪城乡一体化项目）遂宁市射洪市忠新幼儿园北侧约220米新溪小区</v>
          </cell>
          <cell r="H89" t="str">
            <v>柏子刚</v>
          </cell>
          <cell r="I89">
            <v>15692885305</v>
          </cell>
        </row>
        <row r="90">
          <cell r="A90" t="str">
            <v>润耀</v>
          </cell>
          <cell r="B90" t="str">
            <v>盘螺</v>
          </cell>
          <cell r="C90" t="str">
            <v>HRB400E Φ12</v>
          </cell>
          <cell r="D90" t="str">
            <v>吨</v>
          </cell>
          <cell r="E90">
            <v>35</v>
          </cell>
          <cell r="F90">
            <v>45661</v>
          </cell>
          <cell r="G90" t="str">
            <v>（中铁广州局-资乐高速5标）四川省乐山市井研县希望大道116号</v>
          </cell>
          <cell r="H90" t="str">
            <v>廖俊杰</v>
          </cell>
          <cell r="I90">
            <v>15775100965</v>
          </cell>
        </row>
        <row r="91">
          <cell r="A91" t="str">
            <v>建邦</v>
          </cell>
          <cell r="B91" t="str">
            <v>盘螺</v>
          </cell>
          <cell r="C91" t="str">
            <v>HRB400E Φ12</v>
          </cell>
          <cell r="D91" t="str">
            <v>吨</v>
          </cell>
          <cell r="E91">
            <v>3</v>
          </cell>
          <cell r="F91">
            <v>45662</v>
          </cell>
          <cell r="G91" t="str">
            <v>（五冶达州国道542项目-二工区路基五工段）四川省达州市达川区赵固镇黄家坡</v>
          </cell>
          <cell r="H91" t="str">
            <v>潘远林</v>
          </cell>
          <cell r="I91">
            <v>18281865966</v>
          </cell>
        </row>
        <row r="92">
          <cell r="A92" t="str">
            <v>建邦</v>
          </cell>
          <cell r="B92" t="str">
            <v>螺纹钢</v>
          </cell>
          <cell r="C92" t="str">
            <v>HRB400E Φ12 9m</v>
          </cell>
          <cell r="D92" t="str">
            <v>吨</v>
          </cell>
          <cell r="E92">
            <v>13</v>
          </cell>
          <cell r="F92">
            <v>45662</v>
          </cell>
          <cell r="G92" t="str">
            <v>（五冶达州国道542项目-二工区路基五工段）四川省达州市达川区赵固镇黄家坡</v>
          </cell>
          <cell r="H92" t="str">
            <v>潘远林</v>
          </cell>
          <cell r="I92">
            <v>18281865966</v>
          </cell>
        </row>
        <row r="93">
          <cell r="A93" t="str">
            <v>建邦</v>
          </cell>
          <cell r="B93" t="str">
            <v>螺纹钢</v>
          </cell>
          <cell r="C93" t="str">
            <v>HRB400E Φ14 9m</v>
          </cell>
          <cell r="D93" t="str">
            <v>吨</v>
          </cell>
          <cell r="E93">
            <v>10</v>
          </cell>
          <cell r="F93">
            <v>45662</v>
          </cell>
          <cell r="G93" t="str">
            <v>（五冶达州国道542项目-二工区路基五工段）四川省达州市达川区赵固镇黄家坡</v>
          </cell>
          <cell r="H93" t="str">
            <v>潘远林</v>
          </cell>
          <cell r="I93">
            <v>18281865966</v>
          </cell>
        </row>
        <row r="94">
          <cell r="A94" t="str">
            <v>建邦</v>
          </cell>
          <cell r="B94" t="str">
            <v>螺纹钢</v>
          </cell>
          <cell r="C94" t="str">
            <v>HRB400E Φ22 9m</v>
          </cell>
          <cell r="D94" t="str">
            <v>吨</v>
          </cell>
          <cell r="E94">
            <v>10</v>
          </cell>
          <cell r="F94">
            <v>45662</v>
          </cell>
          <cell r="G94" t="str">
            <v>（五冶达州国道542项目-二工区路基五工段）四川省达州市达川区赵固镇黄家坡</v>
          </cell>
          <cell r="H94" t="str">
            <v>潘远林</v>
          </cell>
          <cell r="I94">
            <v>18281865966</v>
          </cell>
        </row>
        <row r="95">
          <cell r="A95" t="str">
            <v>晋邦</v>
          </cell>
          <cell r="B95" t="str">
            <v>螺纹钢</v>
          </cell>
          <cell r="C95" t="str">
            <v>HRB400E Φ22 9m</v>
          </cell>
          <cell r="D95" t="str">
            <v>吨</v>
          </cell>
          <cell r="E95">
            <v>9</v>
          </cell>
          <cell r="F95">
            <v>45662</v>
          </cell>
          <cell r="G95" t="str">
            <v>（达州市公共卫生临床医疗中心项目-一标-1号制作房）达州市通川区西外复兴镇公共卫生临床医疗中心项目</v>
          </cell>
          <cell r="H95" t="str">
            <v>潘建发</v>
          </cell>
          <cell r="I95">
            <v>13658059919</v>
          </cell>
        </row>
        <row r="96">
          <cell r="A96" t="str">
            <v>晋邦</v>
          </cell>
          <cell r="B96" t="str">
            <v>螺纹钢</v>
          </cell>
          <cell r="C96" t="str">
            <v>HRB400E Φ25 9m</v>
          </cell>
          <cell r="D96" t="str">
            <v>吨</v>
          </cell>
          <cell r="E96">
            <v>36</v>
          </cell>
          <cell r="F96">
            <v>45662</v>
          </cell>
          <cell r="G96" t="str">
            <v>（达州市公共卫生临床医疗中心项目-一标-1号制作房）达州市通川区西外复兴镇公共卫生临床医疗中心项目</v>
          </cell>
          <cell r="H96" t="str">
            <v>潘建发</v>
          </cell>
          <cell r="I96">
            <v>13658059919</v>
          </cell>
        </row>
        <row r="97">
          <cell r="A97" t="str">
            <v>达钢</v>
          </cell>
          <cell r="B97" t="str">
            <v>螺纹钢</v>
          </cell>
          <cell r="C97" t="str">
            <v>HRB400E Φ12 9m</v>
          </cell>
          <cell r="D97" t="str">
            <v>吨</v>
          </cell>
          <cell r="E97">
            <v>30</v>
          </cell>
          <cell r="F97">
            <v>45662</v>
          </cell>
          <cell r="G97" t="str">
            <v>（达州市公共卫生临床医疗中心项目-一标-1号制作房）达州市通川区西外复兴镇公共卫生临床医疗中心项目</v>
          </cell>
          <cell r="H97" t="str">
            <v>潘建发</v>
          </cell>
          <cell r="I97">
            <v>13658059919</v>
          </cell>
        </row>
        <row r="98">
          <cell r="A98" t="str">
            <v>达钢</v>
          </cell>
          <cell r="B98" t="str">
            <v>螺纹钢</v>
          </cell>
          <cell r="C98" t="str">
            <v>HRB400E Φ25 9m</v>
          </cell>
          <cell r="D98" t="str">
            <v>吨</v>
          </cell>
          <cell r="E98">
            <v>72</v>
          </cell>
          <cell r="F98">
            <v>45662</v>
          </cell>
          <cell r="G98" t="str">
            <v>（达州市公共卫生临床医疗中心项目-一标-1号制作房）达州市通川区西外复兴镇公共卫生临床医疗中心项目</v>
          </cell>
          <cell r="H98" t="str">
            <v>潘建发</v>
          </cell>
          <cell r="I98">
            <v>13658059919</v>
          </cell>
        </row>
        <row r="99">
          <cell r="A99" t="str">
            <v>海南海控</v>
          </cell>
          <cell r="B99" t="str">
            <v>螺纹钢</v>
          </cell>
          <cell r="C99" t="str">
            <v>HRB400E Φ28 12m</v>
          </cell>
          <cell r="D99" t="str">
            <v>吨</v>
          </cell>
          <cell r="E99">
            <v>35</v>
          </cell>
          <cell r="F99">
            <v>45663</v>
          </cell>
          <cell r="G99" t="str">
            <v>（中铁广州局-资乐高速5标）四川省乐山市井研县希望大道116号</v>
          </cell>
          <cell r="H99" t="str">
            <v>廖俊杰</v>
          </cell>
          <cell r="I99">
            <v>15775100965</v>
          </cell>
        </row>
        <row r="100">
          <cell r="A100" t="str">
            <v>海南海控</v>
          </cell>
          <cell r="B100" t="str">
            <v>盘螺</v>
          </cell>
          <cell r="C100" t="str">
            <v>HRB400E Φ14</v>
          </cell>
          <cell r="D100" t="str">
            <v>吨</v>
          </cell>
          <cell r="E100">
            <v>35</v>
          </cell>
          <cell r="F100">
            <v>45663</v>
          </cell>
          <cell r="G100" t="str">
            <v>（中铁广州局-资乐高速5标）四川省乐山市井研县希望大道116号</v>
          </cell>
          <cell r="H100" t="str">
            <v>廖俊杰</v>
          </cell>
          <cell r="I100">
            <v>15775100965</v>
          </cell>
        </row>
        <row r="101">
          <cell r="A101" t="str">
            <v>海南海控</v>
          </cell>
          <cell r="B101" t="str">
            <v>螺纹钢</v>
          </cell>
          <cell r="C101" t="str">
            <v>HRB400E Φ25 12m</v>
          </cell>
          <cell r="D101" t="str">
            <v>吨</v>
          </cell>
          <cell r="E101">
            <v>35</v>
          </cell>
          <cell r="F101">
            <v>45663</v>
          </cell>
          <cell r="G101" t="str">
            <v>（中铁广州局-成渝扩容2标）成渝扩容项目ZCB3-2标2＃拌和站【雁江区联盟桥东北50米(资资路) 】</v>
          </cell>
          <cell r="H101" t="str">
            <v>刘沛琦</v>
          </cell>
          <cell r="I101">
            <v>18011784798</v>
          </cell>
        </row>
        <row r="102">
          <cell r="A102" t="str">
            <v>海南海控</v>
          </cell>
          <cell r="B102" t="str">
            <v>螺纹钢</v>
          </cell>
          <cell r="C102" t="str">
            <v>HRB400E Φ25 12m</v>
          </cell>
          <cell r="D102" t="str">
            <v>吨</v>
          </cell>
          <cell r="E102">
            <v>35</v>
          </cell>
          <cell r="F102">
            <v>45663</v>
          </cell>
          <cell r="G102" t="str">
            <v>（中铁五局-成渝扩容3标）四川省资阳市雁江区伍隍镇铺子村雁江区X138</v>
          </cell>
          <cell r="H102" t="str">
            <v>王健</v>
          </cell>
          <cell r="I102">
            <v>17726168395</v>
          </cell>
        </row>
        <row r="103">
          <cell r="A103" t="str">
            <v>润耀</v>
          </cell>
          <cell r="B103" t="str">
            <v>螺纹钢</v>
          </cell>
          <cell r="C103" t="str">
            <v>HRB400E Φ14 12m</v>
          </cell>
          <cell r="D103" t="str">
            <v>吨</v>
          </cell>
          <cell r="E103">
            <v>35</v>
          </cell>
          <cell r="F103">
            <v>45663</v>
          </cell>
          <cell r="G103" t="str">
            <v>（中铁建工-渝黔站房）重庆市彭水苗族土家族自治县汉葭街道岩坪彭水南站</v>
          </cell>
          <cell r="H103" t="str">
            <v>贾尚垒</v>
          </cell>
          <cell r="I103">
            <v>13155825161</v>
          </cell>
        </row>
        <row r="104">
          <cell r="A104" t="str">
            <v>润耀</v>
          </cell>
          <cell r="B104" t="str">
            <v>螺纹钢</v>
          </cell>
          <cell r="C104" t="str">
            <v>HRB400E Φ14 12m</v>
          </cell>
          <cell r="D104" t="str">
            <v>吨</v>
          </cell>
          <cell r="E104">
            <v>35</v>
          </cell>
          <cell r="F104">
            <v>45663</v>
          </cell>
          <cell r="G104" t="str">
            <v>（中铁建工-渝黔站房）重庆市彭水苗族土家族自治县汉葭街道岩坪彭水站前广场</v>
          </cell>
          <cell r="H104" t="str">
            <v>贾尚垒</v>
          </cell>
          <cell r="I104">
            <v>13155825161</v>
          </cell>
        </row>
        <row r="105">
          <cell r="A105" t="str">
            <v>润耀</v>
          </cell>
          <cell r="B105" t="str">
            <v>螺纹钢</v>
          </cell>
          <cell r="C105" t="str">
            <v>HRB400E Φ20 9m</v>
          </cell>
          <cell r="D105" t="str">
            <v>吨</v>
          </cell>
          <cell r="E105">
            <v>33.068</v>
          </cell>
          <cell r="F105">
            <v>45663</v>
          </cell>
          <cell r="G105" t="str">
            <v>（五局乐山机场项目）四川省乐山市五通桥区</v>
          </cell>
          <cell r="H105" t="str">
            <v>贺银</v>
          </cell>
          <cell r="I105">
            <v>18844162555</v>
          </cell>
        </row>
        <row r="106">
          <cell r="A106" t="str">
            <v>润耀</v>
          </cell>
          <cell r="B106" t="str">
            <v>螺纹钢</v>
          </cell>
          <cell r="C106" t="str">
            <v>HRB400E Φ12 9m</v>
          </cell>
          <cell r="D106" t="str">
            <v>吨</v>
          </cell>
          <cell r="E106">
            <v>9</v>
          </cell>
          <cell r="F106">
            <v>45663</v>
          </cell>
          <cell r="G106" t="str">
            <v>（五局涪陵三分部）重庆市涪陵区蔺市镇万松村(一工区）</v>
          </cell>
          <cell r="H106" t="str">
            <v>刘龙峰</v>
          </cell>
          <cell r="I106">
            <v>17671354899</v>
          </cell>
        </row>
        <row r="107">
          <cell r="A107" t="str">
            <v>润耀</v>
          </cell>
          <cell r="B107" t="str">
            <v>螺纹钢</v>
          </cell>
          <cell r="C107" t="str">
            <v>HRB400E Φ18 9m</v>
          </cell>
          <cell r="D107" t="str">
            <v>吨</v>
          </cell>
          <cell r="E107">
            <v>27</v>
          </cell>
          <cell r="F107">
            <v>45663</v>
          </cell>
          <cell r="G107" t="str">
            <v>（五局涪陵三分部）重庆市涪陵区蔺市镇万松村(一工区）</v>
          </cell>
          <cell r="H107" t="str">
            <v>刘龙峰</v>
          </cell>
          <cell r="I107">
            <v>17671354899</v>
          </cell>
        </row>
        <row r="108">
          <cell r="A108" t="str">
            <v>润耀</v>
          </cell>
          <cell r="B108" t="str">
            <v>螺纹钢</v>
          </cell>
          <cell r="C108" t="str">
            <v>HRB400E Φ16 9m</v>
          </cell>
          <cell r="D108" t="str">
            <v>吨</v>
          </cell>
          <cell r="E108">
            <v>35</v>
          </cell>
          <cell r="F108">
            <v>45663</v>
          </cell>
          <cell r="G108" t="str">
            <v>（中铁三局-铜资高速1标）四川省资阳市安岳县石羊镇猫坝村2#钢筋场</v>
          </cell>
          <cell r="H108" t="str">
            <v>王雪</v>
          </cell>
          <cell r="I108">
            <v>18729676589</v>
          </cell>
        </row>
        <row r="109">
          <cell r="A109" t="str">
            <v>润耀</v>
          </cell>
          <cell r="B109" t="str">
            <v>高线</v>
          </cell>
          <cell r="C109" t="str">
            <v>HPB300Φ12</v>
          </cell>
          <cell r="D109" t="str">
            <v>吨</v>
          </cell>
          <cell r="E109">
            <v>17</v>
          </cell>
          <cell r="F109">
            <v>45663</v>
          </cell>
          <cell r="G109" t="str">
            <v>（中铁三局-铜资高速1标）四川省资阳市安岳县石羊镇猫坝村2#钢筋场</v>
          </cell>
          <cell r="H109" t="str">
            <v>王雪</v>
          </cell>
          <cell r="I109">
            <v>18729676589</v>
          </cell>
        </row>
        <row r="110">
          <cell r="A110" t="str">
            <v>润耀</v>
          </cell>
          <cell r="B110" t="str">
            <v>高线</v>
          </cell>
          <cell r="C110" t="str">
            <v>HPB300Φ10</v>
          </cell>
          <cell r="D110" t="str">
            <v>吨</v>
          </cell>
          <cell r="E110">
            <v>17</v>
          </cell>
          <cell r="F110">
            <v>45663</v>
          </cell>
          <cell r="G110" t="str">
            <v>（中铁三局-铜资高速1标）四川省资阳市安岳县石羊镇猫坝村2#钢筋场</v>
          </cell>
          <cell r="H110" t="str">
            <v>王雪</v>
          </cell>
          <cell r="I110">
            <v>18729676589</v>
          </cell>
        </row>
        <row r="111">
          <cell r="A111" t="str">
            <v>润耀</v>
          </cell>
          <cell r="B111" t="str">
            <v>螺纹钢</v>
          </cell>
          <cell r="C111" t="str">
            <v>HRB400E Φ20 12m</v>
          </cell>
          <cell r="D111" t="str">
            <v>吨</v>
          </cell>
          <cell r="E111">
            <v>35</v>
          </cell>
          <cell r="F111">
            <v>45663</v>
          </cell>
          <cell r="G111" t="str">
            <v>（中铁广州局-资乐高速5标）四川省乐山市井研县希望大道116号</v>
          </cell>
          <cell r="H111" t="str">
            <v>廖俊杰</v>
          </cell>
          <cell r="I111">
            <v>15775100965</v>
          </cell>
        </row>
        <row r="112">
          <cell r="A112" t="str">
            <v>陕钢</v>
          </cell>
          <cell r="B112" t="str">
            <v>高线</v>
          </cell>
          <cell r="C112" t="str">
            <v>HPB300Φ12</v>
          </cell>
          <cell r="D112" t="str">
            <v>吨</v>
          </cell>
          <cell r="E112">
            <v>35</v>
          </cell>
          <cell r="F112">
            <v>45663</v>
          </cell>
          <cell r="G112" t="str">
            <v>（中铁五局-成渝扩容3标）四川省资阳市雁江区伍隍镇铺子村雁江区X138</v>
          </cell>
          <cell r="H112" t="str">
            <v>王健</v>
          </cell>
          <cell r="I112">
            <v>17726168395</v>
          </cell>
        </row>
        <row r="113">
          <cell r="A113" t="str">
            <v>润耀</v>
          </cell>
          <cell r="B113" t="str">
            <v>盘螺</v>
          </cell>
          <cell r="C113" t="str">
            <v>HRB400E Φ10</v>
          </cell>
          <cell r="D113" t="str">
            <v>吨</v>
          </cell>
          <cell r="E113">
            <v>28</v>
          </cell>
          <cell r="F113">
            <v>45663</v>
          </cell>
          <cell r="G113" t="str">
            <v>（华西酒城南）成都市武侯区火车南站西路8号酒城南项目</v>
          </cell>
          <cell r="H113" t="str">
            <v>龙耀宇</v>
          </cell>
          <cell r="I113">
            <v>18384145895</v>
          </cell>
        </row>
        <row r="114">
          <cell r="A114" t="str">
            <v>润耀</v>
          </cell>
          <cell r="B114" t="str">
            <v>螺纹钢</v>
          </cell>
          <cell r="C114" t="str">
            <v>HRB400E Φ14 9m</v>
          </cell>
          <cell r="D114" t="str">
            <v>吨</v>
          </cell>
          <cell r="E114">
            <v>9</v>
          </cell>
          <cell r="F114">
            <v>45663</v>
          </cell>
          <cell r="G114" t="str">
            <v>（华西酒城南）成都市武侯区火车南站西路8号酒城南项目</v>
          </cell>
          <cell r="H114" t="str">
            <v>龙耀宇</v>
          </cell>
          <cell r="I114">
            <v>18384145895</v>
          </cell>
        </row>
        <row r="115">
          <cell r="A115" t="str">
            <v>润耀</v>
          </cell>
          <cell r="B115" t="str">
            <v>螺纹钢</v>
          </cell>
          <cell r="C115" t="str">
            <v>HRB400E Φ16 9m</v>
          </cell>
          <cell r="D115" t="str">
            <v>吨</v>
          </cell>
          <cell r="E115">
            <v>3</v>
          </cell>
          <cell r="F115">
            <v>45663</v>
          </cell>
          <cell r="G115" t="str">
            <v>（华西酒城南）成都市武侯区火车南站西路8号酒城南项目</v>
          </cell>
          <cell r="H115" t="str">
            <v>龙耀宇</v>
          </cell>
          <cell r="I115">
            <v>18384145895</v>
          </cell>
        </row>
        <row r="116">
          <cell r="A116" t="str">
            <v>润耀</v>
          </cell>
          <cell r="B116" t="str">
            <v>螺纹钢</v>
          </cell>
          <cell r="C116" t="str">
            <v>HRB500E Φ12</v>
          </cell>
          <cell r="D116" t="str">
            <v>吨</v>
          </cell>
          <cell r="E116">
            <v>3</v>
          </cell>
          <cell r="F116">
            <v>45663</v>
          </cell>
          <cell r="G116" t="str">
            <v>（华西酒城南）成都市武侯区火车南站西路8号酒城南项目</v>
          </cell>
          <cell r="H116" t="str">
            <v>龙耀宇</v>
          </cell>
          <cell r="I116">
            <v>18384145895</v>
          </cell>
        </row>
        <row r="117">
          <cell r="A117" t="str">
            <v>润耀</v>
          </cell>
          <cell r="B117" t="str">
            <v>螺纹钢</v>
          </cell>
          <cell r="C117" t="str">
            <v>HRB500E Φ14</v>
          </cell>
          <cell r="D117" t="str">
            <v>吨</v>
          </cell>
          <cell r="E117">
            <v>3</v>
          </cell>
          <cell r="F117">
            <v>45663</v>
          </cell>
          <cell r="G117" t="str">
            <v>（华西酒城南）成都市武侯区火车南站西路8号酒城南项目</v>
          </cell>
          <cell r="H117" t="str">
            <v>龙耀宇</v>
          </cell>
          <cell r="I117">
            <v>18384145895</v>
          </cell>
        </row>
        <row r="118">
          <cell r="A118" t="str">
            <v>润耀</v>
          </cell>
          <cell r="B118" t="str">
            <v>螺纹钢</v>
          </cell>
          <cell r="C118" t="str">
            <v>HRB500E Φ16</v>
          </cell>
          <cell r="D118" t="str">
            <v>吨</v>
          </cell>
          <cell r="E118">
            <v>3</v>
          </cell>
          <cell r="F118">
            <v>45663</v>
          </cell>
          <cell r="G118" t="str">
            <v>（华西酒城南）成都市武侯区火车南站西路8号酒城南项目</v>
          </cell>
          <cell r="H118" t="str">
            <v>龙耀宇</v>
          </cell>
          <cell r="I118">
            <v>18384145895</v>
          </cell>
        </row>
        <row r="119">
          <cell r="A119" t="str">
            <v>润耀</v>
          </cell>
          <cell r="B119" t="str">
            <v>螺纹钢</v>
          </cell>
          <cell r="C119" t="str">
            <v>HRB500E Φ18</v>
          </cell>
          <cell r="D119" t="str">
            <v>吨</v>
          </cell>
          <cell r="E119">
            <v>6</v>
          </cell>
          <cell r="F119">
            <v>45663</v>
          </cell>
          <cell r="G119" t="str">
            <v>（华西酒城南）成都市武侯区火车南站西路8号酒城南项目</v>
          </cell>
          <cell r="H119" t="str">
            <v>龙耀宇</v>
          </cell>
          <cell r="I119">
            <v>18384145895</v>
          </cell>
        </row>
        <row r="120">
          <cell r="A120" t="str">
            <v>润耀</v>
          </cell>
          <cell r="B120" t="str">
            <v>螺纹钢</v>
          </cell>
          <cell r="C120" t="str">
            <v>HRB500E Φ22</v>
          </cell>
          <cell r="D120" t="str">
            <v>吨</v>
          </cell>
          <cell r="E120">
            <v>12</v>
          </cell>
          <cell r="F120">
            <v>45663</v>
          </cell>
          <cell r="G120" t="str">
            <v>（华西酒城南）成都市武侯区火车南站西路8号酒城南项目</v>
          </cell>
          <cell r="H120" t="str">
            <v>龙耀宇</v>
          </cell>
          <cell r="I120">
            <v>18384145895</v>
          </cell>
        </row>
        <row r="121">
          <cell r="A121" t="str">
            <v>佳业</v>
          </cell>
          <cell r="B121" t="str">
            <v>螺纹钢</v>
          </cell>
          <cell r="C121" t="str">
            <v>HRB500E Φ25</v>
          </cell>
          <cell r="D121" t="str">
            <v>吨</v>
          </cell>
          <cell r="E121">
            <v>31</v>
          </cell>
          <cell r="F121">
            <v>45663</v>
          </cell>
          <cell r="G121" t="str">
            <v>（华西酒城南）成都市武侯区火车南站西路8号酒城南项目</v>
          </cell>
          <cell r="H121" t="str">
            <v>龙耀宇</v>
          </cell>
          <cell r="I121">
            <v>18384145895</v>
          </cell>
        </row>
        <row r="122">
          <cell r="A122" t="str">
            <v>陕钢</v>
          </cell>
          <cell r="B122" t="str">
            <v>盘螺</v>
          </cell>
          <cell r="C122" t="str">
            <v>HRB400E Φ12</v>
          </cell>
          <cell r="D122" t="str">
            <v>吨</v>
          </cell>
          <cell r="E122">
            <v>35</v>
          </cell>
          <cell r="F122">
            <v>45663</v>
          </cell>
          <cell r="G122" t="str">
            <v>（华西酒城南）成都市武侯区火车南站西路8号酒城南项目</v>
          </cell>
          <cell r="H122" t="str">
            <v>龙耀宇</v>
          </cell>
          <cell r="I122">
            <v>18384145895</v>
          </cell>
        </row>
        <row r="123">
          <cell r="A123" t="str">
            <v>佳业</v>
          </cell>
          <cell r="B123" t="str">
            <v>螺纹钢</v>
          </cell>
          <cell r="C123" t="str">
            <v>HRB400E Φ20 9m</v>
          </cell>
          <cell r="D123" t="str">
            <v>吨</v>
          </cell>
          <cell r="E123">
            <v>20</v>
          </cell>
          <cell r="F123">
            <v>45663</v>
          </cell>
          <cell r="G123" t="str">
            <v>（四川商建-射洪城乡一体化项目）遂宁市射洪市忠新幼儿园北侧约220米新溪小区</v>
          </cell>
          <cell r="H123" t="str">
            <v>柏子刚</v>
          </cell>
          <cell r="I123">
            <v>15692885305</v>
          </cell>
        </row>
        <row r="124">
          <cell r="A124" t="str">
            <v>佳业</v>
          </cell>
          <cell r="B124" t="str">
            <v>螺纹钢</v>
          </cell>
          <cell r="C124" t="str">
            <v>HRB500E Φ22</v>
          </cell>
          <cell r="D124" t="str">
            <v>吨</v>
          </cell>
          <cell r="E124">
            <v>15</v>
          </cell>
          <cell r="F124">
            <v>45663</v>
          </cell>
          <cell r="G124" t="str">
            <v>（四川商建-射洪城乡一体化项目）遂宁市射洪市忠新幼儿园北侧约220米新溪小区</v>
          </cell>
          <cell r="H124" t="str">
            <v>柏子刚</v>
          </cell>
          <cell r="I124">
            <v>15692885305</v>
          </cell>
        </row>
        <row r="125">
          <cell r="A125" t="str">
            <v>佳业</v>
          </cell>
          <cell r="B125" t="str">
            <v>螺纹钢</v>
          </cell>
          <cell r="C125" t="str">
            <v>HRB500E Φ25</v>
          </cell>
          <cell r="D125" t="str">
            <v>吨</v>
          </cell>
          <cell r="E125">
            <v>35</v>
          </cell>
          <cell r="F125">
            <v>45663</v>
          </cell>
          <cell r="G125" t="str">
            <v>（四川商建-射洪城乡一体化项目）遂宁市射洪市忠新幼儿园北侧约220米新溪小区</v>
          </cell>
          <cell r="H125" t="str">
            <v>柏子刚</v>
          </cell>
          <cell r="I125">
            <v>15692885305</v>
          </cell>
        </row>
        <row r="126">
          <cell r="A126" t="str">
            <v>陕钢</v>
          </cell>
          <cell r="B126" t="str">
            <v>螺纹钢</v>
          </cell>
          <cell r="C126" t="str">
            <v>HRB400E Φ25 12m</v>
          </cell>
          <cell r="D126" t="str">
            <v>吨</v>
          </cell>
          <cell r="E126">
            <v>70</v>
          </cell>
          <cell r="F126">
            <v>45664</v>
          </cell>
          <cell r="G126" t="str">
            <v>（中铁广州局-成渝扩容2标）成渝扩容项目ZCB3-2标2＃拌和站【雁江区联盟桥东北50米(资资路) 】</v>
          </cell>
          <cell r="H126" t="str">
            <v>刘沛琦</v>
          </cell>
          <cell r="I126">
            <v>18011784798</v>
          </cell>
        </row>
        <row r="127">
          <cell r="A127" t="str">
            <v>陕钢</v>
          </cell>
          <cell r="B127" t="str">
            <v>螺纹钢</v>
          </cell>
          <cell r="C127" t="str">
            <v>HRB400E Φ25 12m</v>
          </cell>
          <cell r="D127" t="str">
            <v>吨</v>
          </cell>
          <cell r="E127">
            <v>70</v>
          </cell>
          <cell r="F127">
            <v>45664</v>
          </cell>
          <cell r="G127" t="str">
            <v>（中铁五局-成渝扩容3标）四川省资阳市雁江区伍隍镇铺子村雁江区X138</v>
          </cell>
          <cell r="H127" t="str">
            <v>王健</v>
          </cell>
          <cell r="I127">
            <v>17726168395</v>
          </cell>
        </row>
        <row r="128">
          <cell r="A128" t="str">
            <v>达钢</v>
          </cell>
          <cell r="B128" t="str">
            <v>高线</v>
          </cell>
          <cell r="C128" t="str">
            <v>HPB300 Φ8</v>
          </cell>
          <cell r="D128" t="str">
            <v>吨</v>
          </cell>
          <cell r="E128">
            <v>70</v>
          </cell>
          <cell r="F128">
            <v>45664</v>
          </cell>
          <cell r="G128" t="str">
            <v>（五冶达州国道542项目-二工区黄家湾隧道工段）四川省达州市达川区赵固镇黄家坡</v>
          </cell>
          <cell r="H128" t="str">
            <v>罗永方</v>
          </cell>
          <cell r="I128">
            <v>13551450899</v>
          </cell>
        </row>
        <row r="129">
          <cell r="A129" t="str">
            <v>达钢</v>
          </cell>
          <cell r="B129" t="str">
            <v>高线</v>
          </cell>
          <cell r="C129" t="str">
            <v>HPB300 Φ6</v>
          </cell>
          <cell r="D129" t="str">
            <v>吨</v>
          </cell>
          <cell r="E129">
            <v>6</v>
          </cell>
          <cell r="F129">
            <v>45664</v>
          </cell>
          <cell r="G129" t="str">
            <v>（商投建工达州中医药科技园-4工区-7号楼）达州市通川区达州中医药职业学院犀牛大道北段</v>
          </cell>
          <cell r="H129" t="str">
            <v>张扬</v>
          </cell>
          <cell r="I129">
            <v>18381904567</v>
          </cell>
        </row>
        <row r="130">
          <cell r="A130" t="str">
            <v>达钢</v>
          </cell>
          <cell r="B130" t="str">
            <v>盘螺</v>
          </cell>
          <cell r="C130" t="str">
            <v>HRB400E Φ6</v>
          </cell>
          <cell r="D130" t="str">
            <v>吨</v>
          </cell>
          <cell r="E130">
            <v>9</v>
          </cell>
          <cell r="F130">
            <v>45664</v>
          </cell>
          <cell r="G130" t="str">
            <v>（商投建工达州中医药科技园-4工区-7号楼）达州市通川区达州中医药职业学院犀牛大道北段</v>
          </cell>
          <cell r="H130" t="str">
            <v>张扬</v>
          </cell>
          <cell r="I130">
            <v>18381904567</v>
          </cell>
        </row>
        <row r="131">
          <cell r="A131" t="str">
            <v>达钢</v>
          </cell>
          <cell r="B131" t="str">
            <v>螺纹钢</v>
          </cell>
          <cell r="C131" t="str">
            <v>HRB500E Φ20</v>
          </cell>
          <cell r="D131" t="str">
            <v>吨</v>
          </cell>
          <cell r="E131">
            <v>27</v>
          </cell>
          <cell r="F131">
            <v>45664</v>
          </cell>
          <cell r="G131" t="str">
            <v>（商投建工达州中医药科技园-4工区-7号楼）达州市通川区达州中医药职业学院犀牛大道北段</v>
          </cell>
          <cell r="H131" t="str">
            <v>张扬</v>
          </cell>
          <cell r="I131">
            <v>18381904567</v>
          </cell>
        </row>
        <row r="132">
          <cell r="A132" t="str">
            <v>达钢</v>
          </cell>
          <cell r="B132" t="str">
            <v>螺纹钢</v>
          </cell>
          <cell r="C132" t="str">
            <v>HRB500E Φ25</v>
          </cell>
          <cell r="D132" t="str">
            <v>吨</v>
          </cell>
          <cell r="E132">
            <v>12</v>
          </cell>
          <cell r="F132">
            <v>45664</v>
          </cell>
          <cell r="G132" t="str">
            <v>（商投建工达州中医药科技园-4工区-7号楼）达州市通川区达州中医药职业学院犀牛大道北段</v>
          </cell>
          <cell r="H132" t="str">
            <v>张扬</v>
          </cell>
          <cell r="I132">
            <v>18381904567</v>
          </cell>
        </row>
        <row r="133">
          <cell r="A133" t="str">
            <v>润耀</v>
          </cell>
          <cell r="B133" t="str">
            <v>螺纹钢</v>
          </cell>
          <cell r="C133" t="str">
            <v>HRB400E Φ14 9m</v>
          </cell>
          <cell r="D133" t="str">
            <v>吨</v>
          </cell>
          <cell r="E133">
            <v>9</v>
          </cell>
          <cell r="F133">
            <v>45664</v>
          </cell>
          <cell r="G133" t="str">
            <v>(华西颐海-科创农业生态谷-1号钢筋房)成都市简阳市白金山水库</v>
          </cell>
          <cell r="H133" t="str">
            <v>石清国</v>
          </cell>
          <cell r="I133">
            <v>13458642015</v>
          </cell>
        </row>
        <row r="134">
          <cell r="A134" t="str">
            <v>润耀</v>
          </cell>
          <cell r="B134" t="str">
            <v>螺纹钢</v>
          </cell>
          <cell r="C134" t="str">
            <v>HRB400E Φ20 9m</v>
          </cell>
          <cell r="D134" t="str">
            <v>吨</v>
          </cell>
          <cell r="E134">
            <v>3</v>
          </cell>
          <cell r="F134">
            <v>45664</v>
          </cell>
          <cell r="G134" t="str">
            <v>(华西颐海-科创农业生态谷-1号钢筋房)成都市简阳市白金山水库</v>
          </cell>
          <cell r="H134" t="str">
            <v>石清国</v>
          </cell>
          <cell r="I134">
            <v>13458642015</v>
          </cell>
        </row>
        <row r="135">
          <cell r="A135" t="str">
            <v>润耀</v>
          </cell>
          <cell r="B135" t="str">
            <v>螺纹钢</v>
          </cell>
          <cell r="C135" t="str">
            <v>HRB500E Φ12</v>
          </cell>
          <cell r="D135" t="str">
            <v>吨</v>
          </cell>
          <cell r="E135">
            <v>12</v>
          </cell>
          <cell r="F135">
            <v>45664</v>
          </cell>
          <cell r="G135" t="str">
            <v>(华西颐海-科创农业生态谷-1号钢筋房)成都市简阳市白金山水库</v>
          </cell>
          <cell r="H135" t="str">
            <v>石清国</v>
          </cell>
          <cell r="I135">
            <v>13458642015</v>
          </cell>
        </row>
        <row r="136">
          <cell r="A136" t="str">
            <v>润耀</v>
          </cell>
          <cell r="B136" t="str">
            <v>螺纹钢</v>
          </cell>
          <cell r="C136" t="str">
            <v>HRB500E Φ14</v>
          </cell>
          <cell r="D136" t="str">
            <v>吨</v>
          </cell>
          <cell r="E136">
            <v>5</v>
          </cell>
          <cell r="F136">
            <v>45664</v>
          </cell>
          <cell r="G136" t="str">
            <v>(华西颐海-科创农业生态谷-1号钢筋房)成都市简阳市白金山水库</v>
          </cell>
          <cell r="H136" t="str">
            <v>石清国</v>
          </cell>
          <cell r="I136">
            <v>13458642015</v>
          </cell>
        </row>
        <row r="137">
          <cell r="A137" t="str">
            <v>润耀</v>
          </cell>
          <cell r="B137" t="str">
            <v>螺纹钢</v>
          </cell>
          <cell r="C137" t="str">
            <v>HRB500E Φ20</v>
          </cell>
          <cell r="D137" t="str">
            <v>吨</v>
          </cell>
          <cell r="E137">
            <v>6</v>
          </cell>
          <cell r="F137">
            <v>45664</v>
          </cell>
          <cell r="G137" t="str">
            <v>(华西颐海-科创农业生态谷-1号钢筋房)成都市简阳市白金山水库</v>
          </cell>
          <cell r="H137" t="str">
            <v>石清国</v>
          </cell>
          <cell r="I137">
            <v>13458642015</v>
          </cell>
        </row>
        <row r="138">
          <cell r="A138" t="str">
            <v>润耀</v>
          </cell>
          <cell r="B138" t="str">
            <v>螺纹钢</v>
          </cell>
          <cell r="C138" t="str">
            <v>HRB500E Φ20 9m</v>
          </cell>
          <cell r="D138" t="str">
            <v>吨</v>
          </cell>
          <cell r="E138">
            <v>35</v>
          </cell>
          <cell r="F138">
            <v>45664</v>
          </cell>
          <cell r="G138" t="str">
            <v>（中核华兴-峨眉山项目）四川省乐山市峨眉山市双福镇梓橦庙红华五期中核华兴工地</v>
          </cell>
          <cell r="H138" t="str">
            <v>李汉军</v>
          </cell>
          <cell r="I138" t="str">
            <v>18691249091</v>
          </cell>
        </row>
        <row r="139">
          <cell r="A139" t="str">
            <v>建邦</v>
          </cell>
          <cell r="B139" t="str">
            <v>高线</v>
          </cell>
          <cell r="C139" t="str">
            <v>HPB300 Φ10</v>
          </cell>
          <cell r="D139" t="str">
            <v>吨</v>
          </cell>
          <cell r="E139">
            <v>2</v>
          </cell>
          <cell r="F139">
            <v>45664</v>
          </cell>
          <cell r="G139" t="str">
            <v>（五冶达州国道542项目-一工区路基四工段）人社社保就业服务窗口达州市达川区石梯镇愉活社区村民委员会</v>
          </cell>
          <cell r="H139" t="str">
            <v>杨勇</v>
          </cell>
          <cell r="I139">
            <v>18398563998</v>
          </cell>
        </row>
        <row r="140">
          <cell r="A140" t="str">
            <v>建邦</v>
          </cell>
          <cell r="B140" t="str">
            <v>螺纹钢</v>
          </cell>
          <cell r="C140" t="str">
            <v>HRB400E Φ16 9m</v>
          </cell>
          <cell r="D140" t="str">
            <v>吨</v>
          </cell>
          <cell r="E140">
            <v>12</v>
          </cell>
          <cell r="F140">
            <v>45664</v>
          </cell>
          <cell r="G140" t="str">
            <v>（五冶达州国道542项目-一工区路基四工段）人社社保就业服务窗口达州市达川区石梯镇愉活社区村民委员会</v>
          </cell>
          <cell r="H140" t="str">
            <v>杨勇</v>
          </cell>
          <cell r="I140">
            <v>18398563998</v>
          </cell>
        </row>
        <row r="141">
          <cell r="A141" t="str">
            <v>建邦</v>
          </cell>
          <cell r="B141" t="str">
            <v>螺纹钢</v>
          </cell>
          <cell r="C141" t="str">
            <v>HRB400E Φ32 9m</v>
          </cell>
          <cell r="D141" t="str">
            <v>吨</v>
          </cell>
          <cell r="E141">
            <v>21</v>
          </cell>
          <cell r="F141">
            <v>45664</v>
          </cell>
          <cell r="G141" t="str">
            <v>（五冶达州国道542项目-一工区路基四工段）人社社保就业服务窗口达州市达川区石梯镇愉活社区村民委员会</v>
          </cell>
          <cell r="H141" t="str">
            <v>杨勇</v>
          </cell>
          <cell r="I141">
            <v>18398563998</v>
          </cell>
        </row>
        <row r="142">
          <cell r="A142" t="str">
            <v>建邦</v>
          </cell>
          <cell r="B142" t="str">
            <v>螺纹钢</v>
          </cell>
          <cell r="C142" t="str">
            <v>HRB400EΦ32*9m</v>
          </cell>
          <cell r="D142" t="str">
            <v>吨</v>
          </cell>
          <cell r="E142">
            <v>105</v>
          </cell>
          <cell r="F142">
            <v>45664</v>
          </cell>
          <cell r="G142" t="str">
            <v>（中核二二绵阳）四川省绵阳市平武县响岩镇甲方项目指定地点</v>
          </cell>
          <cell r="H142" t="str">
            <v>王明胜</v>
          </cell>
          <cell r="I142" t="str">
            <v>15528301097</v>
          </cell>
        </row>
        <row r="143">
          <cell r="A143" t="str">
            <v>陕钢</v>
          </cell>
          <cell r="B143" t="str">
            <v>螺纹钢</v>
          </cell>
          <cell r="C143" t="str">
            <v>HRB400EΦ25*9m</v>
          </cell>
          <cell r="D143" t="str">
            <v>吨</v>
          </cell>
          <cell r="E143">
            <v>35</v>
          </cell>
          <cell r="F143">
            <v>45664</v>
          </cell>
          <cell r="G143" t="str">
            <v>（中核二二绵阳）四川省绵阳市平武县响岩镇甲方项目指定地点</v>
          </cell>
          <cell r="H143" t="str">
            <v>王明胜</v>
          </cell>
          <cell r="I143" t="str">
            <v>15528301097</v>
          </cell>
        </row>
        <row r="144">
          <cell r="A144" t="str">
            <v>冷钢</v>
          </cell>
          <cell r="B144" t="str">
            <v>螺纹钢</v>
          </cell>
          <cell r="C144" t="str">
            <v>HRB400E Φ16 9m</v>
          </cell>
          <cell r="D144" t="str">
            <v>吨</v>
          </cell>
          <cell r="E144">
            <v>15</v>
          </cell>
          <cell r="F144">
            <v>45664</v>
          </cell>
          <cell r="G144" t="str">
            <v>（五冶达州国道542项目-二工区巴河特大桥工段-5号墩）四川省达州市达川区石梯镇固家村村民委员会</v>
          </cell>
          <cell r="H144" t="str">
            <v>谭福中</v>
          </cell>
          <cell r="I144">
            <v>15828538619</v>
          </cell>
        </row>
        <row r="145">
          <cell r="A145" t="str">
            <v>冷钢</v>
          </cell>
          <cell r="B145" t="str">
            <v>螺纹钢</v>
          </cell>
          <cell r="C145" t="str">
            <v>HRB400E Φ20 9m</v>
          </cell>
          <cell r="D145" t="str">
            <v>吨</v>
          </cell>
          <cell r="E145">
            <v>6</v>
          </cell>
          <cell r="F145">
            <v>45664</v>
          </cell>
          <cell r="G145" t="str">
            <v>（五冶达州国道542项目-二工区巴河特大桥工段-5号墩）四川省达州市达川区石梯镇固家村村民委员会</v>
          </cell>
          <cell r="H145" t="str">
            <v>谭福中</v>
          </cell>
          <cell r="I145">
            <v>15828538619</v>
          </cell>
        </row>
        <row r="146">
          <cell r="A146" t="str">
            <v>冷钢</v>
          </cell>
          <cell r="B146" t="str">
            <v>螺纹钢</v>
          </cell>
          <cell r="C146" t="str">
            <v>HRB400E Φ22 9m</v>
          </cell>
          <cell r="D146" t="str">
            <v>吨</v>
          </cell>
          <cell r="E146">
            <v>15</v>
          </cell>
          <cell r="F146">
            <v>45664</v>
          </cell>
          <cell r="G146" t="str">
            <v>（五冶达州国道542项目-二工区巴河特大桥工段-5号墩）四川省达州市达川区石梯镇固家村村民委员会</v>
          </cell>
          <cell r="H146" t="str">
            <v>谭福中</v>
          </cell>
          <cell r="I146">
            <v>15828538619</v>
          </cell>
        </row>
        <row r="147">
          <cell r="A147" t="str">
            <v>冷钢</v>
          </cell>
          <cell r="B147" t="str">
            <v>螺纹钢</v>
          </cell>
          <cell r="C147" t="str">
            <v>HRB400E Φ12 9m</v>
          </cell>
          <cell r="D147" t="str">
            <v>吨</v>
          </cell>
          <cell r="E147">
            <v>30</v>
          </cell>
          <cell r="F147">
            <v>45664</v>
          </cell>
          <cell r="G147" t="str">
            <v>（五冶达州国道542项目-一工区路基二工段）四川省达州市达川区石桥镇列宁街熊家营</v>
          </cell>
          <cell r="H147" t="str">
            <v>黄纯益</v>
          </cell>
          <cell r="I147">
            <v>13518257339</v>
          </cell>
        </row>
        <row r="148">
          <cell r="A148" t="str">
            <v>冷钢</v>
          </cell>
          <cell r="B148" t="str">
            <v>螺纹钢</v>
          </cell>
          <cell r="C148" t="str">
            <v>HRB400E Φ16 9m</v>
          </cell>
          <cell r="D148" t="str">
            <v>吨</v>
          </cell>
          <cell r="E148">
            <v>6</v>
          </cell>
          <cell r="F148">
            <v>45664</v>
          </cell>
          <cell r="G148" t="str">
            <v>（五冶达州国道542项目-一工区路基二工段）四川省达州市达川区石桥镇列宁街熊家营</v>
          </cell>
          <cell r="H148" t="str">
            <v>黄纯益</v>
          </cell>
          <cell r="I148">
            <v>13518257339</v>
          </cell>
        </row>
        <row r="149">
          <cell r="A149" t="str">
            <v>陕钢</v>
          </cell>
          <cell r="B149" t="str">
            <v>螺纹钢</v>
          </cell>
          <cell r="C149" t="str">
            <v>HRB400EФ16*12m</v>
          </cell>
          <cell r="D149" t="str">
            <v>吨</v>
          </cell>
          <cell r="E149">
            <v>25</v>
          </cell>
          <cell r="F149">
            <v>45664</v>
          </cell>
          <cell r="G149" t="str">
            <v>（中核中原-甘肃康略高速KLTJ1标项目）甘肃省陇南市康县长坝镇蒲家坝</v>
          </cell>
          <cell r="H149" t="str">
            <v>张西语</v>
          </cell>
          <cell r="I149">
            <v>17830361896</v>
          </cell>
        </row>
        <row r="150">
          <cell r="A150" t="str">
            <v>陕钢</v>
          </cell>
          <cell r="B150" t="str">
            <v>螺纹钢</v>
          </cell>
          <cell r="C150" t="str">
            <v>HRB400EФ25*12m</v>
          </cell>
          <cell r="D150" t="str">
            <v>吨</v>
          </cell>
          <cell r="E150">
            <v>10</v>
          </cell>
          <cell r="F150">
            <v>45664</v>
          </cell>
          <cell r="G150" t="str">
            <v>（中核中原-甘肃康略高速KLTJ1标项目）甘肃省陇南市康县长坝镇蒲家坝</v>
          </cell>
          <cell r="H150" t="str">
            <v>张西语</v>
          </cell>
          <cell r="I150">
            <v>17830361896</v>
          </cell>
        </row>
        <row r="151">
          <cell r="A151" t="str">
            <v>润耀</v>
          </cell>
          <cell r="B151" t="str">
            <v>盘螺</v>
          </cell>
          <cell r="C151" t="str">
            <v>HRB400EФ12</v>
          </cell>
          <cell r="D151" t="str">
            <v>吨</v>
          </cell>
          <cell r="E151">
            <v>70</v>
          </cell>
          <cell r="F151">
            <v>45664</v>
          </cell>
          <cell r="G151" t="str">
            <v>（中铁六局呼和公司康新高速TJ4-2标）四川省甘孜藏族自治州康定市新都桥镇东俄罗三村中建八局搅拌站旁</v>
          </cell>
          <cell r="H151" t="str">
            <v>许文刚</v>
          </cell>
          <cell r="I151">
            <v>15848808186</v>
          </cell>
        </row>
        <row r="152">
          <cell r="A152" t="str">
            <v>达钢</v>
          </cell>
          <cell r="B152" t="str">
            <v>螺纹钢</v>
          </cell>
          <cell r="C152" t="str">
            <v>HRB400E Φ14 12m</v>
          </cell>
          <cell r="D152" t="str">
            <v>吨</v>
          </cell>
          <cell r="E152">
            <v>25</v>
          </cell>
          <cell r="F152">
            <v>45665</v>
          </cell>
          <cell r="G152" t="str">
            <v>（中铁建工-渝黔站房）重庆市彭水苗族土家族自治县汉葭街道岩坪彭水站前广场</v>
          </cell>
          <cell r="H152" t="str">
            <v>贾尚垒</v>
          </cell>
          <cell r="I152">
            <v>13155825161</v>
          </cell>
        </row>
        <row r="153">
          <cell r="A153" t="str">
            <v>达钢</v>
          </cell>
          <cell r="B153" t="str">
            <v>高线</v>
          </cell>
          <cell r="C153" t="str">
            <v>HPB300Φ8</v>
          </cell>
          <cell r="D153" t="str">
            <v>吨</v>
          </cell>
          <cell r="E153">
            <v>15</v>
          </cell>
          <cell r="F153">
            <v>45665</v>
          </cell>
          <cell r="G153" t="str">
            <v>（中铁建工-渝黔站房）重庆市彭水苗族土家族自治县汉葭街道岩坪彭水站前广场</v>
          </cell>
          <cell r="H153" t="str">
            <v>贾尚垒</v>
          </cell>
          <cell r="I153">
            <v>13155825161</v>
          </cell>
        </row>
        <row r="154">
          <cell r="A154" t="str">
            <v>达钢</v>
          </cell>
          <cell r="B154" t="str">
            <v>盘螺</v>
          </cell>
          <cell r="C154" t="str">
            <v>HRB400E Φ6</v>
          </cell>
          <cell r="D154" t="str">
            <v>吨</v>
          </cell>
          <cell r="E154">
            <v>35</v>
          </cell>
          <cell r="F154">
            <v>45665</v>
          </cell>
          <cell r="G154" t="str">
            <v>(五冶钢构医学科学产业园建设项目房建二部-三标（1-2）)四川省南充市顺庆区搬罾街道学府大道二段</v>
          </cell>
          <cell r="H154" t="str">
            <v>安南</v>
          </cell>
          <cell r="I154">
            <v>19950525030</v>
          </cell>
        </row>
        <row r="155">
          <cell r="A155" t="str">
            <v>达钢</v>
          </cell>
          <cell r="B155" t="str">
            <v>螺纹钢</v>
          </cell>
          <cell r="C155" t="str">
            <v>HRB400E Φ12 9m</v>
          </cell>
          <cell r="D155" t="str">
            <v>吨</v>
          </cell>
          <cell r="E155">
            <v>35</v>
          </cell>
          <cell r="F155">
            <v>45665</v>
          </cell>
          <cell r="G155" t="str">
            <v>(五冶钢构医学科学产业园建设项目房建三部-一标（7-2）)四川省南充市顺庆区搬罾街道学府大道二段</v>
          </cell>
          <cell r="H155" t="str">
            <v>郑林</v>
          </cell>
          <cell r="I155">
            <v>18349955455</v>
          </cell>
        </row>
        <row r="156">
          <cell r="A156" t="str">
            <v>达钢</v>
          </cell>
          <cell r="B156" t="str">
            <v>螺纹钢</v>
          </cell>
          <cell r="C156" t="str">
            <v>HRB400E Φ32 9m</v>
          </cell>
          <cell r="D156" t="str">
            <v>吨</v>
          </cell>
          <cell r="E156">
            <v>21</v>
          </cell>
          <cell r="F156">
            <v>45665</v>
          </cell>
          <cell r="G156" t="str">
            <v>（五冶达州国道542项目-三工区路基六工段）四川省达州市达川区赵固镇水文村</v>
          </cell>
          <cell r="H156" t="str">
            <v>谭鹏程</v>
          </cell>
          <cell r="I156">
            <v>18280895666</v>
          </cell>
        </row>
        <row r="157">
          <cell r="A157" t="str">
            <v>达钢</v>
          </cell>
          <cell r="B157" t="str">
            <v>螺纹钢</v>
          </cell>
          <cell r="C157" t="str">
            <v>HRB400E Φ12 9m</v>
          </cell>
          <cell r="D157" t="str">
            <v>吨</v>
          </cell>
          <cell r="E157">
            <v>15</v>
          </cell>
          <cell r="F157">
            <v>45665</v>
          </cell>
          <cell r="G157" t="str">
            <v>（五冶达州国道542项目-三工区桥梁3工段）四川省达州市达川区赵固镇水文村原村委会下300米</v>
          </cell>
          <cell r="H157" t="str">
            <v>李代茂</v>
          </cell>
          <cell r="I157">
            <v>18302833536</v>
          </cell>
        </row>
        <row r="158">
          <cell r="A158" t="str">
            <v>达钢</v>
          </cell>
          <cell r="B158" t="str">
            <v>螺纹钢</v>
          </cell>
          <cell r="C158" t="str">
            <v>HRB400E Φ32 9m</v>
          </cell>
          <cell r="D158" t="str">
            <v>吨</v>
          </cell>
          <cell r="E158">
            <v>6</v>
          </cell>
          <cell r="F158">
            <v>45665</v>
          </cell>
          <cell r="G158" t="str">
            <v>（五冶达州国道542项目-三工区桥梁3工段）四川省达州市达川区赵固镇水文村原村委会下300米</v>
          </cell>
          <cell r="H158" t="str">
            <v>李代茂</v>
          </cell>
          <cell r="I158">
            <v>18302833536</v>
          </cell>
        </row>
        <row r="159">
          <cell r="A159" t="str">
            <v>陕钢</v>
          </cell>
          <cell r="B159" t="str">
            <v>盘螺</v>
          </cell>
          <cell r="C159" t="str">
            <v>HRB400E Φ8</v>
          </cell>
          <cell r="D159" t="str">
            <v>吨</v>
          </cell>
          <cell r="E159">
            <v>25</v>
          </cell>
          <cell r="F159">
            <v>45665</v>
          </cell>
          <cell r="G159" t="str">
            <v>(五冶钢构医学科学产业园建设项目房建二部-三标（1-2）)四川省南充市顺庆区搬罾街道学府大道二段</v>
          </cell>
          <cell r="H159" t="str">
            <v>安南</v>
          </cell>
          <cell r="I159">
            <v>19950525030</v>
          </cell>
        </row>
        <row r="160">
          <cell r="A160" t="str">
            <v>陕钢</v>
          </cell>
          <cell r="B160" t="str">
            <v>盘螺</v>
          </cell>
          <cell r="C160" t="str">
            <v>HRB400E Φ10</v>
          </cell>
          <cell r="D160" t="str">
            <v>吨</v>
          </cell>
          <cell r="E160">
            <v>10</v>
          </cell>
          <cell r="F160">
            <v>45665</v>
          </cell>
          <cell r="G160" t="str">
            <v>(五冶钢构医学科学产业园建设项目房建二部-三标（1-2）)四川省南充市顺庆区搬罾街道学府大道二段</v>
          </cell>
          <cell r="H160" t="str">
            <v>安南</v>
          </cell>
          <cell r="I160">
            <v>19950525030</v>
          </cell>
        </row>
        <row r="161">
          <cell r="A161" t="str">
            <v>陕钢</v>
          </cell>
          <cell r="B161" t="str">
            <v>高线</v>
          </cell>
          <cell r="C161" t="str">
            <v>HPB300 Φ8</v>
          </cell>
          <cell r="D161" t="str">
            <v>吨</v>
          </cell>
          <cell r="E161">
            <v>2</v>
          </cell>
          <cell r="F161">
            <v>45665</v>
          </cell>
          <cell r="G161" t="str">
            <v>(五冶钢构医学科学产业园建设项目房建二部-六标)四川省南充市顺庆区搬罾街道学府大道二段</v>
          </cell>
          <cell r="H161" t="str">
            <v>安南</v>
          </cell>
          <cell r="I161">
            <v>19950525030</v>
          </cell>
        </row>
        <row r="162">
          <cell r="A162" t="str">
            <v>陕钢</v>
          </cell>
          <cell r="B162" t="str">
            <v>高线</v>
          </cell>
          <cell r="C162" t="str">
            <v>HPB300 Φ12</v>
          </cell>
          <cell r="D162" t="str">
            <v>吨</v>
          </cell>
          <cell r="E162">
            <v>8</v>
          </cell>
          <cell r="F162">
            <v>45665</v>
          </cell>
          <cell r="G162" t="str">
            <v>(五冶钢构医学科学产业园建设项目房建二部-六标)四川省南充市顺庆区搬罾街道学府大道二段</v>
          </cell>
          <cell r="H162" t="str">
            <v>安南</v>
          </cell>
          <cell r="I162">
            <v>19950525030</v>
          </cell>
        </row>
        <row r="163">
          <cell r="A163" t="str">
            <v>陕钢</v>
          </cell>
          <cell r="B163" t="str">
            <v>盘螺</v>
          </cell>
          <cell r="C163" t="str">
            <v>HRB400E Φ8</v>
          </cell>
          <cell r="D163" t="str">
            <v>吨</v>
          </cell>
          <cell r="E163">
            <v>2</v>
          </cell>
          <cell r="F163">
            <v>45665</v>
          </cell>
          <cell r="G163" t="str">
            <v>(五冶钢构医学科学产业园建设项目房建二部-六标)四川省南充市顺庆区搬罾街道学府大道二段</v>
          </cell>
          <cell r="H163" t="str">
            <v>安南</v>
          </cell>
          <cell r="I163">
            <v>19950525030</v>
          </cell>
        </row>
        <row r="164">
          <cell r="A164" t="str">
            <v>陕钢</v>
          </cell>
          <cell r="B164" t="str">
            <v>螺纹钢</v>
          </cell>
          <cell r="C164" t="str">
            <v>HRB400E Φ12 9m</v>
          </cell>
          <cell r="D164" t="str">
            <v>吨</v>
          </cell>
          <cell r="E164">
            <v>20</v>
          </cell>
          <cell r="F164">
            <v>45665</v>
          </cell>
          <cell r="G164" t="str">
            <v>(五冶钢构医学科学产业园建设项目房建二部-六标)四川省南充市顺庆区搬罾街道学府大道二段</v>
          </cell>
          <cell r="H164" t="str">
            <v>安南</v>
          </cell>
          <cell r="I164">
            <v>19950525030</v>
          </cell>
        </row>
        <row r="165">
          <cell r="A165" t="str">
            <v>陕钢</v>
          </cell>
          <cell r="B165" t="str">
            <v>螺纹钢</v>
          </cell>
          <cell r="C165" t="str">
            <v>HRB400E Φ16 9m</v>
          </cell>
          <cell r="D165" t="str">
            <v>吨</v>
          </cell>
          <cell r="E165">
            <v>3</v>
          </cell>
          <cell r="F165">
            <v>45665</v>
          </cell>
          <cell r="G165" t="str">
            <v>(五冶钢构医学科学产业园建设项目房建二部-六标)四川省南充市顺庆区搬罾街道学府大道二段</v>
          </cell>
          <cell r="H165" t="str">
            <v>安南</v>
          </cell>
          <cell r="I165">
            <v>19950525030</v>
          </cell>
        </row>
        <row r="166">
          <cell r="A166" t="str">
            <v>陕钢</v>
          </cell>
          <cell r="B166" t="str">
            <v>盘螺</v>
          </cell>
          <cell r="C166" t="str">
            <v>HRB400E Φ8</v>
          </cell>
          <cell r="D166" t="str">
            <v>吨</v>
          </cell>
          <cell r="E166">
            <v>26</v>
          </cell>
          <cell r="F166">
            <v>45665</v>
          </cell>
          <cell r="G166" t="str">
            <v>（四川商建-射洪城乡一体化项目）遂宁市射洪市忠新幼儿园北侧约220米新溪小区</v>
          </cell>
          <cell r="H166" t="str">
            <v>柏子刚</v>
          </cell>
          <cell r="I166">
            <v>15692885305</v>
          </cell>
        </row>
        <row r="167">
          <cell r="A167" t="str">
            <v>陕钢</v>
          </cell>
          <cell r="B167" t="str">
            <v>盘螺</v>
          </cell>
          <cell r="C167" t="str">
            <v>HRB400E Φ10</v>
          </cell>
          <cell r="D167" t="str">
            <v>吨</v>
          </cell>
          <cell r="E167">
            <v>45</v>
          </cell>
          <cell r="F167">
            <v>45665</v>
          </cell>
          <cell r="G167" t="str">
            <v>（四川商建-射洪城乡一体化项目）遂宁市射洪市忠新幼儿园北侧约220米新溪小区</v>
          </cell>
          <cell r="H167" t="str">
            <v>柏子刚</v>
          </cell>
          <cell r="I167">
            <v>15692885305</v>
          </cell>
        </row>
        <row r="168">
          <cell r="A168" t="str">
            <v>陕钢</v>
          </cell>
          <cell r="B168" t="str">
            <v>螺纹钢</v>
          </cell>
          <cell r="C168" t="str">
            <v>HRB400EΦ25*12m</v>
          </cell>
          <cell r="D168" t="str">
            <v>吨</v>
          </cell>
          <cell r="E168">
            <v>35</v>
          </cell>
          <cell r="F168">
            <v>45665</v>
          </cell>
          <cell r="G168" t="str">
            <v>（中核二二绵阳）四川省绵阳市平武县响岩镇甲方项目指定地点</v>
          </cell>
          <cell r="H168" t="str">
            <v>王明胜</v>
          </cell>
          <cell r="I168" t="str">
            <v>15528301097</v>
          </cell>
        </row>
        <row r="169">
          <cell r="A169" t="str">
            <v>晋邦</v>
          </cell>
          <cell r="B169" t="str">
            <v>螺纹钢</v>
          </cell>
          <cell r="C169" t="str">
            <v>HRB400E Φ16 9m</v>
          </cell>
          <cell r="D169" t="str">
            <v>吨</v>
          </cell>
          <cell r="E169">
            <v>21</v>
          </cell>
          <cell r="F169">
            <v>45665</v>
          </cell>
          <cell r="G169" t="str">
            <v>（四川商建-射洪城乡一体化项目）遂宁市射洪市忠新幼儿园北侧约220米新溪小区</v>
          </cell>
          <cell r="H169" t="str">
            <v>柏子刚</v>
          </cell>
          <cell r="I169">
            <v>15692885305</v>
          </cell>
        </row>
        <row r="170">
          <cell r="A170" t="str">
            <v>晋邦</v>
          </cell>
          <cell r="B170" t="str">
            <v>螺纹钢</v>
          </cell>
          <cell r="C170" t="str">
            <v>HRB400E Φ20 9m</v>
          </cell>
          <cell r="D170" t="str">
            <v>吨</v>
          </cell>
          <cell r="E170">
            <v>45</v>
          </cell>
          <cell r="F170">
            <v>45665</v>
          </cell>
          <cell r="G170" t="str">
            <v>（四川商建-射洪城乡一体化项目）遂宁市射洪市忠新幼儿园北侧约220米新溪小区</v>
          </cell>
          <cell r="H170" t="str">
            <v>柏子刚</v>
          </cell>
          <cell r="I170">
            <v>15692885305</v>
          </cell>
        </row>
        <row r="171">
          <cell r="A171" t="str">
            <v>陕钢</v>
          </cell>
          <cell r="B171" t="str">
            <v>螺纹钢</v>
          </cell>
          <cell r="C171" t="str">
            <v>HRB400E Φ12 12m</v>
          </cell>
          <cell r="D171" t="str">
            <v>吨</v>
          </cell>
          <cell r="E171">
            <v>35</v>
          </cell>
          <cell r="F171">
            <v>45665</v>
          </cell>
          <cell r="G171" t="str">
            <v>（中铁三局-铜资高速1标）四川省资阳市安岳县石羊镇猫坝村2#钢筋场</v>
          </cell>
          <cell r="H171" t="str">
            <v>王雪</v>
          </cell>
          <cell r="I171">
            <v>18729676589</v>
          </cell>
        </row>
        <row r="172">
          <cell r="A172" t="str">
            <v>陕钢</v>
          </cell>
          <cell r="B172" t="str">
            <v>螺纹钢</v>
          </cell>
          <cell r="C172" t="str">
            <v>HRB400E Φ12 12m</v>
          </cell>
          <cell r="D172" t="str">
            <v>吨</v>
          </cell>
          <cell r="E172">
            <v>35</v>
          </cell>
          <cell r="F172">
            <v>45665</v>
          </cell>
          <cell r="G172" t="str">
            <v>(中铁九局-铜资高速3标)四川省资阳市安岳县天宝乡2#钢筋场</v>
          </cell>
          <cell r="H172" t="str">
            <v>林启松</v>
          </cell>
          <cell r="I172">
            <v>13688439855</v>
          </cell>
        </row>
        <row r="173">
          <cell r="A173" t="str">
            <v>陕钢</v>
          </cell>
          <cell r="B173" t="str">
            <v>高线</v>
          </cell>
          <cell r="C173" t="str">
            <v>HPB300Φ12</v>
          </cell>
          <cell r="D173" t="str">
            <v>吨</v>
          </cell>
          <cell r="E173">
            <v>35</v>
          </cell>
          <cell r="F173">
            <v>45665</v>
          </cell>
          <cell r="G173" t="str">
            <v>（中铁三局成渝扩容ZCB3-1项目部）内江市胜利收费站红绿灯500米</v>
          </cell>
          <cell r="H173" t="str">
            <v>王岩</v>
          </cell>
          <cell r="I173">
            <v>17634813323</v>
          </cell>
        </row>
        <row r="174">
          <cell r="A174" t="str">
            <v>陕钢</v>
          </cell>
          <cell r="B174" t="str">
            <v>螺纹钢</v>
          </cell>
          <cell r="C174" t="str">
            <v>HRB400E Φ16 9m</v>
          </cell>
          <cell r="D174" t="str">
            <v>吨</v>
          </cell>
          <cell r="E174">
            <v>35</v>
          </cell>
          <cell r="F174">
            <v>45665</v>
          </cell>
          <cell r="G174" t="str">
            <v>（中铁三局成渝扩容ZCB3-1项目部）内江市胜利收费站红绿灯500米</v>
          </cell>
          <cell r="H174" t="str">
            <v>王岩</v>
          </cell>
          <cell r="I174">
            <v>17634813323</v>
          </cell>
        </row>
        <row r="175">
          <cell r="A175" t="str">
            <v>陕钢</v>
          </cell>
          <cell r="B175" t="str">
            <v>螺纹钢</v>
          </cell>
          <cell r="C175" t="str">
            <v>HRB400E Φ25 9m</v>
          </cell>
          <cell r="D175" t="str">
            <v>吨</v>
          </cell>
          <cell r="E175">
            <v>35</v>
          </cell>
          <cell r="F175">
            <v>45665</v>
          </cell>
          <cell r="G175" t="str">
            <v>（中铁三局成渝扩容ZCB3-1项目部）内江市胜利收费站红绿灯500米</v>
          </cell>
          <cell r="H175" t="str">
            <v>王岩</v>
          </cell>
          <cell r="I175">
            <v>17634813323</v>
          </cell>
        </row>
        <row r="176">
          <cell r="A176" t="str">
            <v>陕钢</v>
          </cell>
          <cell r="B176" t="str">
            <v>高线</v>
          </cell>
          <cell r="C176" t="str">
            <v>HPB300Φ12</v>
          </cell>
          <cell r="D176" t="str">
            <v>吨</v>
          </cell>
          <cell r="E176">
            <v>35</v>
          </cell>
          <cell r="F176">
            <v>45665</v>
          </cell>
          <cell r="G176" t="str">
            <v>（中铁广州局-成渝扩容2标）成渝扩容项目ZCB3-2标2＃拌和站【雁江区联盟桥东北50米(资资路) 】</v>
          </cell>
          <cell r="H176" t="str">
            <v>刘沛琦</v>
          </cell>
          <cell r="I176">
            <v>18011784798</v>
          </cell>
        </row>
        <row r="177">
          <cell r="A177" t="str">
            <v>陕钢</v>
          </cell>
          <cell r="B177" t="str">
            <v>螺纹钢</v>
          </cell>
          <cell r="C177" t="str">
            <v>HRB400E Φ12 9m</v>
          </cell>
          <cell r="D177" t="str">
            <v>吨</v>
          </cell>
          <cell r="E177">
            <v>35</v>
          </cell>
          <cell r="F177">
            <v>45665</v>
          </cell>
          <cell r="G177" t="str">
            <v>（中铁广州局-成渝扩容2标）成渝扩容项目ZCB3-2标2＃拌和站【雁江区联盟桥东北50米(资资路) 】</v>
          </cell>
          <cell r="H177" t="str">
            <v>刘沛琦</v>
          </cell>
          <cell r="I177">
            <v>18011784798</v>
          </cell>
        </row>
        <row r="178">
          <cell r="A178" t="str">
            <v>陕钢</v>
          </cell>
          <cell r="B178" t="str">
            <v>螺纹钢</v>
          </cell>
          <cell r="C178" t="str">
            <v>HRB400E Φ16 9m</v>
          </cell>
          <cell r="D178" t="str">
            <v>吨</v>
          </cell>
          <cell r="E178">
            <v>35</v>
          </cell>
          <cell r="F178">
            <v>45665</v>
          </cell>
          <cell r="G178" t="str">
            <v>（中铁广州局-成渝扩容2标）成渝扩容项目ZCB3-2标2＃拌和站【雁江区联盟桥东北50米(资资路) 】</v>
          </cell>
          <cell r="H178" t="str">
            <v>刘沛琦</v>
          </cell>
          <cell r="I178">
            <v>18011784798</v>
          </cell>
        </row>
        <row r="179">
          <cell r="A179" t="str">
            <v>陕钢</v>
          </cell>
          <cell r="B179" t="str">
            <v>螺纹钢</v>
          </cell>
          <cell r="C179" t="str">
            <v>HRB400E Φ25 9m</v>
          </cell>
          <cell r="D179" t="str">
            <v>吨</v>
          </cell>
          <cell r="E179">
            <v>35</v>
          </cell>
          <cell r="F179">
            <v>45665</v>
          </cell>
          <cell r="G179" t="str">
            <v>（中铁广州局-成渝扩容2标）成渝扩容项目ZCB3-2标2＃拌和站【雁江区联盟桥东北50米(资资路) 】</v>
          </cell>
          <cell r="H179" t="str">
            <v>刘沛琦</v>
          </cell>
          <cell r="I179">
            <v>18011784798</v>
          </cell>
        </row>
        <row r="180">
          <cell r="A180" t="str">
            <v>陕钢</v>
          </cell>
          <cell r="B180" t="str">
            <v>高线</v>
          </cell>
          <cell r="C180" t="str">
            <v>HPB300Φ12</v>
          </cell>
          <cell r="D180" t="str">
            <v>吨</v>
          </cell>
          <cell r="E180">
            <v>30</v>
          </cell>
          <cell r="F180">
            <v>45665</v>
          </cell>
          <cell r="G180" t="str">
            <v>（中铁五局-成渝扩容3标）四川省资阳市雁江区伍隍镇铺子村雁江区X138</v>
          </cell>
          <cell r="H180" t="str">
            <v>王健</v>
          </cell>
          <cell r="I180">
            <v>17726168395</v>
          </cell>
        </row>
        <row r="181">
          <cell r="A181" t="str">
            <v>陕钢</v>
          </cell>
          <cell r="B181" t="str">
            <v>螺纹钢</v>
          </cell>
          <cell r="C181" t="str">
            <v>HRB400E Φ25 9m</v>
          </cell>
          <cell r="D181" t="str">
            <v>吨</v>
          </cell>
          <cell r="E181">
            <v>20</v>
          </cell>
          <cell r="F181">
            <v>45665</v>
          </cell>
          <cell r="G181" t="str">
            <v>（中铁五局-成渝扩容3标）四川省资阳市雁江区伍隍镇铺子村雁江区X138</v>
          </cell>
          <cell r="H181" t="str">
            <v>王健</v>
          </cell>
          <cell r="I181">
            <v>17726168395</v>
          </cell>
        </row>
        <row r="182">
          <cell r="A182" t="str">
            <v>陕钢</v>
          </cell>
          <cell r="B182" t="str">
            <v>螺纹钢</v>
          </cell>
          <cell r="C182" t="str">
            <v>HRB400E Φ25 12m</v>
          </cell>
          <cell r="D182" t="str">
            <v>吨</v>
          </cell>
          <cell r="E182">
            <v>20</v>
          </cell>
          <cell r="F182">
            <v>45665</v>
          </cell>
          <cell r="G182" t="str">
            <v>（中铁五局-成渝扩容3标）四川省资阳市雁江区伍隍镇铺子村雁江区X138</v>
          </cell>
          <cell r="H182" t="str">
            <v>王健</v>
          </cell>
          <cell r="I182">
            <v>17726168395</v>
          </cell>
        </row>
        <row r="183">
          <cell r="A183" t="str">
            <v>陕钢</v>
          </cell>
          <cell r="B183" t="str">
            <v>高线</v>
          </cell>
          <cell r="C183" t="str">
            <v>HPB300Φ10</v>
          </cell>
          <cell r="D183" t="str">
            <v>吨</v>
          </cell>
          <cell r="E183">
            <v>35</v>
          </cell>
          <cell r="F183">
            <v>45665</v>
          </cell>
          <cell r="G183" t="str">
            <v>（中铁广州局-资乐高速5标）四川省乐山市井研县希望大道116号</v>
          </cell>
          <cell r="H183" t="str">
            <v>廖俊杰</v>
          </cell>
          <cell r="I183">
            <v>15775100965</v>
          </cell>
        </row>
        <row r="184">
          <cell r="A184" t="str">
            <v>陕钢</v>
          </cell>
          <cell r="B184" t="str">
            <v>螺纹钢</v>
          </cell>
          <cell r="C184" t="str">
            <v>HRB400E Φ25 9m</v>
          </cell>
          <cell r="D184" t="str">
            <v>吨</v>
          </cell>
          <cell r="E184">
            <v>14</v>
          </cell>
          <cell r="F184">
            <v>45665</v>
          </cell>
          <cell r="G184" t="str">
            <v>（中铁北京局-资乐高速6标）四川省乐山市市中区土主镇资乐高速TJ6标项目试验室</v>
          </cell>
          <cell r="H184" t="str">
            <v>孟若禺</v>
          </cell>
          <cell r="I184">
            <v>13753975633</v>
          </cell>
        </row>
        <row r="185">
          <cell r="A185" t="str">
            <v>陕钢</v>
          </cell>
          <cell r="B185" t="str">
            <v>螺纹钢</v>
          </cell>
          <cell r="C185" t="str">
            <v>HRB400E Φ16 9m</v>
          </cell>
          <cell r="D185" t="str">
            <v>吨</v>
          </cell>
          <cell r="E185">
            <v>23</v>
          </cell>
          <cell r="F185">
            <v>45665</v>
          </cell>
          <cell r="G185" t="str">
            <v>（中铁北京局-资乐高速6标）四川省乐山市市中区土主镇资乐高速TJ6标项目试验室</v>
          </cell>
          <cell r="H185" t="str">
            <v>孟若禺</v>
          </cell>
          <cell r="I185">
            <v>13753975633</v>
          </cell>
        </row>
        <row r="186">
          <cell r="A186" t="str">
            <v>陕钢</v>
          </cell>
          <cell r="B186" t="str">
            <v>螺纹钢</v>
          </cell>
          <cell r="C186" t="str">
            <v>HRB400E Φ12 9m</v>
          </cell>
          <cell r="D186" t="str">
            <v>吨</v>
          </cell>
          <cell r="E186">
            <v>22</v>
          </cell>
          <cell r="F186">
            <v>45665</v>
          </cell>
          <cell r="G186" t="str">
            <v>（五局乐山机场项目）四川省乐山市五通桥区</v>
          </cell>
          <cell r="H186" t="str">
            <v>贺银</v>
          </cell>
          <cell r="I186">
            <v>18844162555</v>
          </cell>
        </row>
        <row r="187">
          <cell r="A187" t="str">
            <v>陕钢</v>
          </cell>
          <cell r="B187" t="str">
            <v>螺纹钢</v>
          </cell>
          <cell r="C187" t="str">
            <v>HRB400E Φ16 9m</v>
          </cell>
          <cell r="D187" t="str">
            <v>吨</v>
          </cell>
          <cell r="E187">
            <v>6</v>
          </cell>
          <cell r="F187">
            <v>45665</v>
          </cell>
          <cell r="G187" t="str">
            <v>（五局乐山机场项目）四川省乐山市五通桥区</v>
          </cell>
          <cell r="H187" t="str">
            <v>贺银</v>
          </cell>
          <cell r="I187">
            <v>18844162555</v>
          </cell>
        </row>
        <row r="188">
          <cell r="A188" t="str">
            <v>陕钢</v>
          </cell>
          <cell r="B188" t="str">
            <v>高线</v>
          </cell>
          <cell r="C188" t="str">
            <v>HPB300Φ8</v>
          </cell>
          <cell r="D188" t="str">
            <v>吨</v>
          </cell>
          <cell r="E188">
            <v>8</v>
          </cell>
          <cell r="F188">
            <v>45665</v>
          </cell>
          <cell r="G188" t="str">
            <v>（五局乐山机场项目）四川省乐山市五通桥区</v>
          </cell>
          <cell r="H188" t="str">
            <v>贺银</v>
          </cell>
          <cell r="I188">
            <v>18844162555</v>
          </cell>
        </row>
        <row r="189">
          <cell r="A189" t="str">
            <v>润耀</v>
          </cell>
          <cell r="B189" t="str">
            <v>螺纹钢</v>
          </cell>
          <cell r="C189" t="str">
            <v>HRB400E Φ20 9m</v>
          </cell>
          <cell r="D189" t="str">
            <v>吨</v>
          </cell>
          <cell r="E189">
            <v>20</v>
          </cell>
          <cell r="F189">
            <v>45665</v>
          </cell>
          <cell r="G189" t="str">
            <v>（中铁三局成渝扩容ZCB3-1项目部）内江市胜利收费站红绿灯500米</v>
          </cell>
          <cell r="H189" t="str">
            <v>王岩</v>
          </cell>
          <cell r="I189">
            <v>17634813323</v>
          </cell>
        </row>
        <row r="190">
          <cell r="A190" t="str">
            <v>润耀</v>
          </cell>
          <cell r="B190" t="str">
            <v>螺纹钢</v>
          </cell>
          <cell r="C190" t="str">
            <v>HRB400E Φ14 9m</v>
          </cell>
          <cell r="D190" t="str">
            <v>吨</v>
          </cell>
          <cell r="E190">
            <v>15</v>
          </cell>
          <cell r="F190">
            <v>45665</v>
          </cell>
          <cell r="G190" t="str">
            <v>（中铁三局成渝扩容ZCB3-1项目部）内江市胜利收费站红绿灯500米</v>
          </cell>
          <cell r="H190" t="str">
            <v>王岩</v>
          </cell>
          <cell r="I190">
            <v>17634813323</v>
          </cell>
        </row>
        <row r="191">
          <cell r="A191" t="str">
            <v>润耀</v>
          </cell>
          <cell r="B191" t="str">
            <v>盘螺</v>
          </cell>
          <cell r="C191" t="str">
            <v>HRB400E Φ10</v>
          </cell>
          <cell r="D191" t="str">
            <v>吨</v>
          </cell>
          <cell r="E191">
            <v>35</v>
          </cell>
          <cell r="F191">
            <v>45665</v>
          </cell>
          <cell r="G191" t="str">
            <v>（中铁三局成渝扩容ZCB3-1项目部）内江市胜利收费站红绿灯500米</v>
          </cell>
          <cell r="H191" t="str">
            <v>王岩</v>
          </cell>
          <cell r="I191">
            <v>17634813323</v>
          </cell>
        </row>
        <row r="192">
          <cell r="A192" t="str">
            <v>润耀</v>
          </cell>
          <cell r="B192" t="str">
            <v>盘螺</v>
          </cell>
          <cell r="C192" t="str">
            <v>HRB400E Φ12</v>
          </cell>
          <cell r="D192" t="str">
            <v>吨</v>
          </cell>
          <cell r="E192">
            <v>35</v>
          </cell>
          <cell r="F192">
            <v>45665</v>
          </cell>
          <cell r="G192" t="str">
            <v>（中铁广州局-资乐高速5标）四川省乐山市井研县希望大道116号</v>
          </cell>
          <cell r="H192" t="str">
            <v>廖俊杰</v>
          </cell>
          <cell r="I192">
            <v>15775100965</v>
          </cell>
        </row>
        <row r="193">
          <cell r="A193" t="str">
            <v>陕钢</v>
          </cell>
          <cell r="B193" t="str">
            <v>螺纹钢</v>
          </cell>
          <cell r="C193" t="str">
            <v>HRB400E Φ16×9米</v>
          </cell>
          <cell r="D193" t="str">
            <v>吨</v>
          </cell>
          <cell r="E193">
            <v>12.02</v>
          </cell>
          <cell r="F193">
            <v>45666</v>
          </cell>
          <cell r="G193" t="str">
            <v>自永4标一局四公司（四川省内江市隆昌市金鹅街道自永4标一局四公司钢筋棚）</v>
          </cell>
          <cell r="H193" t="str">
            <v>郝优</v>
          </cell>
          <cell r="I193">
            <v>13891371707</v>
          </cell>
        </row>
        <row r="194">
          <cell r="A194" t="str">
            <v>陕钢</v>
          </cell>
          <cell r="B194" t="str">
            <v>螺纹钢</v>
          </cell>
          <cell r="C194" t="str">
            <v>HRB400E Φ12×9米</v>
          </cell>
          <cell r="D194" t="str">
            <v>吨</v>
          </cell>
          <cell r="E194">
            <v>20.89</v>
          </cell>
          <cell r="F194">
            <v>45666</v>
          </cell>
          <cell r="G194" t="str">
            <v>自永4标一局四公司（四川省内江市隆昌市金鹅街道自永4标一局四公司钢筋棚）</v>
          </cell>
          <cell r="H194" t="str">
            <v>郝优</v>
          </cell>
          <cell r="I194">
            <v>13891371707</v>
          </cell>
        </row>
        <row r="195">
          <cell r="A195" t="str">
            <v>陕钢</v>
          </cell>
          <cell r="B195" t="str">
            <v>高线 </v>
          </cell>
          <cell r="C195" t="str">
            <v>HPB300 Φ6</v>
          </cell>
          <cell r="D195" t="str">
            <v>吨</v>
          </cell>
          <cell r="E195">
            <v>4.5</v>
          </cell>
          <cell r="F195">
            <v>45666</v>
          </cell>
          <cell r="G195" t="str">
            <v>自永4标一局四公司（四川省内江市隆昌市金鹅街道自永4标一局四公司钢筋棚）</v>
          </cell>
          <cell r="H195" t="str">
            <v>郝优</v>
          </cell>
          <cell r="I195">
            <v>13891371707</v>
          </cell>
        </row>
        <row r="196">
          <cell r="A196" t="str">
            <v>润耀</v>
          </cell>
          <cell r="B196" t="str">
            <v>螺纹钢 </v>
          </cell>
          <cell r="C196" t="str">
            <v>HRB400E Φ25×9米</v>
          </cell>
          <cell r="D196" t="str">
            <v>吨</v>
          </cell>
          <cell r="E196">
            <v>35</v>
          </cell>
          <cell r="F196">
            <v>45666</v>
          </cell>
          <cell r="G196" t="str">
            <v>自永4标一局四公司（四川省内江市隆昌市金鹅街道自永4标一局四公司钢筋棚）</v>
          </cell>
          <cell r="H196" t="str">
            <v>郝优</v>
          </cell>
          <cell r="I196">
            <v>13891371707</v>
          </cell>
        </row>
        <row r="197">
          <cell r="A197" t="str">
            <v>润耀</v>
          </cell>
          <cell r="B197" t="str">
            <v>盘螺</v>
          </cell>
          <cell r="C197" t="str">
            <v>HRB400EΦ8</v>
          </cell>
          <cell r="D197" t="str">
            <v>吨</v>
          </cell>
          <cell r="E197">
            <v>7.5</v>
          </cell>
          <cell r="F197">
            <v>45666</v>
          </cell>
          <cell r="G197" t="str">
            <v>（成铁西物-成都北车辆段项目）四川省成都市新都区泰兴镇成都北车辆段项目（司机拍摄签收小票时需设置时间及地点水印）</v>
          </cell>
          <cell r="H197" t="str">
            <v>黄永福</v>
          </cell>
          <cell r="I197" t="str">
            <v>15982823571</v>
          </cell>
        </row>
        <row r="198">
          <cell r="A198" t="str">
            <v>润耀</v>
          </cell>
          <cell r="B198" t="str">
            <v>盘螺</v>
          </cell>
          <cell r="C198" t="str">
            <v>HRB400EΦ10</v>
          </cell>
          <cell r="D198" t="str">
            <v>吨</v>
          </cell>
          <cell r="E198">
            <v>4</v>
          </cell>
          <cell r="F198">
            <v>45666</v>
          </cell>
          <cell r="G198" t="str">
            <v>（成铁西物-成都北车辆段项目）四川省成都市新都区泰兴镇成都北车辆段项目（司机拍摄签收小票时需设置时间及地点水印）</v>
          </cell>
          <cell r="H198" t="str">
            <v>黄永福</v>
          </cell>
          <cell r="I198" t="str">
            <v>15982823571</v>
          </cell>
        </row>
        <row r="199">
          <cell r="A199" t="str">
            <v>润耀</v>
          </cell>
          <cell r="B199" t="str">
            <v>螺纹钢</v>
          </cell>
          <cell r="C199" t="str">
            <v>HRB400EФ12*9m</v>
          </cell>
          <cell r="D199" t="str">
            <v>吨</v>
          </cell>
          <cell r="E199">
            <v>8</v>
          </cell>
          <cell r="F199">
            <v>45666</v>
          </cell>
          <cell r="G199" t="str">
            <v>（成铁西物-成都北车辆段项目）四川省成都市新都区泰兴镇成都北车辆段项目（司机拍摄签收小票时需设置时间及地点水印）</v>
          </cell>
          <cell r="H199" t="str">
            <v>黄永福</v>
          </cell>
          <cell r="I199" t="str">
            <v>15982823571</v>
          </cell>
        </row>
        <row r="200">
          <cell r="A200" t="str">
            <v>润耀</v>
          </cell>
          <cell r="B200" t="str">
            <v>螺纹钢</v>
          </cell>
          <cell r="C200" t="str">
            <v>HRB400EФ16*9m</v>
          </cell>
          <cell r="D200" t="str">
            <v>吨</v>
          </cell>
          <cell r="E200">
            <v>5</v>
          </cell>
          <cell r="F200">
            <v>45666</v>
          </cell>
          <cell r="G200" t="str">
            <v>（成铁西物-成都北车辆段项目）四川省成都市新都区泰兴镇成都北车辆段项目（司机拍摄签收小票时需设置时间及地点水印）</v>
          </cell>
          <cell r="H200" t="str">
            <v>黄永福</v>
          </cell>
          <cell r="I200" t="str">
            <v>15982823571</v>
          </cell>
        </row>
        <row r="201">
          <cell r="A201" t="str">
            <v>润耀</v>
          </cell>
          <cell r="B201" t="str">
            <v>螺纹钢</v>
          </cell>
          <cell r="C201" t="str">
            <v>HRB500E Φ12 9m</v>
          </cell>
          <cell r="D201" t="str">
            <v>吨</v>
          </cell>
          <cell r="E201">
            <v>17</v>
          </cell>
          <cell r="F201">
            <v>45666</v>
          </cell>
          <cell r="G201" t="str">
            <v>（中核华兴-峨眉山项目）四川省乐山市峨眉山市双福镇梓橦庙红华五期中核华兴工地</v>
          </cell>
          <cell r="H201" t="str">
            <v>李汉军</v>
          </cell>
          <cell r="I201" t="str">
            <v>18691249091</v>
          </cell>
        </row>
        <row r="202">
          <cell r="A202" t="str">
            <v>润耀</v>
          </cell>
          <cell r="B202" t="str">
            <v>螺纹钢</v>
          </cell>
          <cell r="C202" t="str">
            <v>HRB500E Φ14 9m</v>
          </cell>
          <cell r="D202" t="str">
            <v>吨</v>
          </cell>
          <cell r="E202">
            <v>17</v>
          </cell>
          <cell r="F202">
            <v>45666</v>
          </cell>
          <cell r="G202" t="str">
            <v>（中核华兴-峨眉山项目）四川省乐山市峨眉山市双福镇梓橦庙红华五期中核华兴工地</v>
          </cell>
          <cell r="H202" t="str">
            <v>李汉军</v>
          </cell>
          <cell r="I202" t="str">
            <v>18691249091</v>
          </cell>
        </row>
        <row r="203">
          <cell r="A203" t="str">
            <v>润耀</v>
          </cell>
          <cell r="B203" t="str">
            <v>螺纹钢</v>
          </cell>
          <cell r="C203" t="str">
            <v>HRB500E Φ32 9m</v>
          </cell>
          <cell r="D203" t="str">
            <v>吨</v>
          </cell>
          <cell r="E203">
            <v>35</v>
          </cell>
          <cell r="F203">
            <v>45666</v>
          </cell>
          <cell r="G203" t="str">
            <v>（中核华兴-峨眉山项目）四川省乐山市峨眉山市双福镇梓橦庙红华五期中核华兴工地</v>
          </cell>
          <cell r="H203" t="str">
            <v>李汉军</v>
          </cell>
          <cell r="I203" t="str">
            <v>18691249091</v>
          </cell>
        </row>
        <row r="204">
          <cell r="A204" t="str">
            <v>成实</v>
          </cell>
          <cell r="B204" t="str">
            <v>盘螺</v>
          </cell>
          <cell r="C204" t="str">
            <v>HRB400E Φ12</v>
          </cell>
          <cell r="D204" t="str">
            <v>吨</v>
          </cell>
          <cell r="E204">
            <v>35</v>
          </cell>
          <cell r="F204">
            <v>45666</v>
          </cell>
          <cell r="G204" t="str">
            <v>（中铁三局成渝扩容ZCB3-1项目部）内江市胜利收费站红绿灯500米</v>
          </cell>
          <cell r="H204" t="str">
            <v>王岩</v>
          </cell>
          <cell r="I204">
            <v>17634813323</v>
          </cell>
        </row>
        <row r="205">
          <cell r="A205" t="str">
            <v>成实</v>
          </cell>
          <cell r="B205" t="str">
            <v>螺纹钢</v>
          </cell>
          <cell r="C205" t="str">
            <v>HRB400E Φ12 9m</v>
          </cell>
          <cell r="D205" t="str">
            <v>吨</v>
          </cell>
          <cell r="E205">
            <v>20</v>
          </cell>
          <cell r="F205">
            <v>45666</v>
          </cell>
          <cell r="G205" t="str">
            <v>（中铁三局成渝扩容ZCB3-1项目部）内江市胜利收费站红绿灯500米</v>
          </cell>
          <cell r="H205" t="str">
            <v>王岩</v>
          </cell>
          <cell r="I205">
            <v>17634813323</v>
          </cell>
        </row>
        <row r="206">
          <cell r="A206" t="str">
            <v>成实</v>
          </cell>
          <cell r="B206" t="str">
            <v>螺纹钢</v>
          </cell>
          <cell r="C206" t="str">
            <v>HRB400E Φ16 9m</v>
          </cell>
          <cell r="D206" t="str">
            <v>吨</v>
          </cell>
          <cell r="E206">
            <v>10</v>
          </cell>
          <cell r="F206">
            <v>45666</v>
          </cell>
          <cell r="G206" t="str">
            <v>（中铁三局成渝扩容ZCB3-1项目部）内江市胜利收费站红绿灯500米</v>
          </cell>
          <cell r="H206" t="str">
            <v>王岩</v>
          </cell>
          <cell r="I206">
            <v>17634813323</v>
          </cell>
        </row>
        <row r="207">
          <cell r="A207" t="str">
            <v>成实</v>
          </cell>
          <cell r="B207" t="str">
            <v>螺纹钢</v>
          </cell>
          <cell r="C207" t="str">
            <v>HRB400E Φ22 9m</v>
          </cell>
          <cell r="D207" t="str">
            <v>吨</v>
          </cell>
          <cell r="E207">
            <v>15</v>
          </cell>
          <cell r="F207">
            <v>45666</v>
          </cell>
          <cell r="G207" t="str">
            <v>（中铁三局成渝扩容ZCB3-1项目部）内江市胜利收费站红绿灯500米</v>
          </cell>
          <cell r="H207" t="str">
            <v>王岩</v>
          </cell>
          <cell r="I207">
            <v>17634813323</v>
          </cell>
        </row>
        <row r="208">
          <cell r="A208" t="str">
            <v>成实</v>
          </cell>
          <cell r="B208" t="str">
            <v>螺纹钢</v>
          </cell>
          <cell r="C208" t="str">
            <v>HRB400E Φ25 9m</v>
          </cell>
          <cell r="D208" t="str">
            <v>吨</v>
          </cell>
          <cell r="E208">
            <v>35</v>
          </cell>
          <cell r="F208">
            <v>45666</v>
          </cell>
          <cell r="G208" t="str">
            <v>（中铁三局成渝扩容ZCB3-1项目部）内江市胜利收费站红绿灯500米</v>
          </cell>
          <cell r="H208" t="str">
            <v>王岩</v>
          </cell>
          <cell r="I208">
            <v>17634813323</v>
          </cell>
        </row>
        <row r="209">
          <cell r="A209" t="str">
            <v>成实</v>
          </cell>
          <cell r="B209" t="str">
            <v>螺纹钢</v>
          </cell>
          <cell r="C209" t="str">
            <v>HRB400E Φ28 9m</v>
          </cell>
          <cell r="D209" t="str">
            <v>吨</v>
          </cell>
          <cell r="E209">
            <v>25</v>
          </cell>
          <cell r="F209">
            <v>45666</v>
          </cell>
          <cell r="G209" t="str">
            <v>（中铁三局成渝扩容ZCB3-1项目部）内江市胜利收费站红绿灯500米</v>
          </cell>
          <cell r="H209" t="str">
            <v>王岩</v>
          </cell>
          <cell r="I209">
            <v>17634813323</v>
          </cell>
        </row>
        <row r="210">
          <cell r="A210" t="str">
            <v>成实</v>
          </cell>
          <cell r="B210" t="str">
            <v>螺纹钢</v>
          </cell>
          <cell r="C210" t="str">
            <v>HRB400E Φ25 12m</v>
          </cell>
          <cell r="D210" t="str">
            <v>吨</v>
          </cell>
          <cell r="E210">
            <v>35</v>
          </cell>
          <cell r="F210">
            <v>45666</v>
          </cell>
          <cell r="G210" t="str">
            <v>（中铁广州局-成渝扩容2标）成渝扩容项目ZCB3-2标2＃拌和站【雁江区联盟桥东北50米(资资路) 】</v>
          </cell>
          <cell r="H210" t="str">
            <v>刘沛琦</v>
          </cell>
          <cell r="I210">
            <v>18011784798</v>
          </cell>
        </row>
        <row r="211">
          <cell r="A211" t="str">
            <v>成实</v>
          </cell>
          <cell r="B211" t="str">
            <v>螺纹钢</v>
          </cell>
          <cell r="C211" t="str">
            <v>HRB400E Φ25 9m</v>
          </cell>
          <cell r="D211" t="str">
            <v>吨</v>
          </cell>
          <cell r="E211">
            <v>35</v>
          </cell>
          <cell r="F211">
            <v>45666</v>
          </cell>
          <cell r="G211" t="str">
            <v>（中铁广州局-成渝扩容2标）成渝扩容项目ZCB3-2标2＃拌和站【雁江区联盟桥东北50米(资资路) 】</v>
          </cell>
          <cell r="H211" t="str">
            <v>刘沛琦</v>
          </cell>
          <cell r="I211">
            <v>18011784798</v>
          </cell>
        </row>
        <row r="212">
          <cell r="A212" t="str">
            <v>成实</v>
          </cell>
          <cell r="B212" t="str">
            <v>螺纹钢</v>
          </cell>
          <cell r="C212" t="str">
            <v>HRB400E Φ28 12m</v>
          </cell>
          <cell r="D212" t="str">
            <v>吨</v>
          </cell>
          <cell r="E212">
            <v>35</v>
          </cell>
          <cell r="F212">
            <v>45666</v>
          </cell>
          <cell r="G212" t="str">
            <v>（中铁广州局-成渝扩容2标）成渝扩容项目ZCB3-2标2＃拌和站【雁江区联盟桥东北50米(资资路) 】</v>
          </cell>
          <cell r="H212" t="str">
            <v>刘沛琦</v>
          </cell>
          <cell r="I212">
            <v>18011784798</v>
          </cell>
        </row>
        <row r="213">
          <cell r="A213" t="str">
            <v>成实</v>
          </cell>
          <cell r="B213" t="str">
            <v>螺纹钢</v>
          </cell>
          <cell r="C213" t="str">
            <v>HRB400E Φ25 12m</v>
          </cell>
          <cell r="D213" t="str">
            <v>吨</v>
          </cell>
          <cell r="E213">
            <v>35</v>
          </cell>
          <cell r="F213">
            <v>45666</v>
          </cell>
          <cell r="G213" t="str">
            <v>（中铁广州局-成渝扩容2标）四川省资阳市雁江区南双路杨家糖房</v>
          </cell>
          <cell r="H213" t="str">
            <v>邓志强</v>
          </cell>
          <cell r="I213">
            <v>17603045490</v>
          </cell>
        </row>
        <row r="214">
          <cell r="A214" t="str">
            <v>成实</v>
          </cell>
          <cell r="B214" t="str">
            <v>高线</v>
          </cell>
          <cell r="C214" t="str">
            <v>HPB300Φ8</v>
          </cell>
          <cell r="D214" t="str">
            <v>吨</v>
          </cell>
          <cell r="E214">
            <v>4</v>
          </cell>
          <cell r="F214">
            <v>45666</v>
          </cell>
          <cell r="G214" t="str">
            <v>（中铁五局-成渝扩容3标）四川省资阳市雁江区伍隍镇铺子村雁江区X138</v>
          </cell>
          <cell r="H214" t="str">
            <v>王健</v>
          </cell>
          <cell r="I214">
            <v>17726168395</v>
          </cell>
        </row>
        <row r="215">
          <cell r="A215" t="str">
            <v>成实</v>
          </cell>
          <cell r="B215" t="str">
            <v>螺纹钢</v>
          </cell>
          <cell r="C215" t="str">
            <v>HRB400E Φ25 9m</v>
          </cell>
          <cell r="D215" t="str">
            <v>吨</v>
          </cell>
          <cell r="E215">
            <v>30</v>
          </cell>
          <cell r="F215">
            <v>45666</v>
          </cell>
          <cell r="G215" t="str">
            <v>（中铁五局-成渝扩容3标）四川省资阳市雁江区伍隍镇铺子村雁江区X138</v>
          </cell>
          <cell r="H215" t="str">
            <v>王健</v>
          </cell>
          <cell r="I215">
            <v>17726168395</v>
          </cell>
        </row>
        <row r="216">
          <cell r="A216" t="str">
            <v>成实</v>
          </cell>
          <cell r="B216" t="str">
            <v>螺纹钢</v>
          </cell>
          <cell r="C216" t="str">
            <v>HRB400E Φ25 12m</v>
          </cell>
          <cell r="D216" t="str">
            <v>吨</v>
          </cell>
          <cell r="E216">
            <v>35</v>
          </cell>
          <cell r="F216">
            <v>45666</v>
          </cell>
          <cell r="G216" t="str">
            <v>（中铁五局-成渝扩容3标）四川省资阳市雁江区伍隍镇铺子村雁江区X138</v>
          </cell>
          <cell r="H216" t="str">
            <v>王健</v>
          </cell>
          <cell r="I216">
            <v>17726168395</v>
          </cell>
        </row>
        <row r="217">
          <cell r="A217" t="str">
            <v>成实</v>
          </cell>
          <cell r="B217" t="str">
            <v>盘螺</v>
          </cell>
          <cell r="C217" t="str">
            <v>HRB400EΦ 8mm</v>
          </cell>
          <cell r="D217" t="str">
            <v>吨</v>
          </cell>
          <cell r="E217">
            <v>16</v>
          </cell>
          <cell r="F217">
            <v>45666</v>
          </cell>
          <cell r="G217" t="str">
            <v>（中核华兴）四川天府新区585研发中心项目（一期）二标段（科学城中路东段）</v>
          </cell>
          <cell r="H217" t="str">
            <v>姚兴文 </v>
          </cell>
          <cell r="I217" t="str">
            <v>15208493233</v>
          </cell>
        </row>
        <row r="218">
          <cell r="A218" t="str">
            <v>成实</v>
          </cell>
          <cell r="B218" t="str">
            <v>盘螺</v>
          </cell>
          <cell r="C218" t="str">
            <v>HRB400EΦ 10mm</v>
          </cell>
          <cell r="D218" t="str">
            <v>吨</v>
          </cell>
          <cell r="E218">
            <v>36</v>
          </cell>
          <cell r="F218">
            <v>45666</v>
          </cell>
          <cell r="G218" t="str">
            <v>（中核华兴）四川天府新区585研发中心项目（一期）二标段（科学城中路东段）</v>
          </cell>
          <cell r="H218" t="str">
            <v>姚兴文 </v>
          </cell>
          <cell r="I218" t="str">
            <v>15208493233</v>
          </cell>
        </row>
        <row r="219">
          <cell r="A219" t="str">
            <v>成实</v>
          </cell>
          <cell r="B219" t="str">
            <v>螺纹钢</v>
          </cell>
          <cell r="C219" t="str">
            <v>HRB400EΦ12*9m</v>
          </cell>
          <cell r="D219" t="str">
            <v>吨</v>
          </cell>
          <cell r="E219">
            <v>7.8</v>
          </cell>
          <cell r="F219">
            <v>45666</v>
          </cell>
          <cell r="G219" t="str">
            <v>（中核华兴）四川天府新区585研发中心项目（一期）二标段（科学城中路东段）</v>
          </cell>
          <cell r="H219" t="str">
            <v>姚兴文 </v>
          </cell>
          <cell r="I219" t="str">
            <v>15208493233</v>
          </cell>
        </row>
        <row r="220">
          <cell r="A220" t="str">
            <v>成实</v>
          </cell>
          <cell r="B220" t="str">
            <v>螺纹钢</v>
          </cell>
          <cell r="C220" t="str">
            <v>HRB500EΦ25*9m</v>
          </cell>
          <cell r="D220" t="str">
            <v>吨</v>
          </cell>
          <cell r="E220">
            <v>5.2</v>
          </cell>
          <cell r="F220">
            <v>45666</v>
          </cell>
          <cell r="G220" t="str">
            <v>（中核华兴）四川天府新区585研发中心项目（一期）二标段（科学城中路东段）</v>
          </cell>
          <cell r="H220" t="str">
            <v>姚兴文 </v>
          </cell>
          <cell r="I220" t="str">
            <v>15208493233</v>
          </cell>
        </row>
        <row r="221">
          <cell r="A221" t="str">
            <v>冷钢</v>
          </cell>
          <cell r="B221" t="str">
            <v>螺纹钢</v>
          </cell>
          <cell r="C221" t="str">
            <v>HRB400E Φ20 9m</v>
          </cell>
          <cell r="D221" t="str">
            <v>吨</v>
          </cell>
          <cell r="E221">
            <v>35</v>
          </cell>
          <cell r="F221">
            <v>45666</v>
          </cell>
          <cell r="G221" t="str">
            <v>（五冶达州国道542项目-二工区巴河特大桥工段-5号墩）四川省达州市达川区石梯镇固家村村民委员会</v>
          </cell>
          <cell r="H221" t="str">
            <v>谭福中</v>
          </cell>
          <cell r="I221">
            <v>15828538619</v>
          </cell>
        </row>
        <row r="222">
          <cell r="A222" t="str">
            <v>凤钢</v>
          </cell>
          <cell r="B222" t="str">
            <v>螺纹钢</v>
          </cell>
          <cell r="C222" t="str">
            <v>HRB500EΦ32</v>
          </cell>
          <cell r="D222" t="str">
            <v>吨</v>
          </cell>
          <cell r="E222">
            <v>80</v>
          </cell>
          <cell r="F222">
            <v>45660</v>
          </cell>
          <cell r="G222" t="str">
            <v>（中铁广州局深圳公司西昭高速9标）四川省凉山彝族自治州西昌市西乡乡三百村</v>
          </cell>
          <cell r="H222" t="str">
            <v>伍红林</v>
          </cell>
          <cell r="I222">
            <v>18683860677</v>
          </cell>
        </row>
        <row r="223">
          <cell r="A223" t="str">
            <v>凤钢</v>
          </cell>
          <cell r="B223" t="str">
            <v>螺纹钢</v>
          </cell>
          <cell r="C223" t="str">
            <v>HRB500EΦ32</v>
          </cell>
          <cell r="D223" t="str">
            <v>吨</v>
          </cell>
          <cell r="E223">
            <v>80</v>
          </cell>
          <cell r="F223">
            <v>45660</v>
          </cell>
          <cell r="G223" t="str">
            <v>凉山州昭觉县洒拉地坡乡中铁一局三分部山里钢筋场</v>
          </cell>
          <cell r="H223" t="str">
            <v>陈忠</v>
          </cell>
          <cell r="I223">
            <v>17602306163</v>
          </cell>
        </row>
        <row r="224">
          <cell r="A224" t="str">
            <v>凤钢</v>
          </cell>
          <cell r="B224" t="str">
            <v>螺纹钢</v>
          </cell>
          <cell r="C224" t="str">
            <v>HRB500EΦ28</v>
          </cell>
          <cell r="D224" t="str">
            <v>吨</v>
          </cell>
          <cell r="E224">
            <v>80</v>
          </cell>
          <cell r="F224">
            <v>45660</v>
          </cell>
          <cell r="G224" t="str">
            <v>（中铁五局一公司西昭高速3标)四川省凉山彝族自治州布拖县地洛镇桥边村钢筋加工厂</v>
          </cell>
          <cell r="H224" t="str">
            <v>宋健</v>
          </cell>
          <cell r="I224">
            <v>18232295753</v>
          </cell>
        </row>
        <row r="225">
          <cell r="A225" t="str">
            <v>凤钢</v>
          </cell>
          <cell r="B225" t="str">
            <v>螺纹钢</v>
          </cell>
          <cell r="C225" t="str">
            <v>HRB500EΦ28</v>
          </cell>
          <cell r="D225" t="str">
            <v>吨</v>
          </cell>
          <cell r="E225">
            <v>240</v>
          </cell>
          <cell r="F225">
            <v>45666</v>
          </cell>
          <cell r="G225" t="str">
            <v>（中铁五局一公司西昭高速3标)四川省凉山彝族自治州布拖县地洛镇桥边村钢筋加工厂</v>
          </cell>
          <cell r="H225" t="str">
            <v>宋健</v>
          </cell>
          <cell r="I225">
            <v>18232295753</v>
          </cell>
        </row>
        <row r="226">
          <cell r="A226" t="str">
            <v>凤钢</v>
          </cell>
          <cell r="B226" t="str">
            <v>盘螺</v>
          </cell>
          <cell r="C226" t="str">
            <v>HRB400EФ12</v>
          </cell>
          <cell r="D226" t="str">
            <v>吨</v>
          </cell>
          <cell r="E226">
            <v>90</v>
          </cell>
          <cell r="F226">
            <v>45666</v>
          </cell>
          <cell r="G226" t="str">
            <v>凉山州昭觉县洒拉地坡乡中铁一局三分部山里钢筋场</v>
          </cell>
          <cell r="H226" t="str">
            <v>陈忠</v>
          </cell>
          <cell r="I226">
            <v>17602306163</v>
          </cell>
        </row>
        <row r="227">
          <cell r="A227" t="str">
            <v>玉昆</v>
          </cell>
          <cell r="B227" t="str">
            <v>螺纹钢</v>
          </cell>
          <cell r="C227" t="str">
            <v>HRB500EΦ32</v>
          </cell>
          <cell r="D227" t="str">
            <v>吨</v>
          </cell>
          <cell r="E227">
            <v>50</v>
          </cell>
          <cell r="F227">
            <v>45666</v>
          </cell>
          <cell r="G227" t="str">
            <v>凉山州昭觉县洒拉地坡乡中铁一局三分部山里钢筋场</v>
          </cell>
          <cell r="H227" t="str">
            <v>陈忠</v>
          </cell>
          <cell r="I227">
            <v>17602306163</v>
          </cell>
        </row>
        <row r="228">
          <cell r="A228" t="str">
            <v>玉昆</v>
          </cell>
          <cell r="B228" t="str">
            <v>盘螺</v>
          </cell>
          <cell r="C228" t="str">
            <v>HRB400EФ12</v>
          </cell>
          <cell r="D228" t="str">
            <v>吨</v>
          </cell>
          <cell r="E228">
            <v>30</v>
          </cell>
          <cell r="F228">
            <v>45666</v>
          </cell>
          <cell r="G228" t="str">
            <v>凉山州昭觉县洒拉地坡乡中铁一局三分部山里钢筋场</v>
          </cell>
          <cell r="H228" t="str">
            <v>陈忠</v>
          </cell>
          <cell r="I228">
            <v>17602306163</v>
          </cell>
        </row>
        <row r="229">
          <cell r="A229" t="str">
            <v>玉昆</v>
          </cell>
          <cell r="B229" t="str">
            <v>螺纹钢</v>
          </cell>
          <cell r="C229" t="str">
            <v>HRB400EΦ16</v>
          </cell>
          <cell r="D229" t="str">
            <v>吨</v>
          </cell>
          <cell r="E229">
            <v>80</v>
          </cell>
          <cell r="F229">
            <v>45666</v>
          </cell>
          <cell r="G229" t="str">
            <v>凉山州昭觉县洒拉地坡乡中铁一局三分部山里钢筋场</v>
          </cell>
          <cell r="H229" t="str">
            <v>陈忠</v>
          </cell>
          <cell r="I229">
            <v>17602306163</v>
          </cell>
        </row>
        <row r="230">
          <cell r="A230" t="str">
            <v>凤钢</v>
          </cell>
          <cell r="B230" t="str">
            <v>螺纹钢</v>
          </cell>
          <cell r="C230" t="str">
            <v>HRB500EΦ28</v>
          </cell>
          <cell r="D230" t="str">
            <v>吨</v>
          </cell>
          <cell r="E230">
            <v>60</v>
          </cell>
          <cell r="F230">
            <v>45666</v>
          </cell>
          <cell r="G230" t="str">
            <v>凉山州昭觉县洒拉地坡乡中铁一局三分部山里钢筋场</v>
          </cell>
          <cell r="H230" t="str">
            <v>陈忠</v>
          </cell>
          <cell r="I230">
            <v>17602306163</v>
          </cell>
        </row>
        <row r="231">
          <cell r="A231" t="str">
            <v>凤钢</v>
          </cell>
          <cell r="B231" t="str">
            <v>螺纹钢</v>
          </cell>
          <cell r="C231" t="str">
            <v>HRB500EΦ32</v>
          </cell>
          <cell r="D231" t="str">
            <v>吨</v>
          </cell>
          <cell r="E231">
            <v>90</v>
          </cell>
          <cell r="F231">
            <v>45666</v>
          </cell>
          <cell r="G231" t="str">
            <v>凉山州昭觉县洒拉地坡乡中铁一局三分部山里钢筋场</v>
          </cell>
          <cell r="H231" t="str">
            <v>陈忠</v>
          </cell>
          <cell r="I231">
            <v>17602306163</v>
          </cell>
        </row>
        <row r="232">
          <cell r="A232" t="str">
            <v>玉昆</v>
          </cell>
          <cell r="B232" t="str">
            <v>高线</v>
          </cell>
          <cell r="C232" t="str">
            <v>HPB300Φ8</v>
          </cell>
          <cell r="D232" t="str">
            <v>吨</v>
          </cell>
          <cell r="E232">
            <v>20</v>
          </cell>
          <cell r="F232">
            <v>45666</v>
          </cell>
          <cell r="G232" t="str">
            <v>中铁隧道局路桥公司西昭高速2标二分部凉山州布拖县地洛乡金阳隧道出口</v>
          </cell>
          <cell r="H232" t="str">
            <v>胡明建</v>
          </cell>
          <cell r="I232">
            <v>13558937055</v>
          </cell>
        </row>
        <row r="233">
          <cell r="A233" t="str">
            <v>玉昆</v>
          </cell>
          <cell r="B233" t="str">
            <v>螺纹钢</v>
          </cell>
          <cell r="C233" t="str">
            <v>HRB400EФ22</v>
          </cell>
          <cell r="D233" t="str">
            <v>吨</v>
          </cell>
          <cell r="E233">
            <v>66</v>
          </cell>
          <cell r="F233">
            <v>45666</v>
          </cell>
          <cell r="G233" t="str">
            <v>中铁隧道局路桥公司西昭高速2标二分部凉山州布拖县地洛乡金阳隧道出口</v>
          </cell>
          <cell r="H233" t="str">
            <v>胡明建</v>
          </cell>
          <cell r="I233">
            <v>13558937055</v>
          </cell>
        </row>
        <row r="234">
          <cell r="A234" t="str">
            <v>凤钢</v>
          </cell>
          <cell r="B234" t="str">
            <v>高线</v>
          </cell>
          <cell r="C234" t="str">
            <v>HPB300Φ10</v>
          </cell>
          <cell r="D234" t="str">
            <v>吨</v>
          </cell>
          <cell r="E234">
            <v>10</v>
          </cell>
          <cell r="F234">
            <v>45666</v>
          </cell>
          <cell r="G234" t="str">
            <v>中铁隧道局路桥公司西昭高速2标二分部凉山州布拖县地洛乡金阳隧道出口</v>
          </cell>
          <cell r="H234" t="str">
            <v>胡明建</v>
          </cell>
          <cell r="I234">
            <v>13558937055</v>
          </cell>
        </row>
        <row r="235">
          <cell r="A235" t="str">
            <v>玉昆</v>
          </cell>
          <cell r="B235" t="str">
            <v>螺纹钢</v>
          </cell>
          <cell r="C235" t="str">
            <v>HRB400EФ22</v>
          </cell>
          <cell r="D235" t="str">
            <v>吨</v>
          </cell>
          <cell r="E235">
            <v>75</v>
          </cell>
          <cell r="F235">
            <v>45666</v>
          </cell>
          <cell r="G235" t="str">
            <v>中铁隧道局路桥公司西昭高速2标二分部凉山州布拖县地洛乡金阳隧道出口</v>
          </cell>
          <cell r="H235" t="str">
            <v>胡明建</v>
          </cell>
          <cell r="I235">
            <v>13558937055</v>
          </cell>
        </row>
        <row r="236">
          <cell r="A236" t="str">
            <v>玉昆</v>
          </cell>
          <cell r="B236" t="str">
            <v>螺纹钢</v>
          </cell>
          <cell r="C236" t="str">
            <v>HRB400EФ22</v>
          </cell>
          <cell r="D236" t="str">
            <v>吨</v>
          </cell>
          <cell r="E236">
            <v>33</v>
          </cell>
          <cell r="F236">
            <v>45666</v>
          </cell>
          <cell r="G236" t="str">
            <v>中铁隧道局路桥公司西昭高速2标二分部凉山州布拖县地洛乡金阳隧道出口</v>
          </cell>
          <cell r="H236" t="str">
            <v>胡明建</v>
          </cell>
          <cell r="I236">
            <v>13558937055</v>
          </cell>
        </row>
        <row r="237">
          <cell r="A237" t="str">
            <v>凤钢</v>
          </cell>
          <cell r="B237" t="str">
            <v>螺纹钢</v>
          </cell>
          <cell r="C237" t="str">
            <v>HRB400EФ12</v>
          </cell>
          <cell r="D237" t="str">
            <v>吨</v>
          </cell>
          <cell r="E237">
            <v>41</v>
          </cell>
          <cell r="F237">
            <v>45666</v>
          </cell>
          <cell r="G237" t="str">
            <v>中铁隧道局路桥公司西昭高速2标二分部凉山州布拖县地洛乡金阳隧道出口</v>
          </cell>
          <cell r="H237" t="str">
            <v>胡明建</v>
          </cell>
          <cell r="I237">
            <v>13558937055</v>
          </cell>
        </row>
        <row r="238">
          <cell r="A238" t="str">
            <v>凤钢</v>
          </cell>
          <cell r="B238" t="str">
            <v>螺纹钢</v>
          </cell>
          <cell r="C238" t="str">
            <v>HRB400EФ12</v>
          </cell>
          <cell r="D238" t="str">
            <v>吨</v>
          </cell>
          <cell r="E238">
            <v>20</v>
          </cell>
          <cell r="F238">
            <v>45666</v>
          </cell>
          <cell r="G238" t="str">
            <v>中铁隧道局路桥公司西昭高速2标二分部凉山州布拖县地洛乡金阳隧道出口</v>
          </cell>
          <cell r="H238" t="str">
            <v>胡明建</v>
          </cell>
          <cell r="I238">
            <v>13558937055</v>
          </cell>
        </row>
        <row r="239">
          <cell r="A239" t="str">
            <v>凤钢</v>
          </cell>
          <cell r="B239" t="str">
            <v>螺纹钢</v>
          </cell>
          <cell r="C239" t="str">
            <v>HRB400EФ12</v>
          </cell>
          <cell r="D239" t="str">
            <v>吨</v>
          </cell>
          <cell r="E239">
            <v>28</v>
          </cell>
          <cell r="F239">
            <v>45666</v>
          </cell>
          <cell r="G239" t="str">
            <v>中铁隧道局路桥公司西昭高速2标二分部凉山州布拖县地洛乡金阳隧道出口</v>
          </cell>
          <cell r="H239" t="str">
            <v>胡明建</v>
          </cell>
          <cell r="I239">
            <v>13558937055</v>
          </cell>
        </row>
        <row r="240">
          <cell r="A240" t="str">
            <v>玉昆</v>
          </cell>
          <cell r="B240" t="str">
            <v>螺纹钢</v>
          </cell>
          <cell r="C240" t="str">
            <v>HRB400EФ16</v>
          </cell>
          <cell r="D240" t="str">
            <v>吨</v>
          </cell>
          <cell r="E240">
            <v>3</v>
          </cell>
          <cell r="F240">
            <v>45666</v>
          </cell>
          <cell r="G240" t="str">
            <v>中铁隧道局路桥公司西昭高速2标二分部凉山州布拖县地洛乡金阳隧道出口</v>
          </cell>
          <cell r="H240" t="str">
            <v>胡明建</v>
          </cell>
          <cell r="I240">
            <v>13558937055</v>
          </cell>
        </row>
        <row r="241">
          <cell r="A241" t="str">
            <v>玉昆</v>
          </cell>
          <cell r="B241" t="str">
            <v>螺纹钢</v>
          </cell>
          <cell r="C241" t="str">
            <v>HRB400EФ20</v>
          </cell>
          <cell r="D241" t="str">
            <v>吨</v>
          </cell>
          <cell r="E241">
            <v>43</v>
          </cell>
          <cell r="F241">
            <v>45666</v>
          </cell>
          <cell r="G241" t="str">
            <v>中铁隧道局路桥公司西昭高速2标二分部凉山州布拖县地洛乡金阳隧道出口</v>
          </cell>
          <cell r="H241" t="str">
            <v>胡明建</v>
          </cell>
          <cell r="I241">
            <v>13558937055</v>
          </cell>
        </row>
        <row r="242">
          <cell r="A242" t="str">
            <v>玉昆</v>
          </cell>
          <cell r="B242" t="str">
            <v>螺纹钢</v>
          </cell>
          <cell r="C242" t="str">
            <v>HRB400EФ14</v>
          </cell>
          <cell r="D242" t="str">
            <v>吨</v>
          </cell>
          <cell r="E242">
            <v>23</v>
          </cell>
          <cell r="F242">
            <v>45666</v>
          </cell>
          <cell r="G242" t="str">
            <v>中铁隧道局路桥公司西昭高速2标二分部凉山州布拖县地洛乡金阳隧道出口</v>
          </cell>
          <cell r="H242" t="str">
            <v>胡明建</v>
          </cell>
          <cell r="I242">
            <v>13558937055</v>
          </cell>
        </row>
        <row r="243">
          <cell r="A243" t="str">
            <v>玉昆</v>
          </cell>
          <cell r="B243" t="str">
            <v>高线</v>
          </cell>
          <cell r="C243" t="str">
            <v>HPB300Φ8</v>
          </cell>
          <cell r="D243" t="str">
            <v>吨</v>
          </cell>
          <cell r="E243">
            <v>30</v>
          </cell>
          <cell r="F243">
            <v>45666</v>
          </cell>
          <cell r="G243" t="str">
            <v>中铁隧道局路桥公司西昭高速2标凉山州金阳县派来镇</v>
          </cell>
          <cell r="H243" t="str">
            <v>杨勇</v>
          </cell>
          <cell r="I243">
            <v>18882117172</v>
          </cell>
        </row>
        <row r="244">
          <cell r="A244" t="str">
            <v>玉昆</v>
          </cell>
          <cell r="B244" t="str">
            <v>螺纹钢</v>
          </cell>
          <cell r="C244" t="str">
            <v>HRB400EФ22</v>
          </cell>
          <cell r="D244" t="str">
            <v>吨</v>
          </cell>
          <cell r="E244">
            <v>50</v>
          </cell>
          <cell r="F244">
            <v>45666</v>
          </cell>
          <cell r="G244" t="str">
            <v>中铁隧道局路桥公司西昭高速2标凉山州金阳县派来镇</v>
          </cell>
          <cell r="H244" t="str">
            <v>杨勇</v>
          </cell>
          <cell r="I244">
            <v>18882117172</v>
          </cell>
        </row>
        <row r="245">
          <cell r="A245" t="str">
            <v>凤钢</v>
          </cell>
          <cell r="B245" t="str">
            <v>螺纹钢</v>
          </cell>
          <cell r="C245" t="str">
            <v>HRB400EФ12</v>
          </cell>
          <cell r="D245" t="str">
            <v>吨</v>
          </cell>
          <cell r="E245">
            <v>50</v>
          </cell>
          <cell r="F245">
            <v>45666</v>
          </cell>
          <cell r="G245" t="str">
            <v>中铁隧道局路桥公司西昭高速2标凉山州金阳县派来镇</v>
          </cell>
          <cell r="H245" t="str">
            <v>杨勇</v>
          </cell>
          <cell r="I245">
            <v>18882117172</v>
          </cell>
        </row>
        <row r="246">
          <cell r="A246" t="str">
            <v>凤钢</v>
          </cell>
          <cell r="B246" t="str">
            <v>螺纹钢</v>
          </cell>
          <cell r="C246" t="str">
            <v>HRB400EФ25</v>
          </cell>
          <cell r="D246" t="str">
            <v>吨</v>
          </cell>
          <cell r="E246">
            <v>30</v>
          </cell>
          <cell r="F246">
            <v>45666</v>
          </cell>
          <cell r="G246" t="str">
            <v>中铁隧道局路桥公司西昭高速2标凉山州金阳县派来镇</v>
          </cell>
          <cell r="H246" t="str">
            <v>杨勇</v>
          </cell>
          <cell r="I246">
            <v>18882117172</v>
          </cell>
        </row>
        <row r="247">
          <cell r="A247" t="str">
            <v>陕钢</v>
          </cell>
          <cell r="B247" t="str">
            <v>螺纹钢</v>
          </cell>
          <cell r="C247" t="str">
            <v>HRB400E Φ16 9m</v>
          </cell>
          <cell r="D247" t="str">
            <v>吨</v>
          </cell>
          <cell r="E247">
            <v>10</v>
          </cell>
          <cell r="F247">
            <v>45667</v>
          </cell>
          <cell r="G247" t="str">
            <v>（达州市公共卫生临床医疗中心项目-一标-1号制作房）达州市通川区西外复兴镇公共卫生临床医疗中心项目</v>
          </cell>
          <cell r="H247" t="str">
            <v>潘建发</v>
          </cell>
          <cell r="I247">
            <v>13658059919</v>
          </cell>
        </row>
        <row r="248">
          <cell r="A248" t="str">
            <v>陕钢</v>
          </cell>
          <cell r="B248" t="str">
            <v>盘螺</v>
          </cell>
          <cell r="C248" t="str">
            <v>HRB400E Φ8</v>
          </cell>
          <cell r="D248" t="str">
            <v>吨</v>
          </cell>
          <cell r="E248">
            <v>17.5</v>
          </cell>
          <cell r="F248">
            <v>45667</v>
          </cell>
          <cell r="G248" t="str">
            <v>（达州市公共卫生医疗中心项目-二标-3号楼）达州市通川区西外复兴镇公共卫生临床医疗中心项目</v>
          </cell>
          <cell r="H248" t="str">
            <v>黄永林</v>
          </cell>
          <cell r="I248">
            <v>15982487227</v>
          </cell>
        </row>
        <row r="249">
          <cell r="A249" t="str">
            <v>陕钢</v>
          </cell>
          <cell r="B249" t="str">
            <v>盘螺</v>
          </cell>
          <cell r="C249" t="str">
            <v>HRB400E Φ10</v>
          </cell>
          <cell r="D249" t="str">
            <v>吨</v>
          </cell>
          <cell r="E249">
            <v>17.5</v>
          </cell>
          <cell r="F249">
            <v>45667</v>
          </cell>
          <cell r="G249" t="str">
            <v>（达州市公共卫生医疗中心项目-二标-3号楼）达州市通川区西外复兴镇公共卫生临床医疗中心项目</v>
          </cell>
          <cell r="H249" t="str">
            <v>黄永林</v>
          </cell>
          <cell r="I249">
            <v>15982487227</v>
          </cell>
        </row>
        <row r="250">
          <cell r="A250" t="str">
            <v>陕钢</v>
          </cell>
          <cell r="B250" t="str">
            <v>螺纹钢</v>
          </cell>
          <cell r="C250" t="str">
            <v>HRB400E Φ12 9m</v>
          </cell>
          <cell r="D250" t="str">
            <v>吨</v>
          </cell>
          <cell r="E250">
            <v>25</v>
          </cell>
          <cell r="F250">
            <v>45667</v>
          </cell>
          <cell r="G250" t="str">
            <v>（达州市公共卫生医疗中心项目-二标-3号楼）达州市通川区西外复兴镇公共卫生临床医疗中心项目</v>
          </cell>
          <cell r="H250" t="str">
            <v>黄永林</v>
          </cell>
          <cell r="I250">
            <v>15982487227</v>
          </cell>
        </row>
        <row r="251">
          <cell r="A251" t="str">
            <v>德胜</v>
          </cell>
          <cell r="B251" t="str">
            <v>螺纹钢</v>
          </cell>
          <cell r="C251" t="str">
            <v>HRB500E Φ25 9m</v>
          </cell>
          <cell r="D251" t="str">
            <v>吨</v>
          </cell>
          <cell r="E251">
            <v>140</v>
          </cell>
          <cell r="F251">
            <v>45667</v>
          </cell>
          <cell r="G251" t="str">
            <v>（中铁十局-资乐高速4标）四川省眉山市仁寿县彰加镇华炉村中铁十局资乐高速3#钢筋场</v>
          </cell>
          <cell r="H251" t="str">
            <v>杨飞</v>
          </cell>
          <cell r="I251">
            <v>15667998777</v>
          </cell>
        </row>
        <row r="252">
          <cell r="A252" t="str">
            <v>德胜</v>
          </cell>
          <cell r="B252" t="str">
            <v>螺纹钢</v>
          </cell>
          <cell r="C252" t="str">
            <v>HRB400E Φ25 9m</v>
          </cell>
          <cell r="D252" t="str">
            <v>吨</v>
          </cell>
          <cell r="E252">
            <v>35</v>
          </cell>
          <cell r="F252">
            <v>45667</v>
          </cell>
          <cell r="G252" t="str">
            <v>（中铁十局-资乐高速4标）四川省眉山市仁寿县彰加镇华炉村中铁十局资乐高速3#钢筋场</v>
          </cell>
          <cell r="H252" t="str">
            <v>杨飞</v>
          </cell>
          <cell r="I252">
            <v>15667998777</v>
          </cell>
        </row>
        <row r="253">
          <cell r="A253" t="str">
            <v>德胜</v>
          </cell>
          <cell r="B253" t="str">
            <v>螺纹钢</v>
          </cell>
          <cell r="C253" t="str">
            <v>HRB400E Φ32 9m</v>
          </cell>
          <cell r="D253" t="str">
            <v>吨</v>
          </cell>
          <cell r="E253">
            <v>70</v>
          </cell>
          <cell r="F253">
            <v>45667</v>
          </cell>
          <cell r="G253" t="str">
            <v>（中铁十局-资乐高速4标）四川省眉山市仁寿县彰加镇华炉村中铁十局资乐高速3#钢筋场</v>
          </cell>
          <cell r="H253" t="str">
            <v>杨飞</v>
          </cell>
          <cell r="I253">
            <v>15667998777</v>
          </cell>
        </row>
        <row r="254">
          <cell r="A254" t="str">
            <v>德胜</v>
          </cell>
          <cell r="B254" t="str">
            <v>螺纹钢</v>
          </cell>
          <cell r="C254" t="str">
            <v>HRB400E Φ22 9m</v>
          </cell>
          <cell r="D254" t="str">
            <v>吨</v>
          </cell>
          <cell r="E254">
            <v>35</v>
          </cell>
          <cell r="F254">
            <v>45667</v>
          </cell>
          <cell r="G254" t="str">
            <v>（中铁十局-资乐高速4标）四川省眉山市仁寿县彰加镇华炉村中铁十局资乐高速3#钢筋场</v>
          </cell>
          <cell r="H254" t="str">
            <v>杨飞</v>
          </cell>
          <cell r="I254">
            <v>15667998777</v>
          </cell>
        </row>
        <row r="255">
          <cell r="A255" t="str">
            <v>德胜</v>
          </cell>
          <cell r="B255" t="str">
            <v>螺纹钢</v>
          </cell>
          <cell r="C255" t="str">
            <v>HRB400E Φ16 9m</v>
          </cell>
          <cell r="D255" t="str">
            <v>吨</v>
          </cell>
          <cell r="E255">
            <v>35</v>
          </cell>
          <cell r="F255">
            <v>45667</v>
          </cell>
          <cell r="G255" t="str">
            <v>（中铁十局-资乐高速4标）四川省眉山市仁寿县彰加镇华炉村中铁十局资乐高速3#钢筋场</v>
          </cell>
          <cell r="H255" t="str">
            <v>杨飞</v>
          </cell>
          <cell r="I255">
            <v>15667998777</v>
          </cell>
        </row>
        <row r="256">
          <cell r="A256" t="str">
            <v>德胜</v>
          </cell>
          <cell r="B256" t="str">
            <v>螺纹钢</v>
          </cell>
          <cell r="C256" t="str">
            <v>HRB400E Φ14 9m</v>
          </cell>
          <cell r="D256" t="str">
            <v>吨</v>
          </cell>
          <cell r="E256">
            <v>35</v>
          </cell>
          <cell r="F256">
            <v>45667</v>
          </cell>
          <cell r="G256" t="str">
            <v>（中铁十局-资乐高速4标）四川省眉山市仁寿县彰加镇华炉村中铁十局资乐高速3#钢筋场</v>
          </cell>
          <cell r="H256" t="str">
            <v>杨飞</v>
          </cell>
          <cell r="I256">
            <v>15667998777</v>
          </cell>
        </row>
        <row r="257">
          <cell r="A257" t="str">
            <v>德胜</v>
          </cell>
          <cell r="B257" t="str">
            <v>螺纹钢</v>
          </cell>
          <cell r="C257" t="str">
            <v>HRB400E Φ28 12m</v>
          </cell>
          <cell r="D257" t="str">
            <v>吨</v>
          </cell>
          <cell r="E257">
            <v>35</v>
          </cell>
          <cell r="F257">
            <v>45667</v>
          </cell>
          <cell r="G257" t="str">
            <v>（中铁广州局-资乐高速5标）四川省乐山市井研县希望大道116号</v>
          </cell>
          <cell r="H257" t="str">
            <v>廖俊杰</v>
          </cell>
          <cell r="I257">
            <v>15775100965</v>
          </cell>
        </row>
        <row r="258">
          <cell r="A258" t="str">
            <v>德胜</v>
          </cell>
          <cell r="B258" t="str">
            <v>螺纹钢</v>
          </cell>
          <cell r="C258" t="str">
            <v>HRB400E Φ12 9m</v>
          </cell>
          <cell r="D258" t="str">
            <v>吨</v>
          </cell>
          <cell r="E258">
            <v>87</v>
          </cell>
          <cell r="F258">
            <v>45667</v>
          </cell>
          <cell r="G258" t="str">
            <v>（北京工程局乐山机场项目）乐山市五通桥区冠英镇</v>
          </cell>
          <cell r="H258" t="str">
            <v>王治</v>
          </cell>
          <cell r="I258">
            <v>18811564698</v>
          </cell>
        </row>
        <row r="259">
          <cell r="A259" t="str">
            <v>德胜</v>
          </cell>
          <cell r="B259" t="str">
            <v>螺纹钢</v>
          </cell>
          <cell r="C259" t="str">
            <v>HRB400E Φ20 9m</v>
          </cell>
          <cell r="D259" t="str">
            <v>吨</v>
          </cell>
          <cell r="E259">
            <v>25</v>
          </cell>
          <cell r="F259">
            <v>45667</v>
          </cell>
          <cell r="G259" t="str">
            <v>（北京工程局乐山机场项目）乐山市五通桥区冠英镇</v>
          </cell>
          <cell r="H259" t="str">
            <v>王治</v>
          </cell>
          <cell r="I259">
            <v>18811564698</v>
          </cell>
        </row>
        <row r="260">
          <cell r="A260" t="str">
            <v>德胜</v>
          </cell>
          <cell r="B260" t="str">
            <v>螺纹钢</v>
          </cell>
          <cell r="C260" t="str">
            <v>HRB400E Φ12 9m</v>
          </cell>
          <cell r="D260" t="str">
            <v>吨</v>
          </cell>
          <cell r="E260">
            <v>20</v>
          </cell>
          <cell r="F260">
            <v>45667</v>
          </cell>
          <cell r="G260" t="str">
            <v>（北京工程局乐山机场项目）乐山市五通桥区冠英镇</v>
          </cell>
          <cell r="H260" t="str">
            <v>王治</v>
          </cell>
          <cell r="I260">
            <v>18811564698</v>
          </cell>
        </row>
        <row r="261">
          <cell r="A261" t="str">
            <v>德胜</v>
          </cell>
          <cell r="B261" t="str">
            <v>螺纹钢</v>
          </cell>
          <cell r="C261" t="str">
            <v>HRB400E Φ16 9m</v>
          </cell>
          <cell r="D261" t="str">
            <v>吨</v>
          </cell>
          <cell r="E261">
            <v>20</v>
          </cell>
          <cell r="F261">
            <v>45667</v>
          </cell>
          <cell r="G261" t="str">
            <v>（北京工程局乐山机场项目）乐山市五通桥区冠英镇</v>
          </cell>
          <cell r="H261" t="str">
            <v>王治</v>
          </cell>
          <cell r="I261">
            <v>18811564698</v>
          </cell>
        </row>
        <row r="262">
          <cell r="A262" t="str">
            <v>德胜</v>
          </cell>
          <cell r="B262" t="str">
            <v>螺纹钢</v>
          </cell>
          <cell r="C262" t="str">
            <v>HRB400E Φ12 9m</v>
          </cell>
          <cell r="D262" t="str">
            <v>吨</v>
          </cell>
          <cell r="E262">
            <v>33</v>
          </cell>
          <cell r="F262">
            <v>45667</v>
          </cell>
          <cell r="G262" t="str">
            <v>（北京工程局乐山机场项目）乐山市五通桥区冠英镇</v>
          </cell>
          <cell r="H262" t="str">
            <v>王治</v>
          </cell>
          <cell r="I262">
            <v>18811564698</v>
          </cell>
        </row>
        <row r="263">
          <cell r="A263" t="str">
            <v>德胜</v>
          </cell>
          <cell r="B263" t="str">
            <v>螺纹钢</v>
          </cell>
          <cell r="C263" t="str">
            <v>HRB400E Φ16 9m</v>
          </cell>
          <cell r="D263" t="str">
            <v>吨</v>
          </cell>
          <cell r="E263">
            <v>20</v>
          </cell>
          <cell r="F263">
            <v>45667</v>
          </cell>
          <cell r="G263" t="str">
            <v>（北京工程局乐山机场项目）乐山市五通桥区冠英镇</v>
          </cell>
          <cell r="H263" t="str">
            <v>王治</v>
          </cell>
          <cell r="I263">
            <v>18811564698</v>
          </cell>
        </row>
        <row r="264">
          <cell r="A264" t="str">
            <v>德胜</v>
          </cell>
          <cell r="B264" t="str">
            <v>螺纹钢</v>
          </cell>
          <cell r="C264" t="str">
            <v>HRB400E Φ18 9m</v>
          </cell>
          <cell r="D264" t="str">
            <v>吨</v>
          </cell>
          <cell r="E264">
            <v>4</v>
          </cell>
          <cell r="F264">
            <v>45667</v>
          </cell>
          <cell r="G264" t="str">
            <v>（北京工程局乐山机场项目）乐山市五通桥区冠英镇</v>
          </cell>
          <cell r="H264" t="str">
            <v>王治</v>
          </cell>
          <cell r="I264">
            <v>18811564698</v>
          </cell>
        </row>
        <row r="265">
          <cell r="A265" t="str">
            <v>德胜</v>
          </cell>
          <cell r="B265" t="str">
            <v>螺纹钢</v>
          </cell>
          <cell r="C265" t="str">
            <v>HRB400E Φ22 9m</v>
          </cell>
          <cell r="D265" t="str">
            <v>吨</v>
          </cell>
          <cell r="E265">
            <v>30</v>
          </cell>
          <cell r="F265">
            <v>45667</v>
          </cell>
          <cell r="G265" t="str">
            <v>（北京工程局乐山机场项目）乐山市五通桥区冠英镇</v>
          </cell>
          <cell r="H265" t="str">
            <v>王治</v>
          </cell>
          <cell r="I265">
            <v>18811564698</v>
          </cell>
        </row>
        <row r="266">
          <cell r="A266" t="str">
            <v>德胜</v>
          </cell>
          <cell r="B266" t="str">
            <v>螺纹钢</v>
          </cell>
          <cell r="C266" t="str">
            <v>HRB400E Φ14 9m</v>
          </cell>
          <cell r="D266" t="str">
            <v>吨</v>
          </cell>
          <cell r="E266">
            <v>30</v>
          </cell>
          <cell r="F266">
            <v>45667</v>
          </cell>
          <cell r="G266" t="str">
            <v>（北京工程局乐山机场项目）乐山市五通桥区冠英镇</v>
          </cell>
          <cell r="H266" t="str">
            <v>王治</v>
          </cell>
          <cell r="I266">
            <v>18811564698</v>
          </cell>
        </row>
        <row r="267">
          <cell r="A267" t="str">
            <v>德胜</v>
          </cell>
          <cell r="B267" t="str">
            <v>高线</v>
          </cell>
          <cell r="C267" t="str">
            <v>HPB300Φ8</v>
          </cell>
          <cell r="D267" t="str">
            <v>吨</v>
          </cell>
          <cell r="E267">
            <v>7</v>
          </cell>
          <cell r="F267">
            <v>45667</v>
          </cell>
          <cell r="G267" t="str">
            <v>（北京工程局乐山机场项目）乐山市五通桥区冠英镇</v>
          </cell>
          <cell r="H267" t="str">
            <v>王治</v>
          </cell>
          <cell r="I267">
            <v>18811564698</v>
          </cell>
        </row>
        <row r="268">
          <cell r="A268" t="str">
            <v>德胜</v>
          </cell>
          <cell r="B268" t="str">
            <v>螺纹钢</v>
          </cell>
          <cell r="C268" t="str">
            <v>HRB400E Φ25 12m</v>
          </cell>
          <cell r="D268" t="str">
            <v>吨</v>
          </cell>
          <cell r="E268">
            <v>70</v>
          </cell>
          <cell r="F268">
            <v>45667</v>
          </cell>
          <cell r="G268" t="str">
            <v>（中铁广州局-成渝扩容2标）成渝扩容项目ZCB3-2标2＃拌和站【雁江区联盟桥东北50米(资资路) 】</v>
          </cell>
          <cell r="H268" t="str">
            <v>刘沛琦</v>
          </cell>
          <cell r="I268">
            <v>18011784798</v>
          </cell>
        </row>
        <row r="269">
          <cell r="A269" t="str">
            <v>德胜</v>
          </cell>
          <cell r="B269" t="str">
            <v>螺纹钢</v>
          </cell>
          <cell r="C269" t="str">
            <v>HRB400E Φ25 12m</v>
          </cell>
          <cell r="D269" t="str">
            <v>吨</v>
          </cell>
          <cell r="E269">
            <v>70</v>
          </cell>
          <cell r="F269">
            <v>45667</v>
          </cell>
          <cell r="G269" t="str">
            <v>（中铁广州局-成渝扩容2标）成渝扩容项目ZCB3-2标2＃拌和站【雁江区联盟桥东北50米(资资路) 】</v>
          </cell>
          <cell r="H269" t="str">
            <v>刘沛琦</v>
          </cell>
          <cell r="I269">
            <v>18011784798</v>
          </cell>
        </row>
        <row r="270">
          <cell r="A270" t="str">
            <v>德胜</v>
          </cell>
          <cell r="B270" t="str">
            <v>螺纹钢</v>
          </cell>
          <cell r="C270" t="str">
            <v>HRB400E Φ25 9m</v>
          </cell>
          <cell r="D270" t="str">
            <v>吨</v>
          </cell>
          <cell r="E270">
            <v>45</v>
          </cell>
          <cell r="F270">
            <v>45667</v>
          </cell>
          <cell r="G270" t="str">
            <v>（中铁五局-成渝扩容3标）四川省资阳市雁江区伍隍镇铺子村雁江区X138</v>
          </cell>
          <cell r="H270" t="str">
            <v>王健</v>
          </cell>
          <cell r="I270">
            <v>17726168395</v>
          </cell>
        </row>
        <row r="271">
          <cell r="A271" t="str">
            <v>德胜</v>
          </cell>
          <cell r="B271" t="str">
            <v>螺纹钢</v>
          </cell>
          <cell r="C271" t="str">
            <v>HRB400E Φ25 12m</v>
          </cell>
          <cell r="D271" t="str">
            <v>吨</v>
          </cell>
          <cell r="E271">
            <v>140</v>
          </cell>
          <cell r="F271">
            <v>45667</v>
          </cell>
          <cell r="G271" t="str">
            <v>（中铁五局-成渝扩容3标）四川省资阳市雁江区伍隍镇铺子村雁江区X138</v>
          </cell>
          <cell r="H271" t="str">
            <v>王健</v>
          </cell>
          <cell r="I271">
            <v>17726168395</v>
          </cell>
        </row>
        <row r="272">
          <cell r="A272" t="str">
            <v>德胜</v>
          </cell>
          <cell r="B272" t="str">
            <v>螺纹钢</v>
          </cell>
          <cell r="C272" t="str">
            <v>HRB400EФ22*9m</v>
          </cell>
          <cell r="D272" t="str">
            <v>吨</v>
          </cell>
          <cell r="E272">
            <v>105</v>
          </cell>
          <cell r="F272">
            <v>45667</v>
          </cell>
          <cell r="G272" t="str">
            <v>（中铁一局四公司康新高速TJ1-1标贡不卡隧道）四川省甘孜州康定市折多塘村车管所旁</v>
          </cell>
          <cell r="H272" t="str">
            <v>王锡俊</v>
          </cell>
          <cell r="I272">
            <v>18736877891</v>
          </cell>
        </row>
        <row r="273">
          <cell r="A273" t="str">
            <v>德胜</v>
          </cell>
          <cell r="B273" t="str">
            <v>螺纹钢</v>
          </cell>
          <cell r="C273" t="str">
            <v>HRB500E Φ25 9m</v>
          </cell>
          <cell r="D273" t="str">
            <v>吨</v>
          </cell>
          <cell r="E273">
            <v>35</v>
          </cell>
          <cell r="F273">
            <v>45667</v>
          </cell>
          <cell r="G273" t="str">
            <v>（中核华兴-峨眉山项目）四川省乐山市峨眉山市双福镇梓橦庙红华五期中核华兴工地</v>
          </cell>
          <cell r="H273" t="str">
            <v>李汉军</v>
          </cell>
          <cell r="I273" t="str">
            <v>18691249091</v>
          </cell>
        </row>
        <row r="274">
          <cell r="A274" t="str">
            <v>德胜</v>
          </cell>
          <cell r="B274" t="str">
            <v>螺纹钢</v>
          </cell>
          <cell r="C274" t="str">
            <v>HRB500E Φ14 9m</v>
          </cell>
          <cell r="D274" t="str">
            <v>吨</v>
          </cell>
          <cell r="E274">
            <v>35</v>
          </cell>
          <cell r="F274">
            <v>45667</v>
          </cell>
          <cell r="G274" t="str">
            <v>（中核华兴-峨眉山项目）四川省乐山市峨眉山市双福镇梓橦庙红华五期中核华兴工地</v>
          </cell>
          <cell r="H274" t="str">
            <v>李汉军</v>
          </cell>
          <cell r="I274" t="str">
            <v>18691249091</v>
          </cell>
        </row>
        <row r="275">
          <cell r="A275" t="str">
            <v>晋邦</v>
          </cell>
          <cell r="B275" t="str">
            <v>螺纹钢</v>
          </cell>
          <cell r="C275" t="str">
            <v>HRB400E Φ28 9m</v>
          </cell>
          <cell r="D275" t="str">
            <v>吨</v>
          </cell>
          <cell r="E275">
            <v>51</v>
          </cell>
          <cell r="F275">
            <v>45667</v>
          </cell>
          <cell r="G275" t="str">
            <v>（商投建工达州中医药科技园-2工区-景观桥）达州市通川区达州中医药职业学院犀牛大道北段</v>
          </cell>
          <cell r="H275" t="str">
            <v>李波</v>
          </cell>
          <cell r="I275">
            <v>18381899787</v>
          </cell>
        </row>
        <row r="276">
          <cell r="A276" t="str">
            <v>润耀</v>
          </cell>
          <cell r="B276" t="str">
            <v>螺纹钢</v>
          </cell>
          <cell r="C276" t="str">
            <v>HRB500E Φ28 12m</v>
          </cell>
          <cell r="D276" t="str">
            <v>吨</v>
          </cell>
          <cell r="E276">
            <v>35</v>
          </cell>
          <cell r="F276">
            <v>45667</v>
          </cell>
          <cell r="G276" t="str">
            <v>（北京工程局乐山机场项目）乐山市五通桥区冠英镇</v>
          </cell>
          <cell r="H276" t="str">
            <v>王治</v>
          </cell>
          <cell r="I276">
            <v>18811564698</v>
          </cell>
        </row>
        <row r="277">
          <cell r="A277" t="str">
            <v>达钢</v>
          </cell>
          <cell r="B277" t="str">
            <v>螺纹钢</v>
          </cell>
          <cell r="C277" t="str">
            <v>HRB400E Φ14 9m</v>
          </cell>
          <cell r="D277" t="str">
            <v>吨</v>
          </cell>
          <cell r="E277">
            <v>15</v>
          </cell>
          <cell r="F277">
            <v>45667</v>
          </cell>
          <cell r="G277" t="str">
            <v>（四川商建-射洪城乡一体化项目）遂宁市射洪市忠新幼儿园北侧约220米新溪小区</v>
          </cell>
          <cell r="H277" t="str">
            <v>柏子刚</v>
          </cell>
          <cell r="I277">
            <v>15692885305</v>
          </cell>
        </row>
        <row r="278">
          <cell r="A278" t="str">
            <v>达钢</v>
          </cell>
          <cell r="B278" t="str">
            <v>螺纹钢</v>
          </cell>
          <cell r="C278" t="str">
            <v>HRB400E Φ16 9m</v>
          </cell>
          <cell r="D278" t="str">
            <v>吨</v>
          </cell>
          <cell r="E278">
            <v>35</v>
          </cell>
          <cell r="F278">
            <v>45667</v>
          </cell>
          <cell r="G278" t="str">
            <v>（四川商建-射洪城乡一体化项目）遂宁市射洪市忠新幼儿园北侧约220米新溪小区</v>
          </cell>
          <cell r="H278" t="str">
            <v>柏子刚</v>
          </cell>
          <cell r="I278">
            <v>15692885305</v>
          </cell>
        </row>
        <row r="279">
          <cell r="A279" t="str">
            <v>达钢</v>
          </cell>
          <cell r="B279" t="str">
            <v>螺纹钢</v>
          </cell>
          <cell r="C279" t="str">
            <v>HRB400E Φ18 9m</v>
          </cell>
          <cell r="D279" t="str">
            <v>吨</v>
          </cell>
          <cell r="E279">
            <v>21</v>
          </cell>
          <cell r="F279">
            <v>45667</v>
          </cell>
          <cell r="G279" t="str">
            <v>（四川商建-射洪城乡一体化项目）遂宁市射洪市忠新幼儿园北侧约220米新溪小区</v>
          </cell>
          <cell r="H279" t="str">
            <v>柏子刚</v>
          </cell>
          <cell r="I279">
            <v>15692885305</v>
          </cell>
        </row>
        <row r="280">
          <cell r="A280" t="str">
            <v>成实</v>
          </cell>
          <cell r="B280" t="str">
            <v>螺纹钢</v>
          </cell>
          <cell r="C280" t="str">
            <v>HRB500E Φ20 9m</v>
          </cell>
          <cell r="D280" t="str">
            <v>吨</v>
          </cell>
          <cell r="E280">
            <v>17.5</v>
          </cell>
          <cell r="F280">
            <v>45667</v>
          </cell>
          <cell r="G280" t="str">
            <v>（中核华兴-峨眉山项目）四川省乐山市峨眉山市双福镇梓橦庙红华五期中核华兴工地</v>
          </cell>
          <cell r="H280" t="str">
            <v>李汉军</v>
          </cell>
          <cell r="I280" t="str">
            <v>18691249091</v>
          </cell>
        </row>
        <row r="281">
          <cell r="A281" t="str">
            <v>成实</v>
          </cell>
          <cell r="B281" t="str">
            <v>螺纹钢</v>
          </cell>
          <cell r="C281" t="str">
            <v>HRB500E Φ25 9m</v>
          </cell>
          <cell r="D281" t="str">
            <v>吨</v>
          </cell>
          <cell r="E281">
            <v>17.5</v>
          </cell>
          <cell r="F281">
            <v>45667</v>
          </cell>
          <cell r="G281" t="str">
            <v>（中核华兴-峨眉山项目）四川省乐山市峨眉山市双福镇梓橦庙红华五期中核华兴工地</v>
          </cell>
          <cell r="H281" t="str">
            <v>李汉军</v>
          </cell>
          <cell r="I281" t="str">
            <v>18691249091</v>
          </cell>
        </row>
        <row r="282">
          <cell r="A282" t="str">
            <v>陕钢</v>
          </cell>
          <cell r="B282" t="str">
            <v>盘螺</v>
          </cell>
          <cell r="C282" t="str">
            <v>HRB400E Φ12</v>
          </cell>
          <cell r="D282" t="str">
            <v>吨</v>
          </cell>
          <cell r="E282">
            <v>35</v>
          </cell>
          <cell r="F282">
            <v>45668</v>
          </cell>
          <cell r="G282" t="str">
            <v>（中铁广州局-资乐高速5标）四川省乐山市井研县希望大道116号</v>
          </cell>
          <cell r="H282" t="str">
            <v>廖俊杰</v>
          </cell>
          <cell r="I282">
            <v>15775100965</v>
          </cell>
        </row>
        <row r="283">
          <cell r="A283" t="str">
            <v>陕钢</v>
          </cell>
          <cell r="B283" t="str">
            <v>盘螺</v>
          </cell>
          <cell r="C283" t="str">
            <v>HRB400E Φ12</v>
          </cell>
          <cell r="D283" t="str">
            <v>吨</v>
          </cell>
          <cell r="E283">
            <v>35</v>
          </cell>
          <cell r="F283">
            <v>45668</v>
          </cell>
          <cell r="G283" t="str">
            <v>（中铁三局-铜资高速1标）四川省资阳市安岳县石羊镇猫坝村2#钢筋场</v>
          </cell>
          <cell r="H283" t="str">
            <v>王雪</v>
          </cell>
          <cell r="I283">
            <v>18729676589</v>
          </cell>
        </row>
        <row r="284">
          <cell r="A284" t="str">
            <v>陕钢</v>
          </cell>
          <cell r="B284" t="str">
            <v>高线</v>
          </cell>
          <cell r="C284" t="str">
            <v>HPB300Φ10</v>
          </cell>
          <cell r="D284" t="str">
            <v>吨</v>
          </cell>
          <cell r="E284">
            <v>70</v>
          </cell>
          <cell r="F284">
            <v>45668</v>
          </cell>
          <cell r="G284" t="str">
            <v>（中铁十局-资乐高速4标）四川省眉山市仁寿县彰加镇华炉村中铁十局资乐高速3#钢筋场</v>
          </cell>
          <cell r="H284" t="str">
            <v>杨飞</v>
          </cell>
          <cell r="I284">
            <v>15667998777</v>
          </cell>
        </row>
        <row r="285">
          <cell r="A285" t="str">
            <v>陕钢</v>
          </cell>
          <cell r="B285" t="str">
            <v>盘螺</v>
          </cell>
          <cell r="C285" t="str">
            <v>HRB400E Φ12</v>
          </cell>
          <cell r="D285" t="str">
            <v>吨</v>
          </cell>
          <cell r="E285">
            <v>35</v>
          </cell>
          <cell r="F285">
            <v>45668</v>
          </cell>
          <cell r="G285" t="str">
            <v>（华西酒城南）成都市武侯区火车南站西路8号酒城南项目</v>
          </cell>
          <cell r="H285" t="str">
            <v>龙耀宇</v>
          </cell>
          <cell r="I285">
            <v>18384145895</v>
          </cell>
        </row>
        <row r="286">
          <cell r="A286" t="str">
            <v>德胜</v>
          </cell>
          <cell r="B286" t="str">
            <v>螺纹钢</v>
          </cell>
          <cell r="C286" t="str">
            <v>HRB500E Φ12 9m</v>
          </cell>
          <cell r="D286" t="str">
            <v>吨</v>
          </cell>
          <cell r="E286">
            <v>40</v>
          </cell>
          <cell r="F286">
            <v>45668</v>
          </cell>
          <cell r="G286" t="str">
            <v>（中核华兴-峨眉山项目）四川省乐山市峨眉山市双福镇梓橦庙红华五期中核华兴工地</v>
          </cell>
          <cell r="H286" t="str">
            <v>李汉军</v>
          </cell>
          <cell r="I286" t="str">
            <v>18691249091</v>
          </cell>
        </row>
        <row r="287">
          <cell r="A287" t="str">
            <v>德胜</v>
          </cell>
          <cell r="B287" t="str">
            <v>螺纹钢</v>
          </cell>
          <cell r="C287" t="str">
            <v>HRB500E Φ14 9m</v>
          </cell>
          <cell r="D287" t="str">
            <v>吨</v>
          </cell>
          <cell r="E287">
            <v>30</v>
          </cell>
          <cell r="F287">
            <v>45668</v>
          </cell>
          <cell r="G287" t="str">
            <v>（中核华兴-峨眉山项目）四川省乐山市峨眉山市双福镇梓橦庙红华五期中核华兴工地</v>
          </cell>
          <cell r="H287" t="str">
            <v>李汉军</v>
          </cell>
          <cell r="I287" t="str">
            <v>18691249091</v>
          </cell>
        </row>
        <row r="288">
          <cell r="A288" t="str">
            <v>德胜</v>
          </cell>
          <cell r="B288" t="str">
            <v>螺纹钢</v>
          </cell>
          <cell r="C288" t="str">
            <v>HRB500E Φ16 9m</v>
          </cell>
          <cell r="D288" t="str">
            <v>吨</v>
          </cell>
          <cell r="E288">
            <v>50</v>
          </cell>
          <cell r="F288">
            <v>45668</v>
          </cell>
          <cell r="G288" t="str">
            <v>（中核华兴-峨眉山项目）四川省乐山市峨眉山市双福镇梓橦庙红华五期中核华兴工地</v>
          </cell>
          <cell r="H288" t="str">
            <v>李汉军</v>
          </cell>
          <cell r="I288" t="str">
            <v>18691249091</v>
          </cell>
        </row>
        <row r="289">
          <cell r="A289" t="str">
            <v>德胜</v>
          </cell>
          <cell r="B289" t="str">
            <v>螺纹钢</v>
          </cell>
          <cell r="C289" t="str">
            <v>HRB500E Φ18 9m</v>
          </cell>
          <cell r="D289" t="str">
            <v>吨</v>
          </cell>
          <cell r="E289">
            <v>20</v>
          </cell>
          <cell r="F289">
            <v>45668</v>
          </cell>
          <cell r="G289" t="str">
            <v>（中核华兴-峨眉山项目）四川省乐山市峨眉山市双福镇梓橦庙红华五期中核华兴工地</v>
          </cell>
          <cell r="H289" t="str">
            <v>李汉军</v>
          </cell>
          <cell r="I289" t="str">
            <v>18691249091</v>
          </cell>
        </row>
        <row r="290">
          <cell r="A290" t="str">
            <v>陕钢</v>
          </cell>
          <cell r="B290" t="str">
            <v>盘螺</v>
          </cell>
          <cell r="C290" t="str">
            <v>HRB400E Φ8</v>
          </cell>
          <cell r="D290" t="str">
            <v>吨</v>
          </cell>
          <cell r="E290">
            <v>35</v>
          </cell>
          <cell r="F290">
            <v>45668</v>
          </cell>
          <cell r="G290" t="str">
            <v>（中核华兴-峨眉山项目）四川省乐山市峨眉山市双福镇梓橦庙红华五期中核华兴工地</v>
          </cell>
          <cell r="H290" t="str">
            <v>李汉军</v>
          </cell>
          <cell r="I290" t="str">
            <v>18691249091</v>
          </cell>
        </row>
        <row r="291">
          <cell r="A291" t="str">
            <v>成实</v>
          </cell>
          <cell r="B291" t="str">
            <v>圆钢</v>
          </cell>
          <cell r="C291" t="str">
            <v>HPB300 Φ16</v>
          </cell>
          <cell r="D291" t="str">
            <v>吨</v>
          </cell>
          <cell r="E291">
            <v>2.6</v>
          </cell>
          <cell r="F291">
            <v>45668</v>
          </cell>
          <cell r="G291" t="str">
            <v>（自永2标九局西南分公司钢筋棚）四川省自贡市骑龙镇大湾村</v>
          </cell>
          <cell r="H291" t="str">
            <v>李智罡</v>
          </cell>
          <cell r="I291">
            <v>15210015693</v>
          </cell>
        </row>
        <row r="292">
          <cell r="A292" t="str">
            <v>成实</v>
          </cell>
          <cell r="B292" t="str">
            <v>螺纹钢</v>
          </cell>
          <cell r="C292" t="str">
            <v>HRB400E Φ25×9米</v>
          </cell>
          <cell r="D292" t="str">
            <v>吨</v>
          </cell>
          <cell r="E292">
            <v>16</v>
          </cell>
          <cell r="F292">
            <v>45668</v>
          </cell>
          <cell r="G292" t="str">
            <v>（自永2标九局西南分公司钢筋棚）四川省自贡市骑龙镇大湾村</v>
          </cell>
          <cell r="H292" t="str">
            <v>李智罡</v>
          </cell>
          <cell r="I292">
            <v>15210015693</v>
          </cell>
        </row>
        <row r="293">
          <cell r="A293" t="str">
            <v>成实</v>
          </cell>
          <cell r="B293" t="str">
            <v>螺纹钢</v>
          </cell>
          <cell r="C293" t="str">
            <v>HRB400E Φ16×9米</v>
          </cell>
          <cell r="D293" t="str">
            <v>吨</v>
          </cell>
          <cell r="E293">
            <v>6</v>
          </cell>
          <cell r="F293">
            <v>45668</v>
          </cell>
          <cell r="G293" t="str">
            <v>（自永2标九局西南分公司钢筋棚）四川省自贡市骑龙镇大湾村</v>
          </cell>
          <cell r="H293" t="str">
            <v>李智罡</v>
          </cell>
          <cell r="I293">
            <v>15210015693</v>
          </cell>
        </row>
        <row r="294">
          <cell r="A294" t="str">
            <v>成实</v>
          </cell>
          <cell r="B294" t="str">
            <v>螺纹钢</v>
          </cell>
          <cell r="C294" t="str">
            <v>HRB400E Φ12×9米</v>
          </cell>
          <cell r="D294" t="str">
            <v>吨</v>
          </cell>
          <cell r="E294">
            <v>11</v>
          </cell>
          <cell r="F294">
            <v>45668</v>
          </cell>
          <cell r="G294" t="str">
            <v>（自永2标九局西南分公司钢筋棚）四川省自贡市骑龙镇大湾村</v>
          </cell>
          <cell r="H294" t="str">
            <v>李智罡</v>
          </cell>
          <cell r="I294">
            <v>15210015693</v>
          </cell>
        </row>
        <row r="295">
          <cell r="A295" t="str">
            <v>达钢</v>
          </cell>
          <cell r="B295" t="str">
            <v>螺纹钢</v>
          </cell>
          <cell r="C295" t="str">
            <v>HRB400E Φ25 9m</v>
          </cell>
          <cell r="D295" t="str">
            <v>吨</v>
          </cell>
          <cell r="E295">
            <v>51</v>
          </cell>
          <cell r="F295">
            <v>45668</v>
          </cell>
          <cell r="G295" t="str">
            <v>（达州市公共卫生临床医疗中心项目-一标-1号制作房）达州市通川区西外复兴镇公共卫生临床医疗中心项目</v>
          </cell>
          <cell r="H295" t="str">
            <v>潘建发</v>
          </cell>
          <cell r="I295">
            <v>13658059919</v>
          </cell>
        </row>
        <row r="296">
          <cell r="A296" t="str">
            <v>成实</v>
          </cell>
          <cell r="B296" t="str">
            <v>螺纹钢</v>
          </cell>
          <cell r="C296" t="str">
            <v>HRB400E Φ12 9m</v>
          </cell>
          <cell r="D296" t="str">
            <v>吨</v>
          </cell>
          <cell r="E296">
            <v>15</v>
          </cell>
          <cell r="F296">
            <v>45667</v>
          </cell>
          <cell r="G296" t="str">
            <v>（四川商建-射洪城乡一体化项目）遂宁市射洪市忠新幼儿园北侧约220米新溪小区</v>
          </cell>
          <cell r="H296" t="str">
            <v>柏子刚</v>
          </cell>
          <cell r="I296">
            <v>15692885305</v>
          </cell>
        </row>
        <row r="297">
          <cell r="A297" t="str">
            <v>成实</v>
          </cell>
          <cell r="B297" t="str">
            <v>螺纹钢</v>
          </cell>
          <cell r="C297" t="str">
            <v>HRB400E Φ16 9m</v>
          </cell>
          <cell r="D297" t="str">
            <v>吨</v>
          </cell>
          <cell r="E297">
            <v>20</v>
          </cell>
          <cell r="F297">
            <v>45667</v>
          </cell>
          <cell r="G297" t="str">
            <v>（四川商建-射洪城乡一体化项目）遂宁市射洪市忠新幼儿园北侧约220米新溪小区</v>
          </cell>
          <cell r="H297" t="str">
            <v>柏子刚</v>
          </cell>
          <cell r="I297">
            <v>15692885305</v>
          </cell>
        </row>
        <row r="298">
          <cell r="A298" t="str">
            <v>建邦</v>
          </cell>
          <cell r="B298" t="str">
            <v>盘螺</v>
          </cell>
          <cell r="C298" t="str">
            <v>HRB400E Φ12</v>
          </cell>
          <cell r="D298" t="str">
            <v>吨</v>
          </cell>
          <cell r="E298">
            <v>9</v>
          </cell>
          <cell r="F298">
            <v>45668</v>
          </cell>
          <cell r="G298" t="str">
            <v>（商投建工达州中医药科技园-2工区-景观桥）达州市通川区达州中医药职业学院犀牛大道北段</v>
          </cell>
          <cell r="H298" t="str">
            <v>李波</v>
          </cell>
          <cell r="I298">
            <v>18381899787</v>
          </cell>
        </row>
        <row r="299">
          <cell r="A299" t="str">
            <v>建邦</v>
          </cell>
          <cell r="B299" t="str">
            <v>螺纹钢</v>
          </cell>
          <cell r="C299" t="str">
            <v>HRB400E Φ16 9m</v>
          </cell>
          <cell r="D299" t="str">
            <v>吨</v>
          </cell>
          <cell r="E299">
            <v>3</v>
          </cell>
          <cell r="F299">
            <v>45668</v>
          </cell>
          <cell r="G299" t="str">
            <v>（商投建工达州中医药科技园-2工区-景观桥）达州市通川区达州中医药职业学院犀牛大道北段</v>
          </cell>
          <cell r="H299" t="str">
            <v>李波</v>
          </cell>
          <cell r="I299">
            <v>18381899787</v>
          </cell>
        </row>
        <row r="300">
          <cell r="A300" t="str">
            <v>建邦</v>
          </cell>
          <cell r="B300" t="str">
            <v>螺纹钢</v>
          </cell>
          <cell r="C300" t="str">
            <v>HRB400E Φ28 9m</v>
          </cell>
          <cell r="D300" t="str">
            <v>吨</v>
          </cell>
          <cell r="E300">
            <v>64</v>
          </cell>
          <cell r="F300">
            <v>45668</v>
          </cell>
          <cell r="G300" t="str">
            <v>（商投建工达州中医药科技园-2工区-景观桥）达州市通川区达州中医药职业学院犀牛大道北段</v>
          </cell>
          <cell r="H300" t="str">
            <v>李波</v>
          </cell>
          <cell r="I300">
            <v>18381899787</v>
          </cell>
        </row>
        <row r="301">
          <cell r="A301" t="str">
            <v>建邦</v>
          </cell>
          <cell r="B301" t="str">
            <v>盘螺</v>
          </cell>
          <cell r="C301" t="str">
            <v>HRB400E Φ6</v>
          </cell>
          <cell r="D301" t="str">
            <v>吨</v>
          </cell>
          <cell r="E301">
            <v>9</v>
          </cell>
          <cell r="F301">
            <v>45668</v>
          </cell>
          <cell r="G301" t="str">
            <v>（商投建工达州中医药科技园-4工区-2号楼）达州市通川区达州中医药职业学院犀牛大道北段</v>
          </cell>
          <cell r="H301" t="str">
            <v>张扬</v>
          </cell>
          <cell r="I301">
            <v>18381904567</v>
          </cell>
        </row>
        <row r="302">
          <cell r="A302" t="str">
            <v>建邦</v>
          </cell>
          <cell r="B302" t="str">
            <v>盘螺</v>
          </cell>
          <cell r="C302" t="str">
            <v>HRB400E Φ8</v>
          </cell>
          <cell r="D302" t="str">
            <v>吨</v>
          </cell>
          <cell r="E302">
            <v>45</v>
          </cell>
          <cell r="F302">
            <v>45668</v>
          </cell>
          <cell r="G302" t="str">
            <v>（商投建工达州中医药科技园-4工区-2号楼）达州市通川区达州中医药职业学院犀牛大道北段</v>
          </cell>
          <cell r="H302" t="str">
            <v>张扬</v>
          </cell>
          <cell r="I302">
            <v>18381904567</v>
          </cell>
        </row>
        <row r="303">
          <cell r="A303" t="str">
            <v>建邦</v>
          </cell>
          <cell r="B303" t="str">
            <v>盘螺</v>
          </cell>
          <cell r="C303" t="str">
            <v>HRB400E Φ10</v>
          </cell>
          <cell r="D303" t="str">
            <v>吨</v>
          </cell>
          <cell r="E303">
            <v>15</v>
          </cell>
          <cell r="F303">
            <v>45668</v>
          </cell>
          <cell r="G303" t="str">
            <v>（商投建工达州中医药科技园-4工区-2号楼）达州市通川区达州中医药职业学院犀牛大道北段</v>
          </cell>
          <cell r="H303" t="str">
            <v>张扬</v>
          </cell>
          <cell r="I303">
            <v>18381904567</v>
          </cell>
        </row>
        <row r="304">
          <cell r="A304" t="str">
            <v>建邦</v>
          </cell>
          <cell r="B304" t="str">
            <v>螺纹钢</v>
          </cell>
          <cell r="C304" t="str">
            <v>HRB400E Φ18 9m</v>
          </cell>
          <cell r="D304" t="str">
            <v>吨</v>
          </cell>
          <cell r="E304">
            <v>3</v>
          </cell>
          <cell r="F304">
            <v>45668</v>
          </cell>
          <cell r="G304" t="str">
            <v>（商投建工达州中医药科技园-4工区-7号楼）达州市通川区达州中医药职业学院犀牛大道北段</v>
          </cell>
          <cell r="H304" t="str">
            <v>张扬</v>
          </cell>
          <cell r="I304">
            <v>18381904567</v>
          </cell>
        </row>
        <row r="305">
          <cell r="A305" t="str">
            <v>建邦</v>
          </cell>
          <cell r="B305" t="str">
            <v>盘螺</v>
          </cell>
          <cell r="C305" t="str">
            <v>HRB400E Φ8</v>
          </cell>
          <cell r="D305" t="str">
            <v>吨</v>
          </cell>
          <cell r="E305">
            <v>2</v>
          </cell>
          <cell r="F305">
            <v>45668</v>
          </cell>
          <cell r="G305" t="str">
            <v>（达州市公共卫生临床医疗中心项目-一标-1号制作房）达州市通川区西外复兴镇公共卫生临床医疗中心项目</v>
          </cell>
          <cell r="H305" t="str">
            <v>潘建发</v>
          </cell>
          <cell r="I305">
            <v>13658059919</v>
          </cell>
        </row>
        <row r="306">
          <cell r="A306" t="str">
            <v>建邦</v>
          </cell>
          <cell r="B306" t="str">
            <v>盘螺</v>
          </cell>
          <cell r="C306" t="str">
            <v>HRB400E Φ10</v>
          </cell>
          <cell r="D306" t="str">
            <v>吨</v>
          </cell>
          <cell r="E306">
            <v>7</v>
          </cell>
          <cell r="F306">
            <v>45668</v>
          </cell>
          <cell r="G306" t="str">
            <v>（达州市公共卫生临床医疗中心项目-一标-1号制作房）达州市通川区西外复兴镇公共卫生临床医疗中心项目</v>
          </cell>
          <cell r="H306" t="str">
            <v>潘建发</v>
          </cell>
          <cell r="I306">
            <v>13658059919</v>
          </cell>
        </row>
        <row r="307">
          <cell r="A307" t="str">
            <v>建邦</v>
          </cell>
          <cell r="B307" t="str">
            <v>螺纹钢</v>
          </cell>
          <cell r="C307" t="str">
            <v>HRB400E Φ20 9m</v>
          </cell>
          <cell r="D307" t="str">
            <v>吨</v>
          </cell>
          <cell r="E307">
            <v>2</v>
          </cell>
          <cell r="F307">
            <v>45668</v>
          </cell>
          <cell r="G307" t="str">
            <v>（达州市公共卫生临床医疗中心项目-一标-1号制作房）达州市通川区西外复兴镇公共卫生临床医疗中心项目</v>
          </cell>
          <cell r="H307" t="str">
            <v>潘建发</v>
          </cell>
          <cell r="I307">
            <v>13658059919</v>
          </cell>
        </row>
        <row r="308">
          <cell r="A308" t="str">
            <v>建邦</v>
          </cell>
          <cell r="B308" t="str">
            <v>螺纹钢</v>
          </cell>
          <cell r="C308" t="str">
            <v>HRB400E Φ25 9m</v>
          </cell>
          <cell r="D308" t="str">
            <v>吨</v>
          </cell>
          <cell r="E308">
            <v>8</v>
          </cell>
          <cell r="F308">
            <v>45668</v>
          </cell>
          <cell r="G308" t="str">
            <v>（达州市公共卫生临床医疗中心项目-一标-1号制作房）达州市通川区西外复兴镇公共卫生临床医疗中心项目</v>
          </cell>
          <cell r="H308" t="str">
            <v>潘建发</v>
          </cell>
          <cell r="I308">
            <v>13658059919</v>
          </cell>
        </row>
        <row r="309">
          <cell r="A309" t="str">
            <v>建邦</v>
          </cell>
          <cell r="B309" t="str">
            <v>盘螺</v>
          </cell>
          <cell r="C309" t="str">
            <v>HRB400E Φ8</v>
          </cell>
          <cell r="D309" t="str">
            <v>吨</v>
          </cell>
          <cell r="E309">
            <v>16</v>
          </cell>
          <cell r="F309">
            <v>45668</v>
          </cell>
          <cell r="G309" t="str">
            <v>（达州市公共卫生医疗中心项目-二标-3号楼）达州市通川区西外复兴镇公共卫生临床医疗中心项目</v>
          </cell>
          <cell r="H309" t="str">
            <v>黄永林</v>
          </cell>
          <cell r="I309">
            <v>15982487227</v>
          </cell>
        </row>
        <row r="310">
          <cell r="A310" t="str">
            <v>建邦</v>
          </cell>
          <cell r="B310" t="str">
            <v>盘螺</v>
          </cell>
          <cell r="C310" t="str">
            <v>HRB400E Φ10</v>
          </cell>
          <cell r="D310" t="str">
            <v>吨</v>
          </cell>
          <cell r="E310">
            <v>12</v>
          </cell>
          <cell r="F310">
            <v>45668</v>
          </cell>
          <cell r="G310" t="str">
            <v>（达州市公共卫生医疗中心项目-二标-3号楼）达州市通川区西外复兴镇公共卫生临床医疗中心项目</v>
          </cell>
          <cell r="H310" t="str">
            <v>黄永林</v>
          </cell>
          <cell r="I310">
            <v>15982487227</v>
          </cell>
        </row>
        <row r="311">
          <cell r="A311" t="str">
            <v>晋邦</v>
          </cell>
          <cell r="B311" t="str">
            <v>螺纹钢</v>
          </cell>
          <cell r="C311" t="str">
            <v>HRB400E Φ16 9m</v>
          </cell>
          <cell r="D311" t="str">
            <v>吨</v>
          </cell>
          <cell r="E311">
            <v>18</v>
          </cell>
          <cell r="F311">
            <v>45668</v>
          </cell>
          <cell r="G311" t="str">
            <v>（五冶达州国道542项目-三工区桥梁3工段）四川省达州市达川区赵固镇水文村原村委会下300米</v>
          </cell>
          <cell r="H311" t="str">
            <v>李代茂</v>
          </cell>
          <cell r="I311">
            <v>18302833536</v>
          </cell>
        </row>
        <row r="312">
          <cell r="A312" t="str">
            <v>晋邦</v>
          </cell>
          <cell r="B312" t="str">
            <v>螺纹钢</v>
          </cell>
          <cell r="C312" t="str">
            <v>HRB400E Φ22 9m</v>
          </cell>
          <cell r="D312" t="str">
            <v>吨</v>
          </cell>
          <cell r="E312">
            <v>6</v>
          </cell>
          <cell r="F312">
            <v>45668</v>
          </cell>
          <cell r="G312" t="str">
            <v>（五冶达州国道542项目-三工区桥梁3工段）四川省达州市达川区赵固镇水文村原村委会下300米</v>
          </cell>
          <cell r="H312" t="str">
            <v>李代茂</v>
          </cell>
          <cell r="I312">
            <v>18302833536</v>
          </cell>
        </row>
        <row r="313">
          <cell r="A313" t="str">
            <v>晋邦</v>
          </cell>
          <cell r="B313" t="str">
            <v>螺纹钢</v>
          </cell>
          <cell r="C313" t="str">
            <v>HRB400E Φ28 9m</v>
          </cell>
          <cell r="D313" t="str">
            <v>吨</v>
          </cell>
          <cell r="E313">
            <v>38</v>
          </cell>
          <cell r="F313">
            <v>45668</v>
          </cell>
          <cell r="G313" t="str">
            <v>（五冶达州国道542项目-三工区桥梁3工段）四川省达州市达川区赵固镇水文村原村委会下300米</v>
          </cell>
          <cell r="H313" t="str">
            <v>李代茂</v>
          </cell>
          <cell r="I313">
            <v>18302833536</v>
          </cell>
        </row>
        <row r="314">
          <cell r="A314" t="str">
            <v>晋邦</v>
          </cell>
          <cell r="B314" t="str">
            <v>螺纹钢</v>
          </cell>
          <cell r="C314" t="str">
            <v>HRB400E Φ32 9m</v>
          </cell>
          <cell r="D314" t="str">
            <v>吨</v>
          </cell>
          <cell r="E314">
            <v>6</v>
          </cell>
          <cell r="F314">
            <v>45668</v>
          </cell>
          <cell r="G314" t="str">
            <v>（五冶达州国道542项目-三工区桥梁3工段）四川省达州市达川区赵固镇水文村原村委会下300米</v>
          </cell>
          <cell r="H314" t="str">
            <v>李代茂</v>
          </cell>
          <cell r="I314">
            <v>18302833536</v>
          </cell>
        </row>
        <row r="315">
          <cell r="A315" t="str">
            <v>成实</v>
          </cell>
          <cell r="B315" t="str">
            <v>螺纹钢</v>
          </cell>
          <cell r="C315" t="str">
            <v>HRB400E Φ12 9m</v>
          </cell>
          <cell r="D315" t="str">
            <v>吨</v>
          </cell>
          <cell r="E315">
            <v>15</v>
          </cell>
          <cell r="F315">
            <v>45670</v>
          </cell>
          <cell r="G315" t="str">
            <v>（四川商建-射洪城乡一体化项目）遂宁市射洪市忠新幼儿园北侧约220米新溪小区</v>
          </cell>
          <cell r="H315" t="str">
            <v>柏子刚</v>
          </cell>
          <cell r="I315">
            <v>15692885305</v>
          </cell>
        </row>
        <row r="316">
          <cell r="A316" t="str">
            <v>成实</v>
          </cell>
          <cell r="B316" t="str">
            <v>螺纹钢</v>
          </cell>
          <cell r="C316" t="str">
            <v>HRB400E Φ16 9m</v>
          </cell>
          <cell r="D316" t="str">
            <v>吨</v>
          </cell>
          <cell r="E316">
            <v>20</v>
          </cell>
          <cell r="F316">
            <v>45670</v>
          </cell>
          <cell r="G316" t="str">
            <v>（四川商建-射洪城乡一体化项目）遂宁市射洪市忠新幼儿园北侧约220米新溪小区</v>
          </cell>
          <cell r="H316" t="str">
            <v>柏子刚</v>
          </cell>
          <cell r="I316">
            <v>15692885305</v>
          </cell>
        </row>
        <row r="317">
          <cell r="A317" t="str">
            <v>德胜</v>
          </cell>
          <cell r="B317" t="str">
            <v>螺纹钢</v>
          </cell>
          <cell r="C317" t="str">
            <v>HRB400E Φ20 12m</v>
          </cell>
          <cell r="D317" t="str">
            <v>吨</v>
          </cell>
          <cell r="E317">
            <v>140</v>
          </cell>
          <cell r="F317">
            <v>45670</v>
          </cell>
          <cell r="G317" t="str">
            <v>（中铁广州局-资乐高速5标）四川省乐山市井研县希望大道116号</v>
          </cell>
          <cell r="H317" t="str">
            <v>廖俊杰</v>
          </cell>
          <cell r="I317">
            <v>15775100965</v>
          </cell>
        </row>
        <row r="318">
          <cell r="A318" t="str">
            <v>德胜</v>
          </cell>
          <cell r="B318" t="str">
            <v>螺纹钢 </v>
          </cell>
          <cell r="C318" t="str">
            <v>HRB500E Φ28×9米</v>
          </cell>
          <cell r="D318" t="str">
            <v>吨</v>
          </cell>
          <cell r="E318">
            <v>20</v>
          </cell>
          <cell r="F318">
            <v>45670</v>
          </cell>
          <cell r="G318" t="str">
            <v>（自永高速-自永3标六局交通分公司）四川省内江市隆昌市圣灯镇自永项目3标隆昌市圣灯镇中心学校</v>
          </cell>
          <cell r="H318" t="str">
            <v>单贺明</v>
          </cell>
          <cell r="I318">
            <v>18513327609</v>
          </cell>
        </row>
        <row r="319">
          <cell r="A319" t="str">
            <v>德胜</v>
          </cell>
          <cell r="B319" t="str">
            <v>螺纹钢</v>
          </cell>
          <cell r="C319" t="str">
            <v>HRB400E Φ32×9米</v>
          </cell>
          <cell r="D319" t="str">
            <v>吨</v>
          </cell>
          <cell r="E319">
            <v>70</v>
          </cell>
          <cell r="F319">
            <v>45670</v>
          </cell>
          <cell r="G319" t="str">
            <v>（自永高速-自永3标六局交通分公司）四川省内江市隆昌市圣灯镇自永项目3标隆昌市圣灯镇中心学校</v>
          </cell>
          <cell r="H319" t="str">
            <v>单贺明</v>
          </cell>
          <cell r="I319">
            <v>18513327609</v>
          </cell>
        </row>
        <row r="320">
          <cell r="A320" t="str">
            <v>德胜</v>
          </cell>
          <cell r="B320" t="str">
            <v>螺纹钢</v>
          </cell>
          <cell r="C320" t="str">
            <v>HRB400E Φ28×9米</v>
          </cell>
          <cell r="D320" t="str">
            <v>吨</v>
          </cell>
          <cell r="E320">
            <v>20</v>
          </cell>
          <cell r="F320">
            <v>45670</v>
          </cell>
          <cell r="G320" t="str">
            <v>（自永高速-自永3标六局交通分公司）四川省内江市隆昌市圣灯镇自永项目3标隆昌市圣灯镇中心学校</v>
          </cell>
          <cell r="H320" t="str">
            <v>单贺明</v>
          </cell>
          <cell r="I320">
            <v>18513327609</v>
          </cell>
        </row>
        <row r="321">
          <cell r="A321" t="str">
            <v>德胜</v>
          </cell>
          <cell r="B321" t="str">
            <v>螺纹钢</v>
          </cell>
          <cell r="C321" t="str">
            <v>HRB400E Φ25×9米</v>
          </cell>
          <cell r="D321" t="str">
            <v>吨</v>
          </cell>
          <cell r="E321">
            <v>25</v>
          </cell>
          <cell r="F321">
            <v>45670</v>
          </cell>
          <cell r="G321" t="str">
            <v>（自永高速-自永3标六局交通分公司）四川省内江市隆昌市圣灯镇自永项目3标隆昌市圣灯镇中心学校</v>
          </cell>
          <cell r="H321" t="str">
            <v>单贺明</v>
          </cell>
          <cell r="I321">
            <v>18513327609</v>
          </cell>
        </row>
        <row r="322">
          <cell r="A322" t="str">
            <v>德胜</v>
          </cell>
          <cell r="B322" t="str">
            <v>螺纹钢</v>
          </cell>
          <cell r="C322" t="str">
            <v>HRB400E Φ22×9米</v>
          </cell>
          <cell r="D322" t="str">
            <v>吨</v>
          </cell>
          <cell r="E322">
            <v>7</v>
          </cell>
          <cell r="F322">
            <v>45670</v>
          </cell>
          <cell r="G322" t="str">
            <v>（自永高速-自永3标六局交通分公司）四川省内江市隆昌市圣灯镇自永项目3标隆昌市圣灯镇中心学校</v>
          </cell>
          <cell r="H322" t="str">
            <v>单贺明</v>
          </cell>
          <cell r="I322">
            <v>18513327609</v>
          </cell>
        </row>
        <row r="323">
          <cell r="A323" t="str">
            <v>德胜</v>
          </cell>
          <cell r="B323" t="str">
            <v>螺纹钢</v>
          </cell>
          <cell r="C323" t="str">
            <v>HRB400E Φ14×9米</v>
          </cell>
          <cell r="D323" t="str">
            <v>吨</v>
          </cell>
          <cell r="E323">
            <v>3</v>
          </cell>
          <cell r="F323">
            <v>45670</v>
          </cell>
          <cell r="G323" t="str">
            <v>（自永高速-自永3标六局交通分公司）四川省内江市隆昌市圣灯镇自永项目3标隆昌市圣灯镇中心学校</v>
          </cell>
          <cell r="H323" t="str">
            <v>单贺明</v>
          </cell>
          <cell r="I323">
            <v>18513327609</v>
          </cell>
        </row>
        <row r="324">
          <cell r="A324" t="str">
            <v>德胜</v>
          </cell>
          <cell r="B324" t="str">
            <v>螺纹钢 </v>
          </cell>
          <cell r="C324" t="str">
            <v>HRB400E Φ12×9米</v>
          </cell>
          <cell r="D324" t="str">
            <v>吨</v>
          </cell>
          <cell r="E324">
            <v>35</v>
          </cell>
          <cell r="F324">
            <v>45670</v>
          </cell>
          <cell r="G324" t="str">
            <v>（自永1标八局二分公司钢筋棚）四川省自贡市大安区牛佛镇</v>
          </cell>
          <cell r="H324" t="str">
            <v>沈维良</v>
          </cell>
          <cell r="I324">
            <v>18980505177</v>
          </cell>
        </row>
        <row r="325">
          <cell r="A325" t="str">
            <v>润耀</v>
          </cell>
          <cell r="B325" t="str">
            <v>高线 </v>
          </cell>
          <cell r="C325" t="str">
            <v>HPB300 Φ8</v>
          </cell>
          <cell r="D325" t="str">
            <v>吨</v>
          </cell>
          <cell r="E325">
            <v>4</v>
          </cell>
          <cell r="F325">
            <v>45670</v>
          </cell>
          <cell r="G325" t="str">
            <v>（自永高速-自永3标六局交通分公司）四川省内江市隆昌市圣灯镇自永项目3标隆昌市圣灯镇中心学校</v>
          </cell>
          <cell r="H325" t="str">
            <v>单贺明</v>
          </cell>
          <cell r="I325">
            <v>18513327609</v>
          </cell>
        </row>
        <row r="326">
          <cell r="A326" t="str">
            <v>润耀</v>
          </cell>
          <cell r="B326" t="str">
            <v>螺纹钢 </v>
          </cell>
          <cell r="C326" t="str">
            <v>HRB400E Φ12×9米</v>
          </cell>
          <cell r="D326" t="str">
            <v>吨</v>
          </cell>
          <cell r="E326">
            <v>30</v>
          </cell>
          <cell r="F326">
            <v>45670</v>
          </cell>
          <cell r="G326" t="str">
            <v>（自永高速-自永3标六局交通分公司）四川省内江市隆昌市圣灯镇自永项目3标隆昌市圣灯镇中心学校</v>
          </cell>
          <cell r="H326" t="str">
            <v>单贺明</v>
          </cell>
          <cell r="I326">
            <v>18513327609</v>
          </cell>
        </row>
        <row r="327">
          <cell r="A327" t="str">
            <v>德胜</v>
          </cell>
          <cell r="B327" t="str">
            <v>螺纹钢</v>
          </cell>
          <cell r="C327" t="str">
            <v>HRB400E Φ20 12m</v>
          </cell>
          <cell r="D327" t="str">
            <v>吨</v>
          </cell>
          <cell r="E327">
            <v>30</v>
          </cell>
          <cell r="F327">
            <v>45670</v>
          </cell>
          <cell r="G327" t="str">
            <v>（中铁三局-铜资高速1标）四川省资阳市安岳县石羊镇猫坝村2#钢筋场</v>
          </cell>
          <cell r="H327" t="str">
            <v>王雪</v>
          </cell>
          <cell r="I327">
            <v>18729676589</v>
          </cell>
        </row>
        <row r="328">
          <cell r="A328" t="str">
            <v>德胜</v>
          </cell>
          <cell r="B328" t="str">
            <v>螺纹钢</v>
          </cell>
          <cell r="C328" t="str">
            <v>HRB400E Φ14 9m</v>
          </cell>
          <cell r="D328" t="str">
            <v>吨</v>
          </cell>
          <cell r="E328">
            <v>5</v>
          </cell>
          <cell r="F328">
            <v>45670</v>
          </cell>
          <cell r="G328" t="str">
            <v>（中铁三局-铜资高速1标）四川省资阳市安岳县石羊镇猫坝村2#钢筋场</v>
          </cell>
          <cell r="H328" t="str">
            <v>王雪</v>
          </cell>
          <cell r="I328">
            <v>18729676589</v>
          </cell>
        </row>
        <row r="329">
          <cell r="A329" t="str">
            <v>达钢</v>
          </cell>
          <cell r="B329" t="str">
            <v>螺纹钢</v>
          </cell>
          <cell r="C329" t="str">
            <v>HRB400E Φ12 9m</v>
          </cell>
          <cell r="D329" t="str">
            <v>吨</v>
          </cell>
          <cell r="E329">
            <v>18</v>
          </cell>
          <cell r="F329">
            <v>45671</v>
          </cell>
          <cell r="G329" t="str">
            <v>（达州市公共卫生临床医疗中心项目-一标-1号制作房）达州市通川区西外复兴镇公共卫生临床医疗中心项目</v>
          </cell>
          <cell r="H329" t="str">
            <v>潘建发</v>
          </cell>
          <cell r="I329">
            <v>13658059919</v>
          </cell>
        </row>
        <row r="330">
          <cell r="A330" t="str">
            <v>达钢</v>
          </cell>
          <cell r="B330" t="str">
            <v>螺纹钢</v>
          </cell>
          <cell r="C330" t="str">
            <v>HRB400E Φ14 9m</v>
          </cell>
          <cell r="D330" t="str">
            <v>吨</v>
          </cell>
          <cell r="E330">
            <v>3</v>
          </cell>
          <cell r="F330">
            <v>45671</v>
          </cell>
          <cell r="G330" t="str">
            <v>（达州市公共卫生临床医疗中心项目-一标-1号制作房）达州市通川区西外复兴镇公共卫生临床医疗中心项目</v>
          </cell>
          <cell r="H330" t="str">
            <v>潘建发</v>
          </cell>
          <cell r="I330">
            <v>13658059919</v>
          </cell>
        </row>
        <row r="331">
          <cell r="A331" t="str">
            <v>达钢</v>
          </cell>
          <cell r="B331" t="str">
            <v>螺纹钢</v>
          </cell>
          <cell r="C331" t="str">
            <v>HRB400E Φ12 9m</v>
          </cell>
          <cell r="D331" t="str">
            <v>吨</v>
          </cell>
          <cell r="E331">
            <v>14</v>
          </cell>
          <cell r="F331">
            <v>45671</v>
          </cell>
          <cell r="G331" t="str">
            <v>（达州市公共卫生医疗中心项目-二标-3号楼）达州市通川区西外复兴镇公共卫生临床医疗中心项目</v>
          </cell>
          <cell r="H331" t="str">
            <v>黄永林</v>
          </cell>
          <cell r="I331">
            <v>15982487227</v>
          </cell>
        </row>
        <row r="332">
          <cell r="A332" t="str">
            <v>达钢</v>
          </cell>
          <cell r="B332" t="str">
            <v>盘螺</v>
          </cell>
          <cell r="C332" t="str">
            <v>HRB400E Φ12</v>
          </cell>
          <cell r="D332" t="str">
            <v>吨</v>
          </cell>
          <cell r="E332">
            <v>25</v>
          </cell>
          <cell r="F332">
            <v>45671</v>
          </cell>
          <cell r="G332" t="str">
            <v>（五冶达州国道542项目-一工区桥梁一工段）四川省达州市四川省达州市达川区石桥镇武寨村</v>
          </cell>
          <cell r="H332" t="str">
            <v>杨勇</v>
          </cell>
          <cell r="I332">
            <v>18398563998</v>
          </cell>
        </row>
        <row r="333">
          <cell r="A333" t="str">
            <v>达钢</v>
          </cell>
          <cell r="B333" t="str">
            <v>螺纹钢</v>
          </cell>
          <cell r="C333" t="str">
            <v>HRB400E Φ12 9m</v>
          </cell>
          <cell r="D333" t="str">
            <v>吨</v>
          </cell>
          <cell r="E333">
            <v>21</v>
          </cell>
          <cell r="F333">
            <v>45671</v>
          </cell>
          <cell r="G333" t="str">
            <v>（五冶达州国道542项目-一工区桥梁一工段）四川省达州市四川省达州市达川区石桥镇武寨村</v>
          </cell>
          <cell r="H333" t="str">
            <v>杨勇</v>
          </cell>
          <cell r="I333">
            <v>18398563998</v>
          </cell>
        </row>
        <row r="334">
          <cell r="A334" t="str">
            <v>达钢</v>
          </cell>
          <cell r="B334" t="str">
            <v>高线</v>
          </cell>
          <cell r="C334" t="str">
            <v>HPB300Φ8</v>
          </cell>
          <cell r="D334" t="str">
            <v>吨</v>
          </cell>
          <cell r="E334">
            <v>15</v>
          </cell>
          <cell r="F334">
            <v>45671</v>
          </cell>
          <cell r="G334" t="str">
            <v>（五冶达州国道542项目-二工区路基五工段）四川省达州市达川区赵固镇黄家坡</v>
          </cell>
          <cell r="H334" t="str">
            <v>潘远林</v>
          </cell>
          <cell r="I334">
            <v>18281865966</v>
          </cell>
        </row>
        <row r="335">
          <cell r="A335" t="str">
            <v>达钢</v>
          </cell>
          <cell r="B335" t="str">
            <v>高线</v>
          </cell>
          <cell r="C335" t="str">
            <v>HPB300Φ10</v>
          </cell>
          <cell r="D335" t="str">
            <v>吨</v>
          </cell>
          <cell r="E335">
            <v>5</v>
          </cell>
          <cell r="F335">
            <v>45671</v>
          </cell>
          <cell r="G335" t="str">
            <v>（五冶达州国道542项目-二工区路基五工段）四川省达州市达川区赵固镇黄家坡</v>
          </cell>
          <cell r="H335" t="str">
            <v>潘远林</v>
          </cell>
          <cell r="I335">
            <v>18281865966</v>
          </cell>
        </row>
        <row r="336">
          <cell r="A336" t="str">
            <v>达钢</v>
          </cell>
          <cell r="B336" t="str">
            <v>螺纹钢</v>
          </cell>
          <cell r="C336" t="str">
            <v>HRB400E Φ22 9m</v>
          </cell>
          <cell r="D336" t="str">
            <v>吨</v>
          </cell>
          <cell r="E336">
            <v>9</v>
          </cell>
          <cell r="F336">
            <v>45671</v>
          </cell>
          <cell r="G336" t="str">
            <v>（五冶达州国道542项目-二工区路基五工段）四川省达州市达川区赵固镇黄家坡</v>
          </cell>
          <cell r="H336" t="str">
            <v>潘远林</v>
          </cell>
          <cell r="I336">
            <v>18281865966</v>
          </cell>
        </row>
        <row r="337">
          <cell r="A337" t="str">
            <v>达钢</v>
          </cell>
          <cell r="B337" t="str">
            <v>螺纹钢</v>
          </cell>
          <cell r="C337" t="str">
            <v>HRB400E Φ28 9m</v>
          </cell>
          <cell r="D337" t="str">
            <v>吨</v>
          </cell>
          <cell r="E337">
            <v>6</v>
          </cell>
          <cell r="F337">
            <v>45671</v>
          </cell>
          <cell r="G337" t="str">
            <v>（五冶达州国道542项目-二工区路基五工段）四川省达州市达川区赵固镇黄家坡</v>
          </cell>
          <cell r="H337" t="str">
            <v>潘远林</v>
          </cell>
          <cell r="I337">
            <v>18281865966</v>
          </cell>
        </row>
        <row r="338">
          <cell r="A338" t="str">
            <v>达钢</v>
          </cell>
          <cell r="B338" t="str">
            <v>螺纹钢</v>
          </cell>
          <cell r="C338" t="str">
            <v>HRB400E Φ12 9m</v>
          </cell>
          <cell r="D338" t="str">
            <v>吨</v>
          </cell>
          <cell r="E338">
            <v>9</v>
          </cell>
          <cell r="F338">
            <v>45671</v>
          </cell>
          <cell r="G338" t="str">
            <v>（五冶达州国道542项目-二工区巴河特大桥工段-5号墩）四川省达州市达川区石梯镇固家村村民委员会</v>
          </cell>
          <cell r="H338" t="str">
            <v>谭福中</v>
          </cell>
          <cell r="I338">
            <v>15828538619</v>
          </cell>
        </row>
        <row r="339">
          <cell r="A339" t="str">
            <v>达钢</v>
          </cell>
          <cell r="B339" t="str">
            <v>螺纹钢</v>
          </cell>
          <cell r="C339" t="str">
            <v>HRB400E Φ14 9m</v>
          </cell>
          <cell r="D339" t="str">
            <v>吨</v>
          </cell>
          <cell r="E339">
            <v>30</v>
          </cell>
          <cell r="F339">
            <v>45671</v>
          </cell>
          <cell r="G339" t="str">
            <v>（五冶达州国道542项目-二工区巴河特大桥工段-5号墩）四川省达州市达川区石梯镇固家村村民委员会</v>
          </cell>
          <cell r="H339" t="str">
            <v>谭福中</v>
          </cell>
          <cell r="I339">
            <v>15828538619</v>
          </cell>
        </row>
        <row r="340">
          <cell r="A340" t="str">
            <v>达钢</v>
          </cell>
          <cell r="B340" t="str">
            <v>螺纹钢</v>
          </cell>
          <cell r="C340" t="str">
            <v>HRB400E Φ16 9m</v>
          </cell>
          <cell r="D340" t="str">
            <v>吨</v>
          </cell>
          <cell r="E340">
            <v>15</v>
          </cell>
          <cell r="F340">
            <v>45671</v>
          </cell>
          <cell r="G340" t="str">
            <v>（五冶达州国道542项目-二工区巴河特大桥工段-5号墩）四川省达州市达川区石梯镇固家村村民委员会</v>
          </cell>
          <cell r="H340" t="str">
            <v>谭福中</v>
          </cell>
          <cell r="I340">
            <v>15828538619</v>
          </cell>
        </row>
        <row r="341">
          <cell r="A341" t="str">
            <v>达钢</v>
          </cell>
          <cell r="B341" t="str">
            <v>螺纹钢</v>
          </cell>
          <cell r="C341" t="str">
            <v>HRB400E Φ25 9m</v>
          </cell>
          <cell r="D341" t="str">
            <v>吨</v>
          </cell>
          <cell r="E341">
            <v>6</v>
          </cell>
          <cell r="F341">
            <v>45671</v>
          </cell>
          <cell r="G341" t="str">
            <v>（五冶达州国道542项目-二工区巴河特大桥工段-5号墩）四川省达州市达川区石梯镇固家村村民委员会</v>
          </cell>
          <cell r="H341" t="str">
            <v>谭福中</v>
          </cell>
          <cell r="I341">
            <v>15828538619</v>
          </cell>
        </row>
        <row r="342">
          <cell r="A342" t="str">
            <v>达钢</v>
          </cell>
          <cell r="B342" t="str">
            <v>盘螺</v>
          </cell>
          <cell r="C342" t="str">
            <v>HRB400E Φ8</v>
          </cell>
          <cell r="D342" t="str">
            <v>吨</v>
          </cell>
          <cell r="E342">
            <v>2</v>
          </cell>
          <cell r="F342">
            <v>45671</v>
          </cell>
          <cell r="G342" t="str">
            <v>（五局涪陵三分部）重庆市涪陵区蔺市镇万松村(一工区）</v>
          </cell>
          <cell r="H342" t="str">
            <v>刘龙峰</v>
          </cell>
          <cell r="I342">
            <v>17671354899</v>
          </cell>
        </row>
        <row r="343">
          <cell r="A343" t="str">
            <v>达钢</v>
          </cell>
          <cell r="B343" t="str">
            <v>螺纹钢</v>
          </cell>
          <cell r="C343" t="str">
            <v>HRB400E Φ12 9m</v>
          </cell>
          <cell r="D343" t="str">
            <v>吨</v>
          </cell>
          <cell r="E343">
            <v>10.2</v>
          </cell>
          <cell r="F343">
            <v>45671</v>
          </cell>
          <cell r="G343" t="str">
            <v>（五局涪陵三分部）重庆市涪陵区蔺市镇万松村(一工区）</v>
          </cell>
          <cell r="H343" t="str">
            <v>刘龙峰</v>
          </cell>
          <cell r="I343">
            <v>17671354899</v>
          </cell>
        </row>
        <row r="344">
          <cell r="A344" t="str">
            <v>达钢</v>
          </cell>
          <cell r="B344" t="str">
            <v>螺纹钢</v>
          </cell>
          <cell r="C344" t="str">
            <v>HRB400E Φ14 9m</v>
          </cell>
          <cell r="D344" t="str">
            <v>吨</v>
          </cell>
          <cell r="E344">
            <v>2.7</v>
          </cell>
          <cell r="F344">
            <v>45671</v>
          </cell>
          <cell r="G344" t="str">
            <v>（五局涪陵三分部）重庆市涪陵区蔺市镇万松村(一工区）</v>
          </cell>
          <cell r="H344" t="str">
            <v>刘龙峰</v>
          </cell>
          <cell r="I344">
            <v>17671354899</v>
          </cell>
        </row>
        <row r="345">
          <cell r="A345" t="str">
            <v>达钢</v>
          </cell>
          <cell r="B345" t="str">
            <v>螺纹钢</v>
          </cell>
          <cell r="C345" t="str">
            <v>HRB400E Φ16 9m</v>
          </cell>
          <cell r="D345" t="str">
            <v>吨</v>
          </cell>
          <cell r="E345">
            <v>8.1</v>
          </cell>
          <cell r="F345">
            <v>45671</v>
          </cell>
          <cell r="G345" t="str">
            <v>（五局涪陵三分部）重庆市涪陵区蔺市镇万松村(一工区）</v>
          </cell>
          <cell r="H345" t="str">
            <v>刘龙峰</v>
          </cell>
          <cell r="I345">
            <v>17671354899</v>
          </cell>
        </row>
        <row r="346">
          <cell r="A346" t="str">
            <v>达钢</v>
          </cell>
          <cell r="B346" t="str">
            <v>螺纹钢</v>
          </cell>
          <cell r="C346" t="str">
            <v>HRB400E Φ18 9m</v>
          </cell>
          <cell r="D346" t="str">
            <v>吨</v>
          </cell>
          <cell r="E346">
            <v>5</v>
          </cell>
          <cell r="F346">
            <v>45671</v>
          </cell>
          <cell r="G346" t="str">
            <v>（五局涪陵三分部）重庆市涪陵区蔺市镇万松村(一工区）</v>
          </cell>
          <cell r="H346" t="str">
            <v>刘龙峰</v>
          </cell>
          <cell r="I346">
            <v>17671354899</v>
          </cell>
        </row>
        <row r="347">
          <cell r="A347" t="str">
            <v>达钢</v>
          </cell>
          <cell r="B347" t="str">
            <v>螺纹钢</v>
          </cell>
          <cell r="C347" t="str">
            <v>HRB400E Φ22 9m</v>
          </cell>
          <cell r="D347" t="str">
            <v>吨</v>
          </cell>
          <cell r="E347">
            <v>3</v>
          </cell>
          <cell r="F347">
            <v>45671</v>
          </cell>
          <cell r="G347" t="str">
            <v>（五局涪陵三分部）重庆市涪陵区蔺市镇万松村(一工区）</v>
          </cell>
          <cell r="H347" t="str">
            <v>刘龙峰</v>
          </cell>
          <cell r="I347">
            <v>17671354899</v>
          </cell>
        </row>
        <row r="348">
          <cell r="A348" t="str">
            <v>陕钢</v>
          </cell>
          <cell r="B348" t="str">
            <v>盘螺</v>
          </cell>
          <cell r="C348" t="str">
            <v>HRB400E Φ8</v>
          </cell>
          <cell r="D348" t="str">
            <v>吨</v>
          </cell>
          <cell r="E348">
            <v>10</v>
          </cell>
          <cell r="F348">
            <v>45671</v>
          </cell>
          <cell r="G348" t="str">
            <v>（华西酒城南）成都市武侯区火车南站西路8号酒城南项目</v>
          </cell>
          <cell r="H348" t="str">
            <v>龙耀宇</v>
          </cell>
          <cell r="I348">
            <v>18384145895</v>
          </cell>
        </row>
        <row r="349">
          <cell r="A349" t="str">
            <v>陕钢</v>
          </cell>
          <cell r="B349" t="str">
            <v>盘螺</v>
          </cell>
          <cell r="C349" t="str">
            <v>HRB400E Φ10</v>
          </cell>
          <cell r="D349" t="str">
            <v>吨</v>
          </cell>
          <cell r="E349">
            <v>10</v>
          </cell>
          <cell r="F349">
            <v>45671</v>
          </cell>
          <cell r="G349" t="str">
            <v>（华西酒城南）成都市武侯区火车南站西路8号酒城南项目</v>
          </cell>
          <cell r="H349" t="str">
            <v>龙耀宇</v>
          </cell>
          <cell r="I349">
            <v>18384145895</v>
          </cell>
        </row>
        <row r="350">
          <cell r="A350" t="str">
            <v>陕钢</v>
          </cell>
          <cell r="B350" t="str">
            <v>盘螺</v>
          </cell>
          <cell r="C350" t="str">
            <v>HRB400E Φ12</v>
          </cell>
          <cell r="D350" t="str">
            <v>吨</v>
          </cell>
          <cell r="E350">
            <v>15</v>
          </cell>
          <cell r="F350">
            <v>45671</v>
          </cell>
          <cell r="G350" t="str">
            <v>（华西酒城南）成都市武侯区火车南站西路8号酒城南项目</v>
          </cell>
          <cell r="H350" t="str">
            <v>龙耀宇</v>
          </cell>
          <cell r="I350">
            <v>18384145895</v>
          </cell>
        </row>
        <row r="351">
          <cell r="A351" t="str">
            <v>德胜</v>
          </cell>
          <cell r="B351" t="str">
            <v>螺纹钢</v>
          </cell>
          <cell r="C351" t="str">
            <v>HRB400E Φ14 12m</v>
          </cell>
          <cell r="D351" t="str">
            <v>吨</v>
          </cell>
          <cell r="E351">
            <v>70</v>
          </cell>
          <cell r="F351">
            <v>45671</v>
          </cell>
          <cell r="G351" t="str">
            <v>(中铁九局-铜资高速3标)四川省资阳市安岳县天宝乡2#钢筋场</v>
          </cell>
          <cell r="H351" t="str">
            <v>林启松</v>
          </cell>
          <cell r="I351">
            <v>13688439855</v>
          </cell>
        </row>
        <row r="352">
          <cell r="A352" t="str">
            <v>德胜</v>
          </cell>
          <cell r="B352" t="str">
            <v>螺纹钢</v>
          </cell>
          <cell r="C352" t="str">
            <v>HRB400E Φ16 9m</v>
          </cell>
          <cell r="D352" t="str">
            <v>吨</v>
          </cell>
          <cell r="E352">
            <v>70</v>
          </cell>
          <cell r="F352">
            <v>45671</v>
          </cell>
          <cell r="G352" t="str">
            <v>(中铁九局-铜资高速3标)四川省资阳市安岳县协和镇高狮村高狮枢纽互通</v>
          </cell>
          <cell r="H352" t="str">
            <v>贺盼飞</v>
          </cell>
          <cell r="I352">
            <v>19114513423</v>
          </cell>
        </row>
        <row r="353">
          <cell r="A353" t="str">
            <v>德胜</v>
          </cell>
          <cell r="B353" t="str">
            <v>螺纹钢</v>
          </cell>
          <cell r="C353" t="str">
            <v>HRB400E Φ12 9m</v>
          </cell>
          <cell r="D353" t="str">
            <v>吨</v>
          </cell>
          <cell r="E353">
            <v>35</v>
          </cell>
          <cell r="F353">
            <v>45671</v>
          </cell>
          <cell r="G353" t="str">
            <v>(中铁九局-铜资高速3标)四川省资阳市安岳县协和镇高狮村高狮枢纽互通</v>
          </cell>
          <cell r="H353" t="str">
            <v>贺盼飞</v>
          </cell>
          <cell r="I353">
            <v>19114513423</v>
          </cell>
        </row>
        <row r="354">
          <cell r="A354" t="str">
            <v>建邦</v>
          </cell>
          <cell r="B354" t="str">
            <v>螺纹钢</v>
          </cell>
          <cell r="C354" t="str">
            <v>HRB400EΦ12*9m</v>
          </cell>
          <cell r="D354" t="str">
            <v>吨</v>
          </cell>
          <cell r="E354">
            <v>7</v>
          </cell>
          <cell r="F354">
            <v>45671</v>
          </cell>
          <cell r="G354" t="str">
            <v>（中核二二-绵阳）四川省绵阳市平武县响岩镇甲方项目指定地点(X1子项)</v>
          </cell>
          <cell r="H354" t="str">
            <v>王明胜</v>
          </cell>
          <cell r="I354" t="str">
            <v>15528301097</v>
          </cell>
        </row>
        <row r="355">
          <cell r="A355" t="str">
            <v>建邦</v>
          </cell>
          <cell r="B355" t="str">
            <v>螺纹钢</v>
          </cell>
          <cell r="C355" t="str">
            <v>HRB400EΦ14*9m</v>
          </cell>
          <cell r="D355" t="str">
            <v>吨</v>
          </cell>
          <cell r="E355">
            <v>3</v>
          </cell>
          <cell r="F355">
            <v>45671</v>
          </cell>
          <cell r="G355" t="str">
            <v>（中核二二-绵阳）四川省绵阳市平武县响岩镇甲方项目指定地点(X1子项)</v>
          </cell>
          <cell r="H355" t="str">
            <v>王明胜</v>
          </cell>
          <cell r="I355" t="str">
            <v>15528301097</v>
          </cell>
        </row>
        <row r="356">
          <cell r="A356" t="str">
            <v>建邦</v>
          </cell>
          <cell r="B356" t="str">
            <v>螺纹钢</v>
          </cell>
          <cell r="C356" t="str">
            <v>HRB400EΦ25*9m</v>
          </cell>
          <cell r="D356" t="str">
            <v>吨</v>
          </cell>
          <cell r="E356">
            <v>14</v>
          </cell>
          <cell r="F356">
            <v>45671</v>
          </cell>
          <cell r="G356" t="str">
            <v>（中核二二-绵阳）四川省绵阳市平武县响岩镇甲方项目指定地点(X1子项)</v>
          </cell>
          <cell r="H356" t="str">
            <v>王明胜</v>
          </cell>
          <cell r="I356" t="str">
            <v>15528301097</v>
          </cell>
        </row>
        <row r="357">
          <cell r="A357" t="str">
            <v>建邦</v>
          </cell>
          <cell r="B357" t="str">
            <v>螺纹钢</v>
          </cell>
          <cell r="C357" t="str">
            <v>HRB400EΦ32*9m</v>
          </cell>
          <cell r="D357" t="str">
            <v>吨</v>
          </cell>
          <cell r="E357">
            <v>11</v>
          </cell>
          <cell r="F357">
            <v>45671</v>
          </cell>
          <cell r="G357" t="str">
            <v>（中核二二-绵阳）四川省绵阳市平武县响岩镇甲方项目指定地点(X1子项)</v>
          </cell>
          <cell r="H357" t="str">
            <v>王明胜</v>
          </cell>
          <cell r="I357" t="str">
            <v>15528301097</v>
          </cell>
        </row>
        <row r="358">
          <cell r="A358" t="str">
            <v>建邦</v>
          </cell>
          <cell r="B358" t="str">
            <v>螺纹钢</v>
          </cell>
          <cell r="C358" t="str">
            <v>HRB400EΦ16*9m</v>
          </cell>
          <cell r="D358" t="str">
            <v>吨</v>
          </cell>
          <cell r="E358">
            <v>35</v>
          </cell>
          <cell r="F358">
            <v>45671</v>
          </cell>
          <cell r="G358" t="str">
            <v>（中核二二-绵阳）四川省绵阳市平武县响岩镇甲方项目指定地点(X1子项)</v>
          </cell>
          <cell r="H358" t="str">
            <v>王明胜</v>
          </cell>
          <cell r="I358" t="str">
            <v>15528301097</v>
          </cell>
        </row>
        <row r="359">
          <cell r="A359" t="str">
            <v>建邦</v>
          </cell>
          <cell r="B359" t="str">
            <v>螺纹钢</v>
          </cell>
          <cell r="C359" t="str">
            <v>HRB400EΦ16*9m</v>
          </cell>
          <cell r="D359" t="str">
            <v>吨</v>
          </cell>
          <cell r="E359">
            <v>85</v>
          </cell>
          <cell r="F359">
            <v>45671</v>
          </cell>
          <cell r="G359" t="str">
            <v>（中核二二-绵阳）四川省绵阳市平武县响岩镇甲方项目指定地点(X1子项)</v>
          </cell>
          <cell r="H359" t="str">
            <v>王明胜</v>
          </cell>
          <cell r="I359" t="str">
            <v>15528301097</v>
          </cell>
        </row>
        <row r="360">
          <cell r="A360" t="str">
            <v>建邦</v>
          </cell>
          <cell r="B360" t="str">
            <v>螺纹钢</v>
          </cell>
          <cell r="C360" t="str">
            <v>HRB400EΦ22*9m</v>
          </cell>
          <cell r="D360" t="str">
            <v>吨</v>
          </cell>
          <cell r="E360">
            <v>20</v>
          </cell>
          <cell r="F360">
            <v>45671</v>
          </cell>
          <cell r="G360" t="str">
            <v>（中核二二-绵阳）四川省绵阳市平武县响岩镇甲方项目指定地点(X1子项)</v>
          </cell>
          <cell r="H360" t="str">
            <v>王明胜</v>
          </cell>
          <cell r="I360" t="str">
            <v>15528301097</v>
          </cell>
        </row>
        <row r="361">
          <cell r="A361" t="str">
            <v>建邦</v>
          </cell>
          <cell r="B361" t="str">
            <v>螺纹钢</v>
          </cell>
          <cell r="C361" t="str">
            <v>HRB400EΦ25*12m</v>
          </cell>
          <cell r="D361" t="str">
            <v>吨</v>
          </cell>
          <cell r="E361">
            <v>175</v>
          </cell>
          <cell r="F361">
            <v>45671</v>
          </cell>
          <cell r="G361" t="str">
            <v>（中核二二-绵阳）四川省绵阳市平武县响岩镇甲方项目指定地点(X1子项)</v>
          </cell>
          <cell r="H361" t="str">
            <v>王明胜</v>
          </cell>
          <cell r="I361" t="str">
            <v>15528301097</v>
          </cell>
        </row>
        <row r="362">
          <cell r="A362" t="str">
            <v>德胜</v>
          </cell>
          <cell r="B362" t="str">
            <v>螺纹钢</v>
          </cell>
          <cell r="C362" t="str">
            <v>HRB500E Φ22 9m</v>
          </cell>
          <cell r="D362" t="str">
            <v>吨</v>
          </cell>
          <cell r="E362">
            <v>20</v>
          </cell>
          <cell r="F362">
            <v>45671</v>
          </cell>
          <cell r="G362" t="str">
            <v>（中核华兴-峨眉山项目）四川省乐山市峨眉山市双福镇梓橦庙红华五期中核华兴工地</v>
          </cell>
          <cell r="H362" t="str">
            <v>李汉军</v>
          </cell>
          <cell r="I362" t="str">
            <v>18691249091</v>
          </cell>
        </row>
        <row r="363">
          <cell r="A363" t="str">
            <v>德胜</v>
          </cell>
          <cell r="B363" t="str">
            <v>螺纹钢</v>
          </cell>
          <cell r="C363" t="str">
            <v>HRB500E Φ25 9m</v>
          </cell>
          <cell r="D363" t="str">
            <v>吨</v>
          </cell>
          <cell r="E363">
            <v>15</v>
          </cell>
          <cell r="F363">
            <v>45671</v>
          </cell>
          <cell r="G363" t="str">
            <v>（中核华兴-峨眉山项目）四川省乐山市峨眉山市双福镇梓橦庙红华五期中核华兴工地</v>
          </cell>
          <cell r="H363" t="str">
            <v>李汉军</v>
          </cell>
          <cell r="I363" t="str">
            <v>18691249091</v>
          </cell>
        </row>
        <row r="364">
          <cell r="A364" t="str">
            <v>润耀</v>
          </cell>
          <cell r="B364" t="str">
            <v>螺纹钢</v>
          </cell>
          <cell r="C364" t="str">
            <v>HRB400E Φ25 9m</v>
          </cell>
          <cell r="D364" t="str">
            <v>吨</v>
          </cell>
          <cell r="E364">
            <v>35</v>
          </cell>
          <cell r="F364">
            <v>45671</v>
          </cell>
          <cell r="G364" t="str">
            <v>（中铁广州局-成渝扩容2标）成渝扩容项目ZCB3-2标2＃拌和站【雁江区联盟桥东北50米(资资路) 】</v>
          </cell>
          <cell r="H364" t="str">
            <v>刘沛琦</v>
          </cell>
          <cell r="I364">
            <v>18011784798</v>
          </cell>
        </row>
        <row r="365">
          <cell r="A365" t="str">
            <v>润耀</v>
          </cell>
          <cell r="B365" t="str">
            <v>螺纹钢</v>
          </cell>
          <cell r="C365" t="str">
            <v>HRB400E Φ32 9m</v>
          </cell>
          <cell r="D365" t="str">
            <v>吨</v>
          </cell>
          <cell r="E365">
            <v>35</v>
          </cell>
          <cell r="F365">
            <v>45671</v>
          </cell>
          <cell r="G365" t="str">
            <v>（中铁广州局-资乐高速5标）四川省乐山市井研县希望大道116号</v>
          </cell>
          <cell r="H365" t="str">
            <v>廖俊杰</v>
          </cell>
          <cell r="I365">
            <v>15775100965</v>
          </cell>
        </row>
        <row r="366">
          <cell r="A366" t="str">
            <v>成实</v>
          </cell>
          <cell r="B366" t="str">
            <v>螺纹钢</v>
          </cell>
          <cell r="C366" t="str">
            <v>HRB400EΦ12*9m</v>
          </cell>
          <cell r="D366" t="str">
            <v>吨</v>
          </cell>
          <cell r="E366">
            <v>10</v>
          </cell>
          <cell r="F366">
            <v>45672</v>
          </cell>
          <cell r="G366" t="str">
            <v>（中核华兴）四川天府新区585研发中心项目（一期）二标段（科学城中路东段）</v>
          </cell>
          <cell r="H366" t="str">
            <v>郑西全 </v>
          </cell>
          <cell r="I366" t="str">
            <v>17608022851</v>
          </cell>
        </row>
        <row r="367">
          <cell r="A367" t="str">
            <v>成实</v>
          </cell>
          <cell r="B367" t="str">
            <v>螺纹钢</v>
          </cell>
          <cell r="C367" t="str">
            <v>HRB400EΦ14*9m</v>
          </cell>
          <cell r="D367" t="str">
            <v>吨</v>
          </cell>
          <cell r="E367">
            <v>2.5</v>
          </cell>
          <cell r="F367">
            <v>45672</v>
          </cell>
          <cell r="G367" t="str">
            <v>（中核华兴）四川天府新区585研发中心项目（一期）二标段（科学城中路东段）</v>
          </cell>
          <cell r="H367" t="str">
            <v>郑西全 </v>
          </cell>
          <cell r="I367" t="str">
            <v>17608022851</v>
          </cell>
        </row>
        <row r="368">
          <cell r="A368" t="str">
            <v>成实</v>
          </cell>
          <cell r="B368" t="str">
            <v>螺纹钢</v>
          </cell>
          <cell r="C368" t="str">
            <v>HRB400EΦ16*9m</v>
          </cell>
          <cell r="D368" t="str">
            <v>吨</v>
          </cell>
          <cell r="E368">
            <v>10</v>
          </cell>
          <cell r="F368">
            <v>45672</v>
          </cell>
          <cell r="G368" t="str">
            <v>（中核华兴）四川天府新区585研发中心项目（一期）二标段（科学城中路东段）</v>
          </cell>
          <cell r="H368" t="str">
            <v>郑西全 </v>
          </cell>
          <cell r="I368" t="str">
            <v>17608022851</v>
          </cell>
        </row>
        <row r="369">
          <cell r="A369" t="str">
            <v>成实</v>
          </cell>
          <cell r="B369" t="str">
            <v>螺纹钢</v>
          </cell>
          <cell r="C369" t="str">
            <v>HRB400EΦ20*9m</v>
          </cell>
          <cell r="D369" t="str">
            <v>吨</v>
          </cell>
          <cell r="E369">
            <v>5</v>
          </cell>
          <cell r="F369">
            <v>45672</v>
          </cell>
          <cell r="G369" t="str">
            <v>（中核华兴）四川天府新区585研发中心项目（一期）二标段（科学城中路东段）</v>
          </cell>
          <cell r="H369" t="str">
            <v>郑西全 </v>
          </cell>
          <cell r="I369" t="str">
            <v>17608022851</v>
          </cell>
        </row>
        <row r="370">
          <cell r="A370" t="str">
            <v>成实</v>
          </cell>
          <cell r="B370" t="str">
            <v>螺纹钢</v>
          </cell>
          <cell r="C370" t="str">
            <v>HRB400EΦ22*9m</v>
          </cell>
          <cell r="D370" t="str">
            <v>吨</v>
          </cell>
          <cell r="E370">
            <v>23</v>
          </cell>
          <cell r="F370">
            <v>45672</v>
          </cell>
          <cell r="G370" t="str">
            <v>（中核华兴）四川天府新区585研发中心项目（一期）二标段（科学城中路东段）</v>
          </cell>
          <cell r="H370" t="str">
            <v>郑西全 </v>
          </cell>
          <cell r="I370" t="str">
            <v>17608022851</v>
          </cell>
        </row>
        <row r="371">
          <cell r="A371" t="str">
            <v>成实</v>
          </cell>
          <cell r="B371" t="str">
            <v>螺纹钢</v>
          </cell>
          <cell r="C371" t="str">
            <v>HRB400EΦ25*9m</v>
          </cell>
          <cell r="D371" t="str">
            <v>吨</v>
          </cell>
          <cell r="E371">
            <v>15</v>
          </cell>
          <cell r="F371">
            <v>45672</v>
          </cell>
          <cell r="G371" t="str">
            <v>（中核华兴）四川天府新区585研发中心项目（一期）二标段（科学城中路东段）</v>
          </cell>
          <cell r="H371" t="str">
            <v>郑西全 </v>
          </cell>
          <cell r="I371" t="str">
            <v>17608022851</v>
          </cell>
        </row>
        <row r="372">
          <cell r="A372" t="str">
            <v>建邦</v>
          </cell>
          <cell r="B372" t="str">
            <v>圆钢</v>
          </cell>
          <cell r="C372" t="str">
            <v>HPB300Φ32  9m</v>
          </cell>
          <cell r="D372" t="str">
            <v>吨</v>
          </cell>
          <cell r="E372">
            <v>100</v>
          </cell>
          <cell r="F372">
            <v>45672</v>
          </cell>
          <cell r="G372" t="str">
            <v>（五局乐山机场项目）四川省乐山市五通桥区</v>
          </cell>
          <cell r="H372" t="str">
            <v>贺银</v>
          </cell>
          <cell r="I372">
            <v>18844162555</v>
          </cell>
        </row>
        <row r="373">
          <cell r="A373" t="str">
            <v>建邦</v>
          </cell>
          <cell r="B373" t="str">
            <v>高线</v>
          </cell>
          <cell r="C373" t="str">
            <v>HPB300Φ8</v>
          </cell>
          <cell r="D373" t="str">
            <v>吨</v>
          </cell>
          <cell r="E373">
            <v>16.5</v>
          </cell>
          <cell r="F373">
            <v>45672</v>
          </cell>
          <cell r="G373" t="str">
            <v>（北京工程局乐山机场项目）乐山市五通桥区冠英镇</v>
          </cell>
          <cell r="H373" t="str">
            <v>王治</v>
          </cell>
          <cell r="I373">
            <v>18811564698</v>
          </cell>
        </row>
        <row r="374">
          <cell r="A374" t="str">
            <v>建邦</v>
          </cell>
          <cell r="B374" t="str">
            <v>圆钢</v>
          </cell>
          <cell r="C374" t="str">
            <v>HPB300Φ32  9m</v>
          </cell>
          <cell r="D374" t="str">
            <v>吨</v>
          </cell>
          <cell r="E374">
            <v>13</v>
          </cell>
          <cell r="F374">
            <v>45672</v>
          </cell>
          <cell r="G374" t="str">
            <v>（北京工程局乐山机场项目）乐山市五通桥区冠英镇</v>
          </cell>
          <cell r="H374" t="str">
            <v>王治</v>
          </cell>
          <cell r="I374">
            <v>18811564698</v>
          </cell>
        </row>
        <row r="375">
          <cell r="A375" t="str">
            <v>建邦</v>
          </cell>
          <cell r="B375" t="str">
            <v>螺纹钢</v>
          </cell>
          <cell r="C375" t="str">
            <v>HRB500E Φ25 12m</v>
          </cell>
          <cell r="D375" t="str">
            <v>吨</v>
          </cell>
          <cell r="E375">
            <v>65</v>
          </cell>
          <cell r="F375">
            <v>45672</v>
          </cell>
          <cell r="G375" t="str">
            <v>（北京工程局乐山机场项目）乐山市五通桥区冠英镇</v>
          </cell>
          <cell r="H375" t="str">
            <v>王治</v>
          </cell>
          <cell r="I375">
            <v>18811564698</v>
          </cell>
        </row>
        <row r="376">
          <cell r="A376" t="str">
            <v>建邦</v>
          </cell>
          <cell r="B376" t="str">
            <v>螺纹钢</v>
          </cell>
          <cell r="C376" t="str">
            <v>HRB500E Φ28 12m</v>
          </cell>
          <cell r="D376" t="str">
            <v>吨</v>
          </cell>
          <cell r="E376">
            <v>36</v>
          </cell>
          <cell r="F376">
            <v>45672</v>
          </cell>
          <cell r="G376" t="str">
            <v>（北京工程局乐山机场项目）乐山市五通桥区冠英镇</v>
          </cell>
          <cell r="H376" t="str">
            <v>王治</v>
          </cell>
          <cell r="I376">
            <v>18811564698</v>
          </cell>
        </row>
        <row r="377">
          <cell r="A377" t="str">
            <v>润耀</v>
          </cell>
          <cell r="B377" t="str">
            <v>螺纹钢</v>
          </cell>
          <cell r="C377" t="str">
            <v>HRB500E Φ28 12m</v>
          </cell>
          <cell r="D377" t="str">
            <v>吨</v>
          </cell>
          <cell r="E377">
            <v>42</v>
          </cell>
          <cell r="F377">
            <v>45672</v>
          </cell>
          <cell r="G377" t="str">
            <v>（中铁广州局-资乐高速5标）四川省乐山市井研县希望大道116号</v>
          </cell>
          <cell r="H377" t="str">
            <v>廖俊杰</v>
          </cell>
          <cell r="I377">
            <v>15775100965</v>
          </cell>
        </row>
        <row r="378">
          <cell r="A378" t="str">
            <v>润耀</v>
          </cell>
          <cell r="B378" t="str">
            <v>螺纹钢</v>
          </cell>
          <cell r="C378" t="str">
            <v>HRB400E Φ32 12m</v>
          </cell>
          <cell r="D378" t="str">
            <v>吨</v>
          </cell>
          <cell r="E378">
            <v>17</v>
          </cell>
          <cell r="F378">
            <v>45672</v>
          </cell>
          <cell r="G378" t="str">
            <v>（中铁广州局-资乐高速5标）四川省乐山市井研县希望大道116号</v>
          </cell>
          <cell r="H378" t="str">
            <v>廖俊杰</v>
          </cell>
          <cell r="I378">
            <v>15775100965</v>
          </cell>
        </row>
        <row r="379">
          <cell r="A379" t="str">
            <v>润耀</v>
          </cell>
          <cell r="B379" t="str">
            <v>螺纹钢</v>
          </cell>
          <cell r="C379" t="str">
            <v>HRB500E Φ25 12m</v>
          </cell>
          <cell r="D379" t="str">
            <v>吨</v>
          </cell>
          <cell r="E379">
            <v>9</v>
          </cell>
          <cell r="F379">
            <v>45672</v>
          </cell>
          <cell r="G379" t="str">
            <v>（中铁广州局-资乐高速5标）四川省乐山市井研县希望大道116号</v>
          </cell>
          <cell r="H379" t="str">
            <v>廖俊杰</v>
          </cell>
          <cell r="I379">
            <v>15775100965</v>
          </cell>
        </row>
        <row r="380">
          <cell r="A380" t="str">
            <v>润耀</v>
          </cell>
          <cell r="B380" t="str">
            <v>螺纹钢</v>
          </cell>
          <cell r="C380" t="str">
            <v>HRB400E Φ32 9m</v>
          </cell>
          <cell r="D380" t="str">
            <v>吨</v>
          </cell>
          <cell r="E380">
            <v>31</v>
          </cell>
          <cell r="F380">
            <v>45672</v>
          </cell>
          <cell r="G380" t="str">
            <v>（中铁广州局-资乐高速5标）四川省乐山市井研县希望大道116号</v>
          </cell>
          <cell r="H380" t="str">
            <v>廖俊杰</v>
          </cell>
          <cell r="I380">
            <v>15775100965</v>
          </cell>
        </row>
        <row r="381">
          <cell r="A381" t="str">
            <v>润耀</v>
          </cell>
          <cell r="B381" t="str">
            <v>螺纹钢</v>
          </cell>
          <cell r="C381" t="str">
            <v>HRB400E Φ28 9m</v>
          </cell>
          <cell r="D381" t="str">
            <v>吨</v>
          </cell>
          <cell r="E381">
            <v>15</v>
          </cell>
          <cell r="F381">
            <v>45672</v>
          </cell>
          <cell r="G381" t="str">
            <v>（中铁广州局-资乐高速5标）四川省乐山市井研县希望大道116号</v>
          </cell>
          <cell r="H381" t="str">
            <v>廖俊杰</v>
          </cell>
          <cell r="I381">
            <v>15775100965</v>
          </cell>
        </row>
        <row r="382">
          <cell r="A382" t="str">
            <v>润耀</v>
          </cell>
          <cell r="B382" t="str">
            <v>盘螺</v>
          </cell>
          <cell r="C382" t="str">
            <v>HRB400E Φ12</v>
          </cell>
          <cell r="D382" t="str">
            <v>吨</v>
          </cell>
          <cell r="E382">
            <v>15</v>
          </cell>
          <cell r="F382">
            <v>45672</v>
          </cell>
          <cell r="G382" t="str">
            <v>（中铁广州局-资乐高速5标）四川省乐山市井研县希望大道116号</v>
          </cell>
          <cell r="H382" t="str">
            <v>廖俊杰</v>
          </cell>
          <cell r="I382">
            <v>15775100965</v>
          </cell>
        </row>
        <row r="383">
          <cell r="A383" t="str">
            <v>润耀</v>
          </cell>
          <cell r="B383" t="str">
            <v>螺纹钢</v>
          </cell>
          <cell r="C383" t="str">
            <v>HRB400E Φ16 9m</v>
          </cell>
          <cell r="D383" t="str">
            <v>吨</v>
          </cell>
          <cell r="E383">
            <v>8</v>
          </cell>
          <cell r="F383">
            <v>45672</v>
          </cell>
          <cell r="G383" t="str">
            <v>（中铁广州局-资乐高速5标）四川省乐山市井研县希望大道116号</v>
          </cell>
          <cell r="H383" t="str">
            <v>廖俊杰</v>
          </cell>
          <cell r="I383">
            <v>15775100965</v>
          </cell>
        </row>
        <row r="384">
          <cell r="A384" t="str">
            <v>德胜</v>
          </cell>
          <cell r="B384" t="str">
            <v>螺纹钢</v>
          </cell>
          <cell r="C384" t="str">
            <v>HRB400E Φ28 9m</v>
          </cell>
          <cell r="D384" t="str">
            <v>吨</v>
          </cell>
          <cell r="E384">
            <v>35</v>
          </cell>
          <cell r="F384">
            <v>45672</v>
          </cell>
          <cell r="G384" t="str">
            <v>（中铁广州局-成渝扩容2标）成渝扩容项目ZCB3-2标2＃拌和站【雁江区联盟桥东北50米(资资路) 】</v>
          </cell>
          <cell r="H384" t="str">
            <v>刘沛琦</v>
          </cell>
          <cell r="I384">
            <v>18011784798</v>
          </cell>
        </row>
        <row r="385">
          <cell r="A385" t="str">
            <v>陕钢</v>
          </cell>
          <cell r="B385" t="str">
            <v>螺纹钢</v>
          </cell>
          <cell r="C385" t="str">
            <v>HRB400E Φ28 9m</v>
          </cell>
          <cell r="D385" t="str">
            <v>吨</v>
          </cell>
          <cell r="E385">
            <v>35</v>
          </cell>
          <cell r="F385">
            <v>45673</v>
          </cell>
          <cell r="G385" t="str">
            <v>（中铁广州局-资乐高速5标）四川省乐山市井研县希望大道116号</v>
          </cell>
          <cell r="H385" t="str">
            <v>廖俊杰</v>
          </cell>
          <cell r="I385">
            <v>15775100965</v>
          </cell>
        </row>
        <row r="386">
          <cell r="A386" t="str">
            <v>润耀</v>
          </cell>
          <cell r="B386" t="str">
            <v>螺纹钢</v>
          </cell>
          <cell r="C386" t="str">
            <v>HRB400E Φ32 9m</v>
          </cell>
          <cell r="D386" t="str">
            <v>吨</v>
          </cell>
          <cell r="E386">
            <v>70</v>
          </cell>
          <cell r="F386">
            <v>45673</v>
          </cell>
          <cell r="G386" t="str">
            <v>（中铁广州局-资乐高速5标）四川省乐山市井研县希望大道116号</v>
          </cell>
          <cell r="H386" t="str">
            <v>廖俊杰</v>
          </cell>
          <cell r="I386">
            <v>15775100965</v>
          </cell>
        </row>
        <row r="387">
          <cell r="A387" t="str">
            <v>润耀</v>
          </cell>
          <cell r="B387" t="str">
            <v>螺纹钢</v>
          </cell>
          <cell r="C387" t="str">
            <v>HRB400E Φ25 12m</v>
          </cell>
          <cell r="D387" t="str">
            <v>吨</v>
          </cell>
          <cell r="E387">
            <v>70</v>
          </cell>
          <cell r="F387">
            <v>45673</v>
          </cell>
          <cell r="G387" t="str">
            <v>（中铁广州局-资乐高速5标）四川省乐山市井研县希望大道116号</v>
          </cell>
          <cell r="H387" t="str">
            <v>廖俊杰</v>
          </cell>
          <cell r="I387">
            <v>15775100965</v>
          </cell>
        </row>
        <row r="388">
          <cell r="A388" t="str">
            <v>润耀</v>
          </cell>
          <cell r="B388" t="str">
            <v>螺纹钢</v>
          </cell>
          <cell r="C388" t="str">
            <v>HRB500E Φ22 12m</v>
          </cell>
          <cell r="D388" t="str">
            <v>吨</v>
          </cell>
          <cell r="E388">
            <v>35</v>
          </cell>
          <cell r="F388">
            <v>45673</v>
          </cell>
          <cell r="G388" t="str">
            <v>（中铁广州局-资乐高速5标）四川省乐山市井研县希望大道116号</v>
          </cell>
          <cell r="H388" t="str">
            <v>廖俊杰</v>
          </cell>
          <cell r="I388">
            <v>15775100965</v>
          </cell>
        </row>
        <row r="389">
          <cell r="A389" t="str">
            <v>佳业</v>
          </cell>
          <cell r="B389" t="str">
            <v>螺纹钢</v>
          </cell>
          <cell r="C389" t="str">
            <v>HRB500E Φ12</v>
          </cell>
          <cell r="D389" t="str">
            <v>吨</v>
          </cell>
          <cell r="E389">
            <v>20</v>
          </cell>
          <cell r="F389">
            <v>45673</v>
          </cell>
          <cell r="G389" t="str">
            <v>(华西颐海-科创农业生态谷-1号钢筋房)成都市简阳市白金山水库</v>
          </cell>
          <cell r="H389" t="str">
            <v>石清国</v>
          </cell>
          <cell r="I389">
            <v>13458642015</v>
          </cell>
        </row>
        <row r="390">
          <cell r="A390" t="str">
            <v>佳业</v>
          </cell>
          <cell r="B390" t="str">
            <v>螺纹钢</v>
          </cell>
          <cell r="C390" t="str">
            <v>HRB500E Φ22</v>
          </cell>
          <cell r="D390" t="str">
            <v>吨</v>
          </cell>
          <cell r="E390">
            <v>5</v>
          </cell>
          <cell r="F390">
            <v>45673</v>
          </cell>
          <cell r="G390" t="str">
            <v>(华西颐海-科创农业生态谷-1号钢筋房)成都市简阳市白金山水库</v>
          </cell>
          <cell r="H390" t="str">
            <v>石清国</v>
          </cell>
          <cell r="I390">
            <v>13458642015</v>
          </cell>
        </row>
        <row r="391">
          <cell r="A391" t="str">
            <v>佳业</v>
          </cell>
          <cell r="B391" t="str">
            <v>螺纹钢</v>
          </cell>
          <cell r="C391" t="str">
            <v>HRB500E Φ25</v>
          </cell>
          <cell r="D391" t="str">
            <v>吨</v>
          </cell>
          <cell r="E391">
            <v>10</v>
          </cell>
          <cell r="F391">
            <v>45673</v>
          </cell>
          <cell r="G391" t="str">
            <v>(华西颐海-科创农业生态谷-1号钢筋房)成都市简阳市白金山水库</v>
          </cell>
          <cell r="H391" t="str">
            <v>石清国</v>
          </cell>
          <cell r="I391">
            <v>13458642015</v>
          </cell>
        </row>
        <row r="392">
          <cell r="A392" t="str">
            <v>达钢</v>
          </cell>
          <cell r="B392" t="str">
            <v>盘螺</v>
          </cell>
          <cell r="C392" t="str">
            <v>HRB400E Φ6</v>
          </cell>
          <cell r="D392" t="str">
            <v>吨</v>
          </cell>
          <cell r="E392">
            <v>105</v>
          </cell>
          <cell r="F392">
            <v>45673</v>
          </cell>
          <cell r="G392" t="str">
            <v>(五冶钢构医学科学产业园建设项目房建二部-三标（1-5）)四川省南充市顺庆区搬罾街道学府大道二段</v>
          </cell>
          <cell r="H392" t="str">
            <v>安南</v>
          </cell>
          <cell r="I392">
            <v>19950525030</v>
          </cell>
        </row>
        <row r="393">
          <cell r="A393" t="str">
            <v>达钢</v>
          </cell>
          <cell r="B393" t="str">
            <v>螺纹钢</v>
          </cell>
          <cell r="C393" t="str">
            <v>HRB400E Φ12 9m</v>
          </cell>
          <cell r="D393" t="str">
            <v>吨</v>
          </cell>
          <cell r="E393">
            <v>70</v>
          </cell>
          <cell r="F393">
            <v>45673</v>
          </cell>
          <cell r="G393" t="str">
            <v>(五冶钢构医学科学产业园建设项目房建二部-三标（1-5）)四川省南充市顺庆区搬罾街道学府大道二段</v>
          </cell>
          <cell r="H393" t="str">
            <v>安南</v>
          </cell>
          <cell r="I393">
            <v>19950525030</v>
          </cell>
        </row>
        <row r="394">
          <cell r="A394" t="str">
            <v>佳业</v>
          </cell>
          <cell r="B394" t="str">
            <v>螺纹钢</v>
          </cell>
          <cell r="C394" t="str">
            <v>HRB400E Φ14 9m</v>
          </cell>
          <cell r="D394" t="str">
            <v>吨</v>
          </cell>
          <cell r="E394">
            <v>22</v>
          </cell>
          <cell r="F394">
            <v>45674</v>
          </cell>
          <cell r="G394" t="str">
            <v>(五冶钢构医学科学产业园建设项目房建二部-网羽馆（6-5）)四川省南充市顺庆区搬罾街道学府大道二段</v>
          </cell>
          <cell r="H394" t="str">
            <v>安南</v>
          </cell>
          <cell r="I394">
            <v>19950525030</v>
          </cell>
        </row>
        <row r="395">
          <cell r="A395" t="str">
            <v>佳业</v>
          </cell>
          <cell r="B395" t="str">
            <v>螺纹钢</v>
          </cell>
          <cell r="C395" t="str">
            <v>HRB400E Φ16 9m</v>
          </cell>
          <cell r="D395" t="str">
            <v>吨</v>
          </cell>
          <cell r="E395">
            <v>13</v>
          </cell>
          <cell r="F395">
            <v>45674</v>
          </cell>
          <cell r="G395" t="str">
            <v>(五冶钢构医学科学产业园建设项目房建二部-网羽馆（6-5）)四川省南充市顺庆区搬罾街道学府大道二段</v>
          </cell>
          <cell r="H395" t="str">
            <v>安南</v>
          </cell>
          <cell r="I395">
            <v>19950525030</v>
          </cell>
        </row>
        <row r="396">
          <cell r="A396" t="str">
            <v>佳业</v>
          </cell>
          <cell r="B396" t="str">
            <v>螺纹钢</v>
          </cell>
          <cell r="C396" t="str">
            <v>HRB400E Φ14 9m</v>
          </cell>
          <cell r="D396" t="str">
            <v>吨</v>
          </cell>
          <cell r="E396">
            <v>5</v>
          </cell>
          <cell r="F396">
            <v>45674</v>
          </cell>
          <cell r="G396" t="str">
            <v>(五冶钢构医学科学产业园建设项目房建三部-一标（7-2）)四川省南充市顺庆区搬罾街道学府大道二段</v>
          </cell>
          <cell r="H396" t="str">
            <v>郑林</v>
          </cell>
          <cell r="I396">
            <v>18349955455</v>
          </cell>
        </row>
        <row r="397">
          <cell r="A397" t="str">
            <v>佳业</v>
          </cell>
          <cell r="B397" t="str">
            <v>螺纹钢</v>
          </cell>
          <cell r="C397" t="str">
            <v>HRB500E Φ18</v>
          </cell>
          <cell r="D397" t="str">
            <v>吨</v>
          </cell>
          <cell r="E397">
            <v>2.5</v>
          </cell>
          <cell r="F397">
            <v>45674</v>
          </cell>
          <cell r="G397" t="str">
            <v>(五冶钢构医学科学产业园建设项目房建三部-一标（7-3）)四川省南充市顺庆区搬罾街道学府大道二段</v>
          </cell>
          <cell r="H397" t="str">
            <v>郑林</v>
          </cell>
          <cell r="I397">
            <v>18349955455</v>
          </cell>
        </row>
        <row r="398">
          <cell r="A398" t="str">
            <v>佳业</v>
          </cell>
          <cell r="B398" t="str">
            <v>螺纹钢</v>
          </cell>
          <cell r="C398" t="str">
            <v>HRB500E Φ20</v>
          </cell>
          <cell r="D398" t="str">
            <v>吨</v>
          </cell>
          <cell r="E398">
            <v>15</v>
          </cell>
          <cell r="F398">
            <v>45674</v>
          </cell>
          <cell r="G398" t="str">
            <v>(五冶钢构医学科学产业园建设项目房建三部-一标（7-2）)四川省南充市顺庆区搬罾街道学府大道二段</v>
          </cell>
          <cell r="H398" t="str">
            <v>郑林</v>
          </cell>
          <cell r="I398">
            <v>18349955455</v>
          </cell>
        </row>
        <row r="399">
          <cell r="A399" t="str">
            <v>佳业</v>
          </cell>
          <cell r="B399" t="str">
            <v>螺纹钢</v>
          </cell>
          <cell r="C399" t="str">
            <v>HRB500E Φ22</v>
          </cell>
          <cell r="D399" t="str">
            <v>吨</v>
          </cell>
          <cell r="E399">
            <v>2.5</v>
          </cell>
          <cell r="F399">
            <v>45674</v>
          </cell>
          <cell r="G399" t="str">
            <v>(五冶钢构医学科学产业园建设项目房建三部-一标（7-3）)四川省南充市顺庆区搬罾街道学府大道二段</v>
          </cell>
          <cell r="H399" t="str">
            <v>郑林</v>
          </cell>
          <cell r="I399">
            <v>18349955455</v>
          </cell>
        </row>
        <row r="400">
          <cell r="A400" t="str">
            <v>佳业</v>
          </cell>
          <cell r="B400" t="str">
            <v>螺纹钢</v>
          </cell>
          <cell r="C400" t="str">
            <v>HRB500E Φ25</v>
          </cell>
          <cell r="D400" t="str">
            <v>吨</v>
          </cell>
          <cell r="E400">
            <v>40</v>
          </cell>
          <cell r="F400">
            <v>45674</v>
          </cell>
          <cell r="G400" t="str">
            <v>(五冶钢构医学科学产业园建设项目房建三部-一标（7-2）)四川省南充市顺庆区搬罾街道学府大道二段</v>
          </cell>
          <cell r="H400" t="str">
            <v>郑林</v>
          </cell>
          <cell r="I400">
            <v>18349955455</v>
          </cell>
        </row>
        <row r="401">
          <cell r="A401" t="str">
            <v>佳业</v>
          </cell>
          <cell r="B401" t="str">
            <v>螺纹钢</v>
          </cell>
          <cell r="C401" t="str">
            <v>HRB500E Φ28 9m</v>
          </cell>
          <cell r="D401" t="str">
            <v>吨</v>
          </cell>
          <cell r="E401">
            <v>70</v>
          </cell>
          <cell r="F401">
            <v>45674</v>
          </cell>
          <cell r="G401" t="str">
            <v>（中铁十局-资乐高速4标）四川省眉山市仁寿县彰加镇华炉村中铁十局资乐高速3#钢筋场</v>
          </cell>
          <cell r="H401" t="str">
            <v>杨飞</v>
          </cell>
          <cell r="I401">
            <v>15667998777</v>
          </cell>
        </row>
        <row r="402">
          <cell r="A402" t="str">
            <v>佳业</v>
          </cell>
          <cell r="B402" t="str">
            <v>螺纹钢</v>
          </cell>
          <cell r="C402" t="str">
            <v>HRB400E Φ28 9m</v>
          </cell>
          <cell r="D402" t="str">
            <v>吨</v>
          </cell>
          <cell r="E402">
            <v>35</v>
          </cell>
          <cell r="F402">
            <v>45674</v>
          </cell>
          <cell r="G402" t="str">
            <v>（中铁十局-资乐高速4标）四川省眉山市仁寿县彰加镇华炉村中铁十局资乐高速3#钢筋场</v>
          </cell>
          <cell r="H402" t="str">
            <v>杨飞</v>
          </cell>
          <cell r="I402">
            <v>15667998777</v>
          </cell>
        </row>
        <row r="403">
          <cell r="A403" t="str">
            <v>佳业</v>
          </cell>
          <cell r="B403" t="str">
            <v>螺纹钢</v>
          </cell>
          <cell r="C403" t="str">
            <v>HRB400E Φ25 9m</v>
          </cell>
          <cell r="D403" t="str">
            <v>吨</v>
          </cell>
          <cell r="E403">
            <v>35</v>
          </cell>
          <cell r="F403">
            <v>45674</v>
          </cell>
          <cell r="G403" t="str">
            <v>（中铁十局-资乐高速4标）四川省眉山市仁寿县彰加镇华炉村中铁十局资乐高速3#钢筋场</v>
          </cell>
          <cell r="H403" t="str">
            <v>杨飞</v>
          </cell>
          <cell r="I403">
            <v>15667998777</v>
          </cell>
        </row>
        <row r="404">
          <cell r="A404" t="str">
            <v>佳业</v>
          </cell>
          <cell r="B404" t="str">
            <v>螺纹钢</v>
          </cell>
          <cell r="C404" t="str">
            <v>HRB400E Φ20 9m</v>
          </cell>
          <cell r="D404" t="str">
            <v>吨</v>
          </cell>
          <cell r="E404">
            <v>35</v>
          </cell>
          <cell r="F404">
            <v>45674</v>
          </cell>
          <cell r="G404" t="str">
            <v>（中铁十局-资乐高速4标）四川省眉山市仁寿县彰加镇华炉村中铁十局资乐高速3#钢筋场</v>
          </cell>
          <cell r="H404" t="str">
            <v>杨飞</v>
          </cell>
          <cell r="I404">
            <v>15667998777</v>
          </cell>
        </row>
        <row r="405">
          <cell r="A405" t="str">
            <v>佳业</v>
          </cell>
          <cell r="B405" t="str">
            <v>螺纹钢</v>
          </cell>
          <cell r="C405" t="str">
            <v>HRB400E Φ16 9m</v>
          </cell>
          <cell r="D405" t="str">
            <v>吨</v>
          </cell>
          <cell r="E405">
            <v>35</v>
          </cell>
          <cell r="F405">
            <v>45674</v>
          </cell>
          <cell r="G405" t="str">
            <v>（中铁十局-资乐高速4标）四川省眉山市仁寿县彰加镇华炉村中铁十局资乐高速3#钢筋场</v>
          </cell>
          <cell r="H405" t="str">
            <v>杨飞</v>
          </cell>
          <cell r="I405">
            <v>15667998777</v>
          </cell>
        </row>
        <row r="406">
          <cell r="A406" t="str">
            <v>佳业</v>
          </cell>
          <cell r="B406" t="str">
            <v>螺纹钢</v>
          </cell>
          <cell r="C406" t="str">
            <v>HRB400E Φ12 9m</v>
          </cell>
          <cell r="D406" t="str">
            <v>吨</v>
          </cell>
          <cell r="E406">
            <v>35</v>
          </cell>
          <cell r="F406">
            <v>45674</v>
          </cell>
          <cell r="G406" t="str">
            <v>（中铁十局-资乐高速4标）四川省眉山市仁寿县彰加镇华炉村中铁十局资乐高速3#钢筋场</v>
          </cell>
          <cell r="H406" t="str">
            <v>杨飞</v>
          </cell>
          <cell r="I406">
            <v>15667998777</v>
          </cell>
        </row>
        <row r="407">
          <cell r="A407" t="str">
            <v>佳业</v>
          </cell>
          <cell r="B407" t="str">
            <v>螺纹钢</v>
          </cell>
          <cell r="C407" t="str">
            <v>HRB400E Φ28 9m</v>
          </cell>
          <cell r="D407" t="str">
            <v>吨</v>
          </cell>
          <cell r="E407">
            <v>70</v>
          </cell>
          <cell r="F407">
            <v>45674</v>
          </cell>
          <cell r="G407" t="str">
            <v>（中铁五局-成渝扩容3标）四川省资阳市雁江区伍隍镇铺子村雁江区X138</v>
          </cell>
          <cell r="H407" t="str">
            <v>王健</v>
          </cell>
          <cell r="I407">
            <v>17726168395</v>
          </cell>
        </row>
        <row r="408">
          <cell r="A408" t="str">
            <v>佳业</v>
          </cell>
          <cell r="B408" t="str">
            <v>螺纹钢</v>
          </cell>
          <cell r="C408" t="str">
            <v>HRB400E Φ28 9m</v>
          </cell>
          <cell r="D408" t="str">
            <v>吨</v>
          </cell>
          <cell r="E408">
            <v>35</v>
          </cell>
          <cell r="F408">
            <v>45674</v>
          </cell>
          <cell r="G408" t="str">
            <v>（中铁广州局-成渝扩容2标）成渝扩容项目ZCB3-2标2＃拌和站【雁江区联盟桥东北50米(资资路) 】</v>
          </cell>
          <cell r="H408" t="str">
            <v>刘沛琦</v>
          </cell>
          <cell r="I408">
            <v>18011784798</v>
          </cell>
        </row>
        <row r="409">
          <cell r="A409" t="str">
            <v>佳业</v>
          </cell>
          <cell r="B409" t="str">
            <v>螺纹钢</v>
          </cell>
          <cell r="C409" t="str">
            <v>HRB400E Φ16 9m</v>
          </cell>
          <cell r="D409" t="str">
            <v>吨</v>
          </cell>
          <cell r="E409">
            <v>35</v>
          </cell>
          <cell r="F409">
            <v>45674</v>
          </cell>
          <cell r="G409" t="str">
            <v>（中铁广州局-成渝扩容2标）四川省资阳市雁江区南双路杨家糖房</v>
          </cell>
          <cell r="H409" t="str">
            <v>邓志强</v>
          </cell>
          <cell r="I409">
            <v>17603045490</v>
          </cell>
        </row>
        <row r="410">
          <cell r="A410" t="str">
            <v>佳业</v>
          </cell>
          <cell r="B410" t="str">
            <v>螺纹钢</v>
          </cell>
          <cell r="C410" t="str">
            <v>HRB400E Φ20 9m</v>
          </cell>
          <cell r="D410" t="str">
            <v>吨</v>
          </cell>
          <cell r="E410">
            <v>35</v>
          </cell>
          <cell r="F410">
            <v>45674</v>
          </cell>
          <cell r="G410" t="str">
            <v>（中铁广州局-成渝扩容2标）四川省资阳市雁江区南双路杨家糖房</v>
          </cell>
          <cell r="H410" t="str">
            <v>邓志强</v>
          </cell>
          <cell r="I410">
            <v>17603045490</v>
          </cell>
        </row>
        <row r="411">
          <cell r="A411" t="str">
            <v>佳业</v>
          </cell>
          <cell r="B411" t="str">
            <v>螺纹钢</v>
          </cell>
          <cell r="C411" t="str">
            <v>HRB400E Φ22 9m</v>
          </cell>
          <cell r="D411" t="str">
            <v>吨</v>
          </cell>
          <cell r="E411">
            <v>35</v>
          </cell>
          <cell r="F411">
            <v>45674</v>
          </cell>
          <cell r="G411" t="str">
            <v>（中铁广州局-成渝扩容2标）四川省资阳市雁江区南双路杨家糖房</v>
          </cell>
          <cell r="H411" t="str">
            <v>邓志强</v>
          </cell>
          <cell r="I411">
            <v>17603045490</v>
          </cell>
        </row>
        <row r="412">
          <cell r="A412" t="str">
            <v>佳业</v>
          </cell>
          <cell r="B412" t="str">
            <v>螺纹钢</v>
          </cell>
          <cell r="C412" t="str">
            <v>HRB400E Φ25 9m</v>
          </cell>
          <cell r="D412" t="str">
            <v>吨</v>
          </cell>
          <cell r="E412">
            <v>35</v>
          </cell>
          <cell r="F412">
            <v>45674</v>
          </cell>
          <cell r="G412" t="str">
            <v>（中铁广州局-成渝扩容2标）四川省资阳市雁江区南双路杨家糖房</v>
          </cell>
          <cell r="H412" t="str">
            <v>邓志强</v>
          </cell>
          <cell r="I412">
            <v>17603045490</v>
          </cell>
        </row>
        <row r="413">
          <cell r="A413" t="str">
            <v>成实</v>
          </cell>
          <cell r="B413" t="str">
            <v>螺纹钢</v>
          </cell>
          <cell r="C413" t="str">
            <v>HRB500E Φ25 12m</v>
          </cell>
          <cell r="D413" t="str">
            <v>吨</v>
          </cell>
          <cell r="E413">
            <v>52.5</v>
          </cell>
          <cell r="F413">
            <v>45674</v>
          </cell>
          <cell r="G413" t="str">
            <v>（中铁广州局-资乐高速5标）四川省乐山市井研县希望大道116号</v>
          </cell>
          <cell r="H413" t="str">
            <v>廖俊杰</v>
          </cell>
          <cell r="I413">
            <v>15775100965</v>
          </cell>
        </row>
        <row r="414">
          <cell r="A414" t="str">
            <v>成实</v>
          </cell>
          <cell r="B414" t="str">
            <v>螺纹钢</v>
          </cell>
          <cell r="C414" t="str">
            <v>HRB500E Φ28 12m</v>
          </cell>
          <cell r="D414" t="str">
            <v>吨</v>
          </cell>
          <cell r="E414">
            <v>17.5</v>
          </cell>
          <cell r="F414">
            <v>45674</v>
          </cell>
          <cell r="G414" t="str">
            <v>（中铁广州局-资乐高速5标）四川省乐山市井研县希望大道116号</v>
          </cell>
          <cell r="H414" t="str">
            <v>廖俊杰</v>
          </cell>
          <cell r="I414">
            <v>15775100965</v>
          </cell>
        </row>
        <row r="415">
          <cell r="A415" t="str">
            <v>成实</v>
          </cell>
          <cell r="B415" t="str">
            <v>盘螺</v>
          </cell>
          <cell r="C415" t="str">
            <v>HRB400E Φ14</v>
          </cell>
          <cell r="D415" t="str">
            <v>吨</v>
          </cell>
          <cell r="E415">
            <v>60</v>
          </cell>
          <cell r="F415">
            <v>45674</v>
          </cell>
          <cell r="G415" t="str">
            <v>（中铁广州局-资乐高速5标）四川省乐山市井研县希望大道116号</v>
          </cell>
          <cell r="H415" t="str">
            <v>廖俊杰</v>
          </cell>
          <cell r="I415">
            <v>15775100965</v>
          </cell>
        </row>
        <row r="416">
          <cell r="A416" t="str">
            <v>成实</v>
          </cell>
          <cell r="B416" t="str">
            <v>螺纹钢</v>
          </cell>
          <cell r="C416" t="str">
            <v>HRB500E Φ25 12m</v>
          </cell>
          <cell r="D416" t="str">
            <v>吨</v>
          </cell>
          <cell r="E416">
            <v>64</v>
          </cell>
          <cell r="F416">
            <v>45674</v>
          </cell>
          <cell r="G416" t="str">
            <v>（中铁广州局-资乐高速5标）四川省乐山市井研县希望大道116号</v>
          </cell>
          <cell r="H416" t="str">
            <v>廖俊杰</v>
          </cell>
          <cell r="I416">
            <v>15775100965</v>
          </cell>
        </row>
        <row r="417">
          <cell r="A417" t="str">
            <v>成实</v>
          </cell>
          <cell r="B417" t="str">
            <v>螺纹钢</v>
          </cell>
          <cell r="C417" t="str">
            <v>HRB500E Φ22 12m</v>
          </cell>
          <cell r="D417" t="str">
            <v>吨</v>
          </cell>
          <cell r="E417">
            <v>29</v>
          </cell>
          <cell r="F417">
            <v>45674</v>
          </cell>
          <cell r="G417" t="str">
            <v>（中铁广州局-资乐高速5标）四川省乐山市井研县希望大道116号</v>
          </cell>
          <cell r="H417" t="str">
            <v>廖俊杰</v>
          </cell>
          <cell r="I417">
            <v>15775100965</v>
          </cell>
        </row>
        <row r="418">
          <cell r="A418" t="str">
            <v>成实</v>
          </cell>
          <cell r="B418" t="str">
            <v>盘螺</v>
          </cell>
          <cell r="C418" t="str">
            <v>HRB400E Φ14</v>
          </cell>
          <cell r="D418" t="str">
            <v>吨</v>
          </cell>
          <cell r="E418">
            <v>160</v>
          </cell>
          <cell r="F418">
            <v>45674</v>
          </cell>
          <cell r="G418" t="str">
            <v>（中铁广州局-资乐高速5标）四川省乐山市井研县希望大道116号</v>
          </cell>
          <cell r="H418" t="str">
            <v>廖俊杰</v>
          </cell>
          <cell r="I418">
            <v>15775100965</v>
          </cell>
        </row>
        <row r="419">
          <cell r="A419" t="str">
            <v>成实</v>
          </cell>
          <cell r="B419" t="str">
            <v>高线</v>
          </cell>
          <cell r="C419" t="str">
            <v>HPB300Φ12</v>
          </cell>
          <cell r="D419" t="str">
            <v>吨</v>
          </cell>
          <cell r="E419">
            <v>35</v>
          </cell>
          <cell r="F419">
            <v>45674</v>
          </cell>
          <cell r="G419" t="str">
            <v>（中铁十局-资乐高速4标）四川省眉山市仁寿县彰加镇华炉村中铁十局资乐高速3#钢筋场</v>
          </cell>
          <cell r="H419" t="str">
            <v>杨飞</v>
          </cell>
          <cell r="I419">
            <v>15667998777</v>
          </cell>
        </row>
        <row r="420">
          <cell r="A420" t="str">
            <v>成实</v>
          </cell>
          <cell r="B420" t="str">
            <v>盘螺</v>
          </cell>
          <cell r="C420" t="str">
            <v>HRB400E Φ14</v>
          </cell>
          <cell r="D420" t="str">
            <v>吨</v>
          </cell>
          <cell r="E420">
            <v>35</v>
          </cell>
          <cell r="F420">
            <v>45674</v>
          </cell>
          <cell r="G420" t="str">
            <v>（自永1标八局二分公司钢筋棚）四川省自贡市大安区牛佛镇</v>
          </cell>
          <cell r="H420" t="str">
            <v>沈维良</v>
          </cell>
          <cell r="I420">
            <v>18980505177</v>
          </cell>
        </row>
        <row r="421">
          <cell r="A421" t="str">
            <v>陕钢</v>
          </cell>
          <cell r="B421" t="str">
            <v>盘螺</v>
          </cell>
          <cell r="C421" t="str">
            <v>HRB400E Φ6</v>
          </cell>
          <cell r="D421" t="str">
            <v>吨</v>
          </cell>
          <cell r="E421">
            <v>5</v>
          </cell>
          <cell r="F421">
            <v>45674</v>
          </cell>
          <cell r="G421" t="str">
            <v>(五冶钢构医学科学产业园建设项目房建三部-一标（7-2）)四川省南充市顺庆区搬罾街道学府大道二段</v>
          </cell>
          <cell r="H421" t="str">
            <v>郑林</v>
          </cell>
          <cell r="I421">
            <v>18349955455</v>
          </cell>
        </row>
        <row r="422">
          <cell r="A422" t="str">
            <v>陕钢</v>
          </cell>
          <cell r="B422" t="str">
            <v>盘螺</v>
          </cell>
          <cell r="C422" t="str">
            <v>HRB400E Φ8</v>
          </cell>
          <cell r="D422" t="str">
            <v>吨</v>
          </cell>
          <cell r="E422">
            <v>15</v>
          </cell>
          <cell r="F422">
            <v>45674</v>
          </cell>
          <cell r="G422" t="str">
            <v>(五冶钢构医学科学产业园建设项目房建三部-一标（7-2）)四川省南充市顺庆区搬罾街道学府大道二段</v>
          </cell>
          <cell r="H422" t="str">
            <v>郑林</v>
          </cell>
          <cell r="I422">
            <v>18349955455</v>
          </cell>
        </row>
        <row r="423">
          <cell r="A423" t="str">
            <v>陕钢</v>
          </cell>
          <cell r="B423" t="str">
            <v>盘螺</v>
          </cell>
          <cell r="C423" t="str">
            <v>HRB400E Φ8</v>
          </cell>
          <cell r="D423" t="str">
            <v>吨</v>
          </cell>
          <cell r="E423">
            <v>12.5</v>
          </cell>
          <cell r="F423">
            <v>45674</v>
          </cell>
          <cell r="G423" t="str">
            <v>(五冶钢构医学科学产业园建设项目房建三部-一标（7-3）)四川省南充市顺庆区搬罾街道学府大道二段</v>
          </cell>
          <cell r="H423" t="str">
            <v>郑林</v>
          </cell>
          <cell r="I423">
            <v>18349955455</v>
          </cell>
        </row>
        <row r="424">
          <cell r="A424" t="str">
            <v>润耀</v>
          </cell>
          <cell r="B424" t="str">
            <v>高线</v>
          </cell>
          <cell r="C424" t="str">
            <v>HPB300Φ10</v>
          </cell>
          <cell r="D424" t="str">
            <v>吨</v>
          </cell>
          <cell r="E424">
            <v>70</v>
          </cell>
          <cell r="F424">
            <v>45674</v>
          </cell>
          <cell r="G424" t="str">
            <v>（中铁三局-铜资高速1标）成都易建金属有限公司（成都市双流区蛟龙工业港新华大道七段563号）</v>
          </cell>
          <cell r="H424" t="str">
            <v>代德军</v>
          </cell>
          <cell r="I424">
            <v>18602811878</v>
          </cell>
        </row>
        <row r="425">
          <cell r="A425" t="str">
            <v>润耀</v>
          </cell>
          <cell r="B425" t="str">
            <v>螺纹钢</v>
          </cell>
          <cell r="C425" t="str">
            <v>HRB400E Φ32 12m</v>
          </cell>
          <cell r="D425" t="str">
            <v>吨</v>
          </cell>
          <cell r="E425">
            <v>12</v>
          </cell>
          <cell r="F425">
            <v>45674</v>
          </cell>
          <cell r="G425" t="str">
            <v>（中铁广州局-资乐高速5标）四川省乐山市井研县希望大道116号</v>
          </cell>
          <cell r="H425" t="str">
            <v>廖俊杰</v>
          </cell>
          <cell r="I425">
            <v>15775100965</v>
          </cell>
        </row>
        <row r="426">
          <cell r="A426" t="str">
            <v>润耀</v>
          </cell>
          <cell r="B426" t="str">
            <v>螺纹钢</v>
          </cell>
          <cell r="C426" t="str">
            <v>HRB400E Φ25 12m</v>
          </cell>
          <cell r="D426" t="str">
            <v>吨</v>
          </cell>
          <cell r="E426">
            <v>24</v>
          </cell>
          <cell r="F426">
            <v>45674</v>
          </cell>
          <cell r="G426" t="str">
            <v>（中铁广州局-资乐高速5标）四川省乐山市井研县希望大道116号</v>
          </cell>
          <cell r="H426" t="str">
            <v>廖俊杰</v>
          </cell>
          <cell r="I426">
            <v>15775100965</v>
          </cell>
        </row>
        <row r="427">
          <cell r="A427" t="str">
            <v>润耀</v>
          </cell>
          <cell r="B427" t="str">
            <v>盘螺</v>
          </cell>
          <cell r="C427" t="str">
            <v>HRB400E Φ12</v>
          </cell>
          <cell r="D427" t="str">
            <v>吨</v>
          </cell>
          <cell r="E427">
            <v>140</v>
          </cell>
          <cell r="F427">
            <v>45674</v>
          </cell>
          <cell r="G427" t="str">
            <v>（中铁广州局-资乐高速5标）四川省乐山市井研县希望大道116号</v>
          </cell>
          <cell r="H427" t="str">
            <v>廖俊杰</v>
          </cell>
          <cell r="I427">
            <v>15775100965</v>
          </cell>
        </row>
        <row r="428">
          <cell r="A428" t="str">
            <v>润耀</v>
          </cell>
          <cell r="B428" t="str">
            <v>高线</v>
          </cell>
          <cell r="C428" t="str">
            <v>HPB300Φ10</v>
          </cell>
          <cell r="D428" t="str">
            <v>吨</v>
          </cell>
          <cell r="E428">
            <v>35</v>
          </cell>
          <cell r="F428">
            <v>45674</v>
          </cell>
          <cell r="G428" t="str">
            <v>（中铁广州局-资乐高速5标）四川省乐山市井研县希望大道116号</v>
          </cell>
          <cell r="H428" t="str">
            <v>廖俊杰</v>
          </cell>
          <cell r="I428">
            <v>15775100965</v>
          </cell>
        </row>
        <row r="429">
          <cell r="A429" t="str">
            <v>润耀</v>
          </cell>
          <cell r="B429" t="str">
            <v>高线</v>
          </cell>
          <cell r="C429" t="str">
            <v>HPB300Φ12</v>
          </cell>
          <cell r="D429" t="str">
            <v>吨</v>
          </cell>
          <cell r="E429">
            <v>35</v>
          </cell>
          <cell r="F429">
            <v>45674</v>
          </cell>
          <cell r="G429" t="str">
            <v>（中铁五局-成渝扩容3标）四川省资阳市雁江区伍隍镇铺子村雁江区X138</v>
          </cell>
          <cell r="H429" t="str">
            <v>王健</v>
          </cell>
          <cell r="I429">
            <v>17726168395</v>
          </cell>
        </row>
        <row r="430">
          <cell r="A430" t="str">
            <v>润耀</v>
          </cell>
          <cell r="B430" t="str">
            <v>高线</v>
          </cell>
          <cell r="C430" t="str">
            <v>HPB300Φ12</v>
          </cell>
          <cell r="D430" t="str">
            <v>吨</v>
          </cell>
          <cell r="E430">
            <v>35</v>
          </cell>
          <cell r="F430">
            <v>45674</v>
          </cell>
          <cell r="G430" t="str">
            <v>（中铁广州局-成渝扩容2标）四川省资阳市雁江区南双路杨家糖房</v>
          </cell>
          <cell r="H430" t="str">
            <v>邓志强</v>
          </cell>
          <cell r="I430">
            <v>17603045490</v>
          </cell>
        </row>
        <row r="431">
          <cell r="A431" t="str">
            <v>润耀</v>
          </cell>
          <cell r="B431" t="str">
            <v>盘螺</v>
          </cell>
          <cell r="C431" t="str">
            <v>HRB400E Φ12</v>
          </cell>
          <cell r="D431" t="str">
            <v>吨</v>
          </cell>
          <cell r="E431">
            <v>35</v>
          </cell>
          <cell r="F431">
            <v>45674</v>
          </cell>
          <cell r="G431" t="str">
            <v>（中铁广州局-成渝扩容2标）四川省资阳市雁江区南双路杨家糖房</v>
          </cell>
          <cell r="H431" t="str">
            <v>邓志强</v>
          </cell>
          <cell r="I431">
            <v>17603045490</v>
          </cell>
        </row>
        <row r="432">
          <cell r="A432" t="str">
            <v>佳业</v>
          </cell>
          <cell r="B432" t="str">
            <v>螺纹钢</v>
          </cell>
          <cell r="C432" t="str">
            <v>HRB400E Φ28 9m</v>
          </cell>
          <cell r="D432" t="str">
            <v>吨</v>
          </cell>
          <cell r="E432">
            <v>39</v>
          </cell>
          <cell r="F432">
            <v>45676</v>
          </cell>
          <cell r="G432" t="str">
            <v>（中铁广州局-资乐高速5标）四川省乐山市井研县希望大道116号</v>
          </cell>
          <cell r="H432" t="str">
            <v>廖俊杰</v>
          </cell>
          <cell r="I432">
            <v>15775100965</v>
          </cell>
        </row>
        <row r="433">
          <cell r="A433" t="str">
            <v>佳业</v>
          </cell>
          <cell r="B433" t="str">
            <v>螺纹钢</v>
          </cell>
          <cell r="C433" t="str">
            <v>HRB400E Φ28 12m</v>
          </cell>
          <cell r="D433" t="str">
            <v>吨</v>
          </cell>
          <cell r="E433">
            <v>65</v>
          </cell>
          <cell r="F433">
            <v>45676</v>
          </cell>
          <cell r="G433" t="str">
            <v>（中铁广州局-资乐高速5标）四川省乐山市井研县希望大道116号</v>
          </cell>
          <cell r="H433" t="str">
            <v>廖俊杰</v>
          </cell>
          <cell r="I433">
            <v>15775100965</v>
          </cell>
        </row>
        <row r="434">
          <cell r="A434" t="str">
            <v>润耀</v>
          </cell>
          <cell r="B434" t="str">
            <v>高线</v>
          </cell>
          <cell r="C434" t="str">
            <v>HPB300Φ10</v>
          </cell>
          <cell r="D434" t="str">
            <v>吨</v>
          </cell>
          <cell r="E434">
            <v>35</v>
          </cell>
          <cell r="F434">
            <v>45676</v>
          </cell>
          <cell r="G434" t="str">
            <v>（中铁广州局-资乐高速5标）四川省乐山市井研县希望大道116号</v>
          </cell>
          <cell r="H434" t="str">
            <v>廖俊杰</v>
          </cell>
          <cell r="I434">
            <v>15775100965</v>
          </cell>
        </row>
        <row r="435">
          <cell r="A435" t="str">
            <v>润耀</v>
          </cell>
          <cell r="B435" t="str">
            <v>螺纹钢</v>
          </cell>
          <cell r="C435" t="str">
            <v>HRB400E Φ25 12m</v>
          </cell>
          <cell r="D435" t="str">
            <v>吨</v>
          </cell>
          <cell r="E435">
            <v>35</v>
          </cell>
          <cell r="F435">
            <v>45676</v>
          </cell>
          <cell r="G435" t="str">
            <v>（中铁五局-成渝扩容3标）四川省资阳市雁江区伍隍镇铺子村雁江区X138</v>
          </cell>
          <cell r="H435" t="str">
            <v>王健</v>
          </cell>
          <cell r="I435">
            <v>17726168395</v>
          </cell>
        </row>
        <row r="436">
          <cell r="A436" t="str">
            <v>成实</v>
          </cell>
          <cell r="B436" t="str">
            <v>盘螺</v>
          </cell>
          <cell r="C436" t="str">
            <v>HRB400E Φ8</v>
          </cell>
          <cell r="D436" t="str">
            <v>吨</v>
          </cell>
          <cell r="E436">
            <v>10</v>
          </cell>
          <cell r="F436">
            <v>45677</v>
          </cell>
          <cell r="G436" t="str">
            <v>（中核华兴）四川天府新区585研发中心项目（一期）二标段（科学城中路东段）</v>
          </cell>
          <cell r="H436" t="str">
            <v>郑西全 </v>
          </cell>
          <cell r="I436" t="str">
            <v>17608022851</v>
          </cell>
        </row>
        <row r="437">
          <cell r="A437" t="str">
            <v>成实</v>
          </cell>
          <cell r="B437" t="str">
            <v>盘螺</v>
          </cell>
          <cell r="C437" t="str">
            <v>HRB400E Φ10</v>
          </cell>
          <cell r="D437" t="str">
            <v>吨</v>
          </cell>
          <cell r="E437">
            <v>5</v>
          </cell>
          <cell r="F437">
            <v>45677</v>
          </cell>
          <cell r="G437" t="str">
            <v>（中核华兴）四川天府新区585研发中心项目（一期）二标段（科学城中路东段）</v>
          </cell>
          <cell r="H437" t="str">
            <v>郑西全 </v>
          </cell>
          <cell r="I437" t="str">
            <v>17608022851</v>
          </cell>
        </row>
        <row r="438">
          <cell r="A438" t="str">
            <v>成实</v>
          </cell>
          <cell r="B438" t="str">
            <v>螺纹钢</v>
          </cell>
          <cell r="C438" t="str">
            <v>HRB400EΦ12*9m</v>
          </cell>
          <cell r="D438" t="str">
            <v>吨</v>
          </cell>
          <cell r="E438">
            <v>7.5</v>
          </cell>
          <cell r="F438">
            <v>45677</v>
          </cell>
          <cell r="G438" t="str">
            <v>（中核华兴）四川天府新区585研发中心项目（一期）二标段（科学城中路东段）</v>
          </cell>
          <cell r="H438" t="str">
            <v>郑西全 </v>
          </cell>
          <cell r="I438" t="str">
            <v>17608022851</v>
          </cell>
        </row>
        <row r="439">
          <cell r="A439" t="str">
            <v>成实</v>
          </cell>
          <cell r="B439" t="str">
            <v>螺纹钢</v>
          </cell>
          <cell r="C439" t="str">
            <v>HRB500EΦ18*12m</v>
          </cell>
          <cell r="D439" t="str">
            <v>吨</v>
          </cell>
          <cell r="E439">
            <v>2.5</v>
          </cell>
          <cell r="F439">
            <v>45677</v>
          </cell>
          <cell r="G439" t="str">
            <v>（中核华兴）四川天府新区585研发中心项目（一期）二标段（科学城中路东段）</v>
          </cell>
          <cell r="H439" t="str">
            <v>郑西全 </v>
          </cell>
          <cell r="I439" t="str">
            <v>17608022851</v>
          </cell>
        </row>
        <row r="440">
          <cell r="A440" t="str">
            <v>晋邦</v>
          </cell>
          <cell r="B440" t="str">
            <v>盘螺</v>
          </cell>
          <cell r="C440" t="str">
            <v>HRB400E Φ10</v>
          </cell>
          <cell r="D440" t="str">
            <v>吨</v>
          </cell>
          <cell r="E440">
            <v>15</v>
          </cell>
          <cell r="F440">
            <v>45677</v>
          </cell>
          <cell r="G440" t="str">
            <v>(五冶钢构医学科学产业园建设项目房建三部-一标（7-1）)四川省南充市顺庆区搬罾街道学府大道二段</v>
          </cell>
          <cell r="H440" t="str">
            <v>郑林</v>
          </cell>
          <cell r="I440">
            <v>18349955455</v>
          </cell>
        </row>
        <row r="441">
          <cell r="A441" t="str">
            <v>晋邦</v>
          </cell>
          <cell r="B441" t="str">
            <v>螺纹钢</v>
          </cell>
          <cell r="C441" t="str">
            <v>HRB400E Φ12 9m</v>
          </cell>
          <cell r="D441" t="str">
            <v>吨</v>
          </cell>
          <cell r="E441">
            <v>20</v>
          </cell>
          <cell r="F441">
            <v>45677</v>
          </cell>
          <cell r="G441" t="str">
            <v>(五冶钢构医学科学产业园建设项目房建三部-一标（7-1）)四川省南充市顺庆区搬罾街道学府大道二段</v>
          </cell>
          <cell r="H441" t="str">
            <v>郑林</v>
          </cell>
          <cell r="I441">
            <v>18349955455</v>
          </cell>
        </row>
        <row r="442">
          <cell r="A442" t="str">
            <v>成实</v>
          </cell>
          <cell r="B442" t="str">
            <v>螺纹钢</v>
          </cell>
          <cell r="C442" t="str">
            <v>HRB500E Φ25 12m</v>
          </cell>
          <cell r="D442" t="str">
            <v>吨</v>
          </cell>
          <cell r="E442">
            <v>35</v>
          </cell>
          <cell r="F442">
            <v>45677</v>
          </cell>
          <cell r="G442" t="str">
            <v>（中铁十局-资乐高速4标）四川省眉山市仁寿县彰加镇促进村中铁十局资乐高速1#钢筋场</v>
          </cell>
          <cell r="H442" t="str">
            <v>杨飞</v>
          </cell>
          <cell r="I442">
            <v>15667998777</v>
          </cell>
        </row>
        <row r="443">
          <cell r="A443" t="str">
            <v>陕钢</v>
          </cell>
          <cell r="B443" t="str">
            <v>螺纹钢</v>
          </cell>
          <cell r="C443" t="str">
            <v>HRB400E Φ25 12m</v>
          </cell>
          <cell r="D443" t="str">
            <v>吨</v>
          </cell>
          <cell r="E443">
            <v>35</v>
          </cell>
          <cell r="F443">
            <v>45677</v>
          </cell>
          <cell r="G443" t="str">
            <v>（中铁五局-成渝扩容3标）四川省资阳市雁江区伍隍镇铺子村雁江区X138</v>
          </cell>
          <cell r="H443" t="str">
            <v>王健</v>
          </cell>
          <cell r="I443">
            <v>17726168395</v>
          </cell>
        </row>
        <row r="444">
          <cell r="A444" t="str">
            <v>陕钢</v>
          </cell>
          <cell r="B444" t="str">
            <v>高线</v>
          </cell>
          <cell r="C444" t="str">
            <v>HPB300Φ8</v>
          </cell>
          <cell r="D444" t="str">
            <v>吨</v>
          </cell>
          <cell r="E444">
            <v>35</v>
          </cell>
          <cell r="F444">
            <v>45677</v>
          </cell>
          <cell r="G444" t="str">
            <v>（中铁十局-资乐高速4标）四川省眉山市仁寿县彰加镇促进村中铁十局资乐高速1#梁场</v>
          </cell>
          <cell r="H444" t="str">
            <v>杨飞</v>
          </cell>
          <cell r="I444">
            <v>15667998777</v>
          </cell>
        </row>
        <row r="445">
          <cell r="A445" t="str">
            <v>陕钢</v>
          </cell>
          <cell r="B445" t="str">
            <v>高线</v>
          </cell>
          <cell r="C445" t="str">
            <v>HPB300Φ10</v>
          </cell>
          <cell r="D445" t="str">
            <v>吨</v>
          </cell>
          <cell r="E445">
            <v>17</v>
          </cell>
          <cell r="F445">
            <v>45677</v>
          </cell>
          <cell r="G445" t="str">
            <v>（中铁十局-资乐高速4标）四川省眉山市仁寿县彰加镇促进村中铁十局资乐高速1#钢筋场</v>
          </cell>
          <cell r="H445" t="str">
            <v>杨飞</v>
          </cell>
          <cell r="I445">
            <v>15667998777</v>
          </cell>
        </row>
        <row r="446">
          <cell r="A446" t="str">
            <v>陕钢</v>
          </cell>
          <cell r="B446" t="str">
            <v>高线</v>
          </cell>
          <cell r="C446" t="str">
            <v>HPB300Φ12</v>
          </cell>
          <cell r="D446" t="str">
            <v>吨</v>
          </cell>
          <cell r="E446">
            <v>17</v>
          </cell>
          <cell r="F446">
            <v>45677</v>
          </cell>
          <cell r="G446" t="str">
            <v>（中铁十局-资乐高速4标）四川省眉山市仁寿县彰加镇促进村中铁十局资乐高速1#钢筋场</v>
          </cell>
          <cell r="H446" t="str">
            <v>杨飞</v>
          </cell>
          <cell r="I446">
            <v>15667998777</v>
          </cell>
        </row>
        <row r="447">
          <cell r="A447" t="str">
            <v>陕钢</v>
          </cell>
          <cell r="B447" t="str">
            <v>螺纹钢</v>
          </cell>
          <cell r="C447" t="str">
            <v>HRB400E Φ25 12m</v>
          </cell>
          <cell r="D447" t="str">
            <v>吨</v>
          </cell>
          <cell r="E447">
            <v>35</v>
          </cell>
          <cell r="F447">
            <v>45677</v>
          </cell>
          <cell r="G447" t="str">
            <v>（中铁十局-资乐高速4标）四川省眉山市仁寿县彰加镇促进村中铁十局资乐高速1#梁场</v>
          </cell>
          <cell r="H447" t="str">
            <v>杨飞</v>
          </cell>
          <cell r="I447">
            <v>15667998777</v>
          </cell>
        </row>
        <row r="448">
          <cell r="A448" t="str">
            <v>陕钢</v>
          </cell>
          <cell r="B448" t="str">
            <v>螺纹钢</v>
          </cell>
          <cell r="C448" t="str">
            <v>HRB400E Φ16 12m</v>
          </cell>
          <cell r="D448" t="str">
            <v>吨</v>
          </cell>
          <cell r="E448">
            <v>35</v>
          </cell>
          <cell r="F448">
            <v>45677</v>
          </cell>
          <cell r="G448" t="str">
            <v>（中铁十局-资乐高速4标）四川省眉山市仁寿县彰加镇促进村中铁十局资乐高速1#梁场</v>
          </cell>
          <cell r="H448" t="str">
            <v>杨飞</v>
          </cell>
          <cell r="I448">
            <v>15667998777</v>
          </cell>
        </row>
        <row r="449">
          <cell r="A449" t="str">
            <v>佳业</v>
          </cell>
          <cell r="B449" t="str">
            <v>螺纹钢</v>
          </cell>
          <cell r="C449" t="str">
            <v>HRB500E Φ25 9m</v>
          </cell>
          <cell r="D449" t="str">
            <v>吨</v>
          </cell>
          <cell r="E449">
            <v>105</v>
          </cell>
          <cell r="F449">
            <v>45677</v>
          </cell>
          <cell r="G449" t="str">
            <v>（中铁十局-资乐高速4标）四川省眉山市仁寿县彰加镇促进村中铁十局资乐高速1#钢筋场</v>
          </cell>
          <cell r="H449" t="str">
            <v>杨飞</v>
          </cell>
          <cell r="I449">
            <v>15667998777</v>
          </cell>
        </row>
        <row r="450">
          <cell r="A450" t="str">
            <v>佳业</v>
          </cell>
          <cell r="B450" t="str">
            <v>螺纹钢</v>
          </cell>
          <cell r="C450" t="str">
            <v>HRB400E Φ14×9米</v>
          </cell>
          <cell r="D450" t="str">
            <v>吨</v>
          </cell>
          <cell r="E450">
            <v>6</v>
          </cell>
          <cell r="F450">
            <v>45677</v>
          </cell>
          <cell r="G450" t="str">
            <v>（自永2标九局西南分公司钢筋棚）四川省自贡市骑龙镇大湾村</v>
          </cell>
          <cell r="H450" t="str">
            <v>李智罡</v>
          </cell>
          <cell r="I450">
            <v>15210015693</v>
          </cell>
        </row>
        <row r="451">
          <cell r="A451" t="str">
            <v>佳业</v>
          </cell>
          <cell r="B451" t="str">
            <v>螺纹钢</v>
          </cell>
          <cell r="C451" t="str">
            <v>HRB500E Φ28×9米</v>
          </cell>
          <cell r="D451" t="str">
            <v>吨</v>
          </cell>
          <cell r="E451">
            <v>135</v>
          </cell>
          <cell r="F451">
            <v>45677</v>
          </cell>
          <cell r="G451" t="str">
            <v>（自永2标九局西南分公司钢筋棚）四川省自贡市骑龙镇大湾村</v>
          </cell>
          <cell r="H451" t="str">
            <v>李智罡</v>
          </cell>
          <cell r="I451">
            <v>15210015693</v>
          </cell>
        </row>
        <row r="452">
          <cell r="A452" t="str">
            <v>陕钢</v>
          </cell>
          <cell r="B452" t="str">
            <v>螺纹钢</v>
          </cell>
          <cell r="C452" t="str">
            <v>HRB400EФ16*12m</v>
          </cell>
          <cell r="D452" t="str">
            <v>吨</v>
          </cell>
          <cell r="E452">
            <v>70</v>
          </cell>
          <cell r="F452">
            <v>45696</v>
          </cell>
          <cell r="G452" t="str">
            <v>（中核中原-甘肃康略高速KLTJ1标项目）甘肃省陇南市康县长坝镇蒲家坝</v>
          </cell>
          <cell r="H452" t="str">
            <v>穆星</v>
          </cell>
          <cell r="I452" t="str">
            <v>18539951326/15109310092</v>
          </cell>
        </row>
        <row r="453">
          <cell r="A453" t="str">
            <v>陕钢</v>
          </cell>
          <cell r="B453" t="str">
            <v>盘螺</v>
          </cell>
          <cell r="C453" t="str">
            <v>HRB400EФ12</v>
          </cell>
          <cell r="D453" t="str">
            <v>吨</v>
          </cell>
          <cell r="E453">
            <v>12</v>
          </cell>
          <cell r="F453">
            <v>45696</v>
          </cell>
          <cell r="G453" t="str">
            <v>（中核中原-甘肃康略高速KLTJ1标项目）甘肃省陇南市康县长坝镇蒲家坝</v>
          </cell>
          <cell r="H453" t="str">
            <v>穆星</v>
          </cell>
          <cell r="I453" t="str">
            <v>18539951326/15109310092</v>
          </cell>
        </row>
        <row r="454">
          <cell r="A454" t="str">
            <v>陕钢</v>
          </cell>
          <cell r="B454" t="str">
            <v>螺纹钢</v>
          </cell>
          <cell r="C454" t="str">
            <v>HRB400EФ22*9m</v>
          </cell>
          <cell r="D454" t="str">
            <v>吨</v>
          </cell>
          <cell r="E454">
            <v>12</v>
          </cell>
          <cell r="F454">
            <v>45696</v>
          </cell>
          <cell r="G454" t="str">
            <v>（中核中原-甘肃康略高速KLTJ1标项目）甘肃省陇南市康县长坝镇蒲家坝</v>
          </cell>
          <cell r="H454" t="str">
            <v>穆星</v>
          </cell>
          <cell r="I454" t="str">
            <v>18539951326/15109310092</v>
          </cell>
        </row>
        <row r="455">
          <cell r="A455" t="str">
            <v>陕钢</v>
          </cell>
          <cell r="B455" t="str">
            <v>螺纹钢</v>
          </cell>
          <cell r="C455" t="str">
            <v>HRB400EФ25*12m</v>
          </cell>
          <cell r="D455" t="str">
            <v>吨</v>
          </cell>
          <cell r="E455">
            <v>12</v>
          </cell>
          <cell r="F455">
            <v>45696</v>
          </cell>
          <cell r="G455" t="str">
            <v>（中核中原-甘肃康略高速KLTJ1标项目）甘肃省陇南市康县长坝镇蒲家坝</v>
          </cell>
          <cell r="H455" t="str">
            <v>穆星</v>
          </cell>
          <cell r="I455" t="str">
            <v>18539951326/15109310092</v>
          </cell>
        </row>
        <row r="456">
          <cell r="A456" t="str">
            <v>达钢</v>
          </cell>
          <cell r="B456" t="str">
            <v>螺纹钢</v>
          </cell>
          <cell r="C456" t="str">
            <v>HRB400E Φ12 9m</v>
          </cell>
          <cell r="D456" t="str">
            <v>吨</v>
          </cell>
          <cell r="E456">
            <v>21</v>
          </cell>
          <cell r="F456">
            <v>45696</v>
          </cell>
          <cell r="G456" t="str">
            <v>（五冶达州国道542项目-三工区桥梁3工段）四川省达州市达川区赵固镇水文村原村委会下300米</v>
          </cell>
          <cell r="H456" t="str">
            <v>李代茂</v>
          </cell>
          <cell r="I456">
            <v>18302833536</v>
          </cell>
        </row>
        <row r="457">
          <cell r="A457" t="str">
            <v>达钢</v>
          </cell>
          <cell r="B457" t="str">
            <v>螺纹钢</v>
          </cell>
          <cell r="C457" t="str">
            <v>HRB400E Φ16 9m</v>
          </cell>
          <cell r="D457" t="str">
            <v>吨</v>
          </cell>
          <cell r="E457">
            <v>30</v>
          </cell>
          <cell r="F457">
            <v>45696</v>
          </cell>
          <cell r="G457" t="str">
            <v>（五冶达州国道542项目-三工区桥梁3工段）四川省达州市达川区赵固镇水文村原村委会下300米</v>
          </cell>
          <cell r="H457" t="str">
            <v>李代茂</v>
          </cell>
          <cell r="I457">
            <v>18302833536</v>
          </cell>
        </row>
        <row r="458">
          <cell r="A458" t="str">
            <v>达钢</v>
          </cell>
          <cell r="B458" t="str">
            <v>螺纹钢</v>
          </cell>
          <cell r="C458" t="str">
            <v>HRB400E Φ20 9m</v>
          </cell>
          <cell r="D458" t="str">
            <v>吨</v>
          </cell>
          <cell r="E458">
            <v>30</v>
          </cell>
          <cell r="F458">
            <v>45696</v>
          </cell>
          <cell r="G458" t="str">
            <v>（五冶达州国道542项目-三工区桥梁3工段）四川省达州市达川区赵固镇水文村原村委会下300米</v>
          </cell>
          <cell r="H458" t="str">
            <v>李代茂</v>
          </cell>
          <cell r="I458">
            <v>18302833536</v>
          </cell>
        </row>
        <row r="459">
          <cell r="A459" t="str">
            <v>达钢</v>
          </cell>
          <cell r="B459" t="str">
            <v>螺纹钢</v>
          </cell>
          <cell r="C459" t="str">
            <v>HRB400E Φ32 9m</v>
          </cell>
          <cell r="D459" t="str">
            <v>吨</v>
          </cell>
          <cell r="E459">
            <v>30</v>
          </cell>
          <cell r="F459">
            <v>45696</v>
          </cell>
          <cell r="G459" t="str">
            <v>（五冶达州国道542项目-三工区桥梁3工段）四川省达州市达川区赵固镇水文村原村委会下300米</v>
          </cell>
          <cell r="H459" t="str">
            <v>李代茂</v>
          </cell>
          <cell r="I459">
            <v>18302833536</v>
          </cell>
        </row>
        <row r="460">
          <cell r="A460" t="str">
            <v>达钢</v>
          </cell>
          <cell r="B460" t="str">
            <v>螺纹钢</v>
          </cell>
          <cell r="C460" t="str">
            <v>HRB400E Φ12 9m</v>
          </cell>
          <cell r="D460" t="str">
            <v>吨</v>
          </cell>
          <cell r="E460">
            <v>15</v>
          </cell>
          <cell r="F460">
            <v>45696</v>
          </cell>
          <cell r="G460" t="str">
            <v>（五冶达州国道542项目-桥梁4标）四川省达州市达川区大堰镇双井村</v>
          </cell>
          <cell r="H460" t="str">
            <v>吴志强</v>
          </cell>
          <cell r="I460">
            <v>18820030907</v>
          </cell>
        </row>
        <row r="461">
          <cell r="A461" t="str">
            <v>达钢</v>
          </cell>
          <cell r="B461" t="str">
            <v>螺纹钢</v>
          </cell>
          <cell r="C461" t="str">
            <v>HRB400E Φ14 9m</v>
          </cell>
          <cell r="D461" t="str">
            <v>吨</v>
          </cell>
          <cell r="E461">
            <v>12</v>
          </cell>
          <cell r="F461">
            <v>45696</v>
          </cell>
          <cell r="G461" t="str">
            <v>（五冶达州国道542项目-桥梁4标）四川省达州市达川区大堰镇双井村</v>
          </cell>
          <cell r="H461" t="str">
            <v>吴志强</v>
          </cell>
          <cell r="I461">
            <v>18820030907</v>
          </cell>
        </row>
        <row r="462">
          <cell r="A462" t="str">
            <v>达钢</v>
          </cell>
          <cell r="B462" t="str">
            <v>螺纹钢</v>
          </cell>
          <cell r="C462" t="str">
            <v>HRB400E Φ16 9m</v>
          </cell>
          <cell r="D462" t="str">
            <v>吨</v>
          </cell>
          <cell r="E462">
            <v>18</v>
          </cell>
          <cell r="F462">
            <v>45696</v>
          </cell>
          <cell r="G462" t="str">
            <v>（五冶达州国道542项目-桥梁4标）四川省达州市达川区大堰镇双井村</v>
          </cell>
          <cell r="H462" t="str">
            <v>吴志强</v>
          </cell>
          <cell r="I462">
            <v>18820030907</v>
          </cell>
        </row>
        <row r="463">
          <cell r="A463" t="str">
            <v>德胜</v>
          </cell>
          <cell r="B463" t="str">
            <v>螺纹钢 </v>
          </cell>
          <cell r="C463" t="str">
            <v>HRB500E Φ32×9米</v>
          </cell>
          <cell r="D463" t="str">
            <v>吨</v>
          </cell>
          <cell r="E463">
            <v>180</v>
          </cell>
          <cell r="F463">
            <v>45697</v>
          </cell>
          <cell r="G463" t="str">
            <v>（自永1标八局二分公司钢筋棚）四川省自贡市大安区牛佛镇</v>
          </cell>
          <cell r="H463" t="str">
            <v>沈维良</v>
          </cell>
          <cell r="I463">
            <v>18980505177</v>
          </cell>
        </row>
        <row r="464">
          <cell r="A464" t="str">
            <v>德胜</v>
          </cell>
          <cell r="B464" t="str">
            <v>螺纹钢 </v>
          </cell>
          <cell r="C464" t="str">
            <v>HRB500E Φ28×9米</v>
          </cell>
          <cell r="D464" t="str">
            <v>吨</v>
          </cell>
          <cell r="E464">
            <v>130</v>
          </cell>
          <cell r="F464">
            <v>45697</v>
          </cell>
          <cell r="G464" t="str">
            <v>（自永1标八局二分公司钢筋棚）四川省自贡市大安区牛佛镇</v>
          </cell>
          <cell r="H464" t="str">
            <v>沈维良</v>
          </cell>
          <cell r="I464">
            <v>18980505177</v>
          </cell>
        </row>
        <row r="465">
          <cell r="A465" t="str">
            <v>达钢</v>
          </cell>
          <cell r="B465" t="str">
            <v>螺纹钢</v>
          </cell>
          <cell r="C465" t="str">
            <v>HRB400E Φ28 9m</v>
          </cell>
          <cell r="D465" t="str">
            <v>吨</v>
          </cell>
          <cell r="E465">
            <v>63</v>
          </cell>
          <cell r="F465">
            <v>45698</v>
          </cell>
          <cell r="G465" t="str">
            <v>（五冶达州国道542项目-三工区桥梁3工段）四川省达州市达川区赵固镇水文村原村委会下300米</v>
          </cell>
          <cell r="H465" t="str">
            <v>李代茂</v>
          </cell>
          <cell r="I465">
            <v>18302833536</v>
          </cell>
        </row>
        <row r="466">
          <cell r="A466" t="str">
            <v>达钢</v>
          </cell>
          <cell r="B466" t="str">
            <v>螺纹钢</v>
          </cell>
          <cell r="C466" t="str">
            <v>HRB400E Φ28 9m</v>
          </cell>
          <cell r="D466" t="str">
            <v>吨</v>
          </cell>
          <cell r="E466">
            <v>45</v>
          </cell>
          <cell r="F466">
            <v>45698</v>
          </cell>
          <cell r="G466" t="str">
            <v>（五冶达州国道542项目-桥梁4标）四川省达州市达川区大堰镇双井村</v>
          </cell>
          <cell r="H466" t="str">
            <v>吴志强</v>
          </cell>
          <cell r="I466">
            <v>18820030907</v>
          </cell>
        </row>
        <row r="467">
          <cell r="A467" t="str">
            <v>达钢</v>
          </cell>
          <cell r="B467" t="str">
            <v>螺纹钢</v>
          </cell>
          <cell r="C467" t="str">
            <v>HRB400E Φ32 9m</v>
          </cell>
          <cell r="D467" t="str">
            <v>吨</v>
          </cell>
          <cell r="E467">
            <v>30</v>
          </cell>
          <cell r="F467">
            <v>45698</v>
          </cell>
          <cell r="G467" t="str">
            <v>（五冶达州国道542项目-一工区桥梁一工段）四川省达州市四川省达州市达川区石桥镇武寨村</v>
          </cell>
          <cell r="H467" t="str">
            <v>杨勇</v>
          </cell>
          <cell r="I467">
            <v>18398563998</v>
          </cell>
        </row>
        <row r="468">
          <cell r="A468" t="str">
            <v>达钢</v>
          </cell>
          <cell r="B468" t="str">
            <v>螺纹钢</v>
          </cell>
          <cell r="C468" t="str">
            <v>HRB400E Φ14 12m</v>
          </cell>
          <cell r="D468" t="str">
            <v>吨</v>
          </cell>
          <cell r="E468">
            <v>30</v>
          </cell>
          <cell r="F468">
            <v>45698</v>
          </cell>
          <cell r="G468" t="str">
            <v>（五冶达州国道542项目-一工区桥梁一工段）四川省达州市四川省达州市达川区石桥镇武寨村</v>
          </cell>
          <cell r="H468" t="str">
            <v>杨勇</v>
          </cell>
          <cell r="I468">
            <v>18398563998</v>
          </cell>
        </row>
        <row r="469">
          <cell r="A469" t="str">
            <v>达钢</v>
          </cell>
          <cell r="B469" t="str">
            <v>螺纹钢</v>
          </cell>
          <cell r="C469" t="str">
            <v>HRB400E Φ28 12m</v>
          </cell>
          <cell r="D469" t="str">
            <v>吨</v>
          </cell>
          <cell r="E469">
            <v>30</v>
          </cell>
          <cell r="F469">
            <v>45698</v>
          </cell>
          <cell r="G469" t="str">
            <v>（五冶达州国道542项目-一工区桥梁一工段）四川省达州市四川省达州市达川区石桥镇武寨村</v>
          </cell>
          <cell r="H469" t="str">
            <v>杨勇</v>
          </cell>
          <cell r="I469">
            <v>18398563998</v>
          </cell>
        </row>
        <row r="470">
          <cell r="A470" t="str">
            <v>达钢</v>
          </cell>
          <cell r="B470" t="str">
            <v>螺纹钢</v>
          </cell>
          <cell r="C470" t="str">
            <v>HRB400E Φ20 9m</v>
          </cell>
          <cell r="D470" t="str">
            <v>吨</v>
          </cell>
          <cell r="E470">
            <v>33</v>
          </cell>
          <cell r="F470">
            <v>45698</v>
          </cell>
          <cell r="G470" t="str">
            <v>（五冶达州国道542项目-二工区巴河特大桥工段-4号墩）达州市达川区桥湾镇陈余村</v>
          </cell>
          <cell r="H470" t="str">
            <v>谭福中</v>
          </cell>
          <cell r="I470">
            <v>15828538619</v>
          </cell>
        </row>
        <row r="471">
          <cell r="A471" t="str">
            <v>达钢</v>
          </cell>
          <cell r="B471" t="str">
            <v>螺纹钢</v>
          </cell>
          <cell r="C471" t="str">
            <v>HRB400E Φ22 9m</v>
          </cell>
          <cell r="D471" t="str">
            <v>吨</v>
          </cell>
          <cell r="E471">
            <v>12</v>
          </cell>
          <cell r="F471">
            <v>45698</v>
          </cell>
          <cell r="G471" t="str">
            <v>（五冶达州国道542项目-二工区巴河特大桥工段-4号墩）达州市达川区桥湾镇陈余村</v>
          </cell>
          <cell r="H471" t="str">
            <v>谭福中</v>
          </cell>
          <cell r="I471">
            <v>15828538619</v>
          </cell>
        </row>
        <row r="472">
          <cell r="A472" t="str">
            <v>达钢</v>
          </cell>
          <cell r="B472" t="str">
            <v>螺纹钢</v>
          </cell>
          <cell r="C472" t="str">
            <v>HRB400E Φ25 9m</v>
          </cell>
          <cell r="D472" t="str">
            <v>吨</v>
          </cell>
          <cell r="E472">
            <v>3</v>
          </cell>
          <cell r="F472">
            <v>45698</v>
          </cell>
          <cell r="G472" t="str">
            <v>（五冶达州国道542项目-二工区巴河特大桥工段-4号墩）达州市达川区桥湾镇陈余村</v>
          </cell>
          <cell r="H472" t="str">
            <v>谭福中</v>
          </cell>
          <cell r="I472">
            <v>15828538619</v>
          </cell>
        </row>
        <row r="473">
          <cell r="A473" t="str">
            <v>德胜</v>
          </cell>
          <cell r="B473" t="str">
            <v>螺纹钢</v>
          </cell>
          <cell r="C473" t="str">
            <v>HRB500E Φ22 9m</v>
          </cell>
          <cell r="D473" t="str">
            <v>吨</v>
          </cell>
          <cell r="E473">
            <v>20</v>
          </cell>
          <cell r="F473">
            <v>45698</v>
          </cell>
          <cell r="G473" t="str">
            <v>（中核华兴-峨眉山项目）四川省乐山市峨眉山市双福镇梓橦庙红华五期中核华兴工地</v>
          </cell>
          <cell r="H473" t="str">
            <v>李汉军</v>
          </cell>
          <cell r="I473" t="str">
            <v>18691249091</v>
          </cell>
        </row>
        <row r="474">
          <cell r="A474" t="str">
            <v>德胜</v>
          </cell>
          <cell r="B474" t="str">
            <v>螺纹钢</v>
          </cell>
          <cell r="C474" t="str">
            <v>HRB500E Φ16 9m</v>
          </cell>
          <cell r="D474" t="str">
            <v>吨</v>
          </cell>
          <cell r="E474">
            <v>15</v>
          </cell>
          <cell r="F474">
            <v>45698</v>
          </cell>
          <cell r="G474" t="str">
            <v>（中核华兴-峨眉山项目）四川省乐山市峨眉山市双福镇梓橦庙红华五期中核华兴工地</v>
          </cell>
          <cell r="H474" t="str">
            <v>李汉军</v>
          </cell>
          <cell r="I474" t="str">
            <v>18691249091</v>
          </cell>
        </row>
        <row r="475">
          <cell r="A475" t="str">
            <v>达钢</v>
          </cell>
          <cell r="B475" t="str">
            <v>盘螺</v>
          </cell>
          <cell r="C475" t="str">
            <v>HRB400E Φ8</v>
          </cell>
          <cell r="D475" t="str">
            <v>吨</v>
          </cell>
          <cell r="E475">
            <v>3</v>
          </cell>
          <cell r="F475">
            <v>45699</v>
          </cell>
          <cell r="G475" t="str">
            <v>（五冶达州国道542项目-养护工区）四川省达州市达川区管村镇油房村</v>
          </cell>
          <cell r="H475" t="str">
            <v>侯自强</v>
          </cell>
          <cell r="I475">
            <v>13281725223</v>
          </cell>
        </row>
        <row r="476">
          <cell r="A476" t="str">
            <v>达钢</v>
          </cell>
          <cell r="B476" t="str">
            <v>盘螺</v>
          </cell>
          <cell r="C476" t="str">
            <v>HRB400E Φ10</v>
          </cell>
          <cell r="D476" t="str">
            <v>吨</v>
          </cell>
          <cell r="E476">
            <v>3</v>
          </cell>
          <cell r="F476">
            <v>45699</v>
          </cell>
          <cell r="G476" t="str">
            <v>（五冶达州国道542项目-养护工区）四川省达州市达川区管村镇油房村</v>
          </cell>
          <cell r="H476" t="str">
            <v>侯自强</v>
          </cell>
          <cell r="I476">
            <v>13281725223</v>
          </cell>
        </row>
        <row r="477">
          <cell r="A477" t="str">
            <v>达钢</v>
          </cell>
          <cell r="B477" t="str">
            <v>螺纹钢</v>
          </cell>
          <cell r="C477" t="str">
            <v>HRB400E Φ12 9m</v>
          </cell>
          <cell r="D477" t="str">
            <v>吨</v>
          </cell>
          <cell r="E477">
            <v>9</v>
          </cell>
          <cell r="F477">
            <v>45699</v>
          </cell>
          <cell r="G477" t="str">
            <v>（五冶达州国道542项目-养护工区）四川省达州市达川区管村镇油房村</v>
          </cell>
          <cell r="H477" t="str">
            <v>侯自强</v>
          </cell>
          <cell r="I477">
            <v>13281725223</v>
          </cell>
        </row>
        <row r="478">
          <cell r="A478" t="str">
            <v>达钢</v>
          </cell>
          <cell r="B478" t="str">
            <v>螺纹钢</v>
          </cell>
          <cell r="C478" t="str">
            <v>HRB400E Φ14 9m</v>
          </cell>
          <cell r="D478" t="str">
            <v>吨</v>
          </cell>
          <cell r="E478">
            <v>21</v>
          </cell>
          <cell r="F478">
            <v>45699</v>
          </cell>
          <cell r="G478" t="str">
            <v>（五冶达州国道542项目-养护工区）四川省达州市达川区管村镇油房村</v>
          </cell>
          <cell r="H478" t="str">
            <v>侯自强</v>
          </cell>
          <cell r="I478">
            <v>13281725223</v>
          </cell>
        </row>
        <row r="479">
          <cell r="A479" t="str">
            <v>达钢</v>
          </cell>
          <cell r="B479" t="str">
            <v>螺纹钢</v>
          </cell>
          <cell r="C479" t="str">
            <v>HRB400E Φ16 9m</v>
          </cell>
          <cell r="D479" t="str">
            <v>吨</v>
          </cell>
          <cell r="E479">
            <v>9</v>
          </cell>
          <cell r="F479">
            <v>45699</v>
          </cell>
          <cell r="G479" t="str">
            <v>（五冶达州国道542项目-养护工区）四川省达州市达川区管村镇油房村</v>
          </cell>
          <cell r="H479" t="str">
            <v>侯自强</v>
          </cell>
          <cell r="I479">
            <v>13281725223</v>
          </cell>
        </row>
        <row r="480">
          <cell r="A480" t="str">
            <v>达钢</v>
          </cell>
          <cell r="B480" t="str">
            <v>螺纹钢</v>
          </cell>
          <cell r="C480" t="str">
            <v>HRB400E Φ18 9m</v>
          </cell>
          <cell r="D480" t="str">
            <v>吨</v>
          </cell>
          <cell r="E480">
            <v>3</v>
          </cell>
          <cell r="F480">
            <v>45699</v>
          </cell>
          <cell r="G480" t="str">
            <v>（五冶达州国道542项目-养护工区）四川省达州市达川区管村镇油房村</v>
          </cell>
          <cell r="H480" t="str">
            <v>侯自强</v>
          </cell>
          <cell r="I480">
            <v>13281725223</v>
          </cell>
        </row>
        <row r="481">
          <cell r="A481" t="str">
            <v>达钢</v>
          </cell>
          <cell r="B481" t="str">
            <v>螺纹钢</v>
          </cell>
          <cell r="C481" t="str">
            <v>HRB400E Φ20 9m</v>
          </cell>
          <cell r="D481" t="str">
            <v>吨</v>
          </cell>
          <cell r="E481">
            <v>25</v>
          </cell>
          <cell r="F481">
            <v>45699</v>
          </cell>
          <cell r="G481" t="str">
            <v>（五冶达州国道542项目-养护工区）四川省达州市达川区管村镇油房村</v>
          </cell>
          <cell r="H481" t="str">
            <v>侯自强</v>
          </cell>
          <cell r="I481">
            <v>13281725223</v>
          </cell>
        </row>
        <row r="482">
          <cell r="A482" t="str">
            <v>达钢</v>
          </cell>
          <cell r="B482" t="str">
            <v>螺纹钢</v>
          </cell>
          <cell r="C482" t="str">
            <v>HRB400E Φ25 9m</v>
          </cell>
          <cell r="D482" t="str">
            <v>吨</v>
          </cell>
          <cell r="E482">
            <v>90</v>
          </cell>
          <cell r="F482">
            <v>45699</v>
          </cell>
          <cell r="G482" t="str">
            <v>（五冶达州国道542项目-养护工区）四川省达州市达川区管村镇油房村</v>
          </cell>
          <cell r="H482" t="str">
            <v>侯自强</v>
          </cell>
          <cell r="I482">
            <v>13281725223</v>
          </cell>
        </row>
        <row r="483">
          <cell r="A483" t="str">
            <v>成实</v>
          </cell>
          <cell r="B483" t="str">
            <v>高线</v>
          </cell>
          <cell r="C483" t="str">
            <v>HPB300 Φ10</v>
          </cell>
          <cell r="D483" t="str">
            <v>吨</v>
          </cell>
          <cell r="E483">
            <v>35</v>
          </cell>
          <cell r="F483">
            <v>45699</v>
          </cell>
          <cell r="G483" t="str">
            <v>（自永2标九局西南分公司钢筋棚）四川省自贡市富顺县骑龙镇大湾村</v>
          </cell>
          <cell r="H483" t="str">
            <v>李智罡</v>
          </cell>
          <cell r="I483">
            <v>15210015693</v>
          </cell>
        </row>
        <row r="484">
          <cell r="A484" t="str">
            <v>润耀</v>
          </cell>
          <cell r="B484" t="str">
            <v>螺纹钢</v>
          </cell>
          <cell r="C484" t="str">
            <v>HRB400EΦ25×9米</v>
          </cell>
          <cell r="D484" t="str">
            <v>吨</v>
          </cell>
          <cell r="E484">
            <v>35</v>
          </cell>
          <cell r="F484">
            <v>45699</v>
          </cell>
          <cell r="G484" t="str">
            <v>（自永2标九局西南分公司钢筋棚）四川省自贡市富顺县骑龙镇大湾村</v>
          </cell>
          <cell r="H484" t="str">
            <v>李智罡</v>
          </cell>
          <cell r="I484">
            <v>15210015693</v>
          </cell>
        </row>
        <row r="485">
          <cell r="A485" t="str">
            <v>陕钢</v>
          </cell>
          <cell r="B485" t="str">
            <v>盘螺</v>
          </cell>
          <cell r="C485" t="str">
            <v>HRB400EΦ10</v>
          </cell>
          <cell r="D485" t="str">
            <v>吨</v>
          </cell>
          <cell r="E485">
            <v>8</v>
          </cell>
          <cell r="F485">
            <v>45700</v>
          </cell>
          <cell r="G485" t="str">
            <v>（中核中原-甘肃康略高速KLTJ1标项目）甘肃省陇南市康县长坝镇蒲家坝</v>
          </cell>
          <cell r="H485" t="str">
            <v>穆星</v>
          </cell>
          <cell r="I485" t="str">
            <v>18539951326/
15109310092</v>
          </cell>
        </row>
        <row r="486">
          <cell r="A486" t="str">
            <v>陕钢</v>
          </cell>
          <cell r="B486" t="str">
            <v>螺纹钢</v>
          </cell>
          <cell r="C486" t="str">
            <v>HRB400EФ16*12m</v>
          </cell>
          <cell r="D486" t="str">
            <v>吨</v>
          </cell>
          <cell r="E486">
            <v>15</v>
          </cell>
          <cell r="F486">
            <v>45700</v>
          </cell>
          <cell r="G486" t="str">
            <v>（中核中原-甘肃康略高速KLTJ1标项目）甘肃省陇南市康县长坝镇蒲家坝</v>
          </cell>
          <cell r="H486" t="str">
            <v>穆星</v>
          </cell>
          <cell r="I486" t="str">
            <v>18539951326/
15109310092</v>
          </cell>
        </row>
        <row r="487">
          <cell r="A487" t="str">
            <v>陕钢</v>
          </cell>
          <cell r="B487" t="str">
            <v>螺纹钢</v>
          </cell>
          <cell r="C487" t="str">
            <v>HRB400EФ22*12m</v>
          </cell>
          <cell r="D487" t="str">
            <v>吨</v>
          </cell>
          <cell r="E487">
            <v>23.5</v>
          </cell>
          <cell r="F487">
            <v>45700</v>
          </cell>
          <cell r="G487" t="str">
            <v>（中核中原-甘肃康略高速KLTJ1标项目）甘肃省陇南市康县长坝镇蒲家坝</v>
          </cell>
          <cell r="H487" t="str">
            <v>穆星</v>
          </cell>
          <cell r="I487" t="str">
            <v>18539951326/
15109310092</v>
          </cell>
        </row>
        <row r="488">
          <cell r="A488" t="str">
            <v>陕钢</v>
          </cell>
          <cell r="B488" t="str">
            <v>螺纹钢</v>
          </cell>
          <cell r="C488" t="str">
            <v>HRB400EФ25*12m</v>
          </cell>
          <cell r="D488" t="str">
            <v>吨</v>
          </cell>
          <cell r="E488">
            <v>23.5</v>
          </cell>
          <cell r="F488">
            <v>45700</v>
          </cell>
          <cell r="G488" t="str">
            <v>（中核中原-甘肃康略高速KLTJ1标项目）甘肃省陇南市康县长坝镇蒲家坝</v>
          </cell>
          <cell r="H488" t="str">
            <v>穆星</v>
          </cell>
          <cell r="I488" t="str">
            <v>18539951326/
15109310092</v>
          </cell>
        </row>
        <row r="489">
          <cell r="A489" t="str">
            <v>润耀</v>
          </cell>
          <cell r="B489" t="str">
            <v>盘螺</v>
          </cell>
          <cell r="C489" t="str">
            <v>HRB400E Φ8</v>
          </cell>
          <cell r="D489" t="str">
            <v>吨</v>
          </cell>
          <cell r="E489">
            <v>5</v>
          </cell>
          <cell r="F489">
            <v>45700</v>
          </cell>
          <cell r="G489" t="str">
            <v>（五冶钢构宜宾高县月江镇建设项目）  四川省宜宾市高县月江镇刚记超市斜对面(还阳组团沪碳二期项目)</v>
          </cell>
          <cell r="H489" t="str">
            <v>张朝亮</v>
          </cell>
          <cell r="I489">
            <v>15228205853</v>
          </cell>
        </row>
        <row r="490">
          <cell r="A490" t="str">
            <v>润耀</v>
          </cell>
          <cell r="B490" t="str">
            <v>盘螺</v>
          </cell>
          <cell r="C490" t="str">
            <v>HRB400E Φ10</v>
          </cell>
          <cell r="D490" t="str">
            <v>吨</v>
          </cell>
          <cell r="E490">
            <v>18</v>
          </cell>
          <cell r="F490">
            <v>45700</v>
          </cell>
          <cell r="G490" t="str">
            <v>（五冶钢构宜宾高县月江镇建设项目）  四川省宜宾市高县月江镇刚记超市斜对面(还阳组团沪碳二期项目)</v>
          </cell>
          <cell r="H490" t="str">
            <v>张朝亮</v>
          </cell>
          <cell r="I490">
            <v>15228205853</v>
          </cell>
        </row>
        <row r="491">
          <cell r="A491" t="str">
            <v>润耀</v>
          </cell>
          <cell r="B491" t="str">
            <v>螺纹钢</v>
          </cell>
          <cell r="C491" t="str">
            <v>HRB400E Φ12 9m</v>
          </cell>
          <cell r="D491" t="str">
            <v>吨</v>
          </cell>
          <cell r="E491">
            <v>15</v>
          </cell>
          <cell r="F491">
            <v>45700</v>
          </cell>
          <cell r="G491" t="str">
            <v>（五冶钢构宜宾高县月江镇建设项目）  四川省宜宾市高县月江镇刚记超市斜对面(还阳组团沪碳二期项目)</v>
          </cell>
          <cell r="H491" t="str">
            <v>张朝亮</v>
          </cell>
          <cell r="I491">
            <v>15228205853</v>
          </cell>
        </row>
        <row r="492">
          <cell r="A492" t="str">
            <v>润耀</v>
          </cell>
          <cell r="B492" t="str">
            <v>螺纹钢</v>
          </cell>
          <cell r="C492" t="str">
            <v>HRB400E Φ14 9m</v>
          </cell>
          <cell r="D492" t="str">
            <v>吨</v>
          </cell>
          <cell r="E492">
            <v>5</v>
          </cell>
          <cell r="F492">
            <v>45700</v>
          </cell>
          <cell r="G492" t="str">
            <v>（五冶钢构宜宾高县月江镇建设项目）  四川省宜宾市高县月江镇刚记超市斜对面(还阳组团沪碳二期项目)</v>
          </cell>
          <cell r="H492" t="str">
            <v>张朝亮</v>
          </cell>
          <cell r="I492">
            <v>15228205853</v>
          </cell>
        </row>
        <row r="493">
          <cell r="A493" t="str">
            <v>润耀</v>
          </cell>
          <cell r="B493" t="str">
            <v>螺纹钢</v>
          </cell>
          <cell r="C493" t="str">
            <v>HRB400E Φ16 9m</v>
          </cell>
          <cell r="D493" t="str">
            <v>吨</v>
          </cell>
          <cell r="E493">
            <v>12</v>
          </cell>
          <cell r="F493">
            <v>45700</v>
          </cell>
          <cell r="G493" t="str">
            <v>（五冶钢构宜宾高县月江镇建设项目）  四川省宜宾市高县月江镇刚记超市斜对面(还阳组团沪碳二期项目)</v>
          </cell>
          <cell r="H493" t="str">
            <v>张朝亮</v>
          </cell>
          <cell r="I493">
            <v>15228205853</v>
          </cell>
        </row>
        <row r="494">
          <cell r="A494" t="str">
            <v>润耀</v>
          </cell>
          <cell r="B494" t="str">
            <v>螺纹钢</v>
          </cell>
          <cell r="C494" t="str">
            <v>HRB400E Φ20 9m</v>
          </cell>
          <cell r="D494" t="str">
            <v>吨</v>
          </cell>
          <cell r="E494">
            <v>5</v>
          </cell>
          <cell r="F494">
            <v>45700</v>
          </cell>
          <cell r="G494" t="str">
            <v>（五冶钢构宜宾高县月江镇建设项目）  四川省宜宾市高县月江镇刚记超市斜对面(还阳组团沪碳二期项目)</v>
          </cell>
          <cell r="H494" t="str">
            <v>张朝亮</v>
          </cell>
          <cell r="I494">
            <v>15228205853</v>
          </cell>
        </row>
        <row r="495">
          <cell r="A495" t="str">
            <v>润耀</v>
          </cell>
          <cell r="B495" t="str">
            <v>螺纹钢</v>
          </cell>
          <cell r="C495" t="str">
            <v>HRB400E Φ22 9m</v>
          </cell>
          <cell r="D495" t="str">
            <v>吨</v>
          </cell>
          <cell r="E495">
            <v>5</v>
          </cell>
          <cell r="F495">
            <v>45700</v>
          </cell>
          <cell r="G495" t="str">
            <v>（五冶钢构宜宾高县月江镇建设项目）  四川省宜宾市高县月江镇刚记超市斜对面(还阳组团沪碳二期项目)</v>
          </cell>
          <cell r="H495" t="str">
            <v>张朝亮</v>
          </cell>
          <cell r="I495">
            <v>15228205853</v>
          </cell>
        </row>
        <row r="496">
          <cell r="A496" t="str">
            <v>润耀</v>
          </cell>
          <cell r="B496" t="str">
            <v>螺纹钢</v>
          </cell>
          <cell r="C496" t="str">
            <v>HRB400E Φ25 9m</v>
          </cell>
          <cell r="D496" t="str">
            <v>吨</v>
          </cell>
          <cell r="E496">
            <v>5</v>
          </cell>
          <cell r="F496">
            <v>45700</v>
          </cell>
          <cell r="G496" t="str">
            <v>（五冶钢构宜宾高县月江镇建设项目）  四川省宜宾市高县月江镇刚记超市斜对面(还阳组团沪碳二期项目)</v>
          </cell>
          <cell r="H496" t="str">
            <v>张朝亮</v>
          </cell>
          <cell r="I496">
            <v>15228205853</v>
          </cell>
        </row>
        <row r="497">
          <cell r="A497" t="str">
            <v>达钢</v>
          </cell>
          <cell r="B497" t="str">
            <v>盘螺</v>
          </cell>
          <cell r="C497" t="str">
            <v>HRB400E Φ10</v>
          </cell>
          <cell r="D497" t="str">
            <v>吨</v>
          </cell>
          <cell r="E497">
            <v>20</v>
          </cell>
          <cell r="F497">
            <v>45700</v>
          </cell>
          <cell r="G497" t="str">
            <v>(五冶钢构医学科学产业园建设项目房建三部-一标（7-1）)四川省南充市顺庆区搬罾街道学府大道二段</v>
          </cell>
          <cell r="H497" t="str">
            <v>郑林</v>
          </cell>
          <cell r="I497">
            <v>18349955455</v>
          </cell>
        </row>
        <row r="498">
          <cell r="A498" t="str">
            <v>达钢</v>
          </cell>
          <cell r="B498" t="str">
            <v>盘螺</v>
          </cell>
          <cell r="C498" t="str">
            <v>HRB400E Φ12</v>
          </cell>
          <cell r="D498" t="str">
            <v>吨</v>
          </cell>
          <cell r="E498">
            <v>15</v>
          </cell>
          <cell r="F498">
            <v>45700</v>
          </cell>
          <cell r="G498" t="str">
            <v>(五冶钢构医学科学产业园建设项目房建三部-一标（7-1）)四川省南充市顺庆区搬罾街道学府大道二段</v>
          </cell>
          <cell r="H498" t="str">
            <v>郑林</v>
          </cell>
          <cell r="I498">
            <v>18349955455</v>
          </cell>
        </row>
        <row r="499">
          <cell r="A499" t="str">
            <v>达钢</v>
          </cell>
          <cell r="B499" t="str">
            <v>螺纹钢</v>
          </cell>
          <cell r="C499" t="str">
            <v>HRB500E Φ25</v>
          </cell>
          <cell r="D499" t="str">
            <v>吨</v>
          </cell>
          <cell r="E499">
            <v>35</v>
          </cell>
          <cell r="F499">
            <v>45700</v>
          </cell>
          <cell r="G499" t="str">
            <v>(五冶钢构医学科学产业园建设项目房建三部-一标（7-1）)四川省南充市顺庆区搬罾街道学府大道二段</v>
          </cell>
          <cell r="H499" t="str">
            <v>郑林</v>
          </cell>
          <cell r="I499">
            <v>18349955455</v>
          </cell>
        </row>
        <row r="500">
          <cell r="A500" t="str">
            <v>达钢</v>
          </cell>
          <cell r="B500" t="str">
            <v>盘螺</v>
          </cell>
          <cell r="C500" t="str">
            <v>HRB400E Φ8</v>
          </cell>
          <cell r="D500" t="str">
            <v>吨</v>
          </cell>
          <cell r="E500">
            <v>45</v>
          </cell>
          <cell r="F500">
            <v>45701</v>
          </cell>
          <cell r="G500" t="str">
            <v>(五冶钢构医学科学产业园建设项目房建三部-一标（7-1）)四川省南充市顺庆区搬罾街道学府大道二段</v>
          </cell>
          <cell r="H500" t="str">
            <v>郑林</v>
          </cell>
          <cell r="I500">
            <v>18349955455</v>
          </cell>
        </row>
        <row r="501">
          <cell r="A501" t="str">
            <v>达钢</v>
          </cell>
          <cell r="B501" t="str">
            <v>盘螺</v>
          </cell>
          <cell r="C501" t="str">
            <v>HRB400E Φ10</v>
          </cell>
          <cell r="D501" t="str">
            <v>吨</v>
          </cell>
          <cell r="E501">
            <v>7</v>
          </cell>
          <cell r="F501">
            <v>45701</v>
          </cell>
          <cell r="G501" t="str">
            <v>(五冶钢构医学科学产业园建设项目房建三部-一标（7-1）)四川省南充市顺庆区搬罾街道学府大道二段</v>
          </cell>
          <cell r="H501" t="str">
            <v>郑林</v>
          </cell>
          <cell r="I501">
            <v>18349955455</v>
          </cell>
        </row>
        <row r="502">
          <cell r="A502" t="str">
            <v>达钢</v>
          </cell>
          <cell r="B502" t="str">
            <v>盘螺</v>
          </cell>
          <cell r="C502" t="str">
            <v>HRB400E Φ12</v>
          </cell>
          <cell r="D502" t="str">
            <v>吨</v>
          </cell>
          <cell r="E502">
            <v>18</v>
          </cell>
          <cell r="F502">
            <v>45701</v>
          </cell>
          <cell r="G502" t="str">
            <v>(五冶钢构医学科学产业园建设项目房建三部-一标（7-1）)四川省南充市顺庆区搬罾街道学府大道二段</v>
          </cell>
          <cell r="H502" t="str">
            <v>郑林</v>
          </cell>
          <cell r="I502">
            <v>18349955455</v>
          </cell>
        </row>
        <row r="503">
          <cell r="A503" t="str">
            <v>陕钢</v>
          </cell>
          <cell r="B503" t="str">
            <v>盘螺</v>
          </cell>
          <cell r="C503" t="str">
            <v>HRB400E Φ6</v>
          </cell>
          <cell r="D503" t="str">
            <v>吨</v>
          </cell>
          <cell r="E503">
            <v>10</v>
          </cell>
          <cell r="F503">
            <v>45701</v>
          </cell>
          <cell r="G503" t="str">
            <v>（华西酒城南）成都市武侯区火车南站西路8号酒城南项目</v>
          </cell>
          <cell r="H503" t="str">
            <v>龙耀宇</v>
          </cell>
          <cell r="I503">
            <v>18384145895</v>
          </cell>
        </row>
        <row r="504">
          <cell r="A504" t="str">
            <v>陕钢</v>
          </cell>
          <cell r="B504" t="str">
            <v>盘螺</v>
          </cell>
          <cell r="C504" t="str">
            <v>HRB400E Φ8</v>
          </cell>
          <cell r="D504" t="str">
            <v>吨</v>
          </cell>
          <cell r="E504">
            <v>40</v>
          </cell>
          <cell r="F504">
            <v>45701</v>
          </cell>
          <cell r="G504" t="str">
            <v>（华西酒城南）成都市武侯区火车南站西路8号酒城南项目</v>
          </cell>
          <cell r="H504" t="str">
            <v>龙耀宇</v>
          </cell>
          <cell r="I504">
            <v>18384145895</v>
          </cell>
        </row>
        <row r="505">
          <cell r="A505" t="str">
            <v>陕钢</v>
          </cell>
          <cell r="B505" t="str">
            <v>盘螺</v>
          </cell>
          <cell r="C505" t="str">
            <v>HRB400E Φ10</v>
          </cell>
          <cell r="D505" t="str">
            <v>吨</v>
          </cell>
          <cell r="E505">
            <v>10</v>
          </cell>
          <cell r="F505">
            <v>45701</v>
          </cell>
          <cell r="G505" t="str">
            <v>（华西酒城南）成都市武侯区火车南站西路8号酒城南项目</v>
          </cell>
          <cell r="H505" t="str">
            <v>龙耀宇</v>
          </cell>
          <cell r="I505">
            <v>18384145895</v>
          </cell>
        </row>
        <row r="506">
          <cell r="A506" t="str">
            <v>陕钢</v>
          </cell>
          <cell r="B506" t="str">
            <v>盘螺</v>
          </cell>
          <cell r="C506" t="str">
            <v>HRB400E Φ12</v>
          </cell>
          <cell r="D506" t="str">
            <v>吨</v>
          </cell>
          <cell r="E506">
            <v>10</v>
          </cell>
          <cell r="F506">
            <v>45701</v>
          </cell>
          <cell r="G506" t="str">
            <v>（华西酒城南）成都市武侯区火车南站西路8号酒城南项目</v>
          </cell>
          <cell r="H506" t="str">
            <v>龙耀宇</v>
          </cell>
          <cell r="I506">
            <v>18384145895</v>
          </cell>
        </row>
        <row r="507">
          <cell r="A507" t="str">
            <v>润耀</v>
          </cell>
          <cell r="B507" t="str">
            <v>高线 </v>
          </cell>
          <cell r="C507" t="str">
            <v>HPB300 Φ10</v>
          </cell>
          <cell r="D507" t="str">
            <v>吨</v>
          </cell>
          <cell r="E507">
            <v>35</v>
          </cell>
          <cell r="F507">
            <v>45701</v>
          </cell>
          <cell r="G507" t="str">
            <v>（自永2标九局西南分公司钢筋棚）四川省自贡市骑龙镇大湾村</v>
          </cell>
          <cell r="H507" t="str">
            <v>李智罡</v>
          </cell>
          <cell r="I507">
            <v>15210015693</v>
          </cell>
        </row>
        <row r="508">
          <cell r="A508" t="str">
            <v>润耀</v>
          </cell>
          <cell r="B508" t="str">
            <v>螺纹钢</v>
          </cell>
          <cell r="C508" t="str">
            <v>HRB400E Φ25 9m</v>
          </cell>
          <cell r="D508" t="str">
            <v>吨</v>
          </cell>
          <cell r="E508">
            <v>35</v>
          </cell>
          <cell r="F508">
            <v>45701</v>
          </cell>
          <cell r="G508" t="str">
            <v>（华西简阳西城嘉苑）四川省成都市简阳市简城街道高屋村</v>
          </cell>
          <cell r="H508" t="str">
            <v>张瀚镭</v>
          </cell>
          <cell r="I508">
            <v>15884666220</v>
          </cell>
        </row>
        <row r="509">
          <cell r="A509" t="str">
            <v>陕钢</v>
          </cell>
          <cell r="B509" t="str">
            <v>盘圆</v>
          </cell>
          <cell r="C509" t="str">
            <v>Q235B Φ6</v>
          </cell>
          <cell r="D509" t="str">
            <v>吨</v>
          </cell>
          <cell r="E509">
            <v>70</v>
          </cell>
          <cell r="F509">
            <v>45701</v>
          </cell>
          <cell r="G509" t="str">
            <v>（成铁西物重庆永川）重庆市永川区何埂镇重庆三环高速何埂互通收费站出口与S206交汇处</v>
          </cell>
          <cell r="H509" t="str">
            <v>梁壮</v>
          </cell>
          <cell r="I509">
            <v>13568817210</v>
          </cell>
        </row>
        <row r="510">
          <cell r="A510" t="str">
            <v>陕钢</v>
          </cell>
          <cell r="B510" t="str">
            <v>盘圆</v>
          </cell>
          <cell r="C510" t="str">
            <v>Q235B Φ8</v>
          </cell>
          <cell r="D510" t="str">
            <v>吨</v>
          </cell>
          <cell r="E510">
            <v>140</v>
          </cell>
          <cell r="F510">
            <v>45701</v>
          </cell>
          <cell r="G510" t="str">
            <v>（成铁西物重庆永川）重庆市永川区何埂镇重庆三环高速何埂互通收费站出口与S206交汇处</v>
          </cell>
          <cell r="H510" t="str">
            <v>梁壮</v>
          </cell>
          <cell r="I510">
            <v>13568817210</v>
          </cell>
        </row>
        <row r="511">
          <cell r="A511" t="str">
            <v>达钢</v>
          </cell>
          <cell r="B511" t="str">
            <v>螺纹钢</v>
          </cell>
          <cell r="C511" t="str">
            <v>HRB400E Φ12 9m</v>
          </cell>
          <cell r="D511" t="str">
            <v>吨</v>
          </cell>
          <cell r="E511">
            <v>35</v>
          </cell>
          <cell r="F511">
            <v>45701</v>
          </cell>
          <cell r="G511" t="str">
            <v>(五冶钢构医学科学产业园建设项目房建二部-六标)四川省南充市顺庆区搬罾街道学府大道二段</v>
          </cell>
          <cell r="H511" t="str">
            <v>安南</v>
          </cell>
          <cell r="I511">
            <v>19950525030</v>
          </cell>
        </row>
        <row r="512">
          <cell r="A512" t="str">
            <v>达钢</v>
          </cell>
          <cell r="B512" t="str">
            <v>螺纹钢</v>
          </cell>
          <cell r="C512" t="str">
            <v>HRB400E Φ16 9m</v>
          </cell>
          <cell r="D512" t="str">
            <v>吨</v>
          </cell>
          <cell r="E512">
            <v>35</v>
          </cell>
          <cell r="F512">
            <v>45701</v>
          </cell>
          <cell r="G512" t="str">
            <v>(五冶钢构医学科学产业园建设项目房建二部-六标)四川省南充市顺庆区搬罾街道学府大道二段</v>
          </cell>
          <cell r="H512" t="str">
            <v>安南</v>
          </cell>
          <cell r="I512">
            <v>19950525030</v>
          </cell>
        </row>
        <row r="513">
          <cell r="A513" t="str">
            <v>达钢</v>
          </cell>
          <cell r="B513" t="str">
            <v>螺纹钢</v>
          </cell>
          <cell r="C513" t="str">
            <v>HRB400E Φ25 9m</v>
          </cell>
          <cell r="D513" t="str">
            <v>吨</v>
          </cell>
          <cell r="E513">
            <v>70</v>
          </cell>
          <cell r="F513">
            <v>45701</v>
          </cell>
          <cell r="G513" t="str">
            <v>(五冶钢构医学科学产业园建设项目房建二部-六标)四川省南充市顺庆区搬罾街道学府大道二段</v>
          </cell>
          <cell r="H513" t="str">
            <v>安南</v>
          </cell>
          <cell r="I513">
            <v>19950525030</v>
          </cell>
        </row>
        <row r="514">
          <cell r="A514" t="str">
            <v>达钢</v>
          </cell>
          <cell r="B514" t="str">
            <v>螺纹钢</v>
          </cell>
          <cell r="C514" t="str">
            <v>HRB400E Φ20 9m</v>
          </cell>
          <cell r="D514" t="str">
            <v>吨</v>
          </cell>
          <cell r="E514">
            <v>36</v>
          </cell>
          <cell r="F514">
            <v>45702</v>
          </cell>
          <cell r="G514" t="str">
            <v>（五冶达州国道542项目-二工区巴河特大桥工段-4号墩）达州市达川区桥湾镇陈余村</v>
          </cell>
          <cell r="H514" t="str">
            <v>谭福中</v>
          </cell>
          <cell r="I514">
            <v>15828538619</v>
          </cell>
        </row>
        <row r="515">
          <cell r="A515" t="str">
            <v>达钢</v>
          </cell>
          <cell r="B515" t="str">
            <v>螺纹钢</v>
          </cell>
          <cell r="C515" t="str">
            <v>HRB400E Φ22 9m</v>
          </cell>
          <cell r="D515" t="str">
            <v>吨</v>
          </cell>
          <cell r="E515">
            <v>12</v>
          </cell>
          <cell r="F515">
            <v>45702</v>
          </cell>
          <cell r="G515" t="str">
            <v>（五冶达州国道542项目-二工区巴河特大桥工段-4号墩）达州市达川区桥湾镇陈余村</v>
          </cell>
          <cell r="H515" t="str">
            <v>谭福中</v>
          </cell>
          <cell r="I515">
            <v>15828538619</v>
          </cell>
        </row>
        <row r="516">
          <cell r="A516" t="str">
            <v>达钢</v>
          </cell>
          <cell r="B516" t="str">
            <v>螺纹钢</v>
          </cell>
          <cell r="C516" t="str">
            <v>HRB400E Φ25 9m</v>
          </cell>
          <cell r="D516" t="str">
            <v>吨</v>
          </cell>
          <cell r="E516">
            <v>3</v>
          </cell>
          <cell r="F516">
            <v>45702</v>
          </cell>
          <cell r="G516" t="str">
            <v>（五冶达州国道542项目-二工区巴河特大桥工段-4号墩）达州市达川区桥湾镇陈余村</v>
          </cell>
          <cell r="H516" t="str">
            <v>谭福中</v>
          </cell>
          <cell r="I516">
            <v>15828538619</v>
          </cell>
        </row>
        <row r="517">
          <cell r="A517" t="str">
            <v>达钢</v>
          </cell>
          <cell r="B517" t="str">
            <v>盘螺</v>
          </cell>
          <cell r="C517" t="str">
            <v>HRB400E Φ8</v>
          </cell>
          <cell r="D517" t="str">
            <v>吨</v>
          </cell>
          <cell r="E517">
            <v>45</v>
          </cell>
          <cell r="F517">
            <v>45702</v>
          </cell>
          <cell r="G517" t="str">
            <v>（商投建工达州中医药科技园-4工区-2号楼）达州市通川区达州中医药职业学院犀牛大道北段</v>
          </cell>
          <cell r="H517" t="str">
            <v>张扬</v>
          </cell>
          <cell r="I517">
            <v>18381904567</v>
          </cell>
        </row>
        <row r="518">
          <cell r="A518" t="str">
            <v>达钢</v>
          </cell>
          <cell r="B518" t="str">
            <v>螺纹钢</v>
          </cell>
          <cell r="C518" t="str">
            <v>HRB400E Φ12 9m</v>
          </cell>
          <cell r="D518" t="str">
            <v>吨</v>
          </cell>
          <cell r="E518">
            <v>15</v>
          </cell>
          <cell r="F518">
            <v>45702</v>
          </cell>
          <cell r="G518" t="str">
            <v>（商投建工达州中医药科技园-4工区-2号楼）达州市通川区达州中医药职业学院犀牛大道北段</v>
          </cell>
          <cell r="H518" t="str">
            <v>张扬</v>
          </cell>
          <cell r="I518">
            <v>18381904567</v>
          </cell>
        </row>
        <row r="519">
          <cell r="A519" t="str">
            <v>达钢</v>
          </cell>
          <cell r="B519" t="str">
            <v>螺纹钢</v>
          </cell>
          <cell r="C519" t="str">
            <v>HRB400E Φ18 9m</v>
          </cell>
          <cell r="D519" t="str">
            <v>吨</v>
          </cell>
          <cell r="E519">
            <v>12</v>
          </cell>
          <cell r="F519">
            <v>45702</v>
          </cell>
          <cell r="G519" t="str">
            <v>（商投建工达州中医药科技园-4工区-2号楼）达州市通川区达州中医药职业学院犀牛大道北段</v>
          </cell>
          <cell r="H519" t="str">
            <v>张扬</v>
          </cell>
          <cell r="I519">
            <v>18381904567</v>
          </cell>
        </row>
        <row r="520">
          <cell r="A520" t="str">
            <v>达钢</v>
          </cell>
          <cell r="B520" t="str">
            <v>螺纹钢</v>
          </cell>
          <cell r="C520" t="str">
            <v>HRB400E Φ20 9m</v>
          </cell>
          <cell r="D520" t="str">
            <v>吨</v>
          </cell>
          <cell r="E520">
            <v>9</v>
          </cell>
          <cell r="F520">
            <v>45702</v>
          </cell>
          <cell r="G520" t="str">
            <v>（商投建工达州中医药科技园-4工区-2号楼）达州市通川区达州中医药职业学院犀牛大道北段</v>
          </cell>
          <cell r="H520" t="str">
            <v>张扬</v>
          </cell>
          <cell r="I520">
            <v>18381904567</v>
          </cell>
        </row>
        <row r="521">
          <cell r="A521" t="str">
            <v>达钢</v>
          </cell>
          <cell r="B521" t="str">
            <v>螺纹钢</v>
          </cell>
          <cell r="C521" t="str">
            <v>HRB400E Φ22 9m</v>
          </cell>
          <cell r="D521" t="str">
            <v>吨</v>
          </cell>
          <cell r="E521">
            <v>9</v>
          </cell>
          <cell r="F521">
            <v>45702</v>
          </cell>
          <cell r="G521" t="str">
            <v>（商投建工达州中医药科技园-4工区-2号楼）达州市通川区达州中医药职业学院犀牛大道北段</v>
          </cell>
          <cell r="H521" t="str">
            <v>张扬</v>
          </cell>
          <cell r="I521">
            <v>18381904567</v>
          </cell>
        </row>
        <row r="522">
          <cell r="A522" t="str">
            <v>达钢</v>
          </cell>
          <cell r="B522" t="str">
            <v>螺纹钢</v>
          </cell>
          <cell r="C522" t="str">
            <v>HRB400E Φ25 9m</v>
          </cell>
          <cell r="D522" t="str">
            <v>吨</v>
          </cell>
          <cell r="E522">
            <v>9</v>
          </cell>
          <cell r="F522">
            <v>45702</v>
          </cell>
          <cell r="G522" t="str">
            <v>（商投建工达州中医药科技园-4工区-2号楼）达州市通川区达州中医药职业学院犀牛大道北段</v>
          </cell>
          <cell r="H522" t="str">
            <v>张扬</v>
          </cell>
          <cell r="I522">
            <v>18381904567</v>
          </cell>
        </row>
        <row r="523">
          <cell r="A523" t="str">
            <v>达钢</v>
          </cell>
          <cell r="B523" t="str">
            <v>螺纹钢</v>
          </cell>
          <cell r="C523" t="str">
            <v>HRB500E Φ12</v>
          </cell>
          <cell r="D523" t="str">
            <v>吨</v>
          </cell>
          <cell r="E523">
            <v>9</v>
          </cell>
          <cell r="F523">
            <v>45702</v>
          </cell>
          <cell r="G523" t="str">
            <v>（商投建工达州中医药科技园-4工区-2号楼）达州市通川区达州中医药职业学院犀牛大道北段</v>
          </cell>
          <cell r="H523" t="str">
            <v>张扬</v>
          </cell>
          <cell r="I523">
            <v>18381904567</v>
          </cell>
        </row>
        <row r="524">
          <cell r="A524" t="str">
            <v>达钢</v>
          </cell>
          <cell r="B524" t="str">
            <v>螺纹钢</v>
          </cell>
          <cell r="C524" t="str">
            <v>HRB500E Φ14</v>
          </cell>
          <cell r="D524" t="str">
            <v>吨</v>
          </cell>
          <cell r="E524">
            <v>3</v>
          </cell>
          <cell r="F524">
            <v>45702</v>
          </cell>
          <cell r="G524" t="str">
            <v>（商投建工达州中医药科技园-4工区-2号楼）达州市通川区达州中医药职业学院犀牛大道北段</v>
          </cell>
          <cell r="H524" t="str">
            <v>张扬</v>
          </cell>
          <cell r="I524">
            <v>18381904567</v>
          </cell>
        </row>
        <row r="525">
          <cell r="A525" t="str">
            <v>达钢</v>
          </cell>
          <cell r="B525" t="str">
            <v>螺纹钢</v>
          </cell>
          <cell r="C525" t="str">
            <v>HRB500E Φ16</v>
          </cell>
          <cell r="D525" t="str">
            <v>吨</v>
          </cell>
          <cell r="E525">
            <v>9</v>
          </cell>
          <cell r="F525">
            <v>45702</v>
          </cell>
          <cell r="G525" t="str">
            <v>（商投建工达州中医药科技园-4工区-2号楼）达州市通川区达州中医药职业学院犀牛大道北段</v>
          </cell>
          <cell r="H525" t="str">
            <v>张扬</v>
          </cell>
          <cell r="I525">
            <v>18381904567</v>
          </cell>
        </row>
        <row r="526">
          <cell r="A526" t="str">
            <v>达钢</v>
          </cell>
          <cell r="B526" t="str">
            <v>螺纹钢</v>
          </cell>
          <cell r="C526" t="str">
            <v>HRB500E Φ20</v>
          </cell>
          <cell r="D526" t="str">
            <v>吨</v>
          </cell>
          <cell r="E526">
            <v>30</v>
          </cell>
          <cell r="F526">
            <v>45702</v>
          </cell>
          <cell r="G526" t="str">
            <v>（商投建工达州中医药科技园-4工区-2号楼）达州市通川区达州中医药职业学院犀牛大道北段</v>
          </cell>
          <cell r="H526" t="str">
            <v>张扬</v>
          </cell>
          <cell r="I526">
            <v>18381904567</v>
          </cell>
        </row>
        <row r="527">
          <cell r="A527" t="str">
            <v>达钢</v>
          </cell>
          <cell r="B527" t="str">
            <v>螺纹钢</v>
          </cell>
          <cell r="C527" t="str">
            <v>HRB500E Φ22</v>
          </cell>
          <cell r="D527" t="str">
            <v>吨</v>
          </cell>
          <cell r="E527">
            <v>21</v>
          </cell>
          <cell r="F527">
            <v>45702</v>
          </cell>
          <cell r="G527" t="str">
            <v>（商投建工达州中医药科技园-4工区-2号楼）达州市通川区达州中医药职业学院犀牛大道北段</v>
          </cell>
          <cell r="H527" t="str">
            <v>张扬</v>
          </cell>
          <cell r="I527">
            <v>18381904567</v>
          </cell>
        </row>
        <row r="528">
          <cell r="A528" t="str">
            <v>达钢</v>
          </cell>
          <cell r="B528" t="str">
            <v>螺纹钢</v>
          </cell>
          <cell r="C528" t="str">
            <v>HRB500E Φ25</v>
          </cell>
          <cell r="D528" t="str">
            <v>吨</v>
          </cell>
          <cell r="E528">
            <v>21</v>
          </cell>
          <cell r="F528">
            <v>45702</v>
          </cell>
          <cell r="G528" t="str">
            <v>（商投建工达州中医药科技园-4工区-2号楼）达州市通川区达州中医药职业学院犀牛大道北段</v>
          </cell>
          <cell r="H528" t="str">
            <v>张扬</v>
          </cell>
          <cell r="I528">
            <v>18381904567</v>
          </cell>
        </row>
        <row r="529">
          <cell r="A529" t="str">
            <v>德胜</v>
          </cell>
          <cell r="B529" t="str">
            <v>螺纹钢</v>
          </cell>
          <cell r="C529" t="str">
            <v>HRB400E Φ12 9m</v>
          </cell>
          <cell r="D529" t="str">
            <v>吨</v>
          </cell>
          <cell r="E529">
            <v>6</v>
          </cell>
          <cell r="F529">
            <v>45702</v>
          </cell>
          <cell r="G529" t="str">
            <v>（中核华兴-峨眉山项目）四川省乐山市峨眉山市双福镇梓橦庙红华五期中核华兴工地</v>
          </cell>
          <cell r="H529" t="str">
            <v>李汉军</v>
          </cell>
          <cell r="I529" t="str">
            <v>18691249091</v>
          </cell>
        </row>
        <row r="530">
          <cell r="A530" t="str">
            <v>德胜</v>
          </cell>
          <cell r="B530" t="str">
            <v>螺纹钢</v>
          </cell>
          <cell r="C530" t="str">
            <v>HRB400E Φ14 9m</v>
          </cell>
          <cell r="D530" t="str">
            <v>吨</v>
          </cell>
          <cell r="E530">
            <v>12</v>
          </cell>
          <cell r="F530">
            <v>45702</v>
          </cell>
          <cell r="G530" t="str">
            <v>（中核华兴-峨眉山项目）四川省乐山市峨眉山市双福镇梓橦庙红华五期中核华兴工地</v>
          </cell>
          <cell r="H530" t="str">
            <v>李汉军</v>
          </cell>
          <cell r="I530" t="str">
            <v>18691249091</v>
          </cell>
        </row>
        <row r="531">
          <cell r="A531" t="str">
            <v>德胜</v>
          </cell>
          <cell r="B531" t="str">
            <v>螺纹钢</v>
          </cell>
          <cell r="C531" t="str">
            <v>HRB400E Φ16 9m</v>
          </cell>
          <cell r="D531" t="str">
            <v>吨</v>
          </cell>
          <cell r="E531">
            <v>15</v>
          </cell>
          <cell r="F531">
            <v>45702</v>
          </cell>
          <cell r="G531" t="str">
            <v>（中核华兴-峨眉山项目）四川省乐山市峨眉山市双福镇梓橦庙红华五期中核华兴工地</v>
          </cell>
          <cell r="H531" t="str">
            <v>李汉军</v>
          </cell>
          <cell r="I531" t="str">
            <v>18691249091</v>
          </cell>
        </row>
        <row r="532">
          <cell r="A532" t="str">
            <v>润耀</v>
          </cell>
          <cell r="B532" t="str">
            <v>螺纹钢 </v>
          </cell>
          <cell r="C532" t="str">
            <v>HRB400E Φ22×9米</v>
          </cell>
          <cell r="D532" t="str">
            <v>吨</v>
          </cell>
          <cell r="E532">
            <v>13</v>
          </cell>
          <cell r="F532">
            <v>45702</v>
          </cell>
          <cell r="G532" t="str">
            <v>自永4标一局四公司（四川省内江市隆昌市金鹅街道自永4标一局四公司钢筋棚）</v>
          </cell>
          <cell r="H532" t="str">
            <v>郝优</v>
          </cell>
          <cell r="I532">
            <v>13891371707</v>
          </cell>
        </row>
        <row r="533">
          <cell r="A533" t="str">
            <v>润耀</v>
          </cell>
          <cell r="B533" t="str">
            <v>螺纹钢</v>
          </cell>
          <cell r="C533" t="str">
            <v>HRB500E Φ28×12米</v>
          </cell>
          <cell r="D533" t="str">
            <v>吨</v>
          </cell>
          <cell r="E533">
            <v>22</v>
          </cell>
          <cell r="F533">
            <v>45702</v>
          </cell>
          <cell r="G533" t="str">
            <v>自永4标一局四公司（四川省内江市隆昌市金鹅街道自永4标一局四公司钢筋棚）</v>
          </cell>
          <cell r="H533" t="str">
            <v>郝优</v>
          </cell>
          <cell r="I533">
            <v>13891371707</v>
          </cell>
        </row>
        <row r="534">
          <cell r="A534" t="str">
            <v>德胜</v>
          </cell>
          <cell r="B534" t="str">
            <v>螺纹钢</v>
          </cell>
          <cell r="C534" t="str">
            <v>HRB400E Φ16 9m</v>
          </cell>
          <cell r="D534" t="str">
            <v>吨</v>
          </cell>
          <cell r="E534">
            <v>65</v>
          </cell>
          <cell r="F534">
            <v>45703</v>
          </cell>
          <cell r="G534" t="str">
            <v>(中铁九局-铜资高速3标)四川省资阳市安岳县协和镇高狮村高狮枢纽互通</v>
          </cell>
          <cell r="H534" t="str">
            <v>贺盼飞</v>
          </cell>
          <cell r="I534">
            <v>19114513423</v>
          </cell>
        </row>
        <row r="535">
          <cell r="A535" t="str">
            <v>德胜</v>
          </cell>
          <cell r="B535" t="str">
            <v>螺纹钢</v>
          </cell>
          <cell r="C535" t="str">
            <v>HRB400E Φ14 9m</v>
          </cell>
          <cell r="D535" t="str">
            <v>吨</v>
          </cell>
          <cell r="E535">
            <v>5</v>
          </cell>
          <cell r="F535">
            <v>45703</v>
          </cell>
          <cell r="G535" t="str">
            <v>(中铁九局-铜资高速3标)四川省资阳市安岳县协和镇高狮村高狮枢纽互通</v>
          </cell>
          <cell r="H535" t="str">
            <v>贺盼飞</v>
          </cell>
          <cell r="I535">
            <v>19114513423</v>
          </cell>
        </row>
        <row r="536">
          <cell r="A536" t="str">
            <v>陕钢</v>
          </cell>
          <cell r="B536" t="str">
            <v>螺纹钢</v>
          </cell>
          <cell r="C536" t="str">
            <v>HRB400E Φ28 12m</v>
          </cell>
          <cell r="D536" t="str">
            <v>吨</v>
          </cell>
          <cell r="E536">
            <v>11</v>
          </cell>
          <cell r="F536">
            <v>45703</v>
          </cell>
          <cell r="G536" t="str">
            <v>（北京工程局乐山机场项目）乐山市五通桥区冠英镇</v>
          </cell>
          <cell r="H536" t="str">
            <v>王治</v>
          </cell>
          <cell r="I536">
            <v>18811564698</v>
          </cell>
        </row>
        <row r="537">
          <cell r="A537" t="str">
            <v>陕钢</v>
          </cell>
          <cell r="B537" t="str">
            <v>盘螺</v>
          </cell>
          <cell r="C537" t="str">
            <v>HRB400E Φ8</v>
          </cell>
          <cell r="D537" t="str">
            <v>吨</v>
          </cell>
          <cell r="E537">
            <v>24</v>
          </cell>
          <cell r="F537">
            <v>45703</v>
          </cell>
          <cell r="G537" t="str">
            <v>（北京工程局乐山机场项目）乐山市五通桥区冠英镇</v>
          </cell>
          <cell r="H537" t="str">
            <v>王治</v>
          </cell>
          <cell r="I537">
            <v>18811564698</v>
          </cell>
        </row>
        <row r="538">
          <cell r="A538" t="str">
            <v>达钢</v>
          </cell>
          <cell r="B538" t="str">
            <v>盘螺</v>
          </cell>
          <cell r="C538" t="str">
            <v>HRB400E Φ12</v>
          </cell>
          <cell r="D538" t="str">
            <v>吨</v>
          </cell>
          <cell r="E538">
            <v>22</v>
          </cell>
          <cell r="F538">
            <v>45703</v>
          </cell>
          <cell r="G538" t="str">
            <v>（五冶达州国道542项目-三工区桥梁3工段）四川省达州市达川区赵固镇水文村原村委会下300米</v>
          </cell>
          <cell r="H538" t="str">
            <v>李代茂</v>
          </cell>
          <cell r="I538">
            <v>18302833536</v>
          </cell>
        </row>
        <row r="539">
          <cell r="A539" t="str">
            <v>达钢</v>
          </cell>
          <cell r="B539" t="str">
            <v>螺纹钢</v>
          </cell>
          <cell r="C539" t="str">
            <v>HRB400E Φ25 9m</v>
          </cell>
          <cell r="D539" t="str">
            <v>吨</v>
          </cell>
          <cell r="E539">
            <v>21</v>
          </cell>
          <cell r="F539">
            <v>45703</v>
          </cell>
          <cell r="G539" t="str">
            <v>（五冶达州国道542项目-三工区桥梁3工段）四川省达州市达川区赵固镇水文村原村委会下300米</v>
          </cell>
          <cell r="H539" t="str">
            <v>李代茂</v>
          </cell>
          <cell r="I539">
            <v>18302833536</v>
          </cell>
        </row>
        <row r="540">
          <cell r="A540" t="str">
            <v>达钢</v>
          </cell>
          <cell r="B540" t="str">
            <v>螺纹钢</v>
          </cell>
          <cell r="C540" t="str">
            <v>HRB400E Φ22 9m</v>
          </cell>
          <cell r="D540" t="str">
            <v>吨</v>
          </cell>
          <cell r="E540">
            <v>9</v>
          </cell>
          <cell r="F540">
            <v>45703</v>
          </cell>
          <cell r="G540" t="str">
            <v>（五冶达州国道542项目-一工区桥梁一工段）四川省达州市四川省达州市达川区石桥镇武寨村</v>
          </cell>
          <cell r="H540" t="str">
            <v>杨勇</v>
          </cell>
          <cell r="I540">
            <v>18398563998</v>
          </cell>
        </row>
        <row r="541">
          <cell r="A541" t="str">
            <v>达钢</v>
          </cell>
          <cell r="B541" t="str">
            <v>螺纹钢</v>
          </cell>
          <cell r="C541" t="str">
            <v>HRB400E Φ25 9m</v>
          </cell>
          <cell r="D541" t="str">
            <v>吨</v>
          </cell>
          <cell r="E541">
            <v>9</v>
          </cell>
          <cell r="F541">
            <v>45703</v>
          </cell>
          <cell r="G541" t="str">
            <v>（五冶达州国道542项目-一工区桥梁一工段）四川省达州市四川省达州市达川区石桥镇武寨村</v>
          </cell>
          <cell r="H541" t="str">
            <v>杨勇</v>
          </cell>
          <cell r="I541">
            <v>18398563998</v>
          </cell>
        </row>
        <row r="542">
          <cell r="A542" t="str">
            <v>达钢</v>
          </cell>
          <cell r="B542" t="str">
            <v>螺纹钢</v>
          </cell>
          <cell r="C542" t="str">
            <v>HRB400E Φ32 12m</v>
          </cell>
          <cell r="D542" t="str">
            <v>吨</v>
          </cell>
          <cell r="E542">
            <v>30</v>
          </cell>
          <cell r="F542">
            <v>45703</v>
          </cell>
          <cell r="G542" t="str">
            <v>（五冶达州国道542项目-一工区桥梁一工段）四川省达州市四川省达州市达川区石桥镇武寨村</v>
          </cell>
          <cell r="H542" t="str">
            <v>杨勇</v>
          </cell>
          <cell r="I542">
            <v>18398563998</v>
          </cell>
        </row>
        <row r="543">
          <cell r="A543" t="str">
            <v>达钢</v>
          </cell>
          <cell r="B543" t="str">
            <v>螺纹钢</v>
          </cell>
          <cell r="C543" t="str">
            <v>HRB400E Φ12 9m</v>
          </cell>
          <cell r="D543" t="str">
            <v>吨</v>
          </cell>
          <cell r="E543">
            <v>21</v>
          </cell>
          <cell r="F543">
            <v>45703</v>
          </cell>
          <cell r="G543" t="str">
            <v>（五冶达州国道542项目-三工区桥梁3工段）四川省达州市达川区赵固镇水文村原村委会下300米</v>
          </cell>
          <cell r="H543" t="str">
            <v>李代茂</v>
          </cell>
          <cell r="I543">
            <v>18302833536</v>
          </cell>
        </row>
        <row r="544">
          <cell r="A544" t="str">
            <v>润耀</v>
          </cell>
          <cell r="B544" t="str">
            <v>高线</v>
          </cell>
          <cell r="C544" t="str">
            <v>HPB300Φ8</v>
          </cell>
          <cell r="D544" t="str">
            <v>吨</v>
          </cell>
          <cell r="E544">
            <v>35</v>
          </cell>
          <cell r="F544">
            <v>45703</v>
          </cell>
          <cell r="G544" t="str">
            <v>（中铁五局-成渝扩容3标）四川省资阳市雁江区伍隍镇铺子村雁江区X138</v>
          </cell>
          <cell r="H544" t="str">
            <v>王健</v>
          </cell>
          <cell r="I544">
            <v>17726168395</v>
          </cell>
        </row>
        <row r="545">
          <cell r="A545" t="str">
            <v>润耀</v>
          </cell>
          <cell r="B545" t="str">
            <v>盘螺</v>
          </cell>
          <cell r="C545" t="str">
            <v>HRB400E Φ8</v>
          </cell>
          <cell r="D545" t="str">
            <v>吨</v>
          </cell>
          <cell r="E545">
            <v>7.5</v>
          </cell>
          <cell r="F545">
            <v>45703</v>
          </cell>
          <cell r="G545" t="str">
            <v>(华西颐海-科创农业生态谷-1号钢筋房)成都市简阳市白金山水库</v>
          </cell>
          <cell r="H545" t="str">
            <v>石清国</v>
          </cell>
          <cell r="I545">
            <v>13458642015</v>
          </cell>
        </row>
        <row r="546">
          <cell r="A546" t="str">
            <v>润耀</v>
          </cell>
          <cell r="B546" t="str">
            <v>盘螺</v>
          </cell>
          <cell r="C546" t="str">
            <v>HRB400E Φ10</v>
          </cell>
          <cell r="D546" t="str">
            <v>吨</v>
          </cell>
          <cell r="E546">
            <v>7.5</v>
          </cell>
          <cell r="F546">
            <v>45703</v>
          </cell>
          <cell r="G546" t="str">
            <v>(华西颐海-科创农业生态谷-1号钢筋房)成都市简阳市白金山水库</v>
          </cell>
          <cell r="H546" t="str">
            <v>石清国</v>
          </cell>
          <cell r="I546">
            <v>13458642015</v>
          </cell>
        </row>
        <row r="547">
          <cell r="A547" t="str">
            <v>润耀</v>
          </cell>
          <cell r="B547" t="str">
            <v>螺纹钢</v>
          </cell>
          <cell r="C547" t="str">
            <v>HRB500E Φ12</v>
          </cell>
          <cell r="D547" t="str">
            <v>吨</v>
          </cell>
          <cell r="E547">
            <v>15</v>
          </cell>
          <cell r="F547">
            <v>45703</v>
          </cell>
          <cell r="G547" t="str">
            <v>(华西颐海-科创农业生态谷-1号钢筋房)成都市简阳市白金山水库</v>
          </cell>
          <cell r="H547" t="str">
            <v>石清国</v>
          </cell>
          <cell r="I547">
            <v>13458642015</v>
          </cell>
        </row>
        <row r="548">
          <cell r="A548" t="str">
            <v>润耀</v>
          </cell>
          <cell r="B548" t="str">
            <v>螺纹钢</v>
          </cell>
          <cell r="C548" t="str">
            <v>HRB500E Φ25</v>
          </cell>
          <cell r="D548" t="str">
            <v>吨</v>
          </cell>
          <cell r="E548">
            <v>6</v>
          </cell>
          <cell r="F548">
            <v>45703</v>
          </cell>
          <cell r="G548" t="str">
            <v>(华西颐海-科创农业生态谷-1号钢筋房)成都市简阳市白金山水库</v>
          </cell>
          <cell r="H548" t="str">
            <v>石清国</v>
          </cell>
          <cell r="I548">
            <v>13458642015</v>
          </cell>
        </row>
        <row r="549">
          <cell r="A549" t="str">
            <v>晋邦</v>
          </cell>
          <cell r="B549" t="str">
            <v>螺纹钢</v>
          </cell>
          <cell r="C549" t="str">
            <v>HRB400E Φ28 9m</v>
          </cell>
          <cell r="D549" t="str">
            <v>吨</v>
          </cell>
          <cell r="E549">
            <v>14</v>
          </cell>
          <cell r="F549">
            <v>45704</v>
          </cell>
          <cell r="G549" t="str">
            <v>（五冶达州国道542项目-一工区桥梁一工段）四川省达州市四川省达州市达川区石桥镇武寨村</v>
          </cell>
          <cell r="H549" t="str">
            <v>杨勇</v>
          </cell>
          <cell r="I549">
            <v>18398563998</v>
          </cell>
        </row>
        <row r="550">
          <cell r="A550" t="str">
            <v>晋邦</v>
          </cell>
          <cell r="B550" t="str">
            <v>螺纹钢</v>
          </cell>
          <cell r="C550" t="str">
            <v>HRB400E Φ28 12m</v>
          </cell>
          <cell r="D550" t="str">
            <v>吨</v>
          </cell>
          <cell r="E550">
            <v>20</v>
          </cell>
          <cell r="F550">
            <v>45704</v>
          </cell>
          <cell r="G550" t="str">
            <v>（五冶达州国道542项目-一工区桥梁一工段）四川省达州市四川省达州市达川区石桥镇武寨村</v>
          </cell>
          <cell r="H550" t="str">
            <v>杨勇</v>
          </cell>
          <cell r="I550">
            <v>18398563998</v>
          </cell>
        </row>
        <row r="551">
          <cell r="A551" t="str">
            <v>达钢</v>
          </cell>
          <cell r="B551" t="str">
            <v>螺纹钢</v>
          </cell>
          <cell r="C551" t="str">
            <v>HRB400E Φ16 9m</v>
          </cell>
          <cell r="D551" t="str">
            <v>吨</v>
          </cell>
          <cell r="E551">
            <v>21</v>
          </cell>
          <cell r="F551">
            <v>45704</v>
          </cell>
          <cell r="G551" t="str">
            <v>（五冶达州国道542项目-三工区桥梁3工段）四川省达州市达川区赵固镇水文村原村委会下300米</v>
          </cell>
          <cell r="H551" t="str">
            <v>李代茂</v>
          </cell>
          <cell r="I551">
            <v>18302833536</v>
          </cell>
        </row>
        <row r="552">
          <cell r="A552" t="str">
            <v>达钢</v>
          </cell>
          <cell r="B552" t="str">
            <v>螺纹钢</v>
          </cell>
          <cell r="C552" t="str">
            <v>HRB400E Φ28 9m</v>
          </cell>
          <cell r="D552" t="str">
            <v>吨</v>
          </cell>
          <cell r="E552">
            <v>42</v>
          </cell>
          <cell r="F552">
            <v>45704</v>
          </cell>
          <cell r="G552" t="str">
            <v>（五冶达州国道542项目-三工区桥梁3工段）四川省达州市达川区赵固镇水文村原村委会下300米</v>
          </cell>
          <cell r="H552" t="str">
            <v>李代茂</v>
          </cell>
          <cell r="I552">
            <v>18302833536</v>
          </cell>
        </row>
        <row r="553">
          <cell r="A553" t="str">
            <v>达钢</v>
          </cell>
          <cell r="B553" t="str">
            <v>盘螺</v>
          </cell>
          <cell r="C553" t="str">
            <v>HRB400E Φ8</v>
          </cell>
          <cell r="D553" t="str">
            <v>吨</v>
          </cell>
          <cell r="E553">
            <v>3</v>
          </cell>
          <cell r="F553">
            <v>45704</v>
          </cell>
          <cell r="G553" t="str">
            <v>（五冶达州国道542项目-养护工区）四川省达州市达川区管村镇油房村</v>
          </cell>
          <cell r="H553" t="str">
            <v>侯自强</v>
          </cell>
          <cell r="I553">
            <v>13281725223</v>
          </cell>
        </row>
        <row r="554">
          <cell r="A554" t="str">
            <v>达钢</v>
          </cell>
          <cell r="B554" t="str">
            <v>盘螺</v>
          </cell>
          <cell r="C554" t="str">
            <v>HRB400E Φ10</v>
          </cell>
          <cell r="D554" t="str">
            <v>吨</v>
          </cell>
          <cell r="E554">
            <v>3</v>
          </cell>
          <cell r="F554">
            <v>45704</v>
          </cell>
          <cell r="G554" t="str">
            <v>（五冶达州国道542项目-养护工区）四川省达州市达川区管村镇油房村</v>
          </cell>
          <cell r="H554" t="str">
            <v>侯自强</v>
          </cell>
          <cell r="I554">
            <v>13281725223</v>
          </cell>
        </row>
        <row r="555">
          <cell r="A555" t="str">
            <v>达钢</v>
          </cell>
          <cell r="B555" t="str">
            <v>螺纹钢</v>
          </cell>
          <cell r="C555" t="str">
            <v>HRB400E Φ12 9m</v>
          </cell>
          <cell r="D555" t="str">
            <v>吨</v>
          </cell>
          <cell r="E555">
            <v>9</v>
          </cell>
          <cell r="F555">
            <v>45704</v>
          </cell>
          <cell r="G555" t="str">
            <v>（五冶达州国道542项目-养护工区）四川省达州市达川区管村镇油房村</v>
          </cell>
          <cell r="H555" t="str">
            <v>侯自强</v>
          </cell>
          <cell r="I555">
            <v>13281725223</v>
          </cell>
        </row>
        <row r="556">
          <cell r="A556" t="str">
            <v>达钢</v>
          </cell>
          <cell r="B556" t="str">
            <v>螺纹钢</v>
          </cell>
          <cell r="C556" t="str">
            <v>HRB400E Φ18 9m</v>
          </cell>
          <cell r="D556" t="str">
            <v>吨</v>
          </cell>
          <cell r="E556">
            <v>3</v>
          </cell>
          <cell r="F556">
            <v>45704</v>
          </cell>
          <cell r="G556" t="str">
            <v>（五冶达州国道542项目-养护工区）四川省达州市达川区管村镇油房村</v>
          </cell>
          <cell r="H556" t="str">
            <v>侯自强</v>
          </cell>
          <cell r="I556">
            <v>13281725223</v>
          </cell>
        </row>
        <row r="557">
          <cell r="A557" t="str">
            <v>达钢</v>
          </cell>
          <cell r="B557" t="str">
            <v>螺纹钢</v>
          </cell>
          <cell r="C557" t="str">
            <v>HRB400E Φ20 9m</v>
          </cell>
          <cell r="D557" t="str">
            <v>吨</v>
          </cell>
          <cell r="E557">
            <v>24</v>
          </cell>
          <cell r="F557">
            <v>45704</v>
          </cell>
          <cell r="G557" t="str">
            <v>（五冶达州国道542项目-养护工区）四川省达州市达川区管村镇油房村</v>
          </cell>
          <cell r="H557" t="str">
            <v>侯自强</v>
          </cell>
          <cell r="I557">
            <v>13281725223</v>
          </cell>
        </row>
        <row r="558">
          <cell r="A558" t="str">
            <v>达钢</v>
          </cell>
          <cell r="B558" t="str">
            <v>螺纹钢</v>
          </cell>
          <cell r="C558" t="str">
            <v>HRB400E Φ25 9m</v>
          </cell>
          <cell r="D558" t="str">
            <v>吨</v>
          </cell>
          <cell r="E558">
            <v>69</v>
          </cell>
          <cell r="F558">
            <v>45704</v>
          </cell>
          <cell r="G558" t="str">
            <v>（五冶达州国道542项目-养护工区）四川省达州市达川区管村镇油房村</v>
          </cell>
          <cell r="H558" t="str">
            <v>侯自强</v>
          </cell>
          <cell r="I558">
            <v>13281725223</v>
          </cell>
        </row>
        <row r="559">
          <cell r="A559" t="str">
            <v>德胜</v>
          </cell>
          <cell r="B559" t="str">
            <v>螺纹钢</v>
          </cell>
          <cell r="C559" t="str">
            <v>HRB400E Φ28 12m</v>
          </cell>
          <cell r="D559" t="str">
            <v>吨</v>
          </cell>
          <cell r="E559">
            <v>175</v>
          </cell>
          <cell r="F559">
            <v>45705</v>
          </cell>
          <cell r="G559" t="str">
            <v>（中铁广州局-资乐高速5标）四川省乐山市井研县宝五镇泡桐湾乐井路</v>
          </cell>
          <cell r="H559" t="str">
            <v>廖俊杰</v>
          </cell>
          <cell r="I559">
            <v>15775100965</v>
          </cell>
        </row>
        <row r="560">
          <cell r="A560" t="str">
            <v>德胜</v>
          </cell>
          <cell r="B560" t="str">
            <v>螺纹钢</v>
          </cell>
          <cell r="C560" t="str">
            <v>HRB400E Φ25 12m</v>
          </cell>
          <cell r="D560" t="str">
            <v>吨</v>
          </cell>
          <cell r="E560">
            <v>35</v>
          </cell>
          <cell r="F560">
            <v>45705</v>
          </cell>
          <cell r="G560" t="str">
            <v>（中铁广州局-资乐高速5标）四川省乐山市井研县宝五镇泡桐湾乐井路</v>
          </cell>
          <cell r="H560" t="str">
            <v>廖俊杰</v>
          </cell>
          <cell r="I560">
            <v>15775100965</v>
          </cell>
        </row>
        <row r="561">
          <cell r="A561" t="str">
            <v>德胜</v>
          </cell>
          <cell r="B561" t="str">
            <v>螺纹钢</v>
          </cell>
          <cell r="C561" t="str">
            <v>HRB400E Φ12 9m</v>
          </cell>
          <cell r="D561" t="str">
            <v>吨</v>
          </cell>
          <cell r="E561">
            <v>20</v>
          </cell>
          <cell r="F561">
            <v>45705</v>
          </cell>
          <cell r="G561" t="str">
            <v>（中铁北京局-资乐高速6标）四川省乐山市市中区土主镇资乐高速TJ6标项目试验室</v>
          </cell>
          <cell r="H561" t="str">
            <v>孟若禺</v>
          </cell>
          <cell r="I561">
            <v>13753975633</v>
          </cell>
        </row>
        <row r="562">
          <cell r="A562" t="str">
            <v>德胜</v>
          </cell>
          <cell r="B562" t="str">
            <v>螺纹钢</v>
          </cell>
          <cell r="C562" t="str">
            <v>HRB400E Φ16 9m</v>
          </cell>
          <cell r="D562" t="str">
            <v>吨</v>
          </cell>
          <cell r="E562">
            <v>12</v>
          </cell>
          <cell r="F562">
            <v>45705</v>
          </cell>
          <cell r="G562" t="str">
            <v>（中铁北京局-资乐高速6标）四川省乐山市市中区土主镇资乐高速TJ6标项目试验室</v>
          </cell>
          <cell r="H562" t="str">
            <v>孟若禺</v>
          </cell>
          <cell r="I562">
            <v>13753975633</v>
          </cell>
        </row>
        <row r="563">
          <cell r="A563" t="str">
            <v>德胜</v>
          </cell>
          <cell r="B563" t="str">
            <v>螺纹钢</v>
          </cell>
          <cell r="C563" t="str">
            <v>HRB400E Φ20 9m</v>
          </cell>
          <cell r="D563" t="str">
            <v>吨</v>
          </cell>
          <cell r="E563">
            <v>7</v>
          </cell>
          <cell r="F563">
            <v>45705</v>
          </cell>
          <cell r="G563" t="str">
            <v>（中铁北京局-资乐高速6标）四川省乐山市市中区土主镇资乐高速TJ6标项目试验室</v>
          </cell>
          <cell r="H563" t="str">
            <v>孟若禺</v>
          </cell>
          <cell r="I563">
            <v>13753975633</v>
          </cell>
        </row>
        <row r="564">
          <cell r="A564" t="str">
            <v>德胜</v>
          </cell>
          <cell r="B564" t="str">
            <v>螺纹钢</v>
          </cell>
          <cell r="C564" t="str">
            <v>HRB400E Φ25 9m</v>
          </cell>
          <cell r="D564" t="str">
            <v>吨</v>
          </cell>
          <cell r="E564">
            <v>31</v>
          </cell>
          <cell r="F564">
            <v>45705</v>
          </cell>
          <cell r="G564" t="str">
            <v>（中铁北京局-资乐高速6标）四川省乐山市市中区土主镇资乐高速TJ6标项目试验室</v>
          </cell>
          <cell r="H564" t="str">
            <v>孟若禺</v>
          </cell>
          <cell r="I564">
            <v>13753975633</v>
          </cell>
        </row>
        <row r="565">
          <cell r="A565" t="str">
            <v>德胜</v>
          </cell>
          <cell r="B565" t="str">
            <v>螺纹钢</v>
          </cell>
          <cell r="C565" t="str">
            <v>HRB400E Φ28 9m</v>
          </cell>
          <cell r="D565" t="str">
            <v>吨</v>
          </cell>
          <cell r="E565">
            <v>35</v>
          </cell>
          <cell r="F565">
            <v>45705</v>
          </cell>
          <cell r="G565" t="str">
            <v>（中铁北京局-资乐高速6标）四川省乐山市市中区土主镇资乐高速TJ6标项目试验室</v>
          </cell>
          <cell r="H565" t="str">
            <v>孟若禺</v>
          </cell>
          <cell r="I565">
            <v>13753975633</v>
          </cell>
        </row>
        <row r="566">
          <cell r="A566" t="str">
            <v>德胜</v>
          </cell>
          <cell r="B566" t="str">
            <v>螺纹钢</v>
          </cell>
          <cell r="C566" t="str">
            <v>HRB400E Φ16 9m</v>
          </cell>
          <cell r="D566" t="str">
            <v>吨</v>
          </cell>
          <cell r="E566">
            <v>35</v>
          </cell>
          <cell r="F566">
            <v>45705</v>
          </cell>
          <cell r="G566" t="str">
            <v>（中铁三局-铜资高速1标）四川省资阳市安岳县石羊镇猫坝村2#钢筋场</v>
          </cell>
          <cell r="H566" t="str">
            <v>王雪</v>
          </cell>
          <cell r="I566">
            <v>18729676589</v>
          </cell>
        </row>
        <row r="567">
          <cell r="A567" t="str">
            <v>德胜</v>
          </cell>
          <cell r="B567" t="str">
            <v>螺纹钢</v>
          </cell>
          <cell r="C567" t="str">
            <v>HRB400E Φ20 9m</v>
          </cell>
          <cell r="D567" t="str">
            <v>吨</v>
          </cell>
          <cell r="E567">
            <v>35</v>
          </cell>
          <cell r="F567">
            <v>45705</v>
          </cell>
          <cell r="G567" t="str">
            <v>（中铁三局-铜资高速1标）四川省资阳市安岳县石羊镇猫坝村2#钢筋场</v>
          </cell>
          <cell r="H567" t="str">
            <v>王雪</v>
          </cell>
          <cell r="I567">
            <v>18729676589</v>
          </cell>
        </row>
        <row r="568">
          <cell r="A568" t="str">
            <v>德胜</v>
          </cell>
          <cell r="B568" t="str">
            <v>螺纹钢</v>
          </cell>
          <cell r="C568" t="str">
            <v>HRB400EФ12*9m</v>
          </cell>
          <cell r="D568" t="str">
            <v>吨</v>
          </cell>
          <cell r="E568">
            <v>105</v>
          </cell>
          <cell r="F568">
            <v>45705</v>
          </cell>
          <cell r="G568" t="str">
            <v>（中铁八局康新高速TJ4-1标）四川省甘孜州康定市新都桥镇超限载检测站</v>
          </cell>
          <cell r="H568" t="str">
            <v>刘俊</v>
          </cell>
          <cell r="I568">
            <v>18587764925</v>
          </cell>
        </row>
        <row r="569">
          <cell r="A569" t="str">
            <v>德胜</v>
          </cell>
          <cell r="B569" t="str">
            <v>螺纹钢</v>
          </cell>
          <cell r="C569" t="str">
            <v>HRB400EФ20*9m</v>
          </cell>
          <cell r="D569" t="str">
            <v>吨</v>
          </cell>
          <cell r="E569">
            <v>105</v>
          </cell>
          <cell r="F569">
            <v>45705</v>
          </cell>
          <cell r="G569" t="str">
            <v>（中铁八局康新高速TJ4-1标）四川省甘孜州康定市新都桥镇超限载检测站</v>
          </cell>
          <cell r="H569" t="str">
            <v>刘俊</v>
          </cell>
          <cell r="I569">
            <v>18587764925</v>
          </cell>
        </row>
        <row r="570">
          <cell r="A570" t="str">
            <v>德胜</v>
          </cell>
          <cell r="B570" t="str">
            <v>螺纹钢</v>
          </cell>
          <cell r="C570" t="str">
            <v>HRB400EФ25*9m</v>
          </cell>
          <cell r="D570" t="str">
            <v>吨</v>
          </cell>
          <cell r="E570">
            <v>70</v>
          </cell>
          <cell r="F570">
            <v>45705</v>
          </cell>
          <cell r="G570" t="str">
            <v>（中铁八局康新高速TJ4-1标）四川省甘孜州康定市新都桥镇超限载检测站</v>
          </cell>
          <cell r="H570" t="str">
            <v>刘俊</v>
          </cell>
          <cell r="I570">
            <v>18587764925</v>
          </cell>
        </row>
        <row r="571">
          <cell r="A571" t="str">
            <v>德胜</v>
          </cell>
          <cell r="B571" t="str">
            <v>螺纹钢</v>
          </cell>
          <cell r="C571" t="str">
            <v>HRB400EФ28*9m</v>
          </cell>
          <cell r="D571" t="str">
            <v>吨</v>
          </cell>
          <cell r="E571">
            <v>35</v>
          </cell>
          <cell r="F571">
            <v>45705</v>
          </cell>
          <cell r="G571" t="str">
            <v>（中铁八局康新高速TJ4-1标）四川省甘孜州康定市新都桥镇超限载检测站</v>
          </cell>
          <cell r="H571" t="str">
            <v>刘俊</v>
          </cell>
          <cell r="I571">
            <v>18587764925</v>
          </cell>
        </row>
        <row r="572">
          <cell r="A572" t="str">
            <v>达钢</v>
          </cell>
          <cell r="B572" t="str">
            <v>螺纹钢</v>
          </cell>
          <cell r="C572" t="str">
            <v>HRB400E Φ12 9m</v>
          </cell>
          <cell r="D572" t="str">
            <v>吨</v>
          </cell>
          <cell r="E572">
            <v>18</v>
          </cell>
          <cell r="F572">
            <v>45705</v>
          </cell>
          <cell r="G572" t="str">
            <v>(五冶钢构医学科学产业园建设项目房建二部-六标)四川省南充市顺庆区搬罾街道学府大道二段</v>
          </cell>
          <cell r="H572" t="str">
            <v>安南</v>
          </cell>
          <cell r="I572">
            <v>19950525030</v>
          </cell>
        </row>
        <row r="573">
          <cell r="A573" t="str">
            <v>达钢</v>
          </cell>
          <cell r="B573" t="str">
            <v>螺纹钢</v>
          </cell>
          <cell r="C573" t="str">
            <v>HRB400E Φ16 9m</v>
          </cell>
          <cell r="D573" t="str">
            <v>吨</v>
          </cell>
          <cell r="E573">
            <v>15</v>
          </cell>
          <cell r="F573">
            <v>45705</v>
          </cell>
          <cell r="G573" t="str">
            <v>(五冶钢构医学科学产业园建设项目房建二部-六标)四川省南充市顺庆区搬罾街道学府大道二段</v>
          </cell>
          <cell r="H573" t="str">
            <v>安南</v>
          </cell>
          <cell r="I573">
            <v>19950525030</v>
          </cell>
        </row>
        <row r="574">
          <cell r="A574" t="str">
            <v>达钢</v>
          </cell>
          <cell r="B574" t="str">
            <v>螺纹钢</v>
          </cell>
          <cell r="C574" t="str">
            <v>HRB400E Φ20 9m</v>
          </cell>
          <cell r="D574" t="str">
            <v>吨</v>
          </cell>
          <cell r="E574">
            <v>3</v>
          </cell>
          <cell r="F574">
            <v>45705</v>
          </cell>
          <cell r="G574" t="str">
            <v>(五冶钢构医学科学产业园建设项目房建二部-六标)四川省南充市顺庆区搬罾街道学府大道二段</v>
          </cell>
          <cell r="H574" t="str">
            <v>安南</v>
          </cell>
          <cell r="I574">
            <v>19950525030</v>
          </cell>
        </row>
        <row r="575">
          <cell r="A575" t="str">
            <v>达钢</v>
          </cell>
          <cell r="B575" t="str">
            <v>螺纹钢</v>
          </cell>
          <cell r="C575" t="str">
            <v>HRB400E Φ25 9m</v>
          </cell>
          <cell r="D575" t="str">
            <v>吨</v>
          </cell>
          <cell r="E575">
            <v>35</v>
          </cell>
          <cell r="F575">
            <v>45705</v>
          </cell>
          <cell r="G575" t="str">
            <v>(五冶钢构医学科学产业园建设项目房建二部-六标)四川省南充市顺庆区搬罾街道学府大道二段</v>
          </cell>
          <cell r="H575" t="str">
            <v>安南</v>
          </cell>
          <cell r="I575">
            <v>19950525030</v>
          </cell>
        </row>
        <row r="576">
          <cell r="A576" t="str">
            <v>达钢</v>
          </cell>
          <cell r="B576" t="str">
            <v>盘螺</v>
          </cell>
          <cell r="C576" t="str">
            <v>HRB400E Φ6</v>
          </cell>
          <cell r="D576" t="str">
            <v>吨</v>
          </cell>
          <cell r="E576">
            <v>10</v>
          </cell>
          <cell r="F576">
            <v>45705</v>
          </cell>
          <cell r="G576" t="str">
            <v>(五冶钢构医学科学产业园建设项目房建三部-一标（7-2）)四川省南充市顺庆区搬罾街道学府大道二段</v>
          </cell>
          <cell r="H576" t="str">
            <v>郑林</v>
          </cell>
          <cell r="I576">
            <v>18349955455</v>
          </cell>
        </row>
        <row r="577">
          <cell r="A577" t="str">
            <v>达钢</v>
          </cell>
          <cell r="B577" t="str">
            <v>盘螺</v>
          </cell>
          <cell r="C577" t="str">
            <v>HRB400E Φ8</v>
          </cell>
          <cell r="D577" t="str">
            <v>吨</v>
          </cell>
          <cell r="E577">
            <v>37.5</v>
          </cell>
          <cell r="F577">
            <v>45705</v>
          </cell>
          <cell r="G577" t="str">
            <v>(五冶钢构医学科学产业园建设项目房建三部-一标（7-2）)四川省南充市顺庆区搬罾街道学府大道二段</v>
          </cell>
          <cell r="H577" t="str">
            <v>郑林</v>
          </cell>
          <cell r="I577">
            <v>18349955455</v>
          </cell>
        </row>
        <row r="578">
          <cell r="A578" t="str">
            <v>达钢</v>
          </cell>
          <cell r="B578" t="str">
            <v>盘螺</v>
          </cell>
          <cell r="C578" t="str">
            <v>HRB400E Φ10</v>
          </cell>
          <cell r="D578" t="str">
            <v>吨</v>
          </cell>
          <cell r="E578">
            <v>20</v>
          </cell>
          <cell r="F578">
            <v>45705</v>
          </cell>
          <cell r="G578" t="str">
            <v>(五冶钢构医学科学产业园建设项目房建三部-一标（7-2）)四川省南充市顺庆区搬罾街道学府大道二段</v>
          </cell>
          <cell r="H578" t="str">
            <v>郑林</v>
          </cell>
          <cell r="I578">
            <v>18349955455</v>
          </cell>
        </row>
        <row r="579">
          <cell r="A579" t="str">
            <v>达钢</v>
          </cell>
          <cell r="B579" t="str">
            <v>盘螺</v>
          </cell>
          <cell r="C579" t="str">
            <v>HRB400E Φ12</v>
          </cell>
          <cell r="D579" t="str">
            <v>吨</v>
          </cell>
          <cell r="E579">
            <v>5</v>
          </cell>
          <cell r="F579">
            <v>45705</v>
          </cell>
          <cell r="G579" t="str">
            <v>(五冶钢构医学科学产业园建设项目房建三部-一标（7-2）)四川省南充市顺庆区搬罾街道学府大道二段</v>
          </cell>
          <cell r="H579" t="str">
            <v>郑林</v>
          </cell>
          <cell r="I579">
            <v>18349955455</v>
          </cell>
        </row>
        <row r="580">
          <cell r="A580" t="str">
            <v>达钢</v>
          </cell>
          <cell r="B580" t="str">
            <v>螺纹钢</v>
          </cell>
          <cell r="C580" t="str">
            <v>HRB400E Φ16 9m</v>
          </cell>
          <cell r="D580" t="str">
            <v>吨</v>
          </cell>
          <cell r="E580">
            <v>70</v>
          </cell>
          <cell r="F580">
            <v>45705</v>
          </cell>
          <cell r="G580" t="str">
            <v>(五冶钢构医学科学产业园建设项目房建三部-排洪渠)四川省南充市顺庆区搬罾街道学府大道二段</v>
          </cell>
          <cell r="H580" t="str">
            <v>郑林</v>
          </cell>
          <cell r="I580">
            <v>18349955455</v>
          </cell>
        </row>
        <row r="581">
          <cell r="A581" t="str">
            <v>达钢</v>
          </cell>
          <cell r="B581" t="str">
            <v>螺纹钢</v>
          </cell>
          <cell r="C581" t="str">
            <v>HRB400E Φ16 12m</v>
          </cell>
          <cell r="D581" t="str">
            <v>吨</v>
          </cell>
          <cell r="E581">
            <v>70</v>
          </cell>
          <cell r="F581">
            <v>45705</v>
          </cell>
          <cell r="G581" t="str">
            <v>(五冶钢构医学科学产业园建设项目房建三部-排洪渠)四川省南充市顺庆区搬罾街道学府大道二段</v>
          </cell>
          <cell r="H581" t="str">
            <v>郑林</v>
          </cell>
          <cell r="I581">
            <v>18349955455</v>
          </cell>
        </row>
        <row r="582">
          <cell r="A582" t="str">
            <v>达钢</v>
          </cell>
          <cell r="B582" t="str">
            <v>螺纹钢</v>
          </cell>
          <cell r="C582" t="str">
            <v>HRB400E Φ25 12m</v>
          </cell>
          <cell r="D582" t="str">
            <v>吨</v>
          </cell>
          <cell r="E582">
            <v>105</v>
          </cell>
          <cell r="F582">
            <v>45705</v>
          </cell>
          <cell r="G582" t="str">
            <v>(五冶钢构医学科学产业园建设项目房建三部-排洪渠)四川省南充市顺庆区搬罾街道学府大道二段</v>
          </cell>
          <cell r="H582" t="str">
            <v>郑林</v>
          </cell>
          <cell r="I582">
            <v>18349955455</v>
          </cell>
        </row>
        <row r="583">
          <cell r="A583" t="str">
            <v>冷钢</v>
          </cell>
          <cell r="B583" t="str">
            <v>盘螺</v>
          </cell>
          <cell r="C583" t="str">
            <v>HRB400E Φ8</v>
          </cell>
          <cell r="D583" t="str">
            <v>吨</v>
          </cell>
          <cell r="E583">
            <v>13</v>
          </cell>
          <cell r="F583">
            <v>45705</v>
          </cell>
          <cell r="G583" t="str">
            <v>（商投建工达州中医药科技园-4工区-2号楼）达州市通川区达州中医药职业学院犀牛大道北段</v>
          </cell>
          <cell r="H583" t="str">
            <v>张扬</v>
          </cell>
          <cell r="I583">
            <v>18381904567</v>
          </cell>
        </row>
        <row r="584">
          <cell r="A584" t="str">
            <v>冷钢</v>
          </cell>
          <cell r="B584" t="str">
            <v>盘螺</v>
          </cell>
          <cell r="C584" t="str">
            <v>HRB400E Φ10</v>
          </cell>
          <cell r="D584" t="str">
            <v>吨</v>
          </cell>
          <cell r="E584">
            <v>10</v>
          </cell>
          <cell r="F584">
            <v>45705</v>
          </cell>
          <cell r="G584" t="str">
            <v>（商投建工达州中医药科技园-4工区-2号楼）达州市通川区达州中医药职业学院犀牛大道北段</v>
          </cell>
          <cell r="H584" t="str">
            <v>张扬</v>
          </cell>
          <cell r="I584">
            <v>18381904567</v>
          </cell>
        </row>
        <row r="585">
          <cell r="A585" t="str">
            <v>冷钢</v>
          </cell>
          <cell r="B585" t="str">
            <v>螺纹钢</v>
          </cell>
          <cell r="C585" t="str">
            <v>HRB400E Φ16 9m</v>
          </cell>
          <cell r="D585" t="str">
            <v>吨</v>
          </cell>
          <cell r="E585">
            <v>12</v>
          </cell>
          <cell r="F585">
            <v>45705</v>
          </cell>
          <cell r="G585" t="str">
            <v>（商投建工达州中医药科技园-4工区-2号楼）达州市通川区达州中医药职业学院犀牛大道北段</v>
          </cell>
          <cell r="H585" t="str">
            <v>张扬</v>
          </cell>
          <cell r="I585">
            <v>18381904567</v>
          </cell>
        </row>
        <row r="586">
          <cell r="A586" t="str">
            <v>冷钢</v>
          </cell>
          <cell r="B586" t="str">
            <v>盘螺</v>
          </cell>
          <cell r="C586" t="str">
            <v>HRB400E Φ8</v>
          </cell>
          <cell r="D586" t="str">
            <v>吨</v>
          </cell>
          <cell r="E586">
            <v>3</v>
          </cell>
          <cell r="F586">
            <v>45705</v>
          </cell>
          <cell r="G586" t="str">
            <v>（商投建工达州中医药科技园-2工区-景观桥）达州市通川区达州中医药职业学院犀牛大道北段</v>
          </cell>
          <cell r="H586" t="str">
            <v>李波</v>
          </cell>
          <cell r="I586">
            <v>18381899787</v>
          </cell>
        </row>
        <row r="587">
          <cell r="A587" t="str">
            <v>冷钢</v>
          </cell>
          <cell r="B587" t="str">
            <v>螺纹钢</v>
          </cell>
          <cell r="C587" t="str">
            <v>HRB400E Φ12 9m</v>
          </cell>
          <cell r="D587" t="str">
            <v>吨</v>
          </cell>
          <cell r="E587">
            <v>10</v>
          </cell>
          <cell r="F587">
            <v>45705</v>
          </cell>
          <cell r="G587" t="str">
            <v>（商投建工达州中医药科技园-2工区-景观桥）达州市通川区达州中医药职业学院犀牛大道北段</v>
          </cell>
          <cell r="H587" t="str">
            <v>李波</v>
          </cell>
          <cell r="I587">
            <v>18381899787</v>
          </cell>
        </row>
        <row r="588">
          <cell r="A588" t="str">
            <v>冷钢</v>
          </cell>
          <cell r="B588" t="str">
            <v>螺纹钢</v>
          </cell>
          <cell r="C588" t="str">
            <v>HRB400E Φ16 9m</v>
          </cell>
          <cell r="D588" t="str">
            <v>吨</v>
          </cell>
          <cell r="E588">
            <v>15</v>
          </cell>
          <cell r="F588">
            <v>45705</v>
          </cell>
          <cell r="G588" t="str">
            <v>（商投建工达州中医药科技园-2工区-景观桥）达州市通川区达州中医药职业学院犀牛大道北段</v>
          </cell>
          <cell r="H588" t="str">
            <v>李波</v>
          </cell>
          <cell r="I588">
            <v>18381899787</v>
          </cell>
        </row>
        <row r="589">
          <cell r="A589" t="str">
            <v>冷钢</v>
          </cell>
          <cell r="B589" t="str">
            <v>螺纹钢</v>
          </cell>
          <cell r="C589" t="str">
            <v>HRB400E Φ28 9m</v>
          </cell>
          <cell r="D589" t="str">
            <v>吨</v>
          </cell>
          <cell r="E589">
            <v>8</v>
          </cell>
          <cell r="F589">
            <v>45705</v>
          </cell>
          <cell r="G589" t="str">
            <v>（商投建工达州中医药科技园-2工区-景观桥）达州市通川区达州中医药职业学院犀牛大道北段</v>
          </cell>
          <cell r="H589" t="str">
            <v>李波</v>
          </cell>
          <cell r="I589">
            <v>18381899787</v>
          </cell>
        </row>
        <row r="590">
          <cell r="A590" t="str">
            <v>润耀</v>
          </cell>
          <cell r="B590" t="str">
            <v>盘圆</v>
          </cell>
          <cell r="C590" t="str">
            <v>HPB300Ф8</v>
          </cell>
          <cell r="D590" t="str">
            <v>吨</v>
          </cell>
          <cell r="E590">
            <v>35</v>
          </cell>
          <cell r="F590">
            <v>45705</v>
          </cell>
          <cell r="G590" t="str">
            <v>（中铁一局四公司康新高速TJ1-1标康定隧道）四川省甘孜州康定市榆林街道甘孜州博物馆旁</v>
          </cell>
          <cell r="H590" t="str">
            <v>王锡俊</v>
          </cell>
          <cell r="I590">
            <v>18736877891</v>
          </cell>
        </row>
        <row r="591">
          <cell r="A591" t="str">
            <v>润耀</v>
          </cell>
          <cell r="B591" t="str">
            <v>盘圆</v>
          </cell>
          <cell r="C591" t="str">
            <v>HPB300Ф8</v>
          </cell>
          <cell r="D591" t="str">
            <v>吨</v>
          </cell>
          <cell r="E591">
            <v>35</v>
          </cell>
          <cell r="F591">
            <v>45705</v>
          </cell>
          <cell r="G591" t="str">
            <v>（中铁一局四公司康新高速TJ1-1标贡不卡隧道）四川省甘孜州康定市折多塘村车管所旁</v>
          </cell>
          <cell r="H591" t="str">
            <v>王锡俊</v>
          </cell>
          <cell r="I591">
            <v>18736877891</v>
          </cell>
        </row>
        <row r="592">
          <cell r="A592" t="str">
            <v>润耀</v>
          </cell>
          <cell r="B592" t="str">
            <v>盘圆</v>
          </cell>
          <cell r="C592" t="str">
            <v>HPB300Ф12</v>
          </cell>
          <cell r="D592" t="str">
            <v>吨</v>
          </cell>
          <cell r="E592">
            <v>35</v>
          </cell>
          <cell r="F592">
            <v>45705</v>
          </cell>
          <cell r="G592" t="str">
            <v>（中铁一局四公司康新高速TJ1-1标贡不卡隧道）四川省甘孜州康定市折多塘村车管所旁</v>
          </cell>
          <cell r="H592" t="str">
            <v>王锡俊</v>
          </cell>
          <cell r="I592">
            <v>18736877891</v>
          </cell>
        </row>
        <row r="593">
          <cell r="A593" t="str">
            <v>润耀</v>
          </cell>
          <cell r="B593" t="str">
            <v>螺纹钢</v>
          </cell>
          <cell r="C593" t="str">
            <v>HRB400EФ25*9m</v>
          </cell>
          <cell r="D593" t="str">
            <v>吨</v>
          </cell>
          <cell r="E593">
            <v>35</v>
          </cell>
          <cell r="F593">
            <v>45705</v>
          </cell>
          <cell r="G593" t="str">
            <v>（中铁一局四公司康新高速TJ1-1标贡不卡隧道）四川省甘孜州康定市折多塘村车管所旁</v>
          </cell>
          <cell r="H593" t="str">
            <v>王锡俊</v>
          </cell>
          <cell r="I593">
            <v>18736877891</v>
          </cell>
        </row>
        <row r="594">
          <cell r="A594" t="str">
            <v>润耀</v>
          </cell>
          <cell r="B594" t="str">
            <v>盘圆</v>
          </cell>
          <cell r="C594" t="str">
            <v>HPB300Ф12</v>
          </cell>
          <cell r="D594" t="str">
            <v>吨</v>
          </cell>
          <cell r="E594">
            <v>35</v>
          </cell>
          <cell r="F594">
            <v>45705</v>
          </cell>
          <cell r="G594" t="str">
            <v>（中铁一局四公司康新高速TJ1-1标康定隧道）四川省甘孜州康定市榆林街道甘孜州博物馆旁</v>
          </cell>
          <cell r="H594" t="str">
            <v>王锡俊</v>
          </cell>
          <cell r="I594">
            <v>18736877891</v>
          </cell>
        </row>
        <row r="595">
          <cell r="A595" t="str">
            <v>润耀</v>
          </cell>
          <cell r="B595" t="str">
            <v>螺纹钢</v>
          </cell>
          <cell r="C595" t="str">
            <v>HRB400E Φ20 12m</v>
          </cell>
          <cell r="D595" t="str">
            <v>吨</v>
          </cell>
          <cell r="E595">
            <v>35</v>
          </cell>
          <cell r="F595">
            <v>45705</v>
          </cell>
          <cell r="G595" t="str">
            <v>（中铁广州局-资乐高速5标）四川省乐山市井研县宝五镇泡桐湾乐井路</v>
          </cell>
          <cell r="H595" t="str">
            <v>廖俊杰</v>
          </cell>
          <cell r="I595">
            <v>15775100965</v>
          </cell>
        </row>
        <row r="596">
          <cell r="A596" t="str">
            <v>润耀</v>
          </cell>
          <cell r="B596" t="str">
            <v>螺纹钢</v>
          </cell>
          <cell r="C596" t="str">
            <v>HRB400E Φ16 12m</v>
          </cell>
          <cell r="D596" t="str">
            <v>吨</v>
          </cell>
          <cell r="E596">
            <v>70</v>
          </cell>
          <cell r="F596">
            <v>45705</v>
          </cell>
          <cell r="G596" t="str">
            <v>（中铁广州局-资乐高速5标）四川省乐山市井研县宝五镇泡桐湾乐井路</v>
          </cell>
          <cell r="H596" t="str">
            <v>廖俊杰</v>
          </cell>
          <cell r="I596">
            <v>15775100965</v>
          </cell>
        </row>
        <row r="597">
          <cell r="A597" t="str">
            <v>德胜</v>
          </cell>
          <cell r="B597" t="str">
            <v>螺纹钢</v>
          </cell>
          <cell r="C597" t="str">
            <v>HRB400E Φ16*9m</v>
          </cell>
          <cell r="D597" t="str">
            <v>吨</v>
          </cell>
          <cell r="E597">
            <v>9</v>
          </cell>
          <cell r="F597">
            <v>45705</v>
          </cell>
          <cell r="G597" t="str">
            <v>（五冶钢构宜宾高县月江镇建设项目）  四川省宜宾市高县月江镇刚记超市斜对面(还阳组团沪碳二期项目)</v>
          </cell>
          <cell r="H597" t="str">
            <v>张朝亮</v>
          </cell>
          <cell r="I597">
            <v>15228205853</v>
          </cell>
        </row>
        <row r="598">
          <cell r="A598" t="str">
            <v>德胜</v>
          </cell>
          <cell r="B598" t="str">
            <v>螺纹钢</v>
          </cell>
          <cell r="C598" t="str">
            <v>HRB400E Φ18*9m</v>
          </cell>
          <cell r="D598" t="str">
            <v>吨</v>
          </cell>
          <cell r="E598">
            <v>26</v>
          </cell>
          <cell r="F598">
            <v>45705</v>
          </cell>
          <cell r="G598" t="str">
            <v>（五冶钢构宜宾高县月江镇建设项目）  四川省宜宾市高县月江镇刚记超市斜对面(还阳组团沪碳二期项目)</v>
          </cell>
          <cell r="H598" t="str">
            <v>张朝亮</v>
          </cell>
          <cell r="I598">
            <v>15228205853</v>
          </cell>
        </row>
        <row r="599">
          <cell r="A599" t="str">
            <v>润耀</v>
          </cell>
          <cell r="B599" t="str">
            <v>螺纹钢</v>
          </cell>
          <cell r="C599" t="str">
            <v>HRB400E Φ14 9m</v>
          </cell>
          <cell r="D599" t="str">
            <v>吨</v>
          </cell>
          <cell r="E599">
            <v>3</v>
          </cell>
          <cell r="F599">
            <v>45705</v>
          </cell>
          <cell r="G599" t="str">
            <v>（华西萌海科创农业生态谷）成都市简阳市白金山水库</v>
          </cell>
          <cell r="H599" t="str">
            <v>石清国</v>
          </cell>
          <cell r="I599">
            <v>13458642015</v>
          </cell>
        </row>
        <row r="600">
          <cell r="A600" t="str">
            <v>润耀</v>
          </cell>
          <cell r="B600" t="str">
            <v>螺纹钢</v>
          </cell>
          <cell r="C600" t="str">
            <v>HRB400E Φ16 9m</v>
          </cell>
          <cell r="D600" t="str">
            <v>吨</v>
          </cell>
          <cell r="E600">
            <v>6</v>
          </cell>
          <cell r="F600">
            <v>45705</v>
          </cell>
          <cell r="G600" t="str">
            <v>（华西萌海科创农业生态谷）成都市简阳市白金山水库</v>
          </cell>
          <cell r="H600" t="str">
            <v>石清国</v>
          </cell>
          <cell r="I600">
            <v>13458642015</v>
          </cell>
        </row>
        <row r="601">
          <cell r="A601" t="str">
            <v>润耀</v>
          </cell>
          <cell r="B601" t="str">
            <v>螺纹钢</v>
          </cell>
          <cell r="C601" t="str">
            <v>HRB400E Φ22 9m</v>
          </cell>
          <cell r="D601" t="str">
            <v>吨</v>
          </cell>
          <cell r="E601">
            <v>6</v>
          </cell>
          <cell r="F601">
            <v>45705</v>
          </cell>
          <cell r="G601" t="str">
            <v>（华西萌海科创农业生态谷）成都市简阳市白金山水库</v>
          </cell>
          <cell r="H601" t="str">
            <v>石清国</v>
          </cell>
          <cell r="I601">
            <v>13458642015</v>
          </cell>
        </row>
        <row r="602">
          <cell r="A602" t="str">
            <v>润耀</v>
          </cell>
          <cell r="B602" t="str">
            <v>螺纹钢</v>
          </cell>
          <cell r="C602" t="str">
            <v>HRB500E Φ12</v>
          </cell>
          <cell r="D602" t="str">
            <v>吨</v>
          </cell>
          <cell r="E602">
            <v>3</v>
          </cell>
          <cell r="F602">
            <v>45705</v>
          </cell>
          <cell r="G602" t="str">
            <v>（华西萌海科创农业生态谷）成都市简阳市白金山水库</v>
          </cell>
          <cell r="H602" t="str">
            <v>石清国</v>
          </cell>
          <cell r="I602">
            <v>13458642015</v>
          </cell>
        </row>
        <row r="603">
          <cell r="A603" t="str">
            <v>润耀</v>
          </cell>
          <cell r="B603" t="str">
            <v>螺纹钢</v>
          </cell>
          <cell r="C603" t="str">
            <v>HRB500E Φ20</v>
          </cell>
          <cell r="D603" t="str">
            <v>吨</v>
          </cell>
          <cell r="E603">
            <v>6</v>
          </cell>
          <cell r="F603">
            <v>45705</v>
          </cell>
          <cell r="G603" t="str">
            <v>（华西萌海科创农业生态谷）成都市简阳市白金山水库</v>
          </cell>
          <cell r="H603" t="str">
            <v>石清国</v>
          </cell>
          <cell r="I603">
            <v>13458642015</v>
          </cell>
        </row>
        <row r="604">
          <cell r="A604" t="str">
            <v>润耀</v>
          </cell>
          <cell r="B604" t="str">
            <v>螺纹钢</v>
          </cell>
          <cell r="C604" t="str">
            <v>HRB500E Φ22</v>
          </cell>
          <cell r="D604" t="str">
            <v>吨</v>
          </cell>
          <cell r="E604">
            <v>6</v>
          </cell>
          <cell r="F604">
            <v>45705</v>
          </cell>
          <cell r="G604" t="str">
            <v>（华西萌海科创农业生态谷）成都市简阳市白金山水库</v>
          </cell>
          <cell r="H604" t="str">
            <v>石清国</v>
          </cell>
          <cell r="I604">
            <v>13458642015</v>
          </cell>
        </row>
        <row r="605">
          <cell r="A605" t="str">
            <v>润耀</v>
          </cell>
          <cell r="B605" t="str">
            <v>螺纹钢</v>
          </cell>
          <cell r="C605" t="str">
            <v>HRB500E Φ25</v>
          </cell>
          <cell r="D605" t="str">
            <v>吨</v>
          </cell>
          <cell r="E605">
            <v>6</v>
          </cell>
          <cell r="F605">
            <v>45705</v>
          </cell>
          <cell r="G605" t="str">
            <v>（华西萌海科创农业生态谷）成都市简阳市白金山水库</v>
          </cell>
          <cell r="H605" t="str">
            <v>石清国</v>
          </cell>
          <cell r="I605">
            <v>13458642015</v>
          </cell>
        </row>
        <row r="606">
          <cell r="A606" t="str">
            <v>润耀</v>
          </cell>
          <cell r="B606" t="str">
            <v>盘螺</v>
          </cell>
          <cell r="C606" t="str">
            <v>HRB400E Φ12</v>
          </cell>
          <cell r="D606" t="str">
            <v>吨</v>
          </cell>
          <cell r="E606">
            <v>105</v>
          </cell>
          <cell r="F606">
            <v>45706</v>
          </cell>
          <cell r="G606" t="str">
            <v>（中铁广州局-资乐高速5标）四川省乐山市井研县宝五镇泡桐湾乐井路</v>
          </cell>
          <cell r="H606" t="str">
            <v>廖俊杰</v>
          </cell>
          <cell r="I606">
            <v>15775100965</v>
          </cell>
        </row>
        <row r="607">
          <cell r="A607" t="str">
            <v>德胜</v>
          </cell>
          <cell r="B607" t="str">
            <v>螺纹钢</v>
          </cell>
          <cell r="C607" t="str">
            <v>HRB500EФ22*9m</v>
          </cell>
          <cell r="D607" t="str">
            <v>吨</v>
          </cell>
          <cell r="E607">
            <v>22</v>
          </cell>
          <cell r="F607">
            <v>45706</v>
          </cell>
          <cell r="G607" t="str">
            <v>（中核中原-温江北林医养综合体项目）四川省成都市温江区万春大道第三人民医院东</v>
          </cell>
          <cell r="H607" t="str">
            <v>蔡杰</v>
          </cell>
          <cell r="I607">
            <v>18875129329</v>
          </cell>
        </row>
        <row r="608">
          <cell r="A608" t="str">
            <v>德胜</v>
          </cell>
          <cell r="B608" t="str">
            <v>螺纹钢</v>
          </cell>
          <cell r="C608" t="str">
            <v>HRB500EФ28*9m</v>
          </cell>
          <cell r="D608" t="str">
            <v>吨</v>
          </cell>
          <cell r="E608">
            <v>12</v>
          </cell>
          <cell r="F608">
            <v>45706</v>
          </cell>
          <cell r="G608" t="str">
            <v>（中核中原-温江北林医养综合体项目）四川省成都市温江区万春大道第三人民医院东</v>
          </cell>
          <cell r="H608" t="str">
            <v>蔡杰</v>
          </cell>
          <cell r="I608">
            <v>18875129329</v>
          </cell>
        </row>
        <row r="609">
          <cell r="A609" t="str">
            <v>德胜</v>
          </cell>
          <cell r="B609" t="str">
            <v>螺纹钢</v>
          </cell>
          <cell r="C609" t="str">
            <v>HRB400E Φ16 9m</v>
          </cell>
          <cell r="D609" t="str">
            <v>吨</v>
          </cell>
          <cell r="E609">
            <v>35</v>
          </cell>
          <cell r="F609">
            <v>45706</v>
          </cell>
          <cell r="G609" t="str">
            <v>(中铁九局-铜资高速3标)四川省资阳市安岳县协和镇高狮村高狮枢纽互通</v>
          </cell>
          <cell r="H609" t="str">
            <v>贺盼飞</v>
          </cell>
          <cell r="I609">
            <v>19114513423</v>
          </cell>
        </row>
        <row r="610">
          <cell r="A610" t="str">
            <v>德胜</v>
          </cell>
          <cell r="B610" t="str">
            <v>螺纹钢</v>
          </cell>
          <cell r="C610" t="str">
            <v>HRB400E Φ22 12m</v>
          </cell>
          <cell r="D610" t="str">
            <v>吨</v>
          </cell>
          <cell r="E610">
            <v>35</v>
          </cell>
          <cell r="F610">
            <v>45706</v>
          </cell>
          <cell r="G610" t="str">
            <v>（中铁广州局-成渝扩容2标）四川省资阳市雁江区南双路杨家糖房</v>
          </cell>
          <cell r="H610" t="str">
            <v>邓志强</v>
          </cell>
          <cell r="I610">
            <v>17603045490</v>
          </cell>
        </row>
        <row r="611">
          <cell r="A611" t="str">
            <v>陕钢</v>
          </cell>
          <cell r="B611" t="str">
            <v>高线</v>
          </cell>
          <cell r="C611" t="str">
            <v>HPB300Φ8</v>
          </cell>
          <cell r="D611" t="str">
            <v>吨</v>
          </cell>
          <cell r="E611">
            <v>32.5</v>
          </cell>
          <cell r="F611">
            <v>45706</v>
          </cell>
          <cell r="G611" t="str">
            <v>（中冶智慧邻里中心项目）四川省成都市简阳市解放路153号锦城名都邻里中心项目</v>
          </cell>
          <cell r="H611" t="str">
            <v>李章银</v>
          </cell>
          <cell r="I611">
            <v>13880828727</v>
          </cell>
        </row>
        <row r="612">
          <cell r="A612" t="str">
            <v>陕钢</v>
          </cell>
          <cell r="B612" t="str">
            <v>螺纹钢</v>
          </cell>
          <cell r="C612" t="str">
            <v>HRB400E Φ20 9m</v>
          </cell>
          <cell r="D612" t="str">
            <v>吨</v>
          </cell>
          <cell r="E612">
            <v>2.5</v>
          </cell>
          <cell r="F612">
            <v>45706</v>
          </cell>
          <cell r="G612" t="str">
            <v>（中冶智慧邻里中心项目）四川省成都市简阳市解放路153号锦城名都邻里中心项目</v>
          </cell>
          <cell r="H612" t="str">
            <v>李章银</v>
          </cell>
          <cell r="I612">
            <v>13880828727</v>
          </cell>
        </row>
        <row r="613">
          <cell r="A613" t="str">
            <v>陕钢</v>
          </cell>
          <cell r="B613" t="str">
            <v>螺纹钢</v>
          </cell>
          <cell r="C613" t="str">
            <v>HRB500EФ28*9m</v>
          </cell>
          <cell r="D613" t="str">
            <v>吨</v>
          </cell>
          <cell r="E613">
            <v>14</v>
          </cell>
          <cell r="F613">
            <v>45706</v>
          </cell>
          <cell r="G613" t="str">
            <v>（中核中原-温江北林医养综合体项目）四川省成都市温江区万春大道第三人民医院东</v>
          </cell>
          <cell r="H613" t="str">
            <v>蔡杰</v>
          </cell>
          <cell r="I613">
            <v>18875129329</v>
          </cell>
        </row>
        <row r="614">
          <cell r="A614" t="str">
            <v>陕钢</v>
          </cell>
          <cell r="B614" t="str">
            <v>螺纹钢</v>
          </cell>
          <cell r="C614" t="str">
            <v>HRB500EФ25*9m</v>
          </cell>
          <cell r="D614" t="str">
            <v>吨</v>
          </cell>
          <cell r="E614">
            <v>26</v>
          </cell>
          <cell r="F614">
            <v>45706</v>
          </cell>
          <cell r="G614" t="str">
            <v>（中核中原-温江北林医养综合体项目）四川省成都市温江区万春大道第三人民医院东</v>
          </cell>
          <cell r="H614" t="str">
            <v>蔡杰</v>
          </cell>
          <cell r="I614">
            <v>18875129329</v>
          </cell>
        </row>
        <row r="615">
          <cell r="A615" t="str">
            <v>陕钢</v>
          </cell>
          <cell r="B615" t="str">
            <v>螺纹钢</v>
          </cell>
          <cell r="C615" t="str">
            <v>HRB500EФ20*9m</v>
          </cell>
          <cell r="D615" t="str">
            <v>吨</v>
          </cell>
          <cell r="E615">
            <v>18</v>
          </cell>
          <cell r="F615">
            <v>45706</v>
          </cell>
          <cell r="G615" t="str">
            <v>（中核中原-温江北林医养综合体项目）四川省成都市温江区万春大道第三人民医院东</v>
          </cell>
          <cell r="H615" t="str">
            <v>蔡杰</v>
          </cell>
          <cell r="I615">
            <v>18875129329</v>
          </cell>
        </row>
        <row r="616">
          <cell r="A616" t="str">
            <v>陕钢</v>
          </cell>
          <cell r="B616" t="str">
            <v>螺纹钢</v>
          </cell>
          <cell r="C616" t="str">
            <v>HRB500EФ18*9m</v>
          </cell>
          <cell r="D616" t="str">
            <v>吨</v>
          </cell>
          <cell r="E616">
            <v>25</v>
          </cell>
          <cell r="F616">
            <v>45706</v>
          </cell>
          <cell r="G616" t="str">
            <v>（中核中原-温江北林医养综合体项目）四川省成都市温江区万春大道第三人民医院东</v>
          </cell>
          <cell r="H616" t="str">
            <v>蔡杰</v>
          </cell>
          <cell r="I616">
            <v>18875129329</v>
          </cell>
        </row>
        <row r="617">
          <cell r="A617" t="str">
            <v>陕钢</v>
          </cell>
          <cell r="B617" t="str">
            <v>螺纹钢</v>
          </cell>
          <cell r="C617" t="str">
            <v>HRB500EФ14*9m</v>
          </cell>
          <cell r="D617" t="str">
            <v>吨</v>
          </cell>
          <cell r="E617">
            <v>10</v>
          </cell>
          <cell r="F617">
            <v>45706</v>
          </cell>
          <cell r="G617" t="str">
            <v>（中核中原-温江北林医养综合体项目）四川省成都市温江区万春大道第三人民医院东</v>
          </cell>
          <cell r="H617" t="str">
            <v>蔡杰</v>
          </cell>
          <cell r="I617">
            <v>18875129329</v>
          </cell>
        </row>
        <row r="618">
          <cell r="A618" t="str">
            <v>陕钢</v>
          </cell>
          <cell r="B618" t="str">
            <v>螺纹钢</v>
          </cell>
          <cell r="C618" t="str">
            <v>HRB500EФ12*9m</v>
          </cell>
          <cell r="D618" t="str">
            <v>吨</v>
          </cell>
          <cell r="E618">
            <v>6</v>
          </cell>
          <cell r="F618">
            <v>45706</v>
          </cell>
          <cell r="G618" t="str">
            <v>（中核中原-温江北林医养综合体项目）四川省成都市温江区万春大道第三人民医院东</v>
          </cell>
          <cell r="H618" t="str">
            <v>蔡杰</v>
          </cell>
          <cell r="I618">
            <v>18875129329</v>
          </cell>
        </row>
        <row r="619">
          <cell r="A619" t="str">
            <v>陕钢</v>
          </cell>
          <cell r="B619" t="str">
            <v>螺纹钢</v>
          </cell>
          <cell r="C619" t="str">
            <v>HRB400EФ16*9m</v>
          </cell>
          <cell r="D619" t="str">
            <v>吨</v>
          </cell>
          <cell r="E619">
            <v>13</v>
          </cell>
          <cell r="F619">
            <v>45706</v>
          </cell>
          <cell r="G619" t="str">
            <v>（中核中原-温江北林医养综合体项目）四川省成都市温江区万春大道第三人民医院东</v>
          </cell>
          <cell r="H619" t="str">
            <v>蔡杰</v>
          </cell>
          <cell r="I619">
            <v>18875129329</v>
          </cell>
        </row>
        <row r="620">
          <cell r="A620" t="str">
            <v>陕钢</v>
          </cell>
          <cell r="B620" t="str">
            <v>盘螺</v>
          </cell>
          <cell r="C620" t="str">
            <v>HRB400EΦ10</v>
          </cell>
          <cell r="D620" t="str">
            <v>吨</v>
          </cell>
          <cell r="E620">
            <v>5</v>
          </cell>
          <cell r="F620">
            <v>45706</v>
          </cell>
          <cell r="G620" t="str">
            <v>（中核中原-温江北林医养综合体项目）四川省成都市温江区万春大道第三人民医院东</v>
          </cell>
          <cell r="H620" t="str">
            <v>蔡杰</v>
          </cell>
          <cell r="I620">
            <v>18875129329</v>
          </cell>
        </row>
        <row r="621">
          <cell r="A621" t="str">
            <v>陕钢</v>
          </cell>
          <cell r="B621" t="str">
            <v>盘螺</v>
          </cell>
          <cell r="C621" t="str">
            <v>HRB400EΦ8</v>
          </cell>
          <cell r="D621" t="str">
            <v>吨</v>
          </cell>
          <cell r="E621">
            <v>3</v>
          </cell>
          <cell r="F621">
            <v>45706</v>
          </cell>
          <cell r="G621" t="str">
            <v>（中核中原-温江北林医养综合体项目）四川省成都市温江区万春大道第三人民医院东</v>
          </cell>
          <cell r="H621" t="str">
            <v>蔡杰</v>
          </cell>
          <cell r="I621">
            <v>18875129329</v>
          </cell>
        </row>
        <row r="622">
          <cell r="A622" t="str">
            <v>达钢</v>
          </cell>
          <cell r="B622" t="str">
            <v>盘螺</v>
          </cell>
          <cell r="C622" t="str">
            <v>HRB400E Φ6</v>
          </cell>
          <cell r="D622" t="str">
            <v>吨</v>
          </cell>
          <cell r="E622">
            <v>10</v>
          </cell>
          <cell r="F622">
            <v>45706</v>
          </cell>
          <cell r="G622" t="str">
            <v>（五冶钢构宜宾高县月江镇建设项目）  四川省宜宾市高县月江镇刚记超市斜对面(还阳组团沪碳二期项目)</v>
          </cell>
          <cell r="H622" t="str">
            <v>张朝亮</v>
          </cell>
          <cell r="I622">
            <v>15228205853</v>
          </cell>
        </row>
        <row r="623">
          <cell r="A623" t="str">
            <v>达钢</v>
          </cell>
          <cell r="B623" t="str">
            <v>盘螺</v>
          </cell>
          <cell r="C623" t="str">
            <v>HRB400E Φ8</v>
          </cell>
          <cell r="D623" t="str">
            <v>吨</v>
          </cell>
          <cell r="E623">
            <v>25</v>
          </cell>
          <cell r="F623">
            <v>45706</v>
          </cell>
          <cell r="G623" t="str">
            <v>（五冶钢构宜宾高县月江镇建设项目）  四川省宜宾市高县月江镇刚记超市斜对面(还阳组团沪碳二期项目)</v>
          </cell>
          <cell r="H623" t="str">
            <v>张朝亮</v>
          </cell>
          <cell r="I623">
            <v>15228205853</v>
          </cell>
        </row>
        <row r="624">
          <cell r="A624" t="str">
            <v>达钢</v>
          </cell>
          <cell r="B624" t="str">
            <v>螺纹钢</v>
          </cell>
          <cell r="C624" t="str">
            <v>HRB400E Φ14 9m</v>
          </cell>
          <cell r="D624" t="str">
            <v>吨</v>
          </cell>
          <cell r="E624">
            <v>20</v>
          </cell>
          <cell r="F624">
            <v>45706</v>
          </cell>
          <cell r="G624" t="str">
            <v>（五冶达州国道542项目-养护工区）四川省达州市达川区管村镇油房村</v>
          </cell>
          <cell r="H624" t="str">
            <v>侯自强</v>
          </cell>
          <cell r="I624">
            <v>13281725223</v>
          </cell>
        </row>
        <row r="625">
          <cell r="A625" t="str">
            <v>达钢</v>
          </cell>
          <cell r="B625" t="str">
            <v>螺纹钢</v>
          </cell>
          <cell r="C625" t="str">
            <v>HRB400E Φ16 9m</v>
          </cell>
          <cell r="D625" t="str">
            <v>吨</v>
          </cell>
          <cell r="E625">
            <v>9</v>
          </cell>
          <cell r="F625">
            <v>45706</v>
          </cell>
          <cell r="G625" t="str">
            <v>（五冶达州国道542项目-养护工区）四川省达州市达川区管村镇油房村</v>
          </cell>
          <cell r="H625" t="str">
            <v>侯自强</v>
          </cell>
          <cell r="I625">
            <v>13281725223</v>
          </cell>
        </row>
        <row r="626">
          <cell r="A626" t="str">
            <v>达钢</v>
          </cell>
          <cell r="B626" t="str">
            <v>螺纹钢</v>
          </cell>
          <cell r="C626" t="str">
            <v>HRB400E Φ25 9m</v>
          </cell>
          <cell r="D626" t="str">
            <v>吨</v>
          </cell>
          <cell r="E626">
            <v>21</v>
          </cell>
          <cell r="F626">
            <v>45706</v>
          </cell>
          <cell r="G626" t="str">
            <v>（五冶达州国道542项目-养护工区）四川省达州市达川区管村镇油房村</v>
          </cell>
          <cell r="H626" t="str">
            <v>侯自强</v>
          </cell>
          <cell r="I626">
            <v>13281725223</v>
          </cell>
        </row>
        <row r="627">
          <cell r="A627" t="str">
            <v>达钢</v>
          </cell>
          <cell r="B627" t="str">
            <v>螺纹钢</v>
          </cell>
          <cell r="C627" t="str">
            <v>HRB400E Φ25 9m</v>
          </cell>
          <cell r="D627" t="str">
            <v>吨</v>
          </cell>
          <cell r="E627">
            <v>175</v>
          </cell>
          <cell r="F627">
            <v>45706</v>
          </cell>
          <cell r="G627" t="str">
            <v>(五冶钢构医学科学产业园建设项目房建三部-排洪渠)四川省南充市顺庆区搬罾街道学府大道二段</v>
          </cell>
          <cell r="H627" t="str">
            <v>郑林</v>
          </cell>
          <cell r="I627">
            <v>18349955455</v>
          </cell>
        </row>
        <row r="628">
          <cell r="A628" t="str">
            <v>达钢</v>
          </cell>
          <cell r="B628" t="str">
            <v>螺纹钢</v>
          </cell>
          <cell r="C628" t="str">
            <v>HRB400E Φ25 12m</v>
          </cell>
          <cell r="D628" t="str">
            <v>吨</v>
          </cell>
          <cell r="E628">
            <v>70</v>
          </cell>
          <cell r="F628">
            <v>45706</v>
          </cell>
          <cell r="G628" t="str">
            <v>(五冶钢构医学科学产业园建设项目房建三部-排洪渠)四川省南充市顺庆区搬罾街道学府大道二段</v>
          </cell>
          <cell r="H628" t="str">
            <v>郑林</v>
          </cell>
          <cell r="I628">
            <v>18349955455</v>
          </cell>
        </row>
        <row r="629">
          <cell r="A629" t="str">
            <v>达钢</v>
          </cell>
          <cell r="B629" t="str">
            <v>高线</v>
          </cell>
          <cell r="C629" t="str">
            <v>HPB300 Φ8</v>
          </cell>
          <cell r="D629" t="str">
            <v>吨</v>
          </cell>
          <cell r="E629">
            <v>6</v>
          </cell>
          <cell r="F629">
            <v>45706</v>
          </cell>
          <cell r="G629" t="str">
            <v>（四川商建-射洪城乡一体化项目）遂宁市射洪市忠新幼儿园北侧约220米新溪小区</v>
          </cell>
          <cell r="H629" t="str">
            <v>柏子刚</v>
          </cell>
          <cell r="I629">
            <v>15692885305</v>
          </cell>
        </row>
        <row r="630">
          <cell r="A630" t="str">
            <v>达钢</v>
          </cell>
          <cell r="B630" t="str">
            <v>盘螺</v>
          </cell>
          <cell r="C630" t="str">
            <v>HRB400E Φ8</v>
          </cell>
          <cell r="D630" t="str">
            <v>吨</v>
          </cell>
          <cell r="E630">
            <v>35</v>
          </cell>
          <cell r="F630">
            <v>45706</v>
          </cell>
          <cell r="G630" t="str">
            <v>（四川商建-射洪城乡一体化项目）遂宁市射洪市忠新幼儿园北侧约220米新溪小区</v>
          </cell>
          <cell r="H630" t="str">
            <v>柏子刚</v>
          </cell>
          <cell r="I630">
            <v>15692885305</v>
          </cell>
        </row>
        <row r="631">
          <cell r="A631" t="str">
            <v>达钢</v>
          </cell>
          <cell r="B631" t="str">
            <v>盘螺</v>
          </cell>
          <cell r="C631" t="str">
            <v>HRB400E Φ10</v>
          </cell>
          <cell r="D631" t="str">
            <v>吨</v>
          </cell>
          <cell r="E631">
            <v>30</v>
          </cell>
          <cell r="F631">
            <v>45706</v>
          </cell>
          <cell r="G631" t="str">
            <v>（四川商建-射洪城乡一体化项目）遂宁市射洪市忠新幼儿园北侧约220米新溪小区</v>
          </cell>
          <cell r="H631" t="str">
            <v>柏子刚</v>
          </cell>
          <cell r="I631">
            <v>15692885305</v>
          </cell>
        </row>
        <row r="632">
          <cell r="A632" t="str">
            <v>达钢</v>
          </cell>
          <cell r="B632" t="str">
            <v>螺纹钢</v>
          </cell>
          <cell r="C632" t="str">
            <v>HRB400E Φ12 9m</v>
          </cell>
          <cell r="D632" t="str">
            <v>吨</v>
          </cell>
          <cell r="E632">
            <v>21</v>
          </cell>
          <cell r="F632">
            <v>45706</v>
          </cell>
          <cell r="G632" t="str">
            <v>（四川商建-射洪城乡一体化项目）遂宁市射洪市忠新幼儿园北侧约220米新溪小区</v>
          </cell>
          <cell r="H632" t="str">
            <v>柏子刚</v>
          </cell>
          <cell r="I632">
            <v>15692885305</v>
          </cell>
        </row>
        <row r="633">
          <cell r="A633" t="str">
            <v>达钢</v>
          </cell>
          <cell r="B633" t="str">
            <v>螺纹钢</v>
          </cell>
          <cell r="C633" t="str">
            <v>HRB500E Φ25</v>
          </cell>
          <cell r="D633" t="str">
            <v>吨</v>
          </cell>
          <cell r="E633">
            <v>15</v>
          </cell>
          <cell r="F633">
            <v>45706</v>
          </cell>
          <cell r="G633" t="str">
            <v>（四川商建-射洪城乡一体化项目）遂宁市射洪市忠新幼儿园北侧约220米新溪小区</v>
          </cell>
          <cell r="H633" t="str">
            <v>柏子刚</v>
          </cell>
          <cell r="I633">
            <v>15692885305</v>
          </cell>
        </row>
        <row r="634">
          <cell r="A634" t="str">
            <v>达钢</v>
          </cell>
          <cell r="B634" t="str">
            <v>螺纹钢</v>
          </cell>
          <cell r="C634" t="str">
            <v>HRB400E Φ12 9m</v>
          </cell>
          <cell r="D634" t="str">
            <v>吨</v>
          </cell>
          <cell r="E634">
            <v>15</v>
          </cell>
          <cell r="F634">
            <v>45707</v>
          </cell>
          <cell r="G634" t="str">
            <v>（五冶达州国道542项目-二工区黄家湾隧道工段）四川省达州市达川区赵固镇黄家坡</v>
          </cell>
          <cell r="H634" t="str">
            <v>罗永方</v>
          </cell>
          <cell r="I634">
            <v>13551450899</v>
          </cell>
        </row>
        <row r="635">
          <cell r="A635" t="str">
            <v>达钢</v>
          </cell>
          <cell r="B635" t="str">
            <v>螺纹钢</v>
          </cell>
          <cell r="C635" t="str">
            <v>HRB400E Φ16 9m</v>
          </cell>
          <cell r="D635" t="str">
            <v>吨</v>
          </cell>
          <cell r="E635">
            <v>21</v>
          </cell>
          <cell r="F635">
            <v>45707</v>
          </cell>
          <cell r="G635" t="str">
            <v>（五冶达州国道542项目-二工区黄家湾隧道工段）四川省达州市达川区赵固镇黄家坡</v>
          </cell>
          <cell r="H635" t="str">
            <v>罗永方</v>
          </cell>
          <cell r="I635">
            <v>13551450899</v>
          </cell>
        </row>
        <row r="636">
          <cell r="A636" t="str">
            <v>达钢</v>
          </cell>
          <cell r="B636" t="str">
            <v>螺纹钢</v>
          </cell>
          <cell r="C636" t="str">
            <v>HRB400E Φ18 9m</v>
          </cell>
          <cell r="D636" t="str">
            <v>吨</v>
          </cell>
          <cell r="E636">
            <v>35</v>
          </cell>
          <cell r="F636">
            <v>45707</v>
          </cell>
          <cell r="G636" t="str">
            <v>（五冶达州国道542项目-二工区黄家湾隧道工段）四川省达州市达川区赵固镇黄家坡</v>
          </cell>
          <cell r="H636" t="str">
            <v>罗永方</v>
          </cell>
          <cell r="I636">
            <v>13551450899</v>
          </cell>
        </row>
        <row r="637">
          <cell r="A637" t="str">
            <v>达钢</v>
          </cell>
          <cell r="B637" t="str">
            <v>螺纹钢</v>
          </cell>
          <cell r="C637" t="str">
            <v>HRB400E Φ20 9m</v>
          </cell>
          <cell r="D637" t="str">
            <v>吨</v>
          </cell>
          <cell r="E637">
            <v>50</v>
          </cell>
          <cell r="F637">
            <v>45707</v>
          </cell>
          <cell r="G637" t="str">
            <v>（五冶达州国道542项目-二工区巴河特大桥工段-4号墩）达州市达川区桥湾镇陈余村</v>
          </cell>
          <cell r="H637" t="str">
            <v>谭福中</v>
          </cell>
          <cell r="I637">
            <v>15828538619</v>
          </cell>
        </row>
        <row r="638">
          <cell r="A638" t="str">
            <v>德胜</v>
          </cell>
          <cell r="B638" t="str">
            <v>螺纹钢</v>
          </cell>
          <cell r="C638" t="str">
            <v>HRB400EФ25*9m</v>
          </cell>
          <cell r="D638" t="str">
            <v>吨</v>
          </cell>
          <cell r="E638">
            <v>35</v>
          </cell>
          <cell r="F638">
            <v>45707</v>
          </cell>
          <cell r="G638" t="str">
            <v>（中铁一局四公司康新高速TJ1-1标雅加梗隧道）四川省甘孜州康定市雅加梗</v>
          </cell>
          <cell r="H638" t="str">
            <v>王锡俊</v>
          </cell>
          <cell r="I638">
            <v>18736877891</v>
          </cell>
        </row>
        <row r="639">
          <cell r="A639" t="str">
            <v>德胜</v>
          </cell>
          <cell r="B639" t="str">
            <v>螺纹钢</v>
          </cell>
          <cell r="C639" t="str">
            <v>HRB400E Φ12 9m</v>
          </cell>
          <cell r="D639" t="str">
            <v>吨</v>
          </cell>
          <cell r="E639">
            <v>6</v>
          </cell>
          <cell r="F639">
            <v>45707</v>
          </cell>
          <cell r="G639" t="str">
            <v>（五冶钢构宜宾高县月江镇建设项目）  四川省宜宾市高县月江镇刚记超市斜对面(还阳组团沪碳二期项目)</v>
          </cell>
          <cell r="H639" t="str">
            <v>张朝亮</v>
          </cell>
          <cell r="I639">
            <v>15228205853</v>
          </cell>
        </row>
        <row r="640">
          <cell r="A640" t="str">
            <v>德胜</v>
          </cell>
          <cell r="B640" t="str">
            <v>螺纹钢</v>
          </cell>
          <cell r="C640" t="str">
            <v>HRB400E Φ16 9m</v>
          </cell>
          <cell r="D640" t="str">
            <v>吨</v>
          </cell>
          <cell r="E640">
            <v>30</v>
          </cell>
          <cell r="F640">
            <v>45707</v>
          </cell>
          <cell r="G640" t="str">
            <v>（五冶钢构宜宾高县月江镇建设项目）  四川省宜宾市高县月江镇刚记超市斜对面(还阳组团沪碳二期项目)</v>
          </cell>
          <cell r="H640" t="str">
            <v>张朝亮</v>
          </cell>
          <cell r="I640">
            <v>15228205853</v>
          </cell>
        </row>
        <row r="641">
          <cell r="A641" t="str">
            <v>陕钢</v>
          </cell>
          <cell r="B641" t="str">
            <v>螺纹钢</v>
          </cell>
          <cell r="C641" t="str">
            <v>HRB400E Φ16 9m</v>
          </cell>
          <cell r="D641" t="str">
            <v>吨</v>
          </cell>
          <cell r="E641">
            <v>45</v>
          </cell>
          <cell r="F641">
            <v>45707</v>
          </cell>
          <cell r="G641" t="str">
            <v>(五冶钢构医学科学产业园建设项目房建三部-排洪渠)四川省南充市顺庆区搬罾街道学府大道二段</v>
          </cell>
          <cell r="H641" t="str">
            <v>郑林</v>
          </cell>
          <cell r="I641">
            <v>18349955455</v>
          </cell>
        </row>
        <row r="642">
          <cell r="A642" t="str">
            <v>陕钢</v>
          </cell>
          <cell r="B642" t="str">
            <v>螺纹钢</v>
          </cell>
          <cell r="C642" t="str">
            <v>HRB400E Φ25 12m</v>
          </cell>
          <cell r="D642" t="str">
            <v>吨</v>
          </cell>
          <cell r="E642">
            <v>25</v>
          </cell>
          <cell r="F642">
            <v>45707</v>
          </cell>
          <cell r="G642" t="str">
            <v>(五冶钢构医学科学产业园建设项目房建三部-排洪渠)四川省南充市顺庆区搬罾街道学府大道二段</v>
          </cell>
          <cell r="H642" t="str">
            <v>郑林</v>
          </cell>
          <cell r="I642">
            <v>18349955455</v>
          </cell>
        </row>
        <row r="643">
          <cell r="A643" t="str">
            <v>润耀</v>
          </cell>
          <cell r="B643" t="str">
            <v>高线</v>
          </cell>
          <cell r="C643" t="str">
            <v>HPB300Φ10</v>
          </cell>
          <cell r="D643" t="str">
            <v>吨</v>
          </cell>
          <cell r="E643">
            <v>70</v>
          </cell>
          <cell r="F643">
            <v>45707</v>
          </cell>
          <cell r="G643" t="str">
            <v>（中铁三局-铜资高速1标）四川省资阳市安岳县石羊镇猫坝村2#钢筋场</v>
          </cell>
          <cell r="H643" t="str">
            <v>王雪</v>
          </cell>
          <cell r="I643">
            <v>18729676589</v>
          </cell>
        </row>
        <row r="644">
          <cell r="A644" t="str">
            <v>润耀</v>
          </cell>
          <cell r="B644" t="str">
            <v>盘圆</v>
          </cell>
          <cell r="C644" t="str">
            <v>HPB300Ф8</v>
          </cell>
          <cell r="D644" t="str">
            <v>吨</v>
          </cell>
          <cell r="E644">
            <v>35</v>
          </cell>
          <cell r="F644">
            <v>45707</v>
          </cell>
          <cell r="G644" t="str">
            <v>（中铁一局四公司康新高速TJ1-1标贡不卡隧道）四川省甘孜州康定市折多塘村车管所旁</v>
          </cell>
          <cell r="H644" t="str">
            <v>王锡俊</v>
          </cell>
          <cell r="I644">
            <v>18736877891</v>
          </cell>
        </row>
        <row r="645">
          <cell r="A645" t="str">
            <v>润耀</v>
          </cell>
          <cell r="B645" t="str">
            <v>螺纹钢</v>
          </cell>
          <cell r="C645" t="str">
            <v>HRB400E Φ14 9m</v>
          </cell>
          <cell r="D645" t="str">
            <v>吨</v>
          </cell>
          <cell r="E645">
            <v>3</v>
          </cell>
          <cell r="F645">
            <v>45707</v>
          </cell>
          <cell r="G645" t="str">
            <v>（华西萌海科创农业生态谷）成都市简阳市白金山水库</v>
          </cell>
          <cell r="H645" t="str">
            <v>石清国</v>
          </cell>
          <cell r="I645">
            <v>13458642015</v>
          </cell>
        </row>
        <row r="646">
          <cell r="A646" t="str">
            <v>润耀</v>
          </cell>
          <cell r="B646" t="str">
            <v>螺纹钢</v>
          </cell>
          <cell r="C646" t="str">
            <v>HRB400E Φ16 9m</v>
          </cell>
          <cell r="D646" t="str">
            <v>吨</v>
          </cell>
          <cell r="E646">
            <v>5</v>
          </cell>
          <cell r="F646">
            <v>45707</v>
          </cell>
          <cell r="G646" t="str">
            <v>（华西萌海科创农业生态谷）成都市简阳市白金山水库</v>
          </cell>
          <cell r="H646" t="str">
            <v>石清国</v>
          </cell>
          <cell r="I646">
            <v>13458642015</v>
          </cell>
        </row>
        <row r="647">
          <cell r="A647" t="str">
            <v>润耀</v>
          </cell>
          <cell r="B647" t="str">
            <v>螺纹钢</v>
          </cell>
          <cell r="C647" t="str">
            <v>HRB400E Φ22 9m</v>
          </cell>
          <cell r="D647" t="str">
            <v>吨</v>
          </cell>
          <cell r="E647">
            <v>5</v>
          </cell>
          <cell r="F647">
            <v>45707</v>
          </cell>
          <cell r="G647" t="str">
            <v>（华西萌海科创农业生态谷）成都市简阳市白金山水库</v>
          </cell>
          <cell r="H647" t="str">
            <v>石清国</v>
          </cell>
          <cell r="I647">
            <v>13458642015</v>
          </cell>
        </row>
        <row r="648">
          <cell r="A648" t="str">
            <v>润耀</v>
          </cell>
          <cell r="B648" t="str">
            <v>螺纹钢</v>
          </cell>
          <cell r="C648" t="str">
            <v>HRB500E Φ12</v>
          </cell>
          <cell r="D648" t="str">
            <v>吨</v>
          </cell>
          <cell r="E648">
            <v>3</v>
          </cell>
          <cell r="F648">
            <v>45707</v>
          </cell>
          <cell r="G648" t="str">
            <v>（华西萌海科创农业生态谷）成都市简阳市白金山水库</v>
          </cell>
          <cell r="H648" t="str">
            <v>石清国</v>
          </cell>
          <cell r="I648">
            <v>13458642015</v>
          </cell>
        </row>
        <row r="649">
          <cell r="A649" t="str">
            <v>润耀</v>
          </cell>
          <cell r="B649" t="str">
            <v>螺纹钢</v>
          </cell>
          <cell r="C649" t="str">
            <v>HRB500E Φ20</v>
          </cell>
          <cell r="D649" t="str">
            <v>吨</v>
          </cell>
          <cell r="E649">
            <v>5</v>
          </cell>
          <cell r="F649">
            <v>45707</v>
          </cell>
          <cell r="G649" t="str">
            <v>（华西萌海科创农业生态谷）成都市简阳市白金山水库</v>
          </cell>
          <cell r="H649" t="str">
            <v>石清国</v>
          </cell>
          <cell r="I649">
            <v>13458642015</v>
          </cell>
        </row>
        <row r="650">
          <cell r="A650" t="str">
            <v>润耀</v>
          </cell>
          <cell r="B650" t="str">
            <v>螺纹钢</v>
          </cell>
          <cell r="C650" t="str">
            <v>HRB500E Φ22</v>
          </cell>
          <cell r="D650" t="str">
            <v>吨</v>
          </cell>
          <cell r="E650">
            <v>5</v>
          </cell>
          <cell r="F650">
            <v>45707</v>
          </cell>
          <cell r="G650" t="str">
            <v>（华西萌海科创农业生态谷）成都市简阳市白金山水库</v>
          </cell>
          <cell r="H650" t="str">
            <v>石清国</v>
          </cell>
          <cell r="I650">
            <v>13458642015</v>
          </cell>
        </row>
        <row r="651">
          <cell r="A651" t="str">
            <v>润耀</v>
          </cell>
          <cell r="B651" t="str">
            <v>螺纹钢</v>
          </cell>
          <cell r="C651" t="str">
            <v>HRB500E Φ25</v>
          </cell>
          <cell r="D651" t="str">
            <v>吨</v>
          </cell>
          <cell r="E651">
            <v>10</v>
          </cell>
          <cell r="F651">
            <v>45707</v>
          </cell>
          <cell r="G651" t="str">
            <v>（华西萌海科创农业生态谷）成都市简阳市白金山水库</v>
          </cell>
          <cell r="H651" t="str">
            <v>石清国</v>
          </cell>
          <cell r="I651">
            <v>13458642015</v>
          </cell>
        </row>
        <row r="652">
          <cell r="A652" t="str">
            <v>润耀</v>
          </cell>
          <cell r="B652" t="str">
            <v>盘螺</v>
          </cell>
          <cell r="C652" t="str">
            <v>HRB400E Φ8</v>
          </cell>
          <cell r="D652" t="str">
            <v>吨</v>
          </cell>
          <cell r="E652">
            <v>10</v>
          </cell>
          <cell r="F652">
            <v>45707</v>
          </cell>
          <cell r="G652" t="str">
            <v>(华西颐海-科创农业生态谷-1号钢筋房)成都市简阳市白金山水库</v>
          </cell>
          <cell r="H652" t="str">
            <v>石清国</v>
          </cell>
          <cell r="I652">
            <v>13458642015</v>
          </cell>
        </row>
        <row r="653">
          <cell r="A653" t="str">
            <v>润耀</v>
          </cell>
          <cell r="B653" t="str">
            <v>盘螺</v>
          </cell>
          <cell r="C653" t="str">
            <v>HRB400E Φ10</v>
          </cell>
          <cell r="D653" t="str">
            <v>吨</v>
          </cell>
          <cell r="E653">
            <v>10</v>
          </cell>
          <cell r="F653">
            <v>45707</v>
          </cell>
          <cell r="G653" t="str">
            <v>(华西颐海-科创农业生态谷-1号钢筋房)成都市简阳市白金山水库</v>
          </cell>
          <cell r="H653" t="str">
            <v>石清国</v>
          </cell>
          <cell r="I653">
            <v>13458642015</v>
          </cell>
        </row>
        <row r="654">
          <cell r="A654" t="str">
            <v>润耀</v>
          </cell>
          <cell r="B654" t="str">
            <v>螺纹钢</v>
          </cell>
          <cell r="C654" t="str">
            <v>HRB500E Φ12</v>
          </cell>
          <cell r="D654" t="str">
            <v>吨</v>
          </cell>
          <cell r="E654">
            <v>17</v>
          </cell>
          <cell r="F654">
            <v>45707</v>
          </cell>
          <cell r="G654" t="str">
            <v>(华西颐海-科创农业生态谷-1号钢筋房)成都市简阳市白金山水库</v>
          </cell>
          <cell r="H654" t="str">
            <v>石清国</v>
          </cell>
          <cell r="I654">
            <v>13458642015</v>
          </cell>
        </row>
        <row r="655">
          <cell r="A655" t="str">
            <v>润耀</v>
          </cell>
          <cell r="B655" t="str">
            <v>螺纹钢</v>
          </cell>
          <cell r="C655" t="str">
            <v>HRB500E Φ14</v>
          </cell>
          <cell r="D655" t="str">
            <v>吨</v>
          </cell>
          <cell r="E655">
            <v>8</v>
          </cell>
          <cell r="F655">
            <v>45707</v>
          </cell>
          <cell r="G655" t="str">
            <v>(华西颐海-科创农业生态谷-1号钢筋房)成都市简阳市白金山水库</v>
          </cell>
          <cell r="H655" t="str">
            <v>石清国</v>
          </cell>
          <cell r="I655">
            <v>13458642015</v>
          </cell>
        </row>
        <row r="656">
          <cell r="A656" t="str">
            <v>润耀</v>
          </cell>
          <cell r="B656" t="str">
            <v>螺纹钢</v>
          </cell>
          <cell r="C656" t="str">
            <v>HRB500E Φ18</v>
          </cell>
          <cell r="D656" t="str">
            <v>吨</v>
          </cell>
          <cell r="E656">
            <v>5</v>
          </cell>
          <cell r="F656">
            <v>45707</v>
          </cell>
          <cell r="G656" t="str">
            <v>(华西颐海-科创农业生态谷-1号钢筋房)成都市简阳市白金山水库</v>
          </cell>
          <cell r="H656" t="str">
            <v>石清国</v>
          </cell>
          <cell r="I656">
            <v>13458642015</v>
          </cell>
        </row>
        <row r="657">
          <cell r="A657" t="str">
            <v>润耀</v>
          </cell>
          <cell r="B657" t="str">
            <v>螺纹钢</v>
          </cell>
          <cell r="C657" t="str">
            <v>HRB500E Φ25</v>
          </cell>
          <cell r="D657" t="str">
            <v>吨</v>
          </cell>
          <cell r="E657">
            <v>6</v>
          </cell>
          <cell r="F657">
            <v>45707</v>
          </cell>
          <cell r="G657" t="str">
            <v>(华西颐海-科创农业生态谷-1号钢筋房)成都市简阳市白金山水库</v>
          </cell>
          <cell r="H657" t="str">
            <v>石清国</v>
          </cell>
          <cell r="I657">
            <v>13458642015</v>
          </cell>
        </row>
        <row r="658">
          <cell r="A658" t="str">
            <v>润耀</v>
          </cell>
          <cell r="B658" t="str">
            <v>螺纹钢</v>
          </cell>
          <cell r="C658" t="str">
            <v>HRB400E Φ12 9m</v>
          </cell>
          <cell r="D658" t="str">
            <v>吨</v>
          </cell>
          <cell r="E658">
            <v>7</v>
          </cell>
          <cell r="F658">
            <v>45707</v>
          </cell>
          <cell r="G658" t="str">
            <v>(华西颐海-科创农业生态谷-1号钢筋房)成都市简阳市白金山水库</v>
          </cell>
          <cell r="H658" t="str">
            <v>石清国</v>
          </cell>
          <cell r="I658">
            <v>13458642015</v>
          </cell>
        </row>
        <row r="659">
          <cell r="A659" t="str">
            <v>润耀</v>
          </cell>
          <cell r="B659" t="str">
            <v>螺纹钢</v>
          </cell>
          <cell r="C659" t="str">
            <v>HRB400E Φ18 9m</v>
          </cell>
          <cell r="D659" t="str">
            <v>吨</v>
          </cell>
          <cell r="E659">
            <v>13</v>
          </cell>
          <cell r="F659">
            <v>45707</v>
          </cell>
          <cell r="G659" t="str">
            <v>(华西颐海-科创农业生态谷-1号钢筋房)成都市简阳市白金山水库</v>
          </cell>
          <cell r="H659" t="str">
            <v>石清国</v>
          </cell>
          <cell r="I659">
            <v>13458642015</v>
          </cell>
        </row>
        <row r="660">
          <cell r="A660" t="str">
            <v>达钢</v>
          </cell>
          <cell r="B660" t="str">
            <v>螺纹钢</v>
          </cell>
          <cell r="C660" t="str">
            <v>HRB400E Φ28 9m</v>
          </cell>
          <cell r="D660" t="str">
            <v>吨</v>
          </cell>
          <cell r="E660">
            <v>45</v>
          </cell>
          <cell r="F660">
            <v>45708</v>
          </cell>
          <cell r="G660" t="str">
            <v>（五冶达州国道542项目-一工区桥梁一工段）四川省达州市四川省达州市达川区石桥镇武寨村</v>
          </cell>
          <cell r="H660" t="str">
            <v>杨勇</v>
          </cell>
          <cell r="I660">
            <v>18398563998</v>
          </cell>
        </row>
        <row r="661">
          <cell r="A661" t="str">
            <v>冷钢</v>
          </cell>
          <cell r="B661" t="str">
            <v>螺纹钢</v>
          </cell>
          <cell r="C661" t="str">
            <v>HRB400E Φ25 9m</v>
          </cell>
          <cell r="D661" t="str">
            <v>吨</v>
          </cell>
          <cell r="E661">
            <v>210</v>
          </cell>
          <cell r="F661">
            <v>45708</v>
          </cell>
          <cell r="G661" t="str">
            <v>（商投建工达州中医药科技园-1工区）达州市通川区达州中医药职业学院犀牛大道北段</v>
          </cell>
          <cell r="H661" t="str">
            <v>程黄刚</v>
          </cell>
          <cell r="I661">
            <v>15108211617</v>
          </cell>
        </row>
        <row r="662">
          <cell r="A662" t="str">
            <v>成实</v>
          </cell>
          <cell r="B662" t="str">
            <v>盘螺</v>
          </cell>
          <cell r="C662" t="str">
            <v>HRB400EΦ 8mm</v>
          </cell>
          <cell r="D662" t="str">
            <v>吨</v>
          </cell>
          <cell r="E662">
            <v>6</v>
          </cell>
          <cell r="F662">
            <v>45708</v>
          </cell>
          <cell r="G662" t="str">
            <v>（中核华兴）四川天府新区585研发中心项目（一期）二标段（科学城中路东段）</v>
          </cell>
          <cell r="H662" t="str">
            <v>姚兴文 </v>
          </cell>
          <cell r="I662" t="str">
            <v>15208493233</v>
          </cell>
        </row>
        <row r="663">
          <cell r="A663" t="str">
            <v>成实</v>
          </cell>
          <cell r="B663" t="str">
            <v>盘螺</v>
          </cell>
          <cell r="C663" t="str">
            <v>HRB400EΦ 10mm</v>
          </cell>
          <cell r="D663" t="str">
            <v>吨</v>
          </cell>
          <cell r="E663">
            <v>10</v>
          </cell>
          <cell r="F663">
            <v>45708</v>
          </cell>
          <cell r="G663" t="str">
            <v>（中核华兴）四川天府新区585研发中心项目（一期）二标段（科学城中路东段）</v>
          </cell>
          <cell r="H663" t="str">
            <v>姚兴文 </v>
          </cell>
          <cell r="I663" t="str">
            <v>15208493233</v>
          </cell>
        </row>
        <row r="664">
          <cell r="A664" t="str">
            <v>成实</v>
          </cell>
          <cell r="B664" t="str">
            <v>螺纹钢</v>
          </cell>
          <cell r="C664" t="str">
            <v>HRB400EΦ18*9m</v>
          </cell>
          <cell r="D664" t="str">
            <v>吨</v>
          </cell>
          <cell r="E664">
            <v>5.2</v>
          </cell>
          <cell r="F664">
            <v>45708</v>
          </cell>
          <cell r="G664" t="str">
            <v>（中核华兴）四川天府新区585研发中心项目（一期）二标段（科学城中路东段）</v>
          </cell>
          <cell r="H664" t="str">
            <v>姚兴文 </v>
          </cell>
          <cell r="I664" t="str">
            <v>15208493233</v>
          </cell>
        </row>
        <row r="665">
          <cell r="A665" t="str">
            <v>成实</v>
          </cell>
          <cell r="B665" t="str">
            <v>螺纹钢</v>
          </cell>
          <cell r="C665" t="str">
            <v>HRB500EΦ16*9m</v>
          </cell>
          <cell r="D665" t="str">
            <v>吨</v>
          </cell>
          <cell r="E665">
            <v>8</v>
          </cell>
          <cell r="F665">
            <v>45708</v>
          </cell>
          <cell r="G665" t="str">
            <v>（中核华兴）四川天府新区585研发中心项目（一期）二标段（科学城中路东段）</v>
          </cell>
          <cell r="H665" t="str">
            <v>姚兴文 </v>
          </cell>
          <cell r="I665" t="str">
            <v>15208493233</v>
          </cell>
        </row>
        <row r="666">
          <cell r="A666" t="str">
            <v>成实</v>
          </cell>
          <cell r="B666" t="str">
            <v>螺纹钢</v>
          </cell>
          <cell r="C666" t="str">
            <v>HRB500EΦ25*9m</v>
          </cell>
          <cell r="D666" t="str">
            <v>吨</v>
          </cell>
          <cell r="E666">
            <v>7.6</v>
          </cell>
          <cell r="F666">
            <v>45708</v>
          </cell>
          <cell r="G666" t="str">
            <v>（中核华兴）四川天府新区585研发中心项目（一期）二标段（科学城中路东段）</v>
          </cell>
          <cell r="H666" t="str">
            <v>姚兴文 </v>
          </cell>
          <cell r="I666" t="str">
            <v>15208493233</v>
          </cell>
        </row>
        <row r="667">
          <cell r="A667" t="str">
            <v>德胜</v>
          </cell>
          <cell r="B667" t="str">
            <v>螺纹钢</v>
          </cell>
          <cell r="C667" t="str">
            <v>HRB400EФ14*9m</v>
          </cell>
          <cell r="D667" t="str">
            <v>吨</v>
          </cell>
          <cell r="E667">
            <v>26</v>
          </cell>
          <cell r="F667">
            <v>45708</v>
          </cell>
          <cell r="G667" t="str">
            <v>（中铁一局四公司康新高速TJ1-1标雅加梗隧道）四川省甘孜州康定市雅加梗</v>
          </cell>
          <cell r="H667" t="str">
            <v>王锡俊</v>
          </cell>
          <cell r="I667">
            <v>18736877891</v>
          </cell>
        </row>
        <row r="668">
          <cell r="A668" t="str">
            <v>德胜</v>
          </cell>
          <cell r="B668" t="str">
            <v>螺纹钢</v>
          </cell>
          <cell r="C668" t="str">
            <v>HRB400EФ16*9m</v>
          </cell>
          <cell r="D668" t="str">
            <v>吨</v>
          </cell>
          <cell r="E668">
            <v>9</v>
          </cell>
          <cell r="F668">
            <v>45708</v>
          </cell>
          <cell r="G668" t="str">
            <v>（中铁一局四公司康新高速TJ1-1标雅加梗隧道）四川省甘孜州康定市雅加梗</v>
          </cell>
          <cell r="H668" t="str">
            <v>王锡俊</v>
          </cell>
          <cell r="I668">
            <v>18736877891</v>
          </cell>
        </row>
        <row r="669">
          <cell r="A669" t="str">
            <v>德胜</v>
          </cell>
          <cell r="B669" t="str">
            <v>螺纹钢</v>
          </cell>
          <cell r="C669" t="str">
            <v>HRB400E Φ18 9m</v>
          </cell>
          <cell r="D669" t="str">
            <v>吨</v>
          </cell>
          <cell r="E669">
            <v>3</v>
          </cell>
          <cell r="F669">
            <v>45708</v>
          </cell>
          <cell r="G669" t="str">
            <v>(五冶钢构医学科学产业园建设项目房建二部-四标（5-4）)四川省南充市顺庆区搬罾街道学府大道二段</v>
          </cell>
          <cell r="H669" t="str">
            <v>安南</v>
          </cell>
          <cell r="I669">
            <v>19950525030</v>
          </cell>
        </row>
        <row r="670">
          <cell r="A670" t="str">
            <v>德胜</v>
          </cell>
          <cell r="B670" t="str">
            <v>螺纹钢</v>
          </cell>
          <cell r="C670" t="str">
            <v>HRB400E Φ14 9m</v>
          </cell>
          <cell r="D670" t="str">
            <v>吨</v>
          </cell>
          <cell r="E670">
            <v>8</v>
          </cell>
          <cell r="F670">
            <v>45708</v>
          </cell>
          <cell r="G670" t="str">
            <v>(五冶钢构医学科学产业园建设项目房建二部-网羽馆（6-5）)四川省南充市顺庆区搬罾街道学府大道二段</v>
          </cell>
          <cell r="H670" t="str">
            <v>安南</v>
          </cell>
          <cell r="I670">
            <v>19950525030</v>
          </cell>
        </row>
        <row r="671">
          <cell r="A671" t="str">
            <v>德胜</v>
          </cell>
          <cell r="B671" t="str">
            <v>螺纹钢</v>
          </cell>
          <cell r="C671" t="str">
            <v>HRB400E Φ25 9m</v>
          </cell>
          <cell r="D671" t="str">
            <v>吨</v>
          </cell>
          <cell r="E671">
            <v>24</v>
          </cell>
          <cell r="F671">
            <v>45708</v>
          </cell>
          <cell r="G671" t="str">
            <v>(五冶钢构医学科学产业园建设项目房建二部-网羽馆（6-5）)四川省南充市顺庆区搬罾街道学府大道二段</v>
          </cell>
          <cell r="H671" t="str">
            <v>安南</v>
          </cell>
          <cell r="I671">
            <v>19950525030</v>
          </cell>
        </row>
        <row r="672">
          <cell r="A672" t="str">
            <v>晋邦</v>
          </cell>
          <cell r="B672" t="str">
            <v>螺纹钢</v>
          </cell>
          <cell r="C672" t="str">
            <v>HRB400E Φ16 9m</v>
          </cell>
          <cell r="D672" t="str">
            <v>吨</v>
          </cell>
          <cell r="E672">
            <v>15</v>
          </cell>
          <cell r="F672">
            <v>45708</v>
          </cell>
          <cell r="G672" t="str">
            <v>(五冶钢构医学科学产业园建设项目房建三部-排洪渠)四川省南充市顺庆区搬罾街道学府大道二段</v>
          </cell>
          <cell r="H672" t="str">
            <v>郑林</v>
          </cell>
          <cell r="I672">
            <v>18349955455</v>
          </cell>
        </row>
        <row r="673">
          <cell r="A673" t="str">
            <v>晋邦</v>
          </cell>
          <cell r="B673" t="str">
            <v>螺纹钢</v>
          </cell>
          <cell r="C673" t="str">
            <v>HRB400E Φ25 9m</v>
          </cell>
          <cell r="D673" t="str">
            <v>吨</v>
          </cell>
          <cell r="E673">
            <v>21</v>
          </cell>
          <cell r="F673">
            <v>45708</v>
          </cell>
          <cell r="G673" t="str">
            <v>(五冶钢构医学科学产业园建设项目房建三部-排洪渠)四川省南充市顺庆区搬罾街道学府大道二段</v>
          </cell>
          <cell r="H673" t="str">
            <v>郑林</v>
          </cell>
          <cell r="I673">
            <v>18349955455</v>
          </cell>
        </row>
        <row r="674">
          <cell r="A674" t="str">
            <v>晋邦</v>
          </cell>
          <cell r="B674" t="str">
            <v>盘螺</v>
          </cell>
          <cell r="C674" t="str">
            <v>HRB400E Φ6</v>
          </cell>
          <cell r="D674" t="str">
            <v>吨</v>
          </cell>
          <cell r="E674">
            <v>14</v>
          </cell>
          <cell r="F674">
            <v>45708</v>
          </cell>
          <cell r="G674" t="str">
            <v>(五冶钢构医学科学产业园建设项目房建二部-四标（5-4）)四川省南充市顺庆区搬罾街道学府大道二段</v>
          </cell>
          <cell r="H674" t="str">
            <v>安南</v>
          </cell>
          <cell r="I674">
            <v>19950525030</v>
          </cell>
        </row>
        <row r="675">
          <cell r="A675" t="str">
            <v>晋邦</v>
          </cell>
          <cell r="B675" t="str">
            <v>盘螺</v>
          </cell>
          <cell r="C675" t="str">
            <v>HRB400E Φ8</v>
          </cell>
          <cell r="D675" t="str">
            <v>吨</v>
          </cell>
          <cell r="E675">
            <v>14</v>
          </cell>
          <cell r="F675">
            <v>45708</v>
          </cell>
          <cell r="G675" t="str">
            <v>(五冶钢构医学科学产业园建设项目房建二部-四标（5-4）)四川省南充市顺庆区搬罾街道学府大道二段</v>
          </cell>
          <cell r="H675" t="str">
            <v>安南</v>
          </cell>
          <cell r="I675">
            <v>19950525030</v>
          </cell>
        </row>
        <row r="676">
          <cell r="A676" t="str">
            <v>晋邦</v>
          </cell>
          <cell r="B676" t="str">
            <v>高线</v>
          </cell>
          <cell r="C676" t="str">
            <v>HPB300 Φ8</v>
          </cell>
          <cell r="D676" t="str">
            <v>吨</v>
          </cell>
          <cell r="E676">
            <v>6</v>
          </cell>
          <cell r="F676">
            <v>45708</v>
          </cell>
          <cell r="G676" t="str">
            <v>(五冶钢构医学科学产业园建设项目房建二部-网羽馆（6-5）)四川省南充市顺庆区搬罾街道学府大道二段</v>
          </cell>
          <cell r="H676" t="str">
            <v>安南</v>
          </cell>
          <cell r="I676">
            <v>19950525030</v>
          </cell>
        </row>
        <row r="677">
          <cell r="A677" t="str">
            <v>晋邦</v>
          </cell>
          <cell r="B677" t="str">
            <v>螺纹钢</v>
          </cell>
          <cell r="C677" t="str">
            <v>HRB400E Φ12 9m</v>
          </cell>
          <cell r="D677" t="str">
            <v>吨</v>
          </cell>
          <cell r="E677">
            <v>8</v>
          </cell>
          <cell r="F677">
            <v>45708</v>
          </cell>
          <cell r="G677" t="str">
            <v>（五冶达州国道542项目-一工区桥梁二工段）四川省达州市达川区达川区石梯镇石成村</v>
          </cell>
          <cell r="H677" t="str">
            <v>夏树彬</v>
          </cell>
          <cell r="I677">
            <v>13518183653</v>
          </cell>
        </row>
        <row r="678">
          <cell r="A678" t="str">
            <v>晋邦</v>
          </cell>
          <cell r="B678" t="str">
            <v>螺纹钢</v>
          </cell>
          <cell r="C678" t="str">
            <v>HRB400E Φ28 9m</v>
          </cell>
          <cell r="D678" t="str">
            <v>吨</v>
          </cell>
          <cell r="E678">
            <v>27</v>
          </cell>
          <cell r="F678">
            <v>45708</v>
          </cell>
          <cell r="G678" t="str">
            <v>（五冶达州国道542项目-一工区桥梁二工段）四川省达州市达川区达川区石梯镇石成村</v>
          </cell>
          <cell r="H678" t="str">
            <v>夏树彬</v>
          </cell>
          <cell r="I678">
            <v>13518183653</v>
          </cell>
        </row>
        <row r="679">
          <cell r="A679" t="str">
            <v>德胜</v>
          </cell>
          <cell r="B679" t="str">
            <v>螺纹钢</v>
          </cell>
          <cell r="C679" t="str">
            <v>HRB400EФ25*9m</v>
          </cell>
          <cell r="D679" t="str">
            <v>吨</v>
          </cell>
          <cell r="E679">
            <v>105</v>
          </cell>
          <cell r="F679">
            <v>45709</v>
          </cell>
          <cell r="G679" t="str">
            <v>（中铁一局四公司康新高速TJ1-1标雅加梗隧道）四川省甘孜州康定市雅加梗</v>
          </cell>
          <cell r="H679" t="str">
            <v>王锡俊</v>
          </cell>
          <cell r="I679">
            <v>18736877891</v>
          </cell>
        </row>
        <row r="680">
          <cell r="A680" t="str">
            <v>达钢</v>
          </cell>
          <cell r="B680" t="str">
            <v>螺纹钢</v>
          </cell>
          <cell r="C680" t="str">
            <v>HRB400E Φ12 9m</v>
          </cell>
          <cell r="D680" t="str">
            <v>吨</v>
          </cell>
          <cell r="E680">
            <v>10</v>
          </cell>
          <cell r="F680">
            <v>45709</v>
          </cell>
          <cell r="G680" t="str">
            <v>（十九冶-江龙高速二分部）重庆市云阳县S305附近*龙角梁场</v>
          </cell>
          <cell r="H680" t="str">
            <v>张鹏</v>
          </cell>
          <cell r="I680">
            <v>18223006448</v>
          </cell>
        </row>
        <row r="681">
          <cell r="A681" t="str">
            <v>达钢</v>
          </cell>
          <cell r="B681" t="str">
            <v>螺纹钢</v>
          </cell>
          <cell r="C681" t="str">
            <v>HRB400E Φ16 9m</v>
          </cell>
          <cell r="D681" t="str">
            <v>吨</v>
          </cell>
          <cell r="E681">
            <v>25</v>
          </cell>
          <cell r="F681">
            <v>45709</v>
          </cell>
          <cell r="G681" t="str">
            <v>（十九冶-江龙高速二分部）重庆市云阳县S305附近*龙角梁场</v>
          </cell>
          <cell r="H681" t="str">
            <v>张鹏</v>
          </cell>
          <cell r="I681">
            <v>18223006448</v>
          </cell>
        </row>
        <row r="682">
          <cell r="A682" t="str">
            <v>达钢</v>
          </cell>
          <cell r="B682" t="str">
            <v>螺纹钢</v>
          </cell>
          <cell r="C682" t="str">
            <v>HRB400E Φ12 9m</v>
          </cell>
          <cell r="D682" t="str">
            <v>吨</v>
          </cell>
          <cell r="E682">
            <v>35</v>
          </cell>
          <cell r="F682">
            <v>45709</v>
          </cell>
          <cell r="G682" t="str">
            <v>（十九冶-江龙高速二分部）重庆市云阳县宝坪镇双塆村*宝坪梁场</v>
          </cell>
          <cell r="H682" t="str">
            <v>张鹏</v>
          </cell>
          <cell r="I682">
            <v>18223006448</v>
          </cell>
        </row>
        <row r="683">
          <cell r="A683" t="str">
            <v>达钢</v>
          </cell>
          <cell r="B683" t="str">
            <v>螺纹钢</v>
          </cell>
          <cell r="C683" t="str">
            <v>HRB400E Φ16 9m</v>
          </cell>
          <cell r="D683" t="str">
            <v>吨</v>
          </cell>
          <cell r="E683">
            <v>35</v>
          </cell>
          <cell r="F683">
            <v>45709</v>
          </cell>
          <cell r="G683" t="str">
            <v>（十九冶-江龙高速三分部）重庆市云阳县蔈草镇歧阳村开云高速*朗2</v>
          </cell>
          <cell r="H683" t="str">
            <v>徐宇</v>
          </cell>
          <cell r="I683">
            <v>19822311919</v>
          </cell>
        </row>
        <row r="684">
          <cell r="A684" t="str">
            <v>达钢</v>
          </cell>
          <cell r="B684" t="str">
            <v>螺纹钢</v>
          </cell>
          <cell r="C684" t="str">
            <v>HRB400E Φ18 9m</v>
          </cell>
          <cell r="D684" t="str">
            <v>吨</v>
          </cell>
          <cell r="E684">
            <v>35</v>
          </cell>
          <cell r="F684">
            <v>45709</v>
          </cell>
          <cell r="G684" t="str">
            <v>（十九冶-江龙高速三分部）重庆市云阳县蔈草镇歧阳村开云高速*朗2</v>
          </cell>
          <cell r="H684" t="str">
            <v>徐宇</v>
          </cell>
          <cell r="I684">
            <v>19822311919</v>
          </cell>
        </row>
        <row r="685">
          <cell r="A685" t="str">
            <v>达钢</v>
          </cell>
          <cell r="B685" t="str">
            <v>螺纹钢</v>
          </cell>
          <cell r="C685" t="str">
            <v>HRB400E Φ16 9m</v>
          </cell>
          <cell r="D685" t="str">
            <v>吨</v>
          </cell>
          <cell r="E685">
            <v>24</v>
          </cell>
          <cell r="F685">
            <v>45709</v>
          </cell>
          <cell r="G685" t="str">
            <v>（十九冶-江龙高速三分部）重庆市云阳县蔈草镇杨家老屋*土公岭</v>
          </cell>
          <cell r="H685" t="str">
            <v>徐宇</v>
          </cell>
          <cell r="I685">
            <v>19822311919</v>
          </cell>
        </row>
        <row r="686">
          <cell r="A686" t="str">
            <v>达钢</v>
          </cell>
          <cell r="B686" t="str">
            <v>螺纹钢</v>
          </cell>
          <cell r="C686" t="str">
            <v>HRB400E Φ18 9m</v>
          </cell>
          <cell r="D686" t="str">
            <v>吨</v>
          </cell>
          <cell r="E686">
            <v>24</v>
          </cell>
          <cell r="F686">
            <v>45709</v>
          </cell>
          <cell r="G686" t="str">
            <v>（十九冶-江龙高速三分部）重庆市云阳县蔈草镇杨家老屋*土公岭</v>
          </cell>
          <cell r="H686" t="str">
            <v>徐宇</v>
          </cell>
          <cell r="I686">
            <v>19822311919</v>
          </cell>
        </row>
        <row r="687">
          <cell r="A687" t="str">
            <v>达钢</v>
          </cell>
          <cell r="B687" t="str">
            <v>螺纹钢</v>
          </cell>
          <cell r="C687" t="str">
            <v>HRB400E Φ20 9m</v>
          </cell>
          <cell r="D687" t="str">
            <v>吨</v>
          </cell>
          <cell r="E687">
            <v>24</v>
          </cell>
          <cell r="F687">
            <v>45709</v>
          </cell>
          <cell r="G687" t="str">
            <v>（十九冶-江龙高速三分部）重庆市云阳县蔈草镇杨家老屋*土公岭</v>
          </cell>
          <cell r="H687" t="str">
            <v>徐宇</v>
          </cell>
          <cell r="I687">
            <v>19822311919</v>
          </cell>
        </row>
        <row r="688">
          <cell r="A688" t="str">
            <v>达钢</v>
          </cell>
          <cell r="B688" t="str">
            <v>螺纹钢</v>
          </cell>
          <cell r="C688" t="str">
            <v>HRB400E Φ12 9m</v>
          </cell>
          <cell r="D688" t="str">
            <v>吨</v>
          </cell>
          <cell r="E688">
            <v>6</v>
          </cell>
          <cell r="F688">
            <v>45709</v>
          </cell>
          <cell r="G688" t="str">
            <v>（十九冶-江龙高速三分部）重庆市云阳县蔈草镇三坵田*小尖山梁场</v>
          </cell>
          <cell r="H688" t="str">
            <v>徐宇</v>
          </cell>
          <cell r="I688">
            <v>19822311919</v>
          </cell>
        </row>
        <row r="689">
          <cell r="A689" t="str">
            <v>达钢</v>
          </cell>
          <cell r="B689" t="str">
            <v>螺纹钢</v>
          </cell>
          <cell r="C689" t="str">
            <v>HRB400E Φ16 9m</v>
          </cell>
          <cell r="D689" t="str">
            <v>吨</v>
          </cell>
          <cell r="E689">
            <v>12</v>
          </cell>
          <cell r="F689">
            <v>45709</v>
          </cell>
          <cell r="G689" t="str">
            <v>（十九冶-江龙高速三分部）重庆市云阳县蔈草镇三坵田*小尖山梁场</v>
          </cell>
          <cell r="H689" t="str">
            <v>徐宇</v>
          </cell>
          <cell r="I689">
            <v>19822311919</v>
          </cell>
        </row>
        <row r="690">
          <cell r="A690" t="str">
            <v>达钢</v>
          </cell>
          <cell r="B690" t="str">
            <v>螺纹钢</v>
          </cell>
          <cell r="C690" t="str">
            <v>HRB400E Φ20 9m</v>
          </cell>
          <cell r="D690" t="str">
            <v>吨</v>
          </cell>
          <cell r="E690">
            <v>9</v>
          </cell>
          <cell r="F690">
            <v>45709</v>
          </cell>
          <cell r="G690" t="str">
            <v>（十九冶-江龙高速三分部）重庆市云阳县蔈草镇三坵田*小尖山梁场</v>
          </cell>
          <cell r="H690" t="str">
            <v>徐宇</v>
          </cell>
          <cell r="I690">
            <v>19822311919</v>
          </cell>
        </row>
        <row r="691">
          <cell r="A691" t="str">
            <v>达钢</v>
          </cell>
          <cell r="B691" t="str">
            <v>螺纹钢</v>
          </cell>
          <cell r="C691" t="str">
            <v>HRB400E Φ25 9m</v>
          </cell>
          <cell r="D691" t="str">
            <v>吨</v>
          </cell>
          <cell r="E691">
            <v>9</v>
          </cell>
          <cell r="F691">
            <v>45709</v>
          </cell>
          <cell r="G691" t="str">
            <v>（十九冶-江龙高速三分部）重庆市云阳县蔈草镇三坵田*小尖山梁场</v>
          </cell>
          <cell r="H691" t="str">
            <v>徐宇</v>
          </cell>
          <cell r="I691">
            <v>19822311919</v>
          </cell>
        </row>
        <row r="692">
          <cell r="A692" t="str">
            <v>达钢</v>
          </cell>
          <cell r="B692" t="str">
            <v>螺纹钢</v>
          </cell>
          <cell r="C692" t="str">
            <v>HRB400E Φ12 9m</v>
          </cell>
          <cell r="D692" t="str">
            <v>吨</v>
          </cell>
          <cell r="E692">
            <v>15</v>
          </cell>
          <cell r="F692">
            <v>45709</v>
          </cell>
          <cell r="G692" t="str">
            <v>（十九冶-江龙高速一分部）重庆市云阳县湿坝东北418米*云阳南互通</v>
          </cell>
          <cell r="H692" t="str">
            <v>吴章红</v>
          </cell>
          <cell r="I692">
            <v>18628165772</v>
          </cell>
        </row>
        <row r="693">
          <cell r="A693" t="str">
            <v>达钢</v>
          </cell>
          <cell r="B693" t="str">
            <v>螺纹钢</v>
          </cell>
          <cell r="C693" t="str">
            <v>HRB400E Φ16 9m</v>
          </cell>
          <cell r="D693" t="str">
            <v>吨</v>
          </cell>
          <cell r="E693">
            <v>48</v>
          </cell>
          <cell r="F693">
            <v>45709</v>
          </cell>
          <cell r="G693" t="str">
            <v>（十九冶-江龙高速一分部）重庆市云阳县湿坝东北418米*云阳南互通</v>
          </cell>
          <cell r="H693" t="str">
            <v>吴章红</v>
          </cell>
          <cell r="I693">
            <v>18628165772</v>
          </cell>
        </row>
        <row r="694">
          <cell r="A694" t="str">
            <v>达钢</v>
          </cell>
          <cell r="B694" t="str">
            <v>螺纹钢</v>
          </cell>
          <cell r="C694" t="str">
            <v>HRB400E Φ18 9m</v>
          </cell>
          <cell r="D694" t="str">
            <v>吨</v>
          </cell>
          <cell r="E694">
            <v>42</v>
          </cell>
          <cell r="F694">
            <v>45709</v>
          </cell>
          <cell r="G694" t="str">
            <v>（十九冶-江龙高速一分部）重庆市云阳县湿坝东北418米*云阳南互通</v>
          </cell>
          <cell r="H694" t="str">
            <v>吴章红</v>
          </cell>
          <cell r="I694">
            <v>18628165772</v>
          </cell>
        </row>
        <row r="695">
          <cell r="A695" t="str">
            <v>达钢</v>
          </cell>
          <cell r="B695" t="str">
            <v>螺纹钢</v>
          </cell>
          <cell r="C695" t="str">
            <v>HRB400E Φ20 9m</v>
          </cell>
          <cell r="D695" t="str">
            <v>吨</v>
          </cell>
          <cell r="E695">
            <v>3</v>
          </cell>
          <cell r="F695">
            <v>45709</v>
          </cell>
          <cell r="G695" t="str">
            <v>（十九冶-华电重庆奉节）重庆市奉节县康乐镇七星村</v>
          </cell>
          <cell r="H695" t="str">
            <v>岑甲乐</v>
          </cell>
          <cell r="I695">
            <v>17349037782</v>
          </cell>
        </row>
        <row r="696">
          <cell r="A696" t="str">
            <v>达钢</v>
          </cell>
          <cell r="B696" t="str">
            <v>螺纹钢</v>
          </cell>
          <cell r="C696" t="str">
            <v>HRB400E Φ32 9m</v>
          </cell>
          <cell r="D696" t="str">
            <v>吨</v>
          </cell>
          <cell r="E696">
            <v>33</v>
          </cell>
          <cell r="F696">
            <v>45709</v>
          </cell>
          <cell r="G696" t="str">
            <v>（十九冶-华电重庆奉节）重庆市奉节县康乐镇七星村</v>
          </cell>
          <cell r="H696" t="str">
            <v>岑甲乐</v>
          </cell>
          <cell r="I696">
            <v>17349037782</v>
          </cell>
        </row>
        <row r="697">
          <cell r="A697" t="str">
            <v>润耀</v>
          </cell>
          <cell r="B697" t="str">
            <v>螺纹钢</v>
          </cell>
          <cell r="C697" t="str">
            <v>HRB400E Φ25 9m</v>
          </cell>
          <cell r="D697" t="str">
            <v>吨</v>
          </cell>
          <cell r="E697">
            <v>70</v>
          </cell>
          <cell r="F697">
            <v>45709</v>
          </cell>
          <cell r="G697" t="str">
            <v>（华西简阳西城嘉苑）四川省成都市简阳市简城街道高屋村</v>
          </cell>
          <cell r="H697" t="str">
            <v>张瀚镭</v>
          </cell>
          <cell r="I697">
            <v>15884666220</v>
          </cell>
        </row>
        <row r="698">
          <cell r="A698" t="str">
            <v>成实</v>
          </cell>
          <cell r="B698" t="str">
            <v>盘圆</v>
          </cell>
          <cell r="C698" t="str">
            <v>HPB300Ф8</v>
          </cell>
          <cell r="D698" t="str">
            <v>吨</v>
          </cell>
          <cell r="E698">
            <v>15</v>
          </cell>
          <cell r="F698">
            <v>45709</v>
          </cell>
          <cell r="G698" t="str">
            <v>（中铁一局四公司康新高速TJ1-1标雅加梗隧道）四川省甘孜州康定市雅加梗</v>
          </cell>
          <cell r="H698" t="str">
            <v>王锡俊</v>
          </cell>
          <cell r="I698">
            <v>18736877891</v>
          </cell>
        </row>
        <row r="699">
          <cell r="A699" t="str">
            <v>成实</v>
          </cell>
          <cell r="B699" t="str">
            <v>盘圆</v>
          </cell>
          <cell r="C699" t="str">
            <v>HPB300Ф12</v>
          </cell>
          <cell r="D699" t="str">
            <v>吨</v>
          </cell>
          <cell r="E699">
            <v>20</v>
          </cell>
          <cell r="F699">
            <v>45709</v>
          </cell>
          <cell r="G699" t="str">
            <v>（中铁一局四公司康新高速TJ1-1标雅加梗隧道）四川省甘孜州康定市雅加梗</v>
          </cell>
          <cell r="H699" t="str">
            <v>王锡俊</v>
          </cell>
          <cell r="I699">
            <v>18736877891</v>
          </cell>
        </row>
        <row r="700">
          <cell r="A700" t="str">
            <v>陕钢</v>
          </cell>
          <cell r="B700" t="str">
            <v>高线</v>
          </cell>
          <cell r="C700" t="str">
            <v>HPB300Φ10</v>
          </cell>
          <cell r="D700" t="str">
            <v>吨</v>
          </cell>
          <cell r="E700">
            <v>70</v>
          </cell>
          <cell r="F700">
            <v>45709</v>
          </cell>
          <cell r="G700" t="str">
            <v>（中铁三局-铜资高速1标）成都易建金属有限公司（成都市双流区蛟龙工业港新华大道七段563号）</v>
          </cell>
          <cell r="H700" t="str">
            <v>代德军</v>
          </cell>
          <cell r="I700">
            <v>18602811878</v>
          </cell>
        </row>
        <row r="701">
          <cell r="A701" t="str">
            <v>陕钢</v>
          </cell>
          <cell r="B701" t="str">
            <v>高线</v>
          </cell>
          <cell r="C701" t="str">
            <v>HPB300Φ12</v>
          </cell>
          <cell r="D701" t="str">
            <v>吨</v>
          </cell>
          <cell r="E701">
            <v>70</v>
          </cell>
          <cell r="F701">
            <v>45709</v>
          </cell>
          <cell r="G701" t="str">
            <v>（中铁三局-铜资高速1标）四川省资阳市安岳县石羊镇猫坝村2#钢筋场</v>
          </cell>
          <cell r="H701" t="str">
            <v>王雪</v>
          </cell>
          <cell r="I701">
            <v>18729676589</v>
          </cell>
        </row>
        <row r="702">
          <cell r="A702" t="str">
            <v>陕钢</v>
          </cell>
          <cell r="B702" t="str">
            <v>螺纹钢</v>
          </cell>
          <cell r="C702" t="str">
            <v>HRB400E Φ20 12m</v>
          </cell>
          <cell r="D702" t="str">
            <v>吨</v>
          </cell>
          <cell r="E702">
            <v>35</v>
          </cell>
          <cell r="F702">
            <v>45709</v>
          </cell>
          <cell r="G702" t="str">
            <v>（中铁广州局-资乐高速5标）四川省乐山市井研县宝五镇泡桐湾乐井路</v>
          </cell>
          <cell r="H702" t="str">
            <v>廖俊杰</v>
          </cell>
          <cell r="I702">
            <v>15775100965</v>
          </cell>
        </row>
        <row r="703">
          <cell r="A703" t="str">
            <v>德胜</v>
          </cell>
          <cell r="B703" t="str">
            <v>螺纹钢</v>
          </cell>
          <cell r="C703" t="str">
            <v>HRB400E Φ18 9m</v>
          </cell>
          <cell r="D703" t="str">
            <v>吨</v>
          </cell>
          <cell r="E703">
            <v>24</v>
          </cell>
          <cell r="F703">
            <v>45709</v>
          </cell>
          <cell r="G703" t="str">
            <v>（五局乐山机场项目）乐山市五通桥区冠英镇</v>
          </cell>
          <cell r="H703" t="str">
            <v>王思思</v>
          </cell>
          <cell r="I703">
            <v>18973190156</v>
          </cell>
        </row>
        <row r="704">
          <cell r="A704" t="str">
            <v>德胜</v>
          </cell>
          <cell r="B704" t="str">
            <v>螺纹钢</v>
          </cell>
          <cell r="C704" t="str">
            <v>HRB400E Φ16 9m</v>
          </cell>
          <cell r="D704" t="str">
            <v>吨</v>
          </cell>
          <cell r="E704">
            <v>46</v>
          </cell>
          <cell r="F704">
            <v>45709</v>
          </cell>
          <cell r="G704" t="str">
            <v>（五局乐山机场项目）乐山市五通桥区冠英镇</v>
          </cell>
          <cell r="H704" t="str">
            <v>王思思</v>
          </cell>
          <cell r="I704">
            <v>18973190156</v>
          </cell>
        </row>
        <row r="705">
          <cell r="A705" t="str">
            <v>润耀</v>
          </cell>
          <cell r="B705" t="str">
            <v>螺纹钢</v>
          </cell>
          <cell r="C705" t="str">
            <v>HRB400E Φ22 9m</v>
          </cell>
          <cell r="D705" t="str">
            <v>吨</v>
          </cell>
          <cell r="E705">
            <v>9</v>
          </cell>
          <cell r="F705">
            <v>45709</v>
          </cell>
          <cell r="G705" t="str">
            <v>（五局乐山机场项目）乐山市五通桥区冠英镇</v>
          </cell>
          <cell r="H705" t="str">
            <v>王思思</v>
          </cell>
          <cell r="I705">
            <v>18973190156</v>
          </cell>
        </row>
        <row r="706">
          <cell r="A706" t="str">
            <v>润耀</v>
          </cell>
          <cell r="B706" t="str">
            <v>螺纹钢</v>
          </cell>
          <cell r="C706" t="str">
            <v>HRB400E Φ20 9m</v>
          </cell>
          <cell r="D706" t="str">
            <v>吨</v>
          </cell>
          <cell r="E706">
            <v>12</v>
          </cell>
          <cell r="F706">
            <v>45709</v>
          </cell>
          <cell r="G706" t="str">
            <v>（五局乐山机场项目）乐山市五通桥区冠英镇</v>
          </cell>
          <cell r="H706" t="str">
            <v>王思思</v>
          </cell>
          <cell r="I706">
            <v>18973190156</v>
          </cell>
        </row>
        <row r="707">
          <cell r="A707" t="str">
            <v>润耀</v>
          </cell>
          <cell r="B707" t="str">
            <v>螺纹钢</v>
          </cell>
          <cell r="C707" t="str">
            <v>HRB400E Φ12 9m</v>
          </cell>
          <cell r="D707" t="str">
            <v>吨</v>
          </cell>
          <cell r="E707">
            <v>48</v>
          </cell>
          <cell r="F707">
            <v>45709</v>
          </cell>
          <cell r="G707" t="str">
            <v>（五局乐山机场项目）乐山市五通桥区冠英镇</v>
          </cell>
          <cell r="H707" t="str">
            <v>王思思</v>
          </cell>
          <cell r="I707">
            <v>18973190156</v>
          </cell>
        </row>
        <row r="708">
          <cell r="A708" t="str">
            <v>润耀</v>
          </cell>
          <cell r="B708" t="str">
            <v>高线</v>
          </cell>
          <cell r="C708" t="str">
            <v>HPB300Φ10</v>
          </cell>
          <cell r="D708" t="str">
            <v>吨</v>
          </cell>
          <cell r="E708">
            <v>5</v>
          </cell>
          <cell r="F708">
            <v>45709</v>
          </cell>
          <cell r="G708" t="str">
            <v>（五局乐山机场项目）乐山市五通桥区冠英镇</v>
          </cell>
          <cell r="H708" t="str">
            <v>王思思</v>
          </cell>
          <cell r="I708">
            <v>18973190156</v>
          </cell>
        </row>
        <row r="709">
          <cell r="A709" t="str">
            <v>润耀</v>
          </cell>
          <cell r="B709" t="str">
            <v>高线</v>
          </cell>
          <cell r="C709" t="str">
            <v>HPB300Φ8</v>
          </cell>
          <cell r="D709" t="str">
            <v>吨</v>
          </cell>
          <cell r="E709">
            <v>2</v>
          </cell>
          <cell r="F709">
            <v>45709</v>
          </cell>
          <cell r="G709" t="str">
            <v>（五局乐山机场项目）乐山市五通桥区冠英镇</v>
          </cell>
          <cell r="H709" t="str">
            <v>王思思</v>
          </cell>
          <cell r="I709">
            <v>18973190156</v>
          </cell>
        </row>
        <row r="710">
          <cell r="A710" t="str">
            <v>润耀</v>
          </cell>
          <cell r="B710" t="str">
            <v>盘螺</v>
          </cell>
          <cell r="C710" t="str">
            <v>HRB400E Φ10</v>
          </cell>
          <cell r="D710" t="str">
            <v>吨</v>
          </cell>
          <cell r="E710">
            <v>12.3</v>
          </cell>
          <cell r="F710">
            <v>45709</v>
          </cell>
          <cell r="G710" t="str">
            <v>（中铁建工重庆东站）重庆市南岸区广茂大道重庆东站</v>
          </cell>
          <cell r="H710" t="str">
            <v>唐工</v>
          </cell>
          <cell r="I710">
            <v>18786797754</v>
          </cell>
        </row>
        <row r="711">
          <cell r="A711" t="str">
            <v>润耀</v>
          </cell>
          <cell r="B711" t="str">
            <v>盘螺</v>
          </cell>
          <cell r="C711" t="str">
            <v>HRB400E Φ10</v>
          </cell>
          <cell r="D711" t="str">
            <v>吨</v>
          </cell>
          <cell r="E711">
            <v>14.8</v>
          </cell>
          <cell r="F711">
            <v>45709</v>
          </cell>
          <cell r="G711" t="str">
            <v>（中铁建工重庆东站）重庆市南岸区广茂大道重庆东站</v>
          </cell>
          <cell r="H711" t="str">
            <v>唐工</v>
          </cell>
          <cell r="I711">
            <v>18786797754</v>
          </cell>
        </row>
        <row r="712">
          <cell r="A712" t="str">
            <v>润耀</v>
          </cell>
          <cell r="B712" t="str">
            <v>螺纹钢</v>
          </cell>
          <cell r="C712" t="str">
            <v>HRB400E Φ12 9m</v>
          </cell>
          <cell r="D712" t="str">
            <v>吨</v>
          </cell>
          <cell r="E712">
            <v>3</v>
          </cell>
          <cell r="F712">
            <v>45709</v>
          </cell>
          <cell r="G712" t="str">
            <v>（中铁建工重庆东站）重庆市南岸区广茂大道重庆东站</v>
          </cell>
          <cell r="H712" t="str">
            <v>唐工</v>
          </cell>
          <cell r="I712">
            <v>18786797754</v>
          </cell>
        </row>
        <row r="713">
          <cell r="A713" t="str">
            <v>冷钢</v>
          </cell>
          <cell r="B713" t="str">
            <v>盘螺</v>
          </cell>
          <cell r="C713" t="str">
            <v>HRB400E Φ8</v>
          </cell>
          <cell r="D713" t="str">
            <v>吨</v>
          </cell>
          <cell r="E713">
            <v>18</v>
          </cell>
          <cell r="F713">
            <v>45709</v>
          </cell>
          <cell r="G713" t="str">
            <v>（商投建工达州中医药科技园-4工区-2号楼）达州市通川区达州中医药职业学院犀牛大道北段</v>
          </cell>
          <cell r="H713" t="str">
            <v>张扬</v>
          </cell>
          <cell r="I713">
            <v>18381904567</v>
          </cell>
        </row>
        <row r="714">
          <cell r="A714" t="str">
            <v>冷钢</v>
          </cell>
          <cell r="B714" t="str">
            <v>盘螺</v>
          </cell>
          <cell r="C714" t="str">
            <v>HRB400E Φ10</v>
          </cell>
          <cell r="D714" t="str">
            <v>吨</v>
          </cell>
          <cell r="E714">
            <v>18</v>
          </cell>
          <cell r="F714">
            <v>45709</v>
          </cell>
          <cell r="G714" t="str">
            <v>（商投建工达州中医药科技园-4工区-2号楼）达州市通川区达州中医药职业学院犀牛大道北段</v>
          </cell>
          <cell r="H714" t="str">
            <v>张扬</v>
          </cell>
          <cell r="I714">
            <v>18381904567</v>
          </cell>
        </row>
        <row r="715">
          <cell r="A715" t="str">
            <v>成实</v>
          </cell>
          <cell r="B715" t="str">
            <v>盘螺</v>
          </cell>
          <cell r="C715" t="str">
            <v>HRB400E Φ6</v>
          </cell>
          <cell r="D715" t="str">
            <v>吨</v>
          </cell>
          <cell r="E715">
            <v>35</v>
          </cell>
          <cell r="F715">
            <v>45710</v>
          </cell>
          <cell r="G715" t="str">
            <v>（四川商建-射洪城乡一体化项目）遂宁市射洪市忠新幼儿园北侧约220米新溪小区</v>
          </cell>
          <cell r="H715" t="str">
            <v>柏子刚</v>
          </cell>
          <cell r="I715">
            <v>15692885305</v>
          </cell>
        </row>
        <row r="716">
          <cell r="A716" t="str">
            <v>成实</v>
          </cell>
          <cell r="B716" t="str">
            <v>螺纹钢</v>
          </cell>
          <cell r="C716" t="str">
            <v>HRB500E Φ25</v>
          </cell>
          <cell r="D716" t="str">
            <v>吨</v>
          </cell>
          <cell r="E716">
            <v>35</v>
          </cell>
          <cell r="F716">
            <v>45710</v>
          </cell>
          <cell r="G716" t="str">
            <v>（四川商建-射洪城乡一体化项目）遂宁市射洪市忠新幼儿园北侧约220米新溪小区</v>
          </cell>
          <cell r="H716" t="str">
            <v>柏子刚</v>
          </cell>
          <cell r="I716">
            <v>15692885305</v>
          </cell>
        </row>
        <row r="717">
          <cell r="A717" t="str">
            <v>成实</v>
          </cell>
          <cell r="B717" t="str">
            <v>螺纹钢</v>
          </cell>
          <cell r="C717" t="str">
            <v>HRB500E Φ18</v>
          </cell>
          <cell r="D717" t="str">
            <v>吨</v>
          </cell>
          <cell r="E717">
            <v>35</v>
          </cell>
          <cell r="F717">
            <v>45710</v>
          </cell>
          <cell r="G717" t="str">
            <v>（商投建工达州中医药科技园-4工区-2号楼）达州市通川区达州中医药职业学院犀牛大道北段</v>
          </cell>
          <cell r="H717" t="str">
            <v>张扬</v>
          </cell>
          <cell r="I717">
            <v>18381904567</v>
          </cell>
        </row>
        <row r="718">
          <cell r="A718" t="str">
            <v>晋邦</v>
          </cell>
          <cell r="B718" t="str">
            <v>螺纹钢</v>
          </cell>
          <cell r="C718" t="str">
            <v>HRB400E Φ12 9m</v>
          </cell>
          <cell r="D718" t="str">
            <v>吨</v>
          </cell>
          <cell r="E718">
            <v>11</v>
          </cell>
          <cell r="F718">
            <v>45710</v>
          </cell>
          <cell r="G718" t="str">
            <v>（五冶达州国道542项目-一工区路基一工段）四川省达州市达川区石梯火车站盖板加工点</v>
          </cell>
          <cell r="H718" t="str">
            <v>郑松</v>
          </cell>
          <cell r="I718">
            <v>13527304849</v>
          </cell>
        </row>
        <row r="719">
          <cell r="A719" t="str">
            <v>晋邦</v>
          </cell>
          <cell r="B719" t="str">
            <v>螺纹钢</v>
          </cell>
          <cell r="C719" t="str">
            <v>HRB400E Φ20 9m</v>
          </cell>
          <cell r="D719" t="str">
            <v>吨</v>
          </cell>
          <cell r="E719">
            <v>8</v>
          </cell>
          <cell r="F719">
            <v>45710</v>
          </cell>
          <cell r="G719" t="str">
            <v>（五冶达州国道542项目-一工区路基一工段）四川省达州市达川区石梯火车站盖板加工点</v>
          </cell>
          <cell r="H719" t="str">
            <v>郑松</v>
          </cell>
          <cell r="I719">
            <v>13527304849</v>
          </cell>
        </row>
        <row r="720">
          <cell r="A720" t="str">
            <v>晋邦</v>
          </cell>
          <cell r="B720" t="str">
            <v>螺纹钢</v>
          </cell>
          <cell r="C720" t="str">
            <v>HRB400E Φ25 9m</v>
          </cell>
          <cell r="D720" t="str">
            <v>吨</v>
          </cell>
          <cell r="E720">
            <v>11</v>
          </cell>
          <cell r="F720">
            <v>45710</v>
          </cell>
          <cell r="G720" t="str">
            <v>（五冶达州国道542项目-一工区路基一工段）四川省达州市达川区石梯火车站盖板加工点</v>
          </cell>
          <cell r="H720" t="str">
            <v>郑松</v>
          </cell>
          <cell r="I720">
            <v>13527304849</v>
          </cell>
        </row>
        <row r="721">
          <cell r="A721" t="str">
            <v>晋邦</v>
          </cell>
          <cell r="B721" t="str">
            <v>高线</v>
          </cell>
          <cell r="C721" t="str">
            <v>HPB300 Φ10</v>
          </cell>
          <cell r="D721" t="str">
            <v>吨</v>
          </cell>
          <cell r="E721">
            <v>4</v>
          </cell>
          <cell r="F721">
            <v>45710</v>
          </cell>
          <cell r="G721" t="str">
            <v>（五冶达州国道542项目-一工区路基一工段）四川省达州市达川区石梯火车站盖板加工点</v>
          </cell>
          <cell r="H721" t="str">
            <v>郑松</v>
          </cell>
          <cell r="I721">
            <v>13527304849</v>
          </cell>
        </row>
        <row r="722">
          <cell r="A722" t="str">
            <v>达钢</v>
          </cell>
          <cell r="B722" t="str">
            <v>螺纹钢</v>
          </cell>
          <cell r="C722" t="str">
            <v>HRB400E Φ14 9m</v>
          </cell>
          <cell r="D722" t="str">
            <v>吨</v>
          </cell>
          <cell r="E722">
            <v>12</v>
          </cell>
          <cell r="F722">
            <v>45710</v>
          </cell>
          <cell r="G722" t="str">
            <v>（五冶达州国道542项目-桥梁4标）四川省达州市达川区大堰镇双井村</v>
          </cell>
          <cell r="H722" t="str">
            <v>吴志强</v>
          </cell>
          <cell r="I722">
            <v>18820030907</v>
          </cell>
        </row>
        <row r="723">
          <cell r="A723" t="str">
            <v>达钢</v>
          </cell>
          <cell r="B723" t="str">
            <v>螺纹钢</v>
          </cell>
          <cell r="C723" t="str">
            <v>HRB400E Φ16 9m</v>
          </cell>
          <cell r="D723" t="str">
            <v>吨</v>
          </cell>
          <cell r="E723">
            <v>6</v>
          </cell>
          <cell r="F723">
            <v>45710</v>
          </cell>
          <cell r="G723" t="str">
            <v>（五冶达州国道542项目-桥梁4标）四川省达州市达川区大堰镇双井村</v>
          </cell>
          <cell r="H723" t="str">
            <v>吴志强</v>
          </cell>
          <cell r="I723">
            <v>18820030907</v>
          </cell>
        </row>
        <row r="724">
          <cell r="A724" t="str">
            <v>达钢</v>
          </cell>
          <cell r="B724" t="str">
            <v>螺纹钢</v>
          </cell>
          <cell r="C724" t="str">
            <v>HRB400E Φ20 9m</v>
          </cell>
          <cell r="D724" t="str">
            <v>吨</v>
          </cell>
          <cell r="E724">
            <v>12</v>
          </cell>
          <cell r="F724">
            <v>45710</v>
          </cell>
          <cell r="G724" t="str">
            <v>（五冶达州国道542项目-桥梁4标）四川省达州市达川区大堰镇双井村</v>
          </cell>
          <cell r="H724" t="str">
            <v>吴志强</v>
          </cell>
          <cell r="I724">
            <v>18820030907</v>
          </cell>
        </row>
        <row r="725">
          <cell r="A725" t="str">
            <v>达钢</v>
          </cell>
          <cell r="B725" t="str">
            <v>螺纹钢</v>
          </cell>
          <cell r="C725" t="str">
            <v>HRB400E Φ22 9m</v>
          </cell>
          <cell r="D725" t="str">
            <v>吨</v>
          </cell>
          <cell r="E725">
            <v>12</v>
          </cell>
          <cell r="F725">
            <v>45710</v>
          </cell>
          <cell r="G725" t="str">
            <v>（五冶达州国道542项目-桥梁4标）四川省达州市达川区大堰镇双井村</v>
          </cell>
          <cell r="H725" t="str">
            <v>吴志强</v>
          </cell>
          <cell r="I725">
            <v>18820030907</v>
          </cell>
        </row>
        <row r="726">
          <cell r="A726" t="str">
            <v>达钢</v>
          </cell>
          <cell r="B726" t="str">
            <v>螺纹钢</v>
          </cell>
          <cell r="C726" t="str">
            <v>HRB400E Φ25 9m</v>
          </cell>
          <cell r="D726" t="str">
            <v>吨</v>
          </cell>
          <cell r="E726">
            <v>3</v>
          </cell>
          <cell r="F726">
            <v>45710</v>
          </cell>
          <cell r="G726" t="str">
            <v>（五冶达州国道542项目-桥梁4标）四川省达州市达川区大堰镇双井村</v>
          </cell>
          <cell r="H726" t="str">
            <v>吴志强</v>
          </cell>
          <cell r="I726">
            <v>18820030907</v>
          </cell>
        </row>
        <row r="727">
          <cell r="A727" t="str">
            <v>达钢</v>
          </cell>
          <cell r="B727" t="str">
            <v>螺纹钢</v>
          </cell>
          <cell r="C727" t="str">
            <v>HRB400E Φ12 9m</v>
          </cell>
          <cell r="D727" t="str">
            <v>吨</v>
          </cell>
          <cell r="E727">
            <v>21</v>
          </cell>
          <cell r="F727">
            <v>45711</v>
          </cell>
          <cell r="G727" t="str">
            <v>（五冶达州国道542项目-二工区路基五工段）四川省达州市达川区赵固镇黄家坡</v>
          </cell>
          <cell r="H727" t="str">
            <v>潘远林</v>
          </cell>
          <cell r="I727">
            <v>18281865966</v>
          </cell>
        </row>
        <row r="728">
          <cell r="A728" t="str">
            <v>达钢</v>
          </cell>
          <cell r="B728" t="str">
            <v>螺纹钢</v>
          </cell>
          <cell r="C728" t="str">
            <v>HRB400E Φ14 9m</v>
          </cell>
          <cell r="D728" t="str">
            <v>吨</v>
          </cell>
          <cell r="E728">
            <v>9</v>
          </cell>
          <cell r="F728">
            <v>45711</v>
          </cell>
          <cell r="G728" t="str">
            <v>（五冶达州国道542项目-二工区路基五工段）四川省达州市达川区赵固镇黄家坡</v>
          </cell>
          <cell r="H728" t="str">
            <v>潘远林</v>
          </cell>
          <cell r="I728">
            <v>18281865966</v>
          </cell>
        </row>
        <row r="729">
          <cell r="A729" t="str">
            <v>达钢</v>
          </cell>
          <cell r="B729" t="str">
            <v>螺纹钢</v>
          </cell>
          <cell r="C729" t="str">
            <v>HRB400E Φ16 9m</v>
          </cell>
          <cell r="D729" t="str">
            <v>吨</v>
          </cell>
          <cell r="E729">
            <v>48</v>
          </cell>
          <cell r="F729">
            <v>45711</v>
          </cell>
          <cell r="G729" t="str">
            <v>（五冶达州国道542项目-二工区路基五工段）四川省达州市达川区赵固镇黄家坡</v>
          </cell>
          <cell r="H729" t="str">
            <v>潘远林</v>
          </cell>
          <cell r="I729">
            <v>18281865966</v>
          </cell>
        </row>
        <row r="730">
          <cell r="A730" t="str">
            <v>达钢</v>
          </cell>
          <cell r="B730" t="str">
            <v>螺纹钢</v>
          </cell>
          <cell r="C730" t="str">
            <v>HRB400E Φ18 9m</v>
          </cell>
          <cell r="D730" t="str">
            <v>吨</v>
          </cell>
          <cell r="E730">
            <v>3</v>
          </cell>
          <cell r="F730">
            <v>45711</v>
          </cell>
          <cell r="G730" t="str">
            <v>（五冶达州国道542项目-二工区路基五工段）四川省达州市达川区赵固镇黄家坡</v>
          </cell>
          <cell r="H730" t="str">
            <v>潘远林</v>
          </cell>
          <cell r="I730">
            <v>18281865966</v>
          </cell>
        </row>
        <row r="731">
          <cell r="A731" t="str">
            <v>达钢</v>
          </cell>
          <cell r="B731" t="str">
            <v>螺纹钢</v>
          </cell>
          <cell r="C731" t="str">
            <v>HRB400E Φ14 9m</v>
          </cell>
          <cell r="D731" t="str">
            <v>吨</v>
          </cell>
          <cell r="E731">
            <v>15</v>
          </cell>
          <cell r="F731">
            <v>45711</v>
          </cell>
          <cell r="G731" t="str">
            <v>（五冶达州国道542项目-桥梁4标）四川省达州市达川区大堰镇双井村</v>
          </cell>
          <cell r="H731" t="str">
            <v>吴志强</v>
          </cell>
          <cell r="I731">
            <v>18820030907</v>
          </cell>
        </row>
        <row r="732">
          <cell r="A732" t="str">
            <v>达钢</v>
          </cell>
          <cell r="B732" t="str">
            <v>螺纹钢</v>
          </cell>
          <cell r="C732" t="str">
            <v>HRB400E Φ20 9m</v>
          </cell>
          <cell r="D732" t="str">
            <v>吨</v>
          </cell>
          <cell r="E732">
            <v>15</v>
          </cell>
          <cell r="F732">
            <v>45711</v>
          </cell>
          <cell r="G732" t="str">
            <v>（五冶达州国道542项目-桥梁4标）四川省达州市达川区大堰镇双井村</v>
          </cell>
          <cell r="H732" t="str">
            <v>吴志强</v>
          </cell>
          <cell r="I732">
            <v>18820030907</v>
          </cell>
        </row>
        <row r="733">
          <cell r="A733" t="str">
            <v>达钢</v>
          </cell>
          <cell r="B733" t="str">
            <v>螺纹钢</v>
          </cell>
          <cell r="C733" t="str">
            <v>HRB400E Φ22 9m</v>
          </cell>
          <cell r="D733" t="str">
            <v>吨</v>
          </cell>
          <cell r="E733">
            <v>15</v>
          </cell>
          <cell r="F733">
            <v>45711</v>
          </cell>
          <cell r="G733" t="str">
            <v>（五冶达州国道542项目-桥梁4标）四川省达州市达川区大堰镇双井村</v>
          </cell>
          <cell r="H733" t="str">
            <v>吴志强</v>
          </cell>
          <cell r="I733">
            <v>18820030907</v>
          </cell>
        </row>
        <row r="734">
          <cell r="A734" t="str">
            <v>达钢</v>
          </cell>
          <cell r="B734" t="str">
            <v>螺纹钢</v>
          </cell>
          <cell r="C734" t="str">
            <v>HRB400E Φ25 9m</v>
          </cell>
          <cell r="D734" t="str">
            <v>吨</v>
          </cell>
          <cell r="E734">
            <v>6</v>
          </cell>
          <cell r="F734">
            <v>45711</v>
          </cell>
          <cell r="G734" t="str">
            <v>（五冶达州国道542项目-桥梁4标）四川省达州市达川区大堰镇双井村</v>
          </cell>
          <cell r="H734" t="str">
            <v>吴志强</v>
          </cell>
          <cell r="I734">
            <v>18820030907</v>
          </cell>
        </row>
        <row r="735">
          <cell r="A735" t="str">
            <v>达钢</v>
          </cell>
          <cell r="B735" t="str">
            <v>螺纹钢</v>
          </cell>
          <cell r="C735" t="str">
            <v>HRB400E Φ28 9m</v>
          </cell>
          <cell r="D735" t="str">
            <v>吨</v>
          </cell>
          <cell r="E735">
            <v>39</v>
          </cell>
          <cell r="F735">
            <v>45711</v>
          </cell>
          <cell r="G735" t="str">
            <v>（五冶达州国道542项目-桥梁4标）四川省达州市达川区大堰镇双井村</v>
          </cell>
          <cell r="H735" t="str">
            <v>吴志强</v>
          </cell>
          <cell r="I735">
            <v>18820030907</v>
          </cell>
        </row>
        <row r="736">
          <cell r="A736" t="str">
            <v>达钢</v>
          </cell>
          <cell r="B736" t="str">
            <v>螺纹钢</v>
          </cell>
          <cell r="C736" t="str">
            <v>HRB400E Φ22 9m</v>
          </cell>
          <cell r="D736" t="str">
            <v>吨</v>
          </cell>
          <cell r="E736">
            <v>15</v>
          </cell>
          <cell r="F736">
            <v>45711</v>
          </cell>
          <cell r="G736" t="str">
            <v>（五冶达州国道542项目-一工区桥梁一工段）四川省达州市四川省达州市达川区石桥镇武寨村</v>
          </cell>
          <cell r="H736" t="str">
            <v>杨勇</v>
          </cell>
          <cell r="I736">
            <v>18398563998</v>
          </cell>
        </row>
        <row r="737">
          <cell r="A737" t="str">
            <v>达钢</v>
          </cell>
          <cell r="B737" t="str">
            <v>螺纹钢</v>
          </cell>
          <cell r="C737" t="str">
            <v>HRB400E Φ25 9m</v>
          </cell>
          <cell r="D737" t="str">
            <v>吨</v>
          </cell>
          <cell r="E737">
            <v>15</v>
          </cell>
          <cell r="F737">
            <v>45711</v>
          </cell>
          <cell r="G737" t="str">
            <v>（五冶达州国道542项目-一工区桥梁一工段）四川省达州市四川省达州市达川区石桥镇武寨村</v>
          </cell>
          <cell r="H737" t="str">
            <v>杨勇</v>
          </cell>
          <cell r="I737">
            <v>18398563998</v>
          </cell>
        </row>
        <row r="738">
          <cell r="A738" t="str">
            <v>达钢</v>
          </cell>
          <cell r="B738" t="str">
            <v>螺纹钢</v>
          </cell>
          <cell r="C738" t="str">
            <v>HRB400E Φ28 9m</v>
          </cell>
          <cell r="D738" t="str">
            <v>吨</v>
          </cell>
          <cell r="E738">
            <v>15</v>
          </cell>
          <cell r="F738">
            <v>45711</v>
          </cell>
          <cell r="G738" t="str">
            <v>（五冶达州国道542项目-一工区桥梁一工段）四川省达州市四川省达州市达川区石桥镇武寨村</v>
          </cell>
          <cell r="H738" t="str">
            <v>杨勇</v>
          </cell>
          <cell r="I738">
            <v>18398563998</v>
          </cell>
        </row>
        <row r="739">
          <cell r="A739" t="str">
            <v>德胜</v>
          </cell>
          <cell r="B739" t="str">
            <v>螺纹钢</v>
          </cell>
          <cell r="C739" t="str">
            <v>HRB500E Φ25×9米</v>
          </cell>
          <cell r="D739" t="str">
            <v>吨</v>
          </cell>
          <cell r="E739">
            <v>18</v>
          </cell>
          <cell r="F739">
            <v>45711</v>
          </cell>
          <cell r="G739" t="str">
            <v>（自永2标九局西南分公司钢筋棚）四川省自贡市骑龙镇大湾村</v>
          </cell>
          <cell r="H739" t="str">
            <v>李智罡</v>
          </cell>
          <cell r="I739">
            <v>15210015693</v>
          </cell>
        </row>
        <row r="740">
          <cell r="A740" t="str">
            <v>德胜</v>
          </cell>
          <cell r="B740" t="str">
            <v>螺纹钢</v>
          </cell>
          <cell r="C740" t="str">
            <v>HRB500E Φ22×9米</v>
          </cell>
          <cell r="D740" t="str">
            <v>吨</v>
          </cell>
          <cell r="E740">
            <v>70</v>
          </cell>
          <cell r="F740">
            <v>45711</v>
          </cell>
          <cell r="G740" t="str">
            <v>（自永2标九局西南分公司钢筋棚）四川省自贡市骑龙镇大湾村</v>
          </cell>
          <cell r="H740" t="str">
            <v>李智罡</v>
          </cell>
          <cell r="I740">
            <v>15210015693</v>
          </cell>
        </row>
        <row r="741">
          <cell r="A741" t="str">
            <v>德胜</v>
          </cell>
          <cell r="B741" t="str">
            <v>螺纹钢</v>
          </cell>
          <cell r="C741" t="str">
            <v>HRB400E Φ22×9米</v>
          </cell>
          <cell r="D741" t="str">
            <v>吨</v>
          </cell>
          <cell r="E741">
            <v>18</v>
          </cell>
          <cell r="F741">
            <v>45711</v>
          </cell>
          <cell r="G741" t="str">
            <v>（自永2标九局西南分公司钢筋棚）四川省自贡市骑龙镇大湾村</v>
          </cell>
          <cell r="H741" t="str">
            <v>李智罡</v>
          </cell>
          <cell r="I741">
            <v>15210015693</v>
          </cell>
        </row>
        <row r="742">
          <cell r="A742" t="str">
            <v>成实</v>
          </cell>
          <cell r="B742" t="str">
            <v>螺纹钢 </v>
          </cell>
          <cell r="C742" t="str">
            <v>HRB500E Φ28×12米</v>
          </cell>
          <cell r="D742" t="str">
            <v>吨</v>
          </cell>
          <cell r="E742">
            <v>35</v>
          </cell>
          <cell r="F742">
            <v>45712</v>
          </cell>
          <cell r="G742" t="str">
            <v>（自永高速-自永3标六局交通分公司）四川省内江市隆昌市圣灯镇自永项目3标隆昌市圣灯镇中心学校</v>
          </cell>
          <cell r="H742" t="str">
            <v>单贺明</v>
          </cell>
          <cell r="I742">
            <v>18513327609</v>
          </cell>
        </row>
        <row r="743">
          <cell r="A743" t="str">
            <v>成实</v>
          </cell>
          <cell r="B743" t="str">
            <v>盘螺</v>
          </cell>
          <cell r="C743" t="str">
            <v>HRB400E Φ10</v>
          </cell>
          <cell r="D743" t="str">
            <v>吨</v>
          </cell>
          <cell r="E743">
            <v>16</v>
          </cell>
          <cell r="F743">
            <v>45712</v>
          </cell>
          <cell r="G743" t="str">
            <v>（中铁二局-成渝扩容4标）四川省成都市简阳市杨家镇桐子湾村二局钢筋场</v>
          </cell>
          <cell r="H743" t="str">
            <v>陈钢</v>
          </cell>
          <cell r="I743">
            <v>13018165813</v>
          </cell>
        </row>
        <row r="744">
          <cell r="A744" t="str">
            <v>成实</v>
          </cell>
          <cell r="B744" t="str">
            <v>盘螺</v>
          </cell>
          <cell r="C744" t="str">
            <v>HRB400E Φ12</v>
          </cell>
          <cell r="D744" t="str">
            <v>吨</v>
          </cell>
          <cell r="E744">
            <v>18</v>
          </cell>
          <cell r="F744">
            <v>45712</v>
          </cell>
          <cell r="G744" t="str">
            <v>（中铁二局-成渝扩容4标）四川省成都市简阳市杨家镇桐子湾村二局钢筋场</v>
          </cell>
          <cell r="H744" t="str">
            <v>陈钢</v>
          </cell>
          <cell r="I744">
            <v>13018165813</v>
          </cell>
        </row>
        <row r="745">
          <cell r="A745" t="str">
            <v>德胜</v>
          </cell>
          <cell r="B745" t="str">
            <v>螺纹钢</v>
          </cell>
          <cell r="C745" t="str">
            <v>HRB400E Φ25 9m</v>
          </cell>
          <cell r="D745" t="str">
            <v>吨</v>
          </cell>
          <cell r="E745">
            <v>70</v>
          </cell>
          <cell r="F745">
            <v>45712</v>
          </cell>
          <cell r="G745" t="str">
            <v>（中铁三局成渝扩容ZCB3-1项目部）内江市胜利收费站红绿灯500米</v>
          </cell>
          <cell r="H745" t="str">
            <v>王岩</v>
          </cell>
          <cell r="I745">
            <v>17634813323</v>
          </cell>
        </row>
        <row r="746">
          <cell r="A746" t="str">
            <v>达钢</v>
          </cell>
          <cell r="B746" t="str">
            <v>螺纹钢</v>
          </cell>
          <cell r="C746" t="str">
            <v>HRB400E Φ20 9m</v>
          </cell>
          <cell r="D746" t="str">
            <v>吨</v>
          </cell>
          <cell r="E746">
            <v>30</v>
          </cell>
          <cell r="F746">
            <v>45712</v>
          </cell>
          <cell r="G746" t="str">
            <v>（十九冶-江龙高速三分部）重庆市云阳县蔈草镇歧阳村开云高速*朗2</v>
          </cell>
          <cell r="H746" t="str">
            <v>徐宇</v>
          </cell>
          <cell r="I746">
            <v>19822311919</v>
          </cell>
        </row>
        <row r="747">
          <cell r="A747" t="str">
            <v>达钢</v>
          </cell>
          <cell r="B747" t="str">
            <v>螺纹钢</v>
          </cell>
          <cell r="C747" t="str">
            <v>HRB400E Φ28 9m</v>
          </cell>
          <cell r="D747" t="str">
            <v>吨</v>
          </cell>
          <cell r="E747">
            <v>6</v>
          </cell>
          <cell r="F747">
            <v>45712</v>
          </cell>
          <cell r="G747" t="str">
            <v>（十九冶-江龙高速三分部）重庆市云阳县蔈草镇歧阳村开云高速*朗2</v>
          </cell>
          <cell r="H747" t="str">
            <v>徐宇</v>
          </cell>
          <cell r="I747">
            <v>19822311919</v>
          </cell>
        </row>
        <row r="748">
          <cell r="A748" t="str">
            <v>达钢</v>
          </cell>
          <cell r="B748" t="str">
            <v>螺纹钢</v>
          </cell>
          <cell r="C748" t="str">
            <v>HRB400E Φ16 9m</v>
          </cell>
          <cell r="D748" t="str">
            <v>吨</v>
          </cell>
          <cell r="E748">
            <v>35</v>
          </cell>
          <cell r="F748">
            <v>45712</v>
          </cell>
          <cell r="G748" t="str">
            <v>（十九冶-江龙高速三分部）重庆市云阳县蔈草镇歧阳村开云高速*朗2</v>
          </cell>
          <cell r="H748" t="str">
            <v>徐宇</v>
          </cell>
          <cell r="I748">
            <v>19822311919</v>
          </cell>
        </row>
        <row r="749">
          <cell r="A749" t="str">
            <v>达钢</v>
          </cell>
          <cell r="B749" t="str">
            <v>螺纹钢</v>
          </cell>
          <cell r="C749" t="str">
            <v>HRB400E Φ20 9m</v>
          </cell>
          <cell r="D749" t="str">
            <v>吨</v>
          </cell>
          <cell r="E749">
            <v>35</v>
          </cell>
          <cell r="F749">
            <v>45712</v>
          </cell>
          <cell r="G749" t="str">
            <v>（十九冶-江龙高速三分部）重庆市云阳县蔈草镇歧阳村开云高速*朗2</v>
          </cell>
          <cell r="H749" t="str">
            <v>徐宇</v>
          </cell>
          <cell r="I749">
            <v>19822311919</v>
          </cell>
        </row>
        <row r="750">
          <cell r="A750" t="str">
            <v>达钢</v>
          </cell>
          <cell r="B750" t="str">
            <v>盘螺</v>
          </cell>
          <cell r="C750" t="str">
            <v>HRB400E Φ10</v>
          </cell>
          <cell r="D750" t="str">
            <v>吨</v>
          </cell>
          <cell r="E750">
            <v>17.5</v>
          </cell>
          <cell r="F750">
            <v>45712</v>
          </cell>
          <cell r="G750" t="str">
            <v>（十九冶-江龙高速三分部）重庆市云阳县蔈草镇三坵田*小尖山梁场</v>
          </cell>
          <cell r="H750" t="str">
            <v>徐宇</v>
          </cell>
          <cell r="I750">
            <v>19822311919</v>
          </cell>
        </row>
        <row r="751">
          <cell r="A751" t="str">
            <v>达钢</v>
          </cell>
          <cell r="B751" t="str">
            <v>螺纹钢</v>
          </cell>
          <cell r="C751" t="str">
            <v>HRB400E Φ28 9m</v>
          </cell>
          <cell r="D751" t="str">
            <v>吨</v>
          </cell>
          <cell r="E751">
            <v>18</v>
          </cell>
          <cell r="F751">
            <v>45712</v>
          </cell>
          <cell r="G751" t="str">
            <v>（十九冶-江龙高速三分部）重庆市云阳县蔈草镇三坵田*小尖山梁场</v>
          </cell>
          <cell r="H751" t="str">
            <v>徐宇</v>
          </cell>
          <cell r="I751">
            <v>19822311919</v>
          </cell>
        </row>
        <row r="752">
          <cell r="A752" t="str">
            <v>达钢</v>
          </cell>
          <cell r="B752" t="str">
            <v>螺纹钢</v>
          </cell>
          <cell r="C752" t="str">
            <v>HRB400E Φ12 9m</v>
          </cell>
          <cell r="D752" t="str">
            <v>吨</v>
          </cell>
          <cell r="E752">
            <v>30</v>
          </cell>
          <cell r="F752">
            <v>45712</v>
          </cell>
          <cell r="G752" t="str">
            <v>（十九冶-江龙高速三分部）重庆市云阳县蔈草镇三坵田*小尖山梁场</v>
          </cell>
          <cell r="H752" t="str">
            <v>徐宇</v>
          </cell>
          <cell r="I752">
            <v>19822311919</v>
          </cell>
        </row>
        <row r="753">
          <cell r="A753" t="str">
            <v>达钢</v>
          </cell>
          <cell r="B753" t="str">
            <v>螺纹钢</v>
          </cell>
          <cell r="C753" t="str">
            <v>HRB400E Φ25 9m</v>
          </cell>
          <cell r="D753" t="str">
            <v>吨</v>
          </cell>
          <cell r="E753">
            <v>6</v>
          </cell>
          <cell r="F753">
            <v>45712</v>
          </cell>
          <cell r="G753" t="str">
            <v>（十九冶-江龙高速三分部）重庆市云阳县蔈草镇三坵田*小尖山梁场</v>
          </cell>
          <cell r="H753" t="str">
            <v>徐宇</v>
          </cell>
          <cell r="I753">
            <v>19822311919</v>
          </cell>
        </row>
        <row r="754">
          <cell r="A754" t="str">
            <v>达钢</v>
          </cell>
          <cell r="B754" t="str">
            <v>高线</v>
          </cell>
          <cell r="C754" t="str">
            <v>HPB300Φ8</v>
          </cell>
          <cell r="D754" t="str">
            <v>吨</v>
          </cell>
          <cell r="E754">
            <v>17.5</v>
          </cell>
          <cell r="F754">
            <v>45712</v>
          </cell>
          <cell r="G754" t="str">
            <v>（十九冶-江龙高速三分部）重庆市云阳县龙角镇*皮家营隧道</v>
          </cell>
          <cell r="H754" t="str">
            <v>徐宇</v>
          </cell>
          <cell r="I754">
            <v>19822311919</v>
          </cell>
        </row>
        <row r="755">
          <cell r="A755" t="str">
            <v>达钢</v>
          </cell>
          <cell r="B755" t="str">
            <v>高线</v>
          </cell>
          <cell r="C755" t="str">
            <v>HPB300Φ10</v>
          </cell>
          <cell r="D755" t="str">
            <v>吨</v>
          </cell>
          <cell r="E755">
            <v>15</v>
          </cell>
          <cell r="F755">
            <v>45712</v>
          </cell>
          <cell r="G755" t="str">
            <v>（十九冶-江龙高速三分部）重庆市云阳县龙角镇*皮家营隧道</v>
          </cell>
          <cell r="H755" t="str">
            <v>徐宇</v>
          </cell>
          <cell r="I755">
            <v>19822311919</v>
          </cell>
        </row>
        <row r="756">
          <cell r="A756" t="str">
            <v>达钢</v>
          </cell>
          <cell r="B756" t="str">
            <v>螺纹钢</v>
          </cell>
          <cell r="C756" t="str">
            <v>HRB400E Φ14 9m</v>
          </cell>
          <cell r="D756" t="str">
            <v>吨</v>
          </cell>
          <cell r="E756">
            <v>5</v>
          </cell>
          <cell r="F756">
            <v>45712</v>
          </cell>
          <cell r="G756" t="str">
            <v>（十九冶-江龙高速三分部）重庆市云阳县龙角镇*皮家营隧道</v>
          </cell>
          <cell r="H756" t="str">
            <v>徐宇</v>
          </cell>
          <cell r="I756">
            <v>19822311919</v>
          </cell>
        </row>
        <row r="757">
          <cell r="A757" t="str">
            <v>达钢</v>
          </cell>
          <cell r="B757" t="str">
            <v>螺纹钢</v>
          </cell>
          <cell r="C757" t="str">
            <v>HRB400E Φ16 9m</v>
          </cell>
          <cell r="D757" t="str">
            <v>吨</v>
          </cell>
          <cell r="E757">
            <v>12</v>
          </cell>
          <cell r="F757">
            <v>45712</v>
          </cell>
          <cell r="G757" t="str">
            <v>（十九冶-江龙高速三分部）重庆市云阳县龙角镇*皮家营隧道</v>
          </cell>
          <cell r="H757" t="str">
            <v>徐宇</v>
          </cell>
          <cell r="I757">
            <v>19822311919</v>
          </cell>
        </row>
        <row r="758">
          <cell r="A758" t="str">
            <v>达钢</v>
          </cell>
          <cell r="B758" t="str">
            <v>螺纹钢</v>
          </cell>
          <cell r="C758" t="str">
            <v>HRB400E Φ20 9m</v>
          </cell>
          <cell r="D758" t="str">
            <v>吨</v>
          </cell>
          <cell r="E758">
            <v>6</v>
          </cell>
          <cell r="F758">
            <v>45712</v>
          </cell>
          <cell r="G758" t="str">
            <v>（十九冶-江龙高速三分部）重庆市云阳县龙角镇*皮家营隧道</v>
          </cell>
          <cell r="H758" t="str">
            <v>徐宇</v>
          </cell>
          <cell r="I758">
            <v>19822311919</v>
          </cell>
        </row>
        <row r="759">
          <cell r="A759" t="str">
            <v>达钢</v>
          </cell>
          <cell r="B759" t="str">
            <v>螺纹钢</v>
          </cell>
          <cell r="C759" t="str">
            <v>HRB400E Φ22 9m</v>
          </cell>
          <cell r="D759" t="str">
            <v>吨</v>
          </cell>
          <cell r="E759">
            <v>9</v>
          </cell>
          <cell r="F759">
            <v>45712</v>
          </cell>
          <cell r="G759" t="str">
            <v>（十九冶-江龙高速三分部）重庆市云阳县龙角镇*皮家营隧道</v>
          </cell>
          <cell r="H759" t="str">
            <v>徐宇</v>
          </cell>
          <cell r="I759">
            <v>19822311919</v>
          </cell>
        </row>
        <row r="760">
          <cell r="A760" t="str">
            <v>达钢</v>
          </cell>
          <cell r="B760" t="str">
            <v>螺纹钢</v>
          </cell>
          <cell r="C760" t="str">
            <v>HRB400E Φ12 9m</v>
          </cell>
          <cell r="D760" t="str">
            <v>吨</v>
          </cell>
          <cell r="E760">
            <v>35</v>
          </cell>
          <cell r="F760">
            <v>45712</v>
          </cell>
          <cell r="G760" t="str">
            <v>（十九冶-江龙高速三分部）重庆市云阳县龙角镇*皮家营梁场</v>
          </cell>
          <cell r="H760" t="str">
            <v>徐宇</v>
          </cell>
          <cell r="I760">
            <v>19822311919</v>
          </cell>
        </row>
        <row r="761">
          <cell r="A761" t="str">
            <v>达钢</v>
          </cell>
          <cell r="B761" t="str">
            <v>螺纹钢</v>
          </cell>
          <cell r="C761" t="str">
            <v>HRB400E Φ16 9m</v>
          </cell>
          <cell r="D761" t="str">
            <v>吨</v>
          </cell>
          <cell r="E761">
            <v>35</v>
          </cell>
          <cell r="F761">
            <v>45712</v>
          </cell>
          <cell r="G761" t="str">
            <v>（十九冶-江龙高速三分部）重庆市云阳县龙角镇*皮家营梁场</v>
          </cell>
          <cell r="H761" t="str">
            <v>徐宇</v>
          </cell>
          <cell r="I761">
            <v>19822311919</v>
          </cell>
        </row>
        <row r="762">
          <cell r="A762" t="str">
            <v>达钢</v>
          </cell>
          <cell r="B762" t="str">
            <v>盘螺</v>
          </cell>
          <cell r="C762" t="str">
            <v>HRB400E Φ10</v>
          </cell>
          <cell r="D762" t="str">
            <v>吨</v>
          </cell>
          <cell r="E762">
            <v>15</v>
          </cell>
          <cell r="F762">
            <v>45712</v>
          </cell>
          <cell r="G762" t="str">
            <v>（十九冶-华电重庆奉节）重庆市奉节县康乐镇七星村</v>
          </cell>
          <cell r="H762" t="str">
            <v>岑甲乐</v>
          </cell>
          <cell r="I762">
            <v>17349037782</v>
          </cell>
        </row>
        <row r="763">
          <cell r="A763" t="str">
            <v>达钢</v>
          </cell>
          <cell r="B763" t="str">
            <v>螺纹钢</v>
          </cell>
          <cell r="C763" t="str">
            <v>HRB400E Φ14 9m</v>
          </cell>
          <cell r="D763" t="str">
            <v>吨</v>
          </cell>
          <cell r="E763">
            <v>12</v>
          </cell>
          <cell r="F763">
            <v>45712</v>
          </cell>
          <cell r="G763" t="str">
            <v>（十九冶-华电重庆奉节）重庆市奉节县康乐镇七星村</v>
          </cell>
          <cell r="H763" t="str">
            <v>岑甲乐</v>
          </cell>
          <cell r="I763">
            <v>17349037782</v>
          </cell>
        </row>
        <row r="764">
          <cell r="A764" t="str">
            <v>达钢</v>
          </cell>
          <cell r="B764" t="str">
            <v>螺纹钢</v>
          </cell>
          <cell r="C764" t="str">
            <v>HRB400E Φ22 9m</v>
          </cell>
          <cell r="D764" t="str">
            <v>吨</v>
          </cell>
          <cell r="E764">
            <v>9</v>
          </cell>
          <cell r="F764">
            <v>45712</v>
          </cell>
          <cell r="G764" t="str">
            <v>（十九冶-华电重庆奉节）重庆市奉节县康乐镇七星村</v>
          </cell>
          <cell r="H764" t="str">
            <v>岑甲乐</v>
          </cell>
          <cell r="I764">
            <v>17349037782</v>
          </cell>
        </row>
        <row r="765">
          <cell r="A765" t="str">
            <v>德胜</v>
          </cell>
          <cell r="B765" t="str">
            <v>螺纹钢</v>
          </cell>
          <cell r="C765" t="str">
            <v>HRB400EФ22*9m</v>
          </cell>
          <cell r="D765" t="str">
            <v>吨</v>
          </cell>
          <cell r="E765">
            <v>35</v>
          </cell>
          <cell r="F765">
            <v>45712</v>
          </cell>
          <cell r="G765" t="str">
            <v>（中铁一局四公司康新高速TJ1-1标康定隧道）四川省甘孜州康定市榆林街道甘孜州博物馆旁</v>
          </cell>
          <cell r="H765" t="str">
            <v>王锡俊</v>
          </cell>
          <cell r="I765">
            <v>18736877891</v>
          </cell>
        </row>
        <row r="766">
          <cell r="A766" t="str">
            <v>达钢</v>
          </cell>
          <cell r="B766" t="str">
            <v>螺纹钢</v>
          </cell>
          <cell r="C766" t="str">
            <v>HRB400E Φ12 9m</v>
          </cell>
          <cell r="D766" t="str">
            <v>吨</v>
          </cell>
          <cell r="E766">
            <v>35</v>
          </cell>
          <cell r="F766">
            <v>45713</v>
          </cell>
          <cell r="G766" t="str">
            <v>（十九冶-江龙高速三分部）重庆市云阳县蔈草镇三坵田*小尖山梁场</v>
          </cell>
          <cell r="H766" t="str">
            <v>徐宇</v>
          </cell>
          <cell r="I766">
            <v>19822311919</v>
          </cell>
        </row>
        <row r="767">
          <cell r="A767" t="str">
            <v>达钢</v>
          </cell>
          <cell r="B767" t="str">
            <v>高线</v>
          </cell>
          <cell r="C767" t="str">
            <v>HPB300Φ10</v>
          </cell>
          <cell r="D767" t="str">
            <v>吨</v>
          </cell>
          <cell r="E767">
            <v>10</v>
          </cell>
          <cell r="F767">
            <v>45713</v>
          </cell>
          <cell r="G767" t="str">
            <v>（十九冶-江龙高速三分部）重庆市云阳县龙角镇*刘家漕2#桥</v>
          </cell>
          <cell r="H767" t="str">
            <v>徐宇</v>
          </cell>
          <cell r="I767">
            <v>19822311919</v>
          </cell>
        </row>
        <row r="768">
          <cell r="A768" t="str">
            <v>达钢</v>
          </cell>
          <cell r="B768" t="str">
            <v>螺纹钢</v>
          </cell>
          <cell r="C768" t="str">
            <v>HRB400E Φ12 9m</v>
          </cell>
          <cell r="D768" t="str">
            <v>吨</v>
          </cell>
          <cell r="E768">
            <v>15</v>
          </cell>
          <cell r="F768">
            <v>45713</v>
          </cell>
          <cell r="G768" t="str">
            <v>（十九冶-江龙高速三分部）重庆市云阳县龙角镇*刘家漕2#桥</v>
          </cell>
          <cell r="H768" t="str">
            <v>徐宇</v>
          </cell>
          <cell r="I768">
            <v>19822311919</v>
          </cell>
        </row>
        <row r="769">
          <cell r="A769" t="str">
            <v>达钢</v>
          </cell>
          <cell r="B769" t="str">
            <v>螺纹钢</v>
          </cell>
          <cell r="C769" t="str">
            <v>HRB400E Φ16 9m</v>
          </cell>
          <cell r="D769" t="str">
            <v>吨</v>
          </cell>
          <cell r="E769">
            <v>9</v>
          </cell>
          <cell r="F769">
            <v>45713</v>
          </cell>
          <cell r="G769" t="str">
            <v>（十九冶-江龙高速三分部）重庆市云阳县龙角镇*刘家漕2#桥</v>
          </cell>
          <cell r="H769" t="str">
            <v>徐宇</v>
          </cell>
          <cell r="I769">
            <v>19822311919</v>
          </cell>
        </row>
        <row r="770">
          <cell r="A770" t="str">
            <v>达钢</v>
          </cell>
          <cell r="B770" t="str">
            <v>螺纹钢</v>
          </cell>
          <cell r="C770" t="str">
            <v>HRB400E Φ12 9m</v>
          </cell>
          <cell r="D770" t="str">
            <v>吨</v>
          </cell>
          <cell r="E770">
            <v>96</v>
          </cell>
          <cell r="F770">
            <v>45713</v>
          </cell>
          <cell r="G770" t="str">
            <v>（十九冶-江龙高速三分部）重庆市云阳县龙角镇*皮家营梁场</v>
          </cell>
          <cell r="H770" t="str">
            <v>徐宇</v>
          </cell>
          <cell r="I770">
            <v>19822311919</v>
          </cell>
        </row>
        <row r="771">
          <cell r="A771" t="str">
            <v>达钢</v>
          </cell>
          <cell r="B771" t="str">
            <v>螺纹钢</v>
          </cell>
          <cell r="C771" t="str">
            <v>HRB400E Φ16 9m</v>
          </cell>
          <cell r="D771" t="str">
            <v>吨</v>
          </cell>
          <cell r="E771">
            <v>12</v>
          </cell>
          <cell r="F771">
            <v>45713</v>
          </cell>
          <cell r="G771" t="str">
            <v>（十九冶-江龙高速三分部）重庆市云阳县龙角镇*皮家营梁场</v>
          </cell>
          <cell r="H771" t="str">
            <v>徐宇</v>
          </cell>
          <cell r="I771">
            <v>19822311919</v>
          </cell>
        </row>
        <row r="772">
          <cell r="A772" t="str">
            <v>达钢</v>
          </cell>
          <cell r="B772" t="str">
            <v>高线</v>
          </cell>
          <cell r="C772" t="str">
            <v>HPB300 Φ8</v>
          </cell>
          <cell r="D772" t="str">
            <v>吨</v>
          </cell>
          <cell r="E772">
            <v>2.5</v>
          </cell>
          <cell r="F772">
            <v>45713</v>
          </cell>
          <cell r="G772" t="str">
            <v>(五冶钢构医学科学产业园建设项目房建连接线道路工程)四川省南充市顺庆区搬罾街道学府大道二段</v>
          </cell>
          <cell r="H772" t="str">
            <v>刘建中</v>
          </cell>
          <cell r="I772">
            <v>13908143055</v>
          </cell>
        </row>
        <row r="773">
          <cell r="A773" t="str">
            <v>达钢</v>
          </cell>
          <cell r="B773" t="str">
            <v>高线</v>
          </cell>
          <cell r="C773" t="str">
            <v>HPB300 Φ10</v>
          </cell>
          <cell r="D773" t="str">
            <v>吨</v>
          </cell>
          <cell r="E773">
            <v>2.5</v>
          </cell>
          <cell r="F773">
            <v>45713</v>
          </cell>
          <cell r="G773" t="str">
            <v>(五冶钢构医学科学产业园建设项目房建连接线道路工程)四川省南充市顺庆区搬罾街道学府大道二段</v>
          </cell>
          <cell r="H773" t="str">
            <v>刘建中</v>
          </cell>
          <cell r="I773">
            <v>13908143055</v>
          </cell>
        </row>
        <row r="774">
          <cell r="A774" t="str">
            <v>达钢</v>
          </cell>
          <cell r="B774" t="str">
            <v>螺纹钢</v>
          </cell>
          <cell r="C774" t="str">
            <v>HRB400E Φ12 9m</v>
          </cell>
          <cell r="D774" t="str">
            <v>吨</v>
          </cell>
          <cell r="E774">
            <v>18</v>
          </cell>
          <cell r="F774">
            <v>45713</v>
          </cell>
          <cell r="G774" t="str">
            <v>(五冶钢构医学科学产业园建设项目房建连接线道路工程)四川省南充市顺庆区搬罾街道学府大道二段</v>
          </cell>
          <cell r="H774" t="str">
            <v>刘建中</v>
          </cell>
          <cell r="I774">
            <v>13908143055</v>
          </cell>
        </row>
        <row r="775">
          <cell r="A775" t="str">
            <v>达钢</v>
          </cell>
          <cell r="B775" t="str">
            <v>螺纹钢</v>
          </cell>
          <cell r="C775" t="str">
            <v>HRB400E Φ14 9m</v>
          </cell>
          <cell r="D775" t="str">
            <v>吨</v>
          </cell>
          <cell r="E775">
            <v>9</v>
          </cell>
          <cell r="F775">
            <v>45713</v>
          </cell>
          <cell r="G775" t="str">
            <v>(五冶钢构医学科学产业园建设项目房建连接线道路工程)四川省南充市顺庆区搬罾街道学府大道二段</v>
          </cell>
          <cell r="H775" t="str">
            <v>刘建中</v>
          </cell>
          <cell r="I775">
            <v>13908143055</v>
          </cell>
        </row>
        <row r="776">
          <cell r="A776" t="str">
            <v>达钢</v>
          </cell>
          <cell r="B776" t="str">
            <v>螺纹钢</v>
          </cell>
          <cell r="C776" t="str">
            <v>HRB400E Φ16 9m</v>
          </cell>
          <cell r="D776" t="str">
            <v>吨</v>
          </cell>
          <cell r="E776">
            <v>3</v>
          </cell>
          <cell r="F776">
            <v>45713</v>
          </cell>
          <cell r="G776" t="str">
            <v>(五冶钢构医学科学产业园建设项目房建连接线道路工程)四川省南充市顺庆区搬罾街道学府大道二段</v>
          </cell>
          <cell r="H776" t="str">
            <v>刘建中</v>
          </cell>
          <cell r="I776">
            <v>13908143055</v>
          </cell>
        </row>
        <row r="777">
          <cell r="A777" t="str">
            <v>达钢</v>
          </cell>
          <cell r="B777" t="str">
            <v>盘螺</v>
          </cell>
          <cell r="C777" t="str">
            <v>HRB400E Φ8</v>
          </cell>
          <cell r="D777" t="str">
            <v>吨</v>
          </cell>
          <cell r="E777">
            <v>2.5</v>
          </cell>
          <cell r="F777">
            <v>45713</v>
          </cell>
          <cell r="G777" t="str">
            <v>（五冶达州国道542项目-养护工区）四川省达州市达川区管村镇油房村</v>
          </cell>
          <cell r="H777" t="str">
            <v>侯自强</v>
          </cell>
          <cell r="I777">
            <v>13281725223</v>
          </cell>
        </row>
        <row r="778">
          <cell r="A778" t="str">
            <v>达钢</v>
          </cell>
          <cell r="B778" t="str">
            <v>螺纹钢</v>
          </cell>
          <cell r="C778" t="str">
            <v>HRB400E Φ12 9m</v>
          </cell>
          <cell r="D778" t="str">
            <v>吨</v>
          </cell>
          <cell r="E778">
            <v>3</v>
          </cell>
          <cell r="F778">
            <v>45713</v>
          </cell>
          <cell r="G778" t="str">
            <v>（五冶达州国道542项目-养护工区）四川省达州市达川区管村镇油房村</v>
          </cell>
          <cell r="H778" t="str">
            <v>侯自强</v>
          </cell>
          <cell r="I778">
            <v>13281725223</v>
          </cell>
        </row>
        <row r="779">
          <cell r="A779" t="str">
            <v>达钢</v>
          </cell>
          <cell r="B779" t="str">
            <v>螺纹钢</v>
          </cell>
          <cell r="C779" t="str">
            <v>HRB400E Φ16 9m</v>
          </cell>
          <cell r="D779" t="str">
            <v>吨</v>
          </cell>
          <cell r="E779">
            <v>90</v>
          </cell>
          <cell r="F779">
            <v>45713</v>
          </cell>
          <cell r="G779" t="str">
            <v>（五冶达州国道542项目-养护工区）四川省达州市达川区管村镇油房村</v>
          </cell>
          <cell r="H779" t="str">
            <v>侯自强</v>
          </cell>
          <cell r="I779">
            <v>13281725223</v>
          </cell>
        </row>
        <row r="780">
          <cell r="A780" t="str">
            <v>达钢</v>
          </cell>
          <cell r="B780" t="str">
            <v>螺纹钢</v>
          </cell>
          <cell r="C780" t="str">
            <v>HRB400E Φ20 9m</v>
          </cell>
          <cell r="D780" t="str">
            <v>吨</v>
          </cell>
          <cell r="E780">
            <v>21</v>
          </cell>
          <cell r="F780">
            <v>45713</v>
          </cell>
          <cell r="G780" t="str">
            <v>（五冶达州国道542项目-养护工区）四川省达州市达川区管村镇油房村</v>
          </cell>
          <cell r="H780" t="str">
            <v>侯自强</v>
          </cell>
          <cell r="I780">
            <v>13281725223</v>
          </cell>
        </row>
        <row r="781">
          <cell r="A781" t="str">
            <v>达钢</v>
          </cell>
          <cell r="B781" t="str">
            <v>螺纹钢</v>
          </cell>
          <cell r="C781" t="str">
            <v>HRB400E Φ25 9m</v>
          </cell>
          <cell r="D781" t="str">
            <v>吨</v>
          </cell>
          <cell r="E781">
            <v>45</v>
          </cell>
          <cell r="F781">
            <v>45713</v>
          </cell>
          <cell r="G781" t="str">
            <v>（五冶达州国道542项目-养护工区）四川省达州市达川区管村镇油房村</v>
          </cell>
          <cell r="H781" t="str">
            <v>侯自强</v>
          </cell>
          <cell r="I781">
            <v>13281725223</v>
          </cell>
        </row>
        <row r="782">
          <cell r="A782" t="str">
            <v>成实</v>
          </cell>
          <cell r="B782" t="str">
            <v>螺纹钢</v>
          </cell>
          <cell r="C782" t="str">
            <v>HRB400E Φ25 9m</v>
          </cell>
          <cell r="D782" t="str">
            <v>吨</v>
          </cell>
          <cell r="E782">
            <v>30</v>
          </cell>
          <cell r="F782">
            <v>45713</v>
          </cell>
          <cell r="G782" t="str">
            <v>（中冶智慧邻里中心项目）四川省成都市简阳市解放路153号锦城名都邻里中心项目</v>
          </cell>
          <cell r="H782" t="str">
            <v>李章银</v>
          </cell>
          <cell r="I782">
            <v>13880828727</v>
          </cell>
        </row>
        <row r="783">
          <cell r="A783" t="str">
            <v>成实</v>
          </cell>
          <cell r="B783" t="str">
            <v>盘圆</v>
          </cell>
          <cell r="C783" t="str">
            <v>HPB300Ф8</v>
          </cell>
          <cell r="D783" t="str">
            <v>吨</v>
          </cell>
          <cell r="E783">
            <v>35</v>
          </cell>
          <cell r="F783">
            <v>45713</v>
          </cell>
          <cell r="G783" t="str">
            <v>（中铁一局四公司康新高速TJ1-1标康定隧道）四川省甘孜州康定市榆林街道甘孜州博物馆旁</v>
          </cell>
          <cell r="H783" t="str">
            <v>王锡俊</v>
          </cell>
          <cell r="I783">
            <v>18736877891</v>
          </cell>
        </row>
        <row r="784">
          <cell r="A784" t="str">
            <v>成实</v>
          </cell>
          <cell r="B784" t="str">
            <v>盘圆</v>
          </cell>
          <cell r="C784" t="str">
            <v>HPB300Ф12</v>
          </cell>
          <cell r="D784" t="str">
            <v>吨</v>
          </cell>
          <cell r="E784">
            <v>35</v>
          </cell>
          <cell r="F784">
            <v>45713</v>
          </cell>
          <cell r="G784" t="str">
            <v>（中铁一局四公司康新高速TJ1-1标康定隧道）四川省甘孜州康定市榆林街道甘孜州博物馆旁</v>
          </cell>
          <cell r="H784" t="str">
            <v>王锡俊</v>
          </cell>
          <cell r="I784">
            <v>18736877891</v>
          </cell>
        </row>
        <row r="785">
          <cell r="A785" t="str">
            <v>晋邦</v>
          </cell>
          <cell r="B785" t="str">
            <v>螺纹钢</v>
          </cell>
          <cell r="C785" t="str">
            <v>HRB400E Φ14 9m</v>
          </cell>
          <cell r="D785" t="str">
            <v>吨</v>
          </cell>
          <cell r="E785">
            <v>8</v>
          </cell>
          <cell r="F785">
            <v>45713</v>
          </cell>
          <cell r="G785" t="str">
            <v>（五冶达州国道542项目-二工区路基五工段）四川省达州市达川区赵固镇黄家坡</v>
          </cell>
          <cell r="H785" t="str">
            <v>潘远林</v>
          </cell>
          <cell r="I785">
            <v>18281865966</v>
          </cell>
        </row>
        <row r="786">
          <cell r="A786" t="str">
            <v>晋邦</v>
          </cell>
          <cell r="B786" t="str">
            <v>螺纹钢</v>
          </cell>
          <cell r="C786" t="str">
            <v>HRB400E Φ16 9m</v>
          </cell>
          <cell r="D786" t="str">
            <v>吨</v>
          </cell>
          <cell r="E786">
            <v>8</v>
          </cell>
          <cell r="F786">
            <v>45713</v>
          </cell>
          <cell r="G786" t="str">
            <v>（五冶达州国道542项目-二工区路基五工段）四川省达州市达川区赵固镇黄家坡</v>
          </cell>
          <cell r="H786" t="str">
            <v>潘远林</v>
          </cell>
          <cell r="I786">
            <v>18281865966</v>
          </cell>
        </row>
        <row r="787">
          <cell r="A787" t="str">
            <v>晋邦</v>
          </cell>
          <cell r="B787" t="str">
            <v>螺纹钢</v>
          </cell>
          <cell r="C787" t="str">
            <v>HRB400E Φ28 9m</v>
          </cell>
          <cell r="D787" t="str">
            <v>吨</v>
          </cell>
          <cell r="E787">
            <v>18</v>
          </cell>
          <cell r="F787">
            <v>45713</v>
          </cell>
          <cell r="G787" t="str">
            <v>（五冶达州国道542项目-二工区路基五工段）四川省达州市达川区赵固镇黄家坡</v>
          </cell>
          <cell r="H787" t="str">
            <v>潘远林</v>
          </cell>
          <cell r="I787">
            <v>18281865966</v>
          </cell>
        </row>
        <row r="788">
          <cell r="A788" t="str">
            <v>晋邦</v>
          </cell>
          <cell r="B788" t="str">
            <v>螺纹钢</v>
          </cell>
          <cell r="C788" t="str">
            <v>HRB400E Φ32 9m</v>
          </cell>
          <cell r="D788" t="str">
            <v>吨</v>
          </cell>
          <cell r="E788">
            <v>2</v>
          </cell>
          <cell r="F788">
            <v>45713</v>
          </cell>
          <cell r="G788" t="str">
            <v>（五冶达州国道542项目-二工区路基五工段）四川省达州市达川区赵固镇黄家坡</v>
          </cell>
          <cell r="H788" t="str">
            <v>潘远林</v>
          </cell>
          <cell r="I788">
            <v>18281865966</v>
          </cell>
        </row>
        <row r="789">
          <cell r="A789" t="str">
            <v>晋邦</v>
          </cell>
          <cell r="B789" t="str">
            <v>高线</v>
          </cell>
          <cell r="C789" t="str">
            <v>HPB300 Φ10</v>
          </cell>
          <cell r="D789" t="str">
            <v>吨</v>
          </cell>
          <cell r="E789">
            <v>7</v>
          </cell>
          <cell r="F789">
            <v>45713</v>
          </cell>
          <cell r="G789" t="str">
            <v>（五冶达州国道542项目-三工区路基六工段）四川省达州市达川区赵固镇水文村</v>
          </cell>
          <cell r="H789" t="str">
            <v>谭鹏程</v>
          </cell>
          <cell r="I789">
            <v>18280895666</v>
          </cell>
        </row>
        <row r="790">
          <cell r="A790" t="str">
            <v>晋邦</v>
          </cell>
          <cell r="B790" t="str">
            <v>螺纹钢</v>
          </cell>
          <cell r="C790" t="str">
            <v>HRB400E Φ32 9m</v>
          </cell>
          <cell r="D790" t="str">
            <v>吨</v>
          </cell>
          <cell r="E790">
            <v>30</v>
          </cell>
          <cell r="F790">
            <v>45713</v>
          </cell>
          <cell r="G790" t="str">
            <v>（五冶达州国道542项目-三工区路基六工段）四川省达州市达川区赵固镇水文村</v>
          </cell>
          <cell r="H790" t="str">
            <v>谭鹏程</v>
          </cell>
          <cell r="I790">
            <v>18280895666</v>
          </cell>
        </row>
        <row r="791">
          <cell r="A791" t="str">
            <v>晋邦</v>
          </cell>
          <cell r="B791" t="str">
            <v>螺纹钢</v>
          </cell>
          <cell r="C791" t="str">
            <v>HRB400E Φ28 9m</v>
          </cell>
          <cell r="D791" t="str">
            <v>吨</v>
          </cell>
          <cell r="E791">
            <v>30</v>
          </cell>
          <cell r="F791">
            <v>45713</v>
          </cell>
          <cell r="G791" t="str">
            <v>（五冶达州国道542项目-一工区桥梁一工段）四川省达州市四川省达州市达川区石桥镇武寨村</v>
          </cell>
          <cell r="H791" t="str">
            <v>杨勇</v>
          </cell>
          <cell r="I791">
            <v>18398563998</v>
          </cell>
        </row>
        <row r="792">
          <cell r="A792" t="str">
            <v>晋邦</v>
          </cell>
          <cell r="B792" t="str">
            <v>螺纹钢</v>
          </cell>
          <cell r="C792" t="str">
            <v>HRB400E Φ32 12m</v>
          </cell>
          <cell r="D792" t="str">
            <v>吨</v>
          </cell>
          <cell r="E792">
            <v>30</v>
          </cell>
          <cell r="F792">
            <v>45713</v>
          </cell>
          <cell r="G792" t="str">
            <v>（五冶达州国道542项目-一工区桥梁一工段）四川省达州市四川省达州市达川区石桥镇武寨村</v>
          </cell>
          <cell r="H792" t="str">
            <v>杨勇</v>
          </cell>
          <cell r="I792">
            <v>18398563998</v>
          </cell>
        </row>
        <row r="793">
          <cell r="A793" t="str">
            <v>晋邦</v>
          </cell>
          <cell r="B793" t="str">
            <v>盘螺</v>
          </cell>
          <cell r="C793" t="str">
            <v>HRB400E Φ6</v>
          </cell>
          <cell r="D793" t="str">
            <v>吨</v>
          </cell>
          <cell r="E793">
            <v>12</v>
          </cell>
          <cell r="F793">
            <v>45713</v>
          </cell>
          <cell r="G793" t="str">
            <v>（达州市公共卫生医疗中心项目-二标-3号楼）达州市通川区西外复兴镇公共卫生临床医疗中心项目</v>
          </cell>
          <cell r="H793" t="str">
            <v>黄永林</v>
          </cell>
          <cell r="I793">
            <v>15982487227</v>
          </cell>
        </row>
        <row r="794">
          <cell r="A794" t="str">
            <v>晋邦</v>
          </cell>
          <cell r="B794" t="str">
            <v>盘螺</v>
          </cell>
          <cell r="C794" t="str">
            <v>HRB400E Φ8</v>
          </cell>
          <cell r="D794" t="str">
            <v>吨</v>
          </cell>
          <cell r="E794">
            <v>9</v>
          </cell>
          <cell r="F794">
            <v>45713</v>
          </cell>
          <cell r="G794" t="str">
            <v>（达州市公共卫生医疗中心项目-二标-3号楼）达州市通川区西外复兴镇公共卫生临床医疗中心项目</v>
          </cell>
          <cell r="H794" t="str">
            <v>黄永林</v>
          </cell>
          <cell r="I794">
            <v>15982487227</v>
          </cell>
        </row>
        <row r="795">
          <cell r="A795" t="str">
            <v>晋邦</v>
          </cell>
          <cell r="B795" t="str">
            <v>螺纹钢</v>
          </cell>
          <cell r="C795" t="str">
            <v>HRB400E Φ12 9m</v>
          </cell>
          <cell r="D795" t="str">
            <v>吨</v>
          </cell>
          <cell r="E795">
            <v>25</v>
          </cell>
          <cell r="F795">
            <v>45713</v>
          </cell>
          <cell r="G795" t="str">
            <v>（达州市公共卫生医疗中心项目-二标-3号楼）达州市通川区西外复兴镇公共卫生临床医疗中心项目</v>
          </cell>
          <cell r="H795" t="str">
            <v>黄永林</v>
          </cell>
          <cell r="I795">
            <v>15982487227</v>
          </cell>
        </row>
        <row r="796">
          <cell r="A796" t="str">
            <v>晋邦</v>
          </cell>
          <cell r="B796" t="str">
            <v>盘螺</v>
          </cell>
          <cell r="C796" t="str">
            <v>HRB400E Φ8</v>
          </cell>
          <cell r="D796" t="str">
            <v>吨</v>
          </cell>
          <cell r="E796">
            <v>7</v>
          </cell>
          <cell r="F796">
            <v>45713</v>
          </cell>
          <cell r="G796" t="str">
            <v>（达州市公共卫生医疗中心项目-二标-78号楼）达州市通川区西外复兴镇公共卫生临床医疗中心项目</v>
          </cell>
          <cell r="H796" t="str">
            <v>黄永林</v>
          </cell>
          <cell r="I796">
            <v>15982487227</v>
          </cell>
        </row>
        <row r="797">
          <cell r="A797" t="str">
            <v>晋邦</v>
          </cell>
          <cell r="B797" t="str">
            <v>盘螺</v>
          </cell>
          <cell r="C797" t="str">
            <v>HRB400E Φ10</v>
          </cell>
          <cell r="D797" t="str">
            <v>吨</v>
          </cell>
          <cell r="E797">
            <v>4</v>
          </cell>
          <cell r="F797">
            <v>45713</v>
          </cell>
          <cell r="G797" t="str">
            <v>（达州市公共卫生医疗中心项目-二标-78号楼）达州市通川区西外复兴镇公共卫生临床医疗中心项目</v>
          </cell>
          <cell r="H797" t="str">
            <v>黄永林</v>
          </cell>
          <cell r="I797">
            <v>15982487227</v>
          </cell>
        </row>
        <row r="798">
          <cell r="A798" t="str">
            <v>晋邦</v>
          </cell>
          <cell r="B798" t="str">
            <v>螺纹钢</v>
          </cell>
          <cell r="C798" t="str">
            <v>HRB400E Φ12 9m</v>
          </cell>
          <cell r="D798" t="str">
            <v>吨</v>
          </cell>
          <cell r="E798">
            <v>18</v>
          </cell>
          <cell r="F798">
            <v>45713</v>
          </cell>
          <cell r="G798" t="str">
            <v>（达州市公共卫生医疗中心项目-二标-78号楼）达州市通川区西外复兴镇公共卫生临床医疗中心项目</v>
          </cell>
          <cell r="H798" t="str">
            <v>黄永林</v>
          </cell>
          <cell r="I798">
            <v>15982487227</v>
          </cell>
        </row>
        <row r="799">
          <cell r="A799" t="str">
            <v>晋邦</v>
          </cell>
          <cell r="B799" t="str">
            <v>高线</v>
          </cell>
          <cell r="C799" t="str">
            <v>HPB300Φ10</v>
          </cell>
          <cell r="D799" t="str">
            <v>吨</v>
          </cell>
          <cell r="E799">
            <v>6.21</v>
          </cell>
          <cell r="F799">
            <v>45713</v>
          </cell>
          <cell r="G799" t="str">
            <v>（十九冶-华电重庆奉节）重庆市奉节县康乐镇七星村</v>
          </cell>
          <cell r="H799" t="str">
            <v>岑甲乐</v>
          </cell>
          <cell r="I799">
            <v>17349037782</v>
          </cell>
        </row>
        <row r="800">
          <cell r="A800" t="str">
            <v>晋邦</v>
          </cell>
          <cell r="B800" t="str">
            <v>螺纹钢</v>
          </cell>
          <cell r="C800" t="str">
            <v>HRB400E Φ32 9m</v>
          </cell>
          <cell r="D800" t="str">
            <v>吨</v>
          </cell>
          <cell r="E800">
            <v>26.307</v>
          </cell>
          <cell r="F800">
            <v>45713</v>
          </cell>
          <cell r="G800" t="str">
            <v>（十九冶-华电重庆奉节）重庆市奉节县康乐镇七星村</v>
          </cell>
          <cell r="H800" t="str">
            <v>岑甲乐</v>
          </cell>
          <cell r="I800">
            <v>17349037782</v>
          </cell>
        </row>
        <row r="801">
          <cell r="A801" t="str">
            <v>晋邦</v>
          </cell>
          <cell r="B801" t="str">
            <v>盘螺</v>
          </cell>
          <cell r="C801" t="str">
            <v>HRB400E Φ10</v>
          </cell>
          <cell r="D801" t="str">
            <v>吨</v>
          </cell>
          <cell r="E801">
            <v>7</v>
          </cell>
          <cell r="F801">
            <v>45713</v>
          </cell>
          <cell r="G801" t="str">
            <v>（十九冶-华电重庆奉节）重庆市奉节县康乐镇七星村</v>
          </cell>
          <cell r="H801" t="str">
            <v>岑甲乐</v>
          </cell>
          <cell r="I801">
            <v>17349037782</v>
          </cell>
        </row>
        <row r="802">
          <cell r="A802" t="str">
            <v>晋邦</v>
          </cell>
          <cell r="B802" t="str">
            <v>螺纹钢</v>
          </cell>
          <cell r="C802" t="str">
            <v>HRB400E Φ18 9m</v>
          </cell>
          <cell r="D802" t="str">
            <v>吨</v>
          </cell>
          <cell r="E802">
            <v>16</v>
          </cell>
          <cell r="F802">
            <v>45713</v>
          </cell>
          <cell r="G802" t="str">
            <v>（十九冶-华电重庆奉节）重庆市奉节县康乐镇七星村</v>
          </cell>
          <cell r="H802" t="str">
            <v>岑甲乐</v>
          </cell>
          <cell r="I802">
            <v>17349037782</v>
          </cell>
        </row>
        <row r="803">
          <cell r="A803" t="str">
            <v>晋邦</v>
          </cell>
          <cell r="B803" t="str">
            <v>螺纹钢</v>
          </cell>
          <cell r="C803" t="str">
            <v>HRB400E Φ25 9m</v>
          </cell>
          <cell r="D803" t="str">
            <v>吨</v>
          </cell>
          <cell r="E803">
            <v>35</v>
          </cell>
          <cell r="F803">
            <v>45713</v>
          </cell>
          <cell r="G803" t="str">
            <v>（十九冶-江龙高速一分部）重庆市云阳县湿坝东北418米*云阳南互通</v>
          </cell>
          <cell r="H803" t="str">
            <v>吴章红</v>
          </cell>
          <cell r="I803">
            <v>18628165772</v>
          </cell>
        </row>
        <row r="804">
          <cell r="A804" t="str">
            <v>晋邦</v>
          </cell>
          <cell r="B804" t="str">
            <v>螺纹钢</v>
          </cell>
          <cell r="C804" t="str">
            <v>HRB400E Φ16 9m</v>
          </cell>
          <cell r="D804" t="str">
            <v>吨</v>
          </cell>
          <cell r="E804">
            <v>37</v>
          </cell>
          <cell r="F804">
            <v>45713</v>
          </cell>
          <cell r="G804" t="str">
            <v>（十九冶-江龙高速一分部）重庆市云阳县湿坝东北418米*云阳南互通</v>
          </cell>
          <cell r="H804" t="str">
            <v>吴章红</v>
          </cell>
          <cell r="I804">
            <v>18628165772</v>
          </cell>
        </row>
        <row r="805">
          <cell r="A805" t="str">
            <v>晋邦</v>
          </cell>
          <cell r="B805" t="str">
            <v>盘螺</v>
          </cell>
          <cell r="C805" t="str">
            <v>HRB400E Φ10</v>
          </cell>
          <cell r="D805" t="str">
            <v>吨</v>
          </cell>
          <cell r="E805">
            <v>18</v>
          </cell>
          <cell r="F805">
            <v>45713</v>
          </cell>
          <cell r="G805" t="str">
            <v>（十九冶-江龙高速一分部）重庆市云阳县湿坝东北418米*云阳南互通</v>
          </cell>
          <cell r="H805" t="str">
            <v>吴章红</v>
          </cell>
          <cell r="I805">
            <v>18628165772</v>
          </cell>
        </row>
        <row r="806">
          <cell r="A806" t="str">
            <v>晋邦</v>
          </cell>
          <cell r="B806" t="str">
            <v>高线</v>
          </cell>
          <cell r="C806" t="str">
            <v>HPB300Φ10</v>
          </cell>
          <cell r="D806" t="str">
            <v>吨</v>
          </cell>
          <cell r="E806">
            <v>18</v>
          </cell>
          <cell r="F806">
            <v>45713</v>
          </cell>
          <cell r="G806" t="str">
            <v>（十九冶-江龙高速一分部）重庆市云阳县湿坝东北418米*云阳南互通</v>
          </cell>
          <cell r="H806" t="str">
            <v>吴章红</v>
          </cell>
          <cell r="I806">
            <v>18628165772</v>
          </cell>
        </row>
        <row r="807">
          <cell r="A807" t="str">
            <v>晋邦</v>
          </cell>
          <cell r="B807" t="str">
            <v>盘螺</v>
          </cell>
          <cell r="C807" t="str">
            <v>HRB400E Φ10</v>
          </cell>
          <cell r="D807" t="str">
            <v>吨</v>
          </cell>
          <cell r="E807">
            <v>3.5</v>
          </cell>
          <cell r="F807">
            <v>45713</v>
          </cell>
          <cell r="G807" t="str">
            <v>（十九冶-江龙高速三分部）重庆市云阳县蔈草镇三坵田*小尖山梁场</v>
          </cell>
          <cell r="H807" t="str">
            <v>徐宇</v>
          </cell>
          <cell r="I807">
            <v>19822311919</v>
          </cell>
        </row>
        <row r="808">
          <cell r="A808" t="str">
            <v>晋邦</v>
          </cell>
          <cell r="B808" t="str">
            <v>螺纹钢</v>
          </cell>
          <cell r="C808" t="str">
            <v>HRB400E Φ12 9m</v>
          </cell>
          <cell r="D808" t="str">
            <v>吨</v>
          </cell>
          <cell r="E808">
            <v>5</v>
          </cell>
          <cell r="F808">
            <v>45713</v>
          </cell>
          <cell r="G808" t="str">
            <v>（十九冶-江龙高速三分部）重庆市云阳县蔈草镇三坵田*小尖山梁场</v>
          </cell>
          <cell r="H808" t="str">
            <v>徐宇</v>
          </cell>
          <cell r="I808">
            <v>19822311919</v>
          </cell>
        </row>
        <row r="809">
          <cell r="A809" t="str">
            <v>晋邦</v>
          </cell>
          <cell r="B809" t="str">
            <v>螺纹钢</v>
          </cell>
          <cell r="C809" t="str">
            <v>HRB400E Φ28 9m</v>
          </cell>
          <cell r="D809" t="str">
            <v>吨</v>
          </cell>
          <cell r="E809">
            <v>4</v>
          </cell>
          <cell r="F809">
            <v>45713</v>
          </cell>
          <cell r="G809" t="str">
            <v>（十九冶-江龙高速三分部）重庆市云阳县蔈草镇三坵田*小尖山梁场</v>
          </cell>
          <cell r="H809" t="str">
            <v>徐宇</v>
          </cell>
          <cell r="I809">
            <v>19822311919</v>
          </cell>
        </row>
        <row r="810">
          <cell r="A810" t="str">
            <v>晋邦</v>
          </cell>
          <cell r="B810" t="str">
            <v>螺纹钢</v>
          </cell>
          <cell r="C810" t="str">
            <v>HRB400E Φ12 9m</v>
          </cell>
          <cell r="D810" t="str">
            <v>吨</v>
          </cell>
          <cell r="E810">
            <v>19</v>
          </cell>
          <cell r="F810">
            <v>45713</v>
          </cell>
          <cell r="G810" t="str">
            <v>（十九冶-江龙高速三分部）重庆市云阳县龙角镇*皮家营梁场</v>
          </cell>
          <cell r="H810" t="str">
            <v>徐宇</v>
          </cell>
          <cell r="I810">
            <v>19822311919</v>
          </cell>
        </row>
        <row r="811">
          <cell r="A811" t="str">
            <v>晋邦</v>
          </cell>
          <cell r="B811" t="str">
            <v>螺纹钢</v>
          </cell>
          <cell r="C811" t="str">
            <v>HRB400E Φ16 9m</v>
          </cell>
          <cell r="D811" t="str">
            <v>吨</v>
          </cell>
          <cell r="E811">
            <v>3</v>
          </cell>
          <cell r="F811">
            <v>45713</v>
          </cell>
          <cell r="G811" t="str">
            <v>（十九冶-江龙高速三分部）重庆市云阳县龙角镇*皮家营梁场</v>
          </cell>
          <cell r="H811" t="str">
            <v>徐宇</v>
          </cell>
          <cell r="I811">
            <v>19822311919</v>
          </cell>
        </row>
        <row r="812">
          <cell r="A812" t="str">
            <v>晋邦</v>
          </cell>
          <cell r="B812" t="str">
            <v>高线</v>
          </cell>
          <cell r="C812" t="str">
            <v>HPB300Φ8</v>
          </cell>
          <cell r="D812" t="str">
            <v>吨</v>
          </cell>
          <cell r="E812">
            <v>2.5</v>
          </cell>
          <cell r="F812">
            <v>45713</v>
          </cell>
          <cell r="G812" t="str">
            <v>（十九冶-江龙高速三分部）重庆市云阳县龙角镇*皮家营隧道</v>
          </cell>
          <cell r="H812" t="str">
            <v>徐宇</v>
          </cell>
          <cell r="I812">
            <v>19822311919</v>
          </cell>
        </row>
        <row r="813">
          <cell r="A813" t="str">
            <v>晋邦</v>
          </cell>
          <cell r="B813" t="str">
            <v>螺纹钢</v>
          </cell>
          <cell r="C813" t="str">
            <v>HRB400E Φ14 9m</v>
          </cell>
          <cell r="D813" t="str">
            <v>吨</v>
          </cell>
          <cell r="E813">
            <v>5</v>
          </cell>
          <cell r="F813">
            <v>45713</v>
          </cell>
          <cell r="G813" t="str">
            <v>（十九冶-江龙高速三分部）重庆市云阳县龙角镇*皮家营隧道</v>
          </cell>
          <cell r="H813" t="str">
            <v>徐宇</v>
          </cell>
          <cell r="I813">
            <v>19822311919</v>
          </cell>
        </row>
        <row r="814">
          <cell r="A814" t="str">
            <v>晋邦</v>
          </cell>
          <cell r="B814" t="str">
            <v>螺纹钢</v>
          </cell>
          <cell r="C814" t="str">
            <v>HRB400E Φ16 9m</v>
          </cell>
          <cell r="D814" t="str">
            <v>吨</v>
          </cell>
          <cell r="E814">
            <v>3</v>
          </cell>
          <cell r="F814">
            <v>45713</v>
          </cell>
          <cell r="G814" t="str">
            <v>（十九冶-江龙高速三分部）重庆市云阳县龙角镇*皮家营隧道</v>
          </cell>
          <cell r="H814" t="str">
            <v>徐宇</v>
          </cell>
          <cell r="I814">
            <v>19822311919</v>
          </cell>
        </row>
        <row r="815">
          <cell r="A815" t="str">
            <v>晋邦</v>
          </cell>
          <cell r="B815" t="str">
            <v>螺纹钢</v>
          </cell>
          <cell r="C815" t="str">
            <v>HRB400E Φ20 9m</v>
          </cell>
          <cell r="D815" t="str">
            <v>吨</v>
          </cell>
          <cell r="E815">
            <v>4</v>
          </cell>
          <cell r="F815">
            <v>45713</v>
          </cell>
          <cell r="G815" t="str">
            <v>（十九冶-江龙高速三分部）重庆市云阳县龙角镇*皮家营隧道</v>
          </cell>
          <cell r="H815" t="str">
            <v>徐宇</v>
          </cell>
          <cell r="I815">
            <v>19822311919</v>
          </cell>
        </row>
        <row r="816">
          <cell r="A816" t="str">
            <v>晋邦</v>
          </cell>
          <cell r="B816" t="str">
            <v>螺纹钢</v>
          </cell>
          <cell r="C816" t="str">
            <v>HRB400E Φ25 9m</v>
          </cell>
          <cell r="D816" t="str">
            <v>吨</v>
          </cell>
          <cell r="E816">
            <v>5</v>
          </cell>
          <cell r="F816">
            <v>45713</v>
          </cell>
          <cell r="G816" t="str">
            <v>（十九冶-江龙高速三分部）重庆市云阳县龙角镇*皮家营隧道</v>
          </cell>
          <cell r="H816" t="str">
            <v>徐宇</v>
          </cell>
          <cell r="I816">
            <v>19822311919</v>
          </cell>
        </row>
        <row r="817">
          <cell r="A817" t="str">
            <v>晋邦</v>
          </cell>
          <cell r="B817" t="str">
            <v>高线</v>
          </cell>
          <cell r="C817" t="str">
            <v>HPB300Φ8</v>
          </cell>
          <cell r="D817" t="str">
            <v>吨</v>
          </cell>
          <cell r="E817">
            <v>5</v>
          </cell>
          <cell r="F817">
            <v>45713</v>
          </cell>
          <cell r="G817" t="str">
            <v>（十九冶-江龙高速二分部）重庆市云阳县宝坪镇双塆村*地坪村路基</v>
          </cell>
          <cell r="H817" t="str">
            <v>张鹏</v>
          </cell>
          <cell r="I817">
            <v>18223006448</v>
          </cell>
        </row>
        <row r="818">
          <cell r="A818" t="str">
            <v>晋邦</v>
          </cell>
          <cell r="B818" t="str">
            <v>高线</v>
          </cell>
          <cell r="C818" t="str">
            <v>HPB300Φ10</v>
          </cell>
          <cell r="D818" t="str">
            <v>吨</v>
          </cell>
          <cell r="E818">
            <v>10</v>
          </cell>
          <cell r="F818">
            <v>45713</v>
          </cell>
          <cell r="G818" t="str">
            <v>（十九冶-江龙高速二分部）重庆市云阳县宝坪镇双塆村*地坪村路基</v>
          </cell>
          <cell r="H818" t="str">
            <v>张鹏</v>
          </cell>
          <cell r="I818">
            <v>18223006448</v>
          </cell>
        </row>
        <row r="819">
          <cell r="A819" t="str">
            <v>晋邦</v>
          </cell>
          <cell r="B819" t="str">
            <v>螺纹钢</v>
          </cell>
          <cell r="C819" t="str">
            <v>HRB400E Φ16 9m</v>
          </cell>
          <cell r="D819" t="str">
            <v>吨</v>
          </cell>
          <cell r="E819">
            <v>30</v>
          </cell>
          <cell r="F819">
            <v>45713</v>
          </cell>
          <cell r="G819" t="str">
            <v>（十九冶-江龙高速二分部）重庆市云阳县宝坪镇双塆村*地坪村路基</v>
          </cell>
          <cell r="H819" t="str">
            <v>张鹏</v>
          </cell>
          <cell r="I819">
            <v>18223006448</v>
          </cell>
        </row>
        <row r="820">
          <cell r="A820" t="str">
            <v>德胜</v>
          </cell>
          <cell r="B820" t="str">
            <v>螺纹钢</v>
          </cell>
          <cell r="C820" t="str">
            <v>HRB400E Φ12 9m</v>
          </cell>
          <cell r="D820" t="str">
            <v>吨</v>
          </cell>
          <cell r="E820">
            <v>3</v>
          </cell>
          <cell r="F820">
            <v>45714</v>
          </cell>
          <cell r="G820" t="str">
            <v>（五冶钢构宜宾高县月江镇建设项目）  四川省宜宾市高县月江镇刚记超市斜对面(还阳组团沪碳二期项目)</v>
          </cell>
          <cell r="H820" t="str">
            <v>张朝亮</v>
          </cell>
          <cell r="I820">
            <v>15228205853</v>
          </cell>
        </row>
        <row r="821">
          <cell r="A821" t="str">
            <v>德胜</v>
          </cell>
          <cell r="B821" t="str">
            <v>螺纹钢</v>
          </cell>
          <cell r="C821" t="str">
            <v>HRB400E Φ14 9m</v>
          </cell>
          <cell r="D821" t="str">
            <v>吨</v>
          </cell>
          <cell r="E821">
            <v>3</v>
          </cell>
          <cell r="F821">
            <v>45714</v>
          </cell>
          <cell r="G821" t="str">
            <v>（五冶钢构宜宾高县月江镇建设项目）  四川省宜宾市高县月江镇刚记超市斜对面(还阳组团沪碳二期项目)</v>
          </cell>
          <cell r="H821" t="str">
            <v>张朝亮</v>
          </cell>
          <cell r="I821">
            <v>15228205853</v>
          </cell>
        </row>
        <row r="822">
          <cell r="A822" t="str">
            <v>德胜</v>
          </cell>
          <cell r="B822" t="str">
            <v>螺纹钢</v>
          </cell>
          <cell r="C822" t="str">
            <v>HRB400E Φ16 9m</v>
          </cell>
          <cell r="D822" t="str">
            <v>吨</v>
          </cell>
          <cell r="E822">
            <v>3</v>
          </cell>
          <cell r="F822">
            <v>45714</v>
          </cell>
          <cell r="G822" t="str">
            <v>（五冶钢构宜宾高县月江镇建设项目）  四川省宜宾市高县月江镇刚记超市斜对面(还阳组团沪碳二期项目)</v>
          </cell>
          <cell r="H822" t="str">
            <v>张朝亮</v>
          </cell>
          <cell r="I822">
            <v>15228205853</v>
          </cell>
        </row>
        <row r="823">
          <cell r="A823" t="str">
            <v>德胜</v>
          </cell>
          <cell r="B823" t="str">
            <v>螺纹钢</v>
          </cell>
          <cell r="C823" t="str">
            <v>HRB400E Φ18 9m</v>
          </cell>
          <cell r="D823" t="str">
            <v>吨</v>
          </cell>
          <cell r="E823">
            <v>3</v>
          </cell>
          <cell r="F823">
            <v>45714</v>
          </cell>
          <cell r="G823" t="str">
            <v>（五冶钢构宜宾高县月江镇建设项目）  四川省宜宾市高县月江镇刚记超市斜对面(还阳组团沪碳二期项目)</v>
          </cell>
          <cell r="H823" t="str">
            <v>张朝亮</v>
          </cell>
          <cell r="I823">
            <v>15228205853</v>
          </cell>
        </row>
        <row r="824">
          <cell r="A824" t="str">
            <v>德胜</v>
          </cell>
          <cell r="B824" t="str">
            <v>螺纹钢</v>
          </cell>
          <cell r="C824" t="str">
            <v>HRB400E Φ20 9m</v>
          </cell>
          <cell r="D824" t="str">
            <v>吨</v>
          </cell>
          <cell r="E824">
            <v>12</v>
          </cell>
          <cell r="F824">
            <v>45714</v>
          </cell>
          <cell r="G824" t="str">
            <v>（五冶钢构宜宾高县月江镇建设项目）  四川省宜宾市高县月江镇刚记超市斜对面(还阳组团沪碳二期项目)</v>
          </cell>
          <cell r="H824" t="str">
            <v>张朝亮</v>
          </cell>
          <cell r="I824">
            <v>15228205853</v>
          </cell>
        </row>
        <row r="825">
          <cell r="A825" t="str">
            <v>德胜</v>
          </cell>
          <cell r="B825" t="str">
            <v>螺纹钢</v>
          </cell>
          <cell r="C825" t="str">
            <v>HRB400E Φ22 9m</v>
          </cell>
          <cell r="D825" t="str">
            <v>吨</v>
          </cell>
          <cell r="E825">
            <v>6</v>
          </cell>
          <cell r="F825">
            <v>45714</v>
          </cell>
          <cell r="G825" t="str">
            <v>（五冶钢构宜宾高县月江镇建设项目）  四川省宜宾市高县月江镇刚记超市斜对面(还阳组团沪碳二期项目)</v>
          </cell>
          <cell r="H825" t="str">
            <v>张朝亮</v>
          </cell>
          <cell r="I825">
            <v>15228205853</v>
          </cell>
        </row>
        <row r="826">
          <cell r="A826" t="str">
            <v>德胜</v>
          </cell>
          <cell r="B826" t="str">
            <v>螺纹钢</v>
          </cell>
          <cell r="C826" t="str">
            <v>HRB400E Φ25 9m</v>
          </cell>
          <cell r="D826" t="str">
            <v>吨</v>
          </cell>
          <cell r="E826">
            <v>6</v>
          </cell>
          <cell r="F826">
            <v>45714</v>
          </cell>
          <cell r="G826" t="str">
            <v>（五冶钢构宜宾高县月江镇建设项目）  四川省宜宾市高县月江镇刚记超市斜对面(还阳组团沪碳二期项目)</v>
          </cell>
          <cell r="H826" t="str">
            <v>张朝亮</v>
          </cell>
          <cell r="I826">
            <v>15228205853</v>
          </cell>
        </row>
        <row r="827">
          <cell r="A827" t="str">
            <v>德胜</v>
          </cell>
          <cell r="B827" t="str">
            <v>螺纹钢</v>
          </cell>
          <cell r="C827" t="str">
            <v>HRB400E Φ12 9m</v>
          </cell>
          <cell r="D827" t="str">
            <v>吨</v>
          </cell>
          <cell r="E827">
            <v>6</v>
          </cell>
          <cell r="F827">
            <v>45714</v>
          </cell>
          <cell r="G827" t="str">
            <v>(五冶钢构宜宾高县月江镇建设项目-2)四川省宜宾市高县月江镇高县宜宾保润汽车维修服务有限公司西南(S436西)(污水管网项目)</v>
          </cell>
          <cell r="H827" t="str">
            <v>张朝亮</v>
          </cell>
          <cell r="I827">
            <v>15228205853</v>
          </cell>
        </row>
        <row r="828">
          <cell r="A828" t="str">
            <v>德胜</v>
          </cell>
          <cell r="B828" t="str">
            <v>螺纹钢</v>
          </cell>
          <cell r="C828" t="str">
            <v>HRB400E Φ14 9m</v>
          </cell>
          <cell r="D828" t="str">
            <v>吨</v>
          </cell>
          <cell r="E828">
            <v>6</v>
          </cell>
          <cell r="F828">
            <v>45714</v>
          </cell>
          <cell r="G828" t="str">
            <v>(五冶钢构宜宾高县月江镇建设项目-2)四川省宜宾市高县月江镇高县宜宾保润汽车维修服务有限公司西南(S436西)(污水管网项目)</v>
          </cell>
          <cell r="H828" t="str">
            <v>张朝亮</v>
          </cell>
          <cell r="I828">
            <v>15228205853</v>
          </cell>
        </row>
        <row r="829">
          <cell r="A829" t="str">
            <v>德胜</v>
          </cell>
          <cell r="B829" t="str">
            <v>螺纹钢</v>
          </cell>
          <cell r="C829" t="str">
            <v>HRB400E Φ16 9m</v>
          </cell>
          <cell r="D829" t="str">
            <v>吨</v>
          </cell>
          <cell r="E829">
            <v>6</v>
          </cell>
          <cell r="F829">
            <v>45714</v>
          </cell>
          <cell r="G829" t="str">
            <v>(五冶钢构宜宾高县月江镇建设项目-2)四川省宜宾市高县月江镇高县宜宾保润汽车维修服务有限公司西南(S436西)(污水管网项目)</v>
          </cell>
          <cell r="H829" t="str">
            <v>张朝亮</v>
          </cell>
          <cell r="I829">
            <v>15228205853</v>
          </cell>
        </row>
        <row r="830">
          <cell r="A830" t="str">
            <v>德胜</v>
          </cell>
          <cell r="B830" t="str">
            <v>螺纹钢</v>
          </cell>
          <cell r="C830" t="str">
            <v>HRB400E Φ18 9m</v>
          </cell>
          <cell r="D830" t="str">
            <v>吨</v>
          </cell>
          <cell r="E830">
            <v>9</v>
          </cell>
          <cell r="F830">
            <v>45714</v>
          </cell>
          <cell r="G830" t="str">
            <v>(五冶钢构宜宾高县月江镇建设项目-2)四川省宜宾市高县月江镇高县宜宾保润汽车维修服务有限公司西南(S436西)(污水管网项目)</v>
          </cell>
          <cell r="H830" t="str">
            <v>张朝亮</v>
          </cell>
          <cell r="I830">
            <v>15228205853</v>
          </cell>
        </row>
        <row r="831">
          <cell r="A831" t="str">
            <v>德胜</v>
          </cell>
          <cell r="B831" t="str">
            <v>螺纹钢</v>
          </cell>
          <cell r="C831" t="str">
            <v>HRB400E Φ20 9m</v>
          </cell>
          <cell r="D831" t="str">
            <v>吨</v>
          </cell>
          <cell r="E831">
            <v>12</v>
          </cell>
          <cell r="F831">
            <v>45714</v>
          </cell>
          <cell r="G831" t="str">
            <v>(五冶钢构宜宾高县月江镇建设项目-2)四川省宜宾市高县月江镇高县宜宾保润汽车维修服务有限公司西南(S436西)(污水管网项目)</v>
          </cell>
          <cell r="H831" t="str">
            <v>张朝亮</v>
          </cell>
          <cell r="I831">
            <v>15228205853</v>
          </cell>
        </row>
        <row r="832">
          <cell r="A832" t="str">
            <v>德胜</v>
          </cell>
          <cell r="B832" t="str">
            <v>螺纹钢</v>
          </cell>
          <cell r="C832" t="str">
            <v>HRB400E Φ22 9m</v>
          </cell>
          <cell r="D832" t="str">
            <v>吨</v>
          </cell>
          <cell r="E832">
            <v>12</v>
          </cell>
          <cell r="F832">
            <v>45714</v>
          </cell>
          <cell r="G832" t="str">
            <v>(五冶钢构宜宾高县月江镇建设项目-2)四川省宜宾市高县月江镇高县宜宾保润汽车维修服务有限公司西南(S436西)(污水管网项目)</v>
          </cell>
          <cell r="H832" t="str">
            <v>张朝亮</v>
          </cell>
          <cell r="I832">
            <v>15228205853</v>
          </cell>
        </row>
        <row r="833">
          <cell r="A833" t="str">
            <v>德胜</v>
          </cell>
          <cell r="B833" t="str">
            <v>螺纹钢</v>
          </cell>
          <cell r="C833" t="str">
            <v>HRB400E Φ25 9m</v>
          </cell>
          <cell r="D833" t="str">
            <v>吨</v>
          </cell>
          <cell r="E833">
            <v>18</v>
          </cell>
          <cell r="F833">
            <v>45714</v>
          </cell>
          <cell r="G833" t="str">
            <v>(五冶钢构宜宾高县月江镇建设项目-2)四川省宜宾市高县月江镇高县宜宾保润汽车维修服务有限公司西南(S436西)(污水管网项目)</v>
          </cell>
          <cell r="H833" t="str">
            <v>张朝亮</v>
          </cell>
          <cell r="I833">
            <v>15228205853</v>
          </cell>
        </row>
        <row r="834">
          <cell r="A834" t="str">
            <v>陕钢</v>
          </cell>
          <cell r="B834" t="str">
            <v>高线</v>
          </cell>
          <cell r="C834" t="str">
            <v>HPB300Φ10</v>
          </cell>
          <cell r="D834" t="str">
            <v>吨</v>
          </cell>
          <cell r="E834">
            <v>70</v>
          </cell>
          <cell r="F834">
            <v>45714</v>
          </cell>
          <cell r="G834" t="str">
            <v>（中铁三局-铜资高速1标）成都易建金属有限公司（成都市双流区蛟龙工业港新华大道七段563号）</v>
          </cell>
          <cell r="H834" t="str">
            <v>代德军</v>
          </cell>
          <cell r="I834">
            <v>18602811878</v>
          </cell>
        </row>
        <row r="835">
          <cell r="A835" t="str">
            <v>晋邦</v>
          </cell>
          <cell r="B835" t="str">
            <v>螺纹钢</v>
          </cell>
          <cell r="C835" t="str">
            <v>HRB400E Φ28 9m</v>
          </cell>
          <cell r="D835" t="str">
            <v>吨</v>
          </cell>
          <cell r="E835">
            <v>36</v>
          </cell>
          <cell r="F835">
            <v>45714</v>
          </cell>
          <cell r="G835" t="str">
            <v>（十九冶-江龙高速一分部）重庆市云阳县X886附近中国十九冶开云高速项目总包部西98米*复兴互通预制梁场</v>
          </cell>
          <cell r="H835" t="str">
            <v>吴章红</v>
          </cell>
          <cell r="I835">
            <v>18628165772</v>
          </cell>
        </row>
        <row r="836">
          <cell r="A836" t="str">
            <v>晋邦</v>
          </cell>
          <cell r="B836" t="str">
            <v>螺纹钢</v>
          </cell>
          <cell r="C836" t="str">
            <v>HRB400E Φ20 9m</v>
          </cell>
          <cell r="D836" t="str">
            <v>吨</v>
          </cell>
          <cell r="E836">
            <v>17</v>
          </cell>
          <cell r="F836">
            <v>45714</v>
          </cell>
          <cell r="G836" t="str">
            <v>（十九冶-江龙高速一分部）重庆市云阳县X886附近中国十九冶开云高速项目总包部西98米*复兴互通预制梁场</v>
          </cell>
          <cell r="H836" t="str">
            <v>吴章红</v>
          </cell>
          <cell r="I836">
            <v>18628165772</v>
          </cell>
        </row>
        <row r="837">
          <cell r="A837" t="str">
            <v>晋邦</v>
          </cell>
          <cell r="B837" t="str">
            <v>盘螺</v>
          </cell>
          <cell r="C837" t="str">
            <v>HRB400E Φ12</v>
          </cell>
          <cell r="D837" t="str">
            <v>吨</v>
          </cell>
          <cell r="E837">
            <v>100</v>
          </cell>
          <cell r="F837">
            <v>45714</v>
          </cell>
          <cell r="G837" t="str">
            <v>（十九冶-江龙高速一分部）重庆市云阳县X886附近中国十九冶开云高速项目总包部西98米*复兴互通预制梁场</v>
          </cell>
          <cell r="H837" t="str">
            <v>吴章红</v>
          </cell>
          <cell r="I837">
            <v>18628165772</v>
          </cell>
        </row>
        <row r="838">
          <cell r="A838" t="str">
            <v>晋邦</v>
          </cell>
          <cell r="B838" t="str">
            <v>盘螺</v>
          </cell>
          <cell r="C838" t="str">
            <v>HRB400E Φ6</v>
          </cell>
          <cell r="D838" t="str">
            <v>吨</v>
          </cell>
          <cell r="E838">
            <v>11</v>
          </cell>
          <cell r="F838">
            <v>45714</v>
          </cell>
          <cell r="G838" t="str">
            <v>(五冶钢构医学科学产业园建设项目房建三部-一标（7-2）)四川省南充市顺庆区搬罾街道学府大道二段</v>
          </cell>
          <cell r="H838" t="str">
            <v>郑林</v>
          </cell>
          <cell r="I838">
            <v>18349955455</v>
          </cell>
        </row>
        <row r="839">
          <cell r="A839" t="str">
            <v>晋邦</v>
          </cell>
          <cell r="B839" t="str">
            <v>盘螺</v>
          </cell>
          <cell r="C839" t="str">
            <v>HRB400E Φ8</v>
          </cell>
          <cell r="D839" t="str">
            <v>吨</v>
          </cell>
          <cell r="E839">
            <v>18</v>
          </cell>
          <cell r="F839">
            <v>45714</v>
          </cell>
          <cell r="G839" t="str">
            <v>(五冶钢构医学科学产业园建设项目房建三部-一标（7-2）)四川省南充市顺庆区搬罾街道学府大道二段</v>
          </cell>
          <cell r="H839" t="str">
            <v>郑林</v>
          </cell>
          <cell r="I839">
            <v>18349955455</v>
          </cell>
        </row>
        <row r="840">
          <cell r="A840" t="str">
            <v>晋邦</v>
          </cell>
          <cell r="B840" t="str">
            <v>盘螺</v>
          </cell>
          <cell r="C840" t="str">
            <v>HRB400E Φ10</v>
          </cell>
          <cell r="D840" t="str">
            <v>吨</v>
          </cell>
          <cell r="E840">
            <v>9</v>
          </cell>
          <cell r="F840">
            <v>45714</v>
          </cell>
          <cell r="G840" t="str">
            <v>(五冶钢构医学科学产业园建设项目房建三部-一标（7-2）)四川省南充市顺庆区搬罾街道学府大道二段</v>
          </cell>
          <cell r="H840" t="str">
            <v>郑林</v>
          </cell>
          <cell r="I840">
            <v>18349955455</v>
          </cell>
        </row>
        <row r="841">
          <cell r="A841" t="str">
            <v>晋邦</v>
          </cell>
          <cell r="B841" t="str">
            <v>螺纹钢</v>
          </cell>
          <cell r="C841" t="str">
            <v>HRB400E Φ12 9m</v>
          </cell>
          <cell r="D841" t="str">
            <v>吨</v>
          </cell>
          <cell r="E841">
            <v>10</v>
          </cell>
          <cell r="F841">
            <v>45714</v>
          </cell>
          <cell r="G841" t="str">
            <v>(五冶钢构医学科学产业园建设项目房建三部-一标（7-2）)四川省南充市顺庆区搬罾街道学府大道二段</v>
          </cell>
          <cell r="H841" t="str">
            <v>郑林</v>
          </cell>
          <cell r="I841">
            <v>18349955455</v>
          </cell>
        </row>
        <row r="842">
          <cell r="A842" t="str">
            <v>晋邦</v>
          </cell>
          <cell r="B842" t="str">
            <v>螺纹钢</v>
          </cell>
          <cell r="C842" t="str">
            <v>HRB400E Φ14 9m</v>
          </cell>
          <cell r="D842" t="str">
            <v>吨</v>
          </cell>
          <cell r="E842">
            <v>24</v>
          </cell>
          <cell r="F842">
            <v>45714</v>
          </cell>
          <cell r="G842" t="str">
            <v>(五冶钢构医学科学产业园建设项目房建三部-一标（7-2）)四川省南充市顺庆区搬罾街道学府大道二段</v>
          </cell>
          <cell r="H842" t="str">
            <v>郑林</v>
          </cell>
          <cell r="I842">
            <v>18349955455</v>
          </cell>
        </row>
        <row r="843">
          <cell r="A843" t="str">
            <v>晋邦</v>
          </cell>
          <cell r="B843" t="str">
            <v>螺纹钢</v>
          </cell>
          <cell r="C843" t="str">
            <v>HRB400E Φ18 9m</v>
          </cell>
          <cell r="D843" t="str">
            <v>吨</v>
          </cell>
          <cell r="E843">
            <v>30</v>
          </cell>
          <cell r="F843">
            <v>45714</v>
          </cell>
          <cell r="G843" t="str">
            <v>(五冶钢构医学科学产业园建设项目房建三部-一标（7-2）)四川省南充市顺庆区搬罾街道学府大道二段</v>
          </cell>
          <cell r="H843" t="str">
            <v>郑林</v>
          </cell>
          <cell r="I843">
            <v>18349955455</v>
          </cell>
        </row>
        <row r="844">
          <cell r="A844" t="str">
            <v>晋邦</v>
          </cell>
          <cell r="B844" t="str">
            <v>盘螺</v>
          </cell>
          <cell r="C844" t="str">
            <v>HRB400E Φ10</v>
          </cell>
          <cell r="D844" t="str">
            <v>吨</v>
          </cell>
          <cell r="E844">
            <v>8</v>
          </cell>
          <cell r="F844">
            <v>45714</v>
          </cell>
          <cell r="G844" t="str">
            <v>(五冶钢构医学科学产业园建设项目房建一部-一标（2-6）)四川省南充市顺庆区搬罾街道学府大道二段</v>
          </cell>
          <cell r="H844" t="str">
            <v>胡泽宇</v>
          </cell>
          <cell r="I844">
            <v>18141337338</v>
          </cell>
        </row>
        <row r="845">
          <cell r="A845" t="str">
            <v>晋邦</v>
          </cell>
          <cell r="B845" t="str">
            <v>螺纹钢</v>
          </cell>
          <cell r="C845" t="str">
            <v>HRB400E Φ12 9m</v>
          </cell>
          <cell r="D845" t="str">
            <v>吨</v>
          </cell>
          <cell r="E845">
            <v>8</v>
          </cell>
          <cell r="F845">
            <v>45714</v>
          </cell>
          <cell r="G845" t="str">
            <v>(五冶钢构医学科学产业园建设项目房建一部-一标（2-6）)四川省南充市顺庆区搬罾街道学府大道二段</v>
          </cell>
          <cell r="H845" t="str">
            <v>胡泽宇</v>
          </cell>
          <cell r="I845">
            <v>18141337338</v>
          </cell>
        </row>
        <row r="846">
          <cell r="A846" t="str">
            <v>晋邦</v>
          </cell>
          <cell r="B846" t="str">
            <v>螺纹钢</v>
          </cell>
          <cell r="C846" t="str">
            <v>HRB400E Φ14 9m</v>
          </cell>
          <cell r="D846" t="str">
            <v>吨</v>
          </cell>
          <cell r="E846">
            <v>20</v>
          </cell>
          <cell r="F846">
            <v>45714</v>
          </cell>
          <cell r="G846" t="str">
            <v>(五冶钢构医学科学产业园建设项目房建一部-一标（2-6）)四川省南充市顺庆区搬罾街道学府大道二段</v>
          </cell>
          <cell r="H846" t="str">
            <v>胡泽宇</v>
          </cell>
          <cell r="I846">
            <v>18141337338</v>
          </cell>
        </row>
        <row r="847">
          <cell r="A847" t="str">
            <v>成实</v>
          </cell>
          <cell r="B847" t="str">
            <v>盘圆</v>
          </cell>
          <cell r="C847" t="str">
            <v>HPB300Φ6mm</v>
          </cell>
          <cell r="D847" t="str">
            <v>吨</v>
          </cell>
          <cell r="E847">
            <v>2</v>
          </cell>
          <cell r="F847">
            <v>45714</v>
          </cell>
          <cell r="G847" t="str">
            <v>（中核华兴）四川天府新区585研发中心项目（一期）二标段（科学城中路东段）</v>
          </cell>
          <cell r="H847" t="str">
            <v>姚兴文 </v>
          </cell>
          <cell r="I847" t="str">
            <v>15208493233</v>
          </cell>
        </row>
        <row r="848">
          <cell r="A848" t="str">
            <v>成实</v>
          </cell>
          <cell r="B848" t="str">
            <v>螺纹钢</v>
          </cell>
          <cell r="C848" t="str">
            <v>HRB400EΦ12*9m</v>
          </cell>
          <cell r="D848" t="str">
            <v>吨</v>
          </cell>
          <cell r="E848">
            <v>13</v>
          </cell>
          <cell r="F848">
            <v>45714</v>
          </cell>
          <cell r="G848" t="str">
            <v>（中核华兴）四川天府新区585研发中心项目（一期）二标段（科学城中路东段）</v>
          </cell>
          <cell r="H848" t="str">
            <v>姚兴文 </v>
          </cell>
          <cell r="I848" t="str">
            <v>15208493233</v>
          </cell>
        </row>
        <row r="849">
          <cell r="A849" t="str">
            <v>成实</v>
          </cell>
          <cell r="B849" t="str">
            <v>螺纹钢</v>
          </cell>
          <cell r="C849" t="str">
            <v>HRB500EΦ16*9m</v>
          </cell>
          <cell r="D849" t="str">
            <v>吨</v>
          </cell>
          <cell r="E849">
            <v>12.8</v>
          </cell>
          <cell r="F849">
            <v>45714</v>
          </cell>
          <cell r="G849" t="str">
            <v>（中核华兴）四川天府新区585研发中心项目（一期）二标段（科学城中路东段）</v>
          </cell>
          <cell r="H849" t="str">
            <v>姚兴文 </v>
          </cell>
          <cell r="I849" t="str">
            <v>15208493233</v>
          </cell>
        </row>
        <row r="850">
          <cell r="A850" t="str">
            <v>冷钢</v>
          </cell>
          <cell r="B850" t="str">
            <v>盘螺</v>
          </cell>
          <cell r="C850" t="str">
            <v>HRB400E Φ8</v>
          </cell>
          <cell r="D850" t="str">
            <v>吨</v>
          </cell>
          <cell r="E850">
            <v>35</v>
          </cell>
          <cell r="F850">
            <v>45714</v>
          </cell>
          <cell r="G850" t="str">
            <v>（商投建工达州中医药科技园-4工区-2号楼）达州市通川区达州中医药职业学院犀牛大道北段</v>
          </cell>
          <cell r="H850" t="str">
            <v>张扬</v>
          </cell>
          <cell r="I850">
            <v>18381904567</v>
          </cell>
        </row>
        <row r="851">
          <cell r="A851" t="str">
            <v>冷钢</v>
          </cell>
          <cell r="B851" t="str">
            <v>螺纹钢</v>
          </cell>
          <cell r="C851" t="str">
            <v>HRB400E Φ12 9m</v>
          </cell>
          <cell r="D851" t="str">
            <v>吨</v>
          </cell>
          <cell r="E851">
            <v>12</v>
          </cell>
          <cell r="F851">
            <v>45714</v>
          </cell>
          <cell r="G851" t="str">
            <v>（商投建工达州中医药科技园-4工区-7号楼）达州市通川区达州中医药职业学院犀牛大道北段</v>
          </cell>
          <cell r="H851" t="str">
            <v>张扬</v>
          </cell>
          <cell r="I851">
            <v>18381904567</v>
          </cell>
        </row>
        <row r="852">
          <cell r="A852" t="str">
            <v>冷钢</v>
          </cell>
          <cell r="B852" t="str">
            <v>螺纹钢</v>
          </cell>
          <cell r="C852" t="str">
            <v>HRB400E Φ16 9m</v>
          </cell>
          <cell r="D852" t="str">
            <v>吨</v>
          </cell>
          <cell r="E852">
            <v>12</v>
          </cell>
          <cell r="F852">
            <v>45714</v>
          </cell>
          <cell r="G852" t="str">
            <v>（商投建工达州中医药科技园-4工区-7号楼）达州市通川区达州中医药职业学院犀牛大道北段</v>
          </cell>
          <cell r="H852" t="str">
            <v>张扬</v>
          </cell>
          <cell r="I852">
            <v>18381904567</v>
          </cell>
        </row>
        <row r="853">
          <cell r="A853" t="str">
            <v>冷钢</v>
          </cell>
          <cell r="B853" t="str">
            <v>螺纹钢</v>
          </cell>
          <cell r="C853" t="str">
            <v>HRB400E Φ22 9m</v>
          </cell>
          <cell r="D853" t="str">
            <v>吨</v>
          </cell>
          <cell r="E853">
            <v>8</v>
          </cell>
          <cell r="F853">
            <v>45714</v>
          </cell>
          <cell r="G853" t="str">
            <v>（商投建工达州中医药科技园-4工区-7号楼）达州市通川区达州中医药职业学院犀牛大道北段</v>
          </cell>
          <cell r="H853" t="str">
            <v>张扬</v>
          </cell>
          <cell r="I853">
            <v>18381904567</v>
          </cell>
        </row>
        <row r="854">
          <cell r="A854" t="str">
            <v>冷钢</v>
          </cell>
          <cell r="B854" t="str">
            <v>螺纹钢</v>
          </cell>
          <cell r="C854" t="str">
            <v>HRB400E Φ25 9m</v>
          </cell>
          <cell r="D854" t="str">
            <v>吨</v>
          </cell>
          <cell r="E854">
            <v>5</v>
          </cell>
          <cell r="F854">
            <v>45714</v>
          </cell>
          <cell r="G854" t="str">
            <v>（商投建工达州中医药科技园-4工区-7号楼）达州市通川区达州中医药职业学院犀牛大道北段</v>
          </cell>
          <cell r="H854" t="str">
            <v>张扬</v>
          </cell>
          <cell r="I854">
            <v>18381904567</v>
          </cell>
        </row>
        <row r="855">
          <cell r="A855" t="str">
            <v>德胜</v>
          </cell>
          <cell r="B855" t="str">
            <v>螺纹钢</v>
          </cell>
          <cell r="C855" t="str">
            <v>HRB400EФ22*9m</v>
          </cell>
          <cell r="D855" t="str">
            <v>吨</v>
          </cell>
          <cell r="E855">
            <v>140</v>
          </cell>
          <cell r="F855">
            <v>45714</v>
          </cell>
          <cell r="G855" t="str">
            <v>（中铁一局四公司康新高速TJ1-1标贡不卡隧道）四川省甘孜州康定市折多塘村车管所旁</v>
          </cell>
          <cell r="H855" t="str">
            <v>王锡俊</v>
          </cell>
          <cell r="I855">
            <v>18736877891</v>
          </cell>
        </row>
        <row r="856">
          <cell r="A856" t="str">
            <v>德胜</v>
          </cell>
          <cell r="B856" t="str">
            <v>螺纹钢</v>
          </cell>
          <cell r="C856" t="str">
            <v>HRB400EФ12*9m</v>
          </cell>
          <cell r="D856" t="str">
            <v>吨</v>
          </cell>
          <cell r="E856">
            <v>4</v>
          </cell>
          <cell r="F856">
            <v>45714</v>
          </cell>
          <cell r="G856" t="str">
            <v>（中核中原-温江北林医养综合体项目）四川省成都市温江区万春大道第三人民医院东</v>
          </cell>
          <cell r="H856" t="str">
            <v>蔡杰</v>
          </cell>
          <cell r="I856">
            <v>18875129329</v>
          </cell>
        </row>
        <row r="857">
          <cell r="A857" t="str">
            <v>德胜</v>
          </cell>
          <cell r="B857" t="str">
            <v>螺纹钢</v>
          </cell>
          <cell r="C857" t="str">
            <v>HRB400EФ18*12m</v>
          </cell>
          <cell r="D857" t="str">
            <v>吨</v>
          </cell>
          <cell r="E857">
            <v>8</v>
          </cell>
          <cell r="F857">
            <v>45714</v>
          </cell>
          <cell r="G857" t="str">
            <v>（中核中原-温江北林医养综合体项目）四川省成都市温江区万春大道第三人民医院东</v>
          </cell>
          <cell r="H857" t="str">
            <v>蔡杰</v>
          </cell>
          <cell r="I857">
            <v>18875129329</v>
          </cell>
        </row>
        <row r="858">
          <cell r="A858" t="str">
            <v>德胜</v>
          </cell>
          <cell r="B858" t="str">
            <v>螺纹钢</v>
          </cell>
          <cell r="C858" t="str">
            <v>HRB500EФ16*9m</v>
          </cell>
          <cell r="D858" t="str">
            <v>吨</v>
          </cell>
          <cell r="E858">
            <v>20</v>
          </cell>
          <cell r="F858">
            <v>45714</v>
          </cell>
          <cell r="G858" t="str">
            <v>（中核中原-温江北林医养综合体项目）四川省成都市温江区万春大道第三人民医院东</v>
          </cell>
          <cell r="H858" t="str">
            <v>蔡杰</v>
          </cell>
          <cell r="I858">
            <v>18875129329</v>
          </cell>
        </row>
        <row r="859">
          <cell r="A859" t="str">
            <v>德胜</v>
          </cell>
          <cell r="B859" t="str">
            <v>螺纹钢</v>
          </cell>
          <cell r="C859" t="str">
            <v>HRB500EФ25*9m</v>
          </cell>
          <cell r="D859" t="str">
            <v>吨</v>
          </cell>
          <cell r="E859">
            <v>23</v>
          </cell>
          <cell r="F859">
            <v>45714</v>
          </cell>
          <cell r="G859" t="str">
            <v>（中核中原-温江北林医养综合体项目）四川省成都市温江区万春大道第三人民医院东</v>
          </cell>
          <cell r="H859" t="str">
            <v>蔡杰</v>
          </cell>
          <cell r="I859">
            <v>18875129329</v>
          </cell>
        </row>
        <row r="860">
          <cell r="A860" t="str">
            <v>德胜</v>
          </cell>
          <cell r="B860" t="str">
            <v>螺纹钢</v>
          </cell>
          <cell r="C860" t="str">
            <v>HRB500EФ28*9m</v>
          </cell>
          <cell r="D860" t="str">
            <v>吨</v>
          </cell>
          <cell r="E860">
            <v>15</v>
          </cell>
          <cell r="F860">
            <v>45714</v>
          </cell>
          <cell r="G860" t="str">
            <v>（中核中原-温江北林医养综合体项目）四川省成都市温江区万春大道第三人民医院东</v>
          </cell>
          <cell r="H860" t="str">
            <v>蔡杰</v>
          </cell>
          <cell r="I860">
            <v>18875129329</v>
          </cell>
        </row>
        <row r="861">
          <cell r="A861" t="str">
            <v>德胜</v>
          </cell>
          <cell r="B861" t="str">
            <v>螺纹钢</v>
          </cell>
          <cell r="C861" t="str">
            <v>HRB500E Φ28×9米</v>
          </cell>
          <cell r="D861" t="str">
            <v>吨</v>
          </cell>
          <cell r="E861">
            <v>35</v>
          </cell>
          <cell r="F861">
            <v>45714</v>
          </cell>
          <cell r="G861" t="str">
            <v>自永4标一局四公司（四川省内江市隆昌市金鹅街道自永4标一局四公司钢筋棚）</v>
          </cell>
          <cell r="H861" t="str">
            <v>郝优</v>
          </cell>
          <cell r="I861">
            <v>13891371707</v>
          </cell>
        </row>
        <row r="862">
          <cell r="A862" t="str">
            <v>德胜</v>
          </cell>
          <cell r="B862" t="str">
            <v>螺纹钢</v>
          </cell>
          <cell r="C862" t="str">
            <v>HRB400E Φ25×9米</v>
          </cell>
          <cell r="D862" t="str">
            <v>吨</v>
          </cell>
          <cell r="E862">
            <v>27</v>
          </cell>
          <cell r="F862">
            <v>45714</v>
          </cell>
          <cell r="G862" t="str">
            <v>自永4标一局四公司（四川省内江市隆昌市金鹅街道自永4标一局四公司钢筋棚）</v>
          </cell>
          <cell r="H862" t="str">
            <v>郝优</v>
          </cell>
          <cell r="I862">
            <v>13891371707</v>
          </cell>
        </row>
        <row r="863">
          <cell r="A863" t="str">
            <v>德胜</v>
          </cell>
          <cell r="B863" t="str">
            <v>螺纹钢</v>
          </cell>
          <cell r="C863" t="str">
            <v>HRB400E Φ12×9米</v>
          </cell>
          <cell r="D863" t="str">
            <v>吨</v>
          </cell>
          <cell r="E863">
            <v>8</v>
          </cell>
          <cell r="F863">
            <v>45714</v>
          </cell>
          <cell r="G863" t="str">
            <v>自永4标一局四公司（四川省内江市隆昌市金鹅街道自永4标一局四公司钢筋棚）</v>
          </cell>
          <cell r="H863" t="str">
            <v>郝优</v>
          </cell>
          <cell r="I863">
            <v>13891371707</v>
          </cell>
        </row>
        <row r="864">
          <cell r="A864" t="str">
            <v>陕钢</v>
          </cell>
          <cell r="B864" t="str">
            <v>螺纹钢</v>
          </cell>
          <cell r="C864" t="str">
            <v>HRB400EФ16*12m</v>
          </cell>
          <cell r="D864" t="str">
            <v>吨</v>
          </cell>
          <cell r="E864">
            <v>55</v>
          </cell>
          <cell r="F864">
            <v>45714</v>
          </cell>
          <cell r="G864" t="str">
            <v>（中核中原-甘肃康略高速KLTJ1标项目）甘肃省陇南市康县长坝镇蒲家坝</v>
          </cell>
          <cell r="H864" t="str">
            <v>穆星</v>
          </cell>
          <cell r="I864" t="str">
            <v>18539951326/15109310092</v>
          </cell>
        </row>
        <row r="865">
          <cell r="A865" t="str">
            <v>陕钢</v>
          </cell>
          <cell r="B865" t="str">
            <v>螺纹钢</v>
          </cell>
          <cell r="C865" t="str">
            <v>HRB400EФ22*12m</v>
          </cell>
          <cell r="D865" t="str">
            <v>吨</v>
          </cell>
          <cell r="E865">
            <v>15</v>
          </cell>
          <cell r="F865">
            <v>45714</v>
          </cell>
          <cell r="G865" t="str">
            <v>（中核中原-甘肃康略高速KLTJ1标项目）甘肃省陇南市康县长坝镇蒲家坝</v>
          </cell>
          <cell r="H865" t="str">
            <v>穆星</v>
          </cell>
          <cell r="I865" t="str">
            <v>18539951326/15109310092</v>
          </cell>
        </row>
        <row r="866">
          <cell r="A866" t="str">
            <v>陕钢</v>
          </cell>
          <cell r="B866" t="str">
            <v>钢绞线</v>
          </cell>
          <cell r="C866" t="str">
            <v>1x7-Φ15.20mm 1860MPa</v>
          </cell>
          <cell r="D866" t="str">
            <v>吨</v>
          </cell>
          <cell r="E866">
            <v>35</v>
          </cell>
          <cell r="F866">
            <v>45714</v>
          </cell>
          <cell r="G866" t="str">
            <v>（中核中原-甘肃康略高速KLTJ1标项目）甘肃省陇南市康县长坝镇蒲家坝</v>
          </cell>
          <cell r="H866" t="str">
            <v>穆星</v>
          </cell>
          <cell r="I866" t="str">
            <v>18539951326/15109310092</v>
          </cell>
        </row>
        <row r="867">
          <cell r="A867" t="str">
            <v>成实</v>
          </cell>
          <cell r="B867" t="str">
            <v>高线 </v>
          </cell>
          <cell r="C867" t="str">
            <v>HPB300 Φ12</v>
          </cell>
          <cell r="D867" t="str">
            <v>吨</v>
          </cell>
          <cell r="E867">
            <v>35</v>
          </cell>
          <cell r="F867">
            <v>45715</v>
          </cell>
          <cell r="G867" t="str">
            <v>（自永2标九局西南分公司钢筋棚）四川省自贡市骑龙镇大湾村</v>
          </cell>
          <cell r="H867" t="str">
            <v>李智罡</v>
          </cell>
          <cell r="I867">
            <v>15210015693</v>
          </cell>
        </row>
        <row r="868">
          <cell r="A868" t="str">
            <v>德胜</v>
          </cell>
          <cell r="B868" t="str">
            <v>螺纹钢</v>
          </cell>
          <cell r="C868" t="str">
            <v>HRB500E Φ28×9米</v>
          </cell>
          <cell r="D868" t="str">
            <v>吨</v>
          </cell>
          <cell r="E868">
            <v>35</v>
          </cell>
          <cell r="F868">
            <v>45715</v>
          </cell>
          <cell r="G868" t="str">
            <v>自永4标一局四公司（四川省内江市隆昌市金鹅街道自永4标一局四公司钢筋棚）</v>
          </cell>
          <cell r="H868" t="str">
            <v>郝优</v>
          </cell>
          <cell r="I868">
            <v>13891371707</v>
          </cell>
        </row>
        <row r="869">
          <cell r="A869" t="str">
            <v>德胜</v>
          </cell>
          <cell r="B869" t="str">
            <v>螺纹钢</v>
          </cell>
          <cell r="C869" t="str">
            <v>HRB500E Φ25×9米</v>
          </cell>
          <cell r="D869" t="str">
            <v>吨</v>
          </cell>
          <cell r="E869">
            <v>29</v>
          </cell>
          <cell r="F869">
            <v>45715</v>
          </cell>
          <cell r="G869" t="str">
            <v>自永4标一局四公司（四川省内江市隆昌市金鹅街道自永4标一局四公司钢筋棚）</v>
          </cell>
          <cell r="H869" t="str">
            <v>郝优</v>
          </cell>
          <cell r="I869">
            <v>13891371707</v>
          </cell>
        </row>
        <row r="870">
          <cell r="A870" t="str">
            <v>德胜</v>
          </cell>
          <cell r="B870" t="str">
            <v>螺纹钢</v>
          </cell>
          <cell r="C870" t="str">
            <v>HRB500E Φ22×9米</v>
          </cell>
          <cell r="D870" t="str">
            <v>吨</v>
          </cell>
          <cell r="E870">
            <v>19</v>
          </cell>
          <cell r="F870">
            <v>45715</v>
          </cell>
          <cell r="G870" t="str">
            <v>自永4标一局四公司（四川省内江市隆昌市金鹅街道自永4标一局四公司钢筋棚）</v>
          </cell>
          <cell r="H870" t="str">
            <v>郝优</v>
          </cell>
          <cell r="I870">
            <v>13891371707</v>
          </cell>
        </row>
        <row r="871">
          <cell r="A871" t="str">
            <v>德胜</v>
          </cell>
          <cell r="B871" t="str">
            <v>螺纹钢</v>
          </cell>
          <cell r="C871" t="str">
            <v>HRB400E Φ25×9米</v>
          </cell>
          <cell r="D871" t="str">
            <v>吨</v>
          </cell>
          <cell r="E871">
            <v>11</v>
          </cell>
          <cell r="F871">
            <v>45715</v>
          </cell>
          <cell r="G871" t="str">
            <v>自永4标一局四公司（四川省内江市隆昌市金鹅街道自永4标一局四公司钢筋棚）</v>
          </cell>
          <cell r="H871" t="str">
            <v>郝优</v>
          </cell>
          <cell r="I871">
            <v>13891371707</v>
          </cell>
        </row>
        <row r="872">
          <cell r="A872" t="str">
            <v>德胜</v>
          </cell>
          <cell r="B872" t="str">
            <v>螺纹钢</v>
          </cell>
          <cell r="C872" t="str">
            <v>HRB400E Φ22×9米</v>
          </cell>
          <cell r="D872" t="str">
            <v>吨</v>
          </cell>
          <cell r="E872">
            <v>3</v>
          </cell>
          <cell r="F872">
            <v>45715</v>
          </cell>
          <cell r="G872" t="str">
            <v>自永4标一局四公司（四川省内江市隆昌市金鹅街道自永4标一局四公司钢筋棚）</v>
          </cell>
          <cell r="H872" t="str">
            <v>郝优</v>
          </cell>
          <cell r="I872">
            <v>13891371707</v>
          </cell>
        </row>
        <row r="873">
          <cell r="A873" t="str">
            <v>德胜</v>
          </cell>
          <cell r="B873" t="str">
            <v>螺纹钢</v>
          </cell>
          <cell r="C873" t="str">
            <v>HRB400E Φ14×9米</v>
          </cell>
          <cell r="D873" t="str">
            <v>吨</v>
          </cell>
          <cell r="E873">
            <v>4</v>
          </cell>
          <cell r="F873">
            <v>45715</v>
          </cell>
          <cell r="G873" t="str">
            <v>自永4标一局四公司（四川省内江市隆昌市金鹅街道自永4标一局四公司钢筋棚）</v>
          </cell>
          <cell r="H873" t="str">
            <v>郝优</v>
          </cell>
          <cell r="I873">
            <v>13891371707</v>
          </cell>
        </row>
        <row r="874">
          <cell r="A874" t="str">
            <v>德胜</v>
          </cell>
          <cell r="B874" t="str">
            <v>螺纹钢</v>
          </cell>
          <cell r="C874" t="str">
            <v>HRB400E Φ12×9米</v>
          </cell>
          <cell r="D874" t="str">
            <v>吨</v>
          </cell>
          <cell r="E874">
            <v>3</v>
          </cell>
          <cell r="F874">
            <v>45715</v>
          </cell>
          <cell r="G874" t="str">
            <v>自永4标一局四公司（四川省内江市隆昌市金鹅街道自永4标一局四公司钢筋棚）</v>
          </cell>
          <cell r="H874" t="str">
            <v>郝优</v>
          </cell>
          <cell r="I874">
            <v>13891371707</v>
          </cell>
        </row>
        <row r="875">
          <cell r="A875" t="str">
            <v>德胜</v>
          </cell>
          <cell r="B875" t="str">
            <v>螺纹钢</v>
          </cell>
          <cell r="C875" t="str">
            <v>HRB400E Φ28 9m</v>
          </cell>
          <cell r="D875" t="str">
            <v>吨</v>
          </cell>
          <cell r="E875">
            <v>140</v>
          </cell>
          <cell r="F875">
            <v>45715</v>
          </cell>
          <cell r="G875" t="str">
            <v>（中铁广州局-成渝扩容2标）成渝扩容项目ZCB3-2标2＃拌和站【雁江区联盟桥东北50米(资资路) 】</v>
          </cell>
          <cell r="H875" t="str">
            <v>刘沛琦</v>
          </cell>
          <cell r="I875">
            <v>18011784798</v>
          </cell>
        </row>
        <row r="876">
          <cell r="A876" t="str">
            <v>德胜</v>
          </cell>
          <cell r="B876" t="str">
            <v>螺纹钢</v>
          </cell>
          <cell r="C876" t="str">
            <v>HRB400E Φ28 9m</v>
          </cell>
          <cell r="D876" t="str">
            <v>吨</v>
          </cell>
          <cell r="E876">
            <v>70</v>
          </cell>
          <cell r="F876">
            <v>45715</v>
          </cell>
          <cell r="G876" t="str">
            <v>（中铁广州局-成渝扩容2标）四川省资阳市雁江区南双路杨家糖房</v>
          </cell>
          <cell r="H876" t="str">
            <v>邓志强</v>
          </cell>
          <cell r="I876">
            <v>17603045490</v>
          </cell>
        </row>
        <row r="877">
          <cell r="A877" t="str">
            <v>德胜</v>
          </cell>
          <cell r="B877" t="str">
            <v>螺纹钢</v>
          </cell>
          <cell r="C877" t="str">
            <v>HRB400E Φ25 9m</v>
          </cell>
          <cell r="D877" t="str">
            <v>吨</v>
          </cell>
          <cell r="E877">
            <v>70</v>
          </cell>
          <cell r="F877">
            <v>45715</v>
          </cell>
          <cell r="G877" t="str">
            <v>（中铁广州局-成渝扩容2标）四川省资阳市雁江区南双路杨家糖房</v>
          </cell>
          <cell r="H877" t="str">
            <v>邓志强</v>
          </cell>
          <cell r="I877">
            <v>17603045490</v>
          </cell>
        </row>
        <row r="878">
          <cell r="A878" t="str">
            <v>德胜</v>
          </cell>
          <cell r="B878" t="str">
            <v>螺纹钢</v>
          </cell>
          <cell r="C878" t="str">
            <v>HRB400E Φ25 12m</v>
          </cell>
          <cell r="D878" t="str">
            <v>吨</v>
          </cell>
          <cell r="E878">
            <v>70</v>
          </cell>
          <cell r="F878">
            <v>45715</v>
          </cell>
          <cell r="G878" t="str">
            <v>（中铁广州局-成渝扩容2标）四川省资阳市雁江区南双路杨家糖房</v>
          </cell>
          <cell r="H878" t="str">
            <v>邓志强</v>
          </cell>
          <cell r="I878">
            <v>17603045490</v>
          </cell>
        </row>
        <row r="879">
          <cell r="A879" t="str">
            <v>成实</v>
          </cell>
          <cell r="B879" t="str">
            <v>盘螺</v>
          </cell>
          <cell r="C879" t="str">
            <v>HRB400E Φ8</v>
          </cell>
          <cell r="D879" t="str">
            <v>吨</v>
          </cell>
          <cell r="E879">
            <v>51</v>
          </cell>
          <cell r="F879">
            <v>45715</v>
          </cell>
          <cell r="G879" t="str">
            <v>（四川商建-射洪城乡一体化项目）遂宁市射洪市忠新幼儿园北侧约220米新溪小区</v>
          </cell>
          <cell r="H879" t="str">
            <v>柏子刚</v>
          </cell>
          <cell r="I879">
            <v>15692885305</v>
          </cell>
        </row>
        <row r="880">
          <cell r="A880" t="str">
            <v>成实</v>
          </cell>
          <cell r="B880" t="str">
            <v>螺纹钢</v>
          </cell>
          <cell r="C880" t="str">
            <v>HRB400E Φ12 9m</v>
          </cell>
          <cell r="D880" t="str">
            <v>吨</v>
          </cell>
          <cell r="E880">
            <v>20</v>
          </cell>
          <cell r="F880">
            <v>45715</v>
          </cell>
          <cell r="G880" t="str">
            <v>（四川商建-射洪城乡一体化项目）遂宁市射洪市忠新幼儿园北侧约220米新溪小区</v>
          </cell>
          <cell r="H880" t="str">
            <v>柏子刚</v>
          </cell>
          <cell r="I880">
            <v>15692885305</v>
          </cell>
        </row>
        <row r="881">
          <cell r="A881" t="str">
            <v>陕钢</v>
          </cell>
          <cell r="B881" t="str">
            <v>螺纹钢</v>
          </cell>
          <cell r="C881" t="str">
            <v>HRB400E Φ12 9m</v>
          </cell>
          <cell r="D881" t="str">
            <v>吨</v>
          </cell>
          <cell r="E881">
            <v>6</v>
          </cell>
          <cell r="F881">
            <v>45715</v>
          </cell>
          <cell r="G881" t="str">
            <v>（四川商建-射洪城乡一体化项目）遂宁市射洪市忠新幼儿园北侧约220米新溪小区</v>
          </cell>
          <cell r="H881" t="str">
            <v>柏子刚</v>
          </cell>
          <cell r="I881">
            <v>15692885305</v>
          </cell>
        </row>
        <row r="882">
          <cell r="A882" t="str">
            <v>陕钢</v>
          </cell>
          <cell r="B882" t="str">
            <v>螺纹钢</v>
          </cell>
          <cell r="C882" t="str">
            <v>HRB400E Φ18 9m</v>
          </cell>
          <cell r="D882" t="str">
            <v>吨</v>
          </cell>
          <cell r="E882">
            <v>24</v>
          </cell>
          <cell r="F882">
            <v>45715</v>
          </cell>
          <cell r="G882" t="str">
            <v>（四川商建-射洪城乡一体化项目）遂宁市射洪市忠新幼儿园北侧约220米新溪小区</v>
          </cell>
          <cell r="H882" t="str">
            <v>柏子刚</v>
          </cell>
          <cell r="I882">
            <v>15692885305</v>
          </cell>
        </row>
        <row r="883">
          <cell r="A883" t="str">
            <v>陕钢</v>
          </cell>
          <cell r="B883" t="str">
            <v>螺纹钢</v>
          </cell>
          <cell r="C883" t="str">
            <v>HRB400E Φ25 9m</v>
          </cell>
          <cell r="D883" t="str">
            <v>吨</v>
          </cell>
          <cell r="E883">
            <v>6</v>
          </cell>
          <cell r="F883">
            <v>45715</v>
          </cell>
          <cell r="G883" t="str">
            <v>（四川商建-射洪城乡一体化项目）遂宁市射洪市忠新幼儿园北侧约220米新溪小区</v>
          </cell>
          <cell r="H883" t="str">
            <v>柏子刚</v>
          </cell>
          <cell r="I883">
            <v>15692885305</v>
          </cell>
        </row>
        <row r="884">
          <cell r="A884" t="str">
            <v>晋邦</v>
          </cell>
          <cell r="B884" t="str">
            <v>盘螺</v>
          </cell>
          <cell r="C884" t="str">
            <v>HRB400E Φ8</v>
          </cell>
          <cell r="D884" t="str">
            <v>吨</v>
          </cell>
          <cell r="E884">
            <v>15</v>
          </cell>
          <cell r="F884">
            <v>45715</v>
          </cell>
          <cell r="G884" t="str">
            <v>（商投建工达州中医药科技园-4工区-2号楼）达州市通川区达州中医药职业学院犀牛大道北段</v>
          </cell>
          <cell r="H884" t="str">
            <v>张扬</v>
          </cell>
          <cell r="I884">
            <v>18381904567</v>
          </cell>
        </row>
        <row r="885">
          <cell r="A885" t="str">
            <v>晋邦</v>
          </cell>
          <cell r="B885" t="str">
            <v>盘螺</v>
          </cell>
          <cell r="C885" t="str">
            <v>HRB400E Φ10</v>
          </cell>
          <cell r="D885" t="str">
            <v>吨</v>
          </cell>
          <cell r="E885">
            <v>25</v>
          </cell>
          <cell r="F885">
            <v>45715</v>
          </cell>
          <cell r="G885" t="str">
            <v>（商投建工达州中医药科技园-4工区-2号楼）达州市通川区达州中医药职业学院犀牛大道北段</v>
          </cell>
          <cell r="H885" t="str">
            <v>张扬</v>
          </cell>
          <cell r="I885">
            <v>18381904567</v>
          </cell>
        </row>
        <row r="886">
          <cell r="A886" t="str">
            <v>晋邦</v>
          </cell>
          <cell r="B886" t="str">
            <v>高线</v>
          </cell>
          <cell r="C886" t="str">
            <v>HPB300Φ6</v>
          </cell>
          <cell r="D886" t="str">
            <v>吨</v>
          </cell>
          <cell r="E886">
            <v>5</v>
          </cell>
          <cell r="F886">
            <v>45715</v>
          </cell>
          <cell r="G886" t="str">
            <v>（十九冶-江龙高速一分部）重庆市云阳县X886附近中国十九冶开云高速项目总包部西98米*复兴互通收尾</v>
          </cell>
          <cell r="H886" t="str">
            <v>吴章红</v>
          </cell>
          <cell r="I886">
            <v>18628165772</v>
          </cell>
        </row>
        <row r="887">
          <cell r="A887" t="str">
            <v>晋邦</v>
          </cell>
          <cell r="B887" t="str">
            <v>高线</v>
          </cell>
          <cell r="C887" t="str">
            <v>HPB300Φ8</v>
          </cell>
          <cell r="D887" t="str">
            <v>吨</v>
          </cell>
          <cell r="E887">
            <v>2</v>
          </cell>
          <cell r="F887">
            <v>45715</v>
          </cell>
          <cell r="G887" t="str">
            <v>（十九冶-江龙高速一分部）重庆市云阳县X886附近中国十九冶开云高速项目总包部西98米*复兴互通收尾</v>
          </cell>
          <cell r="H887" t="str">
            <v>吴章红</v>
          </cell>
          <cell r="I887">
            <v>18628165772</v>
          </cell>
        </row>
        <row r="888">
          <cell r="A888" t="str">
            <v>晋邦</v>
          </cell>
          <cell r="B888" t="str">
            <v>螺纹钢</v>
          </cell>
          <cell r="C888" t="str">
            <v>HRB400E Φ12 9m</v>
          </cell>
          <cell r="D888" t="str">
            <v>吨</v>
          </cell>
          <cell r="E888">
            <v>100</v>
          </cell>
          <cell r="F888">
            <v>45715</v>
          </cell>
          <cell r="G888" t="str">
            <v>（十九冶-江龙高速一分部）重庆市云阳县X886附近中国十九冶开云高速项目总包部西98米*复兴互通预制梁场</v>
          </cell>
          <cell r="H888" t="str">
            <v>吴章红</v>
          </cell>
          <cell r="I888">
            <v>18628165772</v>
          </cell>
        </row>
        <row r="889">
          <cell r="A889" t="str">
            <v>八局</v>
          </cell>
          <cell r="B889" t="str">
            <v>高线</v>
          </cell>
          <cell r="C889" t="str">
            <v>HPB300 Φ10</v>
          </cell>
          <cell r="D889" t="str">
            <v>吨</v>
          </cell>
          <cell r="E889">
            <v>35</v>
          </cell>
          <cell r="F889">
            <v>45715</v>
          </cell>
          <cell r="G889" t="str">
            <v>自永4标一局四公司（四川省内江市隆昌市金鹅街道自永4标一局四公司钢筋棚）</v>
          </cell>
          <cell r="H889" t="str">
            <v>郝优</v>
          </cell>
          <cell r="I889">
            <v>13891371707</v>
          </cell>
        </row>
        <row r="890">
          <cell r="A890" t="str">
            <v>八局</v>
          </cell>
          <cell r="B890" t="str">
            <v>螺纹钢 </v>
          </cell>
          <cell r="C890" t="str">
            <v>HRB500E Φ28×12米</v>
          </cell>
          <cell r="D890" t="str">
            <v>吨</v>
          </cell>
          <cell r="E890">
            <v>35</v>
          </cell>
          <cell r="F890">
            <v>45715</v>
          </cell>
          <cell r="G890" t="str">
            <v>自永4标一局四公司（四川省内江市隆昌市金鹅街道自永4标一局四公司钢筋棚）</v>
          </cell>
          <cell r="H890" t="str">
            <v>郝优</v>
          </cell>
          <cell r="I890">
            <v>13891371707</v>
          </cell>
        </row>
        <row r="891">
          <cell r="A891" t="str">
            <v>八局</v>
          </cell>
          <cell r="B891" t="str">
            <v>螺纹钢</v>
          </cell>
          <cell r="C891" t="str">
            <v>HRB400E Φ20×9米</v>
          </cell>
          <cell r="D891" t="str">
            <v>吨</v>
          </cell>
          <cell r="E891">
            <v>12</v>
          </cell>
          <cell r="F891">
            <v>45715</v>
          </cell>
          <cell r="G891" t="str">
            <v>自永4标一局四公司（四川省内江市隆昌市金鹅街道自永4标一局四公司钢筋棚）</v>
          </cell>
          <cell r="H891" t="str">
            <v>郝优</v>
          </cell>
          <cell r="I891">
            <v>13891371707</v>
          </cell>
        </row>
        <row r="892">
          <cell r="A892" t="str">
            <v>八局</v>
          </cell>
          <cell r="B892" t="str">
            <v>高线</v>
          </cell>
          <cell r="C892" t="str">
            <v>HPB300 Φ10</v>
          </cell>
          <cell r="D892" t="str">
            <v>吨</v>
          </cell>
          <cell r="E892">
            <v>24</v>
          </cell>
          <cell r="F892">
            <v>45715</v>
          </cell>
          <cell r="G892" t="str">
            <v>自永4标一局四公司（四川省内江市隆昌市金鹅街道自永4标一局四公司钢筋棚）</v>
          </cell>
          <cell r="H892" t="str">
            <v>郝优</v>
          </cell>
          <cell r="I892">
            <v>13891371707</v>
          </cell>
        </row>
        <row r="893">
          <cell r="A893" t="str">
            <v>八局</v>
          </cell>
          <cell r="B893" t="str">
            <v>盘圆</v>
          </cell>
          <cell r="C893" t="str">
            <v>HPB300Ф8</v>
          </cell>
          <cell r="D893" t="str">
            <v>吨</v>
          </cell>
          <cell r="E893">
            <v>35</v>
          </cell>
          <cell r="F893">
            <v>45715</v>
          </cell>
          <cell r="G893" t="str">
            <v>（中铁一局四公司康新高速TJ1-1标贡不卡隧道）四川省甘孜州康定市折多塘村车管所旁</v>
          </cell>
          <cell r="H893" t="str">
            <v>王锡俊</v>
          </cell>
          <cell r="I893">
            <v>18736877891</v>
          </cell>
        </row>
        <row r="894">
          <cell r="A894" t="str">
            <v>八局</v>
          </cell>
          <cell r="B894" t="str">
            <v>高线</v>
          </cell>
          <cell r="C894" t="str">
            <v>HPB300Φ10</v>
          </cell>
          <cell r="D894" t="str">
            <v>吨</v>
          </cell>
          <cell r="E894">
            <v>70</v>
          </cell>
          <cell r="F894">
            <v>45715</v>
          </cell>
          <cell r="G894" t="str">
            <v>（中铁三局-铜资高速1标）四川省资阳市安岳县石羊镇猫坝村2#钢筋场</v>
          </cell>
          <cell r="H894" t="str">
            <v>王雪</v>
          </cell>
          <cell r="I894">
            <v>18729676589</v>
          </cell>
        </row>
        <row r="895">
          <cell r="A895" t="str">
            <v>陕钢</v>
          </cell>
          <cell r="B895" t="str">
            <v>高线</v>
          </cell>
          <cell r="C895" t="str">
            <v>HPB300Φ12</v>
          </cell>
          <cell r="D895" t="str">
            <v>吨</v>
          </cell>
          <cell r="E895">
            <v>70</v>
          </cell>
          <cell r="F895">
            <v>45716</v>
          </cell>
          <cell r="G895" t="str">
            <v>（中铁三局-铜资高速1标）四川省资阳市安岳县石羊镇猫坝村2#钢筋场</v>
          </cell>
          <cell r="H895" t="str">
            <v>王雪</v>
          </cell>
          <cell r="I895">
            <v>18729676589</v>
          </cell>
        </row>
        <row r="896">
          <cell r="A896" t="str">
            <v>达钢</v>
          </cell>
          <cell r="B896" t="str">
            <v>螺纹钢</v>
          </cell>
          <cell r="C896" t="str">
            <v>HRB400E Φ32 9m</v>
          </cell>
          <cell r="D896" t="str">
            <v>吨</v>
          </cell>
          <cell r="E896">
            <v>45</v>
          </cell>
          <cell r="F896">
            <v>45716</v>
          </cell>
          <cell r="G896" t="str">
            <v>（五冶达州国道542项目-一工区桥梁一工段）四川省达州市四川省达州市达川区石桥镇武寨村</v>
          </cell>
          <cell r="H896" t="str">
            <v>杨勇</v>
          </cell>
          <cell r="I896">
            <v>18398563998</v>
          </cell>
        </row>
        <row r="897">
          <cell r="A897" t="str">
            <v>德胜</v>
          </cell>
          <cell r="B897" t="str">
            <v>螺纹钢</v>
          </cell>
          <cell r="C897" t="str">
            <v>HRB400EФ18*9m</v>
          </cell>
          <cell r="D897" t="str">
            <v>吨</v>
          </cell>
          <cell r="E897">
            <v>105</v>
          </cell>
          <cell r="F897">
            <v>45716</v>
          </cell>
          <cell r="G897" t="str">
            <v>（中铁一局四建康新高速TJ1-2标）四川省甘孜州康定市318国道玉顶积雪观景台旁</v>
          </cell>
          <cell r="H897" t="str">
            <v>宋健</v>
          </cell>
          <cell r="I897">
            <v>15691628566</v>
          </cell>
        </row>
        <row r="898">
          <cell r="A898" t="str">
            <v>德胜</v>
          </cell>
          <cell r="B898" t="str">
            <v>螺纹钢</v>
          </cell>
          <cell r="C898" t="str">
            <v>HRB400EФ22*9m</v>
          </cell>
          <cell r="D898" t="str">
            <v>吨</v>
          </cell>
          <cell r="E898">
            <v>35</v>
          </cell>
          <cell r="F898">
            <v>45716</v>
          </cell>
          <cell r="G898" t="str">
            <v>（中铁一局四建康新高速TJ1-2标）四川省甘孜州康定市318国道玉顶积雪观景台旁</v>
          </cell>
          <cell r="H898" t="str">
            <v>宋健</v>
          </cell>
          <cell r="I898">
            <v>15691628566</v>
          </cell>
        </row>
        <row r="899">
          <cell r="A899" t="str">
            <v>德胜</v>
          </cell>
          <cell r="B899" t="str">
            <v>螺纹钢</v>
          </cell>
          <cell r="C899" t="str">
            <v>HRB400EФ25*9m</v>
          </cell>
          <cell r="D899" t="str">
            <v>吨</v>
          </cell>
          <cell r="E899">
            <v>70</v>
          </cell>
          <cell r="F899">
            <v>45716</v>
          </cell>
          <cell r="G899" t="str">
            <v>（中铁六局呼和公司康新高速TJ4-2标）四川省甘孜藏族自治州康定市新都桥镇东俄罗三村中建八局搅拌站旁</v>
          </cell>
          <cell r="H899" t="str">
            <v>许文刚</v>
          </cell>
          <cell r="I899">
            <v>15848808186</v>
          </cell>
        </row>
        <row r="900">
          <cell r="A900" t="str">
            <v>成实</v>
          </cell>
          <cell r="B900" t="str">
            <v>盘圆</v>
          </cell>
          <cell r="C900" t="str">
            <v>HPB300Ф8</v>
          </cell>
          <cell r="D900" t="str">
            <v>吨</v>
          </cell>
          <cell r="E900">
            <v>35</v>
          </cell>
          <cell r="F900">
            <v>45716</v>
          </cell>
          <cell r="G900" t="str">
            <v>（中铁一局四建康新高速TJ1-2标）四川省甘孜州康定市318国道玉顶积雪观景台旁</v>
          </cell>
          <cell r="H900" t="str">
            <v>宋健</v>
          </cell>
          <cell r="I900">
            <v>15691628566</v>
          </cell>
        </row>
        <row r="901">
          <cell r="A901" t="str">
            <v>成实</v>
          </cell>
          <cell r="B901" t="str">
            <v>盘螺</v>
          </cell>
          <cell r="C901" t="str">
            <v>HRB400E Φ14</v>
          </cell>
          <cell r="D901" t="str">
            <v>吨</v>
          </cell>
          <cell r="E901">
            <v>35</v>
          </cell>
          <cell r="F901">
            <v>45717</v>
          </cell>
          <cell r="G901" t="str">
            <v>（自永1标八局二分公司钢筋棚）四川省自贡市大安区牛佛镇</v>
          </cell>
          <cell r="H901" t="str">
            <v>沈维良</v>
          </cell>
          <cell r="I901">
            <v>18980505177</v>
          </cell>
        </row>
        <row r="902">
          <cell r="A902" t="str">
            <v>成实</v>
          </cell>
          <cell r="B902" t="str">
            <v>高线</v>
          </cell>
          <cell r="C902" t="str">
            <v>HPB300 Φ12</v>
          </cell>
          <cell r="D902" t="str">
            <v>吨</v>
          </cell>
          <cell r="E902">
            <v>35</v>
          </cell>
          <cell r="F902">
            <v>45717</v>
          </cell>
          <cell r="G902" t="str">
            <v>（自永1标八局二分公司钢筋棚）四川省自贡市大安区牛佛镇</v>
          </cell>
          <cell r="H902" t="str">
            <v>沈维良</v>
          </cell>
          <cell r="I902">
            <v>18980505177</v>
          </cell>
        </row>
        <row r="903">
          <cell r="A903" t="str">
            <v>达钢</v>
          </cell>
          <cell r="B903" t="str">
            <v>盘螺</v>
          </cell>
          <cell r="C903" t="str">
            <v>HRB400E Φ8</v>
          </cell>
          <cell r="D903" t="str">
            <v>吨</v>
          </cell>
          <cell r="E903">
            <v>10</v>
          </cell>
          <cell r="F903">
            <v>45717</v>
          </cell>
          <cell r="G903" t="str">
            <v>(五冶钢构医学科学产业园建设项目房建三部-一标（7-2）)四川省南充市顺庆区搬罾街道学府大道二段</v>
          </cell>
          <cell r="H903" t="str">
            <v>郑林</v>
          </cell>
          <cell r="I903">
            <v>18349955455</v>
          </cell>
        </row>
        <row r="904">
          <cell r="A904" t="str">
            <v>达钢</v>
          </cell>
          <cell r="B904" t="str">
            <v>盘螺</v>
          </cell>
          <cell r="C904" t="str">
            <v>HRB400E Φ10</v>
          </cell>
          <cell r="D904" t="str">
            <v>吨</v>
          </cell>
          <cell r="E904">
            <v>7.5</v>
          </cell>
          <cell r="F904">
            <v>45717</v>
          </cell>
          <cell r="G904" t="str">
            <v>(五冶钢构医学科学产业园建设项目房建三部-一标（7-2）)四川省南充市顺庆区搬罾街道学府大道二段</v>
          </cell>
          <cell r="H904" t="str">
            <v>郑林</v>
          </cell>
          <cell r="I904">
            <v>18349955455</v>
          </cell>
        </row>
        <row r="905">
          <cell r="A905" t="str">
            <v>达钢</v>
          </cell>
          <cell r="B905" t="str">
            <v>盘螺</v>
          </cell>
          <cell r="C905" t="str">
            <v>HRB400E Φ12</v>
          </cell>
          <cell r="D905" t="str">
            <v>吨</v>
          </cell>
          <cell r="E905">
            <v>10</v>
          </cell>
          <cell r="F905">
            <v>45717</v>
          </cell>
          <cell r="G905" t="str">
            <v>(五冶钢构医学科学产业园建设项目房建三部-一标（7-2）)四川省南充市顺庆区搬罾街道学府大道二段</v>
          </cell>
          <cell r="H905" t="str">
            <v>郑林</v>
          </cell>
          <cell r="I905">
            <v>18349955455</v>
          </cell>
        </row>
        <row r="906">
          <cell r="A906" t="str">
            <v>达钢</v>
          </cell>
          <cell r="B906" t="str">
            <v>螺纹钢</v>
          </cell>
          <cell r="C906" t="str">
            <v>HRB500E Φ25</v>
          </cell>
          <cell r="D906" t="str">
            <v>吨</v>
          </cell>
          <cell r="E906">
            <v>9</v>
          </cell>
          <cell r="F906">
            <v>45717</v>
          </cell>
          <cell r="G906" t="str">
            <v>(五冶钢构医学科学产业园建设项目房建三部-一标（7-2）)四川省南充市顺庆区搬罾街道学府大道二段</v>
          </cell>
          <cell r="H906" t="str">
            <v>郑林</v>
          </cell>
          <cell r="I906">
            <v>18349955455</v>
          </cell>
        </row>
        <row r="907">
          <cell r="A907" t="str">
            <v>达钢</v>
          </cell>
          <cell r="B907" t="str">
            <v>螺纹钢</v>
          </cell>
          <cell r="C907" t="str">
            <v>HRB400E Φ25 9m</v>
          </cell>
          <cell r="D907" t="str">
            <v>吨</v>
          </cell>
          <cell r="E907">
            <v>30</v>
          </cell>
          <cell r="F907">
            <v>45719</v>
          </cell>
          <cell r="G907" t="str">
            <v>（五冶达州国道542项目-三工区路基六工段）四川省达州市达川区赵固镇水文村</v>
          </cell>
          <cell r="H907" t="str">
            <v>谭鹏程</v>
          </cell>
          <cell r="I907">
            <v>18280895666</v>
          </cell>
        </row>
        <row r="908">
          <cell r="A908" t="str">
            <v>达钢</v>
          </cell>
          <cell r="B908" t="str">
            <v>高线</v>
          </cell>
          <cell r="C908" t="str">
            <v>HPB300 Φ8</v>
          </cell>
          <cell r="D908" t="str">
            <v>吨</v>
          </cell>
          <cell r="E908">
            <v>8</v>
          </cell>
          <cell r="F908">
            <v>45719</v>
          </cell>
          <cell r="G908" t="str">
            <v>（五冶达州国道542项目-三工区路基八工段(连接线)）四川省达州市达川区大堰镇梨子沟</v>
          </cell>
          <cell r="H908" t="str">
            <v>谭鹏程</v>
          </cell>
          <cell r="I908">
            <v>18280895666</v>
          </cell>
        </row>
        <row r="909">
          <cell r="A909" t="str">
            <v>达钢</v>
          </cell>
          <cell r="B909" t="str">
            <v>螺纹钢</v>
          </cell>
          <cell r="C909" t="str">
            <v>HRB400E Φ12 9m</v>
          </cell>
          <cell r="D909" t="str">
            <v>吨</v>
          </cell>
          <cell r="E909">
            <v>36</v>
          </cell>
          <cell r="F909">
            <v>45719</v>
          </cell>
          <cell r="G909" t="str">
            <v>（五冶达州国道542项目-三工区路基八工段(连接线)）四川省达州市达川区大堰镇梨子沟</v>
          </cell>
          <cell r="H909" t="str">
            <v>谭鹏程</v>
          </cell>
          <cell r="I909">
            <v>18280895666</v>
          </cell>
        </row>
        <row r="910">
          <cell r="A910" t="str">
            <v>达钢</v>
          </cell>
          <cell r="B910" t="str">
            <v>螺纹钢</v>
          </cell>
          <cell r="C910" t="str">
            <v>HRB400E Φ14 9m</v>
          </cell>
          <cell r="D910" t="str">
            <v>吨</v>
          </cell>
          <cell r="E910">
            <v>6</v>
          </cell>
          <cell r="F910">
            <v>45719</v>
          </cell>
          <cell r="G910" t="str">
            <v>（五冶达州国道542项目-二工区路基五工段）四川省达州市达川区赵固镇黄家坡</v>
          </cell>
          <cell r="H910" t="str">
            <v>潘远林</v>
          </cell>
          <cell r="I910">
            <v>18281865966</v>
          </cell>
        </row>
        <row r="911">
          <cell r="A911" t="str">
            <v>达钢</v>
          </cell>
          <cell r="B911" t="str">
            <v>螺纹钢</v>
          </cell>
          <cell r="C911" t="str">
            <v>HRB400E Φ16 9m</v>
          </cell>
          <cell r="D911" t="str">
            <v>吨</v>
          </cell>
          <cell r="E911">
            <v>3</v>
          </cell>
          <cell r="F911">
            <v>45719</v>
          </cell>
          <cell r="G911" t="str">
            <v>（五冶达州国道542项目-二工区路基五工段）四川省达州市达川区赵固镇黄家坡</v>
          </cell>
          <cell r="H911" t="str">
            <v>潘远林</v>
          </cell>
          <cell r="I911">
            <v>18281865966</v>
          </cell>
        </row>
        <row r="912">
          <cell r="A912" t="str">
            <v>达钢</v>
          </cell>
          <cell r="B912" t="str">
            <v>螺纹钢</v>
          </cell>
          <cell r="C912" t="str">
            <v>HRB400E Φ28 9m</v>
          </cell>
          <cell r="D912" t="str">
            <v>吨</v>
          </cell>
          <cell r="E912">
            <v>26</v>
          </cell>
          <cell r="F912">
            <v>45719</v>
          </cell>
          <cell r="G912" t="str">
            <v>（五冶达州国道542项目-二工区路基五工段）四川省达州市达川区赵固镇黄家坡</v>
          </cell>
          <cell r="H912" t="str">
            <v>潘远林</v>
          </cell>
          <cell r="I912">
            <v>18281865966</v>
          </cell>
        </row>
        <row r="913">
          <cell r="A913" t="str">
            <v>达钢</v>
          </cell>
          <cell r="B913" t="str">
            <v>盘螺</v>
          </cell>
          <cell r="C913" t="str">
            <v>HRB400E Φ12</v>
          </cell>
          <cell r="D913" t="str">
            <v>吨</v>
          </cell>
          <cell r="E913">
            <v>10</v>
          </cell>
          <cell r="F913">
            <v>45719</v>
          </cell>
          <cell r="G913" t="str">
            <v>（五冶达州国道542项目-一工区桥梁二工段）四川省达州市达川区达川区石梯镇石成村</v>
          </cell>
          <cell r="H913" t="str">
            <v>夏树彬</v>
          </cell>
          <cell r="I913">
            <v>13518183653</v>
          </cell>
        </row>
        <row r="914">
          <cell r="A914" t="str">
            <v>达钢</v>
          </cell>
          <cell r="B914" t="str">
            <v>螺纹钢</v>
          </cell>
          <cell r="C914" t="str">
            <v>HRB400E Φ28 9m</v>
          </cell>
          <cell r="D914" t="str">
            <v>吨</v>
          </cell>
          <cell r="E914">
            <v>35</v>
          </cell>
          <cell r="F914">
            <v>45719</v>
          </cell>
          <cell r="G914" t="str">
            <v>（五冶达州国道542项目-一工区桥梁二工段）四川省达州市达川区达川区石梯镇石成村</v>
          </cell>
          <cell r="H914" t="str">
            <v>夏树彬</v>
          </cell>
          <cell r="I914">
            <v>13518183653</v>
          </cell>
        </row>
        <row r="915">
          <cell r="A915" t="str">
            <v>达钢</v>
          </cell>
          <cell r="B915" t="str">
            <v>螺纹钢</v>
          </cell>
          <cell r="C915" t="str">
            <v>HRB400E Φ14 9m</v>
          </cell>
          <cell r="D915" t="str">
            <v>吨</v>
          </cell>
          <cell r="E915">
            <v>15</v>
          </cell>
          <cell r="F915">
            <v>45719</v>
          </cell>
          <cell r="G915" t="str">
            <v>（五冶达州国道542项目-桥梁4标）四川省达州市达川区大堰镇双井村</v>
          </cell>
          <cell r="H915" t="str">
            <v>吴志强</v>
          </cell>
          <cell r="I915">
            <v>18820030907</v>
          </cell>
        </row>
        <row r="916">
          <cell r="A916" t="str">
            <v>达钢</v>
          </cell>
          <cell r="B916" t="str">
            <v>螺纹钢</v>
          </cell>
          <cell r="C916" t="str">
            <v>HRB400E Φ28 9m</v>
          </cell>
          <cell r="D916" t="str">
            <v>吨</v>
          </cell>
          <cell r="E916">
            <v>30</v>
          </cell>
          <cell r="F916">
            <v>45719</v>
          </cell>
          <cell r="G916" t="str">
            <v>（五冶达州国道542项目-桥梁4标）四川省达州市达川区大堰镇双井村</v>
          </cell>
          <cell r="H916" t="str">
            <v>吴志强</v>
          </cell>
          <cell r="I916">
            <v>18820030907</v>
          </cell>
        </row>
        <row r="917">
          <cell r="A917" t="str">
            <v>达钢</v>
          </cell>
          <cell r="B917" t="str">
            <v>螺纹钢</v>
          </cell>
          <cell r="C917" t="str">
            <v>HRB400E Φ28 9m</v>
          </cell>
          <cell r="D917" t="str">
            <v>吨</v>
          </cell>
          <cell r="E917">
            <v>42</v>
          </cell>
          <cell r="F917">
            <v>45719</v>
          </cell>
          <cell r="G917" t="str">
            <v>（五冶达州国道542项目-三工区桥梁3工段）四川省达州市达川区赵固镇水文村原村委会下300米</v>
          </cell>
          <cell r="H917" t="str">
            <v>李代茂</v>
          </cell>
          <cell r="I917">
            <v>18302833536</v>
          </cell>
        </row>
        <row r="918">
          <cell r="A918" t="str">
            <v>达钢</v>
          </cell>
          <cell r="B918" t="str">
            <v>螺纹钢</v>
          </cell>
          <cell r="C918" t="str">
            <v>HRB500E Φ12</v>
          </cell>
          <cell r="D918" t="str">
            <v>吨</v>
          </cell>
          <cell r="E918">
            <v>12</v>
          </cell>
          <cell r="F918">
            <v>45719</v>
          </cell>
          <cell r="G918" t="str">
            <v>（商投建工达州中医药科技园-4工区-7号楼）达州市通川区达州中医药职业学院犀牛大道北段</v>
          </cell>
          <cell r="H918" t="str">
            <v>张扬</v>
          </cell>
          <cell r="I918">
            <v>18381904567</v>
          </cell>
        </row>
        <row r="919">
          <cell r="A919" t="str">
            <v>达钢</v>
          </cell>
          <cell r="B919" t="str">
            <v>螺纹钢</v>
          </cell>
          <cell r="C919" t="str">
            <v>HRB500E Φ20</v>
          </cell>
          <cell r="D919" t="str">
            <v>吨</v>
          </cell>
          <cell r="E919">
            <v>12</v>
          </cell>
          <cell r="F919">
            <v>45719</v>
          </cell>
          <cell r="G919" t="str">
            <v>（商投建工达州中医药科技园-4工区-7号楼）达州市通川区达州中医药职业学院犀牛大道北段</v>
          </cell>
          <cell r="H919" t="str">
            <v>张扬</v>
          </cell>
          <cell r="I919">
            <v>18381904567</v>
          </cell>
        </row>
        <row r="920">
          <cell r="A920" t="str">
            <v>达钢</v>
          </cell>
          <cell r="B920" t="str">
            <v>螺纹钢</v>
          </cell>
          <cell r="C920" t="str">
            <v>HRB500E Φ22</v>
          </cell>
          <cell r="D920" t="str">
            <v>吨</v>
          </cell>
          <cell r="E920">
            <v>15</v>
          </cell>
          <cell r="F920">
            <v>45719</v>
          </cell>
          <cell r="G920" t="str">
            <v>（商投建工达州中医药科技园-4工区-7号楼）达州市通川区达州中医药职业学院犀牛大道北段</v>
          </cell>
          <cell r="H920" t="str">
            <v>张扬</v>
          </cell>
          <cell r="I920">
            <v>18381904567</v>
          </cell>
        </row>
        <row r="921">
          <cell r="A921" t="str">
            <v>达钢</v>
          </cell>
          <cell r="B921" t="str">
            <v>螺纹钢</v>
          </cell>
          <cell r="C921" t="str">
            <v>HRB500E Φ25</v>
          </cell>
          <cell r="D921" t="str">
            <v>吨</v>
          </cell>
          <cell r="E921">
            <v>12</v>
          </cell>
          <cell r="F921">
            <v>45719</v>
          </cell>
          <cell r="G921" t="str">
            <v>（商投建工达州中医药科技园-4工区-7号楼）达州市通川区达州中医药职业学院犀牛大道北段</v>
          </cell>
          <cell r="H921" t="str">
            <v>张扬</v>
          </cell>
          <cell r="I921">
            <v>18381904567</v>
          </cell>
        </row>
        <row r="922">
          <cell r="A922" t="str">
            <v>达钢</v>
          </cell>
          <cell r="B922" t="str">
            <v>螺纹钢</v>
          </cell>
          <cell r="C922" t="str">
            <v>HRB400E Φ28 9m</v>
          </cell>
          <cell r="D922" t="str">
            <v>吨</v>
          </cell>
          <cell r="E922">
            <v>57</v>
          </cell>
          <cell r="F922">
            <v>45719</v>
          </cell>
          <cell r="G922" t="str">
            <v>（商投建工达州中医药科技园-2工区-景观桥）达州市通川区达州中医药职业学院犀牛大道北段</v>
          </cell>
          <cell r="H922" t="str">
            <v>李波</v>
          </cell>
          <cell r="I922">
            <v>18381899787</v>
          </cell>
        </row>
        <row r="923">
          <cell r="A923" t="str">
            <v>达钢</v>
          </cell>
          <cell r="B923" t="str">
            <v>螺纹钢</v>
          </cell>
          <cell r="C923" t="str">
            <v>HRB400E Φ32 9m</v>
          </cell>
          <cell r="D923" t="str">
            <v>吨</v>
          </cell>
          <cell r="E923">
            <v>15</v>
          </cell>
          <cell r="F923">
            <v>45719</v>
          </cell>
          <cell r="G923" t="str">
            <v>（商投建工达州中医药科技园-2工区-景观桥）达州市通川区达州中医药职业学院犀牛大道北段</v>
          </cell>
          <cell r="H923" t="str">
            <v>李波</v>
          </cell>
          <cell r="I923">
            <v>18381899787</v>
          </cell>
        </row>
        <row r="924">
          <cell r="A924" t="str">
            <v>达钢</v>
          </cell>
          <cell r="B924" t="str">
            <v>盘螺</v>
          </cell>
          <cell r="C924" t="str">
            <v>HRB400E Φ8</v>
          </cell>
          <cell r="D924" t="str">
            <v>吨</v>
          </cell>
          <cell r="E924">
            <v>5</v>
          </cell>
          <cell r="F924">
            <v>45719</v>
          </cell>
          <cell r="G924" t="str">
            <v>（华西酒城南）成都市武侯区火车南站西路8号酒城南项目</v>
          </cell>
          <cell r="H924" t="str">
            <v>龙耀宇</v>
          </cell>
          <cell r="I924">
            <v>18384145895</v>
          </cell>
        </row>
        <row r="925">
          <cell r="A925" t="str">
            <v>达钢</v>
          </cell>
          <cell r="B925" t="str">
            <v>盘螺</v>
          </cell>
          <cell r="C925" t="str">
            <v>HRB400E Φ10</v>
          </cell>
          <cell r="D925" t="str">
            <v>吨</v>
          </cell>
          <cell r="E925">
            <v>2.5</v>
          </cell>
          <cell r="F925">
            <v>45719</v>
          </cell>
          <cell r="G925" t="str">
            <v>（华西酒城南）成都市武侯区火车南站西路8号酒城南项目</v>
          </cell>
          <cell r="H925" t="str">
            <v>龙耀宇</v>
          </cell>
          <cell r="I925">
            <v>18384145895</v>
          </cell>
        </row>
        <row r="926">
          <cell r="A926" t="str">
            <v>达钢</v>
          </cell>
          <cell r="B926" t="str">
            <v>盘螺</v>
          </cell>
          <cell r="C926" t="str">
            <v>HRB400E Φ12</v>
          </cell>
          <cell r="D926" t="str">
            <v>吨</v>
          </cell>
          <cell r="E926">
            <v>12.5</v>
          </cell>
          <cell r="F926">
            <v>45719</v>
          </cell>
          <cell r="G926" t="str">
            <v>（华西酒城南）成都市武侯区火车南站西路8号酒城南项目</v>
          </cell>
          <cell r="H926" t="str">
            <v>龙耀宇</v>
          </cell>
          <cell r="I926">
            <v>18384145895</v>
          </cell>
        </row>
        <row r="927">
          <cell r="A927" t="str">
            <v>达钢</v>
          </cell>
          <cell r="B927" t="str">
            <v>螺纹钢</v>
          </cell>
          <cell r="C927" t="str">
            <v>HRB400E Φ12 9m</v>
          </cell>
          <cell r="D927" t="str">
            <v>吨</v>
          </cell>
          <cell r="E927">
            <v>15</v>
          </cell>
          <cell r="F927">
            <v>45719</v>
          </cell>
          <cell r="G927" t="str">
            <v>（华西酒城南）成都市武侯区火车南站西路8号酒城南项目</v>
          </cell>
          <cell r="H927" t="str">
            <v>龙耀宇</v>
          </cell>
          <cell r="I927">
            <v>18384145895</v>
          </cell>
        </row>
        <row r="928">
          <cell r="A928" t="str">
            <v>德胜</v>
          </cell>
          <cell r="B928" t="str">
            <v>螺纹钢</v>
          </cell>
          <cell r="C928" t="str">
            <v>HRB400E Φ28 12m</v>
          </cell>
          <cell r="D928" t="str">
            <v>吨</v>
          </cell>
          <cell r="E928">
            <v>70</v>
          </cell>
          <cell r="F928">
            <v>45719</v>
          </cell>
          <cell r="G928" t="str">
            <v>（中铁广州局-成渝扩容2标）成渝扩容项目ZCB3-2标2＃拌和站【雁江区联盟桥东北50米(资资路) 】</v>
          </cell>
          <cell r="H928" t="str">
            <v>刘沛琦</v>
          </cell>
          <cell r="I928">
            <v>18011784798</v>
          </cell>
        </row>
        <row r="929">
          <cell r="A929" t="str">
            <v>德胜</v>
          </cell>
          <cell r="B929" t="str">
            <v>螺纹钢</v>
          </cell>
          <cell r="C929" t="str">
            <v>HRB400E Φ12 9m</v>
          </cell>
          <cell r="D929" t="str">
            <v>吨</v>
          </cell>
          <cell r="E929">
            <v>35</v>
          </cell>
          <cell r="F929">
            <v>45719</v>
          </cell>
          <cell r="G929" t="str">
            <v>（中铁十局-资乐高速4标）四川省眉山市仁寿县彰加镇华炉村中铁十局资乐高速3#钢筋场</v>
          </cell>
          <cell r="H929" t="str">
            <v>杨飞</v>
          </cell>
          <cell r="I929">
            <v>15667998777</v>
          </cell>
        </row>
        <row r="930">
          <cell r="A930" t="str">
            <v>德胜</v>
          </cell>
          <cell r="B930" t="str">
            <v>螺纹钢</v>
          </cell>
          <cell r="C930" t="str">
            <v>HRB400E Φ25 12m</v>
          </cell>
          <cell r="D930" t="str">
            <v>吨</v>
          </cell>
          <cell r="E930">
            <v>70</v>
          </cell>
          <cell r="F930">
            <v>45719</v>
          </cell>
          <cell r="G930" t="str">
            <v>（中铁十局-资乐高速4标）四川省眉山市仁寿县彰加镇华炉村中铁十局资乐高速3#钢筋场</v>
          </cell>
          <cell r="H930" t="str">
            <v>杨飞</v>
          </cell>
          <cell r="I930">
            <v>15667998777</v>
          </cell>
        </row>
        <row r="931">
          <cell r="A931" t="str">
            <v>德胜</v>
          </cell>
          <cell r="B931" t="str">
            <v>螺纹钢</v>
          </cell>
          <cell r="C931" t="str">
            <v>HRB400E Φ32 12m</v>
          </cell>
          <cell r="D931" t="str">
            <v>吨</v>
          </cell>
          <cell r="E931">
            <v>70</v>
          </cell>
          <cell r="F931">
            <v>45719</v>
          </cell>
          <cell r="G931" t="str">
            <v>（中铁十局-资乐高速4标）四川省眉山市仁寿县彰加镇华炉村中铁十局资乐高速3#钢筋场</v>
          </cell>
          <cell r="H931" t="str">
            <v>杨飞</v>
          </cell>
          <cell r="I931">
            <v>15667998777</v>
          </cell>
        </row>
        <row r="932">
          <cell r="A932" t="str">
            <v>德胜</v>
          </cell>
          <cell r="B932" t="str">
            <v>螺纹钢</v>
          </cell>
          <cell r="C932" t="str">
            <v>HRB400E Φ14 9m</v>
          </cell>
          <cell r="D932" t="str">
            <v>吨</v>
          </cell>
          <cell r="E932">
            <v>6</v>
          </cell>
          <cell r="F932">
            <v>45719</v>
          </cell>
          <cell r="G932" t="str">
            <v>（五冶钢构宜宾高县月江镇建设项目）  四川省宜宾市高县月江镇刚记超市斜对面(还阳组团沪碳二期项目)</v>
          </cell>
          <cell r="H932" t="str">
            <v>张朝亮</v>
          </cell>
          <cell r="I932">
            <v>15228205853</v>
          </cell>
        </row>
        <row r="933">
          <cell r="A933" t="str">
            <v>德胜</v>
          </cell>
          <cell r="B933" t="str">
            <v>螺纹钢</v>
          </cell>
          <cell r="C933" t="str">
            <v>HRB400E Φ16 9m</v>
          </cell>
          <cell r="D933" t="str">
            <v>吨</v>
          </cell>
          <cell r="E933">
            <v>60</v>
          </cell>
          <cell r="F933">
            <v>45719</v>
          </cell>
          <cell r="G933" t="str">
            <v>（五冶钢构宜宾高县月江镇建设项目）  四川省宜宾市高县月江镇刚记超市斜对面(还阳组团沪碳二期项目)</v>
          </cell>
          <cell r="H933" t="str">
            <v>张朝亮</v>
          </cell>
          <cell r="I933">
            <v>15228205853</v>
          </cell>
        </row>
        <row r="934">
          <cell r="A934" t="str">
            <v>德胜</v>
          </cell>
          <cell r="B934" t="str">
            <v>螺纹钢</v>
          </cell>
          <cell r="C934" t="str">
            <v>HRB400E Φ22 9m</v>
          </cell>
          <cell r="D934" t="str">
            <v>吨</v>
          </cell>
          <cell r="E934">
            <v>5</v>
          </cell>
          <cell r="F934">
            <v>45719</v>
          </cell>
          <cell r="G934" t="str">
            <v>（五冶钢构宜宾高县月江镇建设项目）  四川省宜宾市高县月江镇刚记超市斜对面(还阳组团沪碳二期项目)</v>
          </cell>
          <cell r="H934" t="str">
            <v>张朝亮</v>
          </cell>
          <cell r="I934">
            <v>15228205853</v>
          </cell>
        </row>
        <row r="935">
          <cell r="A935" t="str">
            <v>陕钢</v>
          </cell>
          <cell r="B935" t="str">
            <v>高线</v>
          </cell>
          <cell r="C935" t="str">
            <v>HPB300Φ12</v>
          </cell>
          <cell r="D935" t="str">
            <v>吨</v>
          </cell>
          <cell r="E935">
            <v>35</v>
          </cell>
          <cell r="F935">
            <v>45719</v>
          </cell>
          <cell r="G935" t="str">
            <v>（中铁广州局-成渝扩容2标）成渝扩容项目ZCB3-2标2＃拌和站【雁江区联盟桥东北50米(资资路) 】</v>
          </cell>
          <cell r="H935" t="str">
            <v>刘沛琦</v>
          </cell>
          <cell r="I935">
            <v>18011784798</v>
          </cell>
        </row>
        <row r="936">
          <cell r="A936" t="str">
            <v>德胜</v>
          </cell>
          <cell r="B936" t="str">
            <v>螺纹钢</v>
          </cell>
          <cell r="C936" t="str">
            <v>HRB400E Φ18 9m</v>
          </cell>
          <cell r="D936" t="str">
            <v>吨</v>
          </cell>
          <cell r="E936">
            <v>20</v>
          </cell>
          <cell r="F936">
            <v>45719</v>
          </cell>
          <cell r="G936" t="str">
            <v>(五冶钢构医学科学产业园建设项目房建三部-一标（7-2）)四川省南充市顺庆区搬罾街道学府大道二段</v>
          </cell>
          <cell r="H936" t="str">
            <v>郑林</v>
          </cell>
          <cell r="I936">
            <v>18349955455</v>
          </cell>
        </row>
        <row r="937">
          <cell r="A937" t="str">
            <v>德胜</v>
          </cell>
          <cell r="B937" t="str">
            <v>螺纹钢</v>
          </cell>
          <cell r="C937" t="str">
            <v>HRB500E Φ22</v>
          </cell>
          <cell r="D937" t="str">
            <v>吨</v>
          </cell>
          <cell r="E937">
            <v>7</v>
          </cell>
          <cell r="F937">
            <v>45719</v>
          </cell>
          <cell r="G937" t="str">
            <v>(五冶钢构医学科学产业园建设项目房建三部-一标（7-2）)四川省南充市顺庆区搬罾街道学府大道二段</v>
          </cell>
          <cell r="H937" t="str">
            <v>郑林</v>
          </cell>
          <cell r="I937">
            <v>18349955455</v>
          </cell>
        </row>
        <row r="938">
          <cell r="A938" t="str">
            <v>德胜</v>
          </cell>
          <cell r="B938" t="str">
            <v>螺纹钢</v>
          </cell>
          <cell r="C938" t="str">
            <v>HRB400E Φ25 12m</v>
          </cell>
          <cell r="D938" t="str">
            <v>吨</v>
          </cell>
          <cell r="E938">
            <v>9</v>
          </cell>
          <cell r="F938">
            <v>45719</v>
          </cell>
          <cell r="G938" t="str">
            <v>(五冶钢构医学科学产业园建设项目房建三部-排洪渠)四川省南充市顺庆区搬罾街道学府大道二段</v>
          </cell>
          <cell r="H938" t="str">
            <v>郑林</v>
          </cell>
          <cell r="I938">
            <v>18349955455</v>
          </cell>
        </row>
        <row r="939">
          <cell r="A939" t="str">
            <v>润耀</v>
          </cell>
          <cell r="B939" t="str">
            <v>盘螺</v>
          </cell>
          <cell r="C939" t="str">
            <v>HRB400E Φ8</v>
          </cell>
          <cell r="D939" t="str">
            <v>吨</v>
          </cell>
          <cell r="E939">
            <v>25</v>
          </cell>
          <cell r="F939">
            <v>45719</v>
          </cell>
          <cell r="G939" t="str">
            <v>（五冶钢构宜宾高县月江镇建设项目）  四川省宜宾市高县月江镇刚记超市斜对面(还阳组团沪碳二期项目)</v>
          </cell>
          <cell r="H939" t="str">
            <v>张朝亮</v>
          </cell>
          <cell r="I939">
            <v>15228205853</v>
          </cell>
        </row>
        <row r="940">
          <cell r="A940" t="str">
            <v>润耀</v>
          </cell>
          <cell r="B940" t="str">
            <v>螺纹钢</v>
          </cell>
          <cell r="C940" t="str">
            <v>HRB400E Φ22 9m</v>
          </cell>
          <cell r="D940" t="str">
            <v>吨</v>
          </cell>
          <cell r="E940">
            <v>10</v>
          </cell>
          <cell r="F940">
            <v>45719</v>
          </cell>
          <cell r="G940" t="str">
            <v>（五冶钢构宜宾高县月江镇建设项目）  四川省宜宾市高县月江镇刚记超市斜对面(还阳组团沪碳二期项目)</v>
          </cell>
          <cell r="H940" t="str">
            <v>张朝亮</v>
          </cell>
          <cell r="I940">
            <v>15228205853</v>
          </cell>
        </row>
        <row r="941">
          <cell r="A941" t="str">
            <v>德胜</v>
          </cell>
          <cell r="B941" t="str">
            <v>螺纹钢</v>
          </cell>
          <cell r="C941" t="str">
            <v>HRB400E Φ12 9m</v>
          </cell>
          <cell r="D941" t="str">
            <v>吨</v>
          </cell>
          <cell r="E941">
            <v>6</v>
          </cell>
          <cell r="F941">
            <v>45719</v>
          </cell>
          <cell r="G941" t="str">
            <v>（四川商建-射洪城乡一体化项目）遂宁市射洪市忠新幼儿园北侧约220米新溪小区</v>
          </cell>
          <cell r="H941" t="str">
            <v>柏子刚</v>
          </cell>
          <cell r="I941">
            <v>15692885305</v>
          </cell>
        </row>
        <row r="942">
          <cell r="A942" t="str">
            <v>德胜</v>
          </cell>
          <cell r="B942" t="str">
            <v>螺纹钢</v>
          </cell>
          <cell r="C942" t="str">
            <v>HRB400E Φ18 9m</v>
          </cell>
          <cell r="D942" t="str">
            <v>吨</v>
          </cell>
          <cell r="E942">
            <v>24</v>
          </cell>
          <cell r="F942">
            <v>45719</v>
          </cell>
          <cell r="G942" t="str">
            <v>（四川商建-射洪城乡一体化项目）遂宁市射洪市忠新幼儿园北侧约220米新溪小区</v>
          </cell>
          <cell r="H942" t="str">
            <v>柏子刚</v>
          </cell>
          <cell r="I942">
            <v>15692885305</v>
          </cell>
        </row>
        <row r="943">
          <cell r="A943" t="str">
            <v>德胜</v>
          </cell>
          <cell r="B943" t="str">
            <v>螺纹钢</v>
          </cell>
          <cell r="C943" t="str">
            <v>HRB400E Φ25 9m</v>
          </cell>
          <cell r="D943" t="str">
            <v>吨</v>
          </cell>
          <cell r="E943">
            <v>6</v>
          </cell>
          <cell r="F943">
            <v>45719</v>
          </cell>
          <cell r="G943" t="str">
            <v>（四川商建-射洪城乡一体化项目）遂宁市射洪市忠新幼儿园北侧约220米新溪小区</v>
          </cell>
          <cell r="H943" t="str">
            <v>柏子刚</v>
          </cell>
          <cell r="I943">
            <v>15692885305</v>
          </cell>
        </row>
        <row r="944">
          <cell r="A944" t="str">
            <v>达钢</v>
          </cell>
          <cell r="B944" t="str">
            <v>螺纹钢</v>
          </cell>
          <cell r="C944" t="str">
            <v>HRB400E Φ12 9m</v>
          </cell>
          <cell r="D944" t="str">
            <v>吨</v>
          </cell>
          <cell r="E944">
            <v>57</v>
          </cell>
          <cell r="F944">
            <v>45720</v>
          </cell>
          <cell r="G944" t="str">
            <v>（十九冶-江龙高速三分部）重庆市云阳县蔈草镇三坵田*小尖山梁场</v>
          </cell>
          <cell r="H944" t="str">
            <v>徐宇</v>
          </cell>
          <cell r="I944">
            <v>19822311919</v>
          </cell>
        </row>
        <row r="945">
          <cell r="A945" t="str">
            <v>达钢</v>
          </cell>
          <cell r="B945" t="str">
            <v>螺纹钢</v>
          </cell>
          <cell r="C945" t="str">
            <v>HRB400E Φ25 9m</v>
          </cell>
          <cell r="D945" t="str">
            <v>吨</v>
          </cell>
          <cell r="E945">
            <v>15</v>
          </cell>
          <cell r="F945">
            <v>45720</v>
          </cell>
          <cell r="G945" t="str">
            <v>（十九冶-江龙高速三分部）重庆市云阳县蔈草镇三坵田*小尖山梁场</v>
          </cell>
          <cell r="H945" t="str">
            <v>徐宇</v>
          </cell>
          <cell r="I945">
            <v>19822311919</v>
          </cell>
        </row>
        <row r="946">
          <cell r="A946" t="str">
            <v>达钢</v>
          </cell>
          <cell r="B946" t="str">
            <v>螺纹钢</v>
          </cell>
          <cell r="C946" t="str">
            <v>HRB400E Φ20 9m</v>
          </cell>
          <cell r="D946" t="str">
            <v>吨</v>
          </cell>
          <cell r="E946">
            <v>35</v>
          </cell>
          <cell r="F946">
            <v>45720</v>
          </cell>
          <cell r="G946" t="str">
            <v>（十九冶-江龙高速三分部）重庆市云阳县蔈草镇歧阳村开云高速*朗2</v>
          </cell>
          <cell r="H946" t="str">
            <v>徐宇</v>
          </cell>
          <cell r="I946">
            <v>19822311919</v>
          </cell>
        </row>
        <row r="947">
          <cell r="A947" t="str">
            <v>达钢</v>
          </cell>
          <cell r="B947" t="str">
            <v>螺纹钢</v>
          </cell>
          <cell r="C947" t="str">
            <v>HRB400E Φ12 9m</v>
          </cell>
          <cell r="D947" t="str">
            <v>吨</v>
          </cell>
          <cell r="E947">
            <v>70</v>
          </cell>
          <cell r="F947">
            <v>45720</v>
          </cell>
          <cell r="G947" t="str">
            <v>（十九冶-江龙高速三分部）重庆市云阳县龙角镇*皮家营梁场</v>
          </cell>
          <cell r="H947" t="str">
            <v>徐宇</v>
          </cell>
          <cell r="I947">
            <v>19822311919</v>
          </cell>
        </row>
        <row r="948">
          <cell r="A948" t="str">
            <v>达钢</v>
          </cell>
          <cell r="B948" t="str">
            <v>高线</v>
          </cell>
          <cell r="C948" t="str">
            <v>HPB300Φ10</v>
          </cell>
          <cell r="D948" t="str">
            <v>吨</v>
          </cell>
          <cell r="E948">
            <v>5</v>
          </cell>
          <cell r="F948">
            <v>45720</v>
          </cell>
          <cell r="G948" t="str">
            <v>（十九冶-江龙高速三分部）重庆市云阳县龙角镇*刘家漕2#桥 </v>
          </cell>
          <cell r="H948" t="str">
            <v>徐宇</v>
          </cell>
          <cell r="I948">
            <v>19822311919</v>
          </cell>
        </row>
        <row r="949">
          <cell r="A949" t="str">
            <v>达钢</v>
          </cell>
          <cell r="B949" t="str">
            <v>盘螺</v>
          </cell>
          <cell r="C949" t="str">
            <v>HRB400E Φ10</v>
          </cell>
          <cell r="D949" t="str">
            <v>吨</v>
          </cell>
          <cell r="E949">
            <v>5</v>
          </cell>
          <cell r="F949">
            <v>45720</v>
          </cell>
          <cell r="G949" t="str">
            <v>（十九冶-江龙高速三分部）重庆市云阳县龙角镇*刘家漕2#桥 </v>
          </cell>
          <cell r="H949" t="str">
            <v>徐宇</v>
          </cell>
          <cell r="I949">
            <v>19822311919</v>
          </cell>
        </row>
        <row r="950">
          <cell r="A950" t="str">
            <v>达钢</v>
          </cell>
          <cell r="B950" t="str">
            <v>螺纹钢</v>
          </cell>
          <cell r="C950" t="str">
            <v>HRB400E Φ12 9m</v>
          </cell>
          <cell r="D950" t="str">
            <v>吨</v>
          </cell>
          <cell r="E950">
            <v>18</v>
          </cell>
          <cell r="F950">
            <v>45720</v>
          </cell>
          <cell r="G950" t="str">
            <v>（十九冶-江龙高速三分部）重庆市云阳县龙角镇*刘家漕2#桥 </v>
          </cell>
          <cell r="H950" t="str">
            <v>徐宇</v>
          </cell>
          <cell r="I950">
            <v>19822311919</v>
          </cell>
        </row>
        <row r="951">
          <cell r="A951" t="str">
            <v>达钢</v>
          </cell>
          <cell r="B951" t="str">
            <v>螺纹钢</v>
          </cell>
          <cell r="C951" t="str">
            <v>HRB400E Φ16 9m</v>
          </cell>
          <cell r="D951" t="str">
            <v>吨</v>
          </cell>
          <cell r="E951">
            <v>9</v>
          </cell>
          <cell r="F951">
            <v>45720</v>
          </cell>
          <cell r="G951" t="str">
            <v>（十九冶-江龙高速三分部）重庆市云阳县龙角镇*刘家漕2#桥 </v>
          </cell>
          <cell r="H951" t="str">
            <v>徐宇</v>
          </cell>
          <cell r="I951">
            <v>19822311919</v>
          </cell>
        </row>
        <row r="952">
          <cell r="A952" t="str">
            <v>达钢</v>
          </cell>
          <cell r="B952" t="str">
            <v>螺纹钢</v>
          </cell>
          <cell r="C952" t="str">
            <v>HRB400E Φ16 9m</v>
          </cell>
          <cell r="D952" t="str">
            <v>吨</v>
          </cell>
          <cell r="E952">
            <v>12</v>
          </cell>
          <cell r="F952">
            <v>45720</v>
          </cell>
          <cell r="G952" t="str">
            <v>（十九冶-江龙高速二分部）重庆市云阳县S305附近*龙角梁场</v>
          </cell>
          <cell r="H952" t="str">
            <v>张鹏</v>
          </cell>
          <cell r="I952">
            <v>18223006448</v>
          </cell>
        </row>
        <row r="953">
          <cell r="A953" t="str">
            <v>达钢</v>
          </cell>
          <cell r="B953" t="str">
            <v>螺纹钢</v>
          </cell>
          <cell r="C953" t="str">
            <v>HRB400E Φ12 9m</v>
          </cell>
          <cell r="D953" t="str">
            <v>吨</v>
          </cell>
          <cell r="E953">
            <v>24</v>
          </cell>
          <cell r="F953">
            <v>45720</v>
          </cell>
          <cell r="G953" t="str">
            <v>（十九冶-江龙高速二分部）重庆市云阳县S305附近*龙角梁场</v>
          </cell>
          <cell r="H953" t="str">
            <v>张鹏</v>
          </cell>
          <cell r="I953">
            <v>18223006448</v>
          </cell>
        </row>
        <row r="954">
          <cell r="A954" t="str">
            <v>达钢</v>
          </cell>
          <cell r="B954" t="str">
            <v>螺纹钢</v>
          </cell>
          <cell r="C954" t="str">
            <v>HRB400E Φ12 9m</v>
          </cell>
          <cell r="D954" t="str">
            <v>吨</v>
          </cell>
          <cell r="E954">
            <v>70</v>
          </cell>
          <cell r="F954">
            <v>45720</v>
          </cell>
          <cell r="G954" t="str">
            <v>（十九冶-江龙高速二分部）重庆市云阳县宝坪镇双塆村*宝坪梁场</v>
          </cell>
          <cell r="H954" t="str">
            <v>张鹏</v>
          </cell>
          <cell r="I954">
            <v>18223006448</v>
          </cell>
        </row>
        <row r="955">
          <cell r="A955" t="str">
            <v>晋邦</v>
          </cell>
          <cell r="B955" t="str">
            <v>盘螺</v>
          </cell>
          <cell r="C955" t="str">
            <v>HRB400E Φ12</v>
          </cell>
          <cell r="D955" t="str">
            <v>吨</v>
          </cell>
          <cell r="E955">
            <v>14</v>
          </cell>
          <cell r="F955">
            <v>45720</v>
          </cell>
          <cell r="G955" t="str">
            <v>（商投建工达州中医药科技园-1工区）达州市通川区达州中医药职业学院犀牛大道北段</v>
          </cell>
          <cell r="H955" t="str">
            <v>程黄刚</v>
          </cell>
          <cell r="I955">
            <v>15108211617</v>
          </cell>
        </row>
        <row r="956">
          <cell r="A956" t="str">
            <v>晋邦</v>
          </cell>
          <cell r="B956" t="str">
            <v>螺纹钢</v>
          </cell>
          <cell r="C956" t="str">
            <v>HRB400E Φ25 9m</v>
          </cell>
          <cell r="D956" t="str">
            <v>吨</v>
          </cell>
          <cell r="E956">
            <v>21</v>
          </cell>
          <cell r="F956">
            <v>45720</v>
          </cell>
          <cell r="G956" t="str">
            <v>（商投建工达州中医药科技园-1工区）达州市通川区达州中医药职业学院犀牛大道北段</v>
          </cell>
          <cell r="H956" t="str">
            <v>程黄刚</v>
          </cell>
          <cell r="I956">
            <v>15108211617</v>
          </cell>
        </row>
        <row r="957">
          <cell r="A957" t="str">
            <v>玉昆</v>
          </cell>
          <cell r="B957" t="str">
            <v>盘螺</v>
          </cell>
          <cell r="C957" t="str">
            <v>HRB400EΦ12</v>
          </cell>
          <cell r="D957" t="str">
            <v>吨</v>
          </cell>
          <cell r="E957">
            <v>60</v>
          </cell>
          <cell r="F957">
            <v>45720</v>
          </cell>
          <cell r="G957" t="str">
            <v>凉山州昭觉县洒拉地坡乡中铁一局三分部山里钢筋场</v>
          </cell>
          <cell r="H957" t="str">
            <v>陈忠</v>
          </cell>
          <cell r="I957">
            <v>17602306163</v>
          </cell>
        </row>
        <row r="958">
          <cell r="A958" t="str">
            <v>玉昆</v>
          </cell>
          <cell r="B958" t="str">
            <v>螺纹钢</v>
          </cell>
          <cell r="C958" t="str">
            <v>HRB400EΦ32</v>
          </cell>
          <cell r="D958" t="str">
            <v>吨</v>
          </cell>
          <cell r="E958">
            <v>100</v>
          </cell>
          <cell r="F958">
            <v>45720</v>
          </cell>
          <cell r="G958" t="str">
            <v>凉山州昭觉县洒拉地坡乡中铁一局三分部山里钢筋场</v>
          </cell>
          <cell r="H958" t="str">
            <v>陈忠</v>
          </cell>
          <cell r="I958">
            <v>17602306163</v>
          </cell>
        </row>
        <row r="959">
          <cell r="A959" t="str">
            <v>玉昆</v>
          </cell>
          <cell r="B959" t="str">
            <v>螺纹钢</v>
          </cell>
          <cell r="C959" t="str">
            <v>HRB500EФ28</v>
          </cell>
          <cell r="D959" t="str">
            <v>吨</v>
          </cell>
          <cell r="E959">
            <v>160</v>
          </cell>
          <cell r="F959">
            <v>45720</v>
          </cell>
          <cell r="G959" t="str">
            <v>（中铁一局四公司西昭高速6标1分部）四川省凉山彝族自治州西昌市川兴镇普诗乡李子村</v>
          </cell>
          <cell r="H959" t="str">
            <v>党牛</v>
          </cell>
          <cell r="I959">
            <v>19996000463</v>
          </cell>
        </row>
        <row r="960">
          <cell r="A960" t="str">
            <v>玉昆</v>
          </cell>
          <cell r="B960" t="str">
            <v>螺纹钢</v>
          </cell>
          <cell r="C960" t="str">
            <v>HRB400EФ28</v>
          </cell>
          <cell r="D960" t="str">
            <v>吨</v>
          </cell>
          <cell r="E960">
            <v>160</v>
          </cell>
          <cell r="F960">
            <v>45720</v>
          </cell>
          <cell r="G960" t="str">
            <v>（中铁一局四公司西昭高速6标2分部）四川省凉山彝族自治州昭觉县G348哈洛觉底</v>
          </cell>
          <cell r="H960" t="str">
            <v>刘振利</v>
          </cell>
          <cell r="I960">
            <v>17791512983</v>
          </cell>
        </row>
        <row r="961">
          <cell r="A961" t="str">
            <v>玉昆</v>
          </cell>
          <cell r="B961" t="str">
            <v>螺纹钢</v>
          </cell>
          <cell r="C961" t="str">
            <v>HRB500EΦ32</v>
          </cell>
          <cell r="D961" t="str">
            <v>吨</v>
          </cell>
          <cell r="E961">
            <v>160</v>
          </cell>
          <cell r="F961">
            <v>45720</v>
          </cell>
          <cell r="G961" t="str">
            <v>（中铁一局四公司西昭高速6标4分部）四川省凉山彝族自治州昭觉县杨日占里</v>
          </cell>
          <cell r="H961" t="str">
            <v>马占全</v>
          </cell>
          <cell r="I961">
            <v>18189516465</v>
          </cell>
        </row>
        <row r="962">
          <cell r="A962" t="str">
            <v>陕钢</v>
          </cell>
          <cell r="B962" t="str">
            <v>盘螺</v>
          </cell>
          <cell r="C962" t="str">
            <v>HRB400E Φ12</v>
          </cell>
          <cell r="D962" t="str">
            <v>吨</v>
          </cell>
          <cell r="E962">
            <v>27.5</v>
          </cell>
          <cell r="F962">
            <v>45721</v>
          </cell>
          <cell r="G962" t="str">
            <v>（中铁三局-铜资高速1标）四川省资阳市安岳县石羊镇猫坝村2#钢筋场</v>
          </cell>
          <cell r="H962" t="str">
            <v>王雪</v>
          </cell>
          <cell r="I962">
            <v>18729676589</v>
          </cell>
        </row>
        <row r="963">
          <cell r="A963" t="str">
            <v>陕钢</v>
          </cell>
          <cell r="B963" t="str">
            <v>盘螺</v>
          </cell>
          <cell r="C963" t="str">
            <v>HRB400E Φ10</v>
          </cell>
          <cell r="D963" t="str">
            <v>吨</v>
          </cell>
          <cell r="E963">
            <v>7.5</v>
          </cell>
          <cell r="F963">
            <v>45721</v>
          </cell>
          <cell r="G963" t="str">
            <v>（中铁三局-铜资高速1标）四川省资阳市安岳县石羊镇猫坝村2#钢筋场</v>
          </cell>
          <cell r="H963" t="str">
            <v>王雪</v>
          </cell>
          <cell r="I963">
            <v>18729676589</v>
          </cell>
        </row>
        <row r="964">
          <cell r="A964" t="str">
            <v>陕钢</v>
          </cell>
          <cell r="B964" t="str">
            <v>高线</v>
          </cell>
          <cell r="C964" t="str">
            <v>HPB300Φ12</v>
          </cell>
          <cell r="D964" t="str">
            <v>吨</v>
          </cell>
          <cell r="E964">
            <v>35</v>
          </cell>
          <cell r="F964">
            <v>45721</v>
          </cell>
          <cell r="G964" t="str">
            <v>（中铁二局-成渝扩容4标）四川省成都市简阳市杨家镇桐子湾村二局钢筋场</v>
          </cell>
          <cell r="H964" t="str">
            <v>陈钢</v>
          </cell>
          <cell r="I964">
            <v>13018165813</v>
          </cell>
        </row>
        <row r="965">
          <cell r="A965" t="str">
            <v>陕钢</v>
          </cell>
          <cell r="B965" t="str">
            <v>盘螺</v>
          </cell>
          <cell r="C965" t="str">
            <v>HRB400E Φ10</v>
          </cell>
          <cell r="D965" t="str">
            <v>吨</v>
          </cell>
          <cell r="E965">
            <v>25</v>
          </cell>
          <cell r="F965">
            <v>45721</v>
          </cell>
          <cell r="G965" t="str">
            <v>（中铁二局-成渝扩容4标）四川省成都市简阳市杨家镇桐子湾村二局钢筋场</v>
          </cell>
          <cell r="H965" t="str">
            <v>陈钢</v>
          </cell>
          <cell r="I965">
            <v>13018165813</v>
          </cell>
        </row>
        <row r="966">
          <cell r="A966" t="str">
            <v>陕钢</v>
          </cell>
          <cell r="B966" t="str">
            <v>盘螺</v>
          </cell>
          <cell r="C966" t="str">
            <v>HRB400E Φ12</v>
          </cell>
          <cell r="D966" t="str">
            <v>吨</v>
          </cell>
          <cell r="E966">
            <v>12</v>
          </cell>
          <cell r="F966">
            <v>45721</v>
          </cell>
          <cell r="G966" t="str">
            <v>（中铁二局-成渝扩容4标）四川省成都市简阳市杨家镇桐子湾村二局钢筋场</v>
          </cell>
          <cell r="H966" t="str">
            <v>陈钢</v>
          </cell>
          <cell r="I966">
            <v>13018165813</v>
          </cell>
        </row>
        <row r="967">
          <cell r="A967" t="str">
            <v>陕钢</v>
          </cell>
          <cell r="B967" t="str">
            <v>高线</v>
          </cell>
          <cell r="C967" t="str">
            <v>HPB300Φ12</v>
          </cell>
          <cell r="D967" t="str">
            <v>吨</v>
          </cell>
          <cell r="E967">
            <v>35</v>
          </cell>
          <cell r="F967">
            <v>45721</v>
          </cell>
          <cell r="G967" t="str">
            <v>（中铁广州局-成渝扩容2标）四川省资阳市雁江区南双路杨家糖房</v>
          </cell>
          <cell r="H967" t="str">
            <v>邓志强</v>
          </cell>
          <cell r="I967">
            <v>17603045490</v>
          </cell>
        </row>
        <row r="968">
          <cell r="A968" t="str">
            <v>德胜</v>
          </cell>
          <cell r="B968" t="str">
            <v>螺纹钢</v>
          </cell>
          <cell r="C968" t="str">
            <v>HRB400E Φ12 9m</v>
          </cell>
          <cell r="D968" t="str">
            <v>吨</v>
          </cell>
          <cell r="E968">
            <v>35</v>
          </cell>
          <cell r="F968">
            <v>45721</v>
          </cell>
          <cell r="G968" t="str">
            <v>（中铁北京局-资乐高速6标）四川省乐山市市中区土主镇资乐高速TJ6标项目试验室</v>
          </cell>
          <cell r="H968" t="str">
            <v>刘岩</v>
          </cell>
          <cell r="I968">
            <v>18543566469</v>
          </cell>
        </row>
        <row r="969">
          <cell r="A969" t="str">
            <v>德胜</v>
          </cell>
          <cell r="B969" t="str">
            <v>螺纹钢</v>
          </cell>
          <cell r="C969" t="str">
            <v>HRB400E Φ20 9m</v>
          </cell>
          <cell r="D969" t="str">
            <v>吨</v>
          </cell>
          <cell r="E969">
            <v>35</v>
          </cell>
          <cell r="F969">
            <v>45721</v>
          </cell>
          <cell r="G969" t="str">
            <v>（中铁广州局-成渝扩容2标）四川省资阳市雁江区南双路杨家糖房</v>
          </cell>
          <cell r="H969" t="str">
            <v>邓志强</v>
          </cell>
          <cell r="I969">
            <v>17603045490</v>
          </cell>
        </row>
        <row r="970">
          <cell r="A970" t="str">
            <v>德胜</v>
          </cell>
          <cell r="B970" t="str">
            <v>螺纹钢</v>
          </cell>
          <cell r="C970" t="str">
            <v>HRB400E Φ25 12m</v>
          </cell>
          <cell r="D970" t="str">
            <v>吨</v>
          </cell>
          <cell r="E970">
            <v>175</v>
          </cell>
          <cell r="F970">
            <v>45721</v>
          </cell>
          <cell r="G970" t="str">
            <v>（中铁五局-成渝扩容3标）四川省资阳市雁江区伍隍镇铺子村雁江区X138</v>
          </cell>
          <cell r="H970" t="str">
            <v>王健</v>
          </cell>
          <cell r="I970">
            <v>17726168395</v>
          </cell>
        </row>
        <row r="971">
          <cell r="A971" t="str">
            <v>德胜</v>
          </cell>
          <cell r="B971" t="str">
            <v>螺纹钢</v>
          </cell>
          <cell r="C971" t="str">
            <v>HRB400E Φ12 9m</v>
          </cell>
          <cell r="D971" t="str">
            <v>吨</v>
          </cell>
          <cell r="E971">
            <v>9</v>
          </cell>
          <cell r="F971">
            <v>45721</v>
          </cell>
          <cell r="G971" t="str">
            <v>(五冶钢构医学科学产业园建设项目房建二部-六标)四川省南充市顺庆区搬罾街道学府大道二段</v>
          </cell>
          <cell r="H971" t="str">
            <v>安南</v>
          </cell>
          <cell r="I971">
            <v>19950525030</v>
          </cell>
        </row>
        <row r="972">
          <cell r="A972" t="str">
            <v>德胜</v>
          </cell>
          <cell r="B972" t="str">
            <v>螺纹钢</v>
          </cell>
          <cell r="C972" t="str">
            <v>HRB400E Φ16 9m</v>
          </cell>
          <cell r="D972" t="str">
            <v>吨</v>
          </cell>
          <cell r="E972">
            <v>9</v>
          </cell>
          <cell r="F972">
            <v>45721</v>
          </cell>
          <cell r="G972" t="str">
            <v>(五冶钢构医学科学产业园建设项目房建二部-六标)四川省南充市顺庆区搬罾街道学府大道二段</v>
          </cell>
          <cell r="H972" t="str">
            <v>安南</v>
          </cell>
          <cell r="I972">
            <v>19950525030</v>
          </cell>
        </row>
        <row r="973">
          <cell r="A973" t="str">
            <v>德胜</v>
          </cell>
          <cell r="B973" t="str">
            <v>螺纹钢</v>
          </cell>
          <cell r="C973" t="str">
            <v>HRB400E Φ25 9m</v>
          </cell>
          <cell r="D973" t="str">
            <v>吨</v>
          </cell>
          <cell r="E973">
            <v>10</v>
          </cell>
          <cell r="F973">
            <v>45721</v>
          </cell>
          <cell r="G973" t="str">
            <v>(五冶钢构医学科学产业园建设项目房建二部-六标)四川省南充市顺庆区搬罾街道学府大道二段</v>
          </cell>
          <cell r="H973" t="str">
            <v>安南</v>
          </cell>
          <cell r="I973">
            <v>19950525030</v>
          </cell>
        </row>
        <row r="974">
          <cell r="A974" t="str">
            <v>德胜</v>
          </cell>
          <cell r="B974" t="str">
            <v>螺纹钢</v>
          </cell>
          <cell r="C974" t="str">
            <v>HRB400E Φ28 9m</v>
          </cell>
          <cell r="D974" t="str">
            <v>吨</v>
          </cell>
          <cell r="E974">
            <v>7</v>
          </cell>
          <cell r="F974">
            <v>45721</v>
          </cell>
          <cell r="G974" t="str">
            <v>(五冶钢构医学科学产业园建设项目房建二部-六标)四川省南充市顺庆区搬罾街道学府大道二段</v>
          </cell>
          <cell r="H974" t="str">
            <v>安南</v>
          </cell>
          <cell r="I974">
            <v>19950525030</v>
          </cell>
        </row>
        <row r="975">
          <cell r="A975" t="str">
            <v>德胜</v>
          </cell>
          <cell r="B975" t="str">
            <v>螺纹钢</v>
          </cell>
          <cell r="C975" t="str">
            <v>HRB500EФ25*9m</v>
          </cell>
          <cell r="D975" t="str">
            <v>吨</v>
          </cell>
          <cell r="E975">
            <v>20</v>
          </cell>
          <cell r="F975">
            <v>45721</v>
          </cell>
          <cell r="G975" t="str">
            <v>（中核中原-温江北林医养综合体项目）四川省成都市温江区万春大道第三人民医院东</v>
          </cell>
          <cell r="H975" t="str">
            <v>蔡杰</v>
          </cell>
          <cell r="I975">
            <v>18875129329</v>
          </cell>
        </row>
        <row r="976">
          <cell r="A976" t="str">
            <v>德胜</v>
          </cell>
          <cell r="B976" t="str">
            <v>螺纹钢</v>
          </cell>
          <cell r="C976" t="str">
            <v>HRB500EФ28*9m</v>
          </cell>
          <cell r="D976" t="str">
            <v>吨</v>
          </cell>
          <cell r="E976">
            <v>10</v>
          </cell>
          <cell r="F976">
            <v>45721</v>
          </cell>
          <cell r="G976" t="str">
            <v>（中核中原-温江北林医养综合体项目）四川省成都市温江区万春大道第三人民医院东</v>
          </cell>
          <cell r="H976" t="str">
            <v>蔡杰</v>
          </cell>
          <cell r="I976">
            <v>18875129329</v>
          </cell>
        </row>
        <row r="977">
          <cell r="A977" t="str">
            <v>德胜</v>
          </cell>
          <cell r="B977" t="str">
            <v>螺纹钢</v>
          </cell>
          <cell r="C977" t="str">
            <v>HRB400EФ20*9m</v>
          </cell>
          <cell r="D977" t="str">
            <v>吨</v>
          </cell>
          <cell r="E977">
            <v>5</v>
          </cell>
          <cell r="F977">
            <v>45721</v>
          </cell>
          <cell r="G977" t="str">
            <v>（中核中原-温江北林医养综合体项目）四川省成都市温江区万春大道第三人民医院东</v>
          </cell>
          <cell r="H977" t="str">
            <v>蔡杰</v>
          </cell>
          <cell r="I977">
            <v>18875129329</v>
          </cell>
        </row>
        <row r="978">
          <cell r="A978" t="str">
            <v>达钢</v>
          </cell>
          <cell r="B978" t="str">
            <v>螺纹钢</v>
          </cell>
          <cell r="C978" t="str">
            <v>HRB400E Φ16 9m</v>
          </cell>
          <cell r="D978" t="str">
            <v>吨</v>
          </cell>
          <cell r="E978">
            <v>27</v>
          </cell>
          <cell r="F978">
            <v>45721</v>
          </cell>
          <cell r="G978" t="str">
            <v>（五冶达州国道542项目-三工区路基八工段(连接线)）四川省达州市达川区大堰镇梨子沟</v>
          </cell>
          <cell r="H978" t="str">
            <v>谭鹏程</v>
          </cell>
          <cell r="I978">
            <v>18280895666</v>
          </cell>
        </row>
        <row r="979">
          <cell r="A979" t="str">
            <v>达钢</v>
          </cell>
          <cell r="B979" t="str">
            <v>螺纹钢</v>
          </cell>
          <cell r="C979" t="str">
            <v>HRB400E Φ18 9m</v>
          </cell>
          <cell r="D979" t="str">
            <v>吨</v>
          </cell>
          <cell r="E979">
            <v>60</v>
          </cell>
          <cell r="F979">
            <v>45721</v>
          </cell>
          <cell r="G979" t="str">
            <v>（五冶达州国道542项目-三工区路基八工段(连接线)）四川省达州市达川区大堰镇梨子沟</v>
          </cell>
          <cell r="H979" t="str">
            <v>谭鹏程</v>
          </cell>
          <cell r="I979">
            <v>18280895666</v>
          </cell>
        </row>
        <row r="980">
          <cell r="A980" t="str">
            <v>达钢</v>
          </cell>
          <cell r="B980" t="str">
            <v>螺纹钢</v>
          </cell>
          <cell r="C980" t="str">
            <v>HRB400E Φ32 9m</v>
          </cell>
          <cell r="D980" t="str">
            <v>吨</v>
          </cell>
          <cell r="E980">
            <v>10</v>
          </cell>
          <cell r="F980">
            <v>45721</v>
          </cell>
          <cell r="G980" t="str">
            <v>（五冶达州国道542项目-三工区路基八工段(连接线)）四川省达州市达川区大堰镇梨子沟</v>
          </cell>
          <cell r="H980" t="str">
            <v>谭鹏程</v>
          </cell>
          <cell r="I980">
            <v>18280895666</v>
          </cell>
        </row>
        <row r="981">
          <cell r="A981" t="str">
            <v>达钢</v>
          </cell>
          <cell r="B981" t="str">
            <v>盘螺</v>
          </cell>
          <cell r="C981" t="str">
            <v>HRB400E Φ8</v>
          </cell>
          <cell r="D981" t="str">
            <v>吨</v>
          </cell>
          <cell r="E981">
            <v>30</v>
          </cell>
          <cell r="F981">
            <v>45721</v>
          </cell>
          <cell r="G981" t="str">
            <v>（商投建工达州中医药科技园-4工区-10号楼）达州市通川区达州中医药职业学院犀牛大道北段</v>
          </cell>
          <cell r="H981" t="str">
            <v>张扬</v>
          </cell>
          <cell r="I981">
            <v>18381904567</v>
          </cell>
        </row>
        <row r="982">
          <cell r="A982" t="str">
            <v>达钢</v>
          </cell>
          <cell r="B982" t="str">
            <v>螺纹钢</v>
          </cell>
          <cell r="C982" t="str">
            <v>HRB400E Φ14 9m</v>
          </cell>
          <cell r="D982" t="str">
            <v>吨</v>
          </cell>
          <cell r="E982">
            <v>66</v>
          </cell>
          <cell r="F982">
            <v>45721</v>
          </cell>
          <cell r="G982" t="str">
            <v>（商投建工达州中医药科技园-4工区-10号楼）达州市通川区达州中医药职业学院犀牛大道北段</v>
          </cell>
          <cell r="H982" t="str">
            <v>张扬</v>
          </cell>
          <cell r="I982">
            <v>18381904567</v>
          </cell>
        </row>
        <row r="983">
          <cell r="A983" t="str">
            <v>陕钢</v>
          </cell>
          <cell r="B983" t="str">
            <v>盘螺</v>
          </cell>
          <cell r="C983" t="str">
            <v>HRB400E Φ12</v>
          </cell>
          <cell r="D983" t="str">
            <v>吨</v>
          </cell>
          <cell r="E983">
            <v>70</v>
          </cell>
          <cell r="F983">
            <v>45722</v>
          </cell>
          <cell r="G983" t="str">
            <v>（中铁三局-铜资高速1标）四川省资阳市安岳县石羊镇猫坝村2#钢筋场</v>
          </cell>
          <cell r="H983" t="str">
            <v>王雪</v>
          </cell>
          <cell r="I983">
            <v>18729676589</v>
          </cell>
        </row>
        <row r="984">
          <cell r="A984" t="str">
            <v>晋邦</v>
          </cell>
          <cell r="B984" t="str">
            <v>螺纹钢</v>
          </cell>
          <cell r="C984" t="str">
            <v>HRB400E Φ12 9m</v>
          </cell>
          <cell r="D984" t="str">
            <v>吨</v>
          </cell>
          <cell r="E984">
            <v>23</v>
          </cell>
          <cell r="F984">
            <v>45722</v>
          </cell>
          <cell r="G984" t="str">
            <v>（十九冶-江龙高速三分部）重庆市云阳县蔈草镇三坵田*小尖山梁场</v>
          </cell>
          <cell r="H984" t="str">
            <v>徐宇</v>
          </cell>
          <cell r="I984">
            <v>19822311919</v>
          </cell>
        </row>
        <row r="985">
          <cell r="A985" t="str">
            <v>晋邦</v>
          </cell>
          <cell r="B985" t="str">
            <v>螺纹钢</v>
          </cell>
          <cell r="C985" t="str">
            <v>HRB400E Φ25 9m</v>
          </cell>
          <cell r="D985" t="str">
            <v>吨</v>
          </cell>
          <cell r="E985">
            <v>12</v>
          </cell>
          <cell r="F985">
            <v>45722</v>
          </cell>
          <cell r="G985" t="str">
            <v>（十九冶-江龙高速三分部）重庆市云阳县蔈草镇三坵田*小尖山梁场</v>
          </cell>
          <cell r="H985" t="str">
            <v>徐宇</v>
          </cell>
          <cell r="I985">
            <v>19822311919</v>
          </cell>
        </row>
        <row r="986">
          <cell r="A986" t="str">
            <v>晋邦</v>
          </cell>
          <cell r="B986" t="str">
            <v>高线</v>
          </cell>
          <cell r="C986" t="str">
            <v>HPB300Φ8</v>
          </cell>
          <cell r="D986" t="str">
            <v>吨</v>
          </cell>
          <cell r="E986">
            <v>10</v>
          </cell>
          <cell r="F986">
            <v>45722</v>
          </cell>
          <cell r="G986" t="str">
            <v>（十九冶-江龙高速一分部）重庆市云阳县X886附近中国十九冶开云高速项目总包部西98米*黄岭隧道洞口</v>
          </cell>
          <cell r="H986" t="str">
            <v>吴章红</v>
          </cell>
          <cell r="I986">
            <v>18628165772</v>
          </cell>
        </row>
        <row r="987">
          <cell r="A987" t="str">
            <v>晋邦</v>
          </cell>
          <cell r="B987" t="str">
            <v>高线</v>
          </cell>
          <cell r="C987" t="str">
            <v>HPB300Φ10</v>
          </cell>
          <cell r="D987" t="str">
            <v>吨</v>
          </cell>
          <cell r="E987">
            <v>6</v>
          </cell>
          <cell r="F987">
            <v>45722</v>
          </cell>
          <cell r="G987" t="str">
            <v>（十九冶-江龙高速一分部）重庆市云阳县X886附近中国十九冶开云高速项目总包部西98米*黄岭隧道洞口</v>
          </cell>
          <cell r="H987" t="str">
            <v>吴章红</v>
          </cell>
          <cell r="I987">
            <v>18628165772</v>
          </cell>
        </row>
        <row r="988">
          <cell r="A988" t="str">
            <v>晋邦</v>
          </cell>
          <cell r="B988" t="str">
            <v>螺纹钢</v>
          </cell>
          <cell r="C988" t="str">
            <v>HRB400E Φ14 9m</v>
          </cell>
          <cell r="D988" t="str">
            <v>吨</v>
          </cell>
          <cell r="E988">
            <v>5</v>
          </cell>
          <cell r="F988">
            <v>45722</v>
          </cell>
          <cell r="G988" t="str">
            <v>（十九冶-江龙高速一分部）重庆市云阳县X886附近中国十九冶开云高速项目总包部西98米*黄岭隧道洞口</v>
          </cell>
          <cell r="H988" t="str">
            <v>吴章红</v>
          </cell>
          <cell r="I988">
            <v>18628165772</v>
          </cell>
        </row>
        <row r="989">
          <cell r="A989" t="str">
            <v>晋邦</v>
          </cell>
          <cell r="B989" t="str">
            <v>螺纹钢</v>
          </cell>
          <cell r="C989" t="str">
            <v>HRB400E Φ20 9m</v>
          </cell>
          <cell r="D989" t="str">
            <v>吨</v>
          </cell>
          <cell r="E989">
            <v>15</v>
          </cell>
          <cell r="F989">
            <v>45722</v>
          </cell>
          <cell r="G989" t="str">
            <v>（十九冶-江龙高速一分部）重庆市云阳县X886附近中国十九冶开云高速项目总包部西98米*黄岭隧道洞口</v>
          </cell>
          <cell r="H989" t="str">
            <v>吴章红</v>
          </cell>
          <cell r="I989">
            <v>18628165772</v>
          </cell>
        </row>
        <row r="990">
          <cell r="A990" t="str">
            <v>润耀</v>
          </cell>
          <cell r="B990" t="str">
            <v>螺纹钢</v>
          </cell>
          <cell r="C990" t="str">
            <v>HRB400E Φ22 9m</v>
          </cell>
          <cell r="D990" t="str">
            <v>吨</v>
          </cell>
          <cell r="E990">
            <v>35</v>
          </cell>
          <cell r="F990">
            <v>45722</v>
          </cell>
          <cell r="G990" t="str">
            <v>（华西简阳西城嘉苑）四川省成都市简阳市简城街道高屋村</v>
          </cell>
          <cell r="H990" t="str">
            <v>张瀚镭</v>
          </cell>
          <cell r="I990">
            <v>15884666220</v>
          </cell>
        </row>
        <row r="991">
          <cell r="A991" t="str">
            <v>润耀</v>
          </cell>
          <cell r="B991" t="str">
            <v>盘螺</v>
          </cell>
          <cell r="C991" t="str">
            <v>HRB400E Φ8</v>
          </cell>
          <cell r="D991" t="str">
            <v>吨</v>
          </cell>
          <cell r="E991">
            <v>15</v>
          </cell>
          <cell r="F991">
            <v>45722</v>
          </cell>
          <cell r="G991" t="str">
            <v>（五冶钢构宜宾高县月江镇建设项目）  四川省宜宾市高县月江镇刚记超市斜对面(还阳组团沪碳二期项目)</v>
          </cell>
          <cell r="H991" t="str">
            <v>张朝亮</v>
          </cell>
          <cell r="I991">
            <v>15228205853</v>
          </cell>
        </row>
        <row r="992">
          <cell r="A992" t="str">
            <v>润耀</v>
          </cell>
          <cell r="B992" t="str">
            <v>盘螺</v>
          </cell>
          <cell r="C992" t="str">
            <v>HRB400E Φ10</v>
          </cell>
          <cell r="D992" t="str">
            <v>吨</v>
          </cell>
          <cell r="E992">
            <v>6</v>
          </cell>
          <cell r="F992">
            <v>45722</v>
          </cell>
          <cell r="G992" t="str">
            <v>（五冶钢构宜宾高县月江镇建设项目）  四川省宜宾市高县月江镇刚记超市斜对面(还阳组团沪碳二期项目)</v>
          </cell>
          <cell r="H992" t="str">
            <v>张朝亮</v>
          </cell>
          <cell r="I992">
            <v>15228205853</v>
          </cell>
        </row>
        <row r="993">
          <cell r="A993" t="str">
            <v>润耀</v>
          </cell>
          <cell r="B993" t="str">
            <v>螺纹钢</v>
          </cell>
          <cell r="C993" t="str">
            <v>HRB400E Φ12 9m</v>
          </cell>
          <cell r="D993" t="str">
            <v>吨</v>
          </cell>
          <cell r="E993">
            <v>3</v>
          </cell>
          <cell r="F993">
            <v>45722</v>
          </cell>
          <cell r="G993" t="str">
            <v>（五冶钢构宜宾高县月江镇建设项目）  四川省宜宾市高县月江镇刚记超市斜对面(还阳组团沪碳二期项目)</v>
          </cell>
          <cell r="H993" t="str">
            <v>张朝亮</v>
          </cell>
          <cell r="I993">
            <v>15228205853</v>
          </cell>
        </row>
        <row r="994">
          <cell r="A994" t="str">
            <v>润耀</v>
          </cell>
          <cell r="B994" t="str">
            <v>螺纹钢</v>
          </cell>
          <cell r="C994" t="str">
            <v>HRB500E Φ22</v>
          </cell>
          <cell r="D994" t="str">
            <v>吨</v>
          </cell>
          <cell r="E994">
            <v>3</v>
          </cell>
          <cell r="F994">
            <v>45722</v>
          </cell>
          <cell r="G994" t="str">
            <v>（五冶钢构宜宾高县月江镇建设项目）  四川省宜宾市高县月江镇刚记超市斜对面(还阳组团沪碳二期项目)</v>
          </cell>
          <cell r="H994" t="str">
            <v>张朝亮</v>
          </cell>
          <cell r="I994">
            <v>15228205853</v>
          </cell>
        </row>
        <row r="995">
          <cell r="A995" t="str">
            <v>润耀</v>
          </cell>
          <cell r="B995" t="str">
            <v>螺纹钢</v>
          </cell>
          <cell r="C995" t="str">
            <v>HRB500E Φ25</v>
          </cell>
          <cell r="D995" t="str">
            <v>吨</v>
          </cell>
          <cell r="E995">
            <v>42</v>
          </cell>
          <cell r="F995">
            <v>45722</v>
          </cell>
          <cell r="G995" t="str">
            <v>（五冶钢构宜宾高县月江镇建设项目）  四川省宜宾市高县月江镇刚记超市斜对面(还阳组团沪碳二期项目)</v>
          </cell>
          <cell r="H995" t="str">
            <v>张朝亮</v>
          </cell>
          <cell r="I995">
            <v>15228205853</v>
          </cell>
        </row>
        <row r="996">
          <cell r="A996" t="str">
            <v>德胜</v>
          </cell>
          <cell r="B996" t="str">
            <v>螺纹钢</v>
          </cell>
          <cell r="C996" t="str">
            <v>HRB400E Φ16 9m</v>
          </cell>
          <cell r="D996" t="str">
            <v>吨</v>
          </cell>
          <cell r="E996">
            <v>23</v>
          </cell>
          <cell r="F996">
            <v>45723</v>
          </cell>
          <cell r="G996" t="str">
            <v>（五局乐山机场项目）乐山市五通桥区冠英镇</v>
          </cell>
          <cell r="H996" t="str">
            <v>王思思</v>
          </cell>
          <cell r="I996">
            <v>18973190156</v>
          </cell>
        </row>
        <row r="997">
          <cell r="A997" t="str">
            <v>德胜</v>
          </cell>
          <cell r="B997" t="str">
            <v>螺纹钢</v>
          </cell>
          <cell r="C997" t="str">
            <v>HRB400E Φ12 9m</v>
          </cell>
          <cell r="D997" t="str">
            <v>吨</v>
          </cell>
          <cell r="E997">
            <v>8</v>
          </cell>
          <cell r="F997">
            <v>45723</v>
          </cell>
          <cell r="G997" t="str">
            <v>（五局乐山机场项目）乐山市五通桥区冠英镇</v>
          </cell>
          <cell r="H997" t="str">
            <v>王思思</v>
          </cell>
          <cell r="I997">
            <v>18973190156</v>
          </cell>
        </row>
        <row r="998">
          <cell r="A998" t="str">
            <v>德胜</v>
          </cell>
          <cell r="B998" t="str">
            <v>螺纹钢</v>
          </cell>
          <cell r="C998" t="str">
            <v>HRB400E Φ14 9m</v>
          </cell>
          <cell r="D998" t="str">
            <v>吨</v>
          </cell>
          <cell r="E998">
            <v>6</v>
          </cell>
          <cell r="F998">
            <v>45723</v>
          </cell>
          <cell r="G998" t="str">
            <v>（五局乐山机场项目）乐山市五通桥区冠英镇</v>
          </cell>
          <cell r="H998" t="str">
            <v>王思思</v>
          </cell>
          <cell r="I998">
            <v>18973190156</v>
          </cell>
        </row>
        <row r="999">
          <cell r="A999" t="str">
            <v>达钢</v>
          </cell>
          <cell r="B999" t="str">
            <v>螺纹钢</v>
          </cell>
          <cell r="C999" t="str">
            <v>HRB400E Φ16 9m</v>
          </cell>
          <cell r="D999" t="str">
            <v>吨</v>
          </cell>
          <cell r="E999">
            <v>60</v>
          </cell>
          <cell r="F999">
            <v>45723</v>
          </cell>
          <cell r="G999" t="str">
            <v>（十九冶-江龙高速一分部）重庆市云阳县X886附近中国十九冶开云高速项目总包部西98米*复兴互通预制梁场</v>
          </cell>
          <cell r="H999" t="str">
            <v>吴章红</v>
          </cell>
          <cell r="I999">
            <v>18628165772</v>
          </cell>
        </row>
        <row r="1000">
          <cell r="A1000" t="str">
            <v>达钢</v>
          </cell>
          <cell r="B1000" t="str">
            <v>盘螺</v>
          </cell>
          <cell r="C1000" t="str">
            <v>HRB400E Φ10</v>
          </cell>
          <cell r="D1000" t="str">
            <v>吨</v>
          </cell>
          <cell r="E1000">
            <v>17.5</v>
          </cell>
          <cell r="F1000">
            <v>45723</v>
          </cell>
          <cell r="G1000" t="str">
            <v>（十九冶-江龙高速一分部）重庆市云阳县X886附近中国十九冶开云高速项目总包部西98米*复兴互通预制梁场</v>
          </cell>
          <cell r="H1000" t="str">
            <v>吴章红</v>
          </cell>
          <cell r="I1000">
            <v>18628165772</v>
          </cell>
        </row>
        <row r="1001">
          <cell r="A1001" t="str">
            <v>达钢</v>
          </cell>
          <cell r="B1001" t="str">
            <v>高线</v>
          </cell>
          <cell r="C1001" t="str">
            <v>HPB300Φ10</v>
          </cell>
          <cell r="D1001" t="str">
            <v>吨</v>
          </cell>
          <cell r="E1001">
            <v>17.5</v>
          </cell>
          <cell r="F1001">
            <v>45723</v>
          </cell>
          <cell r="G1001" t="str">
            <v>（十九冶-江龙高速一分部）重庆市云阳县X886附近中国十九冶开云高速项目总包部西98米*复兴互通预制梁场</v>
          </cell>
          <cell r="H1001" t="str">
            <v>吴章红</v>
          </cell>
          <cell r="I1001">
            <v>18628165772</v>
          </cell>
        </row>
        <row r="1002">
          <cell r="A1002" t="str">
            <v>达钢</v>
          </cell>
          <cell r="B1002" t="str">
            <v>螺纹钢</v>
          </cell>
          <cell r="C1002" t="str">
            <v>HRB400E Φ12 9m</v>
          </cell>
          <cell r="D1002" t="str">
            <v>吨</v>
          </cell>
          <cell r="E1002">
            <v>3</v>
          </cell>
          <cell r="F1002">
            <v>45723</v>
          </cell>
          <cell r="G1002" t="str">
            <v>（十九冶-江龙高速一分部）重庆市云阳县X886附近中国十九冶开云高速项目总包部西98米*复兴互通预制梁场</v>
          </cell>
          <cell r="H1002" t="str">
            <v>吴章红</v>
          </cell>
          <cell r="I1002">
            <v>18628165772</v>
          </cell>
        </row>
        <row r="1003">
          <cell r="A1003" t="str">
            <v>达钢</v>
          </cell>
          <cell r="B1003" t="str">
            <v>螺纹钢</v>
          </cell>
          <cell r="C1003" t="str">
            <v>HRB400E Φ16 9m</v>
          </cell>
          <cell r="D1003" t="str">
            <v>吨</v>
          </cell>
          <cell r="E1003">
            <v>6</v>
          </cell>
          <cell r="F1003">
            <v>45723</v>
          </cell>
          <cell r="G1003" t="str">
            <v>（十九冶-江龙高速一分部）重庆市云阳县X886附近中国十九冶开云高速项目总包部西98米*复兴互通预制梁场</v>
          </cell>
          <cell r="H1003" t="str">
            <v>吴章红</v>
          </cell>
          <cell r="I1003">
            <v>18628165772</v>
          </cell>
        </row>
        <row r="1004">
          <cell r="A1004" t="str">
            <v>达钢</v>
          </cell>
          <cell r="B1004" t="str">
            <v>螺纹钢</v>
          </cell>
          <cell r="C1004" t="str">
            <v>HRB400E Φ20 9m</v>
          </cell>
          <cell r="D1004" t="str">
            <v>吨</v>
          </cell>
          <cell r="E1004">
            <v>3</v>
          </cell>
          <cell r="F1004">
            <v>45723</v>
          </cell>
          <cell r="G1004" t="str">
            <v>（十九冶-江龙高速一分部）重庆市云阳县X886附近中国十九冶开云高速项目总包部西98米*复兴互通预制梁场</v>
          </cell>
          <cell r="H1004" t="str">
            <v>吴章红</v>
          </cell>
          <cell r="I1004">
            <v>18628165772</v>
          </cell>
        </row>
        <row r="1005">
          <cell r="A1005" t="str">
            <v>达钢</v>
          </cell>
          <cell r="B1005" t="str">
            <v>螺纹钢</v>
          </cell>
          <cell r="C1005" t="str">
            <v>HRB400E Φ32 9m</v>
          </cell>
          <cell r="D1005" t="str">
            <v>吨</v>
          </cell>
          <cell r="E1005">
            <v>42</v>
          </cell>
          <cell r="F1005">
            <v>45723</v>
          </cell>
          <cell r="G1005" t="str">
            <v>（五冶达州国道542项目-三工区桥梁3工段）四川省达州市达川区赵固镇水文村原村委会下300米</v>
          </cell>
          <cell r="H1005" t="str">
            <v>李代茂</v>
          </cell>
          <cell r="I1005">
            <v>18302833536</v>
          </cell>
        </row>
        <row r="1006">
          <cell r="A1006" t="str">
            <v>达钢</v>
          </cell>
          <cell r="B1006" t="str">
            <v>螺纹钢</v>
          </cell>
          <cell r="C1006" t="str">
            <v>HRB400E Φ16 9m</v>
          </cell>
          <cell r="D1006" t="str">
            <v>吨</v>
          </cell>
          <cell r="E1006">
            <v>35</v>
          </cell>
          <cell r="F1006">
            <v>45723</v>
          </cell>
          <cell r="G1006" t="str">
            <v>（五冶达州国道542项目-二工区黄家湾隧道工段）四川省达州市达川区赵固镇黄家坡</v>
          </cell>
          <cell r="H1006" t="str">
            <v>罗永方</v>
          </cell>
          <cell r="I1006">
            <v>13551450899</v>
          </cell>
        </row>
        <row r="1007">
          <cell r="A1007" t="str">
            <v>达钢</v>
          </cell>
          <cell r="B1007" t="str">
            <v>螺纹钢</v>
          </cell>
          <cell r="C1007" t="str">
            <v>HRB400E Φ12 9m</v>
          </cell>
          <cell r="D1007" t="str">
            <v>吨</v>
          </cell>
          <cell r="E1007">
            <v>9</v>
          </cell>
          <cell r="F1007">
            <v>45723</v>
          </cell>
          <cell r="G1007" t="str">
            <v>（五冶达州国道542项目-二工区巴河特大桥工段-5号墩）四川省达州市达川区石梯镇固家村村民委员会</v>
          </cell>
          <cell r="H1007" t="str">
            <v>谭福中</v>
          </cell>
          <cell r="I1007">
            <v>15828538619</v>
          </cell>
        </row>
        <row r="1008">
          <cell r="A1008" t="str">
            <v>达钢</v>
          </cell>
          <cell r="B1008" t="str">
            <v>螺纹钢</v>
          </cell>
          <cell r="C1008" t="str">
            <v>HRB400E Φ16 9m</v>
          </cell>
          <cell r="D1008" t="str">
            <v>吨</v>
          </cell>
          <cell r="E1008">
            <v>27</v>
          </cell>
          <cell r="F1008">
            <v>45723</v>
          </cell>
          <cell r="G1008" t="str">
            <v>（五冶达州国道542项目-二工区巴河特大桥工段-5号墩）四川省达州市达川区石梯镇固家村村民委员会</v>
          </cell>
          <cell r="H1008" t="str">
            <v>谭福中</v>
          </cell>
          <cell r="I1008">
            <v>15828538619</v>
          </cell>
        </row>
        <row r="1009">
          <cell r="A1009" t="str">
            <v>达钢</v>
          </cell>
          <cell r="B1009" t="str">
            <v>螺纹钢</v>
          </cell>
          <cell r="C1009" t="str">
            <v>HRB400E Φ32 9m</v>
          </cell>
          <cell r="D1009" t="str">
            <v>吨</v>
          </cell>
          <cell r="E1009">
            <v>12</v>
          </cell>
          <cell r="F1009">
            <v>45723</v>
          </cell>
          <cell r="G1009" t="str">
            <v>（五冶达州国道542项目-二工区巴河特大桥工段-5号墩）四川省达州市达川区石梯镇固家村村民委员会</v>
          </cell>
          <cell r="H1009" t="str">
            <v>谭福中</v>
          </cell>
          <cell r="I1009">
            <v>15828538619</v>
          </cell>
        </row>
        <row r="1010">
          <cell r="A1010" t="str">
            <v>成实</v>
          </cell>
          <cell r="B1010" t="str">
            <v>盘螺</v>
          </cell>
          <cell r="C1010" t="str">
            <v>HRB400E Φ14</v>
          </cell>
          <cell r="D1010" t="str">
            <v>吨</v>
          </cell>
          <cell r="E1010">
            <v>35</v>
          </cell>
          <cell r="F1010">
            <v>45724</v>
          </cell>
          <cell r="G1010" t="str">
            <v>自永4标一局四公司（四川省内江市隆昌市金鹅街道自永4标一局四公司钢筋棚）</v>
          </cell>
          <cell r="H1010" t="str">
            <v>郝优</v>
          </cell>
          <cell r="I1010" t="str">
            <v>13891371707</v>
          </cell>
        </row>
        <row r="1011">
          <cell r="A1011" t="str">
            <v>成实</v>
          </cell>
          <cell r="B1011" t="str">
            <v>高线</v>
          </cell>
          <cell r="C1011" t="str">
            <v>HPB300 Φ12</v>
          </cell>
          <cell r="D1011" t="str">
            <v>吨</v>
          </cell>
          <cell r="E1011">
            <v>35</v>
          </cell>
          <cell r="F1011">
            <v>45724</v>
          </cell>
          <cell r="G1011" t="str">
            <v>自永4标一局四公司（四川省内江市隆昌市金鹅街道自永4标一局四公司钢筋棚）</v>
          </cell>
          <cell r="H1011" t="str">
            <v>郝优</v>
          </cell>
          <cell r="I1011">
            <v>13891371707</v>
          </cell>
        </row>
        <row r="1012">
          <cell r="A1012" t="str">
            <v>成实</v>
          </cell>
          <cell r="B1012" t="str">
            <v>盘螺</v>
          </cell>
          <cell r="C1012" t="str">
            <v>HRB400EΦ8</v>
          </cell>
          <cell r="D1012" t="str">
            <v>吨</v>
          </cell>
          <cell r="E1012">
            <v>5</v>
          </cell>
          <cell r="F1012">
            <v>45724</v>
          </cell>
          <cell r="G1012" t="str">
            <v>（中核中原-温江北林医养综合体项目）四川省成都市温江区万春大道第三人民医院东</v>
          </cell>
          <cell r="H1012" t="str">
            <v>蔡杰</v>
          </cell>
          <cell r="I1012">
            <v>18875129329</v>
          </cell>
        </row>
        <row r="1013">
          <cell r="A1013" t="str">
            <v>成实</v>
          </cell>
          <cell r="B1013" t="str">
            <v>盘螺</v>
          </cell>
          <cell r="C1013" t="str">
            <v>HRB400EΦ10</v>
          </cell>
          <cell r="D1013" t="str">
            <v>吨</v>
          </cell>
          <cell r="E1013">
            <v>5</v>
          </cell>
          <cell r="F1013">
            <v>45724</v>
          </cell>
          <cell r="G1013" t="str">
            <v>（中核中原-温江北林医养综合体项目）四川省成都市温江区万春大道第三人民医院东</v>
          </cell>
          <cell r="H1013" t="str">
            <v>蔡杰</v>
          </cell>
          <cell r="I1013">
            <v>18875129329</v>
          </cell>
        </row>
        <row r="1014">
          <cell r="A1014" t="str">
            <v>成实</v>
          </cell>
          <cell r="B1014" t="str">
            <v>螺纹钢</v>
          </cell>
          <cell r="C1014" t="str">
            <v>HRB500EФ14*9m</v>
          </cell>
          <cell r="D1014" t="str">
            <v>吨</v>
          </cell>
          <cell r="E1014">
            <v>10</v>
          </cell>
          <cell r="F1014">
            <v>45724</v>
          </cell>
          <cell r="G1014" t="str">
            <v>（中核中原-温江北林医养综合体项目）四川省成都市温江区万春大道第三人民医院东</v>
          </cell>
          <cell r="H1014" t="str">
            <v>蔡杰</v>
          </cell>
          <cell r="I1014">
            <v>18875129329</v>
          </cell>
        </row>
        <row r="1015">
          <cell r="A1015" t="str">
            <v>成实</v>
          </cell>
          <cell r="B1015" t="str">
            <v>螺纹钢</v>
          </cell>
          <cell r="C1015" t="str">
            <v>HRB500EФ16*9m</v>
          </cell>
          <cell r="D1015" t="str">
            <v>吨</v>
          </cell>
          <cell r="E1015">
            <v>15</v>
          </cell>
          <cell r="F1015">
            <v>45724</v>
          </cell>
          <cell r="G1015" t="str">
            <v>（中核中原-温江北林医养综合体项目）四川省成都市温江区万春大道第三人民医院东</v>
          </cell>
          <cell r="H1015" t="str">
            <v>蔡杰</v>
          </cell>
          <cell r="I1015">
            <v>18875129329</v>
          </cell>
        </row>
        <row r="1016">
          <cell r="A1016" t="str">
            <v>成实</v>
          </cell>
          <cell r="B1016" t="str">
            <v>盘圆 </v>
          </cell>
          <cell r="C1016" t="str">
            <v>HPB300Ф10</v>
          </cell>
          <cell r="D1016" t="str">
            <v>吨</v>
          </cell>
          <cell r="E1016">
            <v>35</v>
          </cell>
          <cell r="F1016">
            <v>45724</v>
          </cell>
          <cell r="G1016" t="str">
            <v>（中铁六局呼和公司康新高速TJ4-2标）四川省甘孜藏族自治州康定市新都桥镇东俄罗三村中建八局搅拌站旁</v>
          </cell>
          <cell r="H1016" t="str">
            <v>许文刚</v>
          </cell>
          <cell r="I1016">
            <v>15848808186</v>
          </cell>
        </row>
        <row r="1017">
          <cell r="A1017" t="str">
            <v>成实</v>
          </cell>
          <cell r="B1017" t="str">
            <v>盘螺</v>
          </cell>
          <cell r="C1017" t="str">
            <v>HRB400EΦ10</v>
          </cell>
          <cell r="D1017" t="str">
            <v>吨</v>
          </cell>
          <cell r="E1017">
            <v>4</v>
          </cell>
          <cell r="F1017">
            <v>45724</v>
          </cell>
          <cell r="G1017" t="str">
            <v>（中铁九桥康新高速TJ1-3标）四川省甘孜州康定市折多塘村车管所旁（使用德胜、威钢、成实）</v>
          </cell>
          <cell r="H1017" t="str">
            <v>王营光</v>
          </cell>
          <cell r="I1017">
            <v>13479287250</v>
          </cell>
        </row>
        <row r="1018">
          <cell r="A1018" t="str">
            <v>成实</v>
          </cell>
          <cell r="B1018" t="str">
            <v>盘螺</v>
          </cell>
          <cell r="C1018" t="str">
            <v>HRB400EФ14</v>
          </cell>
          <cell r="D1018" t="str">
            <v>吨</v>
          </cell>
          <cell r="E1018">
            <v>30</v>
          </cell>
          <cell r="F1018">
            <v>45724</v>
          </cell>
          <cell r="G1018" t="str">
            <v>（中铁九桥康新高速TJ1-3标）四川省甘孜州康定市折多塘村车管所旁（使用德胜、威钢、成实）</v>
          </cell>
          <cell r="H1018" t="str">
            <v>王营光</v>
          </cell>
          <cell r="I1018">
            <v>13479287250</v>
          </cell>
        </row>
        <row r="1019">
          <cell r="A1019" t="str">
            <v>陕钢</v>
          </cell>
          <cell r="B1019" t="str">
            <v>盘螺</v>
          </cell>
          <cell r="C1019" t="str">
            <v>HRB400E Φ6</v>
          </cell>
          <cell r="D1019" t="str">
            <v>吨</v>
          </cell>
          <cell r="E1019">
            <v>10</v>
          </cell>
          <cell r="F1019">
            <v>45724</v>
          </cell>
          <cell r="G1019" t="str">
            <v>（华西酒城南）成都市武侯区火车南站西路8号酒城南项目</v>
          </cell>
          <cell r="H1019" t="str">
            <v>龙耀宇</v>
          </cell>
          <cell r="I1019">
            <v>18384145895</v>
          </cell>
        </row>
        <row r="1020">
          <cell r="A1020" t="str">
            <v>陕钢</v>
          </cell>
          <cell r="B1020" t="str">
            <v>盘螺</v>
          </cell>
          <cell r="C1020" t="str">
            <v>HRB400E Φ8</v>
          </cell>
          <cell r="D1020" t="str">
            <v>吨</v>
          </cell>
          <cell r="E1020">
            <v>5</v>
          </cell>
          <cell r="F1020">
            <v>45724</v>
          </cell>
          <cell r="G1020" t="str">
            <v>（华西酒城南）成都市武侯区火车南站西路8号酒城南项目</v>
          </cell>
          <cell r="H1020" t="str">
            <v>龙耀宇</v>
          </cell>
          <cell r="I1020">
            <v>18384145895</v>
          </cell>
        </row>
        <row r="1021">
          <cell r="A1021" t="str">
            <v>陕钢</v>
          </cell>
          <cell r="B1021" t="str">
            <v>盘螺</v>
          </cell>
          <cell r="C1021" t="str">
            <v>HRB400E Φ10</v>
          </cell>
          <cell r="D1021" t="str">
            <v>吨</v>
          </cell>
          <cell r="E1021">
            <v>7.5</v>
          </cell>
          <cell r="F1021">
            <v>45724</v>
          </cell>
          <cell r="G1021" t="str">
            <v>（华西酒城南）成都市武侯区火车南站西路8号酒城南项目</v>
          </cell>
          <cell r="H1021" t="str">
            <v>龙耀宇</v>
          </cell>
          <cell r="I1021">
            <v>18384145895</v>
          </cell>
        </row>
        <row r="1022">
          <cell r="A1022" t="str">
            <v>陕钢</v>
          </cell>
          <cell r="B1022" t="str">
            <v>盘螺</v>
          </cell>
          <cell r="C1022" t="str">
            <v>HRB400E Φ12</v>
          </cell>
          <cell r="D1022" t="str">
            <v>吨</v>
          </cell>
          <cell r="E1022">
            <v>47</v>
          </cell>
          <cell r="F1022">
            <v>45724</v>
          </cell>
          <cell r="G1022" t="str">
            <v>（华西酒城南）成都市武侯区火车南站西路8号酒城南项目</v>
          </cell>
          <cell r="H1022" t="str">
            <v>龙耀宇</v>
          </cell>
          <cell r="I1022">
            <v>18384145895</v>
          </cell>
        </row>
        <row r="1023">
          <cell r="A1023" t="str">
            <v>陕钢</v>
          </cell>
          <cell r="B1023" t="str">
            <v>盘螺</v>
          </cell>
          <cell r="C1023" t="str">
            <v>HRB400E Φ8</v>
          </cell>
          <cell r="D1023" t="str">
            <v>吨</v>
          </cell>
          <cell r="E1023">
            <v>15</v>
          </cell>
          <cell r="F1023">
            <v>45724</v>
          </cell>
          <cell r="G1023" t="str">
            <v>（中核华兴-峨眉山项目）四川省乐山市峨眉山市双福镇梓橦庙红华五期中核华兴工地</v>
          </cell>
          <cell r="H1023" t="str">
            <v>李汉军</v>
          </cell>
          <cell r="I1023" t="str">
            <v>18691249091</v>
          </cell>
        </row>
        <row r="1024">
          <cell r="A1024" t="str">
            <v>陕钢</v>
          </cell>
          <cell r="B1024" t="str">
            <v>盘螺</v>
          </cell>
          <cell r="C1024" t="str">
            <v>HRB400E Φ10</v>
          </cell>
          <cell r="D1024" t="str">
            <v>吨</v>
          </cell>
          <cell r="E1024">
            <v>15</v>
          </cell>
          <cell r="F1024">
            <v>45724</v>
          </cell>
          <cell r="G1024" t="str">
            <v>（中核华兴-峨眉山项目）四川省乐山市峨眉山市双福镇梓橦庙红华五期中核华兴工地</v>
          </cell>
          <cell r="H1024" t="str">
            <v>李汉军</v>
          </cell>
          <cell r="I1024" t="str">
            <v>18691249091</v>
          </cell>
        </row>
        <row r="1025">
          <cell r="A1025" t="str">
            <v>陕钢</v>
          </cell>
          <cell r="B1025" t="str">
            <v>高线</v>
          </cell>
          <cell r="C1025" t="str">
            <v>HPB300 6</v>
          </cell>
          <cell r="D1025" t="str">
            <v>吨</v>
          </cell>
          <cell r="E1025">
            <v>6</v>
          </cell>
          <cell r="F1025">
            <v>45724</v>
          </cell>
          <cell r="G1025" t="str">
            <v>（中核华兴-峨眉山项目）四川省乐山市峨眉山市双福镇梓橦庙红华五期中核华兴工地</v>
          </cell>
          <cell r="H1025" t="str">
            <v>李汉军</v>
          </cell>
          <cell r="I1025" t="str">
            <v>18691249091</v>
          </cell>
        </row>
        <row r="1026">
          <cell r="A1026" t="str">
            <v>德胜</v>
          </cell>
          <cell r="B1026" t="str">
            <v>螺纹钢</v>
          </cell>
          <cell r="C1026" t="str">
            <v>HRB400EФ16*9m</v>
          </cell>
          <cell r="D1026" t="str">
            <v>吨</v>
          </cell>
          <cell r="E1026">
            <v>35</v>
          </cell>
          <cell r="F1026">
            <v>45724</v>
          </cell>
          <cell r="G1026" t="str">
            <v>（中铁六局呼和公司康新高速TJ4-2标）四川省甘孜藏族自治州康定市新都桥镇东俄罗三村中建八局搅拌站旁</v>
          </cell>
          <cell r="H1026" t="str">
            <v>许文刚</v>
          </cell>
          <cell r="I1026">
            <v>15848808186</v>
          </cell>
        </row>
        <row r="1027">
          <cell r="A1027" t="str">
            <v>德胜</v>
          </cell>
          <cell r="B1027" t="str">
            <v>螺纹钢</v>
          </cell>
          <cell r="C1027" t="str">
            <v>HRB400EФ28*9m</v>
          </cell>
          <cell r="D1027" t="str">
            <v>吨</v>
          </cell>
          <cell r="E1027">
            <v>35</v>
          </cell>
          <cell r="F1027">
            <v>45724</v>
          </cell>
          <cell r="G1027" t="str">
            <v>（中铁六局呼和公司康新高速TJ4-2标）四川省甘孜藏族自治州康定市新都桥镇东俄罗三村中建八局搅拌站旁</v>
          </cell>
          <cell r="H1027" t="str">
            <v>许文刚</v>
          </cell>
          <cell r="I1027">
            <v>15848808186</v>
          </cell>
        </row>
        <row r="1028">
          <cell r="A1028" t="str">
            <v>德胜</v>
          </cell>
          <cell r="B1028" t="str">
            <v>螺纹钢</v>
          </cell>
          <cell r="C1028" t="str">
            <v>HRB500EФ28*9m</v>
          </cell>
          <cell r="D1028" t="str">
            <v>吨</v>
          </cell>
          <cell r="E1028">
            <v>70</v>
          </cell>
          <cell r="F1028">
            <v>45724</v>
          </cell>
          <cell r="G1028" t="str">
            <v>（中铁六局呼和公司康新高速TJ4-2标）四川省甘孜藏族自治州康定市新都桥镇东俄罗三村中建八局搅拌站旁</v>
          </cell>
          <cell r="H1028" t="str">
            <v>许文刚</v>
          </cell>
          <cell r="I1028">
            <v>15848808186</v>
          </cell>
        </row>
        <row r="1029">
          <cell r="A1029" t="str">
            <v>德胜</v>
          </cell>
          <cell r="B1029" t="str">
            <v>螺纹钢</v>
          </cell>
          <cell r="C1029" t="str">
            <v>HRB400EФ12*9m</v>
          </cell>
          <cell r="D1029" t="str">
            <v>吨</v>
          </cell>
          <cell r="E1029">
            <v>2</v>
          </cell>
          <cell r="F1029">
            <v>45724</v>
          </cell>
          <cell r="G1029" t="str">
            <v>（中铁九桥康新高速TJ1-3标）四川省甘孜州康定市折多塘村车管所旁（使用德胜、威钢、成实）</v>
          </cell>
          <cell r="H1029" t="str">
            <v>王营光</v>
          </cell>
          <cell r="I1029">
            <v>13479287250</v>
          </cell>
        </row>
        <row r="1030">
          <cell r="A1030" t="str">
            <v>德胜</v>
          </cell>
          <cell r="B1030" t="str">
            <v>螺纹钢</v>
          </cell>
          <cell r="C1030" t="str">
            <v>HRB400EФ16*9m</v>
          </cell>
          <cell r="D1030" t="str">
            <v>吨</v>
          </cell>
          <cell r="E1030">
            <v>25</v>
          </cell>
          <cell r="F1030">
            <v>45724</v>
          </cell>
          <cell r="G1030" t="str">
            <v>（中铁九桥康新高速TJ1-3标）四川省甘孜州康定市折多塘村车管所旁（使用德胜、威钢、成实）</v>
          </cell>
          <cell r="H1030" t="str">
            <v>王营光</v>
          </cell>
          <cell r="I1030">
            <v>13479287250</v>
          </cell>
        </row>
        <row r="1031">
          <cell r="A1031" t="str">
            <v>德胜</v>
          </cell>
          <cell r="B1031" t="str">
            <v>螺纹钢</v>
          </cell>
          <cell r="C1031" t="str">
            <v>HRB400EФ25*9m</v>
          </cell>
          <cell r="D1031" t="str">
            <v>吨</v>
          </cell>
          <cell r="E1031">
            <v>17</v>
          </cell>
          <cell r="F1031">
            <v>45724</v>
          </cell>
          <cell r="G1031" t="str">
            <v>（中铁九桥康新高速TJ1-3标）四川省甘孜州康定市折多塘村车管所旁（使用德胜、威钢、成实）</v>
          </cell>
          <cell r="H1031" t="str">
            <v>王营光</v>
          </cell>
          <cell r="I1031">
            <v>13479287250</v>
          </cell>
        </row>
        <row r="1032">
          <cell r="A1032" t="str">
            <v>德胜</v>
          </cell>
          <cell r="B1032" t="str">
            <v>螺纹钢</v>
          </cell>
          <cell r="C1032" t="str">
            <v>HRB400EФ28*9m</v>
          </cell>
          <cell r="D1032" t="str">
            <v>吨</v>
          </cell>
          <cell r="E1032">
            <v>8</v>
          </cell>
          <cell r="F1032">
            <v>45724</v>
          </cell>
          <cell r="G1032" t="str">
            <v>（中铁九桥康新高速TJ1-3标）四川省甘孜州康定市折多塘村车管所旁（使用德胜、威钢、成实）</v>
          </cell>
          <cell r="H1032" t="str">
            <v>王营光</v>
          </cell>
          <cell r="I1032">
            <v>13479287250</v>
          </cell>
        </row>
        <row r="1033">
          <cell r="A1033" t="str">
            <v>德胜</v>
          </cell>
          <cell r="B1033" t="str">
            <v>螺纹钢</v>
          </cell>
          <cell r="C1033" t="str">
            <v>HRB400EФ32*9m</v>
          </cell>
          <cell r="D1033" t="str">
            <v>吨</v>
          </cell>
          <cell r="E1033">
            <v>90</v>
          </cell>
          <cell r="F1033">
            <v>45724</v>
          </cell>
          <cell r="G1033" t="str">
            <v>（中铁九桥康新高速TJ1-3标）四川省甘孜州康定市折多塘村车管所旁（使用德胜、威钢、成实）</v>
          </cell>
          <cell r="H1033" t="str">
            <v>王营光</v>
          </cell>
          <cell r="I1033">
            <v>13479287250</v>
          </cell>
        </row>
        <row r="1034">
          <cell r="A1034" t="str">
            <v>达钢</v>
          </cell>
          <cell r="B1034" t="str">
            <v>盘圆</v>
          </cell>
          <cell r="C1034" t="str">
            <v>HPB300 Φ10</v>
          </cell>
          <cell r="D1034" t="str">
            <v>吨</v>
          </cell>
          <cell r="E1034">
            <v>2</v>
          </cell>
          <cell r="F1034">
            <v>45725</v>
          </cell>
          <cell r="G1034" t="str">
            <v>四川省南充市营山县咸安大道成都元泽环境技术有限公司营山分公司（中核华兴市政道路项目部）</v>
          </cell>
          <cell r="H1034" t="str">
            <v>黎家敏</v>
          </cell>
          <cell r="I1034" t="str">
            <v>15082798787</v>
          </cell>
        </row>
        <row r="1035">
          <cell r="A1035" t="str">
            <v>达钢</v>
          </cell>
          <cell r="B1035" t="str">
            <v>螺纹钢</v>
          </cell>
          <cell r="C1035" t="str">
            <v>HRB400E Φ16 9m</v>
          </cell>
          <cell r="D1035" t="str">
            <v>吨</v>
          </cell>
          <cell r="E1035">
            <v>3</v>
          </cell>
          <cell r="F1035">
            <v>45725</v>
          </cell>
          <cell r="G1035" t="str">
            <v>四川省南充市营山县咸安大道成都元泽环境技术有限公司营山分公司（中核华兴市政道路项目部）</v>
          </cell>
          <cell r="H1035" t="str">
            <v>黎家敏</v>
          </cell>
          <cell r="I1035" t="str">
            <v>15082798787</v>
          </cell>
        </row>
        <row r="1036">
          <cell r="A1036" t="str">
            <v>达钢</v>
          </cell>
          <cell r="B1036" t="str">
            <v>螺纹钢</v>
          </cell>
          <cell r="C1036" t="str">
            <v>HRB400E Φ20 9m</v>
          </cell>
          <cell r="D1036" t="str">
            <v>吨</v>
          </cell>
          <cell r="E1036">
            <v>20</v>
          </cell>
          <cell r="F1036">
            <v>45725</v>
          </cell>
          <cell r="G1036" t="str">
            <v>四川省南充市营山县咸安大道成都元泽环境技术有限公司营山分公司（中核华兴市政道路项目部）</v>
          </cell>
          <cell r="H1036" t="str">
            <v>黎家敏</v>
          </cell>
          <cell r="I1036" t="str">
            <v>15082798787</v>
          </cell>
        </row>
        <row r="1037">
          <cell r="A1037" t="str">
            <v>达钢</v>
          </cell>
          <cell r="B1037" t="str">
            <v>螺纹钢</v>
          </cell>
          <cell r="C1037" t="str">
            <v>HRB400E Φ28 9m</v>
          </cell>
          <cell r="D1037" t="str">
            <v>吨</v>
          </cell>
          <cell r="E1037">
            <v>9</v>
          </cell>
          <cell r="F1037">
            <v>45725</v>
          </cell>
          <cell r="G1037" t="str">
            <v>四川省南充市营山县咸安大道成都元泽环境技术有限公司营山分公司（中核华兴市政道路项目部）</v>
          </cell>
          <cell r="H1037" t="str">
            <v>黎家敏</v>
          </cell>
          <cell r="I1037" t="str">
            <v>15082798787</v>
          </cell>
        </row>
        <row r="1038">
          <cell r="A1038" t="str">
            <v>达钢</v>
          </cell>
          <cell r="B1038" t="str">
            <v>螺纹钢</v>
          </cell>
          <cell r="C1038" t="str">
            <v>HRB400E Φ20 9m</v>
          </cell>
          <cell r="D1038" t="str">
            <v>吨</v>
          </cell>
          <cell r="E1038">
            <v>35</v>
          </cell>
          <cell r="F1038">
            <v>45725</v>
          </cell>
          <cell r="G1038" t="str">
            <v>（五冶达州国道542项目-二工区黄家湾隧道工段）四川省达州市达川区赵固镇黄家坡</v>
          </cell>
          <cell r="H1038" t="str">
            <v>罗永方</v>
          </cell>
          <cell r="I1038">
            <v>13551450899</v>
          </cell>
        </row>
        <row r="1039">
          <cell r="A1039" t="str">
            <v>陕钢</v>
          </cell>
          <cell r="B1039" t="str">
            <v>盘圆</v>
          </cell>
          <cell r="C1039" t="str">
            <v>HPB300Ф10</v>
          </cell>
          <cell r="D1039" t="str">
            <v>吨</v>
          </cell>
          <cell r="E1039">
            <v>32</v>
          </cell>
          <cell r="F1039">
            <v>45725</v>
          </cell>
          <cell r="G1039" t="str">
            <v>（成铁西物-德阳西外街项目）四川省德阳市旌阳区黄山路一段（司机拍摄签收小票时需设置时间及地点水印）</v>
          </cell>
          <cell r="H1039" t="str">
            <v>黄永福</v>
          </cell>
          <cell r="I1039" t="str">
            <v>15982823571</v>
          </cell>
        </row>
        <row r="1040">
          <cell r="A1040" t="str">
            <v>陕钢</v>
          </cell>
          <cell r="B1040" t="str">
            <v>盘螺</v>
          </cell>
          <cell r="C1040" t="str">
            <v>HRB400EФ12</v>
          </cell>
          <cell r="D1040" t="str">
            <v>吨</v>
          </cell>
          <cell r="E1040">
            <v>2</v>
          </cell>
          <cell r="F1040">
            <v>45725</v>
          </cell>
          <cell r="G1040" t="str">
            <v>（成铁西物-德阳西外街项目）四川省德阳市旌阳区黄山路一段（司机拍摄签收小票时需设置时间及地点水印）</v>
          </cell>
          <cell r="H1040" t="str">
            <v>黄永福</v>
          </cell>
          <cell r="I1040" t="str">
            <v>15982823571</v>
          </cell>
        </row>
        <row r="1041">
          <cell r="A1041" t="str">
            <v>德胜</v>
          </cell>
          <cell r="B1041" t="str">
            <v>螺纹钢</v>
          </cell>
          <cell r="C1041" t="str">
            <v>HRB400EФ16*9m</v>
          </cell>
          <cell r="D1041" t="str">
            <v>吨</v>
          </cell>
          <cell r="E1041">
            <v>35</v>
          </cell>
          <cell r="F1041">
            <v>45725</v>
          </cell>
          <cell r="G1041" t="str">
            <v>（成铁西物-德阳西外街项目）四川省德阳市旌阳区黄山路一段（司机拍摄签收小票时需设置时间及地点水印）</v>
          </cell>
          <cell r="H1041" t="str">
            <v>黄永福</v>
          </cell>
          <cell r="I1041" t="str">
            <v>15982823571</v>
          </cell>
        </row>
        <row r="1042">
          <cell r="A1042" t="str">
            <v>德胜</v>
          </cell>
          <cell r="B1042" t="str">
            <v>螺纹钢</v>
          </cell>
          <cell r="C1042" t="str">
            <v>HRB400EФ28*9m</v>
          </cell>
          <cell r="D1042" t="str">
            <v>吨</v>
          </cell>
          <cell r="E1042">
            <v>70</v>
          </cell>
          <cell r="F1042">
            <v>45725</v>
          </cell>
          <cell r="G1042" t="str">
            <v>（成铁西物-德阳西外街项目）四川省德阳市旌阳区黄山路一段（司机拍摄签收小票时需设置时间及地点水印）</v>
          </cell>
          <cell r="H1042" t="str">
            <v>黄永福</v>
          </cell>
          <cell r="I1042" t="str">
            <v>15982823571</v>
          </cell>
        </row>
        <row r="1043">
          <cell r="A1043" t="str">
            <v>德胜</v>
          </cell>
          <cell r="B1043" t="str">
            <v>螺纹钢</v>
          </cell>
          <cell r="C1043" t="str">
            <v>HRB400EФ32*9m</v>
          </cell>
          <cell r="D1043" t="str">
            <v>吨</v>
          </cell>
          <cell r="E1043">
            <v>35</v>
          </cell>
          <cell r="F1043">
            <v>45725</v>
          </cell>
          <cell r="G1043" t="str">
            <v>（成铁西物-德阳西外街项目）四川省德阳市旌阳区黄山路一段（司机拍摄签收小票时需设置时间及地点水印）</v>
          </cell>
          <cell r="H1043" t="str">
            <v>黄永福</v>
          </cell>
          <cell r="I1043" t="str">
            <v>15982823571</v>
          </cell>
        </row>
        <row r="1044">
          <cell r="A1044" t="str">
            <v>德胜</v>
          </cell>
          <cell r="B1044" t="str">
            <v>螺纹钢</v>
          </cell>
          <cell r="C1044" t="str">
            <v>HRB400EФ25*9m</v>
          </cell>
          <cell r="D1044" t="str">
            <v>吨</v>
          </cell>
          <cell r="E1044">
            <v>35</v>
          </cell>
          <cell r="F1044">
            <v>45725</v>
          </cell>
          <cell r="G1044" t="str">
            <v>（五冶钢构宜宾高县月江镇建设项目）  四川省宜宾市高县月江镇刚记超市斜对面(还阳组团沪碳二期项目)</v>
          </cell>
          <cell r="H1044" t="str">
            <v>张朝亮</v>
          </cell>
          <cell r="I1044">
            <v>15228205853</v>
          </cell>
        </row>
        <row r="1045">
          <cell r="A1045" t="str">
            <v>八局</v>
          </cell>
          <cell r="B1045" t="str">
            <v>高线</v>
          </cell>
          <cell r="C1045" t="str">
            <v>HPB300Φ10</v>
          </cell>
          <cell r="D1045" t="str">
            <v>吨</v>
          </cell>
          <cell r="E1045">
            <v>70</v>
          </cell>
          <cell r="F1045">
            <v>45726</v>
          </cell>
          <cell r="G1045" t="str">
            <v>（中铁三局-铜资高速1标）四川省资阳市安岳县石羊镇猫坝村2#钢筋场</v>
          </cell>
          <cell r="H1045" t="str">
            <v>王雪</v>
          </cell>
          <cell r="I1045">
            <v>18729676589</v>
          </cell>
        </row>
        <row r="1046">
          <cell r="A1046" t="str">
            <v>八局</v>
          </cell>
          <cell r="B1046" t="str">
            <v>高线</v>
          </cell>
          <cell r="C1046" t="str">
            <v>HPB300Φ8</v>
          </cell>
          <cell r="D1046" t="str">
            <v>吨</v>
          </cell>
          <cell r="E1046">
            <v>25</v>
          </cell>
          <cell r="F1046">
            <v>45726</v>
          </cell>
          <cell r="G1046" t="str">
            <v>（中铁三局-铜资高速1标）四川省资阳市安岳县石羊镇猫坝村2#钢筋场</v>
          </cell>
          <cell r="H1046" t="str">
            <v>王雪</v>
          </cell>
          <cell r="I1046">
            <v>18729676589</v>
          </cell>
        </row>
        <row r="1047">
          <cell r="A1047" t="str">
            <v>八局</v>
          </cell>
          <cell r="B1047" t="str">
            <v>高线</v>
          </cell>
          <cell r="C1047" t="str">
            <v>HPB300Φ10</v>
          </cell>
          <cell r="D1047" t="str">
            <v>吨</v>
          </cell>
          <cell r="E1047">
            <v>10</v>
          </cell>
          <cell r="F1047">
            <v>45726</v>
          </cell>
          <cell r="G1047" t="str">
            <v>（中铁三局-铜资高速1标）四川省资阳市安岳县石羊镇猫坝村2#钢筋场</v>
          </cell>
          <cell r="H1047" t="str">
            <v>王雪</v>
          </cell>
          <cell r="I1047">
            <v>18729676589</v>
          </cell>
        </row>
        <row r="1048">
          <cell r="A1048" t="str">
            <v>八局</v>
          </cell>
          <cell r="B1048" t="str">
            <v>高线</v>
          </cell>
          <cell r="C1048" t="str">
            <v>HPB300Φ8</v>
          </cell>
          <cell r="D1048" t="str">
            <v>吨</v>
          </cell>
          <cell r="E1048">
            <v>35</v>
          </cell>
          <cell r="F1048">
            <v>45726</v>
          </cell>
          <cell r="G1048" t="str">
            <v>（中铁二局-成渝扩容4标）四川省成都市简阳市杨家镇桐子湾村二局钢筋场</v>
          </cell>
          <cell r="H1048" t="str">
            <v>陈钢</v>
          </cell>
          <cell r="I1048">
            <v>13018165813</v>
          </cell>
        </row>
        <row r="1049">
          <cell r="A1049" t="str">
            <v>八局</v>
          </cell>
          <cell r="B1049" t="str">
            <v>螺纹钢</v>
          </cell>
          <cell r="C1049" t="str">
            <v>HRB400E Φ25 12m</v>
          </cell>
          <cell r="D1049" t="str">
            <v>吨</v>
          </cell>
          <cell r="E1049">
            <v>35</v>
          </cell>
          <cell r="F1049">
            <v>45726</v>
          </cell>
          <cell r="G1049" t="str">
            <v>（中铁五局-成渝扩容3标）四川省资阳市雁江区伍隍镇铺子村雁江区X138</v>
          </cell>
          <cell r="H1049" t="str">
            <v>王健</v>
          </cell>
          <cell r="I1049">
            <v>17726168395</v>
          </cell>
        </row>
        <row r="1050">
          <cell r="A1050" t="str">
            <v>德胜</v>
          </cell>
          <cell r="B1050" t="str">
            <v>螺纹钢</v>
          </cell>
          <cell r="C1050" t="str">
            <v>HRB400EФ25*9m</v>
          </cell>
          <cell r="D1050" t="str">
            <v>吨</v>
          </cell>
          <cell r="E1050">
            <v>30</v>
          </cell>
          <cell r="F1050">
            <v>45726</v>
          </cell>
          <cell r="G1050" t="str">
            <v>（成铁西物-德阳西外街项目）四川省德阳市旌阳区黄山路一段（司机拍摄签收小票时需设置时间及地点水印）</v>
          </cell>
          <cell r="H1050" t="str">
            <v>黄永福</v>
          </cell>
          <cell r="I1050" t="str">
            <v>15982823571</v>
          </cell>
        </row>
        <row r="1051">
          <cell r="A1051" t="str">
            <v>德胜</v>
          </cell>
          <cell r="B1051" t="str">
            <v>螺纹钢</v>
          </cell>
          <cell r="C1051" t="str">
            <v>HRB400EФ32*9m</v>
          </cell>
          <cell r="D1051" t="str">
            <v>吨</v>
          </cell>
          <cell r="E1051">
            <v>40</v>
          </cell>
          <cell r="F1051">
            <v>45726</v>
          </cell>
          <cell r="G1051" t="str">
            <v>（成铁西物-德阳西外街项目）四川省德阳市旌阳区黄山路一段（司机拍摄签收小票时需设置时间及地点水印）</v>
          </cell>
          <cell r="H1051" t="str">
            <v>黄永福</v>
          </cell>
          <cell r="I1051" t="str">
            <v>15982823571</v>
          </cell>
        </row>
        <row r="1052">
          <cell r="A1052" t="str">
            <v>陕钢</v>
          </cell>
          <cell r="B1052" t="str">
            <v>盘圆</v>
          </cell>
          <cell r="C1052" t="str">
            <v>HPB300 Φ12</v>
          </cell>
          <cell r="D1052" t="str">
            <v>吨</v>
          </cell>
          <cell r="E1052">
            <v>12</v>
          </cell>
          <cell r="F1052">
            <v>45726</v>
          </cell>
          <cell r="G1052" t="str">
            <v>四川省南充市营山县咸安大道成都元泽环境技术有限公司营山分公司（中核华兴市政道路项目部）</v>
          </cell>
          <cell r="H1052" t="str">
            <v>黎家敏</v>
          </cell>
          <cell r="I1052" t="str">
            <v>15082798787</v>
          </cell>
        </row>
        <row r="1053">
          <cell r="A1053" t="str">
            <v>陕钢</v>
          </cell>
          <cell r="B1053" t="str">
            <v>盘螺</v>
          </cell>
          <cell r="C1053" t="str">
            <v>HRB400E Φ10</v>
          </cell>
          <cell r="D1053" t="str">
            <v>吨</v>
          </cell>
          <cell r="E1053">
            <v>8</v>
          </cell>
          <cell r="F1053">
            <v>45726</v>
          </cell>
          <cell r="G1053" t="str">
            <v>四川省南充市营山县咸安大道成都元泽环境技术有限公司营山分公司（中核华兴市政道路项目部）</v>
          </cell>
          <cell r="H1053" t="str">
            <v>黎家敏</v>
          </cell>
          <cell r="I1053" t="str">
            <v>15082798787</v>
          </cell>
        </row>
        <row r="1054">
          <cell r="A1054" t="str">
            <v>陕钢</v>
          </cell>
          <cell r="B1054" t="str">
            <v>螺纹钢</v>
          </cell>
          <cell r="C1054" t="str">
            <v>HRB400E Φ12 9m</v>
          </cell>
          <cell r="D1054" t="str">
            <v>吨</v>
          </cell>
          <cell r="E1054">
            <v>5</v>
          </cell>
          <cell r="F1054">
            <v>45726</v>
          </cell>
          <cell r="G1054" t="str">
            <v>四川省南充市营山县咸安大道成都元泽环境技术有限公司营山分公司（中核华兴市政道路项目部）</v>
          </cell>
          <cell r="H1054" t="str">
            <v>黎家敏</v>
          </cell>
          <cell r="I1054" t="str">
            <v>15082798787</v>
          </cell>
        </row>
        <row r="1055">
          <cell r="A1055" t="str">
            <v>陕钢</v>
          </cell>
          <cell r="B1055" t="str">
            <v>螺纹钢</v>
          </cell>
          <cell r="C1055" t="str">
            <v>HRB400E Φ25 9m</v>
          </cell>
          <cell r="D1055" t="str">
            <v>吨</v>
          </cell>
          <cell r="E1055">
            <v>10</v>
          </cell>
          <cell r="F1055">
            <v>45726</v>
          </cell>
          <cell r="G1055" t="str">
            <v>四川省南充市营山县咸安大道成都元泽环境技术有限公司营山分公司（中核华兴市政道路项目部）</v>
          </cell>
          <cell r="H1055" t="str">
            <v>黎家敏</v>
          </cell>
          <cell r="I1055" t="str">
            <v>15082798787</v>
          </cell>
        </row>
        <row r="1056">
          <cell r="A1056" t="str">
            <v>晋邦</v>
          </cell>
          <cell r="B1056" t="str">
            <v>螺纹钢</v>
          </cell>
          <cell r="C1056" t="str">
            <v>HRB500E Φ16</v>
          </cell>
          <cell r="D1056" t="str">
            <v>吨</v>
          </cell>
          <cell r="E1056">
            <v>12</v>
          </cell>
          <cell r="F1056">
            <v>45726</v>
          </cell>
          <cell r="G1056" t="str">
            <v>（商投建工达州中医药科技园-4工区-7号楼）达州市通川区达州中医药职业学院犀牛大道北段</v>
          </cell>
          <cell r="H1056" t="str">
            <v>张扬</v>
          </cell>
          <cell r="I1056">
            <v>18381904567</v>
          </cell>
        </row>
        <row r="1057">
          <cell r="A1057" t="str">
            <v>晋邦</v>
          </cell>
          <cell r="B1057" t="str">
            <v>螺纹钢</v>
          </cell>
          <cell r="C1057" t="str">
            <v>HRB500E Φ18</v>
          </cell>
          <cell r="D1057" t="str">
            <v>吨</v>
          </cell>
          <cell r="E1057">
            <v>15</v>
          </cell>
          <cell r="F1057">
            <v>45726</v>
          </cell>
          <cell r="G1057" t="str">
            <v>（商投建工达州中医药科技园-4工区-7号楼）达州市通川区达州中医药职业学院犀牛大道北段</v>
          </cell>
          <cell r="H1057" t="str">
            <v>张扬</v>
          </cell>
          <cell r="I1057">
            <v>18381904567</v>
          </cell>
        </row>
        <row r="1058">
          <cell r="A1058" t="str">
            <v>晋邦</v>
          </cell>
          <cell r="B1058" t="str">
            <v>螺纹钢</v>
          </cell>
          <cell r="C1058" t="str">
            <v>HRB500E Φ20</v>
          </cell>
          <cell r="D1058" t="str">
            <v>吨</v>
          </cell>
          <cell r="E1058">
            <v>3</v>
          </cell>
          <cell r="F1058">
            <v>45726</v>
          </cell>
          <cell r="G1058" t="str">
            <v>（商投建工达州中医药科技园-4工区-7号楼）达州市通川区达州中医药职业学院犀牛大道北段</v>
          </cell>
          <cell r="H1058" t="str">
            <v>张扬</v>
          </cell>
          <cell r="I1058">
            <v>18381904567</v>
          </cell>
        </row>
        <row r="1059">
          <cell r="A1059" t="str">
            <v>晋邦</v>
          </cell>
          <cell r="B1059" t="str">
            <v>螺纹钢</v>
          </cell>
          <cell r="C1059" t="str">
            <v>HRB500E Φ22</v>
          </cell>
          <cell r="D1059" t="str">
            <v>吨</v>
          </cell>
          <cell r="E1059">
            <v>3</v>
          </cell>
          <cell r="F1059">
            <v>45726</v>
          </cell>
          <cell r="G1059" t="str">
            <v>（商投建工达州中医药科技园-4工区-7号楼）达州市通川区达州中医药职业学院犀牛大道北段</v>
          </cell>
          <cell r="H1059" t="str">
            <v>张扬</v>
          </cell>
          <cell r="I1059">
            <v>18381904567</v>
          </cell>
        </row>
        <row r="1060">
          <cell r="A1060" t="str">
            <v>晋邦</v>
          </cell>
          <cell r="B1060" t="str">
            <v>螺纹钢</v>
          </cell>
          <cell r="C1060" t="str">
            <v>HRB400E Φ32 9m</v>
          </cell>
          <cell r="D1060" t="str">
            <v>吨</v>
          </cell>
          <cell r="E1060">
            <v>35</v>
          </cell>
          <cell r="F1060">
            <v>45726</v>
          </cell>
          <cell r="G1060" t="str">
            <v>（商投建工达州中医药科技园-2工区-景观桥）达州市通川区达州中医药职业学院犀牛大道北段</v>
          </cell>
          <cell r="H1060" t="str">
            <v>李波</v>
          </cell>
          <cell r="I1060">
            <v>18381899787</v>
          </cell>
        </row>
        <row r="1061">
          <cell r="A1061" t="str">
            <v>晋邦</v>
          </cell>
          <cell r="B1061" t="str">
            <v>高线</v>
          </cell>
          <cell r="C1061" t="str">
            <v>HPB300 Φ10</v>
          </cell>
          <cell r="D1061" t="str">
            <v>吨</v>
          </cell>
          <cell r="E1061">
            <v>5</v>
          </cell>
          <cell r="F1061">
            <v>45726</v>
          </cell>
          <cell r="G1061" t="str">
            <v>（五冶达州国道542项目-一工区路基一工段）四川省达州市达川区石梯火车站盖板加工点</v>
          </cell>
          <cell r="H1061" t="str">
            <v>郑松</v>
          </cell>
          <cell r="I1061">
            <v>13527304849</v>
          </cell>
        </row>
        <row r="1062">
          <cell r="A1062" t="str">
            <v>晋邦</v>
          </cell>
          <cell r="B1062" t="str">
            <v>螺纹钢</v>
          </cell>
          <cell r="C1062" t="str">
            <v>HRB400E Φ16 9m</v>
          </cell>
          <cell r="D1062" t="str">
            <v>吨</v>
          </cell>
          <cell r="E1062">
            <v>3</v>
          </cell>
          <cell r="F1062">
            <v>45726</v>
          </cell>
          <cell r="G1062" t="str">
            <v>（五冶达州国道542项目-一工区路基一工段）四川省达州市达川区石梯火车站盖板加工点</v>
          </cell>
          <cell r="H1062" t="str">
            <v>郑松</v>
          </cell>
          <cell r="I1062">
            <v>13527304849</v>
          </cell>
        </row>
        <row r="1063">
          <cell r="A1063" t="str">
            <v>晋邦</v>
          </cell>
          <cell r="B1063" t="str">
            <v>螺纹钢</v>
          </cell>
          <cell r="C1063" t="str">
            <v>HRB400E Φ20 9m</v>
          </cell>
          <cell r="D1063" t="str">
            <v>吨</v>
          </cell>
          <cell r="E1063">
            <v>8</v>
          </cell>
          <cell r="F1063">
            <v>45726</v>
          </cell>
          <cell r="G1063" t="str">
            <v>（五冶达州国道542项目-一工区路基一工段）四川省达州市达川区石梯火车站盖板加工点</v>
          </cell>
          <cell r="H1063" t="str">
            <v>郑松</v>
          </cell>
          <cell r="I1063">
            <v>13527304849</v>
          </cell>
        </row>
        <row r="1064">
          <cell r="A1064" t="str">
            <v>晋邦</v>
          </cell>
          <cell r="B1064" t="str">
            <v>螺纹钢</v>
          </cell>
          <cell r="C1064" t="str">
            <v>HRB400E Φ22 9m</v>
          </cell>
          <cell r="D1064" t="str">
            <v>吨</v>
          </cell>
          <cell r="E1064">
            <v>9</v>
          </cell>
          <cell r="F1064">
            <v>45726</v>
          </cell>
          <cell r="G1064" t="str">
            <v>（五冶达州国道542项目-一工区路基一工段）四川省达州市达川区石梯火车站盖板加工点</v>
          </cell>
          <cell r="H1064" t="str">
            <v>郑松</v>
          </cell>
          <cell r="I1064">
            <v>13527304849</v>
          </cell>
        </row>
        <row r="1065">
          <cell r="A1065" t="str">
            <v>晋邦</v>
          </cell>
          <cell r="B1065" t="str">
            <v>螺纹钢</v>
          </cell>
          <cell r="C1065" t="str">
            <v>HRB400E Φ12 12m</v>
          </cell>
          <cell r="D1065" t="str">
            <v>吨</v>
          </cell>
          <cell r="E1065">
            <v>7</v>
          </cell>
          <cell r="F1065">
            <v>45726</v>
          </cell>
          <cell r="G1065" t="str">
            <v>（五冶达州国道542项目-一工区路基一工段）四川省达州市达川区石梯火车站盖板加工点</v>
          </cell>
          <cell r="H1065" t="str">
            <v>郑松</v>
          </cell>
          <cell r="I1065">
            <v>13527304849</v>
          </cell>
        </row>
        <row r="1066">
          <cell r="A1066" t="str">
            <v>晋邦</v>
          </cell>
          <cell r="B1066" t="str">
            <v>盘螺</v>
          </cell>
          <cell r="C1066" t="str">
            <v>HRB400E Φ8</v>
          </cell>
          <cell r="D1066" t="str">
            <v>吨</v>
          </cell>
          <cell r="E1066">
            <v>5</v>
          </cell>
          <cell r="F1066">
            <v>45726</v>
          </cell>
          <cell r="G1066" t="str">
            <v>(五冶钢构医学科学产业园建设项目房建二部-排洪渠（五标）)四川省南充市顺庆区搬罾街道学府大道二段</v>
          </cell>
          <cell r="H1066" t="str">
            <v>安南</v>
          </cell>
          <cell r="I1066">
            <v>19950525030</v>
          </cell>
        </row>
        <row r="1067">
          <cell r="A1067" t="str">
            <v>晋邦</v>
          </cell>
          <cell r="B1067" t="str">
            <v>螺纹钢</v>
          </cell>
          <cell r="C1067" t="str">
            <v>HRB400E Φ12 9m</v>
          </cell>
          <cell r="D1067" t="str">
            <v>吨</v>
          </cell>
          <cell r="E1067">
            <v>12</v>
          </cell>
          <cell r="F1067">
            <v>45726</v>
          </cell>
          <cell r="G1067" t="str">
            <v>(五冶钢构医学科学产业园建设项目房建二部-排洪渠（五标）)四川省南充市顺庆区搬罾街道学府大道二段</v>
          </cell>
          <cell r="H1067" t="str">
            <v>安南</v>
          </cell>
          <cell r="I1067">
            <v>19950525030</v>
          </cell>
        </row>
        <row r="1068">
          <cell r="A1068" t="str">
            <v>晋邦</v>
          </cell>
          <cell r="B1068" t="str">
            <v>螺纹钢</v>
          </cell>
          <cell r="C1068" t="str">
            <v>HRB400E Φ25 9m</v>
          </cell>
          <cell r="D1068" t="str">
            <v>吨</v>
          </cell>
          <cell r="E1068">
            <v>18</v>
          </cell>
          <cell r="F1068">
            <v>45726</v>
          </cell>
          <cell r="G1068" t="str">
            <v>(五冶钢构医学科学产业园建设项目房建二部-排洪渠（五标）)四川省南充市顺庆区搬罾街道学府大道二段</v>
          </cell>
          <cell r="H1068" t="str">
            <v>安南</v>
          </cell>
          <cell r="I1068">
            <v>19950525030</v>
          </cell>
        </row>
        <row r="1069">
          <cell r="A1069" t="str">
            <v>晋邦</v>
          </cell>
          <cell r="B1069" t="str">
            <v>盘螺</v>
          </cell>
          <cell r="C1069" t="str">
            <v>HRB400E Φ6</v>
          </cell>
          <cell r="D1069" t="str">
            <v>吨</v>
          </cell>
          <cell r="E1069">
            <v>6</v>
          </cell>
          <cell r="F1069">
            <v>45726</v>
          </cell>
          <cell r="G1069" t="str">
            <v>（达州市公共卫生临床医疗中心项目-一标-2号制作房）达州市通川区西外复兴镇公共卫生临床医疗中心项目</v>
          </cell>
          <cell r="H1069" t="str">
            <v>潘建发</v>
          </cell>
          <cell r="I1069">
            <v>13658059919</v>
          </cell>
        </row>
        <row r="1070">
          <cell r="A1070" t="str">
            <v>晋邦</v>
          </cell>
          <cell r="B1070" t="str">
            <v>螺纹钢</v>
          </cell>
          <cell r="C1070" t="str">
            <v>HRB400E Φ12 9m</v>
          </cell>
          <cell r="D1070" t="str">
            <v>吨</v>
          </cell>
          <cell r="E1070">
            <v>22</v>
          </cell>
          <cell r="F1070">
            <v>45726</v>
          </cell>
          <cell r="G1070" t="str">
            <v>（达州市公共卫生临床医疗中心项目-一标-2号制作房）达州市通川区西外复兴镇公共卫生临床医疗中心项目</v>
          </cell>
          <cell r="H1070" t="str">
            <v>潘建发</v>
          </cell>
          <cell r="I1070">
            <v>13658059919</v>
          </cell>
        </row>
        <row r="1071">
          <cell r="A1071" t="str">
            <v>晋邦</v>
          </cell>
          <cell r="B1071" t="str">
            <v>螺纹钢</v>
          </cell>
          <cell r="C1071" t="str">
            <v>HRB400E Φ14 9m</v>
          </cell>
          <cell r="D1071" t="str">
            <v>吨</v>
          </cell>
          <cell r="E1071">
            <v>7</v>
          </cell>
          <cell r="F1071">
            <v>45726</v>
          </cell>
          <cell r="G1071" t="str">
            <v>（达州市公共卫生临床医疗中心项目-一标-2号制作房）达州市通川区西外复兴镇公共卫生临床医疗中心项目</v>
          </cell>
          <cell r="H1071" t="str">
            <v>潘建发</v>
          </cell>
          <cell r="I1071">
            <v>13658059919</v>
          </cell>
        </row>
        <row r="1072">
          <cell r="A1072" t="str">
            <v>晋邦</v>
          </cell>
          <cell r="B1072" t="str">
            <v>盘螺</v>
          </cell>
          <cell r="C1072" t="str">
            <v>HRB400E Φ8</v>
          </cell>
          <cell r="D1072" t="str">
            <v>吨</v>
          </cell>
          <cell r="E1072">
            <v>17</v>
          </cell>
          <cell r="F1072">
            <v>45726</v>
          </cell>
          <cell r="G1072" t="str">
            <v>（商投建工达州中医药科技园-1工区）达州市通川区达州中医药职业学院犀牛大道北段</v>
          </cell>
          <cell r="H1072" t="str">
            <v>程黄刚</v>
          </cell>
          <cell r="I1072">
            <v>15108211617</v>
          </cell>
        </row>
        <row r="1073">
          <cell r="A1073" t="str">
            <v>晋邦</v>
          </cell>
          <cell r="B1073" t="str">
            <v>螺纹钢</v>
          </cell>
          <cell r="C1073" t="str">
            <v>HRB400E Φ14 9m</v>
          </cell>
          <cell r="D1073" t="str">
            <v>吨</v>
          </cell>
          <cell r="E1073">
            <v>6</v>
          </cell>
          <cell r="F1073">
            <v>45726</v>
          </cell>
          <cell r="G1073" t="str">
            <v>（商投建工达州中医药科技园-1工区）达州市通川区达州中医药职业学院犀牛大道北段</v>
          </cell>
          <cell r="H1073" t="str">
            <v>程黄刚</v>
          </cell>
          <cell r="I1073">
            <v>15108211617</v>
          </cell>
        </row>
        <row r="1074">
          <cell r="A1074" t="str">
            <v>晋邦</v>
          </cell>
          <cell r="B1074" t="str">
            <v>螺纹钢</v>
          </cell>
          <cell r="C1074" t="str">
            <v>HRB400E Φ20 9m</v>
          </cell>
          <cell r="D1074" t="str">
            <v>吨</v>
          </cell>
          <cell r="E1074">
            <v>35</v>
          </cell>
          <cell r="F1074">
            <v>45726</v>
          </cell>
          <cell r="G1074" t="str">
            <v>（商投建工达州中医药科技园-1工区）达州市通川区达州中医药职业学院犀牛大道北段</v>
          </cell>
          <cell r="H1074" t="str">
            <v>程黄刚</v>
          </cell>
          <cell r="I1074">
            <v>15108211617</v>
          </cell>
        </row>
        <row r="1075">
          <cell r="A1075" t="str">
            <v>晋邦</v>
          </cell>
          <cell r="B1075" t="str">
            <v>螺纹钢</v>
          </cell>
          <cell r="C1075" t="str">
            <v>HRB400E Φ25 9m</v>
          </cell>
          <cell r="D1075" t="str">
            <v>吨</v>
          </cell>
          <cell r="E1075">
            <v>82</v>
          </cell>
          <cell r="F1075">
            <v>45726</v>
          </cell>
          <cell r="G1075" t="str">
            <v>（商投建工达州中医药科技园-1工区）达州市通川区达州中医药职业学院犀牛大道北段</v>
          </cell>
          <cell r="H1075" t="str">
            <v>程黄刚</v>
          </cell>
          <cell r="I1075">
            <v>15108211617</v>
          </cell>
        </row>
        <row r="1076">
          <cell r="A1076" t="str">
            <v>晋邦</v>
          </cell>
          <cell r="B1076" t="str">
            <v>盘螺</v>
          </cell>
          <cell r="C1076" t="str">
            <v>HRB400E Φ8</v>
          </cell>
          <cell r="D1076" t="str">
            <v>吨</v>
          </cell>
          <cell r="E1076">
            <v>8</v>
          </cell>
          <cell r="F1076">
            <v>45726</v>
          </cell>
          <cell r="G1076" t="str">
            <v>(五冶钢构医学科学产业园建设项目房建三部-配套用房及围墙)四川省南充市顺庆区搬罾街道学府大道二段</v>
          </cell>
          <cell r="H1076" t="str">
            <v>郑林</v>
          </cell>
          <cell r="I1076">
            <v>18349955455</v>
          </cell>
        </row>
        <row r="1077">
          <cell r="A1077" t="str">
            <v>晋邦</v>
          </cell>
          <cell r="B1077" t="str">
            <v>螺纹钢</v>
          </cell>
          <cell r="C1077" t="str">
            <v>HRB400E Φ12 9m</v>
          </cell>
          <cell r="D1077" t="str">
            <v>吨</v>
          </cell>
          <cell r="E1077">
            <v>26</v>
          </cell>
          <cell r="F1077">
            <v>45726</v>
          </cell>
          <cell r="G1077" t="str">
            <v>(五冶钢构医学科学产业园建设项目房建三部-配套用房及围墙)四川省南充市顺庆区搬罾街道学府大道二段</v>
          </cell>
          <cell r="H1077" t="str">
            <v>郑林</v>
          </cell>
          <cell r="I1077">
            <v>18349955455</v>
          </cell>
        </row>
        <row r="1078">
          <cell r="A1078" t="str">
            <v>晋邦</v>
          </cell>
          <cell r="B1078" t="str">
            <v>盘螺</v>
          </cell>
          <cell r="C1078" t="str">
            <v>HRB400E Φ8</v>
          </cell>
          <cell r="D1078" t="str">
            <v>吨</v>
          </cell>
          <cell r="E1078">
            <v>20</v>
          </cell>
          <cell r="F1078">
            <v>45726</v>
          </cell>
          <cell r="G1078" t="str">
            <v>(五冶钢构医学科学产业园建设项目房建二部-网羽馆（6-5）)四川省南充市顺庆区搬罾街道学府大道二段</v>
          </cell>
          <cell r="H1078" t="str">
            <v>安南</v>
          </cell>
          <cell r="I1078">
            <v>19950525030</v>
          </cell>
        </row>
        <row r="1079">
          <cell r="A1079" t="str">
            <v>晋邦</v>
          </cell>
          <cell r="B1079" t="str">
            <v>螺纹钢</v>
          </cell>
          <cell r="C1079" t="str">
            <v>HRB400E Φ12 9m</v>
          </cell>
          <cell r="D1079" t="str">
            <v>吨</v>
          </cell>
          <cell r="E1079">
            <v>3</v>
          </cell>
          <cell r="F1079">
            <v>45726</v>
          </cell>
          <cell r="G1079" t="str">
            <v>(五冶钢构医学科学产业园建设项目房建二部-网羽馆（6-5）)四川省南充市顺庆区搬罾街道学府大道二段</v>
          </cell>
          <cell r="H1079" t="str">
            <v>安南</v>
          </cell>
          <cell r="I1079">
            <v>19950525030</v>
          </cell>
        </row>
        <row r="1080">
          <cell r="A1080" t="str">
            <v>晋邦</v>
          </cell>
          <cell r="B1080" t="str">
            <v>螺纹钢</v>
          </cell>
          <cell r="C1080" t="str">
            <v>HRB400E Φ14 9m</v>
          </cell>
          <cell r="D1080" t="str">
            <v>吨</v>
          </cell>
          <cell r="E1080">
            <v>6</v>
          </cell>
          <cell r="F1080">
            <v>45726</v>
          </cell>
          <cell r="G1080" t="str">
            <v>(五冶钢构医学科学产业园建设项目房建二部-网羽馆（6-5）)四川省南充市顺庆区搬罾街道学府大道二段</v>
          </cell>
          <cell r="H1080" t="str">
            <v>安南</v>
          </cell>
          <cell r="I1080">
            <v>19950525030</v>
          </cell>
        </row>
        <row r="1081">
          <cell r="A1081" t="str">
            <v>晋邦</v>
          </cell>
          <cell r="B1081" t="str">
            <v>螺纹钢</v>
          </cell>
          <cell r="C1081" t="str">
            <v>HRB400E Φ16 9m</v>
          </cell>
          <cell r="D1081" t="str">
            <v>吨</v>
          </cell>
          <cell r="E1081">
            <v>9</v>
          </cell>
          <cell r="F1081">
            <v>45726</v>
          </cell>
          <cell r="G1081" t="str">
            <v>(五冶钢构医学科学产业园建设项目房建二部-网羽馆（6-5）)四川省南充市顺庆区搬罾街道学府大道二段</v>
          </cell>
          <cell r="H1081" t="str">
            <v>安南</v>
          </cell>
          <cell r="I1081">
            <v>19950525030</v>
          </cell>
        </row>
        <row r="1082">
          <cell r="A1082" t="str">
            <v>晋邦</v>
          </cell>
          <cell r="B1082" t="str">
            <v>螺纹钢</v>
          </cell>
          <cell r="C1082" t="str">
            <v>HRB400E Φ20 9m</v>
          </cell>
          <cell r="D1082" t="str">
            <v>吨</v>
          </cell>
          <cell r="E1082">
            <v>9</v>
          </cell>
          <cell r="F1082">
            <v>45726</v>
          </cell>
          <cell r="G1082" t="str">
            <v>(五冶钢构医学科学产业园建设项目房建二部-网羽馆（6-5）)四川省南充市顺庆区搬罾街道学府大道二段</v>
          </cell>
          <cell r="H1082" t="str">
            <v>安南</v>
          </cell>
          <cell r="I1082">
            <v>19950525030</v>
          </cell>
        </row>
        <row r="1083">
          <cell r="A1083" t="str">
            <v>晋邦</v>
          </cell>
          <cell r="B1083" t="str">
            <v>螺纹钢</v>
          </cell>
          <cell r="C1083" t="str">
            <v>HRB400E Φ22 9m</v>
          </cell>
          <cell r="D1083" t="str">
            <v>吨</v>
          </cell>
          <cell r="E1083">
            <v>3</v>
          </cell>
          <cell r="F1083">
            <v>45726</v>
          </cell>
          <cell r="G1083" t="str">
            <v>(五冶钢构医学科学产业园建设项目房建二部-网羽馆（6-5）)四川省南充市顺庆区搬罾街道学府大道二段</v>
          </cell>
          <cell r="H1083" t="str">
            <v>安南</v>
          </cell>
          <cell r="I1083">
            <v>19950525030</v>
          </cell>
        </row>
        <row r="1084">
          <cell r="A1084" t="str">
            <v>晋邦</v>
          </cell>
          <cell r="B1084" t="str">
            <v>螺纹钢</v>
          </cell>
          <cell r="C1084" t="str">
            <v>HRB400E Φ25 9m</v>
          </cell>
          <cell r="D1084" t="str">
            <v>吨</v>
          </cell>
          <cell r="E1084">
            <v>21</v>
          </cell>
          <cell r="F1084">
            <v>45726</v>
          </cell>
          <cell r="G1084" t="str">
            <v>(五冶钢构医学科学产业园建设项目房建二部-网羽馆（6-5）)四川省南充市顺庆区搬罾街道学府大道二段</v>
          </cell>
          <cell r="H1084" t="str">
            <v>安南</v>
          </cell>
          <cell r="I1084">
            <v>19950525030</v>
          </cell>
        </row>
        <row r="1085">
          <cell r="A1085" t="str">
            <v>晋邦</v>
          </cell>
          <cell r="B1085" t="str">
            <v>盘螺</v>
          </cell>
          <cell r="C1085" t="str">
            <v>HRB400E Φ8</v>
          </cell>
          <cell r="D1085" t="str">
            <v>吨</v>
          </cell>
          <cell r="E1085">
            <v>7</v>
          </cell>
          <cell r="F1085">
            <v>45726</v>
          </cell>
          <cell r="G1085" t="str">
            <v>（商投建工达州中医药科技园-4工区-7号楼）达州市通川区达州中医药职业学院犀牛大道北段</v>
          </cell>
          <cell r="H1085" t="str">
            <v>张扬</v>
          </cell>
          <cell r="I1085">
            <v>18381904567</v>
          </cell>
        </row>
        <row r="1086">
          <cell r="A1086" t="str">
            <v>晋邦</v>
          </cell>
          <cell r="B1086" t="str">
            <v>盘螺</v>
          </cell>
          <cell r="C1086" t="str">
            <v>HRB400E Φ10</v>
          </cell>
          <cell r="D1086" t="str">
            <v>吨</v>
          </cell>
          <cell r="E1086">
            <v>10</v>
          </cell>
          <cell r="F1086">
            <v>45726</v>
          </cell>
          <cell r="G1086" t="str">
            <v>（商投建工达州中医药科技园-4工区-7号楼）达州市通川区达州中医药职业学院犀牛大道北段</v>
          </cell>
          <cell r="H1086" t="str">
            <v>张扬</v>
          </cell>
          <cell r="I1086">
            <v>18381904567</v>
          </cell>
        </row>
        <row r="1087">
          <cell r="A1087" t="str">
            <v>晋邦</v>
          </cell>
          <cell r="B1087" t="str">
            <v>螺纹钢</v>
          </cell>
          <cell r="C1087" t="str">
            <v>HRB400E Φ18 9m</v>
          </cell>
          <cell r="D1087" t="str">
            <v>吨</v>
          </cell>
          <cell r="E1087">
            <v>9</v>
          </cell>
          <cell r="F1087">
            <v>45726</v>
          </cell>
          <cell r="G1087" t="str">
            <v>（商投建工达州中医药科技园-4工区-7号楼）达州市通川区达州中医药职业学院犀牛大道北段</v>
          </cell>
          <cell r="H1087" t="str">
            <v>张扬</v>
          </cell>
          <cell r="I1087">
            <v>18381904567</v>
          </cell>
        </row>
        <row r="1088">
          <cell r="A1088" t="str">
            <v>晋邦</v>
          </cell>
          <cell r="B1088" t="str">
            <v>螺纹钢</v>
          </cell>
          <cell r="C1088" t="str">
            <v>HRB400E Φ20 9m</v>
          </cell>
          <cell r="D1088" t="str">
            <v>吨</v>
          </cell>
          <cell r="E1088">
            <v>9</v>
          </cell>
          <cell r="F1088">
            <v>45726</v>
          </cell>
          <cell r="G1088" t="str">
            <v>（商投建工达州中医药科技园-4工区-7号楼）达州市通川区达州中医药职业学院犀牛大道北段</v>
          </cell>
          <cell r="H1088" t="str">
            <v>张扬</v>
          </cell>
          <cell r="I1088">
            <v>18381904567</v>
          </cell>
        </row>
        <row r="1089">
          <cell r="A1089" t="str">
            <v>德胜</v>
          </cell>
          <cell r="B1089" t="str">
            <v>螺纹钢</v>
          </cell>
          <cell r="C1089" t="str">
            <v>HRB400E Φ14 9m</v>
          </cell>
          <cell r="D1089" t="str">
            <v>吨</v>
          </cell>
          <cell r="E1089">
            <v>15</v>
          </cell>
          <cell r="F1089">
            <v>45727</v>
          </cell>
          <cell r="G1089" t="str">
            <v>（五冶达州国道542项目-一工区桥梁一工段）四川省达州市四川省达州市达川区石桥镇武寨村</v>
          </cell>
          <cell r="H1089" t="str">
            <v>杨勇</v>
          </cell>
          <cell r="I1089">
            <v>18398563998</v>
          </cell>
        </row>
        <row r="1090">
          <cell r="A1090" t="str">
            <v>德胜</v>
          </cell>
          <cell r="B1090" t="str">
            <v>螺纹钢</v>
          </cell>
          <cell r="C1090" t="str">
            <v>HRB400E Φ28 9m</v>
          </cell>
          <cell r="D1090" t="str">
            <v>吨</v>
          </cell>
          <cell r="E1090">
            <v>55</v>
          </cell>
          <cell r="F1090">
            <v>45727</v>
          </cell>
          <cell r="G1090" t="str">
            <v>（五冶达州国道542项目-一工区桥梁一工段）四川省达州市四川省达州市达川区石桥镇武寨村</v>
          </cell>
          <cell r="H1090" t="str">
            <v>杨勇</v>
          </cell>
          <cell r="I1090">
            <v>18398563998</v>
          </cell>
        </row>
        <row r="1091">
          <cell r="A1091" t="str">
            <v>德胜</v>
          </cell>
          <cell r="B1091" t="str">
            <v>螺纹钢</v>
          </cell>
          <cell r="C1091" t="str">
            <v>HRB400E Φ12 9m</v>
          </cell>
          <cell r="D1091" t="str">
            <v>吨</v>
          </cell>
          <cell r="E1091">
            <v>3</v>
          </cell>
          <cell r="F1091">
            <v>45727</v>
          </cell>
          <cell r="G1091" t="str">
            <v>（五冶达州国道542项目-桥梁4标）四川省达州市达川区大堰镇双井村</v>
          </cell>
          <cell r="H1091" t="str">
            <v>吴志强</v>
          </cell>
          <cell r="I1091">
            <v>18820030907</v>
          </cell>
        </row>
        <row r="1092">
          <cell r="A1092" t="str">
            <v>德胜</v>
          </cell>
          <cell r="B1092" t="str">
            <v>螺纹钢</v>
          </cell>
          <cell r="C1092" t="str">
            <v>HRB400E Φ14 9m</v>
          </cell>
          <cell r="D1092" t="str">
            <v>吨</v>
          </cell>
          <cell r="E1092">
            <v>3</v>
          </cell>
          <cell r="F1092">
            <v>45727</v>
          </cell>
          <cell r="G1092" t="str">
            <v>（五冶达州国道542项目-桥梁4标）四川省达州市达川区大堰镇双井村</v>
          </cell>
          <cell r="H1092" t="str">
            <v>吴志强</v>
          </cell>
          <cell r="I1092">
            <v>18820030907</v>
          </cell>
        </row>
        <row r="1093">
          <cell r="A1093" t="str">
            <v>德胜</v>
          </cell>
          <cell r="B1093" t="str">
            <v>螺纹钢</v>
          </cell>
          <cell r="C1093" t="str">
            <v>HRB400E Φ16 9m</v>
          </cell>
          <cell r="D1093" t="str">
            <v>吨</v>
          </cell>
          <cell r="E1093">
            <v>6</v>
          </cell>
          <cell r="F1093">
            <v>45727</v>
          </cell>
          <cell r="G1093" t="str">
            <v>（五冶达州国道542项目-桥梁4标）四川省达州市达川区大堰镇双井村</v>
          </cell>
          <cell r="H1093" t="str">
            <v>吴志强</v>
          </cell>
          <cell r="I1093">
            <v>18820030907</v>
          </cell>
        </row>
        <row r="1094">
          <cell r="A1094" t="str">
            <v>德胜</v>
          </cell>
          <cell r="B1094" t="str">
            <v>螺纹钢</v>
          </cell>
          <cell r="C1094" t="str">
            <v>HRB400E Φ20 9m</v>
          </cell>
          <cell r="D1094" t="str">
            <v>吨</v>
          </cell>
          <cell r="E1094">
            <v>9</v>
          </cell>
          <cell r="F1094">
            <v>45727</v>
          </cell>
          <cell r="G1094" t="str">
            <v>（五冶达州国道542项目-桥梁4标）四川省达州市达川区大堰镇双井村</v>
          </cell>
          <cell r="H1094" t="str">
            <v>吴志强</v>
          </cell>
          <cell r="I1094">
            <v>18820030907</v>
          </cell>
        </row>
        <row r="1095">
          <cell r="A1095" t="str">
            <v>德胜</v>
          </cell>
          <cell r="B1095" t="str">
            <v>螺纹钢</v>
          </cell>
          <cell r="C1095" t="str">
            <v>HRB400E Φ25 9m</v>
          </cell>
          <cell r="D1095" t="str">
            <v>吨</v>
          </cell>
          <cell r="E1095">
            <v>3</v>
          </cell>
          <cell r="F1095">
            <v>45727</v>
          </cell>
          <cell r="G1095" t="str">
            <v>（五冶达州国道542项目-桥梁4标）四川省达州市达川区大堰镇双井村</v>
          </cell>
          <cell r="H1095" t="str">
            <v>吴志强</v>
          </cell>
          <cell r="I1095">
            <v>18820030907</v>
          </cell>
        </row>
        <row r="1096">
          <cell r="A1096" t="str">
            <v>德胜</v>
          </cell>
          <cell r="B1096" t="str">
            <v>螺纹钢</v>
          </cell>
          <cell r="C1096" t="str">
            <v>HRB400E Φ28 9m</v>
          </cell>
          <cell r="D1096" t="str">
            <v>吨</v>
          </cell>
          <cell r="E1096">
            <v>10</v>
          </cell>
          <cell r="F1096">
            <v>45727</v>
          </cell>
          <cell r="G1096" t="str">
            <v>（五冶达州国道542项目-桥梁4标）四川省达州市达川区大堰镇双井村</v>
          </cell>
          <cell r="H1096" t="str">
            <v>吴志强</v>
          </cell>
          <cell r="I1096">
            <v>18820030907</v>
          </cell>
        </row>
        <row r="1097">
          <cell r="A1097" t="str">
            <v>德胜</v>
          </cell>
          <cell r="B1097" t="str">
            <v>螺纹钢</v>
          </cell>
          <cell r="C1097" t="str">
            <v>HRB400E Φ12 9m</v>
          </cell>
          <cell r="D1097" t="str">
            <v>吨</v>
          </cell>
          <cell r="E1097">
            <v>11</v>
          </cell>
          <cell r="F1097">
            <v>45727</v>
          </cell>
          <cell r="G1097" t="str">
            <v>（商投建工达州中医药科技园-2工区-景观桥）达州市通川区达州中医药职业学院犀牛大道北段</v>
          </cell>
          <cell r="H1097" t="str">
            <v>李波</v>
          </cell>
          <cell r="I1097">
            <v>18381899787</v>
          </cell>
        </row>
        <row r="1098">
          <cell r="A1098" t="str">
            <v>德胜</v>
          </cell>
          <cell r="B1098" t="str">
            <v>螺纹钢</v>
          </cell>
          <cell r="C1098" t="str">
            <v>HRB400E Φ16 9m</v>
          </cell>
          <cell r="D1098" t="str">
            <v>吨</v>
          </cell>
          <cell r="E1098">
            <v>80</v>
          </cell>
          <cell r="F1098">
            <v>45727</v>
          </cell>
          <cell r="G1098" t="str">
            <v>（商投建工达州中医药科技园-2工区-景观桥）达州市通川区达州中医药职业学院犀牛大道北段</v>
          </cell>
          <cell r="H1098" t="str">
            <v>李波</v>
          </cell>
          <cell r="I1098">
            <v>18381899787</v>
          </cell>
        </row>
        <row r="1099">
          <cell r="A1099" t="str">
            <v>德胜</v>
          </cell>
          <cell r="B1099" t="str">
            <v>螺纹钢</v>
          </cell>
          <cell r="C1099" t="str">
            <v>HRB400E Φ25 9m</v>
          </cell>
          <cell r="D1099" t="str">
            <v>吨</v>
          </cell>
          <cell r="E1099">
            <v>14</v>
          </cell>
          <cell r="F1099">
            <v>45727</v>
          </cell>
          <cell r="G1099" t="str">
            <v>（商投建工达州中医药科技园-2工区-景观桥）达州市通川区达州中医药职业学院犀牛大道北段</v>
          </cell>
          <cell r="H1099" t="str">
            <v>李波</v>
          </cell>
          <cell r="I1099">
            <v>18381899787</v>
          </cell>
        </row>
        <row r="1100">
          <cell r="A1100" t="str">
            <v>德胜</v>
          </cell>
          <cell r="B1100" t="str">
            <v>螺纹钢</v>
          </cell>
          <cell r="C1100" t="str">
            <v>HRB400E Φ12 9m</v>
          </cell>
          <cell r="D1100" t="str">
            <v>吨</v>
          </cell>
          <cell r="E1100">
            <v>16</v>
          </cell>
          <cell r="F1100">
            <v>45727</v>
          </cell>
          <cell r="G1100" t="str">
            <v>(五冶钢构医学科学产业园建设项目房建二部-六标)四川省南充市顺庆区搬罾街道学府大道二段</v>
          </cell>
          <cell r="H1100" t="str">
            <v>安南</v>
          </cell>
          <cell r="I1100">
            <v>19950525030</v>
          </cell>
        </row>
        <row r="1101">
          <cell r="A1101" t="str">
            <v>德胜</v>
          </cell>
          <cell r="B1101" t="str">
            <v>螺纹钢</v>
          </cell>
          <cell r="C1101" t="str">
            <v>HRB400E Φ25 9m</v>
          </cell>
          <cell r="D1101" t="str">
            <v>吨</v>
          </cell>
          <cell r="E1101">
            <v>20</v>
          </cell>
          <cell r="F1101">
            <v>45727</v>
          </cell>
          <cell r="G1101" t="str">
            <v>(五冶钢构医学科学产业园建设项目房建二部-六标)四川省南充市顺庆区搬罾街道学府大道二段</v>
          </cell>
          <cell r="H1101" t="str">
            <v>安南</v>
          </cell>
          <cell r="I1101">
            <v>19950525030</v>
          </cell>
        </row>
        <row r="1102">
          <cell r="A1102" t="str">
            <v>达钢</v>
          </cell>
          <cell r="B1102" t="str">
            <v>高线</v>
          </cell>
          <cell r="C1102" t="str">
            <v>HPB300 Φ10</v>
          </cell>
          <cell r="D1102" t="str">
            <v>吨</v>
          </cell>
          <cell r="E1102">
            <v>10</v>
          </cell>
          <cell r="F1102">
            <v>45727</v>
          </cell>
          <cell r="G1102" t="str">
            <v>(五冶钢构医学科学产业园建设项目房建二部-六标)四川省南充市顺庆区搬罾街道学府大道二段</v>
          </cell>
          <cell r="H1102" t="str">
            <v>安南</v>
          </cell>
          <cell r="I1102">
            <v>19950525030</v>
          </cell>
        </row>
        <row r="1103">
          <cell r="A1103" t="str">
            <v>达钢</v>
          </cell>
          <cell r="B1103" t="str">
            <v>螺纹钢</v>
          </cell>
          <cell r="C1103" t="str">
            <v>HRB400E Φ14 9m</v>
          </cell>
          <cell r="D1103" t="str">
            <v>吨</v>
          </cell>
          <cell r="E1103">
            <v>15</v>
          </cell>
          <cell r="F1103">
            <v>45727</v>
          </cell>
          <cell r="G1103" t="str">
            <v>(五冶钢构医学科学产业园建设项目房建二部-六标)四川省南充市顺庆区搬罾街道学府大道二段</v>
          </cell>
          <cell r="H1103" t="str">
            <v>安南</v>
          </cell>
          <cell r="I1103">
            <v>19950525030</v>
          </cell>
        </row>
        <row r="1104">
          <cell r="A1104" t="str">
            <v>达钢</v>
          </cell>
          <cell r="B1104" t="str">
            <v>螺纹钢</v>
          </cell>
          <cell r="C1104" t="str">
            <v>HRB400E Φ16 9m</v>
          </cell>
          <cell r="D1104" t="str">
            <v>吨</v>
          </cell>
          <cell r="E1104">
            <v>12</v>
          </cell>
          <cell r="F1104">
            <v>45727</v>
          </cell>
          <cell r="G1104" t="str">
            <v>(五冶钢构医学科学产业园建设项目房建二部-六标)四川省南充市顺庆区搬罾街道学府大道二段</v>
          </cell>
          <cell r="H1104" t="str">
            <v>安南</v>
          </cell>
          <cell r="I1104">
            <v>19950525030</v>
          </cell>
        </row>
        <row r="1105">
          <cell r="A1105" t="str">
            <v>达钢</v>
          </cell>
          <cell r="B1105" t="str">
            <v>螺纹钢</v>
          </cell>
          <cell r="C1105" t="str">
            <v>HRB400E Φ16 9m</v>
          </cell>
          <cell r="D1105" t="str">
            <v>吨</v>
          </cell>
          <cell r="E1105">
            <v>33</v>
          </cell>
          <cell r="F1105">
            <v>45727</v>
          </cell>
          <cell r="G1105" t="str">
            <v>（商投建工达州中医药科技园-2工区-景观桥）达州市通川区达州中医药职业学院犀牛大道北段</v>
          </cell>
          <cell r="H1105" t="str">
            <v>李波</v>
          </cell>
          <cell r="I1105">
            <v>18381899787</v>
          </cell>
        </row>
        <row r="1106">
          <cell r="A1106" t="str">
            <v>达钢</v>
          </cell>
          <cell r="B1106" t="str">
            <v>螺纹钢</v>
          </cell>
          <cell r="C1106" t="str">
            <v>HRB400E Φ20 9m</v>
          </cell>
          <cell r="D1106" t="str">
            <v>吨</v>
          </cell>
          <cell r="E1106">
            <v>18</v>
          </cell>
          <cell r="F1106">
            <v>45727</v>
          </cell>
          <cell r="G1106" t="str">
            <v>（商投建工达州中医药科技园-2工区-景观桥）达州市通川区达州中医药职业学院犀牛大道北段</v>
          </cell>
          <cell r="H1106" t="str">
            <v>李波</v>
          </cell>
          <cell r="I1106">
            <v>18381899787</v>
          </cell>
        </row>
        <row r="1107">
          <cell r="A1107" t="str">
            <v>达钢</v>
          </cell>
          <cell r="B1107" t="str">
            <v>螺纹钢</v>
          </cell>
          <cell r="C1107" t="str">
            <v>HRB400E Φ16 9m</v>
          </cell>
          <cell r="D1107" t="str">
            <v>吨</v>
          </cell>
          <cell r="E1107">
            <v>35</v>
          </cell>
          <cell r="F1107">
            <v>45727</v>
          </cell>
          <cell r="G1107" t="str">
            <v>（十九冶-华电重庆奉节）重庆市奉节县康乐镇七星村</v>
          </cell>
          <cell r="H1107" t="str">
            <v>岑甲乐</v>
          </cell>
          <cell r="I1107">
            <v>17349037782</v>
          </cell>
        </row>
        <row r="1108">
          <cell r="A1108" t="str">
            <v>达钢</v>
          </cell>
          <cell r="B1108" t="str">
            <v>螺纹钢</v>
          </cell>
          <cell r="C1108" t="str">
            <v>HRB400E Φ12 9m</v>
          </cell>
          <cell r="D1108" t="str">
            <v>吨</v>
          </cell>
          <cell r="E1108">
            <v>36</v>
          </cell>
          <cell r="F1108">
            <v>45727</v>
          </cell>
          <cell r="G1108" t="str">
            <v>（十九冶-江龙高速三分部）重庆市云阳县蔈草镇三坵田*小尖山梁场</v>
          </cell>
          <cell r="H1108" t="str">
            <v>徐宇</v>
          </cell>
          <cell r="I1108">
            <v>19822311919</v>
          </cell>
        </row>
        <row r="1109">
          <cell r="A1109" t="str">
            <v>达钢</v>
          </cell>
          <cell r="B1109" t="str">
            <v>螺纹钢</v>
          </cell>
          <cell r="C1109" t="str">
            <v>HRB400E Φ16 9m</v>
          </cell>
          <cell r="D1109" t="str">
            <v>吨</v>
          </cell>
          <cell r="E1109">
            <v>36</v>
          </cell>
          <cell r="F1109">
            <v>45727</v>
          </cell>
          <cell r="G1109" t="str">
            <v>（十九冶-江龙高速三分部）重庆市云阳县蔈草镇三坵田*小尖山梁场</v>
          </cell>
          <cell r="H1109" t="str">
            <v>徐宇</v>
          </cell>
          <cell r="I1109">
            <v>19822311919</v>
          </cell>
        </row>
        <row r="1110">
          <cell r="A1110" t="str">
            <v>达钢</v>
          </cell>
          <cell r="B1110" t="str">
            <v>螺纹钢</v>
          </cell>
          <cell r="C1110" t="str">
            <v>HRB400E Φ16 9m</v>
          </cell>
          <cell r="D1110" t="str">
            <v>吨</v>
          </cell>
          <cell r="E1110">
            <v>36</v>
          </cell>
          <cell r="F1110">
            <v>45727</v>
          </cell>
          <cell r="G1110" t="str">
            <v>（十九冶-江龙高速三分部）重庆市云阳县龙角镇*皮家营梁场</v>
          </cell>
          <cell r="H1110" t="str">
            <v>徐宇</v>
          </cell>
          <cell r="I1110">
            <v>19822311919</v>
          </cell>
        </row>
        <row r="1111">
          <cell r="A1111" t="str">
            <v>达钢</v>
          </cell>
          <cell r="B1111" t="str">
            <v>螺纹钢</v>
          </cell>
          <cell r="C1111" t="str">
            <v>HRB400E Φ16 9m</v>
          </cell>
          <cell r="D1111" t="str">
            <v>吨</v>
          </cell>
          <cell r="E1111">
            <v>25</v>
          </cell>
          <cell r="F1111">
            <v>45727</v>
          </cell>
          <cell r="G1111" t="str">
            <v>（十九冶-江龙高速三分部）重庆市云阳县开云高速（钢厂村）*龙缸互通</v>
          </cell>
          <cell r="H1111" t="str">
            <v>徐宇</v>
          </cell>
          <cell r="I1111">
            <v>19822311919</v>
          </cell>
        </row>
        <row r="1112">
          <cell r="A1112" t="str">
            <v>达钢</v>
          </cell>
          <cell r="B1112" t="str">
            <v>螺纹钢</v>
          </cell>
          <cell r="C1112" t="str">
            <v>HRB400E Φ20 9m</v>
          </cell>
          <cell r="D1112" t="str">
            <v>吨</v>
          </cell>
          <cell r="E1112">
            <v>10</v>
          </cell>
          <cell r="F1112">
            <v>45727</v>
          </cell>
          <cell r="G1112" t="str">
            <v>（十九冶-江龙高速三分部）重庆市云阳县开云高速（钢厂村）*龙缸互通</v>
          </cell>
          <cell r="H1112" t="str">
            <v>徐宇</v>
          </cell>
          <cell r="I1112">
            <v>19822311919</v>
          </cell>
        </row>
        <row r="1113">
          <cell r="A1113" t="str">
            <v>达钢</v>
          </cell>
          <cell r="B1113" t="str">
            <v>螺纹钢</v>
          </cell>
          <cell r="C1113" t="str">
            <v>HRB400E Φ16 9m</v>
          </cell>
          <cell r="D1113" t="str">
            <v>吨</v>
          </cell>
          <cell r="E1113">
            <v>36</v>
          </cell>
          <cell r="F1113">
            <v>45727</v>
          </cell>
          <cell r="G1113" t="str">
            <v>（十九冶-江龙高速一分部）重庆市云阳县X886附近中国十九冶开云高速项目总包部西98米*复兴互通预制梁场</v>
          </cell>
          <cell r="H1113" t="str">
            <v>吴章红</v>
          </cell>
          <cell r="I1113">
            <v>18628165772</v>
          </cell>
        </row>
        <row r="1114">
          <cell r="A1114" t="str">
            <v>达钢</v>
          </cell>
          <cell r="B1114" t="str">
            <v>螺纹钢</v>
          </cell>
          <cell r="C1114" t="str">
            <v>HRB400E Φ12 9m</v>
          </cell>
          <cell r="D1114" t="str">
            <v>吨</v>
          </cell>
          <cell r="E1114">
            <v>35</v>
          </cell>
          <cell r="F1114">
            <v>45727</v>
          </cell>
          <cell r="G1114" t="str">
            <v>（十九冶-江龙高速一分部）重庆市云阳县X886附近中国十九冶开云高速项目总包部西98米*复兴互通预制梁场</v>
          </cell>
          <cell r="H1114" t="str">
            <v>吴章红</v>
          </cell>
          <cell r="I1114">
            <v>18628165772</v>
          </cell>
        </row>
        <row r="1115">
          <cell r="A1115" t="str">
            <v>德胜</v>
          </cell>
          <cell r="B1115" t="str">
            <v>螺纹钢</v>
          </cell>
          <cell r="C1115" t="str">
            <v>HRB400E Φ14 9m</v>
          </cell>
          <cell r="D1115" t="str">
            <v>吨</v>
          </cell>
          <cell r="E1115">
            <v>5</v>
          </cell>
          <cell r="F1115">
            <v>45727</v>
          </cell>
          <cell r="G1115" t="str">
            <v>四川省南充市营山县咸安大道成都元泽环境技术有限公司营山分公司（中核华兴市政道路项目部）</v>
          </cell>
          <cell r="H1115" t="str">
            <v>黎家敏</v>
          </cell>
          <cell r="I1115" t="str">
            <v>15082798787</v>
          </cell>
        </row>
        <row r="1116">
          <cell r="A1116" t="str">
            <v>德胜</v>
          </cell>
          <cell r="B1116" t="str">
            <v>螺纹钢</v>
          </cell>
          <cell r="C1116" t="str">
            <v>HRB400E Φ25 9m</v>
          </cell>
          <cell r="D1116" t="str">
            <v>吨</v>
          </cell>
          <cell r="E1116">
            <v>30</v>
          </cell>
          <cell r="F1116">
            <v>45727</v>
          </cell>
          <cell r="G1116" t="str">
            <v>四川省南充市营山县咸安大道成都元泽环境技术有限公司营山分公司（中核华兴市政道路项目部）</v>
          </cell>
          <cell r="H1116" t="str">
            <v>黎家敏</v>
          </cell>
          <cell r="I1116" t="str">
            <v>15082798787</v>
          </cell>
        </row>
        <row r="1117">
          <cell r="A1117" t="str">
            <v>陕钢</v>
          </cell>
          <cell r="B1117" t="str">
            <v>螺纹钢</v>
          </cell>
          <cell r="C1117" t="str">
            <v>HRB400EΦ12*9m</v>
          </cell>
          <cell r="D1117" t="str">
            <v>吨</v>
          </cell>
          <cell r="E1117">
            <v>6</v>
          </cell>
          <cell r="F1117">
            <v>45727</v>
          </cell>
          <cell r="G1117" t="str">
            <v>（中核二二-绵阳）四川省绵阳市平武县响岩镇甲方项目指定地点(X1子项)</v>
          </cell>
          <cell r="H1117" t="str">
            <v>王明胜</v>
          </cell>
          <cell r="I1117" t="str">
            <v>15528301097</v>
          </cell>
        </row>
        <row r="1118">
          <cell r="A1118" t="str">
            <v>陕钢</v>
          </cell>
          <cell r="B1118" t="str">
            <v>螺纹钢</v>
          </cell>
          <cell r="C1118" t="str">
            <v>HRB400EΦ25*9m</v>
          </cell>
          <cell r="D1118" t="str">
            <v>吨</v>
          </cell>
          <cell r="E1118">
            <v>8</v>
          </cell>
          <cell r="F1118">
            <v>45727</v>
          </cell>
          <cell r="G1118" t="str">
            <v>（中核二二-绵阳）四川省绵阳市平武县响岩镇甲方项目指定地点(X1子项)</v>
          </cell>
          <cell r="H1118" t="str">
            <v>王明胜</v>
          </cell>
          <cell r="I1118" t="str">
            <v>15528301097</v>
          </cell>
        </row>
        <row r="1119">
          <cell r="A1119" t="str">
            <v>陕钢</v>
          </cell>
          <cell r="B1119" t="str">
            <v>螺纹钢</v>
          </cell>
          <cell r="C1119" t="str">
            <v>HRB400EΦ28*9m</v>
          </cell>
          <cell r="D1119" t="str">
            <v>吨</v>
          </cell>
          <cell r="E1119">
            <v>57</v>
          </cell>
          <cell r="F1119">
            <v>45727</v>
          </cell>
          <cell r="G1119" t="str">
            <v>（中核二二-绵阳）四川省绵阳市平武县响岩镇甲方项目指定地点(X1子项)</v>
          </cell>
          <cell r="H1119" t="str">
            <v>王明胜</v>
          </cell>
          <cell r="I1119" t="str">
            <v>15528301097</v>
          </cell>
        </row>
        <row r="1120">
          <cell r="A1120" t="str">
            <v>德胜</v>
          </cell>
          <cell r="B1120" t="str">
            <v>螺纹钢</v>
          </cell>
          <cell r="C1120" t="str">
            <v>HRB500E Φ28 9m</v>
          </cell>
          <cell r="D1120" t="str">
            <v>吨</v>
          </cell>
          <cell r="E1120">
            <v>35</v>
          </cell>
          <cell r="F1120">
            <v>45727</v>
          </cell>
          <cell r="G1120" t="str">
            <v>（中铁北京局-资乐高速6标）四川省乐山市市中区土主镇资乐高速TJ6标项目试验室</v>
          </cell>
          <cell r="H1120" t="str">
            <v>刘岩</v>
          </cell>
          <cell r="I1120">
            <v>18543566469</v>
          </cell>
        </row>
        <row r="1121">
          <cell r="A1121" t="str">
            <v>德胜</v>
          </cell>
          <cell r="B1121" t="str">
            <v>螺纹钢</v>
          </cell>
          <cell r="C1121" t="str">
            <v>HRB400E Φ14 12m</v>
          </cell>
          <cell r="D1121" t="str">
            <v>吨</v>
          </cell>
          <cell r="E1121">
            <v>18</v>
          </cell>
          <cell r="F1121">
            <v>45727</v>
          </cell>
          <cell r="G1121" t="str">
            <v>（中铁北京局-资乐高速6标）四川省乐山市市中区土主镇资乐高速TJ6标项目试验室</v>
          </cell>
          <cell r="H1121" t="str">
            <v>刘岩</v>
          </cell>
          <cell r="I1121">
            <v>18543566469</v>
          </cell>
        </row>
        <row r="1122">
          <cell r="A1122" t="str">
            <v>德胜</v>
          </cell>
          <cell r="B1122" t="str">
            <v>螺纹钢</v>
          </cell>
          <cell r="C1122" t="str">
            <v>HRB400E Φ20 9m</v>
          </cell>
          <cell r="D1122" t="str">
            <v>吨</v>
          </cell>
          <cell r="E1122">
            <v>18</v>
          </cell>
          <cell r="F1122">
            <v>45727</v>
          </cell>
          <cell r="G1122" t="str">
            <v>（中铁北京局-资乐高速6标）四川省乐山市市中区土主镇资乐高速TJ6标项目试验室</v>
          </cell>
          <cell r="H1122" t="str">
            <v>刘岩</v>
          </cell>
          <cell r="I1122">
            <v>18543566469</v>
          </cell>
        </row>
        <row r="1123">
          <cell r="A1123" t="str">
            <v>德胜</v>
          </cell>
          <cell r="B1123" t="str">
            <v>螺纹钢</v>
          </cell>
          <cell r="C1123" t="str">
            <v>HRB400E Φ32 12m</v>
          </cell>
          <cell r="D1123" t="str">
            <v>吨</v>
          </cell>
          <cell r="E1123">
            <v>35</v>
          </cell>
          <cell r="F1123">
            <v>45727</v>
          </cell>
          <cell r="G1123" t="str">
            <v>（中铁北京局-资乐高速6标）四川省乐山市市中区土主镇资乐高速TJ6标项目试验室</v>
          </cell>
          <cell r="H1123" t="str">
            <v>刘岩</v>
          </cell>
          <cell r="I1123">
            <v>18543566469</v>
          </cell>
        </row>
        <row r="1124">
          <cell r="A1124" t="str">
            <v>德胜</v>
          </cell>
          <cell r="B1124" t="str">
            <v>螺纹钢</v>
          </cell>
          <cell r="C1124" t="str">
            <v>HRB400E Φ12 9m</v>
          </cell>
          <cell r="D1124" t="str">
            <v>吨</v>
          </cell>
          <cell r="E1124">
            <v>12</v>
          </cell>
          <cell r="F1124">
            <v>45727</v>
          </cell>
          <cell r="G1124" t="str">
            <v>（五局乐山机场项目）乐山市五通桥区冠英镇</v>
          </cell>
          <cell r="H1124" t="str">
            <v>王思思</v>
          </cell>
          <cell r="I1124">
            <v>18973190156</v>
          </cell>
        </row>
        <row r="1125">
          <cell r="A1125" t="str">
            <v>德胜</v>
          </cell>
          <cell r="B1125" t="str">
            <v>螺纹钢</v>
          </cell>
          <cell r="C1125" t="str">
            <v>HRB400E Φ14 9m</v>
          </cell>
          <cell r="D1125" t="str">
            <v>吨</v>
          </cell>
          <cell r="E1125">
            <v>10.2</v>
          </cell>
          <cell r="F1125">
            <v>45727</v>
          </cell>
          <cell r="G1125" t="str">
            <v>（五局乐山机场项目）乐山市五通桥区冠英镇</v>
          </cell>
          <cell r="H1125" t="str">
            <v>王思思</v>
          </cell>
          <cell r="I1125">
            <v>18973190156</v>
          </cell>
        </row>
        <row r="1126">
          <cell r="A1126" t="str">
            <v>德胜</v>
          </cell>
          <cell r="B1126" t="str">
            <v>螺纹钢</v>
          </cell>
          <cell r="C1126" t="str">
            <v>HRB400E Φ18 9m</v>
          </cell>
          <cell r="D1126" t="str">
            <v>吨</v>
          </cell>
          <cell r="E1126">
            <v>12</v>
          </cell>
          <cell r="F1126">
            <v>45727</v>
          </cell>
          <cell r="G1126" t="str">
            <v>（五局乐山机场项目）乐山市五通桥区冠英镇</v>
          </cell>
          <cell r="H1126" t="str">
            <v>王思思</v>
          </cell>
          <cell r="I1126">
            <v>18973190156</v>
          </cell>
        </row>
        <row r="1127">
          <cell r="A1127" t="str">
            <v>德胜</v>
          </cell>
          <cell r="B1127" t="str">
            <v>螺纹钢</v>
          </cell>
          <cell r="C1127" t="str">
            <v>HRB400E Φ18 9m</v>
          </cell>
          <cell r="D1127" t="str">
            <v>吨</v>
          </cell>
          <cell r="E1127">
            <v>18</v>
          </cell>
          <cell r="F1127">
            <v>45727</v>
          </cell>
          <cell r="G1127" t="str">
            <v>（五局乐山机场项目）乐山市五通桥区冠英镇</v>
          </cell>
          <cell r="H1127" t="str">
            <v>王思思</v>
          </cell>
          <cell r="I1127">
            <v>18973190156</v>
          </cell>
        </row>
        <row r="1128">
          <cell r="A1128" t="str">
            <v>德胜</v>
          </cell>
          <cell r="B1128" t="str">
            <v>螺纹钢</v>
          </cell>
          <cell r="C1128" t="str">
            <v>HRB400E Φ12 9m</v>
          </cell>
          <cell r="D1128" t="str">
            <v>吨</v>
          </cell>
          <cell r="E1128">
            <v>18</v>
          </cell>
          <cell r="F1128">
            <v>45727</v>
          </cell>
          <cell r="G1128" t="str">
            <v>（五局乐山机场项目）乐山市五通桥区冠英镇</v>
          </cell>
          <cell r="H1128" t="str">
            <v>王思思</v>
          </cell>
          <cell r="I1128">
            <v>18973190156</v>
          </cell>
        </row>
        <row r="1129">
          <cell r="A1129" t="str">
            <v>成实</v>
          </cell>
          <cell r="B1129" t="str">
            <v>盘螺</v>
          </cell>
          <cell r="C1129" t="str">
            <v>HRB400EФ6</v>
          </cell>
          <cell r="D1129" t="str">
            <v>吨</v>
          </cell>
          <cell r="E1129">
            <v>2</v>
          </cell>
          <cell r="F1129">
            <v>45727</v>
          </cell>
          <cell r="G1129" t="str">
            <v>（中核中原-温江北林医养综合体项目）四川省成都市温江区万春大道第三人民医院东</v>
          </cell>
          <cell r="H1129" t="str">
            <v>蔡杰</v>
          </cell>
          <cell r="I1129">
            <v>18875129329</v>
          </cell>
        </row>
        <row r="1130">
          <cell r="A1130" t="str">
            <v>成实</v>
          </cell>
          <cell r="B1130" t="str">
            <v>盘螺</v>
          </cell>
          <cell r="C1130" t="str">
            <v>HRB400EФ8</v>
          </cell>
          <cell r="D1130" t="str">
            <v>吨</v>
          </cell>
          <cell r="E1130">
            <v>2</v>
          </cell>
          <cell r="F1130">
            <v>45727</v>
          </cell>
          <cell r="G1130" t="str">
            <v>（中核中原-温江北林医养综合体项目）四川省成都市温江区万春大道第三人民医院东</v>
          </cell>
          <cell r="H1130" t="str">
            <v>蔡杰</v>
          </cell>
          <cell r="I1130">
            <v>18875129329</v>
          </cell>
        </row>
        <row r="1131">
          <cell r="A1131" t="str">
            <v>成实</v>
          </cell>
          <cell r="B1131" t="str">
            <v>盘螺</v>
          </cell>
          <cell r="C1131" t="str">
            <v>HRB400EФ10</v>
          </cell>
          <cell r="D1131" t="str">
            <v>吨</v>
          </cell>
          <cell r="E1131">
            <v>6</v>
          </cell>
          <cell r="F1131">
            <v>45727</v>
          </cell>
          <cell r="G1131" t="str">
            <v>（中核中原-温江北林医养综合体项目）四川省成都市温江区万春大道第三人民医院东</v>
          </cell>
          <cell r="H1131" t="str">
            <v>蔡杰</v>
          </cell>
          <cell r="I1131">
            <v>18875129329</v>
          </cell>
        </row>
        <row r="1132">
          <cell r="A1132" t="str">
            <v>成实</v>
          </cell>
          <cell r="B1132" t="str">
            <v>螺纹钢</v>
          </cell>
          <cell r="C1132" t="str">
            <v>HRB400EФ12*9m</v>
          </cell>
          <cell r="D1132" t="str">
            <v>吨</v>
          </cell>
          <cell r="E1132">
            <v>4</v>
          </cell>
          <cell r="F1132">
            <v>45727</v>
          </cell>
          <cell r="G1132" t="str">
            <v>（中核中原-温江北林医养综合体项目）四川省成都市温江区万春大道第三人民医院东</v>
          </cell>
          <cell r="H1132" t="str">
            <v>蔡杰</v>
          </cell>
          <cell r="I1132">
            <v>18875129329</v>
          </cell>
        </row>
        <row r="1133">
          <cell r="A1133" t="str">
            <v>成实</v>
          </cell>
          <cell r="B1133" t="str">
            <v>螺纹钢</v>
          </cell>
          <cell r="C1133" t="str">
            <v>HRB400EФ20*9m</v>
          </cell>
          <cell r="D1133" t="str">
            <v>吨</v>
          </cell>
          <cell r="E1133">
            <v>2</v>
          </cell>
          <cell r="F1133">
            <v>45727</v>
          </cell>
          <cell r="G1133" t="str">
            <v>（中核中原-温江北林医养综合体项目）四川省成都市温江区万春大道第三人民医院东</v>
          </cell>
          <cell r="H1133" t="str">
            <v>蔡杰</v>
          </cell>
          <cell r="I1133">
            <v>18875129329</v>
          </cell>
        </row>
        <row r="1134">
          <cell r="A1134" t="str">
            <v>成实</v>
          </cell>
          <cell r="B1134" t="str">
            <v>螺纹钢</v>
          </cell>
          <cell r="C1134" t="str">
            <v>HRB400EФ22*9m</v>
          </cell>
          <cell r="D1134" t="str">
            <v>吨</v>
          </cell>
          <cell r="E1134">
            <v>4</v>
          </cell>
          <cell r="F1134">
            <v>45727</v>
          </cell>
          <cell r="G1134" t="str">
            <v>（中核中原-温江北林医养综合体项目）四川省成都市温江区万春大道第三人民医院东</v>
          </cell>
          <cell r="H1134" t="str">
            <v>蔡杰</v>
          </cell>
          <cell r="I1134">
            <v>18875129329</v>
          </cell>
        </row>
        <row r="1135">
          <cell r="A1135" t="str">
            <v>成实</v>
          </cell>
          <cell r="B1135" t="str">
            <v>螺纹钢</v>
          </cell>
          <cell r="C1135" t="str">
            <v>HRB400EФ25*9m</v>
          </cell>
          <cell r="D1135" t="str">
            <v>吨</v>
          </cell>
          <cell r="E1135">
            <v>8</v>
          </cell>
          <cell r="F1135">
            <v>45727</v>
          </cell>
          <cell r="G1135" t="str">
            <v>（中核中原-温江北林医养综合体项目）四川省成都市温江区万春大道第三人民医院东</v>
          </cell>
          <cell r="H1135" t="str">
            <v>蔡杰</v>
          </cell>
          <cell r="I1135">
            <v>18875129329</v>
          </cell>
        </row>
        <row r="1136">
          <cell r="A1136" t="str">
            <v>成实</v>
          </cell>
          <cell r="B1136" t="str">
            <v>螺纹钢</v>
          </cell>
          <cell r="C1136" t="str">
            <v>HRB500EФ12*9m</v>
          </cell>
          <cell r="D1136" t="str">
            <v>吨</v>
          </cell>
          <cell r="E1136">
            <v>6</v>
          </cell>
          <cell r="F1136">
            <v>45727</v>
          </cell>
          <cell r="G1136" t="str">
            <v>（中核中原-温江北林医养综合体项目）四川省成都市温江区万春大道第三人民医院东</v>
          </cell>
          <cell r="H1136" t="str">
            <v>蔡杰</v>
          </cell>
          <cell r="I1136">
            <v>18875129329</v>
          </cell>
        </row>
        <row r="1137">
          <cell r="A1137" t="str">
            <v>成实</v>
          </cell>
          <cell r="B1137" t="str">
            <v>螺纹钢</v>
          </cell>
          <cell r="C1137" t="str">
            <v>HRB500EФ14*9m</v>
          </cell>
          <cell r="D1137" t="str">
            <v>吨</v>
          </cell>
          <cell r="E1137">
            <v>2</v>
          </cell>
          <cell r="F1137">
            <v>45727</v>
          </cell>
          <cell r="G1137" t="str">
            <v>（中核中原-温江北林医养综合体项目）四川省成都市温江区万春大道第三人民医院东</v>
          </cell>
          <cell r="H1137" t="str">
            <v>蔡杰</v>
          </cell>
          <cell r="I1137">
            <v>18875129329</v>
          </cell>
        </row>
        <row r="1138">
          <cell r="A1138" t="str">
            <v>成实</v>
          </cell>
          <cell r="B1138" t="str">
            <v>螺纹钢</v>
          </cell>
          <cell r="C1138" t="str">
            <v>HRB500EФ16*9m</v>
          </cell>
          <cell r="D1138" t="str">
            <v>吨</v>
          </cell>
          <cell r="E1138">
            <v>2</v>
          </cell>
          <cell r="F1138">
            <v>45727</v>
          </cell>
          <cell r="G1138" t="str">
            <v>（中核中原-温江北林医养综合体项目）四川省成都市温江区万春大道第三人民医院东</v>
          </cell>
          <cell r="H1138" t="str">
            <v>蔡杰</v>
          </cell>
          <cell r="I1138">
            <v>18875129329</v>
          </cell>
        </row>
        <row r="1139">
          <cell r="A1139" t="str">
            <v>成实</v>
          </cell>
          <cell r="B1139" t="str">
            <v>螺纹钢</v>
          </cell>
          <cell r="C1139" t="str">
            <v>HRB500EФ18*9m</v>
          </cell>
          <cell r="D1139" t="str">
            <v>吨</v>
          </cell>
          <cell r="E1139">
            <v>2</v>
          </cell>
          <cell r="F1139">
            <v>45727</v>
          </cell>
          <cell r="G1139" t="str">
            <v>（中核中原-温江北林医养综合体项目）四川省成都市温江区万春大道第三人民医院东</v>
          </cell>
          <cell r="H1139" t="str">
            <v>蔡杰</v>
          </cell>
          <cell r="I1139">
            <v>18875129329</v>
          </cell>
        </row>
        <row r="1140">
          <cell r="A1140" t="str">
            <v>成实</v>
          </cell>
          <cell r="B1140" t="str">
            <v>螺纹钢</v>
          </cell>
          <cell r="C1140" t="str">
            <v>HRB500EФ20*9m</v>
          </cell>
          <cell r="D1140" t="str">
            <v>吨</v>
          </cell>
          <cell r="E1140">
            <v>2</v>
          </cell>
          <cell r="F1140">
            <v>45727</v>
          </cell>
          <cell r="G1140" t="str">
            <v>（中核中原-温江北林医养综合体项目）四川省成都市温江区万春大道第三人民医院东</v>
          </cell>
          <cell r="H1140" t="str">
            <v>蔡杰</v>
          </cell>
          <cell r="I1140">
            <v>18875129329</v>
          </cell>
        </row>
        <row r="1141">
          <cell r="A1141" t="str">
            <v>成实</v>
          </cell>
          <cell r="B1141" t="str">
            <v>螺纹钢</v>
          </cell>
          <cell r="C1141" t="str">
            <v>HRB500EФ20*12m</v>
          </cell>
          <cell r="D1141" t="str">
            <v>吨</v>
          </cell>
          <cell r="E1141">
            <v>4</v>
          </cell>
          <cell r="F1141">
            <v>45727</v>
          </cell>
          <cell r="G1141" t="str">
            <v>（中核中原-温江北林医养综合体项目）四川省成都市温江区万春大道第三人民医院东</v>
          </cell>
          <cell r="H1141" t="str">
            <v>蔡杰</v>
          </cell>
          <cell r="I1141">
            <v>18875129329</v>
          </cell>
        </row>
        <row r="1142">
          <cell r="A1142" t="str">
            <v>成实</v>
          </cell>
          <cell r="B1142" t="str">
            <v>螺纹钢</v>
          </cell>
          <cell r="C1142" t="str">
            <v>HRB500EФ22*9m</v>
          </cell>
          <cell r="D1142" t="str">
            <v>吨</v>
          </cell>
          <cell r="E1142">
            <v>2</v>
          </cell>
          <cell r="F1142">
            <v>45727</v>
          </cell>
          <cell r="G1142" t="str">
            <v>（中核中原-温江北林医养综合体项目）四川省成都市温江区万春大道第三人民医院东</v>
          </cell>
          <cell r="H1142" t="str">
            <v>蔡杰</v>
          </cell>
          <cell r="I1142">
            <v>18875129329</v>
          </cell>
        </row>
        <row r="1143">
          <cell r="A1143" t="str">
            <v>成实</v>
          </cell>
          <cell r="B1143" t="str">
            <v>螺纹钢</v>
          </cell>
          <cell r="C1143" t="str">
            <v>HRB500EФ22*12m</v>
          </cell>
          <cell r="D1143" t="str">
            <v>吨</v>
          </cell>
          <cell r="E1143">
            <v>4</v>
          </cell>
          <cell r="F1143">
            <v>45727</v>
          </cell>
          <cell r="G1143" t="str">
            <v>（中核中原-温江北林医养综合体项目）四川省成都市温江区万春大道第三人民医院东</v>
          </cell>
          <cell r="H1143" t="str">
            <v>蔡杰</v>
          </cell>
          <cell r="I1143">
            <v>18875129329</v>
          </cell>
        </row>
        <row r="1144">
          <cell r="A1144" t="str">
            <v>成实</v>
          </cell>
          <cell r="B1144" t="str">
            <v>螺纹钢</v>
          </cell>
          <cell r="C1144" t="str">
            <v>HRB500EФ25*9m</v>
          </cell>
          <cell r="D1144" t="str">
            <v>吨</v>
          </cell>
          <cell r="E1144">
            <v>6</v>
          </cell>
          <cell r="F1144">
            <v>45727</v>
          </cell>
          <cell r="G1144" t="str">
            <v>（中核中原-温江北林医养综合体项目）四川省成都市温江区万春大道第三人民医院东</v>
          </cell>
          <cell r="H1144" t="str">
            <v>蔡杰</v>
          </cell>
          <cell r="I1144">
            <v>18875129329</v>
          </cell>
        </row>
        <row r="1145">
          <cell r="A1145" t="str">
            <v>成实</v>
          </cell>
          <cell r="B1145" t="str">
            <v>螺纹钢</v>
          </cell>
          <cell r="C1145" t="str">
            <v>HRB500EФ25*12m</v>
          </cell>
          <cell r="D1145" t="str">
            <v>吨</v>
          </cell>
          <cell r="E1145">
            <v>12</v>
          </cell>
          <cell r="F1145">
            <v>45727</v>
          </cell>
          <cell r="G1145" t="str">
            <v>（中核中原-温江北林医养综合体项目）四川省成都市温江区万春大道第三人民医院东</v>
          </cell>
          <cell r="H1145" t="str">
            <v>蔡杰</v>
          </cell>
          <cell r="I1145">
            <v>18875129329</v>
          </cell>
        </row>
        <row r="1146">
          <cell r="A1146" t="str">
            <v>晋邦</v>
          </cell>
          <cell r="B1146" t="str">
            <v>螺纹钢</v>
          </cell>
          <cell r="C1146" t="str">
            <v>HRB400E Φ12 9m</v>
          </cell>
          <cell r="D1146" t="str">
            <v>吨</v>
          </cell>
          <cell r="E1146">
            <v>105</v>
          </cell>
          <cell r="F1146">
            <v>45727</v>
          </cell>
          <cell r="G1146" t="str">
            <v>（十九冶-江龙高速一分部）重庆市云阳县X886附近中国十九冶开云高速项目总包部西98米*复兴互通预制梁场</v>
          </cell>
          <cell r="H1146" t="str">
            <v>吴章红</v>
          </cell>
          <cell r="I1146">
            <v>18628165772</v>
          </cell>
        </row>
        <row r="1147">
          <cell r="A1147" t="str">
            <v>晋邦</v>
          </cell>
          <cell r="B1147" t="str">
            <v>螺纹钢</v>
          </cell>
          <cell r="C1147" t="str">
            <v>HRB400E Φ16 9m</v>
          </cell>
          <cell r="D1147" t="str">
            <v>吨</v>
          </cell>
          <cell r="E1147">
            <v>85</v>
          </cell>
          <cell r="F1147">
            <v>45727</v>
          </cell>
          <cell r="G1147" t="str">
            <v>（十九冶-华电重庆奉节）重庆市奉节县康乐镇七星村</v>
          </cell>
          <cell r="H1147" t="str">
            <v>岑甲乐</v>
          </cell>
          <cell r="I1147">
            <v>17349037782</v>
          </cell>
        </row>
        <row r="1148">
          <cell r="A1148" t="str">
            <v>晋邦</v>
          </cell>
          <cell r="B1148" t="str">
            <v>高线</v>
          </cell>
          <cell r="C1148" t="str">
            <v>HPB300Φ8</v>
          </cell>
          <cell r="D1148" t="str">
            <v>吨</v>
          </cell>
          <cell r="E1148">
            <v>16</v>
          </cell>
          <cell r="F1148">
            <v>45727</v>
          </cell>
          <cell r="G1148" t="str">
            <v>（十九冶-华电重庆奉节）重庆市奉节县康乐镇七星村</v>
          </cell>
          <cell r="H1148" t="str">
            <v>岑甲乐</v>
          </cell>
          <cell r="I1148">
            <v>17349037782</v>
          </cell>
        </row>
        <row r="1149">
          <cell r="A1149" t="str">
            <v>晋邦</v>
          </cell>
          <cell r="B1149" t="str">
            <v>螺纹钢</v>
          </cell>
          <cell r="C1149" t="str">
            <v>HRB400E Φ12 9m</v>
          </cell>
          <cell r="D1149" t="str">
            <v>吨</v>
          </cell>
          <cell r="E1149">
            <v>8</v>
          </cell>
          <cell r="F1149">
            <v>45727</v>
          </cell>
          <cell r="G1149" t="str">
            <v>（五冶达州国道542项目-一工区桥梁二工段）四川省达州市达川区达川区石梯镇石成村</v>
          </cell>
          <cell r="H1149" t="str">
            <v>夏树彬</v>
          </cell>
          <cell r="I1149">
            <v>13518183653</v>
          </cell>
        </row>
        <row r="1150">
          <cell r="A1150" t="str">
            <v>晋邦</v>
          </cell>
          <cell r="B1150" t="str">
            <v>螺纹钢</v>
          </cell>
          <cell r="C1150" t="str">
            <v>HRB400E Φ14 9m</v>
          </cell>
          <cell r="D1150" t="str">
            <v>吨</v>
          </cell>
          <cell r="E1150">
            <v>8</v>
          </cell>
          <cell r="F1150">
            <v>45727</v>
          </cell>
          <cell r="G1150" t="str">
            <v>（五冶达州国道542项目-一工区桥梁二工段）四川省达州市达川区达川区石梯镇石成村</v>
          </cell>
          <cell r="H1150" t="str">
            <v>夏树彬</v>
          </cell>
          <cell r="I1150">
            <v>13518183653</v>
          </cell>
        </row>
        <row r="1151">
          <cell r="A1151" t="str">
            <v>晋邦</v>
          </cell>
          <cell r="B1151" t="str">
            <v>螺纹钢</v>
          </cell>
          <cell r="C1151" t="str">
            <v>HRB400E Φ28 9m</v>
          </cell>
          <cell r="D1151" t="str">
            <v>吨</v>
          </cell>
          <cell r="E1151">
            <v>19</v>
          </cell>
          <cell r="F1151">
            <v>45727</v>
          </cell>
          <cell r="G1151" t="str">
            <v>（五冶达州国道542项目-一工区桥梁二工段）四川省达州市达川区达川区石梯镇石成村</v>
          </cell>
          <cell r="H1151" t="str">
            <v>夏树彬</v>
          </cell>
          <cell r="I1151">
            <v>13518183653</v>
          </cell>
        </row>
        <row r="1152">
          <cell r="A1152" t="str">
            <v>晋邦</v>
          </cell>
          <cell r="B1152" t="str">
            <v>螺纹钢</v>
          </cell>
          <cell r="C1152" t="str">
            <v>HRB400E Φ25 9m</v>
          </cell>
          <cell r="D1152" t="str">
            <v>吨</v>
          </cell>
          <cell r="E1152">
            <v>36</v>
          </cell>
          <cell r="F1152">
            <v>45727</v>
          </cell>
          <cell r="G1152" t="str">
            <v>（五冶达州国道542项目-三工区路基六工段）四川省达州市达川区赵固镇水文村</v>
          </cell>
          <cell r="H1152" t="str">
            <v>谭鹏程</v>
          </cell>
          <cell r="I1152">
            <v>18280895666</v>
          </cell>
        </row>
        <row r="1153">
          <cell r="A1153" t="str">
            <v>晋邦</v>
          </cell>
          <cell r="B1153" t="str">
            <v>螺纹钢</v>
          </cell>
          <cell r="C1153" t="str">
            <v>HRB400E Φ16 9m</v>
          </cell>
          <cell r="D1153" t="str">
            <v>吨</v>
          </cell>
          <cell r="E1153">
            <v>6</v>
          </cell>
          <cell r="F1153">
            <v>45727</v>
          </cell>
          <cell r="G1153" t="str">
            <v>（五冶达州国道542项目-三工区桥梁3工段）四川省达州市达川区赵固镇水文村原村委会下300米</v>
          </cell>
          <cell r="H1153" t="str">
            <v>李代茂</v>
          </cell>
          <cell r="I1153">
            <v>18302833536</v>
          </cell>
        </row>
        <row r="1154">
          <cell r="A1154" t="str">
            <v>晋邦</v>
          </cell>
          <cell r="B1154" t="str">
            <v>螺纹钢</v>
          </cell>
          <cell r="C1154" t="str">
            <v>HRB400E Φ20 9m</v>
          </cell>
          <cell r="D1154" t="str">
            <v>吨</v>
          </cell>
          <cell r="E1154">
            <v>6</v>
          </cell>
          <cell r="F1154">
            <v>45727</v>
          </cell>
          <cell r="G1154" t="str">
            <v>（五冶达州国道542项目-三工区桥梁3工段）四川省达州市达川区赵固镇水文村原村委会下300米</v>
          </cell>
          <cell r="H1154" t="str">
            <v>李代茂</v>
          </cell>
          <cell r="I1154">
            <v>18302833536</v>
          </cell>
        </row>
        <row r="1155">
          <cell r="A1155" t="str">
            <v>晋邦</v>
          </cell>
          <cell r="B1155" t="str">
            <v>螺纹钢</v>
          </cell>
          <cell r="C1155" t="str">
            <v>HRB400E Φ22 9m</v>
          </cell>
          <cell r="D1155" t="str">
            <v>吨</v>
          </cell>
          <cell r="E1155">
            <v>9</v>
          </cell>
          <cell r="F1155">
            <v>45727</v>
          </cell>
          <cell r="G1155" t="str">
            <v>（五冶达州国道542项目-三工区桥梁3工段）四川省达州市达川区赵固镇水文村原村委会下300米</v>
          </cell>
          <cell r="H1155" t="str">
            <v>李代茂</v>
          </cell>
          <cell r="I1155">
            <v>18302833536</v>
          </cell>
        </row>
        <row r="1156">
          <cell r="A1156" t="str">
            <v>晋邦</v>
          </cell>
          <cell r="B1156" t="str">
            <v>螺纹钢</v>
          </cell>
          <cell r="C1156" t="str">
            <v>HRB400E Φ28 9m</v>
          </cell>
          <cell r="D1156" t="str">
            <v>吨</v>
          </cell>
          <cell r="E1156">
            <v>54</v>
          </cell>
          <cell r="F1156">
            <v>45727</v>
          </cell>
          <cell r="G1156" t="str">
            <v>（五冶达州国道542项目-三工区桥梁3工段）四川省达州市达川区赵固镇水文村原村委会下300米</v>
          </cell>
          <cell r="H1156" t="str">
            <v>李代茂</v>
          </cell>
          <cell r="I1156">
            <v>18302833536</v>
          </cell>
        </row>
        <row r="1157">
          <cell r="A1157" t="str">
            <v>晋邦</v>
          </cell>
          <cell r="B1157" t="str">
            <v>螺纹钢</v>
          </cell>
          <cell r="C1157" t="str">
            <v>HRB400E Φ32 9m</v>
          </cell>
          <cell r="D1157" t="str">
            <v>吨</v>
          </cell>
          <cell r="E1157">
            <v>30</v>
          </cell>
          <cell r="F1157">
            <v>45727</v>
          </cell>
          <cell r="G1157" t="str">
            <v>（五冶达州国道542项目-三工区桥梁3工段）四川省达州市达川区赵固镇水文村原村委会下300米</v>
          </cell>
          <cell r="H1157" t="str">
            <v>李代茂</v>
          </cell>
          <cell r="I1157">
            <v>18302833536</v>
          </cell>
        </row>
        <row r="1158">
          <cell r="A1158" t="str">
            <v>晋邦</v>
          </cell>
          <cell r="B1158" t="str">
            <v>螺纹钢</v>
          </cell>
          <cell r="C1158" t="str">
            <v>HRB400E Φ28 9m</v>
          </cell>
          <cell r="D1158" t="str">
            <v>吨</v>
          </cell>
          <cell r="E1158">
            <v>12</v>
          </cell>
          <cell r="F1158">
            <v>45727</v>
          </cell>
          <cell r="G1158" t="str">
            <v>（五冶达州国道542项目-三工区桥梁3工段）四川省达州市达川区赵固镇水文村原村委会下300米</v>
          </cell>
          <cell r="H1158" t="str">
            <v>李代茂</v>
          </cell>
          <cell r="I1158">
            <v>18302833536</v>
          </cell>
        </row>
        <row r="1159">
          <cell r="A1159" t="str">
            <v>晋邦</v>
          </cell>
          <cell r="B1159" t="str">
            <v>螺纹钢</v>
          </cell>
          <cell r="C1159" t="str">
            <v>HRB400E Φ32 9m</v>
          </cell>
          <cell r="D1159" t="str">
            <v>吨</v>
          </cell>
          <cell r="E1159">
            <v>8</v>
          </cell>
          <cell r="F1159">
            <v>45727</v>
          </cell>
          <cell r="G1159" t="str">
            <v>（五冶达州国道542项目-三工区桥梁3工段）四川省达州市达川区赵固镇水文村原村委会下300米</v>
          </cell>
          <cell r="H1159" t="str">
            <v>李代茂</v>
          </cell>
          <cell r="I1159">
            <v>18302833536</v>
          </cell>
        </row>
        <row r="1160">
          <cell r="A1160" t="str">
            <v>晋邦</v>
          </cell>
          <cell r="B1160" t="str">
            <v>螺纹钢</v>
          </cell>
          <cell r="C1160" t="str">
            <v>HRB400E Φ22 9m</v>
          </cell>
          <cell r="D1160" t="str">
            <v>吨</v>
          </cell>
          <cell r="E1160">
            <v>70</v>
          </cell>
          <cell r="F1160">
            <v>45727</v>
          </cell>
          <cell r="G1160" t="str">
            <v>（五冶达州国道542项目-二工区黄家湾隧道工段）四川省达州市达川区赵固镇黄家坡</v>
          </cell>
          <cell r="H1160" t="str">
            <v>罗永方</v>
          </cell>
          <cell r="I1160">
            <v>13551450899</v>
          </cell>
        </row>
        <row r="1161">
          <cell r="A1161" t="str">
            <v>晋邦</v>
          </cell>
          <cell r="B1161" t="str">
            <v>螺纹钢</v>
          </cell>
          <cell r="C1161" t="str">
            <v>HRB400E Φ16 9m</v>
          </cell>
          <cell r="D1161" t="str">
            <v>吨</v>
          </cell>
          <cell r="E1161">
            <v>19</v>
          </cell>
          <cell r="F1161">
            <v>45727</v>
          </cell>
          <cell r="G1161" t="str">
            <v>（五冶达州国道542项目-二工区巴河特大桥工段-5号墩）四川省达州市达川区石梯镇固家村村民委员会</v>
          </cell>
          <cell r="H1161" t="str">
            <v>谭福中</v>
          </cell>
          <cell r="I1161">
            <v>15828538619</v>
          </cell>
        </row>
        <row r="1162">
          <cell r="A1162" t="str">
            <v>晋邦</v>
          </cell>
          <cell r="B1162" t="str">
            <v>螺纹钢</v>
          </cell>
          <cell r="C1162" t="str">
            <v>HRB400E Φ32 9m</v>
          </cell>
          <cell r="D1162" t="str">
            <v>吨</v>
          </cell>
          <cell r="E1162">
            <v>2</v>
          </cell>
          <cell r="F1162">
            <v>45727</v>
          </cell>
          <cell r="G1162" t="str">
            <v>（五冶达州国道542项目-二工区巴河特大桥工段-5号墩）四川省达州市达川区石梯镇固家村村民委员会</v>
          </cell>
          <cell r="H1162" t="str">
            <v>谭福中</v>
          </cell>
          <cell r="I1162">
            <v>15828538619</v>
          </cell>
        </row>
        <row r="1163">
          <cell r="A1163" t="str">
            <v>德胜</v>
          </cell>
          <cell r="B1163" t="str">
            <v>螺纹钢</v>
          </cell>
          <cell r="C1163" t="str">
            <v>HRB400E Φ20×9米</v>
          </cell>
          <cell r="D1163" t="str">
            <v>吨</v>
          </cell>
          <cell r="E1163">
            <v>35</v>
          </cell>
          <cell r="F1163">
            <v>45728</v>
          </cell>
          <cell r="G1163" t="str">
            <v>（自永2标九局西南分公司钢筋棚）四川省自贡市骑龙镇大湾村</v>
          </cell>
          <cell r="H1163" t="str">
            <v>高彦彬</v>
          </cell>
          <cell r="I1163">
            <v>13835906370</v>
          </cell>
        </row>
        <row r="1164">
          <cell r="A1164" t="str">
            <v>陕钢</v>
          </cell>
          <cell r="B1164" t="str">
            <v>盘螺</v>
          </cell>
          <cell r="C1164" t="str">
            <v>HRB400EΦ 8mm</v>
          </cell>
          <cell r="D1164" t="str">
            <v>吨</v>
          </cell>
          <cell r="E1164">
            <v>12.5</v>
          </cell>
          <cell r="F1164">
            <v>45728</v>
          </cell>
          <cell r="G1164" t="str">
            <v>（中核二二绵阳项目）四川省绵阳市平武县响岩镇甲方项目指定地点(X3子项)</v>
          </cell>
          <cell r="H1164" t="str">
            <v>王明胜</v>
          </cell>
          <cell r="I1164" t="str">
            <v>15528301097</v>
          </cell>
        </row>
        <row r="1165">
          <cell r="A1165" t="str">
            <v>陕钢</v>
          </cell>
          <cell r="B1165" t="str">
            <v>螺纹钢</v>
          </cell>
          <cell r="C1165" t="str">
            <v>HRB400EΦ20*9m</v>
          </cell>
          <cell r="D1165" t="str">
            <v>吨</v>
          </cell>
          <cell r="E1165">
            <v>22</v>
          </cell>
          <cell r="F1165">
            <v>45728</v>
          </cell>
          <cell r="G1165" t="str">
            <v>（中核二二绵阳项目）四川省绵阳市平武县响岩镇甲方项目指定地点(X3子项)</v>
          </cell>
          <cell r="H1165" t="str">
            <v>王明胜</v>
          </cell>
          <cell r="I1165" t="str">
            <v>15528301097</v>
          </cell>
        </row>
        <row r="1166">
          <cell r="A1166" t="str">
            <v>陕钢</v>
          </cell>
          <cell r="B1166" t="str">
            <v>螺纹钢</v>
          </cell>
          <cell r="C1166" t="str">
            <v>HRB400EΦ25*9m</v>
          </cell>
          <cell r="D1166" t="str">
            <v>吨</v>
          </cell>
          <cell r="E1166">
            <v>70</v>
          </cell>
          <cell r="F1166">
            <v>45728</v>
          </cell>
          <cell r="G1166" t="str">
            <v>（中核二二绵阳项目）四川省绵阳市平武县响岩镇甲方项目指定地点(X3子项)</v>
          </cell>
          <cell r="H1166" t="str">
            <v>王明胜</v>
          </cell>
          <cell r="I1166" t="str">
            <v>15528301097</v>
          </cell>
        </row>
        <row r="1167">
          <cell r="A1167" t="str">
            <v>陕钢</v>
          </cell>
          <cell r="B1167" t="str">
            <v>高线</v>
          </cell>
          <cell r="C1167" t="str">
            <v>HPB300Φ12</v>
          </cell>
          <cell r="D1167" t="str">
            <v>吨</v>
          </cell>
          <cell r="E1167">
            <v>35</v>
          </cell>
          <cell r="F1167">
            <v>45728</v>
          </cell>
          <cell r="G1167" t="str">
            <v>（中铁北京局-资乐高速6标）四川省乐山市市中区土主镇资乐高速TJ6标项目试验室</v>
          </cell>
          <cell r="H1167" t="str">
            <v>刘岩</v>
          </cell>
          <cell r="I1167">
            <v>18543566469</v>
          </cell>
        </row>
        <row r="1168">
          <cell r="A1168" t="str">
            <v>晋邦</v>
          </cell>
          <cell r="B1168" t="str">
            <v>盘螺</v>
          </cell>
          <cell r="C1168" t="str">
            <v>HRB400E Φ6</v>
          </cell>
          <cell r="D1168" t="str">
            <v>吨</v>
          </cell>
          <cell r="E1168">
            <v>8</v>
          </cell>
          <cell r="F1168">
            <v>45728</v>
          </cell>
          <cell r="G1168" t="str">
            <v>(五冶钢构医学科学产业园建设项目房建三部-一标（7-2）)四川省南充市顺庆区搬罾街道学府大道二段</v>
          </cell>
          <cell r="H1168" t="str">
            <v>郑林</v>
          </cell>
          <cell r="I1168">
            <v>18349955455</v>
          </cell>
        </row>
        <row r="1169">
          <cell r="A1169" t="str">
            <v>晋邦</v>
          </cell>
          <cell r="B1169" t="str">
            <v>盘螺</v>
          </cell>
          <cell r="C1169" t="str">
            <v>HRB400E Φ8</v>
          </cell>
          <cell r="D1169" t="str">
            <v>吨</v>
          </cell>
          <cell r="E1169">
            <v>4</v>
          </cell>
          <cell r="F1169">
            <v>45728</v>
          </cell>
          <cell r="G1169" t="str">
            <v>(五冶钢构医学科学产业园建设项目房建三部-一标（7-2）)四川省南充市顺庆区搬罾街道学府大道二段</v>
          </cell>
          <cell r="H1169" t="str">
            <v>郑林</v>
          </cell>
          <cell r="I1169">
            <v>18349955455</v>
          </cell>
        </row>
        <row r="1170">
          <cell r="A1170" t="str">
            <v>晋邦</v>
          </cell>
          <cell r="B1170" t="str">
            <v>盘螺</v>
          </cell>
          <cell r="C1170" t="str">
            <v>HRB400E Φ10</v>
          </cell>
          <cell r="D1170" t="str">
            <v>吨</v>
          </cell>
          <cell r="E1170">
            <v>6</v>
          </cell>
          <cell r="F1170">
            <v>45728</v>
          </cell>
          <cell r="G1170" t="str">
            <v>(五冶钢构医学科学产业园建设项目房建三部-一标（7-2）)四川省南充市顺庆区搬罾街道学府大道二段</v>
          </cell>
          <cell r="H1170" t="str">
            <v>郑林</v>
          </cell>
          <cell r="I1170">
            <v>18349955455</v>
          </cell>
        </row>
        <row r="1171">
          <cell r="A1171" t="str">
            <v>晋邦</v>
          </cell>
          <cell r="B1171" t="str">
            <v>盘螺</v>
          </cell>
          <cell r="C1171" t="str">
            <v>HRB400E Φ12</v>
          </cell>
          <cell r="D1171" t="str">
            <v>吨</v>
          </cell>
          <cell r="E1171">
            <v>9</v>
          </cell>
          <cell r="F1171">
            <v>45728</v>
          </cell>
          <cell r="G1171" t="str">
            <v>(五冶钢构医学科学产业园建设项目房建三部-一标（7-2）)四川省南充市顺庆区搬罾街道学府大道二段</v>
          </cell>
          <cell r="H1171" t="str">
            <v>郑林</v>
          </cell>
          <cell r="I1171">
            <v>18349955455</v>
          </cell>
        </row>
        <row r="1172">
          <cell r="A1172" t="str">
            <v>晋邦</v>
          </cell>
          <cell r="B1172" t="str">
            <v>螺纹钢</v>
          </cell>
          <cell r="C1172" t="str">
            <v>HRB500E Φ22</v>
          </cell>
          <cell r="D1172" t="str">
            <v>吨</v>
          </cell>
          <cell r="E1172">
            <v>8</v>
          </cell>
          <cell r="F1172">
            <v>45728</v>
          </cell>
          <cell r="G1172" t="str">
            <v>(五冶钢构医学科学产业园建设项目房建三部-一标（7-2）)四川省南充市顺庆区搬罾街道学府大道二段</v>
          </cell>
          <cell r="H1172" t="str">
            <v>郑林</v>
          </cell>
          <cell r="I1172">
            <v>18349955455</v>
          </cell>
        </row>
        <row r="1173">
          <cell r="A1173" t="str">
            <v>德胜</v>
          </cell>
          <cell r="B1173" t="str">
            <v>螺纹钢</v>
          </cell>
          <cell r="C1173" t="str">
            <v>HRB400EФ22*9m</v>
          </cell>
          <cell r="D1173" t="str">
            <v>吨</v>
          </cell>
          <cell r="E1173">
            <v>70</v>
          </cell>
          <cell r="F1173">
            <v>45728</v>
          </cell>
          <cell r="G1173" t="str">
            <v>（中核中原-温江北林医养综合体项目）四川省成都市温江区万春大道第三人民医院东</v>
          </cell>
          <cell r="H1173" t="str">
            <v>蔡杰</v>
          </cell>
          <cell r="I1173">
            <v>18875129329</v>
          </cell>
        </row>
        <row r="1174">
          <cell r="A1174" t="str">
            <v>德胜</v>
          </cell>
          <cell r="B1174" t="str">
            <v>螺纹钢</v>
          </cell>
          <cell r="C1174" t="str">
            <v>HRB400E Φ14 9m</v>
          </cell>
          <cell r="D1174" t="str">
            <v>吨</v>
          </cell>
          <cell r="E1174">
            <v>15</v>
          </cell>
          <cell r="F1174">
            <v>45728</v>
          </cell>
          <cell r="G1174" t="str">
            <v>（五冶达州国道542项目-一工区桥梁一工段）四川省达州市四川省达州市达川区石桥镇武寨村</v>
          </cell>
          <cell r="H1174" t="str">
            <v>杨勇</v>
          </cell>
          <cell r="I1174">
            <v>18398563998</v>
          </cell>
        </row>
        <row r="1175">
          <cell r="A1175" t="str">
            <v>德胜</v>
          </cell>
          <cell r="B1175" t="str">
            <v>螺纹钢</v>
          </cell>
          <cell r="C1175" t="str">
            <v>HRB400E Φ28 9m</v>
          </cell>
          <cell r="D1175" t="str">
            <v>吨</v>
          </cell>
          <cell r="E1175">
            <v>55</v>
          </cell>
          <cell r="F1175">
            <v>45728</v>
          </cell>
          <cell r="G1175" t="str">
            <v>（五冶达州国道542项目-一工区桥梁一工段）四川省达州市四川省达州市达川区石桥镇武寨村</v>
          </cell>
          <cell r="H1175" t="str">
            <v>杨勇</v>
          </cell>
          <cell r="I1175">
            <v>18398563998</v>
          </cell>
        </row>
        <row r="1176">
          <cell r="A1176" t="str">
            <v>晋邦</v>
          </cell>
          <cell r="B1176" t="str">
            <v>螺纹钢</v>
          </cell>
          <cell r="C1176" t="str">
            <v>HRB400E Φ16 9m</v>
          </cell>
          <cell r="D1176" t="str">
            <v>吨</v>
          </cell>
          <cell r="E1176">
            <v>9</v>
          </cell>
          <cell r="F1176">
            <v>45728</v>
          </cell>
          <cell r="G1176" t="str">
            <v>（十九冶-江龙高速三分部）重庆市云阳县龙角镇*刘家漕2#桥</v>
          </cell>
          <cell r="H1176" t="str">
            <v>徐宇</v>
          </cell>
          <cell r="I1176">
            <v>19822311919</v>
          </cell>
        </row>
        <row r="1177">
          <cell r="A1177" t="str">
            <v>晋邦</v>
          </cell>
          <cell r="B1177" t="str">
            <v>高线</v>
          </cell>
          <cell r="C1177" t="str">
            <v>HPB300Φ10</v>
          </cell>
          <cell r="D1177" t="str">
            <v>吨</v>
          </cell>
          <cell r="E1177">
            <v>25</v>
          </cell>
          <cell r="F1177">
            <v>45728</v>
          </cell>
          <cell r="G1177" t="str">
            <v>（十九冶-江龙高速三分部）重庆市云阳县龙角镇*皮家营隧道</v>
          </cell>
          <cell r="H1177" t="str">
            <v>徐宇</v>
          </cell>
          <cell r="I1177">
            <v>19822311919</v>
          </cell>
        </row>
        <row r="1178">
          <cell r="A1178" t="str">
            <v>晋邦</v>
          </cell>
          <cell r="B1178" t="str">
            <v>高线</v>
          </cell>
          <cell r="C1178" t="str">
            <v>HPB300Φ10</v>
          </cell>
          <cell r="D1178" t="str">
            <v>吨</v>
          </cell>
          <cell r="E1178">
            <v>3</v>
          </cell>
          <cell r="F1178">
            <v>45728</v>
          </cell>
          <cell r="G1178" t="str">
            <v>（十九冶-江龙高速三分部）重庆市云阳县开云高速（钢厂村）*朗树湾2#桥路基</v>
          </cell>
          <cell r="H1178" t="str">
            <v>徐宇</v>
          </cell>
          <cell r="I1178">
            <v>19822311919</v>
          </cell>
        </row>
        <row r="1179">
          <cell r="A1179" t="str">
            <v>晋邦</v>
          </cell>
          <cell r="B1179" t="str">
            <v>螺纹钢</v>
          </cell>
          <cell r="C1179" t="str">
            <v>HRB400E Φ16 9m</v>
          </cell>
          <cell r="D1179" t="str">
            <v>吨</v>
          </cell>
          <cell r="E1179">
            <v>3</v>
          </cell>
          <cell r="F1179">
            <v>45728</v>
          </cell>
          <cell r="G1179" t="str">
            <v>（十九冶-江龙高速三分部）重庆市云阳县开云高速（钢厂村）*朗树湾2#桥路基</v>
          </cell>
          <cell r="H1179" t="str">
            <v>徐宇</v>
          </cell>
          <cell r="I1179">
            <v>19822311919</v>
          </cell>
        </row>
        <row r="1180">
          <cell r="A1180" t="str">
            <v>晋邦</v>
          </cell>
          <cell r="B1180" t="str">
            <v>螺纹钢</v>
          </cell>
          <cell r="C1180" t="str">
            <v>HRB400E Φ22 9m</v>
          </cell>
          <cell r="D1180" t="str">
            <v>吨</v>
          </cell>
          <cell r="E1180">
            <v>10</v>
          </cell>
          <cell r="F1180">
            <v>45728</v>
          </cell>
          <cell r="G1180" t="str">
            <v>（十九冶-江龙高速三分部）重庆市云阳县开云高速（钢厂村）*龙缸互通</v>
          </cell>
          <cell r="H1180" t="str">
            <v>徐宇</v>
          </cell>
          <cell r="I1180">
            <v>19822311919</v>
          </cell>
        </row>
        <row r="1181">
          <cell r="A1181" t="str">
            <v>晋邦</v>
          </cell>
          <cell r="B1181" t="str">
            <v>螺纹钢</v>
          </cell>
          <cell r="C1181" t="str">
            <v>HRB400E Φ25 9m</v>
          </cell>
          <cell r="D1181" t="str">
            <v>吨</v>
          </cell>
          <cell r="E1181">
            <v>10</v>
          </cell>
          <cell r="F1181">
            <v>45728</v>
          </cell>
          <cell r="G1181" t="str">
            <v>（十九冶-江龙高速三分部）重庆市云阳县开云高速（钢厂村）*龙缸互通</v>
          </cell>
          <cell r="H1181" t="str">
            <v>徐宇</v>
          </cell>
          <cell r="I1181">
            <v>19822311919</v>
          </cell>
        </row>
        <row r="1182">
          <cell r="A1182" t="str">
            <v>晋邦</v>
          </cell>
          <cell r="B1182" t="str">
            <v>螺纹钢</v>
          </cell>
          <cell r="C1182" t="str">
            <v>HRB400E Φ32 9m</v>
          </cell>
          <cell r="D1182" t="str">
            <v>吨</v>
          </cell>
          <cell r="E1182">
            <v>10</v>
          </cell>
          <cell r="F1182">
            <v>45728</v>
          </cell>
          <cell r="G1182" t="str">
            <v>（十九冶-江龙高速三分部）重庆市云阳县开云高速（钢厂村）*龙缸互通</v>
          </cell>
          <cell r="H1182" t="str">
            <v>徐宇</v>
          </cell>
          <cell r="I1182">
            <v>19822311919</v>
          </cell>
        </row>
        <row r="1183">
          <cell r="A1183" t="str">
            <v>晋邦</v>
          </cell>
          <cell r="B1183" t="str">
            <v>高线</v>
          </cell>
          <cell r="C1183" t="str">
            <v>HPB300Φ10</v>
          </cell>
          <cell r="D1183" t="str">
            <v>吨</v>
          </cell>
          <cell r="E1183">
            <v>15</v>
          </cell>
          <cell r="F1183">
            <v>45728</v>
          </cell>
          <cell r="G1183" t="str">
            <v>（十九冶-江龙高速二分部）重庆市云阳县S305附近*龙角梁场</v>
          </cell>
          <cell r="H1183" t="str">
            <v>张鹏</v>
          </cell>
          <cell r="I1183">
            <v>18223006448</v>
          </cell>
        </row>
        <row r="1184">
          <cell r="A1184" t="str">
            <v>晋邦</v>
          </cell>
          <cell r="B1184" t="str">
            <v>螺纹钢</v>
          </cell>
          <cell r="C1184" t="str">
            <v>HRB400E Φ16 9m</v>
          </cell>
          <cell r="D1184" t="str">
            <v>吨</v>
          </cell>
          <cell r="E1184">
            <v>25</v>
          </cell>
          <cell r="F1184">
            <v>45728</v>
          </cell>
          <cell r="G1184" t="str">
            <v>（十九冶-江龙高速二分部）重庆市云阳县S305附近*龙角梁场</v>
          </cell>
          <cell r="H1184" t="str">
            <v>张鹏</v>
          </cell>
          <cell r="I1184">
            <v>18223006448</v>
          </cell>
        </row>
        <row r="1185">
          <cell r="A1185" t="str">
            <v>晋邦</v>
          </cell>
          <cell r="B1185" t="str">
            <v>螺纹钢</v>
          </cell>
          <cell r="C1185" t="str">
            <v>HRB400E Φ20 9m</v>
          </cell>
          <cell r="D1185" t="str">
            <v>吨</v>
          </cell>
          <cell r="E1185">
            <v>7</v>
          </cell>
          <cell r="F1185">
            <v>45728</v>
          </cell>
          <cell r="G1185" t="str">
            <v>（十九冶-江龙高速二分部）重庆市云阳县S305附近*龙角梁场</v>
          </cell>
          <cell r="H1185" t="str">
            <v>张鹏</v>
          </cell>
          <cell r="I1185">
            <v>18223006448</v>
          </cell>
        </row>
        <row r="1186">
          <cell r="A1186" t="str">
            <v>晋邦</v>
          </cell>
          <cell r="B1186" t="str">
            <v>螺纹钢</v>
          </cell>
          <cell r="C1186" t="str">
            <v>HRB400E Φ25 9m</v>
          </cell>
          <cell r="D1186" t="str">
            <v>吨</v>
          </cell>
          <cell r="E1186">
            <v>20</v>
          </cell>
          <cell r="F1186">
            <v>45728</v>
          </cell>
          <cell r="G1186" t="str">
            <v>（十九冶-江龙高速二分部）重庆市云阳县S305附近*龙角梁场</v>
          </cell>
          <cell r="H1186" t="str">
            <v>张鹏</v>
          </cell>
          <cell r="I1186">
            <v>18223006448</v>
          </cell>
        </row>
        <row r="1187">
          <cell r="A1187" t="str">
            <v>晋邦</v>
          </cell>
          <cell r="B1187" t="str">
            <v>螺纹钢</v>
          </cell>
          <cell r="C1187" t="str">
            <v>HRB400E Φ28 9m</v>
          </cell>
          <cell r="D1187" t="str">
            <v>吨</v>
          </cell>
          <cell r="E1187">
            <v>10</v>
          </cell>
          <cell r="F1187">
            <v>45728</v>
          </cell>
          <cell r="G1187" t="str">
            <v>（十九冶-江龙高速二分部）重庆市云阳县S305附近*龙角梁场</v>
          </cell>
          <cell r="H1187" t="str">
            <v>张鹏</v>
          </cell>
          <cell r="I1187">
            <v>18223006448</v>
          </cell>
        </row>
        <row r="1188">
          <cell r="A1188" t="str">
            <v>晋邦</v>
          </cell>
          <cell r="B1188" t="str">
            <v>高线</v>
          </cell>
          <cell r="C1188" t="str">
            <v>HPB300Φ10</v>
          </cell>
          <cell r="D1188" t="str">
            <v>吨</v>
          </cell>
          <cell r="E1188">
            <v>8</v>
          </cell>
          <cell r="F1188">
            <v>45728</v>
          </cell>
          <cell r="G1188" t="str">
            <v>（十九冶-江龙高速二分部）重庆市云阳县S305附近*龙角互通连接线（变更段）</v>
          </cell>
          <cell r="H1188" t="str">
            <v>张鹏</v>
          </cell>
          <cell r="I1188">
            <v>18223006448</v>
          </cell>
        </row>
        <row r="1189">
          <cell r="A1189" t="str">
            <v>晋邦</v>
          </cell>
          <cell r="B1189" t="str">
            <v>螺纹钢</v>
          </cell>
          <cell r="C1189" t="str">
            <v>HRB400E Φ16 9m</v>
          </cell>
          <cell r="D1189" t="str">
            <v>吨</v>
          </cell>
          <cell r="E1189">
            <v>20</v>
          </cell>
          <cell r="F1189">
            <v>45728</v>
          </cell>
          <cell r="G1189" t="str">
            <v>（十九冶-江龙高速二分部）重庆市云阳县S305附近*龙角互通连接线（变更段）</v>
          </cell>
          <cell r="H1189" t="str">
            <v>张鹏</v>
          </cell>
          <cell r="I1189">
            <v>18223006448</v>
          </cell>
        </row>
        <row r="1190">
          <cell r="A1190" t="str">
            <v>晋邦</v>
          </cell>
          <cell r="B1190" t="str">
            <v>螺纹钢</v>
          </cell>
          <cell r="C1190" t="str">
            <v>HRB400E Φ16 9m</v>
          </cell>
          <cell r="D1190" t="str">
            <v>吨</v>
          </cell>
          <cell r="E1190">
            <v>5</v>
          </cell>
          <cell r="F1190">
            <v>45728</v>
          </cell>
          <cell r="G1190" t="str">
            <v>（十九冶-江龙高速二分部）重庆市云阳县宝坪镇双塆村*宝坪梁场</v>
          </cell>
          <cell r="H1190" t="str">
            <v>张鹏</v>
          </cell>
          <cell r="I1190">
            <v>18223006448</v>
          </cell>
        </row>
        <row r="1191">
          <cell r="A1191" t="str">
            <v>晋邦</v>
          </cell>
          <cell r="B1191" t="str">
            <v>螺纹钢</v>
          </cell>
          <cell r="C1191" t="str">
            <v>HRB400E Φ20 9m</v>
          </cell>
          <cell r="D1191" t="str">
            <v>吨</v>
          </cell>
          <cell r="E1191">
            <v>22</v>
          </cell>
          <cell r="F1191">
            <v>45728</v>
          </cell>
          <cell r="G1191" t="str">
            <v>（十九冶-江龙高速二分部）重庆市云阳县宝坪镇双塆村*宝坪梁场</v>
          </cell>
          <cell r="H1191" t="str">
            <v>张鹏</v>
          </cell>
          <cell r="I1191">
            <v>18223006448</v>
          </cell>
        </row>
        <row r="1192">
          <cell r="A1192" t="str">
            <v>晋邦</v>
          </cell>
          <cell r="B1192" t="str">
            <v>螺纹钢</v>
          </cell>
          <cell r="C1192" t="str">
            <v>HRB400E Φ25 9m</v>
          </cell>
          <cell r="D1192" t="str">
            <v>吨</v>
          </cell>
          <cell r="E1192">
            <v>7.5</v>
          </cell>
          <cell r="F1192">
            <v>45728</v>
          </cell>
          <cell r="G1192" t="str">
            <v>（十九冶-江龙高速二分部）重庆市云阳县宝坪镇双塆村*宝坪梁场</v>
          </cell>
          <cell r="H1192" t="str">
            <v>张鹏</v>
          </cell>
          <cell r="I1192">
            <v>18223006448</v>
          </cell>
        </row>
        <row r="1193">
          <cell r="A1193" t="str">
            <v>德胜</v>
          </cell>
          <cell r="B1193" t="str">
            <v>螺纹钢</v>
          </cell>
          <cell r="C1193" t="str">
            <v>HRB500E Φ28×12米</v>
          </cell>
          <cell r="D1193" t="str">
            <v>吨</v>
          </cell>
          <cell r="E1193">
            <v>35</v>
          </cell>
          <cell r="F1193">
            <v>45729</v>
          </cell>
          <cell r="G1193" t="str">
            <v>（自永2标九局西南分公司钢筋棚）四川省自贡市骑龙镇大湾村</v>
          </cell>
          <cell r="H1193" t="str">
            <v>高彦彬</v>
          </cell>
          <cell r="I1193">
            <v>13835906370</v>
          </cell>
        </row>
        <row r="1194">
          <cell r="A1194" t="str">
            <v>德胜</v>
          </cell>
          <cell r="B1194" t="str">
            <v>螺纹钢</v>
          </cell>
          <cell r="C1194" t="str">
            <v>HRB500E Φ25×12米</v>
          </cell>
          <cell r="D1194" t="str">
            <v>吨</v>
          </cell>
          <cell r="E1194">
            <v>17.5</v>
          </cell>
          <cell r="F1194">
            <v>45729</v>
          </cell>
          <cell r="G1194" t="str">
            <v>（自永2标九局西南分公司钢筋棚）四川省自贡市骑龙镇大湾村</v>
          </cell>
          <cell r="H1194" t="str">
            <v>高彦彬</v>
          </cell>
          <cell r="I1194">
            <v>13835906370</v>
          </cell>
        </row>
        <row r="1195">
          <cell r="A1195" t="str">
            <v>德胜</v>
          </cell>
          <cell r="B1195" t="str">
            <v>螺纹钢</v>
          </cell>
          <cell r="C1195" t="str">
            <v>HRB400E Φ25×12米</v>
          </cell>
          <cell r="D1195" t="str">
            <v>吨</v>
          </cell>
          <cell r="E1195">
            <v>17.5</v>
          </cell>
          <cell r="F1195">
            <v>45729</v>
          </cell>
          <cell r="G1195" t="str">
            <v>（自永2标九局西南分公司钢筋棚）四川省自贡市骑龙镇大湾村</v>
          </cell>
          <cell r="H1195" t="str">
            <v>高彦彬</v>
          </cell>
          <cell r="I1195">
            <v>13835906370</v>
          </cell>
        </row>
        <row r="1196">
          <cell r="A1196" t="str">
            <v>德胜</v>
          </cell>
          <cell r="B1196" t="str">
            <v>螺纹钢</v>
          </cell>
          <cell r="C1196" t="str">
            <v>HRB400E Φ12×9米</v>
          </cell>
          <cell r="D1196" t="str">
            <v>吨</v>
          </cell>
          <cell r="E1196">
            <v>17.5</v>
          </cell>
          <cell r="F1196">
            <v>45729</v>
          </cell>
          <cell r="G1196" t="str">
            <v>（自永2标九局西南分公司钢筋棚）四川省自贡市骑龙镇大湾村</v>
          </cell>
          <cell r="H1196" t="str">
            <v>高彦彬</v>
          </cell>
          <cell r="I1196">
            <v>13835906370</v>
          </cell>
        </row>
        <row r="1197">
          <cell r="A1197" t="str">
            <v>德胜</v>
          </cell>
          <cell r="B1197" t="str">
            <v>螺纹钢</v>
          </cell>
          <cell r="C1197" t="str">
            <v>HRB400E Φ16×9米</v>
          </cell>
          <cell r="D1197" t="str">
            <v>吨</v>
          </cell>
          <cell r="E1197">
            <v>17.5</v>
          </cell>
          <cell r="F1197">
            <v>45729</v>
          </cell>
          <cell r="G1197" t="str">
            <v>（自永2标九局西南分公司钢筋棚）四川省自贡市骑龙镇大湾村</v>
          </cell>
          <cell r="H1197" t="str">
            <v>高彦彬</v>
          </cell>
          <cell r="I1197">
            <v>13835906370</v>
          </cell>
        </row>
        <row r="1198">
          <cell r="A1198" t="str">
            <v>德胜</v>
          </cell>
          <cell r="B1198" t="str">
            <v>螺纹钢</v>
          </cell>
          <cell r="C1198" t="str">
            <v>HRB400E Φ12 12m</v>
          </cell>
          <cell r="D1198" t="str">
            <v>吨</v>
          </cell>
          <cell r="E1198">
            <v>35</v>
          </cell>
          <cell r="F1198">
            <v>45729</v>
          </cell>
          <cell r="G1198" t="str">
            <v>（中铁三局-铜资高速1标）四川省资阳市安岳县石羊镇猫坝村2#钢筋场</v>
          </cell>
          <cell r="H1198" t="str">
            <v>王雪</v>
          </cell>
          <cell r="I1198">
            <v>18729676589</v>
          </cell>
        </row>
        <row r="1199">
          <cell r="A1199" t="str">
            <v>德胜</v>
          </cell>
          <cell r="B1199" t="str">
            <v>螺纹钢</v>
          </cell>
          <cell r="C1199" t="str">
            <v>HRB400E Φ22 9m</v>
          </cell>
          <cell r="D1199" t="str">
            <v>吨</v>
          </cell>
          <cell r="E1199">
            <v>22.5</v>
          </cell>
          <cell r="F1199">
            <v>45729</v>
          </cell>
          <cell r="G1199" t="str">
            <v>（中铁三局-铜资高速1标）四川省资阳市安岳县石羊镇猫坝村2#钢筋场</v>
          </cell>
          <cell r="H1199" t="str">
            <v>王雪</v>
          </cell>
          <cell r="I1199">
            <v>18729676589</v>
          </cell>
        </row>
        <row r="1200">
          <cell r="A1200" t="str">
            <v>德胜</v>
          </cell>
          <cell r="B1200" t="str">
            <v>螺纹钢</v>
          </cell>
          <cell r="C1200" t="str">
            <v>HRB400E Φ16 9m</v>
          </cell>
          <cell r="D1200" t="str">
            <v>吨</v>
          </cell>
          <cell r="E1200">
            <v>12.5</v>
          </cell>
          <cell r="F1200">
            <v>45729</v>
          </cell>
          <cell r="G1200" t="str">
            <v>（中铁三局-铜资高速1标）四川省资阳市安岳县石羊镇猫坝村2#钢筋场</v>
          </cell>
          <cell r="H1200" t="str">
            <v>王雪</v>
          </cell>
          <cell r="I1200">
            <v>18729676589</v>
          </cell>
        </row>
        <row r="1201">
          <cell r="A1201" t="str">
            <v>德胜</v>
          </cell>
          <cell r="B1201" t="str">
            <v>螺纹钢</v>
          </cell>
          <cell r="C1201" t="str">
            <v>HRB400E Φ16 9m</v>
          </cell>
          <cell r="D1201" t="str">
            <v>吨</v>
          </cell>
          <cell r="E1201">
            <v>35</v>
          </cell>
          <cell r="F1201">
            <v>45729</v>
          </cell>
          <cell r="G1201" t="str">
            <v>(中铁九局-铜资高速3标)四川省资阳市安岳县协和镇高狮村高狮枢纽互通</v>
          </cell>
          <cell r="H1201" t="str">
            <v>贺盼飞</v>
          </cell>
          <cell r="I1201">
            <v>19114513423</v>
          </cell>
        </row>
        <row r="1202">
          <cell r="A1202" t="str">
            <v>德胜</v>
          </cell>
          <cell r="B1202" t="str">
            <v>螺纹钢</v>
          </cell>
          <cell r="C1202" t="str">
            <v>HRB500EФ25*9m</v>
          </cell>
          <cell r="D1202" t="str">
            <v>吨</v>
          </cell>
          <cell r="E1202">
            <v>70</v>
          </cell>
          <cell r="F1202">
            <v>45729</v>
          </cell>
          <cell r="G1202" t="str">
            <v>（中铁六局呼和公司康新高速TJ4-2标）四川省甘孜州康定市新都桥镇安良坝瑞景大酒店后</v>
          </cell>
          <cell r="H1202" t="str">
            <v>左学琪</v>
          </cell>
          <cell r="I1202">
            <v>15764818144</v>
          </cell>
        </row>
        <row r="1203">
          <cell r="A1203" t="str">
            <v>德胜</v>
          </cell>
          <cell r="B1203" t="str">
            <v>螺纹钢</v>
          </cell>
          <cell r="C1203" t="str">
            <v>HRB400EФ22*9m</v>
          </cell>
          <cell r="D1203" t="str">
            <v>吨</v>
          </cell>
          <cell r="E1203">
            <v>35</v>
          </cell>
          <cell r="F1203">
            <v>45729</v>
          </cell>
          <cell r="G1203" t="str">
            <v>（中铁六局呼和公司康新高速TJ4-2标）四川省甘孜州康定市新都桥镇安良坝瑞景大酒店后</v>
          </cell>
          <cell r="H1203" t="str">
            <v>左学琪</v>
          </cell>
          <cell r="I1203">
            <v>15764818144</v>
          </cell>
        </row>
        <row r="1204">
          <cell r="A1204" t="str">
            <v>德胜</v>
          </cell>
          <cell r="B1204" t="str">
            <v>螺纹钢</v>
          </cell>
          <cell r="C1204" t="str">
            <v>HRB400EФ18*9m</v>
          </cell>
          <cell r="D1204" t="str">
            <v>吨</v>
          </cell>
          <cell r="E1204">
            <v>70</v>
          </cell>
          <cell r="F1204">
            <v>45729</v>
          </cell>
          <cell r="G1204" t="str">
            <v>（中铁一局四建康新高速TJ1-2标）四川省甘孜藏族自治州康定市炉城街道中铁一局四建康新TJ1-2标</v>
          </cell>
          <cell r="H1204" t="str">
            <v>毛胜</v>
          </cell>
          <cell r="I1204">
            <v>13848575617</v>
          </cell>
        </row>
        <row r="1205">
          <cell r="A1205" t="str">
            <v>德胜</v>
          </cell>
          <cell r="B1205" t="str">
            <v>螺纹钢</v>
          </cell>
          <cell r="C1205" t="str">
            <v>HRB400E Φ25 9m</v>
          </cell>
          <cell r="D1205" t="str">
            <v>吨</v>
          </cell>
          <cell r="E1205">
            <v>10</v>
          </cell>
          <cell r="F1205">
            <v>45730</v>
          </cell>
          <cell r="G1205" t="str">
            <v>（中铁广州局-资乐高速5标）四川省乐山市井研县北京中交监理南150米(乐井路北)</v>
          </cell>
          <cell r="H1205" t="str">
            <v>廖俊杰</v>
          </cell>
          <cell r="I1205">
            <v>15775100965</v>
          </cell>
        </row>
        <row r="1206">
          <cell r="A1206" t="str">
            <v>德胜</v>
          </cell>
          <cell r="B1206" t="str">
            <v>螺纹钢</v>
          </cell>
          <cell r="C1206" t="str">
            <v>HRB500E Φ25 9m</v>
          </cell>
          <cell r="D1206" t="str">
            <v>吨</v>
          </cell>
          <cell r="E1206">
            <v>24</v>
          </cell>
          <cell r="F1206">
            <v>45730</v>
          </cell>
          <cell r="G1206" t="str">
            <v>（中铁广州局-资乐高速5标）四川省乐山市井研县北京中交监理南150米(乐井路北)</v>
          </cell>
          <cell r="H1206" t="str">
            <v>廖俊杰</v>
          </cell>
          <cell r="I1206">
            <v>15775100965</v>
          </cell>
        </row>
        <row r="1207">
          <cell r="A1207" t="str">
            <v>德胜</v>
          </cell>
          <cell r="B1207" t="str">
            <v>螺纹钢</v>
          </cell>
          <cell r="C1207" t="str">
            <v>HRB400E Φ12 9m</v>
          </cell>
          <cell r="D1207" t="str">
            <v>吨</v>
          </cell>
          <cell r="E1207">
            <v>18</v>
          </cell>
          <cell r="F1207">
            <v>45730</v>
          </cell>
          <cell r="G1207" t="str">
            <v>（中铁广州局-资乐高速5标）四川省乐山市井研县希望大道116号</v>
          </cell>
          <cell r="H1207" t="str">
            <v>廖俊杰</v>
          </cell>
          <cell r="I1207">
            <v>15775100965</v>
          </cell>
        </row>
        <row r="1208">
          <cell r="A1208" t="str">
            <v>德胜</v>
          </cell>
          <cell r="B1208" t="str">
            <v>螺纹钢</v>
          </cell>
          <cell r="C1208" t="str">
            <v>HRB400E Φ16 9m</v>
          </cell>
          <cell r="D1208" t="str">
            <v>吨</v>
          </cell>
          <cell r="E1208">
            <v>18</v>
          </cell>
          <cell r="F1208">
            <v>45730</v>
          </cell>
          <cell r="G1208" t="str">
            <v>（中铁广州局-资乐高速5标）四川省乐山市井研县希望大道116号</v>
          </cell>
          <cell r="H1208" t="str">
            <v>廖俊杰</v>
          </cell>
          <cell r="I1208">
            <v>15775100965</v>
          </cell>
        </row>
        <row r="1209">
          <cell r="A1209" t="str">
            <v>德胜</v>
          </cell>
          <cell r="B1209" t="str">
            <v>螺纹钢</v>
          </cell>
          <cell r="C1209" t="str">
            <v>HRB400E Φ25 9m</v>
          </cell>
          <cell r="D1209" t="str">
            <v>吨</v>
          </cell>
          <cell r="E1209">
            <v>18</v>
          </cell>
          <cell r="F1209">
            <v>45730</v>
          </cell>
          <cell r="G1209" t="str">
            <v>（中铁广州局-资乐高速5标）四川省乐山市井研县希望大道116号</v>
          </cell>
          <cell r="H1209" t="str">
            <v>廖俊杰</v>
          </cell>
          <cell r="I1209">
            <v>15775100965</v>
          </cell>
        </row>
        <row r="1210">
          <cell r="A1210" t="str">
            <v>德胜</v>
          </cell>
          <cell r="B1210" t="str">
            <v>螺纹钢</v>
          </cell>
          <cell r="C1210" t="str">
            <v>HRB400E Φ28 9m</v>
          </cell>
          <cell r="D1210" t="str">
            <v>吨</v>
          </cell>
          <cell r="E1210">
            <v>18</v>
          </cell>
          <cell r="F1210">
            <v>45730</v>
          </cell>
          <cell r="G1210" t="str">
            <v>（中铁广州局-资乐高速5标）四川省乐山市井研县希望大道116号</v>
          </cell>
          <cell r="H1210" t="str">
            <v>廖俊杰</v>
          </cell>
          <cell r="I1210">
            <v>15775100965</v>
          </cell>
        </row>
        <row r="1211">
          <cell r="A1211" t="str">
            <v>成实</v>
          </cell>
          <cell r="B1211" t="str">
            <v>盘圆</v>
          </cell>
          <cell r="C1211" t="str">
            <v>HPB300Ф8</v>
          </cell>
          <cell r="D1211" t="str">
            <v>吨</v>
          </cell>
          <cell r="E1211">
            <v>35</v>
          </cell>
          <cell r="F1211">
            <v>45730</v>
          </cell>
          <cell r="G1211" t="str">
            <v>（中铁一局四公司康新高速TJ1-1标雅加梗隧道）四川省甘孜州康定市雅加梗</v>
          </cell>
          <cell r="H1211" t="str">
            <v>王锡俊</v>
          </cell>
          <cell r="I1211">
            <v>18736877891</v>
          </cell>
        </row>
        <row r="1212">
          <cell r="A1212" t="str">
            <v>德胜</v>
          </cell>
          <cell r="B1212" t="str">
            <v>螺纹钢</v>
          </cell>
          <cell r="C1212" t="str">
            <v>HRB400EФ14*9m</v>
          </cell>
          <cell r="D1212" t="str">
            <v>吨</v>
          </cell>
          <cell r="E1212">
            <v>35</v>
          </cell>
          <cell r="F1212">
            <v>45730</v>
          </cell>
          <cell r="G1212" t="str">
            <v>（中铁一局四公司康新高速TJ1-1标雅加梗隧道）四川省甘孜州康定市雅加梗</v>
          </cell>
          <cell r="H1212" t="str">
            <v>王锡俊</v>
          </cell>
          <cell r="I1212">
            <v>18736877891</v>
          </cell>
        </row>
        <row r="1213">
          <cell r="A1213" t="str">
            <v>德胜</v>
          </cell>
          <cell r="B1213" t="str">
            <v>螺纹钢</v>
          </cell>
          <cell r="C1213" t="str">
            <v>HRB400EФ18*9m</v>
          </cell>
          <cell r="D1213" t="str">
            <v>吨</v>
          </cell>
          <cell r="E1213">
            <v>35</v>
          </cell>
          <cell r="F1213">
            <v>45730</v>
          </cell>
          <cell r="G1213" t="str">
            <v>（中铁一局四公司康新高速TJ1-1标雅加梗隧道）四川省甘孜州康定市雅加梗</v>
          </cell>
          <cell r="H1213" t="str">
            <v>王锡俊</v>
          </cell>
          <cell r="I1213">
            <v>18736877891</v>
          </cell>
        </row>
        <row r="1214">
          <cell r="A1214" t="str">
            <v>德胜</v>
          </cell>
          <cell r="B1214" t="str">
            <v>螺纹钢</v>
          </cell>
          <cell r="C1214" t="str">
            <v>HRB400EФ25*9m</v>
          </cell>
          <cell r="D1214" t="str">
            <v>吨</v>
          </cell>
          <cell r="E1214">
            <v>70</v>
          </cell>
          <cell r="F1214">
            <v>45730</v>
          </cell>
          <cell r="G1214" t="str">
            <v>（中铁一局四公司康新高速TJ1-1标雅加梗隧道）四川省甘孜州康定市雅加梗</v>
          </cell>
          <cell r="H1214" t="str">
            <v>王锡俊</v>
          </cell>
          <cell r="I1214">
            <v>18736877891</v>
          </cell>
        </row>
        <row r="1215">
          <cell r="A1215" t="str">
            <v>达钢</v>
          </cell>
          <cell r="B1215" t="str">
            <v>螺纹钢</v>
          </cell>
          <cell r="C1215" t="str">
            <v>HRB400E Φ12 9m</v>
          </cell>
          <cell r="D1215" t="str">
            <v>吨</v>
          </cell>
          <cell r="E1215">
            <v>25</v>
          </cell>
          <cell r="F1215">
            <v>45730</v>
          </cell>
          <cell r="G1215" t="str">
            <v>（十九冶-江龙高速三分部）重庆市云阳县蔈草镇三坵田*朗树湾1#桥桥面</v>
          </cell>
          <cell r="H1215" t="str">
            <v>徐宇</v>
          </cell>
          <cell r="I1215">
            <v>19822311919</v>
          </cell>
        </row>
        <row r="1216">
          <cell r="A1216" t="str">
            <v>达钢</v>
          </cell>
          <cell r="B1216" t="str">
            <v>高线</v>
          </cell>
          <cell r="C1216" t="str">
            <v>HPB300Φ10</v>
          </cell>
          <cell r="D1216" t="str">
            <v>吨</v>
          </cell>
          <cell r="E1216">
            <v>10</v>
          </cell>
          <cell r="F1216">
            <v>45730</v>
          </cell>
          <cell r="G1216" t="str">
            <v>（十九冶-江龙高速三分部）重庆市云阳县蔈草镇三坵田*朗树湾1#桥桥面</v>
          </cell>
          <cell r="H1216" t="str">
            <v>徐宇</v>
          </cell>
          <cell r="I1216">
            <v>19822311919</v>
          </cell>
        </row>
        <row r="1217">
          <cell r="A1217" t="str">
            <v>成实</v>
          </cell>
          <cell r="B1217" t="str">
            <v>盘螺</v>
          </cell>
          <cell r="C1217" t="str">
            <v>HRB400EΦ 8mm</v>
          </cell>
          <cell r="D1217" t="str">
            <v>吨</v>
          </cell>
          <cell r="E1217">
            <v>6</v>
          </cell>
          <cell r="F1217">
            <v>45730</v>
          </cell>
          <cell r="G1217" t="str">
            <v>（中核华兴）四川天府新区585研发中心项目（一期）二标段（科学城中路东段）</v>
          </cell>
          <cell r="H1217" t="str">
            <v>杨远发</v>
          </cell>
          <cell r="I1217" t="str">
            <v>13881399439</v>
          </cell>
        </row>
        <row r="1218">
          <cell r="A1218" t="str">
            <v>成实</v>
          </cell>
          <cell r="B1218" t="str">
            <v>盘螺</v>
          </cell>
          <cell r="C1218" t="str">
            <v>HRB400EΦ 10mm</v>
          </cell>
          <cell r="D1218" t="str">
            <v>吨</v>
          </cell>
          <cell r="E1218">
            <v>14</v>
          </cell>
          <cell r="F1218">
            <v>45730</v>
          </cell>
          <cell r="G1218" t="str">
            <v>（中核华兴）四川天府新区585研发中心项目（一期）二标段（科学城中路东段）</v>
          </cell>
          <cell r="H1218" t="str">
            <v>杨远发</v>
          </cell>
          <cell r="I1218" t="str">
            <v>13881399439</v>
          </cell>
        </row>
        <row r="1219">
          <cell r="A1219" t="str">
            <v>成实</v>
          </cell>
          <cell r="B1219" t="str">
            <v>螺纹钢</v>
          </cell>
          <cell r="C1219" t="str">
            <v>HRB400EΦ12*9m</v>
          </cell>
          <cell r="D1219" t="str">
            <v>吨</v>
          </cell>
          <cell r="E1219">
            <v>8</v>
          </cell>
          <cell r="F1219">
            <v>45730</v>
          </cell>
          <cell r="G1219" t="str">
            <v>（中核华兴）四川天府新区585研发中心项目（一期）二标段（科学城中路东段）</v>
          </cell>
          <cell r="H1219" t="str">
            <v>杨远发</v>
          </cell>
          <cell r="I1219" t="str">
            <v>13881399439</v>
          </cell>
        </row>
        <row r="1220">
          <cell r="A1220" t="str">
            <v>成实</v>
          </cell>
          <cell r="B1220" t="str">
            <v>螺纹钢</v>
          </cell>
          <cell r="C1220" t="str">
            <v>HRB500EΦ16*9m</v>
          </cell>
          <cell r="D1220" t="str">
            <v>吨</v>
          </cell>
          <cell r="E1220">
            <v>3</v>
          </cell>
          <cell r="F1220">
            <v>45730</v>
          </cell>
          <cell r="G1220" t="str">
            <v>（中核华兴）四川天府新区585研发中心项目（一期）二标段（科学城中路东段）</v>
          </cell>
          <cell r="H1220" t="str">
            <v>杨远发</v>
          </cell>
          <cell r="I1220" t="str">
            <v>13881399439</v>
          </cell>
        </row>
        <row r="1221">
          <cell r="A1221" t="str">
            <v>润耀</v>
          </cell>
          <cell r="B1221" t="str">
            <v>高线</v>
          </cell>
          <cell r="C1221" t="str">
            <v>HPB300Φ10</v>
          </cell>
          <cell r="D1221" t="str">
            <v>吨</v>
          </cell>
          <cell r="E1221">
            <v>25</v>
          </cell>
          <cell r="F1221">
            <v>45730</v>
          </cell>
          <cell r="G1221" t="str">
            <v>（中铁广州局-资乐高速5标）四川省乐山市井研县北京中交监理南150米(乐井路北)</v>
          </cell>
          <cell r="H1221" t="str">
            <v>廖俊杰</v>
          </cell>
          <cell r="I1221">
            <v>15775100965</v>
          </cell>
        </row>
        <row r="1222">
          <cell r="A1222" t="str">
            <v>润耀</v>
          </cell>
          <cell r="B1222" t="str">
            <v>高线</v>
          </cell>
          <cell r="C1222" t="str">
            <v>HPB300Φ12</v>
          </cell>
          <cell r="D1222" t="str">
            <v>吨</v>
          </cell>
          <cell r="E1222">
            <v>10</v>
          </cell>
          <cell r="F1222">
            <v>45730</v>
          </cell>
          <cell r="G1222" t="str">
            <v>（中铁广州局-资乐高速5标）四川省乐山市井研县北京中交监理南150米(乐井路北)</v>
          </cell>
          <cell r="H1222" t="str">
            <v>廖俊杰</v>
          </cell>
          <cell r="I1222">
            <v>15775100965</v>
          </cell>
        </row>
        <row r="1223">
          <cell r="A1223" t="str">
            <v>达钢</v>
          </cell>
          <cell r="B1223" t="str">
            <v>螺纹钢</v>
          </cell>
          <cell r="C1223" t="str">
            <v>HRB400E Φ12 9m</v>
          </cell>
          <cell r="D1223" t="str">
            <v>吨</v>
          </cell>
          <cell r="E1223">
            <v>15</v>
          </cell>
          <cell r="F1223">
            <v>45731</v>
          </cell>
          <cell r="G1223" t="str">
            <v>（五冶达州国道542项目-桥梁4标）四川省达州市达川区大堰镇双井村</v>
          </cell>
          <cell r="H1223" t="str">
            <v>吴志强</v>
          </cell>
          <cell r="I1223">
            <v>18820030907</v>
          </cell>
        </row>
        <row r="1224">
          <cell r="A1224" t="str">
            <v>达钢</v>
          </cell>
          <cell r="B1224" t="str">
            <v>螺纹钢</v>
          </cell>
          <cell r="C1224" t="str">
            <v>HRB400E Φ14 9m</v>
          </cell>
          <cell r="D1224" t="str">
            <v>吨</v>
          </cell>
          <cell r="E1224">
            <v>15</v>
          </cell>
          <cell r="F1224">
            <v>45731</v>
          </cell>
          <cell r="G1224" t="str">
            <v>（五冶达州国道542项目-桥梁4标）四川省达州市达川区大堰镇双井村</v>
          </cell>
          <cell r="H1224" t="str">
            <v>吴志强</v>
          </cell>
          <cell r="I1224">
            <v>18820030907</v>
          </cell>
        </row>
        <row r="1225">
          <cell r="A1225" t="str">
            <v>达钢</v>
          </cell>
          <cell r="B1225" t="str">
            <v>螺纹钢</v>
          </cell>
          <cell r="C1225" t="str">
            <v>HRB400E Φ16 9m</v>
          </cell>
          <cell r="D1225" t="str">
            <v>吨</v>
          </cell>
          <cell r="E1225">
            <v>15</v>
          </cell>
          <cell r="F1225">
            <v>45731</v>
          </cell>
          <cell r="G1225" t="str">
            <v>（五冶达州国道542项目-桥梁4标）四川省达州市达川区大堰镇双井村</v>
          </cell>
          <cell r="H1225" t="str">
            <v>吴志强</v>
          </cell>
          <cell r="I1225">
            <v>18820030907</v>
          </cell>
        </row>
        <row r="1226">
          <cell r="A1226" t="str">
            <v>达钢</v>
          </cell>
          <cell r="B1226" t="str">
            <v>螺纹钢</v>
          </cell>
          <cell r="C1226" t="str">
            <v>HRB400E Φ12 9m</v>
          </cell>
          <cell r="D1226" t="str">
            <v>吨</v>
          </cell>
          <cell r="E1226">
            <v>9</v>
          </cell>
          <cell r="F1226">
            <v>45731</v>
          </cell>
          <cell r="G1226" t="str">
            <v>（五冶达州国道542项目-一工区桥梁一工段）四川省达州市四川省达州市达川区石桥镇武寨村</v>
          </cell>
          <cell r="H1226" t="str">
            <v>杨勇</v>
          </cell>
          <cell r="I1226">
            <v>18398563998</v>
          </cell>
        </row>
        <row r="1227">
          <cell r="A1227" t="str">
            <v>达钢</v>
          </cell>
          <cell r="B1227" t="str">
            <v>螺纹钢</v>
          </cell>
          <cell r="C1227" t="str">
            <v>HRB400E Φ14 9m</v>
          </cell>
          <cell r="D1227" t="str">
            <v>吨</v>
          </cell>
          <cell r="E1227">
            <v>12</v>
          </cell>
          <cell r="F1227">
            <v>45731</v>
          </cell>
          <cell r="G1227" t="str">
            <v>（五冶达州国道542项目-一工区桥梁一工段）四川省达州市四川省达州市达川区石桥镇武寨村</v>
          </cell>
          <cell r="H1227" t="str">
            <v>杨勇</v>
          </cell>
          <cell r="I1227">
            <v>18398563998</v>
          </cell>
        </row>
        <row r="1228">
          <cell r="A1228" t="str">
            <v>达钢</v>
          </cell>
          <cell r="B1228" t="str">
            <v>螺纹钢</v>
          </cell>
          <cell r="C1228" t="str">
            <v>HRB400E Φ28 9m</v>
          </cell>
          <cell r="D1228" t="str">
            <v>吨</v>
          </cell>
          <cell r="E1228">
            <v>24</v>
          </cell>
          <cell r="F1228">
            <v>45731</v>
          </cell>
          <cell r="G1228" t="str">
            <v>（五冶达州国道542项目-一工区桥梁一工段）四川省达州市四川省达州市达川区石桥镇武寨村</v>
          </cell>
          <cell r="H1228" t="str">
            <v>杨勇</v>
          </cell>
          <cell r="I1228">
            <v>18398563998</v>
          </cell>
        </row>
        <row r="1229">
          <cell r="A1229" t="str">
            <v>达钢</v>
          </cell>
          <cell r="B1229" t="str">
            <v>螺纹钢</v>
          </cell>
          <cell r="C1229" t="str">
            <v>HRB400E Φ12 9m</v>
          </cell>
          <cell r="D1229" t="str">
            <v>吨</v>
          </cell>
          <cell r="E1229">
            <v>9</v>
          </cell>
          <cell r="F1229">
            <v>45731</v>
          </cell>
          <cell r="G1229" t="str">
            <v>（五冶达州国道542项目-一工区桥梁二工段）四川省达州市达川区达川区石梯镇石成村</v>
          </cell>
          <cell r="H1229" t="str">
            <v>夏树彬</v>
          </cell>
          <cell r="I1229">
            <v>13518183653</v>
          </cell>
        </row>
        <row r="1230">
          <cell r="A1230" t="str">
            <v>达钢</v>
          </cell>
          <cell r="B1230" t="str">
            <v>螺纹钢</v>
          </cell>
          <cell r="C1230" t="str">
            <v>HRB400E Φ14 9m</v>
          </cell>
          <cell r="D1230" t="str">
            <v>吨</v>
          </cell>
          <cell r="E1230">
            <v>9</v>
          </cell>
          <cell r="F1230">
            <v>45731</v>
          </cell>
          <cell r="G1230" t="str">
            <v>（五冶达州国道542项目-一工区桥梁二工段）四川省达州市达川区达川区石梯镇石成村</v>
          </cell>
          <cell r="H1230" t="str">
            <v>夏树彬</v>
          </cell>
          <cell r="I1230">
            <v>13518183653</v>
          </cell>
        </row>
        <row r="1231">
          <cell r="A1231" t="str">
            <v>达钢</v>
          </cell>
          <cell r="B1231" t="str">
            <v>螺纹钢</v>
          </cell>
          <cell r="C1231" t="str">
            <v>HRB400E Φ28 9m</v>
          </cell>
          <cell r="D1231" t="str">
            <v>吨</v>
          </cell>
          <cell r="E1231">
            <v>30</v>
          </cell>
          <cell r="F1231">
            <v>45731</v>
          </cell>
          <cell r="G1231" t="str">
            <v>（五冶达州国道542项目-一工区桥梁二工段）四川省达州市达川区达川区石梯镇石成村</v>
          </cell>
          <cell r="H1231" t="str">
            <v>夏树彬</v>
          </cell>
          <cell r="I1231">
            <v>13518183653</v>
          </cell>
        </row>
        <row r="1232">
          <cell r="A1232" t="str">
            <v>达钢</v>
          </cell>
          <cell r="B1232" t="str">
            <v>螺纹钢</v>
          </cell>
          <cell r="C1232" t="str">
            <v>HRB400E Φ12 9m</v>
          </cell>
          <cell r="D1232" t="str">
            <v>吨</v>
          </cell>
          <cell r="E1232">
            <v>6</v>
          </cell>
          <cell r="F1232">
            <v>45731</v>
          </cell>
          <cell r="G1232" t="str">
            <v>（五冶达州国道542项目-三工区路基八工段(连接线)）四川省达州市达川区大堰镇梨子沟</v>
          </cell>
          <cell r="H1232" t="str">
            <v>谭鹏程</v>
          </cell>
          <cell r="I1232">
            <v>18280895666</v>
          </cell>
        </row>
        <row r="1233">
          <cell r="A1233" t="str">
            <v>达钢</v>
          </cell>
          <cell r="B1233" t="str">
            <v>螺纹钢</v>
          </cell>
          <cell r="C1233" t="str">
            <v>HRB400E Φ32 9m</v>
          </cell>
          <cell r="D1233" t="str">
            <v>吨</v>
          </cell>
          <cell r="E1233">
            <v>45</v>
          </cell>
          <cell r="F1233">
            <v>45731</v>
          </cell>
          <cell r="G1233" t="str">
            <v>（五冶达州国道542项目-三工区路基八工段(连接线)）四川省达州市达川区大堰镇梨子沟</v>
          </cell>
          <cell r="H1233" t="str">
            <v>谭鹏程</v>
          </cell>
          <cell r="I1233">
            <v>18280895666</v>
          </cell>
        </row>
        <row r="1234">
          <cell r="A1234" t="str">
            <v>润耀</v>
          </cell>
          <cell r="B1234" t="str">
            <v>盘螺</v>
          </cell>
          <cell r="C1234" t="str">
            <v>HRB400E Φ12</v>
          </cell>
          <cell r="D1234" t="str">
            <v>吨</v>
          </cell>
          <cell r="E1234">
            <v>35</v>
          </cell>
          <cell r="F1234">
            <v>45731</v>
          </cell>
          <cell r="G1234" t="str">
            <v>（华西酒城南）成都市武侯区火车南站西路8号酒城南项目</v>
          </cell>
          <cell r="H1234" t="str">
            <v>龙耀宇</v>
          </cell>
          <cell r="I1234">
            <v>18384145895</v>
          </cell>
        </row>
        <row r="1235">
          <cell r="A1235" t="str">
            <v>润耀</v>
          </cell>
          <cell r="B1235" t="str">
            <v>高线</v>
          </cell>
          <cell r="C1235" t="str">
            <v>HPB300 Φ10</v>
          </cell>
          <cell r="D1235" t="str">
            <v>吨</v>
          </cell>
          <cell r="E1235">
            <v>3</v>
          </cell>
          <cell r="F1235">
            <v>45731</v>
          </cell>
          <cell r="G1235" t="str">
            <v>（五冶钢构宜宾高县月江镇建设项目）  四川省宜宾市高县月江镇刚记超市斜对面(还阳组团沪碳二期项目)</v>
          </cell>
          <cell r="H1235" t="str">
            <v>张朝亮</v>
          </cell>
          <cell r="I1235">
            <v>15228205853</v>
          </cell>
        </row>
        <row r="1236">
          <cell r="A1236" t="str">
            <v>润耀</v>
          </cell>
          <cell r="B1236" t="str">
            <v>螺纹钢</v>
          </cell>
          <cell r="C1236" t="str">
            <v>HRB400E Φ12 9m</v>
          </cell>
          <cell r="D1236" t="str">
            <v>吨</v>
          </cell>
          <cell r="E1236">
            <v>3</v>
          </cell>
          <cell r="F1236">
            <v>45731</v>
          </cell>
          <cell r="G1236" t="str">
            <v>（五冶钢构宜宾高县月江镇建设项目）  四川省宜宾市高县月江镇刚记超市斜对面(还阳组团沪碳二期项目)</v>
          </cell>
          <cell r="H1236" t="str">
            <v>张朝亮</v>
          </cell>
          <cell r="I1236">
            <v>15228205853</v>
          </cell>
        </row>
        <row r="1237">
          <cell r="A1237" t="str">
            <v>润耀</v>
          </cell>
          <cell r="B1237" t="str">
            <v>螺纹钢</v>
          </cell>
          <cell r="C1237" t="str">
            <v>HRB400E Φ16 9m</v>
          </cell>
          <cell r="D1237" t="str">
            <v>吨</v>
          </cell>
          <cell r="E1237">
            <v>12</v>
          </cell>
          <cell r="F1237">
            <v>45731</v>
          </cell>
          <cell r="G1237" t="str">
            <v>（五冶钢构宜宾高县月江镇建设项目）  四川省宜宾市高县月江镇刚记超市斜对面(还阳组团沪碳二期项目)</v>
          </cell>
          <cell r="H1237" t="str">
            <v>张朝亮</v>
          </cell>
          <cell r="I1237">
            <v>15228205853</v>
          </cell>
        </row>
        <row r="1238">
          <cell r="A1238" t="str">
            <v>润耀</v>
          </cell>
          <cell r="B1238" t="str">
            <v>螺纹钢</v>
          </cell>
          <cell r="C1238" t="str">
            <v>HRB400E Φ22 9m</v>
          </cell>
          <cell r="D1238" t="str">
            <v>吨</v>
          </cell>
          <cell r="E1238">
            <v>18</v>
          </cell>
          <cell r="F1238">
            <v>45731</v>
          </cell>
          <cell r="G1238" t="str">
            <v>（五冶钢构宜宾高县月江镇建设项目）  四川省宜宾市高县月江镇刚记超市斜对面(还阳组团沪碳二期项目)</v>
          </cell>
          <cell r="H1238" t="str">
            <v>张朝亮</v>
          </cell>
          <cell r="I1238">
            <v>15228205853</v>
          </cell>
        </row>
        <row r="1239">
          <cell r="A1239" t="str">
            <v>陕钢</v>
          </cell>
          <cell r="B1239" t="str">
            <v>高线</v>
          </cell>
          <cell r="C1239" t="str">
            <v>HPB300Φ12</v>
          </cell>
          <cell r="D1239" t="str">
            <v>吨</v>
          </cell>
          <cell r="E1239">
            <v>35</v>
          </cell>
          <cell r="F1239">
            <v>45732</v>
          </cell>
          <cell r="G1239" t="str">
            <v>（中铁广州局-成渝扩容2标）成渝扩容项目ZCB3-2标2＃拌和站【雁江区联盟桥东北50米(资资路) 】</v>
          </cell>
          <cell r="H1239" t="str">
            <v>刘沛琦</v>
          </cell>
          <cell r="I1239">
            <v>18011784798</v>
          </cell>
        </row>
        <row r="1240">
          <cell r="A1240" t="str">
            <v>德胜</v>
          </cell>
          <cell r="B1240" t="str">
            <v>螺纹钢</v>
          </cell>
          <cell r="C1240" t="str">
            <v>HRB400E Φ20 12m</v>
          </cell>
          <cell r="D1240" t="str">
            <v>吨</v>
          </cell>
          <cell r="E1240">
            <v>35</v>
          </cell>
          <cell r="F1240">
            <v>45732</v>
          </cell>
          <cell r="G1240" t="str">
            <v>（中铁十局-资乐高速4标）四川省眉山市仁寿县彰加镇促进村中铁十局资乐高速1#梁场</v>
          </cell>
          <cell r="H1240" t="str">
            <v>何佳欢</v>
          </cell>
          <cell r="I1240">
            <v>19989552680</v>
          </cell>
        </row>
        <row r="1241">
          <cell r="A1241" t="str">
            <v>德胜</v>
          </cell>
          <cell r="B1241" t="str">
            <v>螺纹钢</v>
          </cell>
          <cell r="C1241" t="str">
            <v>HRB400E Φ25 9m</v>
          </cell>
          <cell r="D1241" t="str">
            <v>吨</v>
          </cell>
          <cell r="E1241">
            <v>70</v>
          </cell>
          <cell r="F1241">
            <v>45732</v>
          </cell>
          <cell r="G1241" t="str">
            <v>（中铁广州局-成渝扩容2标）成渝扩容项目ZCB3-2标2＃拌和站【雁江区联盟桥东北50米(资资路) 】</v>
          </cell>
          <cell r="H1241" t="str">
            <v>刘沛琦</v>
          </cell>
          <cell r="I1241">
            <v>18011784798</v>
          </cell>
        </row>
        <row r="1242">
          <cell r="A1242" t="str">
            <v>德胜</v>
          </cell>
          <cell r="B1242" t="str">
            <v>螺纹钢</v>
          </cell>
          <cell r="C1242" t="str">
            <v>HRB400E Φ28 12m</v>
          </cell>
          <cell r="D1242" t="str">
            <v>吨</v>
          </cell>
          <cell r="E1242">
            <v>70</v>
          </cell>
          <cell r="F1242">
            <v>45732</v>
          </cell>
          <cell r="G1242" t="str">
            <v>（中铁广州局-成渝扩容2标）成渝扩容项目ZCB3-2标2＃拌和站【雁江区联盟桥东北50米(资资路) 】</v>
          </cell>
          <cell r="H1242" t="str">
            <v>刘沛琦</v>
          </cell>
          <cell r="I1242">
            <v>18011784798</v>
          </cell>
        </row>
        <row r="1243">
          <cell r="A1243" t="str">
            <v>德胜</v>
          </cell>
          <cell r="B1243" t="str">
            <v>螺纹钢</v>
          </cell>
          <cell r="C1243" t="str">
            <v>HRB400E Φ14 12m</v>
          </cell>
          <cell r="D1243" t="str">
            <v>吨</v>
          </cell>
          <cell r="E1243">
            <v>35</v>
          </cell>
          <cell r="F1243">
            <v>45732</v>
          </cell>
          <cell r="G1243" t="str">
            <v>（中铁广州局-资乐高速5标）四川省乐山市井研县希望大道116号</v>
          </cell>
          <cell r="H1243" t="str">
            <v>廖俊杰</v>
          </cell>
          <cell r="I1243">
            <v>15775100965</v>
          </cell>
        </row>
        <row r="1244">
          <cell r="A1244" t="str">
            <v>德胜</v>
          </cell>
          <cell r="B1244" t="str">
            <v>螺纹钢</v>
          </cell>
          <cell r="C1244" t="str">
            <v>HRB400E Φ32 12m</v>
          </cell>
          <cell r="D1244" t="str">
            <v>吨</v>
          </cell>
          <cell r="E1244">
            <v>35</v>
          </cell>
          <cell r="F1244">
            <v>45732</v>
          </cell>
          <cell r="G1244" t="str">
            <v>（中铁广州局-资乐高速5标）四川省乐山市井研县希望大道116号</v>
          </cell>
          <cell r="H1244" t="str">
            <v>廖俊杰</v>
          </cell>
          <cell r="I1244">
            <v>15775100965</v>
          </cell>
        </row>
        <row r="1245">
          <cell r="A1245" t="str">
            <v>达钢</v>
          </cell>
          <cell r="B1245" t="str">
            <v>螺纹钢</v>
          </cell>
          <cell r="C1245" t="str">
            <v>HRB500E Φ20</v>
          </cell>
          <cell r="D1245" t="str">
            <v>吨</v>
          </cell>
          <cell r="E1245">
            <v>18</v>
          </cell>
          <cell r="F1245">
            <v>45732</v>
          </cell>
          <cell r="G1245" t="str">
            <v>（商投建工达州中医药科技园-4工区-2号楼）达州市通川区达州中医药职业学院犀牛大道北段</v>
          </cell>
          <cell r="H1245" t="str">
            <v>张扬</v>
          </cell>
          <cell r="I1245">
            <v>18381904567</v>
          </cell>
        </row>
        <row r="1246">
          <cell r="A1246" t="str">
            <v>达钢</v>
          </cell>
          <cell r="B1246" t="str">
            <v>螺纹钢</v>
          </cell>
          <cell r="C1246" t="str">
            <v>HRB500E Φ25</v>
          </cell>
          <cell r="D1246" t="str">
            <v>吨</v>
          </cell>
          <cell r="E1246">
            <v>12</v>
          </cell>
          <cell r="F1246">
            <v>45732</v>
          </cell>
          <cell r="G1246" t="str">
            <v>（商投建工达州中医药科技园-4工区-2号楼）达州市通川区达州中医药职业学院犀牛大道北段</v>
          </cell>
          <cell r="H1246" t="str">
            <v>张扬</v>
          </cell>
          <cell r="I1246">
            <v>18381904567</v>
          </cell>
        </row>
        <row r="1247">
          <cell r="A1247" t="str">
            <v>达钢</v>
          </cell>
          <cell r="B1247" t="str">
            <v>盘螺</v>
          </cell>
          <cell r="C1247" t="str">
            <v>HRB400E Φ8</v>
          </cell>
          <cell r="D1247" t="str">
            <v>吨</v>
          </cell>
          <cell r="E1247">
            <v>60</v>
          </cell>
          <cell r="F1247">
            <v>45732</v>
          </cell>
          <cell r="G1247" t="str">
            <v>（商投建工达州中医药科技园-4工区-2号楼）达州市通川区达州中医药职业学院犀牛大道北段</v>
          </cell>
          <cell r="H1247" t="str">
            <v>张扬</v>
          </cell>
          <cell r="I1247">
            <v>18381904567</v>
          </cell>
        </row>
        <row r="1248">
          <cell r="A1248" t="str">
            <v>润耀</v>
          </cell>
          <cell r="B1248" t="str">
            <v>盘圆</v>
          </cell>
          <cell r="C1248" t="str">
            <v>HPB300Ф8</v>
          </cell>
          <cell r="D1248" t="str">
            <v>吨</v>
          </cell>
          <cell r="E1248">
            <v>23</v>
          </cell>
          <cell r="F1248">
            <v>45732</v>
          </cell>
          <cell r="G1248" t="str">
            <v>（成铁西物-重庆渝北金山项目）重庆市渝北区康庄美地C区（司机拍摄签收小票时需设置时间及地点水印）</v>
          </cell>
          <cell r="H1248" t="str">
            <v>黄永福</v>
          </cell>
          <cell r="I1248" t="str">
            <v>15982823571</v>
          </cell>
        </row>
        <row r="1249">
          <cell r="A1249" t="str">
            <v>润耀</v>
          </cell>
          <cell r="B1249" t="str">
            <v>螺纹钢</v>
          </cell>
          <cell r="C1249" t="str">
            <v>HRB400EФ12*9m</v>
          </cell>
          <cell r="D1249" t="str">
            <v>吨</v>
          </cell>
          <cell r="E1249">
            <v>15</v>
          </cell>
          <cell r="F1249">
            <v>45732</v>
          </cell>
          <cell r="G1249" t="str">
            <v>（成铁西物-重庆渝北金山项目）重庆市渝北区康庄美地C区（司机拍摄签收小票时需设置时间及地点水印）</v>
          </cell>
          <cell r="H1249" t="str">
            <v>黄永福</v>
          </cell>
          <cell r="I1249" t="str">
            <v>15982823571</v>
          </cell>
        </row>
        <row r="1250">
          <cell r="A1250" t="str">
            <v>润耀</v>
          </cell>
          <cell r="B1250" t="str">
            <v>螺纹钢</v>
          </cell>
          <cell r="C1250" t="str">
            <v>HRB400EФ14*9m</v>
          </cell>
          <cell r="D1250" t="str">
            <v>吨</v>
          </cell>
          <cell r="E1250">
            <v>70</v>
          </cell>
          <cell r="F1250">
            <v>45732</v>
          </cell>
          <cell r="G1250" t="str">
            <v>（成铁西物-重庆渝北金山项目）重庆市渝北区康庄美地C区（司机拍摄签收小票时需设置时间及地点水印）</v>
          </cell>
          <cell r="H1250" t="str">
            <v>黄永福</v>
          </cell>
          <cell r="I1250" t="str">
            <v>15982823571</v>
          </cell>
        </row>
        <row r="1251">
          <cell r="A1251" t="str">
            <v>润耀</v>
          </cell>
          <cell r="B1251" t="str">
            <v>螺纹钢</v>
          </cell>
          <cell r="C1251" t="str">
            <v>HRB400EФ16*9m</v>
          </cell>
          <cell r="D1251" t="str">
            <v>吨</v>
          </cell>
          <cell r="E1251">
            <v>50</v>
          </cell>
          <cell r="F1251">
            <v>45732</v>
          </cell>
          <cell r="G1251" t="str">
            <v>（成铁西物-重庆渝北金山项目）重庆市渝北区康庄美地C区（司机拍摄签收小票时需设置时间及地点水印）</v>
          </cell>
          <cell r="H1251" t="str">
            <v>黄永福</v>
          </cell>
          <cell r="I1251" t="str">
            <v>15982823571</v>
          </cell>
        </row>
        <row r="1252">
          <cell r="A1252" t="str">
            <v>润耀</v>
          </cell>
          <cell r="B1252" t="str">
            <v>螺纹钢</v>
          </cell>
          <cell r="C1252" t="str">
            <v>HRB400EФ18*9m</v>
          </cell>
          <cell r="D1252" t="str">
            <v>吨</v>
          </cell>
          <cell r="E1252">
            <v>70</v>
          </cell>
          <cell r="F1252">
            <v>45732</v>
          </cell>
          <cell r="G1252" t="str">
            <v>（成铁西物-重庆渝北金山项目）重庆市渝北区康庄美地C区（司机拍摄签收小票时需设置时间及地点水印）</v>
          </cell>
          <cell r="H1252" t="str">
            <v>黄永福</v>
          </cell>
          <cell r="I1252" t="str">
            <v>15982823571</v>
          </cell>
        </row>
        <row r="1253">
          <cell r="A1253" t="str">
            <v>润耀</v>
          </cell>
          <cell r="B1253" t="str">
            <v>螺纹钢</v>
          </cell>
          <cell r="C1253" t="str">
            <v>HRB400EФ20*9m</v>
          </cell>
          <cell r="D1253" t="str">
            <v>吨</v>
          </cell>
          <cell r="E1253">
            <v>15</v>
          </cell>
          <cell r="F1253">
            <v>45732</v>
          </cell>
          <cell r="G1253" t="str">
            <v>（成铁西物-重庆渝北金山项目）重庆市渝北区康庄美地C区（司机拍摄签收小票时需设置时间及地点水印）</v>
          </cell>
          <cell r="H1253" t="str">
            <v>黄永福</v>
          </cell>
          <cell r="I1253" t="str">
            <v>15982823571</v>
          </cell>
        </row>
        <row r="1254">
          <cell r="A1254" t="str">
            <v>德胜</v>
          </cell>
          <cell r="B1254" t="str">
            <v>螺纹钢</v>
          </cell>
          <cell r="C1254" t="str">
            <v>HRB400E Φ16 9m</v>
          </cell>
          <cell r="D1254" t="str">
            <v>吨</v>
          </cell>
          <cell r="E1254">
            <v>23</v>
          </cell>
          <cell r="F1254">
            <v>45733</v>
          </cell>
          <cell r="G1254" t="str">
            <v>（五局乐山机场项目）乐山市五通桥区冠英镇</v>
          </cell>
          <cell r="H1254" t="str">
            <v>王思思</v>
          </cell>
          <cell r="I1254">
            <v>18973190156</v>
          </cell>
        </row>
        <row r="1255">
          <cell r="A1255" t="str">
            <v>德胜</v>
          </cell>
          <cell r="B1255" t="str">
            <v>螺纹钢</v>
          </cell>
          <cell r="C1255" t="str">
            <v>HRB400E Φ12 9m</v>
          </cell>
          <cell r="D1255" t="str">
            <v>吨</v>
          </cell>
          <cell r="E1255">
            <v>8</v>
          </cell>
          <cell r="F1255">
            <v>45733</v>
          </cell>
          <cell r="G1255" t="str">
            <v>（五局乐山机场项目）乐山市五通桥区冠英镇</v>
          </cell>
          <cell r="H1255" t="str">
            <v>王思思</v>
          </cell>
          <cell r="I1255">
            <v>18973190156</v>
          </cell>
        </row>
        <row r="1256">
          <cell r="A1256" t="str">
            <v>德胜</v>
          </cell>
          <cell r="B1256" t="str">
            <v>螺纹钢</v>
          </cell>
          <cell r="C1256" t="str">
            <v>HRB400E Φ14 9m</v>
          </cell>
          <cell r="D1256" t="str">
            <v>吨</v>
          </cell>
          <cell r="E1256">
            <v>6</v>
          </cell>
          <cell r="F1256">
            <v>45733</v>
          </cell>
          <cell r="G1256" t="str">
            <v>（五局乐山机场项目）乐山市五通桥区冠英镇</v>
          </cell>
          <cell r="H1256" t="str">
            <v>王思思</v>
          </cell>
          <cell r="I1256">
            <v>18973190156</v>
          </cell>
        </row>
        <row r="1257">
          <cell r="A1257" t="str">
            <v>德胜</v>
          </cell>
          <cell r="B1257" t="str">
            <v>螺纹钢</v>
          </cell>
          <cell r="C1257" t="str">
            <v>HRB400E Φ12 9m</v>
          </cell>
          <cell r="D1257" t="str">
            <v>吨</v>
          </cell>
          <cell r="E1257">
            <v>6.6</v>
          </cell>
          <cell r="F1257">
            <v>45733</v>
          </cell>
          <cell r="G1257" t="str">
            <v>（五局乐山机场项目）乐山市五通桥区冠英镇</v>
          </cell>
          <cell r="H1257" t="str">
            <v>王思思</v>
          </cell>
          <cell r="I1257">
            <v>18973190156</v>
          </cell>
        </row>
        <row r="1258">
          <cell r="A1258" t="str">
            <v>德胜</v>
          </cell>
          <cell r="B1258" t="str">
            <v>螺纹钢</v>
          </cell>
          <cell r="C1258" t="str">
            <v>HRB400E Φ14 9m</v>
          </cell>
          <cell r="D1258" t="str">
            <v>吨</v>
          </cell>
          <cell r="E1258">
            <v>21.6</v>
          </cell>
          <cell r="F1258">
            <v>45733</v>
          </cell>
          <cell r="G1258" t="str">
            <v>（五局乐山机场项目）乐山市五通桥区冠英镇</v>
          </cell>
          <cell r="H1258" t="str">
            <v>王思思</v>
          </cell>
          <cell r="I1258">
            <v>18973190156</v>
          </cell>
        </row>
        <row r="1259">
          <cell r="A1259" t="str">
            <v>德胜</v>
          </cell>
          <cell r="B1259" t="str">
            <v>螺纹钢</v>
          </cell>
          <cell r="C1259" t="str">
            <v>HRB400E Φ16 9m</v>
          </cell>
          <cell r="D1259" t="str">
            <v>吨</v>
          </cell>
          <cell r="E1259">
            <v>21.6</v>
          </cell>
          <cell r="F1259">
            <v>45733</v>
          </cell>
          <cell r="G1259" t="str">
            <v>（五局乐山机场项目）乐山市五通桥区冠英镇</v>
          </cell>
          <cell r="H1259" t="str">
            <v>王思思</v>
          </cell>
          <cell r="I1259">
            <v>18973190156</v>
          </cell>
        </row>
        <row r="1260">
          <cell r="A1260" t="str">
            <v>德胜</v>
          </cell>
          <cell r="B1260" t="str">
            <v>螺纹钢</v>
          </cell>
          <cell r="C1260" t="str">
            <v>HRB400E Φ18 9m</v>
          </cell>
          <cell r="D1260" t="str">
            <v>吨</v>
          </cell>
          <cell r="E1260">
            <v>21.6</v>
          </cell>
          <cell r="F1260">
            <v>45733</v>
          </cell>
          <cell r="G1260" t="str">
            <v>（五局乐山机场项目）乐山市五通桥区冠英镇</v>
          </cell>
          <cell r="H1260" t="str">
            <v>王思思</v>
          </cell>
          <cell r="I1260">
            <v>18973190156</v>
          </cell>
        </row>
        <row r="1261">
          <cell r="A1261" t="str">
            <v>德胜</v>
          </cell>
          <cell r="B1261" t="str">
            <v>螺纹钢</v>
          </cell>
          <cell r="C1261" t="str">
            <v>HRB400E Φ20 9m</v>
          </cell>
          <cell r="D1261" t="str">
            <v>吨</v>
          </cell>
          <cell r="E1261">
            <v>21.6</v>
          </cell>
          <cell r="F1261">
            <v>45733</v>
          </cell>
          <cell r="G1261" t="str">
            <v>（五局乐山机场项目）乐山市五通桥区冠英镇</v>
          </cell>
          <cell r="H1261" t="str">
            <v>王思思</v>
          </cell>
          <cell r="I1261">
            <v>18973190156</v>
          </cell>
        </row>
        <row r="1262">
          <cell r="A1262" t="str">
            <v>德胜</v>
          </cell>
          <cell r="B1262" t="str">
            <v>螺纹钢</v>
          </cell>
          <cell r="C1262" t="str">
            <v>HRB400E Φ22 9m</v>
          </cell>
          <cell r="D1262" t="str">
            <v>吨</v>
          </cell>
          <cell r="E1262">
            <v>21.6</v>
          </cell>
          <cell r="F1262">
            <v>45733</v>
          </cell>
          <cell r="G1262" t="str">
            <v>（五局乐山机场项目）乐山市五通桥区冠英镇</v>
          </cell>
          <cell r="H1262" t="str">
            <v>王思思</v>
          </cell>
          <cell r="I1262">
            <v>18973190156</v>
          </cell>
        </row>
        <row r="1263">
          <cell r="A1263" t="str">
            <v>德胜</v>
          </cell>
          <cell r="B1263" t="str">
            <v>螺纹钢</v>
          </cell>
          <cell r="C1263" t="str">
            <v>HRB400E Φ25 9m</v>
          </cell>
          <cell r="D1263" t="str">
            <v>吨</v>
          </cell>
          <cell r="E1263">
            <v>21.6</v>
          </cell>
          <cell r="F1263">
            <v>45733</v>
          </cell>
          <cell r="G1263" t="str">
            <v>（五局乐山机场项目）乐山市五通桥区冠英镇</v>
          </cell>
          <cell r="H1263" t="str">
            <v>王思思</v>
          </cell>
          <cell r="I1263">
            <v>18973190156</v>
          </cell>
        </row>
        <row r="1264">
          <cell r="A1264" t="str">
            <v>德胜</v>
          </cell>
          <cell r="B1264" t="str">
            <v>螺纹钢</v>
          </cell>
          <cell r="C1264" t="str">
            <v>HRB400E Φ25 9m</v>
          </cell>
          <cell r="D1264" t="str">
            <v>吨</v>
          </cell>
          <cell r="E1264">
            <v>35</v>
          </cell>
          <cell r="F1264">
            <v>45733</v>
          </cell>
          <cell r="G1264" t="str">
            <v>（中铁三局成渝扩容ZCB3-1项目部）内江市胜利收费站红绿灯500米</v>
          </cell>
          <cell r="H1264" t="str">
            <v>王岩</v>
          </cell>
          <cell r="I1264">
            <v>17634813323</v>
          </cell>
        </row>
        <row r="1265">
          <cell r="A1265" t="str">
            <v>德胜</v>
          </cell>
          <cell r="B1265" t="str">
            <v>螺纹钢</v>
          </cell>
          <cell r="C1265" t="str">
            <v>HRB400E Φ32 12m</v>
          </cell>
          <cell r="D1265" t="str">
            <v>吨</v>
          </cell>
          <cell r="E1265">
            <v>35</v>
          </cell>
          <cell r="F1265">
            <v>45733</v>
          </cell>
          <cell r="G1265" t="str">
            <v>（中铁三局成渝扩容ZCB3-1项目部）内江市胜利收费站红绿灯500米</v>
          </cell>
          <cell r="H1265" t="str">
            <v>王岩</v>
          </cell>
          <cell r="I1265">
            <v>17634813323</v>
          </cell>
        </row>
        <row r="1266">
          <cell r="A1266" t="str">
            <v>德胜</v>
          </cell>
          <cell r="B1266" t="str">
            <v>螺纹钢</v>
          </cell>
          <cell r="C1266" t="str">
            <v>HRB400E Φ12 9m</v>
          </cell>
          <cell r="D1266" t="str">
            <v>吨</v>
          </cell>
          <cell r="E1266">
            <v>35</v>
          </cell>
          <cell r="F1266">
            <v>45733</v>
          </cell>
          <cell r="G1266" t="str">
            <v>（中铁三局-铜资高速1标）四川省资阳市安岳县石羊镇猫坝村2#钢筋场</v>
          </cell>
          <cell r="H1266" t="str">
            <v>王雪</v>
          </cell>
          <cell r="I1266">
            <v>18729676589</v>
          </cell>
        </row>
        <row r="1267">
          <cell r="A1267" t="str">
            <v>陕钢</v>
          </cell>
          <cell r="B1267" t="str">
            <v>高线</v>
          </cell>
          <cell r="C1267" t="str">
            <v>HPB300Φ6</v>
          </cell>
          <cell r="D1267" t="str">
            <v>吨</v>
          </cell>
          <cell r="E1267">
            <v>5</v>
          </cell>
          <cell r="F1267">
            <v>45733</v>
          </cell>
          <cell r="G1267" t="str">
            <v>（五局乐山机场项目）乐山市五通桥区冠英镇</v>
          </cell>
          <cell r="H1267" t="str">
            <v>王思思</v>
          </cell>
          <cell r="I1267">
            <v>18973190156</v>
          </cell>
        </row>
        <row r="1268">
          <cell r="A1268" t="str">
            <v>陕钢</v>
          </cell>
          <cell r="B1268" t="str">
            <v>盘螺</v>
          </cell>
          <cell r="C1268" t="str">
            <v>HRB400E Φ6</v>
          </cell>
          <cell r="D1268" t="str">
            <v>吨</v>
          </cell>
          <cell r="E1268">
            <v>10</v>
          </cell>
          <cell r="F1268">
            <v>45733</v>
          </cell>
          <cell r="G1268" t="str">
            <v>（五局乐山机场项目）乐山市五通桥区冠英镇</v>
          </cell>
          <cell r="H1268" t="str">
            <v>王思思</v>
          </cell>
          <cell r="I1268">
            <v>18973190156</v>
          </cell>
        </row>
        <row r="1269">
          <cell r="A1269" t="str">
            <v>陕钢</v>
          </cell>
          <cell r="B1269" t="str">
            <v>盘螺</v>
          </cell>
          <cell r="C1269" t="str">
            <v>HRB400E Φ8</v>
          </cell>
          <cell r="D1269" t="str">
            <v>吨</v>
          </cell>
          <cell r="E1269">
            <v>20</v>
          </cell>
          <cell r="F1269">
            <v>45733</v>
          </cell>
          <cell r="G1269" t="str">
            <v>（五局乐山机场项目）乐山市五通桥区冠英镇</v>
          </cell>
          <cell r="H1269" t="str">
            <v>王思思</v>
          </cell>
          <cell r="I1269">
            <v>18973190156</v>
          </cell>
        </row>
        <row r="1270">
          <cell r="A1270" t="str">
            <v>陕钢</v>
          </cell>
          <cell r="B1270" t="str">
            <v>盘螺</v>
          </cell>
          <cell r="C1270" t="str">
            <v>HRB400E Φ10</v>
          </cell>
          <cell r="D1270" t="str">
            <v>吨</v>
          </cell>
          <cell r="E1270">
            <v>20</v>
          </cell>
          <cell r="F1270">
            <v>45733</v>
          </cell>
          <cell r="G1270" t="str">
            <v>（五局乐山机场项目）乐山市五通桥区冠英镇</v>
          </cell>
          <cell r="H1270" t="str">
            <v>王思思</v>
          </cell>
          <cell r="I1270">
            <v>18973190156</v>
          </cell>
        </row>
        <row r="1271">
          <cell r="A1271" t="str">
            <v>陕钢</v>
          </cell>
          <cell r="B1271" t="str">
            <v>螺纹钢</v>
          </cell>
          <cell r="C1271" t="str">
            <v>HRB400E Φ12 9m</v>
          </cell>
          <cell r="D1271" t="str">
            <v>吨</v>
          </cell>
          <cell r="E1271">
            <v>15</v>
          </cell>
          <cell r="F1271">
            <v>45733</v>
          </cell>
          <cell r="G1271" t="str">
            <v>（五局乐山机场项目）乐山市五通桥区冠英镇</v>
          </cell>
          <cell r="H1271" t="str">
            <v>王思思</v>
          </cell>
          <cell r="I1271">
            <v>18973190156</v>
          </cell>
        </row>
        <row r="1272">
          <cell r="A1272" t="str">
            <v>陕钢</v>
          </cell>
          <cell r="B1272" t="str">
            <v>盘螺</v>
          </cell>
          <cell r="C1272" t="str">
            <v>HRB400E Φ12</v>
          </cell>
          <cell r="D1272" t="str">
            <v>吨</v>
          </cell>
          <cell r="E1272">
            <v>35</v>
          </cell>
          <cell r="F1272">
            <v>45733</v>
          </cell>
          <cell r="G1272" t="str">
            <v>（中铁三局-铜资高速1标）四川省资阳市安岳县石羊镇猫坝村2#钢筋场</v>
          </cell>
          <cell r="H1272" t="str">
            <v>王雪</v>
          </cell>
          <cell r="I1272">
            <v>18729676589</v>
          </cell>
        </row>
        <row r="1273">
          <cell r="A1273" t="str">
            <v>陕钢</v>
          </cell>
          <cell r="B1273" t="str">
            <v>高线</v>
          </cell>
          <cell r="C1273" t="str">
            <v>HPB300Φ12</v>
          </cell>
          <cell r="D1273" t="str">
            <v>吨</v>
          </cell>
          <cell r="E1273">
            <v>35</v>
          </cell>
          <cell r="F1273">
            <v>45733</v>
          </cell>
          <cell r="G1273" t="str">
            <v>（中铁三局-铜资高速1标）四川省资阳市安岳县石羊镇猫坝村2#钢筋场</v>
          </cell>
          <cell r="H1273" t="str">
            <v>王雪</v>
          </cell>
          <cell r="I1273">
            <v>18729676589</v>
          </cell>
        </row>
        <row r="1274">
          <cell r="A1274" t="str">
            <v>润耀</v>
          </cell>
          <cell r="B1274" t="str">
            <v>盘螺</v>
          </cell>
          <cell r="C1274" t="str">
            <v>HRB400E Φ10</v>
          </cell>
          <cell r="D1274" t="str">
            <v>吨</v>
          </cell>
          <cell r="E1274">
            <v>35</v>
          </cell>
          <cell r="F1274">
            <v>45733</v>
          </cell>
          <cell r="G1274" t="str">
            <v>（中铁广州局-资乐高速5标）四川省乐山市井研县希望大道116号</v>
          </cell>
          <cell r="H1274" t="str">
            <v>廖俊杰</v>
          </cell>
          <cell r="I1274">
            <v>15775100965</v>
          </cell>
        </row>
        <row r="1275">
          <cell r="A1275" t="str">
            <v>陕钢</v>
          </cell>
          <cell r="B1275" t="str">
            <v>盘螺</v>
          </cell>
          <cell r="C1275" t="str">
            <v>HRB400EФ12</v>
          </cell>
          <cell r="D1275" t="str">
            <v>吨</v>
          </cell>
          <cell r="E1275">
            <v>7.5</v>
          </cell>
          <cell r="F1275">
            <v>45733</v>
          </cell>
          <cell r="G1275" t="str">
            <v>（中核中原-甘肃康略高速KLTJ1标项目）甘肃省陇南市康县长坝镇蒲家坝（3件货）</v>
          </cell>
          <cell r="H1275" t="str">
            <v>穆星</v>
          </cell>
          <cell r="I1275" t="str">
            <v>18539951326/15109310092</v>
          </cell>
        </row>
        <row r="1276">
          <cell r="A1276" t="str">
            <v>陕钢</v>
          </cell>
          <cell r="B1276" t="str">
            <v>螺纹钢</v>
          </cell>
          <cell r="C1276" t="str">
            <v>HRB400EФ16*12m</v>
          </cell>
          <cell r="D1276" t="str">
            <v>吨</v>
          </cell>
          <cell r="E1276">
            <v>15</v>
          </cell>
          <cell r="F1276">
            <v>45733</v>
          </cell>
          <cell r="G1276" t="str">
            <v>（中核中原-甘肃康略高速KLTJ1标项目）甘肃省陇南市康县长坝镇蒲家坝（5件货）</v>
          </cell>
          <cell r="H1276" t="str">
            <v>穆星</v>
          </cell>
          <cell r="I1276" t="str">
            <v>18539951326/15109310092</v>
          </cell>
        </row>
        <row r="1277">
          <cell r="A1277" t="str">
            <v>陕钢</v>
          </cell>
          <cell r="B1277" t="str">
            <v>螺纹钢</v>
          </cell>
          <cell r="C1277" t="str">
            <v>HRB400EФ20*12m</v>
          </cell>
          <cell r="D1277" t="str">
            <v>吨</v>
          </cell>
          <cell r="E1277">
            <v>12</v>
          </cell>
          <cell r="F1277">
            <v>45733</v>
          </cell>
          <cell r="G1277" t="str">
            <v>（中核中原-甘肃康略高速KLTJ1标项目）甘肃省陇南市康县长坝镇蒲家坝</v>
          </cell>
          <cell r="H1277" t="str">
            <v>穆星</v>
          </cell>
          <cell r="I1277" t="str">
            <v>18539951326/15109310092</v>
          </cell>
        </row>
        <row r="1278">
          <cell r="A1278" t="str">
            <v>达钢</v>
          </cell>
          <cell r="B1278" t="str">
            <v>螺纹钢</v>
          </cell>
          <cell r="C1278" t="str">
            <v>HRB400E Φ25 9m</v>
          </cell>
          <cell r="D1278" t="str">
            <v>吨</v>
          </cell>
          <cell r="E1278">
            <v>35</v>
          </cell>
          <cell r="F1278">
            <v>45733</v>
          </cell>
          <cell r="G1278" t="str">
            <v>（十九冶-江龙高速一分部）重庆市云阳县X886附近中国十九冶开云高速项目总包部西98米*复兴互通预制梁场</v>
          </cell>
          <cell r="H1278" t="str">
            <v>吴章红</v>
          </cell>
          <cell r="I1278">
            <v>18628165772</v>
          </cell>
        </row>
        <row r="1279">
          <cell r="A1279" t="str">
            <v>达钢</v>
          </cell>
          <cell r="B1279" t="str">
            <v>盘螺</v>
          </cell>
          <cell r="C1279" t="str">
            <v>HRB400E Φ8</v>
          </cell>
          <cell r="D1279" t="str">
            <v>吨</v>
          </cell>
          <cell r="E1279">
            <v>35</v>
          </cell>
          <cell r="F1279">
            <v>45733</v>
          </cell>
          <cell r="G1279" t="str">
            <v>（四川商建-射洪城乡一体化项目）遂宁市射洪市忠新幼儿园北侧约220米新溪小区</v>
          </cell>
          <cell r="H1279" t="str">
            <v>柏子刚</v>
          </cell>
          <cell r="I1279">
            <v>15692885305</v>
          </cell>
        </row>
        <row r="1280">
          <cell r="A1280" t="str">
            <v>达钢</v>
          </cell>
          <cell r="B1280" t="str">
            <v>螺纹钢</v>
          </cell>
          <cell r="C1280" t="str">
            <v>HRB400E Φ12 9m</v>
          </cell>
          <cell r="D1280" t="str">
            <v>吨</v>
          </cell>
          <cell r="E1280">
            <v>45</v>
          </cell>
          <cell r="F1280">
            <v>45733</v>
          </cell>
          <cell r="G1280" t="str">
            <v>（五冶达州国道542项目-养护工区）四川省达州市达川区管村镇油房村</v>
          </cell>
          <cell r="H1280" t="str">
            <v>侯自强</v>
          </cell>
          <cell r="I1280">
            <v>13281725223</v>
          </cell>
        </row>
        <row r="1281">
          <cell r="A1281" t="str">
            <v>陕钢</v>
          </cell>
          <cell r="B1281" t="str">
            <v>螺纹钢</v>
          </cell>
          <cell r="C1281" t="str">
            <v>HRB400E Φ28 9m</v>
          </cell>
          <cell r="D1281" t="str">
            <v>吨</v>
          </cell>
          <cell r="E1281">
            <v>35</v>
          </cell>
          <cell r="F1281">
            <v>45733</v>
          </cell>
          <cell r="G1281" t="str">
            <v>（中核二二-绵阳）四川省绵阳市平武县响岩镇甲方项目指定地点(X1子项)</v>
          </cell>
          <cell r="H1281" t="str">
            <v>王明胜</v>
          </cell>
          <cell r="I1281" t="str">
            <v>15528301097</v>
          </cell>
        </row>
        <row r="1282">
          <cell r="A1282" t="str">
            <v>陕钢</v>
          </cell>
          <cell r="B1282" t="str">
            <v>盘螺</v>
          </cell>
          <cell r="C1282" t="str">
            <v>HRB400EΦ10</v>
          </cell>
          <cell r="D1282" t="str">
            <v>吨</v>
          </cell>
          <cell r="E1282">
            <v>30</v>
          </cell>
          <cell r="F1282">
            <v>45733</v>
          </cell>
          <cell r="G1282" t="str">
            <v>（成铁西物-自贡）自贡市大安区和平街道茴香坳</v>
          </cell>
          <cell r="H1282" t="str">
            <v>黄永福</v>
          </cell>
          <cell r="I1282" t="str">
            <v>15982823571</v>
          </cell>
        </row>
        <row r="1283">
          <cell r="A1283" t="str">
            <v>陕钢</v>
          </cell>
          <cell r="B1283" t="str">
            <v>盘螺</v>
          </cell>
          <cell r="C1283" t="str">
            <v>HRB400EФ12</v>
          </cell>
          <cell r="D1283" t="str">
            <v>吨</v>
          </cell>
          <cell r="E1283">
            <v>40</v>
          </cell>
          <cell r="F1283">
            <v>45733</v>
          </cell>
          <cell r="G1283" t="str">
            <v>（成铁西物-自贡）自贡市大安区和平街道茴香坳</v>
          </cell>
          <cell r="H1283" t="str">
            <v>黄永福</v>
          </cell>
          <cell r="I1283" t="str">
            <v>15982823571</v>
          </cell>
        </row>
        <row r="1284">
          <cell r="A1284" t="str">
            <v>德胜</v>
          </cell>
          <cell r="B1284" t="str">
            <v>螺纹钢</v>
          </cell>
          <cell r="C1284" t="str">
            <v>HRB400EФ16*9m</v>
          </cell>
          <cell r="D1284" t="str">
            <v>吨</v>
          </cell>
          <cell r="E1284">
            <v>30</v>
          </cell>
          <cell r="F1284">
            <v>45733</v>
          </cell>
          <cell r="G1284" t="str">
            <v>（成铁西物-自贡）自贡市大安区和平街道茴香坳</v>
          </cell>
          <cell r="H1284" t="str">
            <v>黄永福</v>
          </cell>
          <cell r="I1284" t="str">
            <v>15982823571</v>
          </cell>
        </row>
        <row r="1285">
          <cell r="A1285" t="str">
            <v>德胜</v>
          </cell>
          <cell r="B1285" t="str">
            <v>螺纹钢</v>
          </cell>
          <cell r="C1285" t="str">
            <v>HRB400EФ20*9m</v>
          </cell>
          <cell r="D1285" t="str">
            <v>吨</v>
          </cell>
          <cell r="E1285">
            <v>25</v>
          </cell>
          <cell r="F1285">
            <v>45733</v>
          </cell>
          <cell r="G1285" t="str">
            <v>（成铁西物-自贡）自贡市大安区和平街道茴香坳</v>
          </cell>
          <cell r="H1285" t="str">
            <v>黄永福</v>
          </cell>
          <cell r="I1285" t="str">
            <v>15982823571</v>
          </cell>
        </row>
        <row r="1286">
          <cell r="A1286" t="str">
            <v>德胜</v>
          </cell>
          <cell r="B1286" t="str">
            <v>螺纹钢</v>
          </cell>
          <cell r="C1286" t="str">
            <v>HRB400EФ22*9m</v>
          </cell>
          <cell r="D1286" t="str">
            <v>吨</v>
          </cell>
          <cell r="E1286">
            <v>15</v>
          </cell>
          <cell r="F1286">
            <v>45733</v>
          </cell>
          <cell r="G1286" t="str">
            <v>（成铁西物-自贡）自贡市大安区和平街道茴香坳</v>
          </cell>
          <cell r="H1286" t="str">
            <v>黄永福</v>
          </cell>
          <cell r="I1286" t="str">
            <v>15982823571</v>
          </cell>
        </row>
        <row r="1287">
          <cell r="A1287" t="str">
            <v>达钢</v>
          </cell>
          <cell r="B1287" t="str">
            <v>螺纹钢</v>
          </cell>
          <cell r="C1287" t="str">
            <v>HRB400E Φ12 9m</v>
          </cell>
          <cell r="D1287" t="str">
            <v>吨</v>
          </cell>
          <cell r="E1287">
            <v>18</v>
          </cell>
          <cell r="F1287">
            <v>45734</v>
          </cell>
          <cell r="G1287" t="str">
            <v>（十九冶-江龙高速三分部）重庆市云阳县蔈草镇三坵田*小尖山梁场</v>
          </cell>
          <cell r="H1287" t="str">
            <v>徐宇</v>
          </cell>
          <cell r="I1287">
            <v>19822311919</v>
          </cell>
        </row>
        <row r="1288">
          <cell r="A1288" t="str">
            <v>达钢</v>
          </cell>
          <cell r="B1288" t="str">
            <v>螺纹钢</v>
          </cell>
          <cell r="C1288" t="str">
            <v>HRB400E Φ16 9m</v>
          </cell>
          <cell r="D1288" t="str">
            <v>吨</v>
          </cell>
          <cell r="E1288">
            <v>18</v>
          </cell>
          <cell r="F1288">
            <v>45734</v>
          </cell>
          <cell r="G1288" t="str">
            <v>（十九冶-江龙高速三分部）重庆市云阳县蔈草镇三坵田*小尖山梁场</v>
          </cell>
          <cell r="H1288" t="str">
            <v>徐宇</v>
          </cell>
          <cell r="I1288">
            <v>19822311919</v>
          </cell>
        </row>
        <row r="1289">
          <cell r="A1289" t="str">
            <v>达钢</v>
          </cell>
          <cell r="B1289" t="str">
            <v>螺纹钢</v>
          </cell>
          <cell r="C1289" t="str">
            <v>HRB400E Φ12 9m</v>
          </cell>
          <cell r="D1289" t="str">
            <v>吨</v>
          </cell>
          <cell r="E1289">
            <v>21</v>
          </cell>
          <cell r="F1289">
            <v>45734</v>
          </cell>
          <cell r="G1289" t="str">
            <v>（十九冶-江龙高速三分部）重庆市云阳县龙角镇*皮家营梁场</v>
          </cell>
          <cell r="H1289" t="str">
            <v>徐宇</v>
          </cell>
          <cell r="I1289">
            <v>19822311919</v>
          </cell>
        </row>
        <row r="1290">
          <cell r="A1290" t="str">
            <v>达钢</v>
          </cell>
          <cell r="B1290" t="str">
            <v>螺纹钢</v>
          </cell>
          <cell r="C1290" t="str">
            <v>HRB400E Φ16 9m</v>
          </cell>
          <cell r="D1290" t="str">
            <v>吨</v>
          </cell>
          <cell r="E1290">
            <v>15</v>
          </cell>
          <cell r="F1290">
            <v>45734</v>
          </cell>
          <cell r="G1290" t="str">
            <v>（十九冶-江龙高速三分部）重庆市云阳县龙角镇*刘家漕2#桥</v>
          </cell>
          <cell r="H1290" t="str">
            <v>徐宇</v>
          </cell>
          <cell r="I1290">
            <v>19822311919</v>
          </cell>
        </row>
        <row r="1291">
          <cell r="A1291" t="str">
            <v>达钢</v>
          </cell>
          <cell r="B1291" t="str">
            <v>螺纹钢</v>
          </cell>
          <cell r="C1291" t="str">
            <v>HRB400E Φ12 9m</v>
          </cell>
          <cell r="D1291" t="str">
            <v>吨</v>
          </cell>
          <cell r="E1291">
            <v>35</v>
          </cell>
          <cell r="F1291">
            <v>45734</v>
          </cell>
          <cell r="G1291" t="str">
            <v>（十九冶-江龙高速三分部）重庆市云阳县龙角镇*刘家漕2#桥</v>
          </cell>
          <cell r="H1291" t="str">
            <v>徐宇</v>
          </cell>
          <cell r="I1291">
            <v>19822311919</v>
          </cell>
        </row>
        <row r="1292">
          <cell r="A1292" t="str">
            <v>达钢</v>
          </cell>
          <cell r="B1292" t="str">
            <v>螺纹钢</v>
          </cell>
          <cell r="C1292" t="str">
            <v>HRB400E Φ16 9m</v>
          </cell>
          <cell r="D1292" t="str">
            <v>吨</v>
          </cell>
          <cell r="E1292">
            <v>27</v>
          </cell>
          <cell r="F1292">
            <v>45734</v>
          </cell>
          <cell r="G1292" t="str">
            <v>（十九冶-江龙高速三分部）重庆市云阳县龙角镇*皮家营隧道</v>
          </cell>
          <cell r="H1292" t="str">
            <v>徐宇</v>
          </cell>
          <cell r="I1292">
            <v>19822311919</v>
          </cell>
        </row>
        <row r="1293">
          <cell r="A1293" t="str">
            <v>达钢</v>
          </cell>
          <cell r="B1293" t="str">
            <v>螺纹钢</v>
          </cell>
          <cell r="C1293" t="str">
            <v>HRB400E Φ22 9m</v>
          </cell>
          <cell r="D1293" t="str">
            <v>吨</v>
          </cell>
          <cell r="E1293">
            <v>9</v>
          </cell>
          <cell r="F1293">
            <v>45734</v>
          </cell>
          <cell r="G1293" t="str">
            <v>（十九冶-江龙高速三分部）重庆市云阳县龙角镇*皮家营隧道</v>
          </cell>
          <cell r="H1293" t="str">
            <v>徐宇</v>
          </cell>
          <cell r="I1293">
            <v>19822311919</v>
          </cell>
        </row>
        <row r="1294">
          <cell r="A1294" t="str">
            <v>德胜</v>
          </cell>
          <cell r="B1294" t="str">
            <v>螺纹钢</v>
          </cell>
          <cell r="C1294" t="str">
            <v>HRB400E Φ25 12m</v>
          </cell>
          <cell r="D1294" t="str">
            <v>吨</v>
          </cell>
          <cell r="E1294">
            <v>105</v>
          </cell>
          <cell r="F1294">
            <v>45734</v>
          </cell>
          <cell r="G1294" t="str">
            <v>（中铁广州局-成渝扩容2标）四川省资阳市雁江区南双路杨家糖房</v>
          </cell>
          <cell r="H1294" t="str">
            <v>邓志强</v>
          </cell>
          <cell r="I1294">
            <v>17603045490</v>
          </cell>
        </row>
        <row r="1295">
          <cell r="A1295" t="str">
            <v>德胜</v>
          </cell>
          <cell r="B1295" t="str">
            <v>螺纹钢</v>
          </cell>
          <cell r="C1295" t="str">
            <v>HRB400E Φ28 12m</v>
          </cell>
          <cell r="D1295" t="str">
            <v>吨</v>
          </cell>
          <cell r="E1295">
            <v>35</v>
          </cell>
          <cell r="F1295">
            <v>45734</v>
          </cell>
          <cell r="G1295" t="str">
            <v>（中铁广州局-资乐高速5标）四川省乐山市井研县希望大道116号</v>
          </cell>
          <cell r="H1295" t="str">
            <v>廖俊杰</v>
          </cell>
          <cell r="I1295">
            <v>15775100965</v>
          </cell>
        </row>
        <row r="1296">
          <cell r="A1296" t="str">
            <v>成实</v>
          </cell>
          <cell r="B1296" t="str">
            <v>盘螺</v>
          </cell>
          <cell r="C1296" t="str">
            <v>HRB400E Φ12</v>
          </cell>
          <cell r="D1296" t="str">
            <v>吨</v>
          </cell>
          <cell r="E1296">
            <v>35</v>
          </cell>
          <cell r="F1296">
            <v>45734</v>
          </cell>
          <cell r="G1296" t="str">
            <v>（中铁广州局-成渝扩容2标）四川省资阳市雁江区南双路杨家糖房</v>
          </cell>
          <cell r="H1296" t="str">
            <v>邓志强</v>
          </cell>
          <cell r="I1296">
            <v>17603045490</v>
          </cell>
        </row>
        <row r="1297">
          <cell r="A1297" t="str">
            <v>陕钢</v>
          </cell>
          <cell r="B1297" t="str">
            <v>盘螺</v>
          </cell>
          <cell r="C1297" t="str">
            <v>HRB400E Φ6</v>
          </cell>
          <cell r="D1297" t="str">
            <v>吨</v>
          </cell>
          <cell r="E1297">
            <v>2.5</v>
          </cell>
          <cell r="F1297">
            <v>45734</v>
          </cell>
          <cell r="G1297" t="str">
            <v>（北京工程局乐山机场项目）乐山市五通桥区冠英镇</v>
          </cell>
          <cell r="H1297" t="str">
            <v>王治</v>
          </cell>
          <cell r="I1297">
            <v>18811564698</v>
          </cell>
        </row>
        <row r="1298">
          <cell r="A1298" t="str">
            <v>陕钢</v>
          </cell>
          <cell r="B1298" t="str">
            <v>盘螺</v>
          </cell>
          <cell r="C1298" t="str">
            <v>HRB400E Φ8</v>
          </cell>
          <cell r="D1298" t="str">
            <v>吨</v>
          </cell>
          <cell r="E1298">
            <v>20</v>
          </cell>
          <cell r="F1298">
            <v>45734</v>
          </cell>
          <cell r="G1298" t="str">
            <v>（北京工程局乐山机场项目）乐山市五通桥区冠英镇</v>
          </cell>
          <cell r="H1298" t="str">
            <v>王治</v>
          </cell>
          <cell r="I1298">
            <v>18811564698</v>
          </cell>
        </row>
        <row r="1299">
          <cell r="A1299" t="str">
            <v>陕钢</v>
          </cell>
          <cell r="B1299" t="str">
            <v>盘螺</v>
          </cell>
          <cell r="C1299" t="str">
            <v>HRB400E Φ10</v>
          </cell>
          <cell r="D1299" t="str">
            <v>吨</v>
          </cell>
          <cell r="E1299">
            <v>15</v>
          </cell>
          <cell r="F1299">
            <v>45734</v>
          </cell>
          <cell r="G1299" t="str">
            <v>（北京工程局乐山机场项目）乐山市五通桥区冠英镇</v>
          </cell>
          <cell r="H1299" t="str">
            <v>王治</v>
          </cell>
          <cell r="I1299">
            <v>18811564698</v>
          </cell>
        </row>
        <row r="1300">
          <cell r="A1300" t="str">
            <v>达钢</v>
          </cell>
          <cell r="B1300" t="str">
            <v>螺纹钢</v>
          </cell>
          <cell r="C1300" t="str">
            <v>HRB500E Φ12</v>
          </cell>
          <cell r="D1300" t="str">
            <v>吨</v>
          </cell>
          <cell r="E1300">
            <v>12</v>
          </cell>
          <cell r="F1300">
            <v>45734</v>
          </cell>
          <cell r="G1300" t="str">
            <v>（商投建工达州中医药科技园-4工区-7号楼）达州市通川区达州中医药职业学院犀牛大道北段</v>
          </cell>
          <cell r="H1300" t="str">
            <v>张扬</v>
          </cell>
          <cell r="I1300">
            <v>18381904567</v>
          </cell>
        </row>
        <row r="1301">
          <cell r="A1301" t="str">
            <v>达钢</v>
          </cell>
          <cell r="B1301" t="str">
            <v>螺纹钢</v>
          </cell>
          <cell r="C1301" t="str">
            <v>HRB500E Φ20</v>
          </cell>
          <cell r="D1301" t="str">
            <v>吨</v>
          </cell>
          <cell r="E1301">
            <v>27</v>
          </cell>
          <cell r="F1301">
            <v>45734</v>
          </cell>
          <cell r="G1301" t="str">
            <v>（商投建工达州中医药科技园-4工区-7号楼）达州市通川区达州中医药职业学院犀牛大道北段</v>
          </cell>
          <cell r="H1301" t="str">
            <v>张扬</v>
          </cell>
          <cell r="I1301">
            <v>18381904567</v>
          </cell>
        </row>
        <row r="1302">
          <cell r="A1302" t="str">
            <v>达钢</v>
          </cell>
          <cell r="B1302" t="str">
            <v>螺纹钢</v>
          </cell>
          <cell r="C1302" t="str">
            <v>HRB500E Φ22</v>
          </cell>
          <cell r="D1302" t="str">
            <v>吨</v>
          </cell>
          <cell r="E1302">
            <v>30</v>
          </cell>
          <cell r="F1302">
            <v>45734</v>
          </cell>
          <cell r="G1302" t="str">
            <v>（商投建工达州中医药科技园-4工区-7号楼）达州市通川区达州中医药职业学院犀牛大道北段</v>
          </cell>
          <cell r="H1302" t="str">
            <v>张扬</v>
          </cell>
          <cell r="I1302">
            <v>18381904567</v>
          </cell>
        </row>
        <row r="1303">
          <cell r="A1303" t="str">
            <v>达钢</v>
          </cell>
          <cell r="B1303" t="str">
            <v>螺纹钢</v>
          </cell>
          <cell r="C1303" t="str">
            <v>HRB500E Φ25</v>
          </cell>
          <cell r="D1303" t="str">
            <v>吨</v>
          </cell>
          <cell r="E1303">
            <v>30</v>
          </cell>
          <cell r="F1303">
            <v>45734</v>
          </cell>
          <cell r="G1303" t="str">
            <v>（商投建工达州中医药科技园-4工区-7号楼）达州市通川区达州中医药职业学院犀牛大道北段</v>
          </cell>
          <cell r="H1303" t="str">
            <v>张扬</v>
          </cell>
          <cell r="I1303">
            <v>18381904567</v>
          </cell>
        </row>
        <row r="1304">
          <cell r="A1304" t="str">
            <v>达钢</v>
          </cell>
          <cell r="B1304" t="str">
            <v>盘螺</v>
          </cell>
          <cell r="C1304" t="str">
            <v>HRB400E Φ12</v>
          </cell>
          <cell r="D1304" t="str">
            <v>吨</v>
          </cell>
          <cell r="E1304">
            <v>10</v>
          </cell>
          <cell r="F1304">
            <v>45734</v>
          </cell>
          <cell r="G1304" t="str">
            <v>（五冶达州国道542项目-一工区桥梁一工段）四川省达州市四川省达州市达川区石桥镇武寨村</v>
          </cell>
          <cell r="H1304" t="str">
            <v>杨勇</v>
          </cell>
          <cell r="I1304">
            <v>18398563998</v>
          </cell>
        </row>
        <row r="1305">
          <cell r="A1305" t="str">
            <v>达钢</v>
          </cell>
          <cell r="B1305" t="str">
            <v>螺纹钢</v>
          </cell>
          <cell r="C1305" t="str">
            <v>HRB400E Φ28 9m</v>
          </cell>
          <cell r="D1305" t="str">
            <v>吨</v>
          </cell>
          <cell r="E1305">
            <v>33</v>
          </cell>
          <cell r="F1305">
            <v>45734</v>
          </cell>
          <cell r="G1305" t="str">
            <v>（五冶达州国道542项目-一工区桥梁一工段）四川省达州市四川省达州市达川区石桥镇武寨村</v>
          </cell>
          <cell r="H1305" t="str">
            <v>杨勇</v>
          </cell>
          <cell r="I1305">
            <v>18398563998</v>
          </cell>
        </row>
        <row r="1306">
          <cell r="A1306" t="str">
            <v>达钢</v>
          </cell>
          <cell r="B1306" t="str">
            <v>盘螺</v>
          </cell>
          <cell r="C1306" t="str">
            <v>HRB400E Φ12</v>
          </cell>
          <cell r="D1306" t="str">
            <v>吨</v>
          </cell>
          <cell r="E1306">
            <v>10</v>
          </cell>
          <cell r="F1306">
            <v>45734</v>
          </cell>
          <cell r="G1306" t="str">
            <v>（五冶达州国道542项目-一工区桥梁二工段）四川省达州市达川区达川区石梯镇石成村</v>
          </cell>
          <cell r="H1306" t="str">
            <v>夏树彬</v>
          </cell>
          <cell r="I1306">
            <v>13518183653</v>
          </cell>
        </row>
        <row r="1307">
          <cell r="A1307" t="str">
            <v>达钢</v>
          </cell>
          <cell r="B1307" t="str">
            <v>螺纹钢</v>
          </cell>
          <cell r="C1307" t="str">
            <v>HRB400E Φ32 9m</v>
          </cell>
          <cell r="D1307" t="str">
            <v>吨</v>
          </cell>
          <cell r="E1307">
            <v>36</v>
          </cell>
          <cell r="F1307">
            <v>45734</v>
          </cell>
          <cell r="G1307" t="str">
            <v>（五冶达州国道542项目-一工区桥梁二工段）四川省达州市达川区达川区石梯镇石成村</v>
          </cell>
          <cell r="H1307" t="str">
            <v>夏树彬</v>
          </cell>
          <cell r="I1307">
            <v>13518183653</v>
          </cell>
        </row>
        <row r="1308">
          <cell r="A1308" t="str">
            <v>达钢</v>
          </cell>
          <cell r="B1308" t="str">
            <v>螺纹钢</v>
          </cell>
          <cell r="C1308" t="str">
            <v>HRB400E Φ12 9m</v>
          </cell>
          <cell r="D1308" t="str">
            <v>吨</v>
          </cell>
          <cell r="E1308">
            <v>15</v>
          </cell>
          <cell r="F1308">
            <v>45734</v>
          </cell>
          <cell r="G1308" t="str">
            <v>（十九冶-江龙高速二分部）重庆市云阳县宝坪镇双塆村*地坪村路基</v>
          </cell>
          <cell r="H1308" t="str">
            <v>张鹏</v>
          </cell>
          <cell r="I1308">
            <v>18223006448</v>
          </cell>
        </row>
        <row r="1309">
          <cell r="A1309" t="str">
            <v>达钢</v>
          </cell>
          <cell r="B1309" t="str">
            <v>螺纹钢</v>
          </cell>
          <cell r="C1309" t="str">
            <v>HRB400E Φ14 9m</v>
          </cell>
          <cell r="D1309" t="str">
            <v>吨</v>
          </cell>
          <cell r="E1309">
            <v>3</v>
          </cell>
          <cell r="F1309">
            <v>45734</v>
          </cell>
          <cell r="G1309" t="str">
            <v>（十九冶-江龙高速二分部）重庆市云阳县宝坪镇双塆村*地坪村路基</v>
          </cell>
          <cell r="H1309" t="str">
            <v>张鹏</v>
          </cell>
          <cell r="I1309">
            <v>18223006448</v>
          </cell>
        </row>
        <row r="1310">
          <cell r="A1310" t="str">
            <v>达钢</v>
          </cell>
          <cell r="B1310" t="str">
            <v>螺纹钢</v>
          </cell>
          <cell r="C1310" t="str">
            <v>HRB400E Φ16 9m</v>
          </cell>
          <cell r="D1310" t="str">
            <v>吨</v>
          </cell>
          <cell r="E1310">
            <v>15</v>
          </cell>
          <cell r="F1310">
            <v>45734</v>
          </cell>
          <cell r="G1310" t="str">
            <v>（十九冶-江龙高速二分部）重庆市云阳县宝坪镇双塆村*地坪村路基</v>
          </cell>
          <cell r="H1310" t="str">
            <v>张鹏</v>
          </cell>
          <cell r="I1310">
            <v>18223006448</v>
          </cell>
        </row>
        <row r="1311">
          <cell r="A1311" t="str">
            <v>润耀</v>
          </cell>
          <cell r="B1311" t="str">
            <v>盘螺</v>
          </cell>
          <cell r="C1311" t="str">
            <v>HRB400E Φ12</v>
          </cell>
          <cell r="D1311" t="str">
            <v>吨</v>
          </cell>
          <cell r="E1311">
            <v>70</v>
          </cell>
          <cell r="F1311">
            <v>45734</v>
          </cell>
          <cell r="G1311" t="str">
            <v>（中铁广州局-资乐高速5标）四川省乐山市井研县希望大道116号</v>
          </cell>
          <cell r="H1311" t="str">
            <v>廖俊杰</v>
          </cell>
          <cell r="I1311">
            <v>15775100965</v>
          </cell>
        </row>
        <row r="1312">
          <cell r="A1312" t="str">
            <v>晋邦</v>
          </cell>
          <cell r="B1312" t="str">
            <v>盘螺</v>
          </cell>
          <cell r="C1312" t="str">
            <v>HRB400EΦ 10mm</v>
          </cell>
          <cell r="D1312" t="str">
            <v>吨</v>
          </cell>
          <cell r="E1312">
            <v>10</v>
          </cell>
          <cell r="F1312">
            <v>45734</v>
          </cell>
          <cell r="G1312" t="str">
            <v>（中核二二-绵阳）四川省绵阳市平武县响岩镇甲方项目指定地点(X1子项)</v>
          </cell>
          <cell r="H1312" t="str">
            <v>王明胜</v>
          </cell>
          <cell r="I1312" t="str">
            <v>15528301097</v>
          </cell>
        </row>
        <row r="1313">
          <cell r="A1313" t="str">
            <v>晋邦</v>
          </cell>
          <cell r="B1313" t="str">
            <v>螺纹钢</v>
          </cell>
          <cell r="C1313" t="str">
            <v>HRB400EΦ18*9m</v>
          </cell>
          <cell r="D1313" t="str">
            <v>吨</v>
          </cell>
          <cell r="E1313">
            <v>11</v>
          </cell>
          <cell r="F1313">
            <v>45734</v>
          </cell>
          <cell r="G1313" t="str">
            <v>（中核二二-绵阳）四川省绵阳市平武县响岩镇甲方项目指定地点(X1子项)</v>
          </cell>
          <cell r="H1313" t="str">
            <v>王明胜</v>
          </cell>
          <cell r="I1313" t="str">
            <v>15528301097</v>
          </cell>
        </row>
        <row r="1314">
          <cell r="A1314" t="str">
            <v>晋邦</v>
          </cell>
          <cell r="B1314" t="str">
            <v>螺纹钢</v>
          </cell>
          <cell r="C1314" t="str">
            <v>HRB500EΦ25*9m</v>
          </cell>
          <cell r="D1314" t="str">
            <v>吨</v>
          </cell>
          <cell r="E1314">
            <v>9</v>
          </cell>
          <cell r="F1314">
            <v>45734</v>
          </cell>
          <cell r="G1314" t="str">
            <v>（中核二二-绵阳）四川省绵阳市平武县响岩镇甲方项目指定地点(X1子项)</v>
          </cell>
          <cell r="H1314" t="str">
            <v>王明胜</v>
          </cell>
          <cell r="I1314" t="str">
            <v>15528301097</v>
          </cell>
        </row>
        <row r="1315">
          <cell r="A1315" t="str">
            <v>晋邦</v>
          </cell>
          <cell r="B1315" t="str">
            <v>螺纹钢</v>
          </cell>
          <cell r="C1315" t="str">
            <v>HRB500EΦ28*9m</v>
          </cell>
          <cell r="D1315" t="str">
            <v>吨</v>
          </cell>
          <cell r="E1315">
            <v>6</v>
          </cell>
          <cell r="F1315">
            <v>45734</v>
          </cell>
          <cell r="G1315" t="str">
            <v>（中核二二-绵阳）四川省绵阳市平武县响岩镇甲方项目指定地点(X1子项)</v>
          </cell>
          <cell r="H1315" t="str">
            <v>王明胜</v>
          </cell>
          <cell r="I1315" t="str">
            <v>15528301097</v>
          </cell>
        </row>
        <row r="1316">
          <cell r="A1316" t="str">
            <v>德胜</v>
          </cell>
          <cell r="B1316" t="str">
            <v>螺纹钢</v>
          </cell>
          <cell r="C1316" t="str">
            <v>HRB500E Φ28×12米</v>
          </cell>
          <cell r="D1316" t="str">
            <v>吨</v>
          </cell>
          <cell r="E1316">
            <v>35</v>
          </cell>
          <cell r="F1316">
            <v>45735</v>
          </cell>
          <cell r="G1316" t="str">
            <v>（自永2标九局西南分公司钢筋棚）四川省自贡市骑龙镇大湾村</v>
          </cell>
          <cell r="H1316" t="str">
            <v>高彦彬</v>
          </cell>
          <cell r="I1316">
            <v>13835906370</v>
          </cell>
        </row>
        <row r="1317">
          <cell r="A1317" t="str">
            <v>德胜</v>
          </cell>
          <cell r="B1317" t="str">
            <v>螺纹钢</v>
          </cell>
          <cell r="C1317" t="str">
            <v>HRB500E Φ25×12米</v>
          </cell>
          <cell r="D1317" t="str">
            <v>吨</v>
          </cell>
          <cell r="E1317">
            <v>35</v>
          </cell>
          <cell r="F1317">
            <v>45735</v>
          </cell>
          <cell r="G1317" t="str">
            <v>（自永2标九局西南分公司钢筋棚）四川省自贡市骑龙镇大湾村</v>
          </cell>
          <cell r="H1317" t="str">
            <v>高彦彬</v>
          </cell>
          <cell r="I1317">
            <v>13835906370</v>
          </cell>
        </row>
        <row r="1318">
          <cell r="A1318" t="str">
            <v>德胜</v>
          </cell>
          <cell r="B1318" t="str">
            <v>螺纹钢</v>
          </cell>
          <cell r="C1318" t="str">
            <v>HRB500E Φ28 12m</v>
          </cell>
          <cell r="D1318" t="str">
            <v>吨</v>
          </cell>
          <cell r="E1318">
            <v>108</v>
          </cell>
          <cell r="F1318">
            <v>45735</v>
          </cell>
          <cell r="G1318" t="str">
            <v>（中铁十局-资乐高速4标）四川省眉山市仁寿县彰加镇促进村中铁十局资乐高速1#钢筋场</v>
          </cell>
          <cell r="H1318" t="str">
            <v>杨飞</v>
          </cell>
          <cell r="I1318">
            <v>15667998777</v>
          </cell>
        </row>
        <row r="1319">
          <cell r="A1319" t="str">
            <v>德胜</v>
          </cell>
          <cell r="B1319" t="str">
            <v>螺纹钢</v>
          </cell>
          <cell r="C1319" t="str">
            <v>HRB500EФ25*12m</v>
          </cell>
          <cell r="D1319" t="str">
            <v>吨</v>
          </cell>
          <cell r="E1319">
            <v>10</v>
          </cell>
          <cell r="F1319">
            <v>45735</v>
          </cell>
          <cell r="G1319" t="str">
            <v>（中核中原-温江北林医养综合体项目）四川省成都市温江区万春大道第三人民医院东</v>
          </cell>
          <cell r="H1319" t="str">
            <v>蔡杰</v>
          </cell>
          <cell r="I1319">
            <v>18875129329</v>
          </cell>
        </row>
        <row r="1320">
          <cell r="A1320" t="str">
            <v>德胜</v>
          </cell>
          <cell r="B1320" t="str">
            <v>螺纹钢</v>
          </cell>
          <cell r="C1320" t="str">
            <v>HRB500EФ14*9m</v>
          </cell>
          <cell r="D1320" t="str">
            <v>吨</v>
          </cell>
          <cell r="E1320">
            <v>40</v>
          </cell>
          <cell r="F1320">
            <v>45735</v>
          </cell>
          <cell r="G1320" t="str">
            <v>（中核中原-温江北林医养综合体项目）四川省成都市温江区万春大道第三人民医院东</v>
          </cell>
          <cell r="H1320" t="str">
            <v>蔡杰</v>
          </cell>
          <cell r="I1320">
            <v>18875129329</v>
          </cell>
        </row>
        <row r="1321">
          <cell r="A1321" t="str">
            <v>德胜</v>
          </cell>
          <cell r="B1321" t="str">
            <v>螺纹钢</v>
          </cell>
          <cell r="C1321" t="str">
            <v>HRB400EФ12*9m</v>
          </cell>
          <cell r="D1321" t="str">
            <v>吨</v>
          </cell>
          <cell r="E1321">
            <v>10</v>
          </cell>
          <cell r="F1321">
            <v>45735</v>
          </cell>
          <cell r="G1321" t="str">
            <v>（中核中原-温江北林医养综合体项目）四川省成都市温江区万春大道第三人民医院东</v>
          </cell>
          <cell r="H1321" t="str">
            <v>蔡杰</v>
          </cell>
          <cell r="I1321">
            <v>18875129329</v>
          </cell>
        </row>
        <row r="1322">
          <cell r="A1322" t="str">
            <v>德胜</v>
          </cell>
          <cell r="B1322" t="str">
            <v>螺纹钢</v>
          </cell>
          <cell r="C1322" t="str">
            <v>HRB400EФ18*12m</v>
          </cell>
          <cell r="D1322" t="str">
            <v>吨</v>
          </cell>
          <cell r="E1322">
            <v>10</v>
          </cell>
          <cell r="F1322">
            <v>45735</v>
          </cell>
          <cell r="G1322" t="str">
            <v>（中核中原-温江北林医养综合体项目）四川省成都市温江区万春大道第三人民医院东</v>
          </cell>
          <cell r="H1322" t="str">
            <v>蔡杰</v>
          </cell>
          <cell r="I1322">
            <v>18875129329</v>
          </cell>
        </row>
        <row r="1323">
          <cell r="A1323" t="str">
            <v>德胜</v>
          </cell>
          <cell r="B1323" t="str">
            <v>螺纹钢</v>
          </cell>
          <cell r="C1323" t="str">
            <v>HRB400EФ16*9m</v>
          </cell>
          <cell r="D1323" t="str">
            <v>吨</v>
          </cell>
          <cell r="E1323">
            <v>32</v>
          </cell>
          <cell r="F1323">
            <v>45735</v>
          </cell>
          <cell r="G1323" t="str">
            <v>（中铁六局呼和公司康新高速TJ4-2标）四川省甘孜藏族自治州康定市新都桥镇东俄罗三村中建八局搅拌站旁</v>
          </cell>
          <cell r="H1323" t="str">
            <v>许文刚</v>
          </cell>
          <cell r="I1323">
            <v>15848808186</v>
          </cell>
        </row>
        <row r="1324">
          <cell r="A1324" t="str">
            <v>德胜</v>
          </cell>
          <cell r="B1324" t="str">
            <v>螺纹钢</v>
          </cell>
          <cell r="C1324" t="str">
            <v>HRB400EФ22*9m</v>
          </cell>
          <cell r="D1324" t="str">
            <v>吨</v>
          </cell>
          <cell r="E1324">
            <v>10</v>
          </cell>
          <cell r="F1324">
            <v>45735</v>
          </cell>
          <cell r="G1324" t="str">
            <v>（中铁六局呼和公司康新高速TJ4-2标）四川省甘孜藏族自治州康定市新都桥镇东俄罗三村中建八局搅拌站旁</v>
          </cell>
          <cell r="H1324" t="str">
            <v>许文刚</v>
          </cell>
          <cell r="I1324">
            <v>15848808186</v>
          </cell>
        </row>
        <row r="1325">
          <cell r="A1325" t="str">
            <v>德胜</v>
          </cell>
          <cell r="B1325" t="str">
            <v>螺纹钢</v>
          </cell>
          <cell r="C1325" t="str">
            <v>HRB400EФ32*9m</v>
          </cell>
          <cell r="D1325" t="str">
            <v>吨</v>
          </cell>
          <cell r="E1325">
            <v>28</v>
          </cell>
          <cell r="F1325">
            <v>45735</v>
          </cell>
          <cell r="G1325" t="str">
            <v>（中铁六局呼和公司康新高速TJ4-2标）四川省甘孜藏族自治州康定市新都桥镇东俄罗三村中建八局搅拌站旁</v>
          </cell>
          <cell r="H1325" t="str">
            <v>许文刚</v>
          </cell>
          <cell r="I1325">
            <v>15848808186</v>
          </cell>
        </row>
        <row r="1326">
          <cell r="A1326" t="str">
            <v>玉昆</v>
          </cell>
          <cell r="B1326" t="str">
            <v>盘螺</v>
          </cell>
          <cell r="C1326" t="str">
            <v>HRB400EΦ12</v>
          </cell>
          <cell r="D1326" t="str">
            <v>吨</v>
          </cell>
          <cell r="E1326">
            <v>40</v>
          </cell>
          <cell r="F1326">
            <v>45735</v>
          </cell>
          <cell r="G1326" t="str">
            <v>（中铁广州局深圳公司西昭高速9标）四川省凉山彝族自治州西昌市西乡乡三百村</v>
          </cell>
          <cell r="H1326" t="str">
            <v>伍红林</v>
          </cell>
          <cell r="I1326">
            <v>18683860677</v>
          </cell>
        </row>
        <row r="1327">
          <cell r="A1327" t="str">
            <v>玉昆</v>
          </cell>
          <cell r="B1327" t="str">
            <v>螺纹钢</v>
          </cell>
          <cell r="C1327" t="str">
            <v>HRB400EΦ12</v>
          </cell>
          <cell r="D1327" t="str">
            <v>吨</v>
          </cell>
          <cell r="E1327">
            <v>120</v>
          </cell>
          <cell r="F1327">
            <v>45735</v>
          </cell>
          <cell r="G1327" t="str">
            <v>（中铁广州局深圳公司西昭高速9标）四川省凉山彝族自治州西昌市西乡乡三百村</v>
          </cell>
          <cell r="H1327" t="str">
            <v>伍红林</v>
          </cell>
          <cell r="I1327">
            <v>18683860677</v>
          </cell>
        </row>
        <row r="1328">
          <cell r="A1328" t="str">
            <v>玉昆</v>
          </cell>
          <cell r="B1328" t="str">
            <v>盘螺</v>
          </cell>
          <cell r="C1328" t="str">
            <v>HRB400EΦ10</v>
          </cell>
          <cell r="D1328" t="str">
            <v>吨</v>
          </cell>
          <cell r="E1328">
            <v>35</v>
          </cell>
          <cell r="F1328">
            <v>45735</v>
          </cell>
          <cell r="G1328" t="str">
            <v>（中铁广州局深圳公司西昭高速9标）四川省凉山彝族自治州西昌市西乡乡三百村</v>
          </cell>
          <cell r="H1328" t="str">
            <v>伍红林</v>
          </cell>
          <cell r="I1328">
            <v>18683860677</v>
          </cell>
        </row>
        <row r="1329">
          <cell r="A1329" t="str">
            <v>德胜</v>
          </cell>
          <cell r="B1329" t="str">
            <v>螺纹钢</v>
          </cell>
          <cell r="C1329" t="str">
            <v>HRB400EΦ20</v>
          </cell>
          <cell r="D1329" t="str">
            <v>吨</v>
          </cell>
          <cell r="E1329">
            <v>70</v>
          </cell>
          <cell r="F1329">
            <v>45735</v>
          </cell>
          <cell r="G1329" t="str">
            <v>（中铁广州局深圳公司西昭高速9标）四川省凉山彝族自治州西昌市西乡乡三百村</v>
          </cell>
          <cell r="H1329" t="str">
            <v>伍红林</v>
          </cell>
          <cell r="I1329">
            <v>18683860677</v>
          </cell>
        </row>
        <row r="1330">
          <cell r="A1330" t="str">
            <v>玉昆</v>
          </cell>
          <cell r="B1330" t="str">
            <v>螺纹钢</v>
          </cell>
          <cell r="C1330" t="str">
            <v>HRB400EΦ14</v>
          </cell>
          <cell r="D1330" t="str">
            <v>吨</v>
          </cell>
          <cell r="E1330">
            <v>40</v>
          </cell>
          <cell r="F1330">
            <v>45735</v>
          </cell>
          <cell r="G1330" t="str">
            <v>（中铁一局四公司西昭高速6标4分部）四川省凉山彝族自治州昭觉县杨日占里</v>
          </cell>
          <cell r="H1330" t="str">
            <v>马占全</v>
          </cell>
          <cell r="I1330">
            <v>18189516465</v>
          </cell>
        </row>
        <row r="1331">
          <cell r="A1331" t="str">
            <v>玉昆</v>
          </cell>
          <cell r="B1331" t="str">
            <v>螺纹钢</v>
          </cell>
          <cell r="C1331" t="str">
            <v>HRB500EΦ25</v>
          </cell>
          <cell r="D1331" t="str">
            <v>吨</v>
          </cell>
          <cell r="E1331">
            <v>40</v>
          </cell>
          <cell r="F1331">
            <v>45735</v>
          </cell>
          <cell r="G1331" t="str">
            <v>（中铁一局四公司西昭高速6标4分部）四川省凉山彝族自治州昭觉县杨日占里</v>
          </cell>
          <cell r="H1331" t="str">
            <v>马占全</v>
          </cell>
          <cell r="I1331">
            <v>18189516465</v>
          </cell>
        </row>
        <row r="1332">
          <cell r="A1332" t="str">
            <v>凤钢</v>
          </cell>
          <cell r="B1332" t="str">
            <v>螺纹钢</v>
          </cell>
          <cell r="C1332" t="str">
            <v>HRB500EΦ28</v>
          </cell>
          <cell r="D1332" t="str">
            <v>吨</v>
          </cell>
          <cell r="E1332">
            <v>70</v>
          </cell>
          <cell r="F1332">
            <v>45735</v>
          </cell>
          <cell r="G1332" t="str">
            <v>（中铁一局四公司西昭高速6标4分部）四川省凉山彝族自治州昭觉县杨日占里</v>
          </cell>
          <cell r="H1332" t="str">
            <v>马占全</v>
          </cell>
          <cell r="I1332">
            <v>18189516465</v>
          </cell>
        </row>
        <row r="1333">
          <cell r="A1333" t="str">
            <v>凤钢</v>
          </cell>
          <cell r="B1333" t="str">
            <v>螺纹钢</v>
          </cell>
          <cell r="C1333" t="str">
            <v>HRB400EΦ28</v>
          </cell>
          <cell r="D1333" t="str">
            <v>吨</v>
          </cell>
          <cell r="E1333">
            <v>15</v>
          </cell>
          <cell r="F1333">
            <v>45735</v>
          </cell>
          <cell r="G1333" t="str">
            <v>（中铁一局四公司西昭高速6标4分部）四川省凉山彝族自治州昭觉县杨日占里</v>
          </cell>
          <cell r="H1333" t="str">
            <v>马占全</v>
          </cell>
          <cell r="I1333">
            <v>18189516465</v>
          </cell>
        </row>
        <row r="1334">
          <cell r="A1334" t="str">
            <v>玉昆</v>
          </cell>
          <cell r="B1334" t="str">
            <v>盘螺</v>
          </cell>
          <cell r="C1334" t="str">
            <v>HRB400EΦ12</v>
          </cell>
          <cell r="D1334" t="str">
            <v>吨</v>
          </cell>
          <cell r="E1334">
            <v>120</v>
          </cell>
          <cell r="F1334">
            <v>45735</v>
          </cell>
          <cell r="G1334" t="str">
            <v>凉山州昭觉县洒拉地坡乡中铁一局三分部山里钢筋场</v>
          </cell>
          <cell r="H1334" t="str">
            <v>陈忠</v>
          </cell>
          <cell r="I1334">
            <v>17602306163</v>
          </cell>
        </row>
        <row r="1335">
          <cell r="A1335" t="str">
            <v>凤钢</v>
          </cell>
          <cell r="B1335" t="str">
            <v>螺纹钢</v>
          </cell>
          <cell r="C1335" t="str">
            <v>HRB400EΦ16</v>
          </cell>
          <cell r="D1335" t="str">
            <v>吨</v>
          </cell>
          <cell r="E1335">
            <v>80</v>
          </cell>
          <cell r="F1335">
            <v>45735</v>
          </cell>
          <cell r="G1335" t="str">
            <v>凉山州昭觉县洒拉地坡乡中铁一局三分部山里钢筋场</v>
          </cell>
          <cell r="H1335" t="str">
            <v>陈忠</v>
          </cell>
          <cell r="I1335">
            <v>17602306163</v>
          </cell>
        </row>
        <row r="1336">
          <cell r="A1336" t="str">
            <v>凤钢</v>
          </cell>
          <cell r="B1336" t="str">
            <v>螺纹钢</v>
          </cell>
          <cell r="C1336" t="str">
            <v>HRB400EΦ18</v>
          </cell>
          <cell r="D1336" t="str">
            <v>吨</v>
          </cell>
          <cell r="E1336">
            <v>80</v>
          </cell>
          <cell r="F1336">
            <v>45735</v>
          </cell>
          <cell r="G1336" t="str">
            <v>凉山州昭觉县洒拉地坡乡中铁一局三分部山里钢筋场</v>
          </cell>
          <cell r="H1336" t="str">
            <v>陈忠</v>
          </cell>
          <cell r="I1336">
            <v>17602306163</v>
          </cell>
        </row>
        <row r="1337">
          <cell r="A1337" t="str">
            <v>玉昆</v>
          </cell>
          <cell r="B1337" t="str">
            <v>螺纹钢</v>
          </cell>
          <cell r="C1337" t="str">
            <v>HRB400EΦ22</v>
          </cell>
          <cell r="D1337" t="str">
            <v>吨</v>
          </cell>
          <cell r="E1337">
            <v>80</v>
          </cell>
          <cell r="F1337">
            <v>45735</v>
          </cell>
          <cell r="G1337" t="str">
            <v>凉山州昭觉县洒拉地坡乡中铁一局三分部山里钢筋场</v>
          </cell>
          <cell r="H1337" t="str">
            <v>陈忠</v>
          </cell>
          <cell r="I1337">
            <v>17602306163</v>
          </cell>
        </row>
        <row r="1338">
          <cell r="A1338" t="str">
            <v>玉昆</v>
          </cell>
          <cell r="B1338" t="str">
            <v>螺纹钢</v>
          </cell>
          <cell r="C1338" t="str">
            <v>HRB500EΦ25</v>
          </cell>
          <cell r="D1338" t="str">
            <v>吨</v>
          </cell>
          <cell r="E1338">
            <v>80</v>
          </cell>
          <cell r="F1338">
            <v>45735</v>
          </cell>
          <cell r="G1338" t="str">
            <v>凉山州昭觉县洒拉地坡乡中铁一局三分部山里钢筋场</v>
          </cell>
          <cell r="H1338" t="str">
            <v>陈忠</v>
          </cell>
          <cell r="I1338">
            <v>17602306163</v>
          </cell>
        </row>
        <row r="1339">
          <cell r="A1339" t="str">
            <v>德胜</v>
          </cell>
          <cell r="B1339" t="str">
            <v>螺纹钢</v>
          </cell>
          <cell r="C1339" t="str">
            <v>HRB500EΦ32</v>
          </cell>
          <cell r="D1339" t="str">
            <v>吨</v>
          </cell>
          <cell r="E1339">
            <v>80</v>
          </cell>
          <cell r="F1339">
            <v>45735</v>
          </cell>
          <cell r="G1339" t="str">
            <v>凉山州昭觉县洒拉地坡乡中铁一局三分部山里钢筋场</v>
          </cell>
          <cell r="H1339" t="str">
            <v>陈忠</v>
          </cell>
          <cell r="I1339">
            <v>17602306163</v>
          </cell>
        </row>
        <row r="1340">
          <cell r="A1340" t="str">
            <v>德胜</v>
          </cell>
          <cell r="B1340" t="str">
            <v>螺纹钢</v>
          </cell>
          <cell r="C1340" t="str">
            <v>HRB500EΦ32</v>
          </cell>
          <cell r="D1340" t="str">
            <v>吨</v>
          </cell>
          <cell r="E1340">
            <v>160</v>
          </cell>
          <cell r="F1340">
            <v>45735</v>
          </cell>
          <cell r="G1340" t="str">
            <v>凉山州昭觉县洒拉地坡乡中铁一局三分部山里钢筋场</v>
          </cell>
          <cell r="H1340" t="str">
            <v>陈忠</v>
          </cell>
          <cell r="I1340">
            <v>17602306163</v>
          </cell>
        </row>
        <row r="1341">
          <cell r="A1341" t="str">
            <v>凤钢</v>
          </cell>
          <cell r="B1341" t="str">
            <v>盘螺</v>
          </cell>
          <cell r="C1341" t="str">
            <v>HRB400EΦ10</v>
          </cell>
          <cell r="D1341" t="str">
            <v>吨</v>
          </cell>
          <cell r="E1341">
            <v>70</v>
          </cell>
          <cell r="F1341">
            <v>45735</v>
          </cell>
          <cell r="G1341" t="str">
            <v>5标三分部十局第七公司凉山州昭觉县新城镇阿都马打(中铁十局西昭高速3号拌合站过磅)</v>
          </cell>
          <cell r="H1341" t="str">
            <v>魏忠魁</v>
          </cell>
          <cell r="I1341">
            <v>18229056777</v>
          </cell>
        </row>
        <row r="1342">
          <cell r="A1342" t="str">
            <v>凤钢</v>
          </cell>
          <cell r="B1342" t="str">
            <v>螺纹钢</v>
          </cell>
          <cell r="C1342" t="str">
            <v>HRB400EΦ12</v>
          </cell>
          <cell r="D1342" t="str">
            <v>吨</v>
          </cell>
          <cell r="E1342">
            <v>75</v>
          </cell>
          <cell r="F1342">
            <v>45735</v>
          </cell>
          <cell r="G1342" t="str">
            <v>5标三分部十局第七公司凉山州昭觉县新城镇阿都马打(中铁十局西昭高速3号拌合站过磅)</v>
          </cell>
          <cell r="H1342" t="str">
            <v>魏忠魁</v>
          </cell>
          <cell r="I1342">
            <v>18229056777</v>
          </cell>
        </row>
        <row r="1343">
          <cell r="A1343" t="str">
            <v>凤钢</v>
          </cell>
          <cell r="B1343" t="str">
            <v>螺纹钢</v>
          </cell>
          <cell r="C1343" t="str">
            <v>HRB500EΦ25</v>
          </cell>
          <cell r="D1343" t="str">
            <v>吨</v>
          </cell>
          <cell r="E1343">
            <v>125</v>
          </cell>
          <cell r="F1343">
            <v>45735</v>
          </cell>
          <cell r="G1343" t="str">
            <v>5标三分部十局第七公司凉山州昭觉县新城镇阿都马打(中铁十局西昭高速3号拌合站过磅)</v>
          </cell>
          <cell r="H1343" t="str">
            <v>魏忠魁</v>
          </cell>
          <cell r="I1343">
            <v>18229056777</v>
          </cell>
        </row>
        <row r="1344">
          <cell r="A1344" t="str">
            <v>凤钢</v>
          </cell>
          <cell r="B1344" t="str">
            <v>螺纹钢</v>
          </cell>
          <cell r="C1344" t="str">
            <v>HRB500EΦ28</v>
          </cell>
          <cell r="D1344" t="str">
            <v>吨</v>
          </cell>
          <cell r="E1344">
            <v>25</v>
          </cell>
          <cell r="F1344">
            <v>45735</v>
          </cell>
          <cell r="G1344" t="str">
            <v>5标三分部十局第七公司凉山州昭觉县新城镇阿都马打(中铁十局西昭高速3号拌合站过磅)</v>
          </cell>
          <cell r="H1344" t="str">
            <v>魏忠魁</v>
          </cell>
          <cell r="I1344">
            <v>18229056777</v>
          </cell>
        </row>
        <row r="1345">
          <cell r="A1345" t="str">
            <v>凤钢</v>
          </cell>
          <cell r="B1345" t="str">
            <v>螺纹钢</v>
          </cell>
          <cell r="C1345" t="str">
            <v>HRB500EΦ32</v>
          </cell>
          <cell r="D1345" t="str">
            <v>吨</v>
          </cell>
          <cell r="E1345">
            <v>75</v>
          </cell>
          <cell r="F1345">
            <v>45735</v>
          </cell>
          <cell r="G1345" t="str">
            <v>5标三分部十局第七公司凉山州昭觉县新城镇阿都马打(中铁十局西昭高速3号拌合站过磅)</v>
          </cell>
          <cell r="H1345" t="str">
            <v>魏忠魁</v>
          </cell>
          <cell r="I1345">
            <v>18229056777</v>
          </cell>
        </row>
        <row r="1346">
          <cell r="A1346" t="str">
            <v>凤钢</v>
          </cell>
          <cell r="B1346" t="str">
            <v>螺纹钢</v>
          </cell>
          <cell r="C1346" t="str">
            <v>HRB400EΦ16</v>
          </cell>
          <cell r="D1346" t="str">
            <v>吨</v>
          </cell>
          <cell r="E1346">
            <v>5</v>
          </cell>
          <cell r="F1346">
            <v>45735</v>
          </cell>
          <cell r="G1346" t="str">
            <v>5标三分部十局第七公司凉山州昭觉县达洛乡村委会东300米</v>
          </cell>
          <cell r="H1346" t="str">
            <v>魏忠魁</v>
          </cell>
          <cell r="I1346">
            <v>18229056777</v>
          </cell>
        </row>
        <row r="1347">
          <cell r="A1347" t="str">
            <v>凤钢</v>
          </cell>
          <cell r="B1347" t="str">
            <v>螺纹钢</v>
          </cell>
          <cell r="C1347" t="str">
            <v>HRB400EΦ32</v>
          </cell>
          <cell r="D1347" t="str">
            <v>吨</v>
          </cell>
          <cell r="E1347">
            <v>30</v>
          </cell>
          <cell r="F1347">
            <v>45735</v>
          </cell>
          <cell r="G1347" t="str">
            <v>5标三分部十局第七公司凉山州昭觉县达洛乡村委会东300米</v>
          </cell>
          <cell r="H1347" t="str">
            <v>魏忠魁</v>
          </cell>
          <cell r="I1347">
            <v>18229056777</v>
          </cell>
        </row>
        <row r="1348">
          <cell r="A1348" t="str">
            <v>凤钢</v>
          </cell>
          <cell r="B1348" t="str">
            <v>螺纹钢</v>
          </cell>
          <cell r="C1348" t="str">
            <v>HRB500EΦ28</v>
          </cell>
          <cell r="D1348" t="str">
            <v>吨</v>
          </cell>
          <cell r="E1348">
            <v>45</v>
          </cell>
          <cell r="F1348">
            <v>45735</v>
          </cell>
          <cell r="G1348" t="str">
            <v>5标三分部十局第七公司凉山州昭觉县达洛乡村委会东300米</v>
          </cell>
          <cell r="H1348" t="str">
            <v>魏忠魁</v>
          </cell>
          <cell r="I1348">
            <v>18229056777</v>
          </cell>
        </row>
        <row r="1349">
          <cell r="A1349" t="str">
            <v>凤钢</v>
          </cell>
          <cell r="B1349" t="str">
            <v>螺纹钢</v>
          </cell>
          <cell r="C1349" t="str">
            <v>HRB500EΦ32</v>
          </cell>
          <cell r="D1349" t="str">
            <v>吨</v>
          </cell>
          <cell r="E1349">
            <v>25</v>
          </cell>
          <cell r="F1349">
            <v>45735</v>
          </cell>
          <cell r="G1349" t="str">
            <v>5标三分部十局第七公司凉山州昭觉县达洛乡村委会东300米</v>
          </cell>
          <cell r="H1349" t="str">
            <v>魏忠魁</v>
          </cell>
          <cell r="I1349">
            <v>18229056777</v>
          </cell>
        </row>
        <row r="1350">
          <cell r="A1350" t="str">
            <v>凤钢</v>
          </cell>
          <cell r="B1350" t="str">
            <v>螺纹钢</v>
          </cell>
          <cell r="C1350" t="str">
            <v>HRP400E16</v>
          </cell>
          <cell r="D1350" t="str">
            <v>吨</v>
          </cell>
          <cell r="E1350">
            <v>60</v>
          </cell>
          <cell r="F1350">
            <v>45735</v>
          </cell>
          <cell r="G1350" t="str">
            <v>5标二分部十局第七公司四川省凉山州彝族自治州昭觉县</v>
          </cell>
          <cell r="H1350" t="str">
            <v>王浩</v>
          </cell>
          <cell r="I1350">
            <v>18292113429</v>
          </cell>
        </row>
        <row r="1351">
          <cell r="A1351" t="str">
            <v>凤钢</v>
          </cell>
          <cell r="B1351" t="str">
            <v>螺纹钢</v>
          </cell>
          <cell r="C1351" t="str">
            <v>HRP400E20</v>
          </cell>
          <cell r="D1351" t="str">
            <v>吨</v>
          </cell>
          <cell r="E1351">
            <v>15</v>
          </cell>
          <cell r="F1351">
            <v>45735</v>
          </cell>
          <cell r="G1351" t="str">
            <v>5标二分部十局第七公司四川省凉山州彝族自治州昭觉县</v>
          </cell>
          <cell r="H1351" t="str">
            <v>王浩</v>
          </cell>
          <cell r="I1351">
            <v>18292113429</v>
          </cell>
        </row>
        <row r="1352">
          <cell r="A1352" t="str">
            <v>凤钢</v>
          </cell>
          <cell r="B1352" t="str">
            <v>螺纹钢</v>
          </cell>
          <cell r="C1352" t="str">
            <v>HRB400EΦ16</v>
          </cell>
          <cell r="D1352" t="str">
            <v>吨</v>
          </cell>
          <cell r="E1352">
            <v>30</v>
          </cell>
          <cell r="F1352">
            <v>45735</v>
          </cell>
          <cell r="G1352" t="str">
            <v>5标一分部十局第七公司1号钢构厂</v>
          </cell>
          <cell r="H1352" t="str">
            <v>吴裕</v>
          </cell>
          <cell r="I1352">
            <v>19802920715</v>
          </cell>
        </row>
        <row r="1353">
          <cell r="A1353" t="str">
            <v>凤钢</v>
          </cell>
          <cell r="B1353" t="str">
            <v>螺纹钢</v>
          </cell>
          <cell r="C1353" t="str">
            <v>HRB400EΦ25</v>
          </cell>
          <cell r="D1353" t="str">
            <v>吨</v>
          </cell>
          <cell r="E1353">
            <v>50</v>
          </cell>
          <cell r="F1353">
            <v>45735</v>
          </cell>
          <cell r="G1353" t="str">
            <v>5标一分部十局第七公司1号钢构厂</v>
          </cell>
          <cell r="H1353" t="str">
            <v>吴裕</v>
          </cell>
          <cell r="I1353">
            <v>19802920715</v>
          </cell>
        </row>
        <row r="1354">
          <cell r="A1354" t="str">
            <v>达钢</v>
          </cell>
          <cell r="B1354" t="str">
            <v>螺纹钢</v>
          </cell>
          <cell r="C1354" t="str">
            <v>HRB400E Φ14 9m</v>
          </cell>
          <cell r="D1354" t="str">
            <v>吨</v>
          </cell>
          <cell r="E1354">
            <v>35</v>
          </cell>
          <cell r="F1354">
            <v>45735</v>
          </cell>
          <cell r="G1354" t="str">
            <v>（十九冶-江龙高速一分部）重庆市云阳县X886附近中国十九冶开云高速项目总包部西98米*黄岭隧道洞口</v>
          </cell>
          <cell r="H1354" t="str">
            <v>吴章红</v>
          </cell>
          <cell r="I1354">
            <v>18628165772</v>
          </cell>
        </row>
        <row r="1355">
          <cell r="A1355" t="str">
            <v>达钢</v>
          </cell>
          <cell r="B1355" t="str">
            <v>螺纹钢</v>
          </cell>
          <cell r="C1355" t="str">
            <v>HRB400EФ12*9m</v>
          </cell>
          <cell r="D1355" t="str">
            <v>吨</v>
          </cell>
          <cell r="E1355">
            <v>33</v>
          </cell>
          <cell r="F1355">
            <v>45735</v>
          </cell>
          <cell r="G1355" t="str">
            <v>（中核华兴市政道路项目部）四川省南充市营山县咸安大道成都元泽环境技术有限公司营山分公司</v>
          </cell>
          <cell r="H1355" t="str">
            <v>黎家敏</v>
          </cell>
          <cell r="I1355" t="str">
            <v>15082798787</v>
          </cell>
        </row>
        <row r="1356">
          <cell r="A1356" t="str">
            <v>润耀</v>
          </cell>
          <cell r="B1356" t="str">
            <v>螺纹钢</v>
          </cell>
          <cell r="C1356" t="str">
            <v>HRB400E Φ14 12m</v>
          </cell>
          <cell r="D1356" t="str">
            <v>吨</v>
          </cell>
          <cell r="E1356">
            <v>35</v>
          </cell>
          <cell r="F1356">
            <v>45735</v>
          </cell>
          <cell r="G1356" t="str">
            <v>（中铁十局-资乐高速4标）四川省眉山市仁寿县彰加镇促进村中铁十局资乐高速1#钢筋场</v>
          </cell>
          <cell r="H1356" t="str">
            <v>杨飞</v>
          </cell>
          <cell r="I1356">
            <v>15667998777</v>
          </cell>
        </row>
        <row r="1357">
          <cell r="A1357" t="str">
            <v>润耀</v>
          </cell>
          <cell r="B1357" t="str">
            <v>螺纹钢</v>
          </cell>
          <cell r="C1357" t="str">
            <v>HRB400E Φ16 12m</v>
          </cell>
          <cell r="D1357" t="str">
            <v>吨</v>
          </cell>
          <cell r="E1357">
            <v>35</v>
          </cell>
          <cell r="F1357">
            <v>45735</v>
          </cell>
          <cell r="G1357" t="str">
            <v>（中铁十局-资乐高速4标）四川省眉山市仁寿县彰加镇促进村中铁十局资乐高速1#钢筋场</v>
          </cell>
          <cell r="H1357" t="str">
            <v>杨飞</v>
          </cell>
          <cell r="I1357">
            <v>15667998777</v>
          </cell>
        </row>
        <row r="1358">
          <cell r="A1358" t="str">
            <v>润耀</v>
          </cell>
          <cell r="B1358" t="str">
            <v>高线</v>
          </cell>
          <cell r="C1358" t="str">
            <v>HPB300Φ12</v>
          </cell>
          <cell r="D1358" t="str">
            <v>吨</v>
          </cell>
          <cell r="E1358">
            <v>17.5</v>
          </cell>
          <cell r="F1358">
            <v>45735</v>
          </cell>
          <cell r="G1358" t="str">
            <v>（中铁十局-资乐高速4标）四川省眉山市仁寿县彰加镇促进村中铁十局资乐高速1#钢筋场</v>
          </cell>
          <cell r="H1358" t="str">
            <v>杨飞</v>
          </cell>
          <cell r="I1358">
            <v>15667998777</v>
          </cell>
        </row>
        <row r="1359">
          <cell r="A1359" t="str">
            <v>润耀</v>
          </cell>
          <cell r="B1359" t="str">
            <v>高线</v>
          </cell>
          <cell r="C1359" t="str">
            <v>HPB300Φ10</v>
          </cell>
          <cell r="D1359" t="str">
            <v>吨</v>
          </cell>
          <cell r="E1359">
            <v>17.5</v>
          </cell>
          <cell r="F1359">
            <v>45735</v>
          </cell>
          <cell r="G1359" t="str">
            <v>（中铁十局-资乐高速4标）四川省眉山市仁寿县彰加镇促进村中铁十局资乐高速1#钢筋场</v>
          </cell>
          <cell r="H1359" t="str">
            <v>杨飞</v>
          </cell>
          <cell r="I1359">
            <v>15667998777</v>
          </cell>
        </row>
        <row r="1360">
          <cell r="A1360" t="str">
            <v>润耀</v>
          </cell>
          <cell r="B1360" t="str">
            <v>螺纹钢</v>
          </cell>
          <cell r="C1360" t="str">
            <v>HRB400EΦ16*9m</v>
          </cell>
          <cell r="D1360" t="str">
            <v>吨</v>
          </cell>
          <cell r="E1360">
            <v>5</v>
          </cell>
          <cell r="F1360">
            <v>45735</v>
          </cell>
          <cell r="G1360" t="str">
            <v>（中铁一局大渡河大桥项目）乐山市峨边县沙坪镇核桃坪S309</v>
          </cell>
          <cell r="H1360" t="str">
            <v>冯雷</v>
          </cell>
          <cell r="I1360" t="str">
            <v>18700069985</v>
          </cell>
        </row>
        <row r="1361">
          <cell r="A1361" t="str">
            <v>润耀</v>
          </cell>
          <cell r="B1361" t="str">
            <v>螺纹钢</v>
          </cell>
          <cell r="C1361" t="str">
            <v>HRB400EΦ28*9m</v>
          </cell>
          <cell r="D1361" t="str">
            <v>吨</v>
          </cell>
          <cell r="E1361">
            <v>3</v>
          </cell>
          <cell r="F1361">
            <v>45735</v>
          </cell>
          <cell r="G1361" t="str">
            <v>（中铁一局大渡河大桥项目）乐山市峨边县沙坪镇核桃坪S309</v>
          </cell>
          <cell r="H1361" t="str">
            <v>冯雷</v>
          </cell>
          <cell r="I1361" t="str">
            <v>18700069985</v>
          </cell>
        </row>
        <row r="1362">
          <cell r="A1362" t="str">
            <v>润耀</v>
          </cell>
          <cell r="B1362" t="str">
            <v>螺纹钢</v>
          </cell>
          <cell r="C1362" t="str">
            <v>HRB400EΦ32*9m</v>
          </cell>
          <cell r="D1362" t="str">
            <v>吨</v>
          </cell>
          <cell r="E1362">
            <v>26</v>
          </cell>
          <cell r="F1362">
            <v>45735</v>
          </cell>
          <cell r="G1362" t="str">
            <v>（中铁一局大渡河大桥项目）乐山市峨边县沙坪镇核桃坪S309</v>
          </cell>
          <cell r="H1362" t="str">
            <v>冯雷</v>
          </cell>
          <cell r="I1362" t="str">
            <v>18700069985</v>
          </cell>
        </row>
        <row r="1363">
          <cell r="A1363" t="str">
            <v>晋邦</v>
          </cell>
          <cell r="B1363" t="str">
            <v>盘螺</v>
          </cell>
          <cell r="C1363" t="str">
            <v>HRB400E Φ10</v>
          </cell>
          <cell r="D1363" t="str">
            <v>吨</v>
          </cell>
          <cell r="E1363">
            <v>10</v>
          </cell>
          <cell r="F1363">
            <v>45735</v>
          </cell>
          <cell r="G1363" t="str">
            <v>（十九冶-江龙高速一分部）重庆市云阳县X886附近中国十九冶开云高速项目总包部西98米*复兴互通预制梁场</v>
          </cell>
          <cell r="H1363" t="str">
            <v>吴章红</v>
          </cell>
          <cell r="I1363">
            <v>18628165772</v>
          </cell>
        </row>
        <row r="1364">
          <cell r="A1364" t="str">
            <v>晋邦</v>
          </cell>
          <cell r="B1364" t="str">
            <v>高线</v>
          </cell>
          <cell r="C1364" t="str">
            <v>HPB300Φ10</v>
          </cell>
          <cell r="D1364" t="str">
            <v>吨</v>
          </cell>
          <cell r="E1364">
            <v>26</v>
          </cell>
          <cell r="F1364">
            <v>45735</v>
          </cell>
          <cell r="G1364" t="str">
            <v>（十九冶-江龙高速一分部）重庆市云阳县X886附近中国十九冶开云高速项目总包部西98米*复兴互通预制梁场</v>
          </cell>
          <cell r="H1364" t="str">
            <v>吴章红</v>
          </cell>
          <cell r="I1364">
            <v>18628165772</v>
          </cell>
        </row>
        <row r="1365">
          <cell r="A1365" t="str">
            <v>晋邦</v>
          </cell>
          <cell r="B1365" t="str">
            <v>螺纹钢</v>
          </cell>
          <cell r="C1365" t="str">
            <v>HRB400E Φ20 9m</v>
          </cell>
          <cell r="D1365" t="str">
            <v>吨</v>
          </cell>
          <cell r="E1365">
            <v>7</v>
          </cell>
          <cell r="F1365">
            <v>45735</v>
          </cell>
          <cell r="G1365" t="str">
            <v>（十九冶-华电重庆奉节）重庆市奉节县康乐镇七星村</v>
          </cell>
          <cell r="H1365" t="str">
            <v>岑甲乐</v>
          </cell>
          <cell r="I1365">
            <v>17349037782</v>
          </cell>
        </row>
        <row r="1366">
          <cell r="A1366" t="str">
            <v>晋邦</v>
          </cell>
          <cell r="B1366" t="str">
            <v>螺纹钢</v>
          </cell>
          <cell r="C1366" t="str">
            <v>HRB400E Φ25 9m</v>
          </cell>
          <cell r="D1366" t="str">
            <v>吨</v>
          </cell>
          <cell r="E1366">
            <v>5</v>
          </cell>
          <cell r="F1366">
            <v>45735</v>
          </cell>
          <cell r="G1366" t="str">
            <v>（十九冶-华电重庆奉节）重庆市奉节县康乐镇七星村</v>
          </cell>
          <cell r="H1366" t="str">
            <v>岑甲乐</v>
          </cell>
          <cell r="I1366">
            <v>17349037782</v>
          </cell>
        </row>
        <row r="1367">
          <cell r="A1367" t="str">
            <v>晋邦</v>
          </cell>
          <cell r="B1367" t="str">
            <v>高线</v>
          </cell>
          <cell r="C1367" t="str">
            <v>HPB300Φ10</v>
          </cell>
          <cell r="D1367" t="str">
            <v>吨</v>
          </cell>
          <cell r="E1367">
            <v>4</v>
          </cell>
          <cell r="F1367">
            <v>45735</v>
          </cell>
          <cell r="G1367" t="str">
            <v>（十九冶-华电重庆奉节）重庆市奉节县康乐镇七星村</v>
          </cell>
          <cell r="H1367" t="str">
            <v>岑甲乐</v>
          </cell>
          <cell r="I1367">
            <v>17349037782</v>
          </cell>
        </row>
        <row r="1368">
          <cell r="A1368" t="str">
            <v>晋邦</v>
          </cell>
          <cell r="B1368" t="str">
            <v>螺纹钢</v>
          </cell>
          <cell r="C1368" t="str">
            <v>HRB400E Φ32 9m</v>
          </cell>
          <cell r="D1368" t="str">
            <v>吨</v>
          </cell>
          <cell r="E1368">
            <v>6</v>
          </cell>
          <cell r="F1368">
            <v>45735</v>
          </cell>
          <cell r="G1368" t="str">
            <v>（十九冶-华电重庆奉节）重庆市奉节县康乐镇七星村</v>
          </cell>
          <cell r="H1368" t="str">
            <v>岑甲乐</v>
          </cell>
          <cell r="I1368">
            <v>17349037782</v>
          </cell>
        </row>
        <row r="1369">
          <cell r="A1369" t="str">
            <v>晋邦</v>
          </cell>
          <cell r="B1369" t="str">
            <v>高线</v>
          </cell>
          <cell r="C1369" t="str">
            <v>HPB300Φ8</v>
          </cell>
          <cell r="D1369" t="str">
            <v>吨</v>
          </cell>
          <cell r="E1369">
            <v>5</v>
          </cell>
          <cell r="F1369">
            <v>45735</v>
          </cell>
          <cell r="G1369" t="str">
            <v>（十九冶-华电重庆奉节）重庆市奉节县康乐镇七星村</v>
          </cell>
          <cell r="H1369" t="str">
            <v>岑甲乐</v>
          </cell>
          <cell r="I1369">
            <v>17349037782</v>
          </cell>
        </row>
        <row r="1370">
          <cell r="A1370" t="str">
            <v>晋邦</v>
          </cell>
          <cell r="B1370" t="str">
            <v>螺纹钢</v>
          </cell>
          <cell r="C1370" t="str">
            <v>HRB400E Φ14 9m</v>
          </cell>
          <cell r="D1370" t="str">
            <v>吨</v>
          </cell>
          <cell r="E1370">
            <v>8.3</v>
          </cell>
          <cell r="F1370">
            <v>45735</v>
          </cell>
          <cell r="G1370" t="str">
            <v>（十九冶-华电重庆奉节）重庆市奉节县康乐镇七星村</v>
          </cell>
          <cell r="H1370" t="str">
            <v>岑甲乐</v>
          </cell>
          <cell r="I1370">
            <v>17349037782</v>
          </cell>
        </row>
        <row r="1371">
          <cell r="A1371" t="str">
            <v>晋邦</v>
          </cell>
          <cell r="B1371" t="str">
            <v>高线</v>
          </cell>
          <cell r="C1371" t="str">
            <v>HPB300Φ8</v>
          </cell>
          <cell r="D1371" t="str">
            <v>吨</v>
          </cell>
          <cell r="E1371">
            <v>10</v>
          </cell>
          <cell r="F1371">
            <v>45735</v>
          </cell>
          <cell r="G1371" t="str">
            <v>（十九冶-江龙高速三分部）重庆市云阳县开云高速（钢厂村）*龙缸互通</v>
          </cell>
          <cell r="H1371" t="str">
            <v>徐宇</v>
          </cell>
          <cell r="I1371">
            <v>19822311919</v>
          </cell>
        </row>
        <row r="1372">
          <cell r="A1372" t="str">
            <v>晋邦</v>
          </cell>
          <cell r="B1372" t="str">
            <v>螺纹钢</v>
          </cell>
          <cell r="C1372" t="str">
            <v>HRB400E Φ20 9m</v>
          </cell>
          <cell r="D1372" t="str">
            <v>吨</v>
          </cell>
          <cell r="E1372">
            <v>25</v>
          </cell>
          <cell r="F1372">
            <v>45735</v>
          </cell>
          <cell r="G1372" t="str">
            <v>（十九冶-江龙高速三分部）重庆市云阳县开云高速（钢厂村）*朗树湾2#桥路基</v>
          </cell>
          <cell r="H1372" t="str">
            <v>徐宇</v>
          </cell>
          <cell r="I1372">
            <v>19822311919</v>
          </cell>
        </row>
        <row r="1373">
          <cell r="A1373" t="str">
            <v>晋邦</v>
          </cell>
          <cell r="B1373" t="str">
            <v>螺纹钢</v>
          </cell>
          <cell r="C1373" t="str">
            <v>HRB400E Φ18 9m</v>
          </cell>
          <cell r="D1373" t="str">
            <v>吨</v>
          </cell>
          <cell r="E1373">
            <v>35</v>
          </cell>
          <cell r="F1373">
            <v>45735</v>
          </cell>
          <cell r="G1373" t="str">
            <v>（十九冶-江龙高速三分部）重庆市云阳县开云高速（钢厂村）*朗树湾2#桥路基</v>
          </cell>
          <cell r="H1373" t="str">
            <v>徐宇</v>
          </cell>
          <cell r="I1373">
            <v>19822311919</v>
          </cell>
        </row>
        <row r="1374">
          <cell r="A1374" t="str">
            <v>晋邦</v>
          </cell>
          <cell r="B1374" t="str">
            <v>螺纹钢</v>
          </cell>
          <cell r="C1374" t="str">
            <v>HRB400E Φ20 9m</v>
          </cell>
          <cell r="D1374" t="str">
            <v>吨</v>
          </cell>
          <cell r="E1374">
            <v>35</v>
          </cell>
          <cell r="F1374">
            <v>45735</v>
          </cell>
          <cell r="G1374" t="str">
            <v>（十九冶-江龙高速三分部）重庆市云阳县开云高速（钢厂村）*朗树湾2#桥路基</v>
          </cell>
          <cell r="H1374" t="str">
            <v>徐宇</v>
          </cell>
          <cell r="I1374">
            <v>19822311919</v>
          </cell>
        </row>
        <row r="1375">
          <cell r="A1375" t="str">
            <v>晋邦</v>
          </cell>
          <cell r="B1375" t="str">
            <v>高线</v>
          </cell>
          <cell r="C1375" t="str">
            <v>HPB300Φ10</v>
          </cell>
          <cell r="D1375" t="str">
            <v>吨</v>
          </cell>
          <cell r="E1375">
            <v>3</v>
          </cell>
          <cell r="F1375">
            <v>45735</v>
          </cell>
          <cell r="G1375" t="str">
            <v>（十九冶-江龙高速三分部）重庆市云阳县开云高速（钢厂村）*朗树湾2#桥路基</v>
          </cell>
          <cell r="H1375" t="str">
            <v>徐宇</v>
          </cell>
          <cell r="I1375">
            <v>19822311919</v>
          </cell>
        </row>
        <row r="1376">
          <cell r="A1376" t="str">
            <v>晋邦</v>
          </cell>
          <cell r="B1376" t="str">
            <v>螺纹钢</v>
          </cell>
          <cell r="C1376" t="str">
            <v>HRB400E Φ16 9m</v>
          </cell>
          <cell r="D1376" t="str">
            <v>吨</v>
          </cell>
          <cell r="E1376">
            <v>3</v>
          </cell>
          <cell r="F1376">
            <v>45735</v>
          </cell>
          <cell r="G1376" t="str">
            <v>（十九冶-江龙高速三分部）重庆市云阳县开云高速（钢厂村）*朗树湾2#桥路基</v>
          </cell>
          <cell r="H1376" t="str">
            <v>徐宇</v>
          </cell>
          <cell r="I1376">
            <v>19822311919</v>
          </cell>
        </row>
        <row r="1377">
          <cell r="A1377" t="str">
            <v>晋邦</v>
          </cell>
          <cell r="B1377" t="str">
            <v>螺纹钢</v>
          </cell>
          <cell r="C1377" t="str">
            <v>HRB400E Φ12 9m</v>
          </cell>
          <cell r="D1377" t="str">
            <v>吨</v>
          </cell>
          <cell r="E1377">
            <v>15</v>
          </cell>
          <cell r="F1377">
            <v>45735</v>
          </cell>
          <cell r="G1377" t="str">
            <v>（十九冶-江龙高速三分部）重庆市云阳县龙角镇*皮家营梁场</v>
          </cell>
          <cell r="H1377" t="str">
            <v>徐宇</v>
          </cell>
          <cell r="I1377">
            <v>19822311919</v>
          </cell>
        </row>
        <row r="1378">
          <cell r="A1378" t="str">
            <v>晋邦</v>
          </cell>
          <cell r="B1378" t="str">
            <v>高线</v>
          </cell>
          <cell r="C1378" t="str">
            <v>HPB300Φ8</v>
          </cell>
          <cell r="D1378" t="str">
            <v>吨</v>
          </cell>
          <cell r="E1378">
            <v>12</v>
          </cell>
          <cell r="F1378">
            <v>45735</v>
          </cell>
          <cell r="G1378" t="str">
            <v>（十九冶-江龙高速三分部）重庆市云阳县龙角镇*皮家营隧道</v>
          </cell>
          <cell r="H1378" t="str">
            <v>徐宇</v>
          </cell>
          <cell r="I1378">
            <v>19822311919</v>
          </cell>
        </row>
        <row r="1379">
          <cell r="A1379" t="str">
            <v>晋邦</v>
          </cell>
          <cell r="B1379" t="str">
            <v>螺纹钢</v>
          </cell>
          <cell r="C1379" t="str">
            <v>HRB400E Φ20 9m</v>
          </cell>
          <cell r="D1379" t="str">
            <v>吨</v>
          </cell>
          <cell r="E1379">
            <v>7</v>
          </cell>
          <cell r="F1379">
            <v>45735</v>
          </cell>
          <cell r="G1379" t="str">
            <v>（十九冶-江龙高速三分部）重庆市云阳县龙角镇*皮家营隧道</v>
          </cell>
          <cell r="H1379" t="str">
            <v>徐宇</v>
          </cell>
          <cell r="I1379">
            <v>19822311919</v>
          </cell>
        </row>
        <row r="1380">
          <cell r="A1380" t="str">
            <v>成实</v>
          </cell>
          <cell r="B1380" t="str">
            <v>盘圆</v>
          </cell>
          <cell r="C1380" t="str">
            <v>HPB300Ф10</v>
          </cell>
          <cell r="D1380" t="str">
            <v>吨</v>
          </cell>
          <cell r="E1380">
            <v>2</v>
          </cell>
          <cell r="F1380">
            <v>45736</v>
          </cell>
          <cell r="G1380" t="str">
            <v>（中核华兴市政道路项目部）四川省南充市营山县咸安大道成都元泽环境技术有限公司营山分公司</v>
          </cell>
          <cell r="H1380" t="str">
            <v>黎家敏</v>
          </cell>
          <cell r="I1380" t="str">
            <v>15082798787</v>
          </cell>
        </row>
        <row r="1381">
          <cell r="A1381" t="str">
            <v>成实</v>
          </cell>
          <cell r="B1381" t="str">
            <v>螺纹钢</v>
          </cell>
          <cell r="C1381" t="str">
            <v>HRB400EФ16*9m</v>
          </cell>
          <cell r="D1381" t="str">
            <v>吨</v>
          </cell>
          <cell r="E1381">
            <v>22</v>
          </cell>
          <cell r="F1381">
            <v>45736</v>
          </cell>
          <cell r="G1381" t="str">
            <v>（中核华兴市政道路项目部）四川省南充市营山县咸安大道成都元泽环境技术有限公司营山分公司</v>
          </cell>
          <cell r="H1381" t="str">
            <v>黎家敏</v>
          </cell>
          <cell r="I1381" t="str">
            <v>15082798787</v>
          </cell>
        </row>
        <row r="1382">
          <cell r="A1382" t="str">
            <v>成实</v>
          </cell>
          <cell r="B1382" t="str">
            <v>螺纹钢</v>
          </cell>
          <cell r="C1382" t="str">
            <v>HRB400EФ20*9m</v>
          </cell>
          <cell r="D1382" t="str">
            <v>吨</v>
          </cell>
          <cell r="E1382">
            <v>10</v>
          </cell>
          <cell r="F1382">
            <v>45736</v>
          </cell>
          <cell r="G1382" t="str">
            <v>（中核华兴市政道路项目部）四川省南充市营山县咸安大道成都元泽环境技术有限公司营山分公司</v>
          </cell>
          <cell r="H1382" t="str">
            <v>黎家敏</v>
          </cell>
          <cell r="I1382">
            <v>15082798787</v>
          </cell>
        </row>
        <row r="1383">
          <cell r="A1383" t="str">
            <v>德胜</v>
          </cell>
          <cell r="B1383" t="str">
            <v>螺纹钢</v>
          </cell>
          <cell r="C1383" t="str">
            <v>HRB400EФ20*9m</v>
          </cell>
          <cell r="D1383" t="str">
            <v>吨</v>
          </cell>
          <cell r="E1383">
            <v>70</v>
          </cell>
          <cell r="F1383">
            <v>45736</v>
          </cell>
          <cell r="G1383" t="str">
            <v>（中核华兴市政道路项目部）四川省南充市营山县咸安大道成都元泽环境技术有限公司营山分公司</v>
          </cell>
          <cell r="H1383" t="str">
            <v>黎家敏</v>
          </cell>
          <cell r="I1383">
            <v>15082798787</v>
          </cell>
        </row>
        <row r="1384">
          <cell r="A1384" t="str">
            <v>达钢</v>
          </cell>
          <cell r="B1384" t="str">
            <v>螺纹钢</v>
          </cell>
          <cell r="C1384" t="str">
            <v>HRB400E Φ28 9m</v>
          </cell>
          <cell r="D1384" t="str">
            <v>吨</v>
          </cell>
          <cell r="E1384">
            <v>33</v>
          </cell>
          <cell r="F1384">
            <v>45736</v>
          </cell>
          <cell r="G1384" t="str">
            <v>（五冶达州国道542项目-桥梁4标）四川省达州市达川区大堰镇双井村</v>
          </cell>
          <cell r="H1384" t="str">
            <v>吴志强</v>
          </cell>
          <cell r="I1384">
            <v>18820030907</v>
          </cell>
        </row>
        <row r="1385">
          <cell r="A1385" t="str">
            <v>达钢</v>
          </cell>
          <cell r="B1385" t="str">
            <v>螺纹钢</v>
          </cell>
          <cell r="C1385" t="str">
            <v>HRB400E Φ16 9m</v>
          </cell>
          <cell r="D1385" t="str">
            <v>吨</v>
          </cell>
          <cell r="E1385">
            <v>9</v>
          </cell>
          <cell r="F1385">
            <v>45736</v>
          </cell>
          <cell r="G1385" t="str">
            <v>（五冶达州国道542项目-桥梁4标）四川省达州市达川区大堰镇双井村</v>
          </cell>
          <cell r="H1385" t="str">
            <v>吴志强</v>
          </cell>
          <cell r="I1385">
            <v>18820030907</v>
          </cell>
        </row>
        <row r="1386">
          <cell r="A1386" t="str">
            <v>达钢</v>
          </cell>
          <cell r="B1386" t="str">
            <v>螺纹钢</v>
          </cell>
          <cell r="C1386" t="str">
            <v>HRB400E Φ16 9m</v>
          </cell>
          <cell r="D1386" t="str">
            <v>吨</v>
          </cell>
          <cell r="E1386">
            <v>45</v>
          </cell>
          <cell r="F1386">
            <v>45736</v>
          </cell>
          <cell r="G1386" t="str">
            <v>（五冶达州国道542项目-二工区巴河特大桥工段-5号墩）四川省达州市达川区石梯镇固家村村民委员会</v>
          </cell>
          <cell r="H1386" t="str">
            <v>谭福中</v>
          </cell>
          <cell r="I1386">
            <v>15828538619</v>
          </cell>
        </row>
        <row r="1387">
          <cell r="A1387" t="str">
            <v>达钢</v>
          </cell>
          <cell r="B1387" t="str">
            <v>螺纹钢</v>
          </cell>
          <cell r="C1387" t="str">
            <v>HRB400E Φ12 9m</v>
          </cell>
          <cell r="D1387" t="str">
            <v>吨</v>
          </cell>
          <cell r="E1387">
            <v>9</v>
          </cell>
          <cell r="F1387">
            <v>45736</v>
          </cell>
          <cell r="G1387" t="str">
            <v>（商投建工达州中医药科技园-2工区-2号桥）达州市通川区达州中医药职业学院犀牛大道北段</v>
          </cell>
          <cell r="H1387" t="str">
            <v>李波</v>
          </cell>
          <cell r="I1387">
            <v>18381899787</v>
          </cell>
        </row>
        <row r="1388">
          <cell r="A1388" t="str">
            <v>达钢</v>
          </cell>
          <cell r="B1388" t="str">
            <v>螺纹钢</v>
          </cell>
          <cell r="C1388" t="str">
            <v>HRB400E Φ16 9m</v>
          </cell>
          <cell r="D1388" t="str">
            <v>吨</v>
          </cell>
          <cell r="E1388">
            <v>93</v>
          </cell>
          <cell r="F1388">
            <v>45736</v>
          </cell>
          <cell r="G1388" t="str">
            <v>（商投建工达州中医药科技园-2工区-2号桥）达州市通川区达州中医药职业学院犀牛大道北段</v>
          </cell>
          <cell r="H1388" t="str">
            <v>李波</v>
          </cell>
          <cell r="I1388">
            <v>18381899787</v>
          </cell>
        </row>
        <row r="1389">
          <cell r="A1389" t="str">
            <v>达钢</v>
          </cell>
          <cell r="B1389" t="str">
            <v>螺纹钢</v>
          </cell>
          <cell r="C1389" t="str">
            <v>HRB400E Φ25 9m</v>
          </cell>
          <cell r="D1389" t="str">
            <v>吨</v>
          </cell>
          <cell r="E1389">
            <v>12</v>
          </cell>
          <cell r="F1389">
            <v>45736</v>
          </cell>
          <cell r="G1389" t="str">
            <v>（商投建工达州中医药科技园-2工区-2号桥）达州市通川区达州中医药职业学院犀牛大道北段</v>
          </cell>
          <cell r="H1389" t="str">
            <v>李波</v>
          </cell>
          <cell r="I1389">
            <v>18381899787</v>
          </cell>
        </row>
        <row r="1390">
          <cell r="A1390" t="str">
            <v>达钢</v>
          </cell>
          <cell r="B1390" t="str">
            <v>盘螺</v>
          </cell>
          <cell r="C1390" t="str">
            <v>HRB400E Φ10</v>
          </cell>
          <cell r="D1390" t="str">
            <v>吨</v>
          </cell>
          <cell r="E1390">
            <v>10</v>
          </cell>
          <cell r="F1390">
            <v>45736</v>
          </cell>
          <cell r="G1390" t="str">
            <v>（商投建工达州中医药科技园-2工区-景观桥）达州市通川区达州中医药职业学院犀牛大道北段</v>
          </cell>
          <cell r="H1390" t="str">
            <v>李波</v>
          </cell>
          <cell r="I1390">
            <v>18381899787</v>
          </cell>
        </row>
        <row r="1391">
          <cell r="A1391" t="str">
            <v>达钢</v>
          </cell>
          <cell r="B1391" t="str">
            <v>螺纹钢</v>
          </cell>
          <cell r="C1391" t="str">
            <v>HRB400E Φ12 9m</v>
          </cell>
          <cell r="D1391" t="str">
            <v>吨</v>
          </cell>
          <cell r="E1391">
            <v>27</v>
          </cell>
          <cell r="F1391">
            <v>45736</v>
          </cell>
          <cell r="G1391" t="str">
            <v>（商投建工达州中医药科技园-2工区-景观桥）达州市通川区达州中医药职业学院犀牛大道北段</v>
          </cell>
          <cell r="H1391" t="str">
            <v>李波</v>
          </cell>
          <cell r="I1391">
            <v>18381899787</v>
          </cell>
        </row>
        <row r="1392">
          <cell r="A1392" t="str">
            <v>达钢</v>
          </cell>
          <cell r="B1392" t="str">
            <v>螺纹钢</v>
          </cell>
          <cell r="C1392" t="str">
            <v>HRB400E Φ14 9m</v>
          </cell>
          <cell r="D1392" t="str">
            <v>吨</v>
          </cell>
          <cell r="E1392">
            <v>9</v>
          </cell>
          <cell r="F1392">
            <v>45736</v>
          </cell>
          <cell r="G1392" t="str">
            <v>（商投建工达州中医药科技园-2工区-景观桥）达州市通川区达州中医药职业学院犀牛大道北段</v>
          </cell>
          <cell r="H1392" t="str">
            <v>李波</v>
          </cell>
          <cell r="I1392">
            <v>18381899787</v>
          </cell>
        </row>
        <row r="1393">
          <cell r="A1393" t="str">
            <v>达钢</v>
          </cell>
          <cell r="B1393" t="str">
            <v>螺纹钢</v>
          </cell>
          <cell r="C1393" t="str">
            <v>HRB400E Φ16 9m</v>
          </cell>
          <cell r="D1393" t="str">
            <v>吨</v>
          </cell>
          <cell r="E1393">
            <v>3</v>
          </cell>
          <cell r="F1393">
            <v>45736</v>
          </cell>
          <cell r="G1393" t="str">
            <v>（商投建工达州中医药科技园-2工区-景观桥）达州市通川区达州中医药职业学院犀牛大道北段</v>
          </cell>
          <cell r="H1393" t="str">
            <v>李波</v>
          </cell>
          <cell r="I1393">
            <v>18381899787</v>
          </cell>
        </row>
        <row r="1394">
          <cell r="A1394" t="str">
            <v>达钢</v>
          </cell>
          <cell r="B1394" t="str">
            <v>盘螺</v>
          </cell>
          <cell r="C1394" t="str">
            <v>HRB400E Φ6</v>
          </cell>
          <cell r="D1394" t="str">
            <v>吨</v>
          </cell>
          <cell r="E1394">
            <v>10</v>
          </cell>
          <cell r="F1394">
            <v>45736</v>
          </cell>
          <cell r="G1394" t="str">
            <v>(五冶钢构医学科学产业园建设项目房建三部-一标（7-2）)四川省南充市顺庆区搬罾街道学府大道二段</v>
          </cell>
          <cell r="H1394" t="str">
            <v>郑林</v>
          </cell>
          <cell r="I1394">
            <v>18349955455</v>
          </cell>
        </row>
        <row r="1395">
          <cell r="A1395" t="str">
            <v>达钢</v>
          </cell>
          <cell r="B1395" t="str">
            <v>盘螺</v>
          </cell>
          <cell r="C1395" t="str">
            <v>HRB400E Φ12</v>
          </cell>
          <cell r="D1395" t="str">
            <v>吨</v>
          </cell>
          <cell r="E1395">
            <v>10</v>
          </cell>
          <cell r="F1395">
            <v>45736</v>
          </cell>
          <cell r="G1395" t="str">
            <v>(五冶钢构医学科学产业园建设项目房建三部-一标（7-2）)四川省南充市顺庆区搬罾街道学府大道二段</v>
          </cell>
          <cell r="H1395" t="str">
            <v>郑林</v>
          </cell>
          <cell r="I1395">
            <v>18349955455</v>
          </cell>
        </row>
        <row r="1396">
          <cell r="A1396" t="str">
            <v>达钢</v>
          </cell>
          <cell r="B1396" t="str">
            <v>盘螺</v>
          </cell>
          <cell r="C1396" t="str">
            <v>HRB400E Φ6</v>
          </cell>
          <cell r="D1396" t="str">
            <v>吨</v>
          </cell>
          <cell r="E1396">
            <v>20</v>
          </cell>
          <cell r="F1396">
            <v>45736</v>
          </cell>
          <cell r="G1396" t="str">
            <v>(五冶钢构医学科学产业园建设项目房建三部-一标（7-1）)四川省南充市顺庆区搬罾街道学府大道二段</v>
          </cell>
          <cell r="H1396" t="str">
            <v>郑林</v>
          </cell>
          <cell r="I1396">
            <v>18349955455</v>
          </cell>
        </row>
        <row r="1397">
          <cell r="A1397" t="str">
            <v>达钢</v>
          </cell>
          <cell r="B1397" t="str">
            <v>盘螺</v>
          </cell>
          <cell r="C1397" t="str">
            <v>HRB400E Φ8</v>
          </cell>
          <cell r="D1397" t="str">
            <v>吨</v>
          </cell>
          <cell r="E1397">
            <v>12.5</v>
          </cell>
          <cell r="F1397">
            <v>45736</v>
          </cell>
          <cell r="G1397" t="str">
            <v>(五冶钢构医学科学产业园建设项目房建三部-一标（7-1）)四川省南充市顺庆区搬罾街道学府大道二段</v>
          </cell>
          <cell r="H1397" t="str">
            <v>郑林</v>
          </cell>
          <cell r="I1397">
            <v>18349955455</v>
          </cell>
        </row>
        <row r="1398">
          <cell r="A1398" t="str">
            <v>达钢</v>
          </cell>
          <cell r="B1398" t="str">
            <v>盘螺</v>
          </cell>
          <cell r="C1398" t="str">
            <v>HRB400E Φ10</v>
          </cell>
          <cell r="D1398" t="str">
            <v>吨</v>
          </cell>
          <cell r="E1398">
            <v>15</v>
          </cell>
          <cell r="F1398">
            <v>45736</v>
          </cell>
          <cell r="G1398" t="str">
            <v>(五冶钢构医学科学产业园建设项目房建三部-一标（7-1）)四川省南充市顺庆区搬罾街道学府大道二段</v>
          </cell>
          <cell r="H1398" t="str">
            <v>郑林</v>
          </cell>
          <cell r="I1398">
            <v>18349955455</v>
          </cell>
        </row>
        <row r="1399">
          <cell r="A1399" t="str">
            <v>德胜</v>
          </cell>
          <cell r="B1399" t="str">
            <v>螺纹钢</v>
          </cell>
          <cell r="C1399" t="str">
            <v>HRB400E Φ28 9m</v>
          </cell>
          <cell r="D1399" t="str">
            <v>吨</v>
          </cell>
          <cell r="E1399">
            <v>10</v>
          </cell>
          <cell r="F1399">
            <v>45736</v>
          </cell>
          <cell r="G1399" t="str">
            <v>（中铁北京局-资乐高速6标）四川省乐山市市中区土主镇资乐高速TJ6标项目试验室</v>
          </cell>
          <cell r="H1399" t="str">
            <v>刘岩</v>
          </cell>
          <cell r="I1399">
            <v>18543566469</v>
          </cell>
        </row>
        <row r="1400">
          <cell r="A1400" t="str">
            <v>德胜</v>
          </cell>
          <cell r="B1400" t="str">
            <v>螺纹钢</v>
          </cell>
          <cell r="C1400" t="str">
            <v>HRB400E Φ25 9m</v>
          </cell>
          <cell r="D1400" t="str">
            <v>吨</v>
          </cell>
          <cell r="E1400">
            <v>22</v>
          </cell>
          <cell r="F1400">
            <v>45736</v>
          </cell>
          <cell r="G1400" t="str">
            <v>（中铁北京局-资乐高速6标）四川省乐山市市中区土主镇资乐高速TJ6标项目试验室</v>
          </cell>
          <cell r="H1400" t="str">
            <v>刘岩</v>
          </cell>
          <cell r="I1400">
            <v>18543566469</v>
          </cell>
        </row>
        <row r="1401">
          <cell r="A1401" t="str">
            <v>德胜</v>
          </cell>
          <cell r="B1401" t="str">
            <v>螺纹钢</v>
          </cell>
          <cell r="C1401" t="str">
            <v>HRB400E Φ16 9m</v>
          </cell>
          <cell r="D1401" t="str">
            <v>吨</v>
          </cell>
          <cell r="E1401">
            <v>25</v>
          </cell>
          <cell r="F1401">
            <v>45736</v>
          </cell>
          <cell r="G1401" t="str">
            <v>（中铁北京局-资乐高速6标）四川省乐山市市中区土主镇资乐高速TJ6标项目试验室</v>
          </cell>
          <cell r="H1401" t="str">
            <v>刘岩</v>
          </cell>
          <cell r="I1401">
            <v>18543566469</v>
          </cell>
        </row>
        <row r="1402">
          <cell r="A1402" t="str">
            <v>德胜</v>
          </cell>
          <cell r="B1402" t="str">
            <v>螺纹钢</v>
          </cell>
          <cell r="C1402" t="str">
            <v>HRB400E Φ12 9m</v>
          </cell>
          <cell r="D1402" t="str">
            <v>吨</v>
          </cell>
          <cell r="E1402">
            <v>83</v>
          </cell>
          <cell r="F1402">
            <v>45736</v>
          </cell>
          <cell r="G1402" t="str">
            <v>（中铁北京局-资乐高速6标）四川省乐山市市中区土主镇资乐高速TJ6标项目试验室</v>
          </cell>
          <cell r="H1402" t="str">
            <v>刘岩</v>
          </cell>
          <cell r="I1402">
            <v>18543566469</v>
          </cell>
        </row>
        <row r="1403">
          <cell r="A1403" t="str">
            <v>润耀</v>
          </cell>
          <cell r="B1403" t="str">
            <v>螺纹钢</v>
          </cell>
          <cell r="C1403" t="str">
            <v>HRB400EΦ28*9m</v>
          </cell>
          <cell r="D1403" t="str">
            <v>吨</v>
          </cell>
          <cell r="E1403">
            <v>35</v>
          </cell>
          <cell r="F1403">
            <v>45736</v>
          </cell>
          <cell r="G1403" t="str">
            <v>（中核二二-绵阳）四川省绵阳市平武县响岩镇甲方项目指定地点(X1子项)</v>
          </cell>
          <cell r="H1403" t="str">
            <v>王明胜</v>
          </cell>
          <cell r="I1403" t="str">
            <v>15528301097</v>
          </cell>
        </row>
        <row r="1404">
          <cell r="A1404" t="str">
            <v>陕钢</v>
          </cell>
          <cell r="B1404" t="str">
            <v>盘螺</v>
          </cell>
          <cell r="C1404" t="str">
            <v>HRB400EΦ 6mm</v>
          </cell>
          <cell r="D1404" t="str">
            <v>吨</v>
          </cell>
          <cell r="E1404">
            <v>6</v>
          </cell>
          <cell r="F1404">
            <v>45736</v>
          </cell>
          <cell r="G1404" t="str">
            <v>（中核二二绵阳项目）四川省绵阳市平武县响岩镇甲方项目指定地点(X3子项)</v>
          </cell>
          <cell r="H1404" t="str">
            <v>王明胜</v>
          </cell>
          <cell r="I1404" t="str">
            <v>15528301097</v>
          </cell>
        </row>
        <row r="1405">
          <cell r="A1405" t="str">
            <v>陕钢</v>
          </cell>
          <cell r="B1405" t="str">
            <v>盘螺</v>
          </cell>
          <cell r="C1405" t="str">
            <v>HRB400EΦ 10mm</v>
          </cell>
          <cell r="D1405" t="str">
            <v>吨</v>
          </cell>
          <cell r="E1405">
            <v>30</v>
          </cell>
          <cell r="F1405">
            <v>45736</v>
          </cell>
          <cell r="G1405" t="str">
            <v>（中核二二绵阳项目）四川省绵阳市平武县响岩镇甲方项目指定地点(X3子项)</v>
          </cell>
          <cell r="H1405" t="str">
            <v>王明胜</v>
          </cell>
          <cell r="I1405" t="str">
            <v>15528301097</v>
          </cell>
        </row>
        <row r="1406">
          <cell r="A1406" t="str">
            <v>德胜</v>
          </cell>
          <cell r="B1406" t="str">
            <v>螺纹钢</v>
          </cell>
          <cell r="C1406" t="str">
            <v>HRB400E Φ12 9m</v>
          </cell>
          <cell r="D1406" t="str">
            <v>吨</v>
          </cell>
          <cell r="E1406">
            <v>34.652</v>
          </cell>
          <cell r="F1406">
            <v>45736</v>
          </cell>
          <cell r="G1406" t="str">
            <v>（北京工程局乐山机场项目）乐山市五通桥区冠英镇</v>
          </cell>
          <cell r="H1406" t="str">
            <v>王治</v>
          </cell>
          <cell r="I1406">
            <v>18811564698</v>
          </cell>
        </row>
        <row r="1407">
          <cell r="A1407" t="str">
            <v>德胜</v>
          </cell>
          <cell r="B1407" t="str">
            <v>螺纹钢</v>
          </cell>
          <cell r="C1407" t="str">
            <v>HRB400E Φ25 9m</v>
          </cell>
          <cell r="D1407" t="str">
            <v>吨</v>
          </cell>
          <cell r="E1407">
            <v>3.203</v>
          </cell>
          <cell r="F1407">
            <v>45736</v>
          </cell>
          <cell r="G1407" t="str">
            <v>（北京工程局乐山机场项目）乐山市五通桥区冠英镇</v>
          </cell>
          <cell r="H1407" t="str">
            <v>王治</v>
          </cell>
          <cell r="I1407">
            <v>18811564698</v>
          </cell>
        </row>
        <row r="1408">
          <cell r="A1408" t="str">
            <v>德胜</v>
          </cell>
          <cell r="B1408" t="str">
            <v>螺纹钢</v>
          </cell>
          <cell r="C1408" t="str">
            <v>HRB400E Φ25 9m</v>
          </cell>
          <cell r="D1408" t="str">
            <v>吨</v>
          </cell>
          <cell r="E1408">
            <v>32</v>
          </cell>
          <cell r="F1408">
            <v>45736</v>
          </cell>
          <cell r="G1408" t="str">
            <v>（北京工程局乐山机场项目）乐山市五通桥区冠英镇</v>
          </cell>
          <cell r="H1408" t="str">
            <v>王治</v>
          </cell>
          <cell r="I1408">
            <v>18811564698</v>
          </cell>
        </row>
        <row r="1409">
          <cell r="A1409" t="str">
            <v>润耀</v>
          </cell>
          <cell r="B1409" t="str">
            <v>盘螺</v>
          </cell>
          <cell r="C1409" t="str">
            <v>HRB400E Φ10</v>
          </cell>
          <cell r="D1409" t="str">
            <v>吨</v>
          </cell>
          <cell r="E1409">
            <v>34.97</v>
          </cell>
          <cell r="F1409">
            <v>45736</v>
          </cell>
          <cell r="G1409" t="str">
            <v>（北京工程局乐山机场项目）乐山市五通桥区冠英镇</v>
          </cell>
          <cell r="H1409" t="str">
            <v>王治</v>
          </cell>
          <cell r="I1409">
            <v>18811564698</v>
          </cell>
        </row>
        <row r="1410">
          <cell r="A1410" t="str">
            <v>达钢</v>
          </cell>
          <cell r="B1410" t="str">
            <v>螺纹钢</v>
          </cell>
          <cell r="C1410" t="str">
            <v>HRB400E Φ12 9m</v>
          </cell>
          <cell r="D1410" t="str">
            <v>吨</v>
          </cell>
          <cell r="E1410">
            <v>18</v>
          </cell>
          <cell r="F1410">
            <v>45737</v>
          </cell>
          <cell r="G1410" t="str">
            <v>（五冶达州国道542项目-一工区路基一工段）四川省达州市达川区石梯火车站盖板加工点</v>
          </cell>
          <cell r="H1410" t="str">
            <v>郑松</v>
          </cell>
          <cell r="I1410">
            <v>13527304849</v>
          </cell>
        </row>
        <row r="1411">
          <cell r="A1411" t="str">
            <v>达钢</v>
          </cell>
          <cell r="B1411" t="str">
            <v>螺纹钢</v>
          </cell>
          <cell r="C1411" t="str">
            <v>HRB400E Φ16 9m</v>
          </cell>
          <cell r="D1411" t="str">
            <v>吨</v>
          </cell>
          <cell r="E1411">
            <v>27</v>
          </cell>
          <cell r="F1411">
            <v>45737</v>
          </cell>
          <cell r="G1411" t="str">
            <v>（五冶达州国道542项目-一工区路基一工段）四川省达州市达川区石梯火车站盖板加工点</v>
          </cell>
          <cell r="H1411" t="str">
            <v>郑松</v>
          </cell>
          <cell r="I1411">
            <v>13527304849</v>
          </cell>
        </row>
        <row r="1412">
          <cell r="A1412" t="str">
            <v>达钢</v>
          </cell>
          <cell r="B1412" t="str">
            <v>盘螺</v>
          </cell>
          <cell r="C1412" t="str">
            <v>HRB400E Φ8</v>
          </cell>
          <cell r="D1412" t="str">
            <v>吨</v>
          </cell>
          <cell r="E1412">
            <v>5</v>
          </cell>
          <cell r="F1412">
            <v>45737</v>
          </cell>
          <cell r="G1412" t="str">
            <v>(五冶钢构医学科学产业园建设项目房建二部-排洪渠（五标）)四川省南充市顺庆区搬罾街道学府大道二段</v>
          </cell>
          <cell r="H1412" t="str">
            <v>安南</v>
          </cell>
          <cell r="I1412">
            <v>19950525030</v>
          </cell>
        </row>
        <row r="1413">
          <cell r="A1413" t="str">
            <v>达钢</v>
          </cell>
          <cell r="B1413" t="str">
            <v>螺纹钢</v>
          </cell>
          <cell r="C1413" t="str">
            <v>HRB400E Φ12 9m</v>
          </cell>
          <cell r="D1413" t="str">
            <v>吨</v>
          </cell>
          <cell r="E1413">
            <v>9</v>
          </cell>
          <cell r="F1413">
            <v>45737</v>
          </cell>
          <cell r="G1413" t="str">
            <v>(五冶钢构医学科学产业园建设项目房建二部-排洪渠（五标）)四川省南充市顺庆区搬罾街道学府大道二段</v>
          </cell>
          <cell r="H1413" t="str">
            <v>安南</v>
          </cell>
          <cell r="I1413">
            <v>19950525030</v>
          </cell>
        </row>
        <row r="1414">
          <cell r="A1414" t="str">
            <v>达钢</v>
          </cell>
          <cell r="B1414" t="str">
            <v>螺纹钢</v>
          </cell>
          <cell r="C1414" t="str">
            <v>HRB400E Φ16 9m</v>
          </cell>
          <cell r="D1414" t="str">
            <v>吨</v>
          </cell>
          <cell r="E1414">
            <v>70</v>
          </cell>
          <cell r="F1414">
            <v>45737</v>
          </cell>
          <cell r="G1414" t="str">
            <v>(五冶钢构医学科学产业园建设项目房建二部-排洪渠（五标）)四川省南充市顺庆区搬罾街道学府大道二段</v>
          </cell>
          <cell r="H1414" t="str">
            <v>安南</v>
          </cell>
          <cell r="I1414">
            <v>19950525030</v>
          </cell>
        </row>
        <row r="1415">
          <cell r="A1415" t="str">
            <v>达钢</v>
          </cell>
          <cell r="B1415" t="str">
            <v>螺纹钢</v>
          </cell>
          <cell r="C1415" t="str">
            <v>HRB400E Φ25 9m</v>
          </cell>
          <cell r="D1415" t="str">
            <v>吨</v>
          </cell>
          <cell r="E1415">
            <v>91</v>
          </cell>
          <cell r="F1415">
            <v>45737</v>
          </cell>
          <cell r="G1415" t="str">
            <v>(五冶钢构医学科学产业园建设项目房建二部-排洪渠（五标）)四川省南充市顺庆区搬罾街道学府大道二段</v>
          </cell>
          <cell r="H1415" t="str">
            <v>安南</v>
          </cell>
          <cell r="I1415">
            <v>19950525030</v>
          </cell>
        </row>
        <row r="1416">
          <cell r="A1416" t="str">
            <v>达钢</v>
          </cell>
          <cell r="B1416" t="str">
            <v>盘螺</v>
          </cell>
          <cell r="C1416" t="str">
            <v>HRB400E Φ6</v>
          </cell>
          <cell r="D1416" t="str">
            <v>吨</v>
          </cell>
          <cell r="E1416">
            <v>35</v>
          </cell>
          <cell r="F1416">
            <v>45737</v>
          </cell>
          <cell r="G1416" t="str">
            <v>(五冶钢构医学科学产业园建设项目房建二部-三标（1-5）)四川省南充市顺庆区搬罾街道学府大道二段</v>
          </cell>
          <cell r="H1416" t="str">
            <v>安南</v>
          </cell>
          <cell r="I1416">
            <v>19950525030</v>
          </cell>
        </row>
        <row r="1417">
          <cell r="A1417" t="str">
            <v>晋邦</v>
          </cell>
          <cell r="B1417" t="str">
            <v>高线</v>
          </cell>
          <cell r="C1417" t="str">
            <v>HPB300Φ10</v>
          </cell>
          <cell r="D1417" t="str">
            <v>吨</v>
          </cell>
          <cell r="E1417">
            <v>10</v>
          </cell>
          <cell r="F1417">
            <v>45737</v>
          </cell>
          <cell r="G1417" t="str">
            <v>（十九冶-江龙高速三分部）重庆市云阳县龙角镇*皮家营隧道</v>
          </cell>
          <cell r="H1417" t="str">
            <v>徐宇</v>
          </cell>
          <cell r="I1417">
            <v>19822311919</v>
          </cell>
        </row>
        <row r="1418">
          <cell r="A1418" t="str">
            <v>晋邦</v>
          </cell>
          <cell r="B1418" t="str">
            <v>螺纹钢</v>
          </cell>
          <cell r="C1418" t="str">
            <v>HRB400E Φ12 9m</v>
          </cell>
          <cell r="D1418" t="str">
            <v>吨</v>
          </cell>
          <cell r="E1418">
            <v>26</v>
          </cell>
          <cell r="F1418">
            <v>45737</v>
          </cell>
          <cell r="G1418" t="str">
            <v>（十九冶-江龙高速三分部）重庆市云阳县龙角镇*皮家营隧道</v>
          </cell>
          <cell r="H1418" t="str">
            <v>徐宇</v>
          </cell>
          <cell r="I1418">
            <v>19822311919</v>
          </cell>
        </row>
        <row r="1419">
          <cell r="A1419" t="str">
            <v>润耀</v>
          </cell>
          <cell r="B1419" t="str">
            <v>盘螺</v>
          </cell>
          <cell r="C1419" t="str">
            <v>HRB400E Φ6</v>
          </cell>
          <cell r="D1419" t="str">
            <v>吨</v>
          </cell>
          <cell r="E1419">
            <v>6</v>
          </cell>
          <cell r="F1419">
            <v>45737</v>
          </cell>
          <cell r="G1419" t="str">
            <v>（华西萌海科创农业生态谷）成都市简阳市白金山水库</v>
          </cell>
          <cell r="H1419" t="str">
            <v>石清国</v>
          </cell>
          <cell r="I1419">
            <v>13458642015</v>
          </cell>
        </row>
        <row r="1420">
          <cell r="A1420" t="str">
            <v>润耀</v>
          </cell>
          <cell r="B1420" t="str">
            <v>盘螺</v>
          </cell>
          <cell r="C1420" t="str">
            <v>HRB400E Φ8</v>
          </cell>
          <cell r="D1420" t="str">
            <v>吨</v>
          </cell>
          <cell r="E1420">
            <v>2</v>
          </cell>
          <cell r="F1420">
            <v>45737</v>
          </cell>
          <cell r="G1420" t="str">
            <v>（华西萌海科创农业生态谷）成都市简阳市白金山水库</v>
          </cell>
          <cell r="H1420" t="str">
            <v>石清国</v>
          </cell>
          <cell r="I1420">
            <v>13458642015</v>
          </cell>
        </row>
        <row r="1421">
          <cell r="A1421" t="str">
            <v>润耀</v>
          </cell>
          <cell r="B1421" t="str">
            <v>螺纹钢</v>
          </cell>
          <cell r="C1421" t="str">
            <v>HRB500E Φ22</v>
          </cell>
          <cell r="D1421" t="str">
            <v>吨</v>
          </cell>
          <cell r="E1421">
            <v>3</v>
          </cell>
          <cell r="F1421">
            <v>45737</v>
          </cell>
          <cell r="G1421" t="str">
            <v>（华西萌海科创农业生态谷）成都市简阳市白金山水库</v>
          </cell>
          <cell r="H1421" t="str">
            <v>石清国</v>
          </cell>
          <cell r="I1421">
            <v>13458642015</v>
          </cell>
        </row>
        <row r="1422">
          <cell r="A1422" t="str">
            <v>润耀</v>
          </cell>
          <cell r="B1422" t="str">
            <v>螺纹钢</v>
          </cell>
          <cell r="C1422" t="str">
            <v>HRB500E Φ25</v>
          </cell>
          <cell r="D1422" t="str">
            <v>吨</v>
          </cell>
          <cell r="E1422">
            <v>24</v>
          </cell>
          <cell r="F1422">
            <v>45737</v>
          </cell>
          <cell r="G1422" t="str">
            <v>（华西萌海科创农业生态谷）成都市简阳市白金山水库</v>
          </cell>
          <cell r="H1422" t="str">
            <v>石清国</v>
          </cell>
          <cell r="I1422">
            <v>13458642015</v>
          </cell>
        </row>
        <row r="1423">
          <cell r="A1423" t="str">
            <v>润耀</v>
          </cell>
          <cell r="B1423" t="str">
            <v>高线</v>
          </cell>
          <cell r="C1423" t="str">
            <v>HPB300Φ8</v>
          </cell>
          <cell r="D1423" t="str">
            <v>吨</v>
          </cell>
          <cell r="E1423">
            <v>35</v>
          </cell>
          <cell r="F1423">
            <v>45737</v>
          </cell>
          <cell r="G1423" t="str">
            <v>（中铁广州局-资乐高速5标）四川省乐山市井研县希望大道116号</v>
          </cell>
          <cell r="H1423" t="str">
            <v>廖俊杰</v>
          </cell>
          <cell r="I1423">
            <v>15775100965</v>
          </cell>
        </row>
        <row r="1424">
          <cell r="A1424" t="str">
            <v>润耀</v>
          </cell>
          <cell r="B1424" t="str">
            <v>高线</v>
          </cell>
          <cell r="C1424" t="str">
            <v>HPB300Φ8</v>
          </cell>
          <cell r="D1424" t="str">
            <v>吨</v>
          </cell>
          <cell r="E1424">
            <v>3</v>
          </cell>
          <cell r="F1424">
            <v>45737</v>
          </cell>
          <cell r="G1424" t="str">
            <v>（北京工程局乐山机场项目）乐山市五通桥区冠英镇</v>
          </cell>
          <cell r="H1424" t="str">
            <v>王治</v>
          </cell>
          <cell r="I1424">
            <v>18811564698</v>
          </cell>
        </row>
        <row r="1425">
          <cell r="A1425" t="str">
            <v>润耀</v>
          </cell>
          <cell r="B1425" t="str">
            <v>盘螺</v>
          </cell>
          <cell r="C1425" t="str">
            <v>HRB400E Φ8</v>
          </cell>
          <cell r="D1425" t="str">
            <v>吨</v>
          </cell>
          <cell r="E1425">
            <v>32</v>
          </cell>
          <cell r="F1425">
            <v>45737</v>
          </cell>
          <cell r="G1425" t="str">
            <v>（北京工程局乐山机场项目）乐山市五通桥区冠英镇</v>
          </cell>
          <cell r="H1425" t="str">
            <v>王治</v>
          </cell>
          <cell r="I1425">
            <v>18811564698</v>
          </cell>
        </row>
        <row r="1426">
          <cell r="A1426" t="str">
            <v>润耀</v>
          </cell>
          <cell r="B1426" t="str">
            <v>螺纹钢</v>
          </cell>
          <cell r="C1426" t="str">
            <v>HRB400E Φ20 9m</v>
          </cell>
          <cell r="D1426" t="str">
            <v>吨</v>
          </cell>
          <cell r="E1426">
            <v>35</v>
          </cell>
          <cell r="F1426">
            <v>45737</v>
          </cell>
          <cell r="G1426" t="str">
            <v>（中铁广州局-成渝扩容2标）四川省内江市资中县双龙镇朱家房子成渝扩容ZCB3-2标1#钢筋厂</v>
          </cell>
          <cell r="H1426" t="str">
            <v>邓志强</v>
          </cell>
          <cell r="I1426">
            <v>17603045490</v>
          </cell>
        </row>
        <row r="1427">
          <cell r="A1427" t="str">
            <v>润耀</v>
          </cell>
          <cell r="B1427" t="str">
            <v>螺纹钢</v>
          </cell>
          <cell r="C1427" t="str">
            <v>HRB400E Φ25 9m</v>
          </cell>
          <cell r="D1427" t="str">
            <v>吨</v>
          </cell>
          <cell r="E1427">
            <v>70</v>
          </cell>
          <cell r="F1427">
            <v>45737</v>
          </cell>
          <cell r="G1427" t="str">
            <v>（中铁广州局-成渝扩容2标）四川省内江市资中县双龙镇朱家房子成渝扩容ZCB3-2标1#钢筋厂</v>
          </cell>
          <cell r="H1427" t="str">
            <v>邓志强</v>
          </cell>
          <cell r="I1427">
            <v>17603045490</v>
          </cell>
        </row>
        <row r="1428">
          <cell r="A1428" t="str">
            <v>润耀</v>
          </cell>
          <cell r="B1428" t="str">
            <v>螺纹钢</v>
          </cell>
          <cell r="C1428" t="str">
            <v>HRB400E Φ28 9m</v>
          </cell>
          <cell r="D1428" t="str">
            <v>吨</v>
          </cell>
          <cell r="E1428">
            <v>70</v>
          </cell>
          <cell r="F1428">
            <v>45737</v>
          </cell>
          <cell r="G1428" t="str">
            <v>（中铁广州局-成渝扩容2标）四川省内江市资中县双龙镇朱家房子成渝扩容ZCB3-2标1#钢筋厂</v>
          </cell>
          <cell r="H1428" t="str">
            <v>邓志强</v>
          </cell>
          <cell r="I1428">
            <v>17603045490</v>
          </cell>
        </row>
        <row r="1429">
          <cell r="A1429" t="str">
            <v>润耀</v>
          </cell>
          <cell r="B1429" t="str">
            <v>螺纹钢</v>
          </cell>
          <cell r="C1429" t="str">
            <v>HRB400E Φ28 12m</v>
          </cell>
          <cell r="D1429" t="str">
            <v>吨</v>
          </cell>
          <cell r="E1429">
            <v>70</v>
          </cell>
          <cell r="F1429">
            <v>45737</v>
          </cell>
          <cell r="G1429" t="str">
            <v>（中铁广州局-成渝扩容2标）四川省内江市资中县双龙镇朱家房子成渝扩容ZCB3-2标1#钢筋厂</v>
          </cell>
          <cell r="H1429" t="str">
            <v>邓志强</v>
          </cell>
          <cell r="I1429">
            <v>17603045490</v>
          </cell>
        </row>
        <row r="1430">
          <cell r="A1430" t="str">
            <v>润耀</v>
          </cell>
          <cell r="B1430" t="str">
            <v>螺纹钢</v>
          </cell>
          <cell r="C1430" t="str">
            <v>HRB400E Φ28 12m</v>
          </cell>
          <cell r="D1430" t="str">
            <v>吨</v>
          </cell>
          <cell r="E1430">
            <v>35</v>
          </cell>
          <cell r="F1430">
            <v>45737</v>
          </cell>
          <cell r="G1430" t="str">
            <v>（中铁广州局-成渝扩容2标）四川省资阳市雁江区堪嘉镇陈家湾刘家湾大桥桥头</v>
          </cell>
          <cell r="H1430" t="str">
            <v>邓志强</v>
          </cell>
          <cell r="I1430">
            <v>17603045490</v>
          </cell>
        </row>
        <row r="1431">
          <cell r="A1431" t="str">
            <v>德胜</v>
          </cell>
          <cell r="B1431" t="str">
            <v>螺纹钢</v>
          </cell>
          <cell r="C1431" t="str">
            <v>HRB400E Φ25 12m</v>
          </cell>
          <cell r="D1431" t="str">
            <v>吨</v>
          </cell>
          <cell r="E1431">
            <v>70</v>
          </cell>
          <cell r="F1431">
            <v>45739</v>
          </cell>
          <cell r="G1431" t="str">
            <v>（中铁广州局-成渝扩容2标）四川省内江市资中县双龙镇朱家房子成渝扩容ZCB3-2标1#钢筋厂</v>
          </cell>
          <cell r="H1431" t="str">
            <v>邓志强</v>
          </cell>
          <cell r="I1431">
            <v>17603045490</v>
          </cell>
        </row>
        <row r="1432">
          <cell r="A1432" t="str">
            <v>德胜</v>
          </cell>
          <cell r="B1432" t="str">
            <v>盘螺</v>
          </cell>
          <cell r="C1432" t="str">
            <v>HRB500E Φ25 12m</v>
          </cell>
          <cell r="D1432" t="str">
            <v>吨</v>
          </cell>
          <cell r="E1432">
            <v>105</v>
          </cell>
          <cell r="F1432">
            <v>45739</v>
          </cell>
          <cell r="G1432" t="str">
            <v>（中铁广州局-资乐高速5标）四川省乐山市井研县希望大道116号</v>
          </cell>
          <cell r="H1432" t="str">
            <v>廖俊杰</v>
          </cell>
          <cell r="I1432">
            <v>15775100965</v>
          </cell>
        </row>
        <row r="1433">
          <cell r="A1433" t="str">
            <v>陕钢</v>
          </cell>
          <cell r="B1433" t="str">
            <v>盘螺</v>
          </cell>
          <cell r="C1433" t="str">
            <v>HRB400E Φ8</v>
          </cell>
          <cell r="D1433" t="str">
            <v>吨</v>
          </cell>
          <cell r="E1433">
            <v>6</v>
          </cell>
          <cell r="F1433">
            <v>45739</v>
          </cell>
          <cell r="G1433" t="str">
            <v>（华西萌海科创农业生态谷）成都市简阳市白金山水库</v>
          </cell>
          <cell r="H1433" t="str">
            <v>石清国</v>
          </cell>
          <cell r="I1433">
            <v>13458642015</v>
          </cell>
        </row>
        <row r="1434">
          <cell r="A1434" t="str">
            <v>陕钢</v>
          </cell>
          <cell r="B1434" t="str">
            <v>盘螺</v>
          </cell>
          <cell r="C1434" t="str">
            <v>HRB400E Φ10</v>
          </cell>
          <cell r="D1434" t="str">
            <v>吨</v>
          </cell>
          <cell r="E1434">
            <v>20</v>
          </cell>
          <cell r="F1434">
            <v>45739</v>
          </cell>
          <cell r="G1434" t="str">
            <v>（华西萌海科创农业生态谷）成都市简阳市白金山水库</v>
          </cell>
          <cell r="H1434" t="str">
            <v>石清国</v>
          </cell>
          <cell r="I1434">
            <v>13458642015</v>
          </cell>
        </row>
        <row r="1435">
          <cell r="A1435" t="str">
            <v>陕钢</v>
          </cell>
          <cell r="B1435" t="str">
            <v>螺纹钢</v>
          </cell>
          <cell r="C1435" t="str">
            <v>HRB400E Φ14 9m</v>
          </cell>
          <cell r="D1435" t="str">
            <v>吨</v>
          </cell>
          <cell r="E1435">
            <v>10</v>
          </cell>
          <cell r="F1435">
            <v>45739</v>
          </cell>
          <cell r="G1435" t="str">
            <v>（华西萌海科创农业生态谷）成都市简阳市白金山水库</v>
          </cell>
          <cell r="H1435" t="str">
            <v>石清国</v>
          </cell>
          <cell r="I1435">
            <v>13458642015</v>
          </cell>
        </row>
        <row r="1436">
          <cell r="A1436" t="str">
            <v>润耀</v>
          </cell>
          <cell r="B1436" t="str">
            <v>螺纹钢</v>
          </cell>
          <cell r="C1436" t="str">
            <v>HRB400E Φ22 9m</v>
          </cell>
          <cell r="D1436" t="str">
            <v>吨</v>
          </cell>
          <cell r="E1436">
            <v>25</v>
          </cell>
          <cell r="F1436">
            <v>45739</v>
          </cell>
          <cell r="G1436" t="str">
            <v>（中铁三局-铜资高速1标）四川省资阳市安岳县石羊镇猫坝村2#钢筋场</v>
          </cell>
          <cell r="H1436" t="str">
            <v>王雪</v>
          </cell>
          <cell r="I1436">
            <v>18729676589</v>
          </cell>
        </row>
        <row r="1437">
          <cell r="A1437" t="str">
            <v>润耀</v>
          </cell>
          <cell r="B1437" t="str">
            <v>螺纹钢</v>
          </cell>
          <cell r="C1437" t="str">
            <v>HRB400E Φ20 9m</v>
          </cell>
          <cell r="D1437" t="str">
            <v>吨</v>
          </cell>
          <cell r="E1437">
            <v>10</v>
          </cell>
          <cell r="F1437">
            <v>45739</v>
          </cell>
          <cell r="G1437" t="str">
            <v>（中铁三局-铜资高速1标）四川省资阳市安岳县石羊镇猫坝村2#钢筋场</v>
          </cell>
          <cell r="H1437" t="str">
            <v>王雪</v>
          </cell>
          <cell r="I1437">
            <v>18729676589</v>
          </cell>
        </row>
        <row r="1438">
          <cell r="A1438" t="str">
            <v>润耀</v>
          </cell>
          <cell r="B1438" t="str">
            <v>盘螺</v>
          </cell>
          <cell r="C1438" t="str">
            <v>HRB400E Φ12</v>
          </cell>
          <cell r="D1438" t="str">
            <v>吨</v>
          </cell>
          <cell r="E1438">
            <v>35</v>
          </cell>
          <cell r="F1438">
            <v>45739</v>
          </cell>
          <cell r="G1438" t="str">
            <v>（中铁广州局-资乐高速5标）四川省乐山市井研县希望大道116号</v>
          </cell>
          <cell r="H1438" t="str">
            <v>廖俊杰</v>
          </cell>
          <cell r="I1438">
            <v>15775100965</v>
          </cell>
        </row>
        <row r="1439">
          <cell r="A1439" t="str">
            <v>润耀</v>
          </cell>
          <cell r="B1439" t="str">
            <v>螺纹钢</v>
          </cell>
          <cell r="C1439" t="str">
            <v>HRB400E Φ20 9m</v>
          </cell>
          <cell r="D1439" t="str">
            <v>吨</v>
          </cell>
          <cell r="E1439">
            <v>70</v>
          </cell>
          <cell r="F1439">
            <v>45739</v>
          </cell>
          <cell r="G1439" t="str">
            <v>（中铁广州局-资乐高速5标）四川省乐山市井研县希望大道116号</v>
          </cell>
          <cell r="H1439" t="str">
            <v>廖俊杰</v>
          </cell>
          <cell r="I1439">
            <v>15775100965</v>
          </cell>
        </row>
        <row r="1440">
          <cell r="A1440" t="str">
            <v>润耀</v>
          </cell>
          <cell r="B1440" t="str">
            <v>螺纹钢</v>
          </cell>
          <cell r="C1440" t="str">
            <v>HRB400E Φ32 9m</v>
          </cell>
          <cell r="D1440" t="str">
            <v>吨</v>
          </cell>
          <cell r="E1440">
            <v>35</v>
          </cell>
          <cell r="F1440">
            <v>45739</v>
          </cell>
          <cell r="G1440" t="str">
            <v>（中铁广州局-资乐高速5标）四川省乐山市井研县希望大道116号</v>
          </cell>
          <cell r="H1440" t="str">
            <v>廖俊杰</v>
          </cell>
          <cell r="I1440">
            <v>15775100965</v>
          </cell>
        </row>
        <row r="1441">
          <cell r="A1441" t="str">
            <v>润耀</v>
          </cell>
          <cell r="B1441" t="str">
            <v>螺纹钢</v>
          </cell>
          <cell r="C1441" t="str">
            <v>HRB400E Φ22 9m</v>
          </cell>
          <cell r="D1441" t="str">
            <v>吨</v>
          </cell>
          <cell r="E1441">
            <v>35</v>
          </cell>
          <cell r="F1441">
            <v>45739</v>
          </cell>
          <cell r="G1441" t="str">
            <v>（中铁广州局-资乐高速5标）四川省乐山市井研县希望大道116号</v>
          </cell>
          <cell r="H1441" t="str">
            <v>廖俊杰</v>
          </cell>
          <cell r="I1441">
            <v>15775100965</v>
          </cell>
        </row>
        <row r="1442">
          <cell r="A1442" t="str">
            <v>达钢</v>
          </cell>
          <cell r="B1442" t="str">
            <v>螺纹钢</v>
          </cell>
          <cell r="C1442" t="str">
            <v>HRB400E Φ28 9m</v>
          </cell>
          <cell r="D1442" t="str">
            <v>吨</v>
          </cell>
          <cell r="E1442">
            <v>36</v>
          </cell>
          <cell r="F1442">
            <v>45739</v>
          </cell>
          <cell r="G1442" t="str">
            <v>（十九冶-江龙高速一分部）重庆市云阳县X886附近中国十九冶开云高速项目总包部西98米*复兴互通预制梁场</v>
          </cell>
          <cell r="H1442" t="str">
            <v>吴章红</v>
          </cell>
          <cell r="I1442">
            <v>18628165772</v>
          </cell>
        </row>
        <row r="1443">
          <cell r="A1443" t="str">
            <v>达钢</v>
          </cell>
          <cell r="B1443" t="str">
            <v>盘螺</v>
          </cell>
          <cell r="C1443" t="str">
            <v>HRB400E Φ10</v>
          </cell>
          <cell r="D1443" t="str">
            <v>吨</v>
          </cell>
          <cell r="E1443">
            <v>16</v>
          </cell>
          <cell r="F1443">
            <v>45739</v>
          </cell>
          <cell r="G1443" t="str">
            <v>（十九冶-江龙高速一分部）重庆市云阳县X886附近中国十九冶开云高速项目总包部西98米*复兴互通预制梁场</v>
          </cell>
          <cell r="H1443" t="str">
            <v>吴章红</v>
          </cell>
          <cell r="I1443">
            <v>18628165772</v>
          </cell>
        </row>
        <row r="1444">
          <cell r="A1444" t="str">
            <v>达钢</v>
          </cell>
          <cell r="B1444" t="str">
            <v>高线</v>
          </cell>
          <cell r="C1444" t="str">
            <v>HPB300Φ10</v>
          </cell>
          <cell r="D1444" t="str">
            <v>吨</v>
          </cell>
          <cell r="E1444">
            <v>20</v>
          </cell>
          <cell r="F1444">
            <v>45739</v>
          </cell>
          <cell r="G1444" t="str">
            <v>（十九冶-江龙高速一分部）重庆市云阳县X886附近中国十九冶开云高速项目总包部西98米*复兴互通预制梁场</v>
          </cell>
          <cell r="H1444" t="str">
            <v>吴章红</v>
          </cell>
          <cell r="I1444">
            <v>18628165772</v>
          </cell>
        </row>
        <row r="1445">
          <cell r="A1445" t="str">
            <v>达钢</v>
          </cell>
          <cell r="B1445" t="str">
            <v>螺纹钢</v>
          </cell>
          <cell r="C1445" t="str">
            <v>HRB400E Φ32 9m</v>
          </cell>
          <cell r="D1445" t="str">
            <v>吨</v>
          </cell>
          <cell r="E1445">
            <v>132</v>
          </cell>
          <cell r="F1445">
            <v>45739</v>
          </cell>
          <cell r="G1445" t="str">
            <v>（十九冶-华电重庆奉节）重庆市奉节县康乐镇七星村</v>
          </cell>
          <cell r="H1445" t="str">
            <v>岑甲乐</v>
          </cell>
          <cell r="I1445">
            <v>17349037782</v>
          </cell>
        </row>
        <row r="1446">
          <cell r="A1446" t="str">
            <v>达钢</v>
          </cell>
          <cell r="B1446" t="str">
            <v>螺纹钢</v>
          </cell>
          <cell r="C1446" t="str">
            <v>HRB400E Φ20 9m</v>
          </cell>
          <cell r="D1446" t="str">
            <v>吨</v>
          </cell>
          <cell r="E1446">
            <v>12</v>
          </cell>
          <cell r="F1446">
            <v>45739</v>
          </cell>
          <cell r="G1446" t="str">
            <v>（十九冶-华电重庆奉节）重庆市奉节县康乐镇七星村</v>
          </cell>
          <cell r="H1446" t="str">
            <v>岑甲乐</v>
          </cell>
          <cell r="I1446">
            <v>17349037782</v>
          </cell>
        </row>
        <row r="1447">
          <cell r="A1447" t="str">
            <v>达钢</v>
          </cell>
          <cell r="B1447" t="str">
            <v>盘螺</v>
          </cell>
          <cell r="C1447" t="str">
            <v>HRB400E Φ10</v>
          </cell>
          <cell r="D1447" t="str">
            <v>吨</v>
          </cell>
          <cell r="E1447">
            <v>5</v>
          </cell>
          <cell r="F1447">
            <v>45739</v>
          </cell>
          <cell r="G1447" t="str">
            <v>（十九冶-华电重庆奉节）重庆市奉节县康乐镇七星村</v>
          </cell>
          <cell r="H1447" t="str">
            <v>岑甲乐</v>
          </cell>
          <cell r="I1447">
            <v>17349037782</v>
          </cell>
        </row>
        <row r="1448">
          <cell r="A1448" t="str">
            <v>达钢</v>
          </cell>
          <cell r="B1448" t="str">
            <v>螺纹钢</v>
          </cell>
          <cell r="C1448" t="str">
            <v>HRB400E Φ12 9m</v>
          </cell>
          <cell r="D1448" t="str">
            <v>吨</v>
          </cell>
          <cell r="E1448">
            <v>3</v>
          </cell>
          <cell r="F1448">
            <v>45739</v>
          </cell>
          <cell r="G1448" t="str">
            <v>（十九冶-华电重庆奉节）重庆市奉节县康乐镇七星村</v>
          </cell>
          <cell r="H1448" t="str">
            <v>岑甲乐</v>
          </cell>
          <cell r="I1448">
            <v>17349037782</v>
          </cell>
        </row>
        <row r="1449">
          <cell r="A1449" t="str">
            <v>达钢</v>
          </cell>
          <cell r="B1449" t="str">
            <v>螺纹钢</v>
          </cell>
          <cell r="C1449" t="str">
            <v>HRB400E Φ16 9m</v>
          </cell>
          <cell r="D1449" t="str">
            <v>吨</v>
          </cell>
          <cell r="E1449">
            <v>5</v>
          </cell>
          <cell r="F1449">
            <v>45739</v>
          </cell>
          <cell r="G1449" t="str">
            <v>（十九冶-华电重庆奉节）重庆市奉节县康乐镇七星村</v>
          </cell>
          <cell r="H1449" t="str">
            <v>岑甲乐</v>
          </cell>
          <cell r="I1449">
            <v>17349037782</v>
          </cell>
        </row>
        <row r="1450">
          <cell r="A1450" t="str">
            <v>达钢</v>
          </cell>
          <cell r="B1450" t="str">
            <v>螺纹钢</v>
          </cell>
          <cell r="C1450" t="str">
            <v>HRB400E Φ22 9m</v>
          </cell>
          <cell r="D1450" t="str">
            <v>吨</v>
          </cell>
          <cell r="E1450">
            <v>9</v>
          </cell>
          <cell r="F1450">
            <v>45739</v>
          </cell>
          <cell r="G1450" t="str">
            <v>（十九冶-华电重庆奉节）重庆市奉节县康乐镇七星村</v>
          </cell>
          <cell r="H1450" t="str">
            <v>岑甲乐</v>
          </cell>
          <cell r="I1450">
            <v>17349037782</v>
          </cell>
        </row>
        <row r="1451">
          <cell r="A1451" t="str">
            <v>达钢</v>
          </cell>
          <cell r="B1451" t="str">
            <v>螺纹钢</v>
          </cell>
          <cell r="C1451" t="str">
            <v>HRB400E Φ25 9m</v>
          </cell>
          <cell r="D1451" t="str">
            <v>吨</v>
          </cell>
          <cell r="E1451">
            <v>48</v>
          </cell>
          <cell r="F1451">
            <v>45739</v>
          </cell>
          <cell r="G1451" t="str">
            <v>（十九冶-华电重庆奉节）重庆市奉节县康乐镇七星村</v>
          </cell>
          <cell r="H1451" t="str">
            <v>岑甲乐</v>
          </cell>
          <cell r="I1451">
            <v>17349037782</v>
          </cell>
        </row>
        <row r="1452">
          <cell r="A1452" t="str">
            <v>达钢</v>
          </cell>
          <cell r="B1452" t="str">
            <v>高线</v>
          </cell>
          <cell r="C1452" t="str">
            <v>HPB300Φ8</v>
          </cell>
          <cell r="D1452" t="str">
            <v>吨</v>
          </cell>
          <cell r="E1452">
            <v>15</v>
          </cell>
          <cell r="F1452">
            <v>45739</v>
          </cell>
          <cell r="G1452" t="str">
            <v>（十九冶-华电重庆奉节）重庆市奉节县康乐镇七星村</v>
          </cell>
          <cell r="H1452" t="str">
            <v>岑甲乐</v>
          </cell>
          <cell r="I1452">
            <v>17349037782</v>
          </cell>
        </row>
        <row r="1453">
          <cell r="A1453" t="str">
            <v>达钢</v>
          </cell>
          <cell r="B1453" t="str">
            <v>高线</v>
          </cell>
          <cell r="C1453" t="str">
            <v>HPB300Φ10</v>
          </cell>
          <cell r="D1453" t="str">
            <v>吨</v>
          </cell>
          <cell r="E1453">
            <v>8</v>
          </cell>
          <cell r="F1453">
            <v>45739</v>
          </cell>
          <cell r="G1453" t="str">
            <v>（十九冶-华电重庆奉节）重庆市奉节县康乐镇七星村</v>
          </cell>
          <cell r="H1453" t="str">
            <v>岑甲乐</v>
          </cell>
          <cell r="I1453">
            <v>17349037782</v>
          </cell>
        </row>
        <row r="1454">
          <cell r="A1454" t="str">
            <v>达钢</v>
          </cell>
          <cell r="B1454" t="str">
            <v>螺纹钢</v>
          </cell>
          <cell r="C1454" t="str">
            <v>HRB400E Φ14 9m</v>
          </cell>
          <cell r="D1454" t="str">
            <v>吨</v>
          </cell>
          <cell r="E1454">
            <v>15</v>
          </cell>
          <cell r="F1454">
            <v>45739</v>
          </cell>
          <cell r="G1454" t="str">
            <v>（十九冶-华电重庆奉节）重庆市奉节县康乐镇七星村</v>
          </cell>
          <cell r="H1454" t="str">
            <v>岑甲乐</v>
          </cell>
          <cell r="I1454">
            <v>17349037782</v>
          </cell>
        </row>
        <row r="1455">
          <cell r="A1455" t="str">
            <v>晋邦</v>
          </cell>
          <cell r="B1455" t="str">
            <v>螺纹钢</v>
          </cell>
          <cell r="C1455" t="str">
            <v>HRB400E Φ25 9m</v>
          </cell>
          <cell r="D1455" t="str">
            <v>吨</v>
          </cell>
          <cell r="E1455">
            <v>35</v>
          </cell>
          <cell r="F1455">
            <v>45739</v>
          </cell>
          <cell r="G1455" t="str">
            <v>（商投建工达州中医药科技园-1工区）达州市通川区达州中医药职业学院犀牛大道北段</v>
          </cell>
          <cell r="H1455" t="str">
            <v>程黄刚</v>
          </cell>
          <cell r="I1455">
            <v>15108211617</v>
          </cell>
        </row>
        <row r="1456">
          <cell r="A1456" t="str">
            <v>德胜</v>
          </cell>
          <cell r="B1456" t="str">
            <v>螺纹钢</v>
          </cell>
          <cell r="C1456" t="str">
            <v>HRB500EФ25*9m</v>
          </cell>
          <cell r="D1456" t="str">
            <v>吨</v>
          </cell>
          <cell r="E1456">
            <v>70</v>
          </cell>
          <cell r="F1456">
            <v>45739</v>
          </cell>
          <cell r="G1456" t="str">
            <v>（中铁六局呼和公司康新高速TJ4-2标）四川省甘孜藏族自治州康定市新都桥镇东俄罗三村中建八局搅拌站旁</v>
          </cell>
          <cell r="H1456" t="str">
            <v>许文刚</v>
          </cell>
          <cell r="I1456">
            <v>15848808186</v>
          </cell>
        </row>
        <row r="1457">
          <cell r="A1457" t="str">
            <v>陕钢</v>
          </cell>
          <cell r="B1457" t="str">
            <v>螺纹钢</v>
          </cell>
          <cell r="C1457" t="str">
            <v>HRB400EФ16*12m</v>
          </cell>
          <cell r="D1457" t="str">
            <v>吨</v>
          </cell>
          <cell r="E1457">
            <v>10</v>
          </cell>
          <cell r="F1457">
            <v>45740</v>
          </cell>
          <cell r="G1457" t="str">
            <v>（中核中原-甘肃康略高速KLTJ1标项目）甘肃省陇南市康县长坝镇蒲家坝</v>
          </cell>
          <cell r="H1457" t="str">
            <v>穆星</v>
          </cell>
          <cell r="I1457" t="str">
            <v>18539951326/15109310092</v>
          </cell>
        </row>
        <row r="1458">
          <cell r="A1458" t="str">
            <v>陕钢</v>
          </cell>
          <cell r="B1458" t="str">
            <v>螺纹钢</v>
          </cell>
          <cell r="C1458" t="str">
            <v>HRB400EФ20*12m</v>
          </cell>
          <cell r="D1458" t="str">
            <v>吨</v>
          </cell>
          <cell r="E1458">
            <v>25</v>
          </cell>
          <cell r="F1458">
            <v>45740</v>
          </cell>
          <cell r="G1458" t="str">
            <v>（中核中原-甘肃康略高速KLTJ1标项目）甘肃省陇南市康县长坝镇蒲家坝</v>
          </cell>
          <cell r="H1458" t="str">
            <v>穆星</v>
          </cell>
          <cell r="I1458" t="str">
            <v>18539951326/15109310092</v>
          </cell>
        </row>
        <row r="1459">
          <cell r="A1459" t="str">
            <v>德胜</v>
          </cell>
          <cell r="B1459" t="str">
            <v>螺纹钢</v>
          </cell>
          <cell r="C1459" t="str">
            <v>HRB400E Φ25 12m</v>
          </cell>
          <cell r="D1459" t="str">
            <v>吨</v>
          </cell>
          <cell r="E1459">
            <v>175</v>
          </cell>
          <cell r="F1459">
            <v>45740</v>
          </cell>
          <cell r="G1459" t="str">
            <v>（中铁五局-成渝扩容3标）四川省资阳市雁江区伍隍镇铺子村雁江区X138</v>
          </cell>
          <cell r="H1459" t="str">
            <v>王健</v>
          </cell>
          <cell r="I1459">
            <v>17726168395</v>
          </cell>
        </row>
        <row r="1460">
          <cell r="A1460" t="str">
            <v>德胜</v>
          </cell>
          <cell r="B1460" t="str">
            <v>螺纹钢</v>
          </cell>
          <cell r="C1460" t="str">
            <v>HRB400E Φ20 9m</v>
          </cell>
          <cell r="D1460" t="str">
            <v>吨</v>
          </cell>
          <cell r="E1460">
            <v>35</v>
          </cell>
          <cell r="F1460">
            <v>45740</v>
          </cell>
          <cell r="G1460" t="str">
            <v>（中铁五局-成渝扩容3标）四川省资阳市雁江区伍隍镇铺子村雁江区X138</v>
          </cell>
          <cell r="H1460" t="str">
            <v>王健</v>
          </cell>
          <cell r="I1460">
            <v>17726168395</v>
          </cell>
        </row>
        <row r="1461">
          <cell r="A1461" t="str">
            <v>德胜</v>
          </cell>
          <cell r="B1461" t="str">
            <v>螺纹钢</v>
          </cell>
          <cell r="C1461" t="str">
            <v>HRB400EФ16*9m</v>
          </cell>
          <cell r="D1461" t="str">
            <v>吨</v>
          </cell>
          <cell r="E1461">
            <v>70</v>
          </cell>
          <cell r="F1461">
            <v>45740</v>
          </cell>
          <cell r="G1461" t="str">
            <v>（中铁六局呼和公司康新高速TJ4-2标）四川省甘孜藏族自治州康定市新都桥镇东俄罗三村中建八局搅拌站旁</v>
          </cell>
          <cell r="H1461" t="str">
            <v>许文刚</v>
          </cell>
          <cell r="I1461">
            <v>15848808186</v>
          </cell>
        </row>
        <row r="1462">
          <cell r="A1462" t="str">
            <v>德胜</v>
          </cell>
          <cell r="B1462" t="str">
            <v>螺纹钢</v>
          </cell>
          <cell r="C1462" t="str">
            <v>HRB500EФ25*9m</v>
          </cell>
          <cell r="D1462" t="str">
            <v>吨</v>
          </cell>
          <cell r="E1462">
            <v>70</v>
          </cell>
          <cell r="F1462">
            <v>45740</v>
          </cell>
          <cell r="G1462" t="str">
            <v>（中铁六局呼和公司康新高速TJ4-2标）四川省甘孜藏族自治州康定市新都桥镇东俄罗三村中建八局搅拌站旁</v>
          </cell>
          <cell r="H1462" t="str">
            <v>许文刚</v>
          </cell>
          <cell r="I1462">
            <v>15848808186</v>
          </cell>
        </row>
        <row r="1463">
          <cell r="A1463" t="str">
            <v>德胜</v>
          </cell>
          <cell r="B1463" t="str">
            <v>螺纹钢</v>
          </cell>
          <cell r="C1463" t="str">
            <v>HRB500EФ28*9m</v>
          </cell>
          <cell r="D1463" t="str">
            <v>吨</v>
          </cell>
          <cell r="E1463">
            <v>70</v>
          </cell>
          <cell r="F1463">
            <v>45740</v>
          </cell>
          <cell r="G1463" t="str">
            <v>（中铁六局呼和公司康新高速TJ4-2标）四川省甘孜藏族自治州康定市新都桥镇东俄罗三村中建八局搅拌站旁</v>
          </cell>
          <cell r="H1463" t="str">
            <v>许文刚</v>
          </cell>
          <cell r="I1463">
            <v>15848808186</v>
          </cell>
        </row>
        <row r="1464">
          <cell r="A1464" t="str">
            <v>德胜</v>
          </cell>
          <cell r="B1464" t="str">
            <v>螺纹钢</v>
          </cell>
          <cell r="C1464" t="str">
            <v>HRB400E Φ16 9m</v>
          </cell>
          <cell r="D1464" t="str">
            <v>吨</v>
          </cell>
          <cell r="E1464">
            <v>7</v>
          </cell>
          <cell r="F1464">
            <v>45740</v>
          </cell>
          <cell r="G1464" t="str">
            <v>（北京工程局乐山机场项目）乐山市五通桥区冠英镇</v>
          </cell>
          <cell r="H1464" t="str">
            <v>王治</v>
          </cell>
          <cell r="I1464">
            <v>18811564698</v>
          </cell>
        </row>
        <row r="1465">
          <cell r="A1465" t="str">
            <v>德胜</v>
          </cell>
          <cell r="B1465" t="str">
            <v>螺纹钢</v>
          </cell>
          <cell r="C1465" t="str">
            <v>HRB400E Φ22 9m</v>
          </cell>
          <cell r="D1465" t="str">
            <v>吨</v>
          </cell>
          <cell r="E1465">
            <v>11</v>
          </cell>
          <cell r="F1465">
            <v>45740</v>
          </cell>
          <cell r="G1465" t="str">
            <v>（北京工程局乐山机场项目）乐山市五通桥区冠英镇</v>
          </cell>
          <cell r="H1465" t="str">
            <v>王治</v>
          </cell>
          <cell r="I1465">
            <v>18811564698</v>
          </cell>
        </row>
        <row r="1466">
          <cell r="A1466" t="str">
            <v>德胜</v>
          </cell>
          <cell r="B1466" t="str">
            <v>螺纹钢</v>
          </cell>
          <cell r="C1466" t="str">
            <v>HRB400E Φ25 9m</v>
          </cell>
          <cell r="D1466" t="str">
            <v>吨</v>
          </cell>
          <cell r="E1466">
            <v>17</v>
          </cell>
          <cell r="F1466">
            <v>45740</v>
          </cell>
          <cell r="G1466" t="str">
            <v>（北京工程局乐山机场项目）乐山市五通桥区冠英镇</v>
          </cell>
          <cell r="H1466" t="str">
            <v>王治</v>
          </cell>
          <cell r="I1466">
            <v>18811564698</v>
          </cell>
        </row>
        <row r="1467">
          <cell r="A1467" t="str">
            <v>润耀</v>
          </cell>
          <cell r="B1467" t="str">
            <v>盘螺</v>
          </cell>
          <cell r="C1467" t="str">
            <v>HRB400E Φ8</v>
          </cell>
          <cell r="D1467" t="str">
            <v>吨</v>
          </cell>
          <cell r="E1467">
            <v>13</v>
          </cell>
          <cell r="F1467">
            <v>45740</v>
          </cell>
          <cell r="G1467" t="str">
            <v>（北京工程局乐山机场项目）乐山市五通桥区冠英镇</v>
          </cell>
          <cell r="H1467" t="str">
            <v>王治</v>
          </cell>
          <cell r="I1467">
            <v>18811564698</v>
          </cell>
        </row>
        <row r="1468">
          <cell r="A1468" t="str">
            <v>润耀</v>
          </cell>
          <cell r="B1468" t="str">
            <v>螺纹钢</v>
          </cell>
          <cell r="C1468" t="str">
            <v>HRB400E Φ20 9m</v>
          </cell>
          <cell r="D1468" t="str">
            <v>吨</v>
          </cell>
          <cell r="E1468">
            <v>20</v>
          </cell>
          <cell r="F1468">
            <v>45740</v>
          </cell>
          <cell r="G1468" t="str">
            <v>（北京工程局乐山机场项目）乐山市五通桥区冠英镇</v>
          </cell>
          <cell r="H1468" t="str">
            <v>王治</v>
          </cell>
          <cell r="I1468">
            <v>18811564698</v>
          </cell>
        </row>
        <row r="1469">
          <cell r="A1469" t="str">
            <v>润耀</v>
          </cell>
          <cell r="B1469" t="str">
            <v>螺纹钢</v>
          </cell>
          <cell r="C1469" t="str">
            <v>HRB400E Φ25 9m</v>
          </cell>
          <cell r="D1469" t="str">
            <v>吨</v>
          </cell>
          <cell r="E1469">
            <v>2</v>
          </cell>
          <cell r="F1469">
            <v>45740</v>
          </cell>
          <cell r="G1469" t="str">
            <v>（北京工程局乐山机场项目）乐山市五通桥区冠英镇</v>
          </cell>
          <cell r="H1469" t="str">
            <v>王治</v>
          </cell>
          <cell r="I1469">
            <v>18811564698</v>
          </cell>
        </row>
        <row r="1470">
          <cell r="A1470" t="str">
            <v>德胜</v>
          </cell>
          <cell r="B1470" t="str">
            <v>螺纹钢</v>
          </cell>
          <cell r="C1470" t="str">
            <v>HRB400E Φ25 9m</v>
          </cell>
          <cell r="D1470" t="str">
            <v>吨</v>
          </cell>
          <cell r="E1470">
            <v>10</v>
          </cell>
          <cell r="F1470">
            <v>45740</v>
          </cell>
          <cell r="G1470" t="str">
            <v>（五局乐山机场项目）乐山市五通桥区冠英镇</v>
          </cell>
          <cell r="H1470" t="str">
            <v>王思思</v>
          </cell>
          <cell r="I1470">
            <v>18973190156</v>
          </cell>
        </row>
        <row r="1471">
          <cell r="A1471" t="str">
            <v>德胜</v>
          </cell>
          <cell r="B1471" t="str">
            <v>螺纹钢</v>
          </cell>
          <cell r="C1471" t="str">
            <v>HRB400E Φ22 9m</v>
          </cell>
          <cell r="D1471" t="str">
            <v>吨</v>
          </cell>
          <cell r="E1471">
            <v>22</v>
          </cell>
          <cell r="F1471">
            <v>45740</v>
          </cell>
          <cell r="G1471" t="str">
            <v>（五局乐山机场项目）乐山市五通桥区冠英镇</v>
          </cell>
          <cell r="H1471" t="str">
            <v>王思思</v>
          </cell>
          <cell r="I1471">
            <v>18973190156</v>
          </cell>
        </row>
        <row r="1472">
          <cell r="A1472" t="str">
            <v>德胜</v>
          </cell>
          <cell r="B1472" t="str">
            <v>螺纹钢</v>
          </cell>
          <cell r="C1472" t="str">
            <v>HRB400E Φ20 9m</v>
          </cell>
          <cell r="D1472" t="str">
            <v>吨</v>
          </cell>
          <cell r="E1472">
            <v>22</v>
          </cell>
          <cell r="F1472">
            <v>45740</v>
          </cell>
          <cell r="G1472" t="str">
            <v>（五局乐山机场项目）乐山市五通桥区冠英镇</v>
          </cell>
          <cell r="H1472" t="str">
            <v>王思思</v>
          </cell>
          <cell r="I1472">
            <v>18973190156</v>
          </cell>
        </row>
        <row r="1473">
          <cell r="A1473" t="str">
            <v>德胜</v>
          </cell>
          <cell r="B1473" t="str">
            <v>螺纹钢</v>
          </cell>
          <cell r="C1473" t="str">
            <v>HRB400E Φ18 9m</v>
          </cell>
          <cell r="D1473" t="str">
            <v>吨</v>
          </cell>
          <cell r="E1473">
            <v>15</v>
          </cell>
          <cell r="F1473">
            <v>45740</v>
          </cell>
          <cell r="G1473" t="str">
            <v>（五局乐山机场项目）乐山市五通桥区冠英镇</v>
          </cell>
          <cell r="H1473" t="str">
            <v>王思思</v>
          </cell>
          <cell r="I1473">
            <v>18973190156</v>
          </cell>
        </row>
        <row r="1474">
          <cell r="A1474" t="str">
            <v>晋邦</v>
          </cell>
          <cell r="B1474" t="str">
            <v>盘螺</v>
          </cell>
          <cell r="C1474" t="str">
            <v>HRB400E Φ6</v>
          </cell>
          <cell r="D1474" t="str">
            <v>吨</v>
          </cell>
          <cell r="E1474">
            <v>10</v>
          </cell>
          <cell r="F1474">
            <v>45740</v>
          </cell>
          <cell r="G1474" t="str">
            <v>(五冶钢构医学科学产业园建设项目房建三部-一标（7-1）)四川省南充市顺庆区搬罾街道学府大道二段</v>
          </cell>
          <cell r="H1474" t="str">
            <v>郑林</v>
          </cell>
          <cell r="I1474">
            <v>18349955455</v>
          </cell>
        </row>
        <row r="1475">
          <cell r="A1475" t="str">
            <v>晋邦</v>
          </cell>
          <cell r="B1475" t="str">
            <v>盘螺</v>
          </cell>
          <cell r="C1475" t="str">
            <v>HRB400E Φ8</v>
          </cell>
          <cell r="D1475" t="str">
            <v>吨</v>
          </cell>
          <cell r="E1475">
            <v>8</v>
          </cell>
          <cell r="F1475">
            <v>45740</v>
          </cell>
          <cell r="G1475" t="str">
            <v>(五冶钢构医学科学产业园建设项目房建三部-一标（7-1）)四川省南充市顺庆区搬罾街道学府大道二段</v>
          </cell>
          <cell r="H1475" t="str">
            <v>郑林</v>
          </cell>
          <cell r="I1475">
            <v>18349955455</v>
          </cell>
        </row>
        <row r="1476">
          <cell r="A1476" t="str">
            <v>晋邦</v>
          </cell>
          <cell r="B1476" t="str">
            <v>盘螺</v>
          </cell>
          <cell r="C1476" t="str">
            <v>HRB400E Φ12</v>
          </cell>
          <cell r="D1476" t="str">
            <v>吨</v>
          </cell>
          <cell r="E1476">
            <v>17</v>
          </cell>
          <cell r="F1476">
            <v>45740</v>
          </cell>
          <cell r="G1476" t="str">
            <v>(五冶钢构医学科学产业园建设项目房建三部-一标（7-1）)四川省南充市顺庆区搬罾街道学府大道二段</v>
          </cell>
          <cell r="H1476" t="str">
            <v>郑林</v>
          </cell>
          <cell r="I1476">
            <v>18349955455</v>
          </cell>
        </row>
        <row r="1477">
          <cell r="A1477" t="str">
            <v>达钢</v>
          </cell>
          <cell r="B1477" t="str">
            <v>螺纹钢</v>
          </cell>
          <cell r="C1477" t="str">
            <v>HRB400E Φ16 9m</v>
          </cell>
          <cell r="D1477" t="str">
            <v>吨</v>
          </cell>
          <cell r="E1477">
            <v>10</v>
          </cell>
          <cell r="F1477">
            <v>45740</v>
          </cell>
          <cell r="G1477" t="str">
            <v>(五冶钢构医学科学产业园建设项目房建二部-排洪渠（五标）)四川省南充市顺庆区搬罾街道学府大道二段</v>
          </cell>
          <cell r="H1477" t="str">
            <v>安南</v>
          </cell>
          <cell r="I1477">
            <v>19950525030</v>
          </cell>
        </row>
        <row r="1478">
          <cell r="A1478" t="str">
            <v>达钢</v>
          </cell>
          <cell r="B1478" t="str">
            <v>螺纹钢</v>
          </cell>
          <cell r="C1478" t="str">
            <v>HRB400E Φ25 9m</v>
          </cell>
          <cell r="D1478" t="str">
            <v>吨</v>
          </cell>
          <cell r="E1478">
            <v>25</v>
          </cell>
          <cell r="F1478">
            <v>45740</v>
          </cell>
          <cell r="G1478" t="str">
            <v>(五冶钢构医学科学产业园建设项目房建二部-排洪渠（五标）)四川省南充市顺庆区搬罾街道学府大道二段</v>
          </cell>
          <cell r="H1478" t="str">
            <v>安南</v>
          </cell>
          <cell r="I1478">
            <v>19950525030</v>
          </cell>
        </row>
        <row r="1479">
          <cell r="A1479" t="str">
            <v>达钢</v>
          </cell>
          <cell r="B1479" t="str">
            <v>螺纹钢</v>
          </cell>
          <cell r="C1479" t="str">
            <v>HRB400E Φ12 9m</v>
          </cell>
          <cell r="D1479" t="str">
            <v>吨</v>
          </cell>
          <cell r="E1479">
            <v>21</v>
          </cell>
          <cell r="F1479">
            <v>45740</v>
          </cell>
          <cell r="G1479" t="str">
            <v>（五冶达州国道542项目-二工区黄家湾隧道工段）四川省达州市达川区赵固镇黄家坡</v>
          </cell>
          <cell r="H1479" t="str">
            <v>罗永方</v>
          </cell>
          <cell r="I1479">
            <v>13551450899</v>
          </cell>
        </row>
        <row r="1480">
          <cell r="A1480" t="str">
            <v>达钢</v>
          </cell>
          <cell r="B1480" t="str">
            <v>螺纹钢</v>
          </cell>
          <cell r="C1480" t="str">
            <v>HRB400E Φ22 9m</v>
          </cell>
          <cell r="D1480" t="str">
            <v>吨</v>
          </cell>
          <cell r="E1480">
            <v>15</v>
          </cell>
          <cell r="F1480">
            <v>45740</v>
          </cell>
          <cell r="G1480" t="str">
            <v>（五冶达州国道542项目-二工区黄家湾隧道工段）四川省达州市达川区赵固镇黄家坡</v>
          </cell>
          <cell r="H1480" t="str">
            <v>罗永方</v>
          </cell>
          <cell r="I1480">
            <v>13551450899</v>
          </cell>
        </row>
        <row r="1481">
          <cell r="A1481" t="str">
            <v>达钢</v>
          </cell>
          <cell r="B1481" t="str">
            <v>螺纹钢</v>
          </cell>
          <cell r="C1481" t="str">
            <v>HRB400E Φ12 9m</v>
          </cell>
          <cell r="D1481" t="str">
            <v>吨</v>
          </cell>
          <cell r="E1481">
            <v>6</v>
          </cell>
          <cell r="F1481">
            <v>45740</v>
          </cell>
          <cell r="G1481" t="str">
            <v>（五冶达州国道542项目-一工区桥梁二工段）四川省达州市达川区达川区石梯镇石成村</v>
          </cell>
          <cell r="H1481" t="str">
            <v>夏树彬</v>
          </cell>
          <cell r="I1481">
            <v>13518183653</v>
          </cell>
        </row>
        <row r="1482">
          <cell r="A1482" t="str">
            <v>达钢</v>
          </cell>
          <cell r="B1482" t="str">
            <v>螺纹钢</v>
          </cell>
          <cell r="C1482" t="str">
            <v>HRB400E Φ14 9m</v>
          </cell>
          <cell r="D1482" t="str">
            <v>吨</v>
          </cell>
          <cell r="E1482">
            <v>9</v>
          </cell>
          <cell r="F1482">
            <v>45740</v>
          </cell>
          <cell r="G1482" t="str">
            <v>（五冶达州国道542项目-一工区桥梁二工段）四川省达州市达川区达川区石梯镇石成村</v>
          </cell>
          <cell r="H1482" t="str">
            <v>夏树彬</v>
          </cell>
          <cell r="I1482">
            <v>13518183653</v>
          </cell>
        </row>
        <row r="1483">
          <cell r="A1483" t="str">
            <v>达钢</v>
          </cell>
          <cell r="B1483" t="str">
            <v>螺纹钢</v>
          </cell>
          <cell r="C1483" t="str">
            <v>HRB400E Φ32 9m</v>
          </cell>
          <cell r="D1483" t="str">
            <v>吨</v>
          </cell>
          <cell r="E1483">
            <v>21</v>
          </cell>
          <cell r="F1483">
            <v>45740</v>
          </cell>
          <cell r="G1483" t="str">
            <v>（五冶达州国道542项目-一工区桥梁二工段）四川省达州市达川区达川区石梯镇石成村</v>
          </cell>
          <cell r="H1483" t="str">
            <v>夏树彬</v>
          </cell>
          <cell r="I1483">
            <v>13518183653</v>
          </cell>
        </row>
        <row r="1484">
          <cell r="A1484" t="str">
            <v>达钢</v>
          </cell>
          <cell r="B1484" t="str">
            <v>螺纹钢</v>
          </cell>
          <cell r="C1484" t="str">
            <v>HRB400E Φ28 9m</v>
          </cell>
          <cell r="D1484" t="str">
            <v>吨</v>
          </cell>
          <cell r="E1484">
            <v>9</v>
          </cell>
          <cell r="F1484">
            <v>45740</v>
          </cell>
          <cell r="G1484" t="str">
            <v>（五冶达州国道542项目-一工区桥梁二工段）四川省达州市达川区达川区石梯镇石成村</v>
          </cell>
          <cell r="H1484" t="str">
            <v>夏树彬</v>
          </cell>
          <cell r="I1484">
            <v>13518183653</v>
          </cell>
        </row>
        <row r="1485">
          <cell r="A1485" t="str">
            <v>达钢</v>
          </cell>
          <cell r="B1485" t="str">
            <v>螺纹钢</v>
          </cell>
          <cell r="C1485" t="str">
            <v>HRB400E Φ14 9m</v>
          </cell>
          <cell r="D1485" t="str">
            <v>吨</v>
          </cell>
          <cell r="E1485">
            <v>9</v>
          </cell>
          <cell r="F1485">
            <v>45740</v>
          </cell>
          <cell r="G1485" t="str">
            <v>（五冶达州国道542项目-三工区桥梁3工段）四川省达州市达川区赵固镇水文村原村委会下300米</v>
          </cell>
          <cell r="H1485" t="str">
            <v>李代茂</v>
          </cell>
          <cell r="I1485">
            <v>18302833536</v>
          </cell>
        </row>
        <row r="1486">
          <cell r="A1486" t="str">
            <v>达钢</v>
          </cell>
          <cell r="B1486" t="str">
            <v>螺纹钢</v>
          </cell>
          <cell r="C1486" t="str">
            <v>HRB400E Φ32 9m</v>
          </cell>
          <cell r="D1486" t="str">
            <v>吨</v>
          </cell>
          <cell r="E1486">
            <v>18</v>
          </cell>
          <cell r="F1486">
            <v>45740</v>
          </cell>
          <cell r="G1486" t="str">
            <v>（五冶达州国道542项目-三工区桥梁3工段）四川省达州市达川区赵固镇水文村原村委会下300米</v>
          </cell>
          <cell r="H1486" t="str">
            <v>李代茂</v>
          </cell>
          <cell r="I1486">
            <v>18302833536</v>
          </cell>
        </row>
        <row r="1487">
          <cell r="A1487" t="str">
            <v>晋邦</v>
          </cell>
          <cell r="B1487" t="str">
            <v>盘螺</v>
          </cell>
          <cell r="C1487" t="str">
            <v>HRB400E Φ8</v>
          </cell>
          <cell r="D1487" t="str">
            <v>吨</v>
          </cell>
          <cell r="E1487">
            <v>27</v>
          </cell>
          <cell r="F1487">
            <v>45740</v>
          </cell>
          <cell r="G1487" t="str">
            <v>（商投建工达州中医药科技园-4工区-2号楼）达州市通川区达州中医药职业学院犀牛大道北段</v>
          </cell>
          <cell r="H1487" t="str">
            <v>张扬</v>
          </cell>
          <cell r="I1487">
            <v>18381904567</v>
          </cell>
        </row>
        <row r="1488">
          <cell r="A1488" t="str">
            <v>晋邦</v>
          </cell>
          <cell r="B1488" t="str">
            <v>螺纹钢</v>
          </cell>
          <cell r="C1488" t="str">
            <v>HRB400E Φ20 9m</v>
          </cell>
          <cell r="D1488" t="str">
            <v>吨</v>
          </cell>
          <cell r="E1488">
            <v>8</v>
          </cell>
          <cell r="F1488">
            <v>45740</v>
          </cell>
          <cell r="G1488" t="str">
            <v>（商投建工达州中医药科技园-4工区-2号楼）达州市通川区达州中医药职业学院犀牛大道北段</v>
          </cell>
          <cell r="H1488" t="str">
            <v>张扬</v>
          </cell>
          <cell r="I1488">
            <v>18381904567</v>
          </cell>
        </row>
        <row r="1489">
          <cell r="A1489" t="str">
            <v>成实</v>
          </cell>
          <cell r="B1489" t="str">
            <v>盘螺</v>
          </cell>
          <cell r="C1489" t="str">
            <v>HRB400EФ10</v>
          </cell>
          <cell r="D1489" t="str">
            <v>吨</v>
          </cell>
          <cell r="E1489">
            <v>28</v>
          </cell>
          <cell r="F1489">
            <v>45740</v>
          </cell>
          <cell r="G1489" t="str">
            <v>（中核中原-温江光明苑三期项目）四川省成都市温江区金马街道光明苑三期项目</v>
          </cell>
          <cell r="H1489" t="str">
            <v>王生斌</v>
          </cell>
          <cell r="I1489">
            <v>15228858118</v>
          </cell>
        </row>
        <row r="1490">
          <cell r="A1490" t="str">
            <v>成实</v>
          </cell>
          <cell r="B1490" t="str">
            <v>螺纹钢</v>
          </cell>
          <cell r="C1490" t="str">
            <v>HRB400EФ12*9m</v>
          </cell>
          <cell r="D1490" t="str">
            <v>吨</v>
          </cell>
          <cell r="E1490">
            <v>5</v>
          </cell>
          <cell r="F1490">
            <v>45740</v>
          </cell>
          <cell r="G1490" t="str">
            <v>（中核中原-温江光明苑三期项目）四川省成都市温江区金马街道光明苑三期项目</v>
          </cell>
          <cell r="H1490" t="str">
            <v>王生斌</v>
          </cell>
          <cell r="I1490">
            <v>15228858118</v>
          </cell>
        </row>
        <row r="1491">
          <cell r="A1491" t="str">
            <v>德胜</v>
          </cell>
          <cell r="B1491" t="str">
            <v>螺纹钢</v>
          </cell>
          <cell r="C1491" t="str">
            <v>HRB400EФ22*9m</v>
          </cell>
          <cell r="D1491" t="str">
            <v>吨</v>
          </cell>
          <cell r="E1491">
            <v>12</v>
          </cell>
          <cell r="F1491">
            <v>45740</v>
          </cell>
          <cell r="G1491" t="str">
            <v>（中核中原-温江光明苑三期项目）四川省成都市温江区金马街道光明苑三期项目</v>
          </cell>
          <cell r="H1491" t="str">
            <v>王生斌</v>
          </cell>
          <cell r="I1491">
            <v>15228858118</v>
          </cell>
        </row>
        <row r="1492">
          <cell r="A1492" t="str">
            <v>德胜</v>
          </cell>
          <cell r="B1492" t="str">
            <v>螺纹钢</v>
          </cell>
          <cell r="C1492" t="str">
            <v>HRB500EФ25*9m</v>
          </cell>
          <cell r="D1492" t="str">
            <v>吨</v>
          </cell>
          <cell r="E1492">
            <v>12</v>
          </cell>
          <cell r="F1492">
            <v>45740</v>
          </cell>
          <cell r="G1492" t="str">
            <v>（中核中原-温江光明苑三期项目）四川省成都市温江区金马街道光明苑三期项目</v>
          </cell>
          <cell r="H1492" t="str">
            <v>王生斌</v>
          </cell>
          <cell r="I1492">
            <v>15228858118</v>
          </cell>
        </row>
        <row r="1493">
          <cell r="A1493" t="str">
            <v>德胜</v>
          </cell>
          <cell r="B1493" t="str">
            <v>螺纹钢</v>
          </cell>
          <cell r="C1493" t="str">
            <v>HRB500EФ25*12m</v>
          </cell>
          <cell r="D1493" t="str">
            <v>吨</v>
          </cell>
          <cell r="E1493">
            <v>12</v>
          </cell>
          <cell r="F1493">
            <v>45740</v>
          </cell>
          <cell r="G1493" t="str">
            <v>（中核中原-温江光明苑三期项目）四川省成都市温江区金马街道光明苑三期项目</v>
          </cell>
          <cell r="H1493" t="str">
            <v>王生斌</v>
          </cell>
          <cell r="I1493">
            <v>15228858118</v>
          </cell>
        </row>
        <row r="1494">
          <cell r="A1494" t="str">
            <v>德胜</v>
          </cell>
          <cell r="B1494" t="str">
            <v>螺纹钢</v>
          </cell>
          <cell r="C1494" t="str">
            <v>HRB500E Φ32×9米</v>
          </cell>
          <cell r="D1494" t="str">
            <v>吨</v>
          </cell>
          <cell r="E1494">
            <v>70</v>
          </cell>
          <cell r="F1494">
            <v>45740</v>
          </cell>
          <cell r="G1494" t="str">
            <v>（自永1标八局二分公司钢筋棚）四川省自贡市大安区牛佛镇</v>
          </cell>
          <cell r="H1494" t="str">
            <v>沈维良</v>
          </cell>
          <cell r="I1494">
            <v>18980505177</v>
          </cell>
        </row>
        <row r="1495">
          <cell r="A1495" t="str">
            <v>润耀</v>
          </cell>
          <cell r="B1495" t="str">
            <v>高线</v>
          </cell>
          <cell r="C1495" t="str">
            <v>HPB300Φ12</v>
          </cell>
          <cell r="D1495" t="str">
            <v>吨</v>
          </cell>
          <cell r="E1495">
            <v>35</v>
          </cell>
          <cell r="F1495">
            <v>45740</v>
          </cell>
          <cell r="G1495" t="str">
            <v>（中铁五局-成渝扩容3标）四川省资阳市雁江区伍隍镇铺子村雁江区X138</v>
          </cell>
          <cell r="H1495" t="str">
            <v>王健</v>
          </cell>
          <cell r="I1495">
            <v>17726168395</v>
          </cell>
        </row>
        <row r="1496">
          <cell r="A1496" t="str">
            <v>润耀</v>
          </cell>
          <cell r="B1496" t="str">
            <v>螺纹钢</v>
          </cell>
          <cell r="C1496" t="str">
            <v>HRB400EФ16*9m</v>
          </cell>
          <cell r="D1496" t="str">
            <v>吨</v>
          </cell>
          <cell r="E1496">
            <v>35</v>
          </cell>
          <cell r="F1496">
            <v>45740</v>
          </cell>
          <cell r="G1496" t="str">
            <v>（中铁六局呼和公司康新高速TJ4-2标）四川省甘孜藏族自治州康定市新都桥镇东俄罗三村中建八局搅拌站旁</v>
          </cell>
          <cell r="H1496" t="str">
            <v>许文刚</v>
          </cell>
          <cell r="I1496">
            <v>15848808186</v>
          </cell>
        </row>
        <row r="1497">
          <cell r="A1497" t="str">
            <v>润耀</v>
          </cell>
          <cell r="B1497" t="str">
            <v>螺纹钢</v>
          </cell>
          <cell r="C1497" t="str">
            <v>HRB400EФ12*9m</v>
          </cell>
          <cell r="D1497" t="str">
            <v>吨</v>
          </cell>
          <cell r="E1497">
            <v>35</v>
          </cell>
          <cell r="F1497">
            <v>45740</v>
          </cell>
          <cell r="G1497" t="str">
            <v>（中铁六局呼和公司康新高速TJ4-2标）四川省甘孜藏族自治州康定市新都桥镇东俄罗三村中建八局搅拌站旁</v>
          </cell>
          <cell r="H1497" t="str">
            <v>许文刚</v>
          </cell>
          <cell r="I1497">
            <v>15848808186</v>
          </cell>
        </row>
        <row r="1498">
          <cell r="A1498" t="str">
            <v>润耀</v>
          </cell>
          <cell r="B1498" t="str">
            <v>盘螺</v>
          </cell>
          <cell r="C1498" t="str">
            <v>HRB400EФ12</v>
          </cell>
          <cell r="D1498" t="str">
            <v>吨</v>
          </cell>
          <cell r="E1498">
            <v>70</v>
          </cell>
          <cell r="F1498">
            <v>45741</v>
          </cell>
          <cell r="G1498" t="str">
            <v>（中铁六局呼和公司康新高速TJ4-2标）四川省甘孜藏族自治州康定市新都桥镇东俄罗三村中建八局搅拌站旁</v>
          </cell>
          <cell r="H1498" t="str">
            <v>许文刚</v>
          </cell>
          <cell r="I1498">
            <v>15848808186</v>
          </cell>
        </row>
        <row r="1499">
          <cell r="A1499" t="str">
            <v>陕钢</v>
          </cell>
          <cell r="B1499" t="str">
            <v>高线</v>
          </cell>
          <cell r="C1499" t="str">
            <v>HPB300Φ10</v>
          </cell>
          <cell r="D1499" t="str">
            <v>吨</v>
          </cell>
          <cell r="E1499">
            <v>15</v>
          </cell>
          <cell r="F1499">
            <v>45741</v>
          </cell>
          <cell r="G1499" t="str">
            <v>（中铁北京局-资乐高速6标）四川省乐山市市中区土主镇资乐高速TJ6标项目试验室</v>
          </cell>
          <cell r="H1499" t="str">
            <v>刘岩</v>
          </cell>
          <cell r="I1499">
            <v>18543566469</v>
          </cell>
        </row>
        <row r="1500">
          <cell r="A1500" t="str">
            <v>陕钢</v>
          </cell>
          <cell r="B1500" t="str">
            <v>高线</v>
          </cell>
          <cell r="C1500" t="str">
            <v>HPB300Φ8</v>
          </cell>
          <cell r="D1500" t="str">
            <v>吨</v>
          </cell>
          <cell r="E1500">
            <v>20.5</v>
          </cell>
          <cell r="F1500">
            <v>45741</v>
          </cell>
          <cell r="G1500" t="str">
            <v>（中铁北京局-资乐高速6标）四川省乐山市市中区土主镇资乐高速TJ6标项目试验室</v>
          </cell>
          <cell r="H1500" t="str">
            <v>刘岩</v>
          </cell>
          <cell r="I1500">
            <v>18543566469</v>
          </cell>
        </row>
        <row r="1501">
          <cell r="A1501" t="str">
            <v>陕钢</v>
          </cell>
          <cell r="B1501" t="str">
            <v>高线</v>
          </cell>
          <cell r="C1501" t="str">
            <v>HPB300Φ10</v>
          </cell>
          <cell r="D1501" t="str">
            <v>吨</v>
          </cell>
          <cell r="E1501">
            <v>35</v>
          </cell>
          <cell r="F1501">
            <v>45741</v>
          </cell>
          <cell r="G1501" t="str">
            <v>（中铁三局-铜资高速1标）四川省资阳市安岳县石羊镇猫坝村2#钢筋场</v>
          </cell>
          <cell r="H1501" t="str">
            <v>王雪</v>
          </cell>
          <cell r="I1501">
            <v>18729676589</v>
          </cell>
        </row>
        <row r="1502">
          <cell r="A1502" t="str">
            <v>陕钢</v>
          </cell>
          <cell r="B1502" t="str">
            <v>高线</v>
          </cell>
          <cell r="C1502" t="str">
            <v>HPB300Φ10</v>
          </cell>
          <cell r="D1502" t="str">
            <v>吨</v>
          </cell>
          <cell r="E1502">
            <v>105</v>
          </cell>
          <cell r="F1502">
            <v>45741</v>
          </cell>
          <cell r="G1502" t="str">
            <v>（中铁广州局-资乐高速5标）四川省乐山市井研县希望大道116号</v>
          </cell>
          <cell r="H1502" t="str">
            <v>廖俊杰</v>
          </cell>
          <cell r="I1502">
            <v>15775100965</v>
          </cell>
        </row>
        <row r="1503">
          <cell r="A1503" t="str">
            <v>达钢</v>
          </cell>
          <cell r="B1503" t="str">
            <v>盘圆</v>
          </cell>
          <cell r="C1503" t="str">
            <v>HPB300Ф12</v>
          </cell>
          <cell r="D1503" t="str">
            <v>吨</v>
          </cell>
          <cell r="E1503">
            <v>5</v>
          </cell>
          <cell r="F1503">
            <v>45741</v>
          </cell>
          <cell r="G1503" t="str">
            <v>（中核华兴市政道路项目部）四川省南充市营山县咸安大道成都元泽环境技术有限公司营山分公司</v>
          </cell>
          <cell r="H1503" t="str">
            <v>黎家敏</v>
          </cell>
          <cell r="I1503" t="str">
            <v>15082798787</v>
          </cell>
        </row>
        <row r="1504">
          <cell r="A1504" t="str">
            <v>达钢</v>
          </cell>
          <cell r="B1504" t="str">
            <v>螺纹钢</v>
          </cell>
          <cell r="C1504" t="str">
            <v>HRB400EФ25*9m</v>
          </cell>
          <cell r="D1504" t="str">
            <v>吨</v>
          </cell>
          <cell r="E1504">
            <v>18</v>
          </cell>
          <cell r="F1504">
            <v>45741</v>
          </cell>
          <cell r="G1504" t="str">
            <v>（中核华兴市政道路项目部）四川省南充市营山县咸安大道成都元泽环境技术有限公司营山分公司</v>
          </cell>
          <cell r="H1504" t="str">
            <v>黎家敏</v>
          </cell>
          <cell r="I1504" t="str">
            <v>15082798787</v>
          </cell>
        </row>
        <row r="1505">
          <cell r="A1505" t="str">
            <v>达钢</v>
          </cell>
          <cell r="B1505" t="str">
            <v>螺纹钢</v>
          </cell>
          <cell r="C1505" t="str">
            <v>HRB400EФ28*9m</v>
          </cell>
          <cell r="D1505" t="str">
            <v>吨</v>
          </cell>
          <cell r="E1505">
            <v>12</v>
          </cell>
          <cell r="F1505">
            <v>45741</v>
          </cell>
          <cell r="G1505" t="str">
            <v>（中核华兴市政道路项目部）四川省南充市营山县咸安大道成都元泽环境技术有限公司营山分公司</v>
          </cell>
          <cell r="H1505" t="str">
            <v>黎家敏</v>
          </cell>
          <cell r="I1505" t="str">
            <v>15082798787</v>
          </cell>
        </row>
        <row r="1506">
          <cell r="A1506" t="str">
            <v>德胜</v>
          </cell>
          <cell r="B1506" t="str">
            <v>螺纹钢</v>
          </cell>
          <cell r="C1506" t="str">
            <v>HRB400E Φ12 9m</v>
          </cell>
          <cell r="D1506" t="str">
            <v>吨</v>
          </cell>
          <cell r="E1506">
            <v>35</v>
          </cell>
          <cell r="F1506">
            <v>45741</v>
          </cell>
          <cell r="G1506" t="str">
            <v>（中铁广州局-成渝扩容2标）四川省资阳市雁江区石岭镇易家沟2号梁场</v>
          </cell>
          <cell r="H1506" t="str">
            <v>邓志强</v>
          </cell>
          <cell r="I1506">
            <v>17603045490</v>
          </cell>
        </row>
        <row r="1507">
          <cell r="A1507" t="str">
            <v>德胜</v>
          </cell>
          <cell r="B1507" t="str">
            <v>螺纹钢</v>
          </cell>
          <cell r="C1507" t="str">
            <v>HRB400E Φ16 9m</v>
          </cell>
          <cell r="D1507" t="str">
            <v>吨</v>
          </cell>
          <cell r="E1507">
            <v>105</v>
          </cell>
          <cell r="F1507">
            <v>45741</v>
          </cell>
          <cell r="G1507" t="str">
            <v>（中铁广州局-成渝扩容2标）四川省资阳市雁江区石岭镇易家沟2号梁场</v>
          </cell>
          <cell r="H1507" t="str">
            <v>邓志强</v>
          </cell>
          <cell r="I1507">
            <v>17603045490</v>
          </cell>
        </row>
        <row r="1508">
          <cell r="A1508" t="str">
            <v>德胜</v>
          </cell>
          <cell r="B1508" t="str">
            <v>螺纹钢</v>
          </cell>
          <cell r="C1508" t="str">
            <v>HRB400E Φ20 9m</v>
          </cell>
          <cell r="D1508" t="str">
            <v>吨</v>
          </cell>
          <cell r="E1508">
            <v>35</v>
          </cell>
          <cell r="F1508">
            <v>45741</v>
          </cell>
          <cell r="G1508" t="str">
            <v>（中铁广州局-成渝扩容2标）四川省资阳市雁江区石岭镇易家沟2号梁场</v>
          </cell>
          <cell r="H1508" t="str">
            <v>邓志强</v>
          </cell>
          <cell r="I1508">
            <v>17603045490</v>
          </cell>
        </row>
        <row r="1509">
          <cell r="A1509" t="str">
            <v>冷钢</v>
          </cell>
          <cell r="B1509" t="str">
            <v>盘螺</v>
          </cell>
          <cell r="C1509" t="str">
            <v>HRB400E Φ8</v>
          </cell>
          <cell r="D1509" t="str">
            <v>吨</v>
          </cell>
          <cell r="E1509">
            <v>34</v>
          </cell>
          <cell r="F1509">
            <v>45741</v>
          </cell>
          <cell r="G1509" t="str">
            <v>（商投建工达州中医药科技园-4工区-2号楼）达州市通川区达州中医药职业学院犀牛大道北段</v>
          </cell>
          <cell r="H1509" t="str">
            <v>张扬</v>
          </cell>
          <cell r="I1509">
            <v>18381904567</v>
          </cell>
        </row>
        <row r="1510">
          <cell r="A1510" t="str">
            <v>冷钢</v>
          </cell>
          <cell r="B1510" t="str">
            <v>螺纹钢</v>
          </cell>
          <cell r="C1510" t="str">
            <v>HRB400E Φ14 9m</v>
          </cell>
          <cell r="D1510" t="str">
            <v>吨</v>
          </cell>
          <cell r="E1510">
            <v>66</v>
          </cell>
          <cell r="F1510">
            <v>45741</v>
          </cell>
          <cell r="G1510" t="str">
            <v>（商投建工达州中医药科技园-4工区-2号楼）达州市通川区达州中医药职业学院犀牛大道北段</v>
          </cell>
          <cell r="H1510" t="str">
            <v>张扬</v>
          </cell>
          <cell r="I1510">
            <v>18381904567</v>
          </cell>
        </row>
        <row r="1511">
          <cell r="A1511" t="str">
            <v>成实</v>
          </cell>
          <cell r="B1511" t="str">
            <v>盘螺</v>
          </cell>
          <cell r="C1511" t="str">
            <v>HRB400EФ10</v>
          </cell>
          <cell r="D1511" t="str">
            <v>吨</v>
          </cell>
          <cell r="E1511">
            <v>35</v>
          </cell>
          <cell r="F1511">
            <v>45741</v>
          </cell>
          <cell r="G1511" t="str">
            <v>（中铁六局呼和公司康新高速TJ4-2标）四川省甘孜藏族自治州康定市新都桥镇东俄罗三村中建八局搅拌站旁</v>
          </cell>
          <cell r="H1511" t="str">
            <v>许文刚</v>
          </cell>
          <cell r="I1511">
            <v>15848808186</v>
          </cell>
        </row>
        <row r="1512">
          <cell r="A1512" t="str">
            <v>润耀</v>
          </cell>
          <cell r="B1512" t="str">
            <v>盘螺</v>
          </cell>
          <cell r="C1512" t="str">
            <v>HRB400E Φ10</v>
          </cell>
          <cell r="D1512" t="str">
            <v>吨</v>
          </cell>
          <cell r="E1512">
            <v>35</v>
          </cell>
          <cell r="F1512">
            <v>45742</v>
          </cell>
          <cell r="G1512" t="str">
            <v>（中铁广州局-成渝扩容2标）四川省资阳市雁江区石岭镇易家沟2号梁场</v>
          </cell>
          <cell r="H1512" t="str">
            <v>邓志强</v>
          </cell>
          <cell r="I1512">
            <v>17603045490</v>
          </cell>
        </row>
        <row r="1513">
          <cell r="A1513" t="str">
            <v>润耀</v>
          </cell>
          <cell r="B1513" t="str">
            <v>螺纹钢</v>
          </cell>
          <cell r="C1513" t="str">
            <v>HRB400E Φ32 9m</v>
          </cell>
          <cell r="D1513" t="str">
            <v>吨</v>
          </cell>
          <cell r="E1513">
            <v>35</v>
          </cell>
          <cell r="F1513">
            <v>45742</v>
          </cell>
          <cell r="G1513" t="str">
            <v>（中铁二局-成渝扩容4标）四川省成都市简阳市杨家镇桐子湾村二局拌合站</v>
          </cell>
          <cell r="H1513" t="str">
            <v>陈钢</v>
          </cell>
          <cell r="I1513">
            <v>13018165813</v>
          </cell>
        </row>
        <row r="1514">
          <cell r="A1514" t="str">
            <v>成实</v>
          </cell>
          <cell r="B1514" t="str">
            <v>盘圆</v>
          </cell>
          <cell r="C1514" t="str">
            <v>HPB300Ф8</v>
          </cell>
          <cell r="D1514" t="str">
            <v>吨</v>
          </cell>
          <cell r="E1514">
            <v>6</v>
          </cell>
          <cell r="F1514">
            <v>45742</v>
          </cell>
          <cell r="G1514" t="str">
            <v>（中核中原-温江北林医养综合体项目）四川省成都市温江区万春大道第三人民医院东</v>
          </cell>
          <cell r="H1514" t="str">
            <v>蔡杰</v>
          </cell>
          <cell r="I1514">
            <v>18875129329</v>
          </cell>
        </row>
        <row r="1515">
          <cell r="A1515" t="str">
            <v>成实</v>
          </cell>
          <cell r="B1515" t="str">
            <v>螺纹钢</v>
          </cell>
          <cell r="C1515" t="str">
            <v>HRB400EФ12*9m</v>
          </cell>
          <cell r="D1515" t="str">
            <v>吨</v>
          </cell>
          <cell r="E1515">
            <v>5</v>
          </cell>
          <cell r="F1515">
            <v>45742</v>
          </cell>
          <cell r="G1515" t="str">
            <v>（中核中原-温江北林医养综合体项目）四川省成都市温江区万春大道第三人民医院东</v>
          </cell>
          <cell r="H1515" t="str">
            <v>蔡杰</v>
          </cell>
          <cell r="I1515">
            <v>18875129329</v>
          </cell>
        </row>
        <row r="1516">
          <cell r="A1516" t="str">
            <v>成实</v>
          </cell>
          <cell r="B1516" t="str">
            <v>螺纹钢</v>
          </cell>
          <cell r="C1516" t="str">
            <v>HRB400EФ14*9m</v>
          </cell>
          <cell r="D1516" t="str">
            <v>吨</v>
          </cell>
          <cell r="E1516">
            <v>2.5</v>
          </cell>
          <cell r="F1516">
            <v>45742</v>
          </cell>
          <cell r="G1516" t="str">
            <v>（中核中原-温江北林医养综合体项目）四川省成都市温江区万春大道第三人民医院东</v>
          </cell>
          <cell r="H1516" t="str">
            <v>蔡杰</v>
          </cell>
          <cell r="I1516">
            <v>18875129329</v>
          </cell>
        </row>
        <row r="1517">
          <cell r="A1517" t="str">
            <v>成实</v>
          </cell>
          <cell r="B1517" t="str">
            <v>螺纹钢</v>
          </cell>
          <cell r="C1517" t="str">
            <v>HRB400EФ18*9m</v>
          </cell>
          <cell r="D1517" t="str">
            <v>吨</v>
          </cell>
          <cell r="E1517">
            <v>5</v>
          </cell>
          <cell r="F1517">
            <v>45742</v>
          </cell>
          <cell r="G1517" t="str">
            <v>（中核中原-温江北林医养综合体项目）四川省成都市温江区万春大道第三人民医院东</v>
          </cell>
          <cell r="H1517" t="str">
            <v>蔡杰</v>
          </cell>
          <cell r="I1517">
            <v>18875129329</v>
          </cell>
        </row>
        <row r="1518">
          <cell r="A1518" t="str">
            <v>成实</v>
          </cell>
          <cell r="B1518" t="str">
            <v>螺纹钢</v>
          </cell>
          <cell r="C1518" t="str">
            <v>HRB500EФ25*9m</v>
          </cell>
          <cell r="D1518" t="str">
            <v>吨</v>
          </cell>
          <cell r="E1518">
            <v>15</v>
          </cell>
          <cell r="F1518">
            <v>45742</v>
          </cell>
          <cell r="G1518" t="str">
            <v>（中核中原-温江北林医养综合体项目）四川省成都市温江区万春大道第三人民医院东</v>
          </cell>
          <cell r="H1518" t="str">
            <v>蔡杰</v>
          </cell>
          <cell r="I1518">
            <v>18875129329</v>
          </cell>
        </row>
        <row r="1519">
          <cell r="A1519" t="str">
            <v>陕钢</v>
          </cell>
          <cell r="B1519" t="str">
            <v>盘圆</v>
          </cell>
          <cell r="C1519" t="str">
            <v>HPB300Ф10</v>
          </cell>
          <cell r="D1519" t="str">
            <v>吨</v>
          </cell>
          <cell r="E1519">
            <v>7.5</v>
          </cell>
          <cell r="F1519">
            <v>45742</v>
          </cell>
          <cell r="G1519" t="str">
            <v>（成铁西物-德阳西外街项目）四川省德阳市旌阳区黄山路一段（司机拍摄签收小票时需设置时间及地点水印）</v>
          </cell>
          <cell r="H1519" t="str">
            <v>黄永福</v>
          </cell>
          <cell r="I1519" t="str">
            <v>15982823571</v>
          </cell>
        </row>
        <row r="1520">
          <cell r="A1520" t="str">
            <v>陕钢</v>
          </cell>
          <cell r="B1520" t="str">
            <v>盘螺</v>
          </cell>
          <cell r="C1520" t="str">
            <v>HRB400EФ12</v>
          </cell>
          <cell r="D1520" t="str">
            <v>吨</v>
          </cell>
          <cell r="E1520">
            <v>5</v>
          </cell>
          <cell r="F1520">
            <v>45742</v>
          </cell>
          <cell r="G1520" t="str">
            <v>（成铁西物-德阳西外街项目）四川省德阳市旌阳区黄山路一段（司机拍摄签收小票时需设置时间及地点水印）</v>
          </cell>
          <cell r="H1520" t="str">
            <v>黄永福</v>
          </cell>
          <cell r="I1520" t="str">
            <v>15982823571</v>
          </cell>
        </row>
        <row r="1521">
          <cell r="A1521" t="str">
            <v>陕钢</v>
          </cell>
          <cell r="B1521" t="str">
            <v>螺纹钢</v>
          </cell>
          <cell r="C1521" t="str">
            <v>HRB400EФ28*9m</v>
          </cell>
          <cell r="D1521" t="str">
            <v>吨</v>
          </cell>
          <cell r="E1521">
            <v>102.5</v>
          </cell>
          <cell r="F1521">
            <v>45742</v>
          </cell>
          <cell r="G1521" t="str">
            <v>（成铁西物-德阳西外街项目）四川省德阳市旌阳区黄山路一段（司机拍摄签收小票时需设置时间及地点水印）</v>
          </cell>
          <cell r="H1521" t="str">
            <v>黄永福</v>
          </cell>
          <cell r="I1521" t="str">
            <v>15982823571</v>
          </cell>
        </row>
        <row r="1522">
          <cell r="A1522" t="str">
            <v>陕钢</v>
          </cell>
          <cell r="B1522" t="str">
            <v>螺纹钢</v>
          </cell>
          <cell r="C1522" t="str">
            <v>HRB400EФ16*9m</v>
          </cell>
          <cell r="D1522" t="str">
            <v>吨</v>
          </cell>
          <cell r="E1522">
            <v>37.5</v>
          </cell>
          <cell r="F1522">
            <v>45742</v>
          </cell>
          <cell r="G1522" t="str">
            <v>（成铁西物-德阳西外街项目）四川省德阳市旌阳区黄山路一段（司机拍摄签收小票时需设置时间及地点水印）</v>
          </cell>
          <cell r="H1522" t="str">
            <v>黄永福</v>
          </cell>
          <cell r="I1522" t="str">
            <v>15982823571</v>
          </cell>
        </row>
        <row r="1523">
          <cell r="A1523" t="str">
            <v>陕钢</v>
          </cell>
          <cell r="B1523" t="str">
            <v>螺纹钢</v>
          </cell>
          <cell r="C1523" t="str">
            <v>HRB400EФ25*9m</v>
          </cell>
          <cell r="D1523" t="str">
            <v>吨</v>
          </cell>
          <cell r="E1523">
            <v>23.5</v>
          </cell>
          <cell r="F1523">
            <v>45742</v>
          </cell>
          <cell r="G1523" t="str">
            <v>（成铁西物-德阳西外街项目）四川省德阳市旌阳区黄山路一段（司机拍摄签收小票时需设置时间及地点水印）</v>
          </cell>
          <cell r="H1523" t="str">
            <v>黄永福</v>
          </cell>
          <cell r="I1523" t="str">
            <v>15982823571</v>
          </cell>
        </row>
        <row r="1524">
          <cell r="A1524" t="str">
            <v>达钢</v>
          </cell>
          <cell r="B1524" t="str">
            <v>螺纹钢</v>
          </cell>
          <cell r="C1524" t="str">
            <v>HRB400E Φ12 9m</v>
          </cell>
          <cell r="D1524" t="str">
            <v>吨</v>
          </cell>
          <cell r="E1524">
            <v>140</v>
          </cell>
          <cell r="F1524">
            <v>45743</v>
          </cell>
          <cell r="G1524" t="str">
            <v>（十九冶-江龙高速一分部）重庆市云阳县X886附近中国十九冶开云高速项目总包部西98米*复兴互通预制梁场</v>
          </cell>
          <cell r="H1524" t="str">
            <v>吴章红</v>
          </cell>
          <cell r="I1524">
            <v>18628165772</v>
          </cell>
        </row>
        <row r="1525">
          <cell r="A1525" t="str">
            <v>达钢</v>
          </cell>
          <cell r="B1525" t="str">
            <v>螺纹钢</v>
          </cell>
          <cell r="C1525" t="str">
            <v>HRB400E Φ12 9m</v>
          </cell>
          <cell r="D1525" t="str">
            <v>吨</v>
          </cell>
          <cell r="E1525">
            <v>35</v>
          </cell>
          <cell r="F1525">
            <v>45743</v>
          </cell>
          <cell r="G1525" t="str">
            <v>（十九冶-江龙高速三分部）重庆市云阳县蔈草镇三坵田*小尖山梁场</v>
          </cell>
          <cell r="H1525" t="str">
            <v>徐宇</v>
          </cell>
          <cell r="I1525">
            <v>19822311919</v>
          </cell>
        </row>
        <row r="1526">
          <cell r="A1526" t="str">
            <v>达钢</v>
          </cell>
          <cell r="B1526" t="str">
            <v>盘螺</v>
          </cell>
          <cell r="C1526" t="str">
            <v>HRB400E Φ10</v>
          </cell>
          <cell r="D1526" t="str">
            <v>吨</v>
          </cell>
          <cell r="E1526">
            <v>20</v>
          </cell>
          <cell r="F1526">
            <v>45743</v>
          </cell>
          <cell r="G1526" t="str">
            <v>（十九冶-江龙高速三分部）重庆市云阳县龙角镇*皮家营梁场</v>
          </cell>
          <cell r="H1526" t="str">
            <v>徐宇</v>
          </cell>
          <cell r="I1526">
            <v>19822311919</v>
          </cell>
        </row>
        <row r="1527">
          <cell r="A1527" t="str">
            <v>达钢</v>
          </cell>
          <cell r="B1527" t="str">
            <v>螺纹钢</v>
          </cell>
          <cell r="C1527" t="str">
            <v>HRB400E Φ12 9m</v>
          </cell>
          <cell r="D1527" t="str">
            <v>吨</v>
          </cell>
          <cell r="E1527">
            <v>50</v>
          </cell>
          <cell r="F1527">
            <v>45743</v>
          </cell>
          <cell r="G1527" t="str">
            <v>（十九冶-江龙高速三分部）重庆市云阳县龙角镇*皮家营梁场</v>
          </cell>
          <cell r="H1527" t="str">
            <v>徐宇</v>
          </cell>
          <cell r="I1527">
            <v>19822311919</v>
          </cell>
        </row>
        <row r="1528">
          <cell r="A1528" t="str">
            <v>达钢</v>
          </cell>
          <cell r="B1528" t="str">
            <v>盘螺</v>
          </cell>
          <cell r="C1528" t="str">
            <v>HRB400E Φ8</v>
          </cell>
          <cell r="D1528" t="str">
            <v>吨</v>
          </cell>
          <cell r="E1528">
            <v>10</v>
          </cell>
          <cell r="F1528">
            <v>45743</v>
          </cell>
          <cell r="G1528" t="str">
            <v>（十九冶-江龙高速三分部）龙角互通</v>
          </cell>
          <cell r="H1528" t="str">
            <v>徐宇</v>
          </cell>
          <cell r="I1528">
            <v>19822311919</v>
          </cell>
        </row>
        <row r="1529">
          <cell r="A1529" t="str">
            <v>达钢</v>
          </cell>
          <cell r="B1529" t="str">
            <v>盘螺</v>
          </cell>
          <cell r="C1529" t="str">
            <v>HRB400E Φ10</v>
          </cell>
          <cell r="D1529" t="str">
            <v>吨</v>
          </cell>
          <cell r="E1529">
            <v>27.5</v>
          </cell>
          <cell r="F1529">
            <v>45743</v>
          </cell>
          <cell r="G1529" t="str">
            <v>（十九冶-江龙高速三分部）龙角互通</v>
          </cell>
          <cell r="H1529" t="str">
            <v>徐宇</v>
          </cell>
          <cell r="I1529">
            <v>19822311919</v>
          </cell>
        </row>
        <row r="1530">
          <cell r="A1530" t="str">
            <v>达钢</v>
          </cell>
          <cell r="B1530" t="str">
            <v>螺纹钢</v>
          </cell>
          <cell r="C1530" t="str">
            <v>HRB400E Φ12 9m</v>
          </cell>
          <cell r="D1530" t="str">
            <v>吨</v>
          </cell>
          <cell r="E1530">
            <v>36</v>
          </cell>
          <cell r="F1530">
            <v>45743</v>
          </cell>
          <cell r="G1530" t="str">
            <v>（十九冶-江龙高速三分部）龙角互通</v>
          </cell>
          <cell r="H1530" t="str">
            <v>徐宇</v>
          </cell>
          <cell r="I1530">
            <v>19822311919</v>
          </cell>
        </row>
        <row r="1531">
          <cell r="A1531" t="str">
            <v>达钢</v>
          </cell>
          <cell r="B1531" t="str">
            <v>螺纹钢</v>
          </cell>
          <cell r="C1531" t="str">
            <v>HRB400E Φ14 9m</v>
          </cell>
          <cell r="D1531" t="str">
            <v>吨</v>
          </cell>
          <cell r="E1531">
            <v>9</v>
          </cell>
          <cell r="F1531">
            <v>45743</v>
          </cell>
          <cell r="G1531" t="str">
            <v>（十九冶-江龙高速三分部）龙角互通</v>
          </cell>
          <cell r="H1531" t="str">
            <v>徐宇</v>
          </cell>
          <cell r="I1531">
            <v>19822311919</v>
          </cell>
        </row>
        <row r="1532">
          <cell r="A1532" t="str">
            <v>达钢</v>
          </cell>
          <cell r="B1532" t="str">
            <v>螺纹钢</v>
          </cell>
          <cell r="C1532" t="str">
            <v>HRB400E Φ16 9m</v>
          </cell>
          <cell r="D1532" t="str">
            <v>吨</v>
          </cell>
          <cell r="E1532">
            <v>27</v>
          </cell>
          <cell r="F1532">
            <v>45743</v>
          </cell>
          <cell r="G1532" t="str">
            <v>（十九冶-江龙高速三分部）龙角互通</v>
          </cell>
          <cell r="H1532" t="str">
            <v>徐宇</v>
          </cell>
          <cell r="I1532">
            <v>19822311919</v>
          </cell>
        </row>
        <row r="1533">
          <cell r="A1533" t="str">
            <v>德胜</v>
          </cell>
          <cell r="B1533" t="str">
            <v>螺纹钢</v>
          </cell>
          <cell r="C1533" t="str">
            <v>HRB400E Φ28 9m</v>
          </cell>
          <cell r="D1533" t="str">
            <v>吨</v>
          </cell>
          <cell r="E1533">
            <v>35</v>
          </cell>
          <cell r="F1533">
            <v>45743</v>
          </cell>
          <cell r="G1533" t="str">
            <v>（中铁广州局-成渝扩容2标）成渝扩容项目ZCB3-2标2＃拌和站【雁江区联盟桥东北50米(资资路) 】</v>
          </cell>
          <cell r="H1533" t="str">
            <v>刘沛琦</v>
          </cell>
          <cell r="I1533">
            <v>18011784798</v>
          </cell>
        </row>
        <row r="1534">
          <cell r="A1534" t="str">
            <v>德胜</v>
          </cell>
          <cell r="B1534" t="str">
            <v>螺纹钢</v>
          </cell>
          <cell r="C1534" t="str">
            <v>HRB400E Φ28 12m</v>
          </cell>
          <cell r="D1534" t="str">
            <v>吨</v>
          </cell>
          <cell r="E1534">
            <v>70</v>
          </cell>
          <cell r="F1534">
            <v>45743</v>
          </cell>
          <cell r="G1534" t="str">
            <v>（中铁广州局-成渝扩容2标）成渝扩容项目ZCB3-2标2＃拌和站【雁江区联盟桥东北50米(资资路) 】</v>
          </cell>
          <cell r="H1534" t="str">
            <v>刘沛琦</v>
          </cell>
          <cell r="I1534">
            <v>18011784798</v>
          </cell>
        </row>
        <row r="1535">
          <cell r="A1535" t="str">
            <v>达钢</v>
          </cell>
          <cell r="B1535" t="str">
            <v>螺纹钢</v>
          </cell>
          <cell r="C1535" t="str">
            <v>HRB400E Φ16 9m</v>
          </cell>
          <cell r="D1535" t="str">
            <v>吨</v>
          </cell>
          <cell r="E1535">
            <v>12</v>
          </cell>
          <cell r="F1535">
            <v>45743</v>
          </cell>
          <cell r="G1535" t="str">
            <v>（五冶达州国道542项目-三工区桥梁3工段）四川省达州市达川区赵固镇水文村原村委会下300米</v>
          </cell>
          <cell r="H1535" t="str">
            <v>李代茂</v>
          </cell>
          <cell r="I1535">
            <v>18302833536</v>
          </cell>
        </row>
        <row r="1536">
          <cell r="A1536" t="str">
            <v>达钢</v>
          </cell>
          <cell r="B1536" t="str">
            <v>螺纹钢</v>
          </cell>
          <cell r="C1536" t="str">
            <v>HRB400E Φ28 9m</v>
          </cell>
          <cell r="D1536" t="str">
            <v>吨</v>
          </cell>
          <cell r="E1536">
            <v>6</v>
          </cell>
          <cell r="F1536">
            <v>45743</v>
          </cell>
          <cell r="G1536" t="str">
            <v>（五冶达州国道542项目-三工区桥梁3工段）四川省达州市达川区赵固镇水文村原村委会下300米</v>
          </cell>
          <cell r="H1536" t="str">
            <v>李代茂</v>
          </cell>
          <cell r="I1536">
            <v>18302833536</v>
          </cell>
        </row>
        <row r="1537">
          <cell r="A1537" t="str">
            <v>达钢</v>
          </cell>
          <cell r="B1537" t="str">
            <v>螺纹钢</v>
          </cell>
          <cell r="C1537" t="str">
            <v>HRB400E Φ32 9m</v>
          </cell>
          <cell r="D1537" t="str">
            <v>吨</v>
          </cell>
          <cell r="E1537">
            <v>3</v>
          </cell>
          <cell r="F1537">
            <v>45743</v>
          </cell>
          <cell r="G1537" t="str">
            <v>（五冶达州国道542项目-三工区桥梁3工段）四川省达州市达川区赵固镇水文村原村委会下300米</v>
          </cell>
          <cell r="H1537" t="str">
            <v>李代茂</v>
          </cell>
          <cell r="I1537">
            <v>18302833536</v>
          </cell>
        </row>
        <row r="1538">
          <cell r="A1538" t="str">
            <v>达钢</v>
          </cell>
          <cell r="B1538" t="str">
            <v>螺纹钢</v>
          </cell>
          <cell r="C1538" t="str">
            <v>HRB400E Φ12 9m</v>
          </cell>
          <cell r="D1538" t="str">
            <v>吨</v>
          </cell>
          <cell r="E1538">
            <v>9</v>
          </cell>
          <cell r="F1538">
            <v>45743</v>
          </cell>
          <cell r="G1538" t="str">
            <v>（五冶达州国道542项目-一工区桥梁二工段）四川省达州市达川区达川区石梯镇石成村</v>
          </cell>
          <cell r="H1538" t="str">
            <v>夏树彬</v>
          </cell>
          <cell r="I1538">
            <v>13518183653</v>
          </cell>
        </row>
        <row r="1539">
          <cell r="A1539" t="str">
            <v>达钢</v>
          </cell>
          <cell r="B1539" t="str">
            <v>螺纹钢</v>
          </cell>
          <cell r="C1539" t="str">
            <v>HRB400E Φ14 9m</v>
          </cell>
          <cell r="D1539" t="str">
            <v>吨</v>
          </cell>
          <cell r="E1539">
            <v>9</v>
          </cell>
          <cell r="F1539">
            <v>45743</v>
          </cell>
          <cell r="G1539" t="str">
            <v>（五冶达州国道542项目-一工区桥梁二工段）四川省达州市达川区达川区石梯镇石成村</v>
          </cell>
          <cell r="H1539" t="str">
            <v>夏树彬</v>
          </cell>
          <cell r="I1539">
            <v>13518183653</v>
          </cell>
        </row>
        <row r="1540">
          <cell r="A1540" t="str">
            <v>达钢</v>
          </cell>
          <cell r="B1540" t="str">
            <v>螺纹钢</v>
          </cell>
          <cell r="C1540" t="str">
            <v>HRB400E Φ28 9m</v>
          </cell>
          <cell r="D1540" t="str">
            <v>吨</v>
          </cell>
          <cell r="E1540">
            <v>18</v>
          </cell>
          <cell r="F1540">
            <v>45743</v>
          </cell>
          <cell r="G1540" t="str">
            <v>（五冶达州国道542项目-一工区桥梁二工段）四川省达州市达川区达川区石梯镇石成村</v>
          </cell>
          <cell r="H1540" t="str">
            <v>夏树彬</v>
          </cell>
          <cell r="I1540">
            <v>13518183653</v>
          </cell>
        </row>
        <row r="1541">
          <cell r="A1541" t="str">
            <v>达钢</v>
          </cell>
          <cell r="B1541" t="str">
            <v>螺纹钢</v>
          </cell>
          <cell r="C1541" t="str">
            <v>HRB400E Φ32 9m</v>
          </cell>
          <cell r="D1541" t="str">
            <v>吨</v>
          </cell>
          <cell r="E1541">
            <v>9</v>
          </cell>
          <cell r="F1541">
            <v>45743</v>
          </cell>
          <cell r="G1541" t="str">
            <v>（五冶达州国道542项目-一工区桥梁二工段）四川省达州市达川区达川区石梯镇石成村</v>
          </cell>
          <cell r="H1541" t="str">
            <v>夏树彬</v>
          </cell>
          <cell r="I1541">
            <v>13518183653</v>
          </cell>
        </row>
        <row r="1542">
          <cell r="A1542" t="str">
            <v>达钢</v>
          </cell>
          <cell r="B1542" t="str">
            <v>盘螺</v>
          </cell>
          <cell r="C1542" t="str">
            <v>HRB400E Φ8</v>
          </cell>
          <cell r="D1542" t="str">
            <v>吨</v>
          </cell>
          <cell r="E1542">
            <v>3</v>
          </cell>
          <cell r="F1542">
            <v>45743</v>
          </cell>
          <cell r="G1542" t="str">
            <v>(五冶钢构医学科学产业园建设项目房建二部-六标)四川省南充市顺庆区搬罾街道学府大道二段</v>
          </cell>
          <cell r="H1542" t="str">
            <v>安南</v>
          </cell>
          <cell r="I1542">
            <v>19950525030</v>
          </cell>
        </row>
        <row r="1543">
          <cell r="A1543" t="str">
            <v>达钢</v>
          </cell>
          <cell r="B1543" t="str">
            <v>螺纹钢</v>
          </cell>
          <cell r="C1543" t="str">
            <v>HRB400E Φ12 9m</v>
          </cell>
          <cell r="D1543" t="str">
            <v>吨</v>
          </cell>
          <cell r="E1543">
            <v>21</v>
          </cell>
          <cell r="F1543">
            <v>45743</v>
          </cell>
          <cell r="G1543" t="str">
            <v>(五冶钢构医学科学产业园建设项目房建二部-六标)四川省南充市顺庆区搬罾街道学府大道二段</v>
          </cell>
          <cell r="H1543" t="str">
            <v>安南</v>
          </cell>
          <cell r="I1543">
            <v>19950525030</v>
          </cell>
        </row>
        <row r="1544">
          <cell r="A1544" t="str">
            <v>达钢</v>
          </cell>
          <cell r="B1544" t="str">
            <v>螺纹钢</v>
          </cell>
          <cell r="C1544" t="str">
            <v>HRB400E Φ25 9m</v>
          </cell>
          <cell r="D1544" t="str">
            <v>吨</v>
          </cell>
          <cell r="E1544">
            <v>12</v>
          </cell>
          <cell r="F1544">
            <v>45743</v>
          </cell>
          <cell r="G1544" t="str">
            <v>(五冶钢构医学科学产业园建设项目房建二部-六标)四川省南充市顺庆区搬罾街道学府大道二段</v>
          </cell>
          <cell r="H1544" t="str">
            <v>安南</v>
          </cell>
          <cell r="I1544">
            <v>19950525030</v>
          </cell>
        </row>
        <row r="1545">
          <cell r="A1545" t="str">
            <v>陕钢</v>
          </cell>
          <cell r="B1545" t="str">
            <v>高线</v>
          </cell>
          <cell r="C1545" t="str">
            <v>HPB300 Φ6</v>
          </cell>
          <cell r="D1545" t="str">
            <v>吨</v>
          </cell>
          <cell r="E1545">
            <v>15</v>
          </cell>
          <cell r="F1545">
            <v>45743</v>
          </cell>
          <cell r="G1545" t="str">
            <v>(五冶钢构医学科学产业园建设项目房建二部-四标（5-4）)四川省南充市顺庆区搬罾街道学府大道二段</v>
          </cell>
          <cell r="H1545" t="str">
            <v>安南</v>
          </cell>
          <cell r="I1545">
            <v>19950525030</v>
          </cell>
        </row>
        <row r="1546">
          <cell r="A1546" t="str">
            <v>陕钢</v>
          </cell>
          <cell r="B1546" t="str">
            <v>盘螺</v>
          </cell>
          <cell r="C1546" t="str">
            <v>HRB400E Φ6</v>
          </cell>
          <cell r="D1546" t="str">
            <v>吨</v>
          </cell>
          <cell r="E1546">
            <v>15</v>
          </cell>
          <cell r="F1546">
            <v>45743</v>
          </cell>
          <cell r="G1546" t="str">
            <v>(五冶钢构医学科学产业园建设项目房建二部-四标（5-4）)四川省南充市顺庆区搬罾街道学府大道二段</v>
          </cell>
          <cell r="H1546" t="str">
            <v>安南</v>
          </cell>
          <cell r="I1546">
            <v>19950525030</v>
          </cell>
        </row>
        <row r="1547">
          <cell r="A1547" t="str">
            <v>陕钢</v>
          </cell>
          <cell r="B1547" t="str">
            <v>盘螺</v>
          </cell>
          <cell r="C1547" t="str">
            <v>HRB400E Φ8</v>
          </cell>
          <cell r="D1547" t="str">
            <v>吨</v>
          </cell>
          <cell r="E1547">
            <v>5</v>
          </cell>
          <cell r="F1547">
            <v>45743</v>
          </cell>
          <cell r="G1547" t="str">
            <v>(五冶钢构医学科学产业园建设项目房建二部-四标（5-4）)四川省南充市顺庆区搬罾街道学府大道二段</v>
          </cell>
          <cell r="H1547" t="str">
            <v>安南</v>
          </cell>
          <cell r="I1547">
            <v>19950525030</v>
          </cell>
        </row>
        <row r="1548">
          <cell r="A1548" t="str">
            <v>陕钢</v>
          </cell>
          <cell r="B1548" t="str">
            <v>盘螺</v>
          </cell>
          <cell r="C1548" t="str">
            <v>HRB400E Φ8</v>
          </cell>
          <cell r="D1548" t="str">
            <v>吨</v>
          </cell>
          <cell r="E1548">
            <v>17.5</v>
          </cell>
          <cell r="F1548">
            <v>45743</v>
          </cell>
          <cell r="G1548" t="str">
            <v>（中核华兴-峨眉山项目）四川省乐山市峨眉山市双福镇梓橦庙红华五期中核华兴工地</v>
          </cell>
          <cell r="H1548" t="str">
            <v>李汉军</v>
          </cell>
          <cell r="I1548" t="str">
            <v>18691249091</v>
          </cell>
        </row>
        <row r="1549">
          <cell r="A1549" t="str">
            <v>陕钢</v>
          </cell>
          <cell r="B1549" t="str">
            <v>盘螺</v>
          </cell>
          <cell r="C1549" t="str">
            <v>HRB400E Φ10</v>
          </cell>
          <cell r="D1549" t="str">
            <v>吨</v>
          </cell>
          <cell r="E1549">
            <v>15</v>
          </cell>
          <cell r="F1549">
            <v>45743</v>
          </cell>
          <cell r="G1549" t="str">
            <v>（中核华兴-峨眉山项目）四川省乐山市峨眉山市双福镇梓橦庙红华五期中核华兴工地</v>
          </cell>
          <cell r="H1549" t="str">
            <v>李汉军</v>
          </cell>
          <cell r="I1549" t="str">
            <v>18691249091</v>
          </cell>
        </row>
        <row r="1550">
          <cell r="A1550" t="str">
            <v>陕钢</v>
          </cell>
          <cell r="B1550" t="str">
            <v>高线</v>
          </cell>
          <cell r="C1550" t="str">
            <v>HPB300 6</v>
          </cell>
          <cell r="D1550" t="str">
            <v>吨</v>
          </cell>
          <cell r="E1550">
            <v>2.5</v>
          </cell>
          <cell r="F1550">
            <v>45743</v>
          </cell>
          <cell r="G1550" t="str">
            <v>（中核华兴-峨眉山项目）四川省乐山市峨眉山市双福镇梓橦庙红华五期中核华兴工地</v>
          </cell>
          <cell r="H1550" t="str">
            <v>李汉军</v>
          </cell>
          <cell r="I1550" t="str">
            <v>18691249091</v>
          </cell>
        </row>
        <row r="1551">
          <cell r="A1551" t="str">
            <v>陕钢</v>
          </cell>
          <cell r="B1551" t="str">
            <v>高线</v>
          </cell>
          <cell r="C1551" t="str">
            <v>HPB300Φ12</v>
          </cell>
          <cell r="D1551" t="str">
            <v>吨</v>
          </cell>
          <cell r="E1551">
            <v>35</v>
          </cell>
          <cell r="F1551">
            <v>45743</v>
          </cell>
          <cell r="G1551" t="str">
            <v>（中铁广州局-成渝扩容2标）成渝扩容项目ZCB3-2标2＃拌和站【雁江区联盟桥东北50米(资资路) 】</v>
          </cell>
          <cell r="H1551" t="str">
            <v>刘沛琦</v>
          </cell>
          <cell r="I1551">
            <v>18011784798</v>
          </cell>
        </row>
        <row r="1552">
          <cell r="A1552" t="str">
            <v>晋邦</v>
          </cell>
          <cell r="B1552" t="str">
            <v>高线</v>
          </cell>
          <cell r="C1552" t="str">
            <v>HPB300Φ8</v>
          </cell>
          <cell r="D1552" t="str">
            <v>吨</v>
          </cell>
          <cell r="E1552">
            <v>3</v>
          </cell>
          <cell r="F1552">
            <v>45743</v>
          </cell>
          <cell r="G1552" t="str">
            <v>（十九冶-江龙高速一分部）重庆市云阳县开云高速附近湿坝北463米*龙王溪弃土场</v>
          </cell>
          <cell r="H1552" t="str">
            <v>吴章红</v>
          </cell>
          <cell r="I1552">
            <v>18628165772</v>
          </cell>
        </row>
        <row r="1553">
          <cell r="A1553" t="str">
            <v>晋邦</v>
          </cell>
          <cell r="B1553" t="str">
            <v>螺纹钢</v>
          </cell>
          <cell r="C1553" t="str">
            <v>HRB400E Φ12 9m</v>
          </cell>
          <cell r="D1553" t="str">
            <v>吨</v>
          </cell>
          <cell r="E1553">
            <v>7.2</v>
          </cell>
          <cell r="F1553">
            <v>45743</v>
          </cell>
          <cell r="G1553" t="str">
            <v>（十九冶-江龙高速一分部）重庆市云阳县开云高速附近湿坝北463米*龙王溪弃土场</v>
          </cell>
          <cell r="H1553" t="str">
            <v>吴章红</v>
          </cell>
          <cell r="I1553">
            <v>18628165772</v>
          </cell>
        </row>
        <row r="1554">
          <cell r="A1554" t="str">
            <v>晋邦</v>
          </cell>
          <cell r="B1554" t="str">
            <v>螺纹钢</v>
          </cell>
          <cell r="C1554" t="str">
            <v>HRB400E Φ16 9m</v>
          </cell>
          <cell r="D1554" t="str">
            <v>吨</v>
          </cell>
          <cell r="E1554">
            <v>18</v>
          </cell>
          <cell r="F1554">
            <v>45743</v>
          </cell>
          <cell r="G1554" t="str">
            <v>（十九冶-江龙高速一分部）重庆市云阳县开云高速附近湿坝北463米*龙王溪弃土场</v>
          </cell>
          <cell r="H1554" t="str">
            <v>吴章红</v>
          </cell>
          <cell r="I1554">
            <v>18628165772</v>
          </cell>
        </row>
        <row r="1555">
          <cell r="A1555" t="str">
            <v>晋邦</v>
          </cell>
          <cell r="B1555" t="str">
            <v>螺纹钢</v>
          </cell>
          <cell r="C1555" t="str">
            <v>HRB400E Φ25 9m</v>
          </cell>
          <cell r="D1555" t="str">
            <v>吨</v>
          </cell>
          <cell r="E1555">
            <v>6</v>
          </cell>
          <cell r="F1555">
            <v>45743</v>
          </cell>
          <cell r="G1555" t="str">
            <v>（十九冶-江龙高速一分部）重庆市云阳县开云高速附近湿坝北463米*龙王溪弃土场</v>
          </cell>
          <cell r="H1555" t="str">
            <v>吴章红</v>
          </cell>
          <cell r="I1555">
            <v>18628165772</v>
          </cell>
        </row>
        <row r="1556">
          <cell r="A1556" t="str">
            <v>晋邦</v>
          </cell>
          <cell r="B1556" t="str">
            <v>螺纹钢</v>
          </cell>
          <cell r="C1556" t="str">
            <v>HRB400E Φ12 9m</v>
          </cell>
          <cell r="D1556" t="str">
            <v>吨</v>
          </cell>
          <cell r="E1556">
            <v>16</v>
          </cell>
          <cell r="F1556">
            <v>45743</v>
          </cell>
          <cell r="G1556" t="str">
            <v>（十九冶-江龙高速二分部）重庆市云阳县宝坪镇双塆村*地坪村路基</v>
          </cell>
          <cell r="H1556" t="str">
            <v>张鹏</v>
          </cell>
          <cell r="I1556">
            <v>18223006448</v>
          </cell>
        </row>
        <row r="1557">
          <cell r="A1557" t="str">
            <v>晋邦</v>
          </cell>
          <cell r="B1557" t="str">
            <v>螺纹钢</v>
          </cell>
          <cell r="C1557" t="str">
            <v>HRB400E Φ14 9m</v>
          </cell>
          <cell r="D1557" t="str">
            <v>吨</v>
          </cell>
          <cell r="E1557">
            <v>16</v>
          </cell>
          <cell r="F1557">
            <v>45743</v>
          </cell>
          <cell r="G1557" t="str">
            <v>（十九冶-江龙高速二分部）重庆市云阳县宝坪镇双塆村*地坪村路基</v>
          </cell>
          <cell r="H1557" t="str">
            <v>张鹏</v>
          </cell>
          <cell r="I1557">
            <v>18223006448</v>
          </cell>
        </row>
        <row r="1558">
          <cell r="A1558" t="str">
            <v>晋邦</v>
          </cell>
          <cell r="B1558" t="str">
            <v>高线</v>
          </cell>
          <cell r="C1558" t="str">
            <v>HPB300Φ6</v>
          </cell>
          <cell r="D1558" t="str">
            <v>吨</v>
          </cell>
          <cell r="E1558">
            <v>2.5</v>
          </cell>
          <cell r="F1558">
            <v>45743</v>
          </cell>
          <cell r="G1558" t="str">
            <v>（十九冶-江龙高速二分部）重庆市云阳县宝坪镇双塆村*地坪村路基</v>
          </cell>
          <cell r="H1558" t="str">
            <v>张鹏</v>
          </cell>
          <cell r="I1558">
            <v>18223006448</v>
          </cell>
        </row>
        <row r="1559">
          <cell r="A1559" t="str">
            <v>达钢</v>
          </cell>
          <cell r="B1559" t="str">
            <v>盘螺</v>
          </cell>
          <cell r="C1559" t="str">
            <v>HRB400E Φ8</v>
          </cell>
          <cell r="D1559" t="str">
            <v>吨</v>
          </cell>
          <cell r="E1559">
            <v>10</v>
          </cell>
          <cell r="F1559">
            <v>45744</v>
          </cell>
          <cell r="G1559" t="str">
            <v>（五冶钢构宜宾高县月江镇建设项目）  四川省宜宾市高县月江镇刚记超市斜对面(还阳组团沪碳二期项目)</v>
          </cell>
          <cell r="H1559" t="str">
            <v>张朝亮</v>
          </cell>
          <cell r="I1559">
            <v>15228205853</v>
          </cell>
        </row>
        <row r="1560">
          <cell r="A1560" t="str">
            <v>达钢</v>
          </cell>
          <cell r="B1560" t="str">
            <v>螺纹钢</v>
          </cell>
          <cell r="C1560" t="str">
            <v>HRB400E Φ14 9m</v>
          </cell>
          <cell r="D1560" t="str">
            <v>吨</v>
          </cell>
          <cell r="E1560">
            <v>25</v>
          </cell>
          <cell r="F1560">
            <v>45744</v>
          </cell>
          <cell r="G1560" t="str">
            <v>（五冶钢构宜宾高县月江镇建设项目）  四川省宜宾市高县月江镇刚记超市斜对面(还阳组团沪碳二期项目)</v>
          </cell>
          <cell r="H1560" t="str">
            <v>张朝亮</v>
          </cell>
          <cell r="I1560">
            <v>15228205853</v>
          </cell>
        </row>
        <row r="1561">
          <cell r="A1561" t="str">
            <v>达钢</v>
          </cell>
          <cell r="B1561" t="str">
            <v>盘螺</v>
          </cell>
          <cell r="C1561" t="str">
            <v>HRB400E Φ10</v>
          </cell>
          <cell r="D1561" t="str">
            <v>吨</v>
          </cell>
          <cell r="E1561">
            <v>15</v>
          </cell>
          <cell r="F1561">
            <v>45744</v>
          </cell>
          <cell r="G1561" t="str">
            <v>（五冶钢构宜宾高县月江镇建设项目）  四川省宜宾市高县月江镇刚记超市斜对面(还阳组团沪碳二期项目)</v>
          </cell>
          <cell r="H1561" t="str">
            <v>张朝亮</v>
          </cell>
          <cell r="I1561">
            <v>15228205853</v>
          </cell>
        </row>
        <row r="1562">
          <cell r="A1562" t="str">
            <v>达钢</v>
          </cell>
          <cell r="B1562" t="str">
            <v>螺纹钢</v>
          </cell>
          <cell r="C1562" t="str">
            <v>HRB400E Φ12 9m</v>
          </cell>
          <cell r="D1562" t="str">
            <v>吨</v>
          </cell>
          <cell r="E1562">
            <v>17</v>
          </cell>
          <cell r="F1562">
            <v>45744</v>
          </cell>
          <cell r="G1562" t="str">
            <v>（五冶钢构宜宾高县月江镇建设项目）  四川省宜宾市高县月江镇刚记超市斜对面(还阳组团沪碳二期项目)</v>
          </cell>
          <cell r="H1562" t="str">
            <v>张朝亮</v>
          </cell>
          <cell r="I1562">
            <v>15228205853</v>
          </cell>
        </row>
        <row r="1563">
          <cell r="A1563" t="str">
            <v>达钢</v>
          </cell>
          <cell r="B1563" t="str">
            <v>螺纹钢</v>
          </cell>
          <cell r="C1563" t="str">
            <v>HRB400E Φ14 9m</v>
          </cell>
          <cell r="D1563" t="str">
            <v>吨</v>
          </cell>
          <cell r="E1563">
            <v>3</v>
          </cell>
          <cell r="F1563">
            <v>45744</v>
          </cell>
          <cell r="G1563" t="str">
            <v>（五冶钢构宜宾高县月江镇建设项目）  四川省宜宾市高县月江镇刚记超市斜对面(还阳组团沪碳二期项目)</v>
          </cell>
          <cell r="H1563" t="str">
            <v>张朝亮</v>
          </cell>
          <cell r="I1563">
            <v>15228205853</v>
          </cell>
        </row>
        <row r="1564">
          <cell r="A1564" t="str">
            <v>德胜</v>
          </cell>
          <cell r="B1564" t="str">
            <v>螺纹钢</v>
          </cell>
          <cell r="C1564" t="str">
            <v>HRB400E Φ16 9m</v>
          </cell>
          <cell r="D1564" t="str">
            <v>吨</v>
          </cell>
          <cell r="E1564">
            <v>34</v>
          </cell>
          <cell r="F1564">
            <v>45744</v>
          </cell>
          <cell r="G1564" t="str">
            <v>（五冶钢构宜宾高县月江镇建设项目）  四川省宜宾市高县月江镇刚记超市斜对面(还阳组团沪碳二期项目)</v>
          </cell>
          <cell r="H1564" t="str">
            <v>张朝亮</v>
          </cell>
          <cell r="I1564">
            <v>15228205853</v>
          </cell>
        </row>
        <row r="1565">
          <cell r="A1565" t="str">
            <v>德胜</v>
          </cell>
          <cell r="B1565" t="str">
            <v>螺纹钢</v>
          </cell>
          <cell r="C1565" t="str">
            <v>HRB400E Φ18 9m</v>
          </cell>
          <cell r="D1565" t="str">
            <v>吨</v>
          </cell>
          <cell r="E1565">
            <v>46</v>
          </cell>
          <cell r="F1565">
            <v>45744</v>
          </cell>
          <cell r="G1565" t="str">
            <v>（五冶钢构宜宾高县月江镇建设项目）  四川省宜宾市高县月江镇刚记超市斜对面(还阳组团沪碳二期项目)</v>
          </cell>
          <cell r="H1565" t="str">
            <v>张朝亮</v>
          </cell>
          <cell r="I1565">
            <v>15228205853</v>
          </cell>
        </row>
        <row r="1566">
          <cell r="A1566" t="str">
            <v>德胜</v>
          </cell>
          <cell r="B1566" t="str">
            <v>螺纹钢</v>
          </cell>
          <cell r="C1566" t="str">
            <v>HRB400E Φ20 9m</v>
          </cell>
          <cell r="D1566" t="str">
            <v>吨</v>
          </cell>
          <cell r="E1566">
            <v>9</v>
          </cell>
          <cell r="F1566">
            <v>45744</v>
          </cell>
          <cell r="G1566" t="str">
            <v>（五冶钢构宜宾高县月江镇建设项目）  四川省宜宾市高县月江镇刚记超市斜对面(还阳组团沪碳二期项目)</v>
          </cell>
          <cell r="H1566" t="str">
            <v>张朝亮</v>
          </cell>
          <cell r="I1566">
            <v>15228205853</v>
          </cell>
        </row>
        <row r="1567">
          <cell r="A1567" t="str">
            <v>德胜</v>
          </cell>
          <cell r="B1567" t="str">
            <v>螺纹钢</v>
          </cell>
          <cell r="C1567" t="str">
            <v>HRB400E Φ22 9m</v>
          </cell>
          <cell r="D1567" t="str">
            <v>吨</v>
          </cell>
          <cell r="E1567">
            <v>9</v>
          </cell>
          <cell r="F1567">
            <v>45744</v>
          </cell>
          <cell r="G1567" t="str">
            <v>（五冶钢构宜宾高县月江镇建设项目）  四川省宜宾市高县月江镇刚记超市斜对面(还阳组团沪碳二期项目)</v>
          </cell>
          <cell r="H1567" t="str">
            <v>张朝亮</v>
          </cell>
          <cell r="I1567">
            <v>15228205853</v>
          </cell>
        </row>
        <row r="1568">
          <cell r="A1568" t="str">
            <v>德胜</v>
          </cell>
          <cell r="B1568" t="str">
            <v>螺纹钢</v>
          </cell>
          <cell r="C1568" t="str">
            <v>HRB400E Φ25 9m</v>
          </cell>
          <cell r="D1568" t="str">
            <v>吨</v>
          </cell>
          <cell r="E1568">
            <v>9</v>
          </cell>
          <cell r="F1568">
            <v>45744</v>
          </cell>
          <cell r="G1568" t="str">
            <v>（五冶钢构宜宾高县月江镇建设项目）  四川省宜宾市高县月江镇刚记超市斜对面(还阳组团沪碳二期项目)</v>
          </cell>
          <cell r="H1568" t="str">
            <v>张朝亮</v>
          </cell>
          <cell r="I1568">
            <v>15228205853</v>
          </cell>
        </row>
        <row r="1569">
          <cell r="A1569" t="str">
            <v>八局</v>
          </cell>
          <cell r="B1569" t="str">
            <v>螺纹钢</v>
          </cell>
          <cell r="C1569" t="str">
            <v>HRB400E Φ14 9m</v>
          </cell>
          <cell r="D1569" t="str">
            <v>吨</v>
          </cell>
          <cell r="E1569">
            <v>5</v>
          </cell>
          <cell r="F1569">
            <v>45744</v>
          </cell>
          <cell r="G1569" t="str">
            <v>（五局乐山机场项目）乐山市五通桥区冠英镇</v>
          </cell>
          <cell r="H1569" t="str">
            <v>刘龙峰</v>
          </cell>
          <cell r="I1569">
            <v>17671354899</v>
          </cell>
        </row>
        <row r="1570">
          <cell r="A1570" t="str">
            <v>八局</v>
          </cell>
          <cell r="B1570" t="str">
            <v>盘螺</v>
          </cell>
          <cell r="C1570" t="str">
            <v>HRB400E Φ8</v>
          </cell>
          <cell r="D1570" t="str">
            <v>吨</v>
          </cell>
          <cell r="E1570">
            <v>30</v>
          </cell>
          <cell r="F1570">
            <v>45744</v>
          </cell>
          <cell r="G1570" t="str">
            <v>（五局乐山机场项目）乐山市五通桥区冠英镇</v>
          </cell>
          <cell r="H1570" t="str">
            <v>刘龙峰</v>
          </cell>
          <cell r="I1570">
            <v>17671354899</v>
          </cell>
        </row>
        <row r="1571">
          <cell r="A1571" t="str">
            <v>八局</v>
          </cell>
          <cell r="B1571" t="str">
            <v>螺纹钢</v>
          </cell>
          <cell r="C1571" t="str">
            <v>HRB400E Φ12 9m</v>
          </cell>
          <cell r="D1571" t="str">
            <v>吨</v>
          </cell>
          <cell r="E1571">
            <v>5</v>
          </cell>
          <cell r="F1571">
            <v>45744</v>
          </cell>
          <cell r="G1571" t="str">
            <v>（五局乐山机场项目）乐山市五通桥区冠英镇</v>
          </cell>
          <cell r="H1571" t="str">
            <v>干学民</v>
          </cell>
          <cell r="I1571">
            <v>15281502703</v>
          </cell>
        </row>
        <row r="1572">
          <cell r="A1572" t="str">
            <v>八局</v>
          </cell>
          <cell r="B1572" t="str">
            <v>螺纹钢</v>
          </cell>
          <cell r="C1572" t="str">
            <v>HRB400E Φ16 9m</v>
          </cell>
          <cell r="D1572" t="str">
            <v>吨</v>
          </cell>
          <cell r="E1572">
            <v>20</v>
          </cell>
          <cell r="F1572">
            <v>45744</v>
          </cell>
          <cell r="G1572" t="str">
            <v>（五局乐山机场项目）乐山市五通桥区冠英镇</v>
          </cell>
          <cell r="H1572" t="str">
            <v>干学民</v>
          </cell>
          <cell r="I1572">
            <v>15281502703</v>
          </cell>
        </row>
        <row r="1573">
          <cell r="A1573" t="str">
            <v>八局</v>
          </cell>
          <cell r="B1573" t="str">
            <v>螺纹钢</v>
          </cell>
          <cell r="C1573" t="str">
            <v>HRB400E Φ25 9m</v>
          </cell>
          <cell r="D1573" t="str">
            <v>吨</v>
          </cell>
          <cell r="E1573">
            <v>10</v>
          </cell>
          <cell r="F1573">
            <v>45744</v>
          </cell>
          <cell r="G1573" t="str">
            <v>（五局乐山机场项目）乐山市五通桥区冠英镇</v>
          </cell>
          <cell r="H1573" t="str">
            <v>干学民</v>
          </cell>
          <cell r="I1573">
            <v>15281502703</v>
          </cell>
        </row>
        <row r="1574">
          <cell r="A1574" t="str">
            <v>八局</v>
          </cell>
          <cell r="B1574" t="str">
            <v>盘螺</v>
          </cell>
          <cell r="C1574" t="str">
            <v>HRB400E Φ12</v>
          </cell>
          <cell r="D1574" t="str">
            <v>吨</v>
          </cell>
          <cell r="E1574">
            <v>35</v>
          </cell>
          <cell r="F1574">
            <v>45744</v>
          </cell>
          <cell r="G1574" t="str">
            <v>（中铁三局-铜资高速1标）四川省资阳市安岳县石羊镇猫坝村2#钢筋场</v>
          </cell>
          <cell r="H1574" t="str">
            <v>王雪</v>
          </cell>
          <cell r="I1574">
            <v>18729676589</v>
          </cell>
        </row>
        <row r="1575">
          <cell r="A1575" t="str">
            <v>达钢</v>
          </cell>
          <cell r="B1575" t="str">
            <v>螺纹钢</v>
          </cell>
          <cell r="C1575" t="str">
            <v>HRB400E Φ16 9m</v>
          </cell>
          <cell r="D1575" t="str">
            <v>吨</v>
          </cell>
          <cell r="E1575">
            <v>33</v>
          </cell>
          <cell r="F1575">
            <v>45744</v>
          </cell>
          <cell r="G1575" t="str">
            <v>（五冶达州国道542项目-桥梁4标）四川省达州市达川区大堰镇双井村</v>
          </cell>
          <cell r="H1575" t="str">
            <v>吴志强</v>
          </cell>
          <cell r="I1575">
            <v>18820030907</v>
          </cell>
        </row>
        <row r="1576">
          <cell r="A1576" t="str">
            <v>达钢</v>
          </cell>
          <cell r="B1576" t="str">
            <v>螺纹钢</v>
          </cell>
          <cell r="C1576" t="str">
            <v>HRB400E Φ28 9m</v>
          </cell>
          <cell r="D1576" t="str">
            <v>吨</v>
          </cell>
          <cell r="E1576">
            <v>12</v>
          </cell>
          <cell r="F1576">
            <v>45744</v>
          </cell>
          <cell r="G1576" t="str">
            <v>（五冶达州国道542项目-桥梁4标）四川省达州市达川区大堰镇双井村</v>
          </cell>
          <cell r="H1576" t="str">
            <v>吴志强</v>
          </cell>
          <cell r="I1576">
            <v>18820030907</v>
          </cell>
        </row>
        <row r="1577">
          <cell r="A1577" t="str">
            <v>达钢</v>
          </cell>
          <cell r="B1577" t="str">
            <v>盘螺</v>
          </cell>
          <cell r="C1577" t="str">
            <v>HRB400E Φ6</v>
          </cell>
          <cell r="D1577" t="str">
            <v>吨</v>
          </cell>
          <cell r="E1577">
            <v>2.5</v>
          </cell>
          <cell r="F1577">
            <v>45744</v>
          </cell>
          <cell r="G1577" t="str">
            <v>(五冶钢构医学科学产业园建设项目房建一部-四标（3-7）)四川省南充市顺庆区搬罾街道学府大道二段</v>
          </cell>
          <cell r="H1577" t="str">
            <v>胡泽宇</v>
          </cell>
          <cell r="I1577">
            <v>18141337338</v>
          </cell>
        </row>
        <row r="1578">
          <cell r="A1578" t="str">
            <v>达钢</v>
          </cell>
          <cell r="B1578" t="str">
            <v>盘螺</v>
          </cell>
          <cell r="C1578" t="str">
            <v>HRB400E Φ8</v>
          </cell>
          <cell r="D1578" t="str">
            <v>吨</v>
          </cell>
          <cell r="E1578">
            <v>2.5</v>
          </cell>
          <cell r="F1578">
            <v>45744</v>
          </cell>
          <cell r="G1578" t="str">
            <v>(五冶钢构医学科学产业园建设项目房建一部-四标（3-7）)四川省南充市顺庆区搬罾街道学府大道二段</v>
          </cell>
          <cell r="H1578" t="str">
            <v>胡泽宇</v>
          </cell>
          <cell r="I1578">
            <v>18141337338</v>
          </cell>
        </row>
        <row r="1579">
          <cell r="A1579" t="str">
            <v>达钢</v>
          </cell>
          <cell r="B1579" t="str">
            <v>螺纹钢</v>
          </cell>
          <cell r="C1579" t="str">
            <v>HRB400E Φ12 9m</v>
          </cell>
          <cell r="D1579" t="str">
            <v>吨</v>
          </cell>
          <cell r="E1579">
            <v>51</v>
          </cell>
          <cell r="F1579">
            <v>45744</v>
          </cell>
          <cell r="G1579" t="str">
            <v>(五冶钢构医学科学产业园建设项目房建一部-四标（3-7）)四川省南充市顺庆区搬罾街道学府大道二段</v>
          </cell>
          <cell r="H1579" t="str">
            <v>胡泽宇</v>
          </cell>
          <cell r="I1579">
            <v>18141337338</v>
          </cell>
        </row>
        <row r="1580">
          <cell r="A1580" t="str">
            <v>达钢</v>
          </cell>
          <cell r="B1580" t="str">
            <v>螺纹钢</v>
          </cell>
          <cell r="C1580" t="str">
            <v>HRB400E Φ14 9m</v>
          </cell>
          <cell r="D1580" t="str">
            <v>吨</v>
          </cell>
          <cell r="E1580">
            <v>15</v>
          </cell>
          <cell r="F1580">
            <v>45744</v>
          </cell>
          <cell r="G1580" t="str">
            <v>(五冶钢构医学科学产业园建设项目房建一部-四标（3-7）)四川省南充市顺庆区搬罾街道学府大道二段</v>
          </cell>
          <cell r="H1580" t="str">
            <v>胡泽宇</v>
          </cell>
          <cell r="I1580">
            <v>18141337338</v>
          </cell>
        </row>
        <row r="1581">
          <cell r="A1581" t="str">
            <v>达钢</v>
          </cell>
          <cell r="B1581" t="str">
            <v>盘螺</v>
          </cell>
          <cell r="C1581" t="str">
            <v>HRB400E Φ8</v>
          </cell>
          <cell r="D1581" t="str">
            <v>吨</v>
          </cell>
          <cell r="E1581">
            <v>25</v>
          </cell>
          <cell r="F1581">
            <v>45744</v>
          </cell>
          <cell r="G1581" t="str">
            <v>（四川商建-射洪城乡一体化项目）遂宁市射洪市忠新幼儿园北侧约220米新溪小区</v>
          </cell>
          <cell r="H1581" t="str">
            <v>柏子刚</v>
          </cell>
          <cell r="I1581">
            <v>15692885305</v>
          </cell>
        </row>
        <row r="1582">
          <cell r="A1582" t="str">
            <v>达钢</v>
          </cell>
          <cell r="B1582" t="str">
            <v>螺纹钢</v>
          </cell>
          <cell r="C1582" t="str">
            <v>HRB400E Φ14 9m</v>
          </cell>
          <cell r="D1582" t="str">
            <v>吨</v>
          </cell>
          <cell r="E1582">
            <v>3</v>
          </cell>
          <cell r="F1582">
            <v>45744</v>
          </cell>
          <cell r="G1582" t="str">
            <v>（四川商建-射洪城乡一体化项目）遂宁市射洪市忠新幼儿园北侧约220米新溪小区</v>
          </cell>
          <cell r="H1582" t="str">
            <v>柏子刚</v>
          </cell>
          <cell r="I1582">
            <v>15692885305</v>
          </cell>
        </row>
        <row r="1583">
          <cell r="A1583" t="str">
            <v>达钢</v>
          </cell>
          <cell r="B1583" t="str">
            <v>螺纹钢</v>
          </cell>
          <cell r="C1583" t="str">
            <v>HRB400E Φ16 9m</v>
          </cell>
          <cell r="D1583" t="str">
            <v>吨</v>
          </cell>
          <cell r="E1583">
            <v>6</v>
          </cell>
          <cell r="F1583">
            <v>45744</v>
          </cell>
          <cell r="G1583" t="str">
            <v>（四川商建-射洪城乡一体化项目）遂宁市射洪市忠新幼儿园北侧约220米新溪小区</v>
          </cell>
          <cell r="H1583" t="str">
            <v>柏子刚</v>
          </cell>
          <cell r="I1583">
            <v>15692885305</v>
          </cell>
        </row>
        <row r="1584">
          <cell r="A1584" t="str">
            <v>陕钢</v>
          </cell>
          <cell r="B1584" t="str">
            <v>螺纹钢</v>
          </cell>
          <cell r="C1584" t="str">
            <v>HRB400E Φ14 9m</v>
          </cell>
          <cell r="D1584" t="str">
            <v>吨</v>
          </cell>
          <cell r="E1584">
            <v>20</v>
          </cell>
          <cell r="F1584">
            <v>45745</v>
          </cell>
          <cell r="G1584" t="str">
            <v>（五局乐山机场项目）乐山市五通桥区冠英镇</v>
          </cell>
          <cell r="H1584" t="str">
            <v>刘龙峰</v>
          </cell>
          <cell r="I1584">
            <v>17671354899</v>
          </cell>
        </row>
        <row r="1585">
          <cell r="A1585" t="str">
            <v>陕钢</v>
          </cell>
          <cell r="B1585" t="str">
            <v>盘螺</v>
          </cell>
          <cell r="C1585" t="str">
            <v>HRB400E Φ10</v>
          </cell>
          <cell r="D1585" t="str">
            <v>吨</v>
          </cell>
          <cell r="E1585">
            <v>25</v>
          </cell>
          <cell r="F1585">
            <v>45745</v>
          </cell>
          <cell r="G1585" t="str">
            <v>（五局乐山机场项目）乐山市五通桥区冠英镇</v>
          </cell>
          <cell r="H1585" t="str">
            <v>刘龙峰</v>
          </cell>
          <cell r="I1585">
            <v>17671354899</v>
          </cell>
        </row>
        <row r="1586">
          <cell r="A1586" t="str">
            <v>陕钢</v>
          </cell>
          <cell r="B1586" t="str">
            <v>盘螺</v>
          </cell>
          <cell r="C1586" t="str">
            <v>HRB400E Φ10</v>
          </cell>
          <cell r="D1586" t="str">
            <v>吨</v>
          </cell>
          <cell r="E1586">
            <v>10</v>
          </cell>
          <cell r="F1586">
            <v>45745</v>
          </cell>
          <cell r="G1586" t="str">
            <v>（五局乐山机场项目）乐山市五通桥区冠英镇</v>
          </cell>
          <cell r="H1586" t="str">
            <v>干学民</v>
          </cell>
          <cell r="I1586">
            <v>15281502703</v>
          </cell>
        </row>
        <row r="1587">
          <cell r="A1587" t="str">
            <v>陕钢</v>
          </cell>
          <cell r="B1587" t="str">
            <v>螺纹钢</v>
          </cell>
          <cell r="C1587" t="str">
            <v>HRB400E Φ25 9m</v>
          </cell>
          <cell r="D1587" t="str">
            <v>吨</v>
          </cell>
          <cell r="E1587">
            <v>25</v>
          </cell>
          <cell r="F1587">
            <v>45745</v>
          </cell>
          <cell r="G1587" t="str">
            <v>（五局乐山机场项目）乐山市五通桥区冠英镇</v>
          </cell>
          <cell r="H1587" t="str">
            <v>干学民</v>
          </cell>
          <cell r="I1587">
            <v>15281502703</v>
          </cell>
        </row>
        <row r="1588">
          <cell r="A1588" t="str">
            <v>晋邦</v>
          </cell>
          <cell r="B1588" t="str">
            <v>螺纹钢</v>
          </cell>
          <cell r="C1588" t="str">
            <v>HRB400E Φ22 9m</v>
          </cell>
          <cell r="D1588" t="str">
            <v>吨</v>
          </cell>
          <cell r="E1588">
            <v>35</v>
          </cell>
          <cell r="F1588">
            <v>45745</v>
          </cell>
          <cell r="G1588" t="str">
            <v>（五冶达州国道542项目-一工区桥梁二工段）四川省达州市达川区达川区石梯镇石成村</v>
          </cell>
          <cell r="H1588" t="str">
            <v>夏树彬</v>
          </cell>
          <cell r="I1588">
            <v>13518183653</v>
          </cell>
        </row>
        <row r="1589">
          <cell r="A1589" t="str">
            <v>晋邦</v>
          </cell>
          <cell r="B1589" t="str">
            <v>高线</v>
          </cell>
          <cell r="C1589" t="str">
            <v>HPB300 Φ8</v>
          </cell>
          <cell r="D1589" t="str">
            <v>吨</v>
          </cell>
          <cell r="E1589">
            <v>5</v>
          </cell>
          <cell r="F1589">
            <v>45745</v>
          </cell>
          <cell r="G1589" t="str">
            <v>（五冶达州国道542项目-一工区路基四工段-1）达州市达州区桥湾镇兰庙村村民委员会</v>
          </cell>
          <cell r="H1589" t="str">
            <v>杨勇</v>
          </cell>
          <cell r="I1589">
            <v>18398563998</v>
          </cell>
        </row>
        <row r="1590">
          <cell r="A1590" t="str">
            <v>晋邦</v>
          </cell>
          <cell r="B1590" t="str">
            <v>高线</v>
          </cell>
          <cell r="C1590" t="str">
            <v>HPB300 Φ10</v>
          </cell>
          <cell r="D1590" t="str">
            <v>吨</v>
          </cell>
          <cell r="E1590">
            <v>3</v>
          </cell>
          <cell r="F1590">
            <v>45745</v>
          </cell>
          <cell r="G1590" t="str">
            <v>（五冶达州国道542项目-一工区路基四工段-1）达州市达州区桥湾镇兰庙村村民委员会</v>
          </cell>
          <cell r="H1590" t="str">
            <v>杨勇</v>
          </cell>
          <cell r="I1590">
            <v>18398563998</v>
          </cell>
        </row>
        <row r="1591">
          <cell r="A1591" t="str">
            <v>晋邦</v>
          </cell>
          <cell r="B1591" t="str">
            <v>螺纹钢</v>
          </cell>
          <cell r="C1591" t="str">
            <v>HRB400E Φ16 9m</v>
          </cell>
          <cell r="D1591" t="str">
            <v>吨</v>
          </cell>
          <cell r="E1591">
            <v>5</v>
          </cell>
          <cell r="F1591">
            <v>45745</v>
          </cell>
          <cell r="G1591" t="str">
            <v>（五冶达州国道542项目-一工区路基四工段-1）达州市达州区桥湾镇兰庙村村民委员会</v>
          </cell>
          <cell r="H1591" t="str">
            <v>杨勇</v>
          </cell>
          <cell r="I1591">
            <v>18398563998</v>
          </cell>
        </row>
        <row r="1592">
          <cell r="A1592" t="str">
            <v>晋邦</v>
          </cell>
          <cell r="B1592" t="str">
            <v>螺纹钢</v>
          </cell>
          <cell r="C1592" t="str">
            <v>HRB400E Φ18 9m</v>
          </cell>
          <cell r="D1592" t="str">
            <v>吨</v>
          </cell>
          <cell r="E1592">
            <v>8</v>
          </cell>
          <cell r="F1592">
            <v>45745</v>
          </cell>
          <cell r="G1592" t="str">
            <v>（五冶达州国道542项目-一工区路基四工段-1）达州市达州区桥湾镇兰庙村村民委员会</v>
          </cell>
          <cell r="H1592" t="str">
            <v>杨勇</v>
          </cell>
          <cell r="I1592">
            <v>18398563998</v>
          </cell>
        </row>
        <row r="1593">
          <cell r="A1593" t="str">
            <v>晋邦</v>
          </cell>
          <cell r="B1593" t="str">
            <v>螺纹钢</v>
          </cell>
          <cell r="C1593" t="str">
            <v>HRB400E Φ22 9m</v>
          </cell>
          <cell r="D1593" t="str">
            <v>吨</v>
          </cell>
          <cell r="E1593">
            <v>17</v>
          </cell>
          <cell r="F1593">
            <v>45745</v>
          </cell>
          <cell r="G1593" t="str">
            <v>（五冶达州国道542项目-一工区路基四工段-1）达州市达州区桥湾镇兰庙村村民委员会</v>
          </cell>
          <cell r="H1593" t="str">
            <v>杨勇</v>
          </cell>
          <cell r="I1593">
            <v>18398563998</v>
          </cell>
        </row>
        <row r="1594">
          <cell r="A1594" t="str">
            <v>陕钢</v>
          </cell>
          <cell r="B1594" t="str">
            <v>高线</v>
          </cell>
          <cell r="C1594" t="str">
            <v>HPB300Φ10</v>
          </cell>
          <cell r="D1594" t="str">
            <v>吨</v>
          </cell>
          <cell r="E1594">
            <v>35</v>
          </cell>
          <cell r="F1594">
            <v>45746</v>
          </cell>
          <cell r="G1594" t="str">
            <v>（中铁三局-铜资高速1标）四川省资阳市安岳县石羊镇猫坝村2#钢筋场</v>
          </cell>
          <cell r="H1594" t="str">
            <v>王雪</v>
          </cell>
          <cell r="I1594">
            <v>18729676589</v>
          </cell>
        </row>
        <row r="1595">
          <cell r="A1595" t="str">
            <v>成实</v>
          </cell>
          <cell r="B1595" t="str">
            <v>盘螺</v>
          </cell>
          <cell r="C1595" t="str">
            <v>HRB400E Φ8</v>
          </cell>
          <cell r="D1595" t="str">
            <v>吨</v>
          </cell>
          <cell r="E1595">
            <v>30</v>
          </cell>
          <cell r="F1595">
            <v>45746</v>
          </cell>
          <cell r="G1595" t="str">
            <v>（中铁一局四公司康新高速TJ1-1标雅加梗隧道）四川省甘孜州康定市雅加梗</v>
          </cell>
          <cell r="H1595" t="str">
            <v>王锡俊</v>
          </cell>
          <cell r="I1595">
            <v>18736877891</v>
          </cell>
        </row>
        <row r="1596">
          <cell r="A1596" t="str">
            <v>成实</v>
          </cell>
          <cell r="B1596" t="str">
            <v>盘螺</v>
          </cell>
          <cell r="C1596" t="str">
            <v>HRB400E Φ12</v>
          </cell>
          <cell r="D1596" t="str">
            <v>吨</v>
          </cell>
          <cell r="E1596">
            <v>2</v>
          </cell>
          <cell r="F1596">
            <v>45746</v>
          </cell>
          <cell r="G1596" t="str">
            <v>（中铁一局四公司康新高速TJ1-1标雅加梗隧道）四川省甘孜州康定市雅加梗</v>
          </cell>
          <cell r="H1596" t="str">
            <v>王锡俊</v>
          </cell>
          <cell r="I1596">
            <v>18736877891</v>
          </cell>
        </row>
        <row r="1597">
          <cell r="A1597" t="str">
            <v>成实</v>
          </cell>
          <cell r="B1597" t="str">
            <v>螺纹钢</v>
          </cell>
          <cell r="C1597" t="str">
            <v>HRB400EФ32*9m</v>
          </cell>
          <cell r="D1597" t="str">
            <v>吨</v>
          </cell>
          <cell r="E1597">
            <v>2</v>
          </cell>
          <cell r="F1597">
            <v>45746</v>
          </cell>
          <cell r="G1597" t="str">
            <v>（中铁一局四公司康新高速TJ1-1标雅加梗隧道）四川省甘孜州康定市雅加梗</v>
          </cell>
          <cell r="H1597" t="str">
            <v>王锡俊</v>
          </cell>
          <cell r="I1597">
            <v>18736877891</v>
          </cell>
        </row>
        <row r="1598">
          <cell r="A1598" t="str">
            <v>成实</v>
          </cell>
          <cell r="B1598" t="str">
            <v>高线</v>
          </cell>
          <cell r="C1598" t="str">
            <v>HPB300Φ8</v>
          </cell>
          <cell r="D1598" t="str">
            <v>吨</v>
          </cell>
          <cell r="E1598">
            <v>8</v>
          </cell>
          <cell r="F1598">
            <v>45746</v>
          </cell>
          <cell r="G1598" t="str">
            <v>（中铁广州局-成渝扩容2标）成渝扩容项目ZCB3-2标2＃拌和站【雁江区联盟桥东北50米(资资路) 】</v>
          </cell>
          <cell r="H1598" t="str">
            <v>刘沛琦</v>
          </cell>
          <cell r="I1598">
            <v>18011784798</v>
          </cell>
        </row>
        <row r="1599">
          <cell r="A1599" t="str">
            <v>成实</v>
          </cell>
          <cell r="B1599" t="str">
            <v>高线</v>
          </cell>
          <cell r="C1599" t="str">
            <v>HPB300Φ12</v>
          </cell>
          <cell r="D1599" t="str">
            <v>吨</v>
          </cell>
          <cell r="E1599">
            <v>18</v>
          </cell>
          <cell r="F1599">
            <v>45746</v>
          </cell>
          <cell r="G1599" t="str">
            <v>（中铁广州局-成渝扩容2标）成渝扩容项目ZCB3-2标2＃拌和站【雁江区联盟桥东北50米(资资路) 】</v>
          </cell>
          <cell r="H1599" t="str">
            <v>刘沛琦</v>
          </cell>
          <cell r="I1599">
            <v>18011784798</v>
          </cell>
        </row>
        <row r="1600">
          <cell r="A1600" t="str">
            <v>成实</v>
          </cell>
          <cell r="B1600" t="str">
            <v>盘螺</v>
          </cell>
          <cell r="C1600" t="str">
            <v>HRB400E Φ12</v>
          </cell>
          <cell r="D1600" t="str">
            <v>吨</v>
          </cell>
          <cell r="E1600">
            <v>9</v>
          </cell>
          <cell r="F1600">
            <v>45746</v>
          </cell>
          <cell r="G1600" t="str">
            <v>（中铁广州局-成渝扩容2标）成渝扩容项目ZCB3-2标2＃拌和站【雁江区联盟桥东北50米(资资路) 】</v>
          </cell>
          <cell r="H1600" t="str">
            <v>刘沛琦</v>
          </cell>
          <cell r="I1600">
            <v>18011784798</v>
          </cell>
        </row>
        <row r="1601">
          <cell r="A1601" t="str">
            <v>达钢</v>
          </cell>
          <cell r="B1601" t="str">
            <v>螺纹钢</v>
          </cell>
          <cell r="C1601" t="str">
            <v>HRB400E Φ12 9m</v>
          </cell>
          <cell r="D1601" t="str">
            <v>吨</v>
          </cell>
          <cell r="E1601">
            <v>30</v>
          </cell>
          <cell r="F1601">
            <v>45746</v>
          </cell>
          <cell r="G1601" t="str">
            <v>（五冶达州国道542项目-桥梁4标）四川省达州市达川区大堰镇双井村</v>
          </cell>
          <cell r="H1601" t="str">
            <v>吴志强</v>
          </cell>
          <cell r="I1601">
            <v>18820030907</v>
          </cell>
        </row>
        <row r="1602">
          <cell r="A1602" t="str">
            <v>达钢</v>
          </cell>
          <cell r="B1602" t="str">
            <v>螺纹钢</v>
          </cell>
          <cell r="C1602" t="str">
            <v>HRB400E Φ14 9m</v>
          </cell>
          <cell r="D1602" t="str">
            <v>吨</v>
          </cell>
          <cell r="E1602">
            <v>15</v>
          </cell>
          <cell r="F1602">
            <v>45746</v>
          </cell>
          <cell r="G1602" t="str">
            <v>（五冶达州国道542项目-桥梁4标）四川省达州市达川区大堰镇双井村</v>
          </cell>
          <cell r="H1602" t="str">
            <v>吴志强</v>
          </cell>
          <cell r="I1602">
            <v>18820030907</v>
          </cell>
        </row>
        <row r="1603">
          <cell r="A1603" t="str">
            <v>达钢</v>
          </cell>
          <cell r="B1603" t="str">
            <v>螺纹钢</v>
          </cell>
          <cell r="C1603" t="str">
            <v>HRB400E Φ16 9m</v>
          </cell>
          <cell r="D1603" t="str">
            <v>吨</v>
          </cell>
          <cell r="E1603">
            <v>15</v>
          </cell>
          <cell r="F1603">
            <v>45746</v>
          </cell>
          <cell r="G1603" t="str">
            <v>（五冶达州国道542项目-桥梁4标）四川省达州市达川区大堰镇双井村</v>
          </cell>
          <cell r="H1603" t="str">
            <v>吴志强</v>
          </cell>
          <cell r="I1603">
            <v>18820030907</v>
          </cell>
        </row>
        <row r="1604">
          <cell r="A1604" t="str">
            <v>达钢</v>
          </cell>
          <cell r="B1604" t="str">
            <v>螺纹钢</v>
          </cell>
          <cell r="C1604" t="str">
            <v>HRB400E Φ28 9m</v>
          </cell>
          <cell r="D1604" t="str">
            <v>吨</v>
          </cell>
          <cell r="E1604">
            <v>30</v>
          </cell>
          <cell r="F1604">
            <v>45746</v>
          </cell>
          <cell r="G1604" t="str">
            <v>（五冶达州国道542项目-桥梁4标）四川省达州市达川区大堰镇双井村</v>
          </cell>
          <cell r="H1604" t="str">
            <v>吴志强</v>
          </cell>
          <cell r="I1604">
            <v>18820030907</v>
          </cell>
        </row>
        <row r="1605">
          <cell r="A1605" t="str">
            <v>达钢</v>
          </cell>
          <cell r="B1605" t="str">
            <v>螺纹钢</v>
          </cell>
          <cell r="C1605" t="str">
            <v>HRB400E Φ28 9m</v>
          </cell>
          <cell r="D1605" t="str">
            <v>吨</v>
          </cell>
          <cell r="E1605">
            <v>30</v>
          </cell>
          <cell r="F1605">
            <v>45746</v>
          </cell>
          <cell r="G1605" t="str">
            <v>（五冶达州国道542项目-三工区桥梁3工段）四川省达州市达川区赵固镇水文村原村委会下300米</v>
          </cell>
          <cell r="H1605" t="str">
            <v>李代茂</v>
          </cell>
          <cell r="I1605">
            <v>18302833536</v>
          </cell>
        </row>
        <row r="1606">
          <cell r="A1606" t="str">
            <v>达钢</v>
          </cell>
          <cell r="B1606" t="str">
            <v>螺纹钢</v>
          </cell>
          <cell r="C1606" t="str">
            <v>HRB400E Φ32 9m</v>
          </cell>
          <cell r="D1606" t="str">
            <v>吨</v>
          </cell>
          <cell r="E1606">
            <v>32</v>
          </cell>
          <cell r="F1606">
            <v>45746</v>
          </cell>
          <cell r="G1606" t="str">
            <v>（五冶达州国道542项目-三工区桥梁3工段）四川省达州市达川区赵固镇水文村原村委会下300米</v>
          </cell>
          <cell r="H1606" t="str">
            <v>李代茂</v>
          </cell>
          <cell r="I1606">
            <v>18302833536</v>
          </cell>
        </row>
        <row r="1607">
          <cell r="A1607" t="str">
            <v>达钢</v>
          </cell>
          <cell r="B1607" t="str">
            <v>螺纹钢</v>
          </cell>
          <cell r="C1607" t="str">
            <v>HRB400E Φ12 9m</v>
          </cell>
          <cell r="D1607" t="str">
            <v>吨</v>
          </cell>
          <cell r="E1607">
            <v>6</v>
          </cell>
          <cell r="F1607">
            <v>45746</v>
          </cell>
          <cell r="G1607" t="str">
            <v>（五冶达州国道542项目-一工区桥梁二工段）四川省达州市达川区达川区石梯镇石成村</v>
          </cell>
          <cell r="H1607" t="str">
            <v>夏树彬</v>
          </cell>
          <cell r="I1607">
            <v>13518183653</v>
          </cell>
        </row>
        <row r="1608">
          <cell r="A1608" t="str">
            <v>达钢</v>
          </cell>
          <cell r="B1608" t="str">
            <v>螺纹钢</v>
          </cell>
          <cell r="C1608" t="str">
            <v>HRB400E Φ14 9m</v>
          </cell>
          <cell r="D1608" t="str">
            <v>吨</v>
          </cell>
          <cell r="E1608">
            <v>9</v>
          </cell>
          <cell r="F1608">
            <v>45746</v>
          </cell>
          <cell r="G1608" t="str">
            <v>（五冶达州国道542项目-一工区桥梁二工段）四川省达州市达川区达川区石梯镇石成村</v>
          </cell>
          <cell r="H1608" t="str">
            <v>夏树彬</v>
          </cell>
          <cell r="I1608">
            <v>13518183653</v>
          </cell>
        </row>
        <row r="1609">
          <cell r="A1609" t="str">
            <v>达钢</v>
          </cell>
          <cell r="B1609" t="str">
            <v>螺纹钢</v>
          </cell>
          <cell r="C1609" t="str">
            <v>HRB400E Φ28 9m</v>
          </cell>
          <cell r="D1609" t="str">
            <v>吨</v>
          </cell>
          <cell r="E1609">
            <v>9</v>
          </cell>
          <cell r="F1609">
            <v>45746</v>
          </cell>
          <cell r="G1609" t="str">
            <v>（五冶达州国道542项目-一工区桥梁二工段）四川省达州市达川区达川区石梯镇石成村</v>
          </cell>
          <cell r="H1609" t="str">
            <v>夏树彬</v>
          </cell>
          <cell r="I1609">
            <v>13518183653</v>
          </cell>
        </row>
        <row r="1610">
          <cell r="A1610" t="str">
            <v>达钢</v>
          </cell>
          <cell r="B1610" t="str">
            <v>螺纹钢</v>
          </cell>
          <cell r="C1610" t="str">
            <v>HRB400E Φ32 9m</v>
          </cell>
          <cell r="D1610" t="str">
            <v>吨</v>
          </cell>
          <cell r="E1610">
            <v>66</v>
          </cell>
          <cell r="F1610">
            <v>45746</v>
          </cell>
          <cell r="G1610" t="str">
            <v>（五冶达州国道542项目-一工区桥梁二工段）四川省达州市达川区达川区石梯镇石成村</v>
          </cell>
          <cell r="H1610" t="str">
            <v>夏树彬</v>
          </cell>
          <cell r="I1610">
            <v>13518183653</v>
          </cell>
        </row>
        <row r="1611">
          <cell r="A1611" t="str">
            <v>达钢</v>
          </cell>
          <cell r="B1611" t="str">
            <v>螺纹钢</v>
          </cell>
          <cell r="C1611" t="str">
            <v>HRB400E Φ12 9m</v>
          </cell>
          <cell r="D1611" t="str">
            <v>吨</v>
          </cell>
          <cell r="E1611">
            <v>9</v>
          </cell>
          <cell r="F1611">
            <v>45746</v>
          </cell>
          <cell r="G1611" t="str">
            <v>（五冶达州国道542项目-一工区桥梁一工段）四川省达州市四川省达州市达川区石桥镇武寨村</v>
          </cell>
          <cell r="H1611" t="str">
            <v>杨勇</v>
          </cell>
          <cell r="I1611">
            <v>18398563998</v>
          </cell>
        </row>
        <row r="1612">
          <cell r="A1612" t="str">
            <v>达钢</v>
          </cell>
          <cell r="B1612" t="str">
            <v>螺纹钢</v>
          </cell>
          <cell r="C1612" t="str">
            <v>HRB400E Φ14 9m</v>
          </cell>
          <cell r="D1612" t="str">
            <v>吨</v>
          </cell>
          <cell r="E1612">
            <v>36</v>
          </cell>
          <cell r="F1612">
            <v>45746</v>
          </cell>
          <cell r="G1612" t="str">
            <v>（五冶达州国道542项目-一工区桥梁一工段）四川省达州市四川省达州市达川区石桥镇武寨村</v>
          </cell>
          <cell r="H1612" t="str">
            <v>杨勇</v>
          </cell>
          <cell r="I1612">
            <v>18398563998</v>
          </cell>
        </row>
        <row r="1613">
          <cell r="A1613" t="str">
            <v>达钢</v>
          </cell>
          <cell r="B1613" t="str">
            <v>螺纹钢</v>
          </cell>
          <cell r="C1613" t="str">
            <v>HRB400E Φ32 12m</v>
          </cell>
          <cell r="D1613" t="str">
            <v>吨</v>
          </cell>
          <cell r="E1613">
            <v>36</v>
          </cell>
          <cell r="F1613">
            <v>45746</v>
          </cell>
          <cell r="G1613" t="str">
            <v>（五冶达州国道542项目-一工区桥梁一工段）四川省达州市四川省达州市达川区石桥镇武寨村</v>
          </cell>
          <cell r="H1613" t="str">
            <v>杨勇</v>
          </cell>
          <cell r="I1613">
            <v>18398563998</v>
          </cell>
        </row>
        <row r="1614">
          <cell r="A1614" t="str">
            <v>达钢</v>
          </cell>
          <cell r="B1614" t="str">
            <v>盘螺</v>
          </cell>
          <cell r="C1614" t="str">
            <v>HRB400E Φ6</v>
          </cell>
          <cell r="D1614" t="str">
            <v>吨</v>
          </cell>
          <cell r="E1614">
            <v>5</v>
          </cell>
          <cell r="F1614">
            <v>45746</v>
          </cell>
          <cell r="G1614" t="str">
            <v>(五冶钢构医学科学产业园建设项目房建三部-管网总坪)四川省南充市顺庆区搬罾街道学府大道二段</v>
          </cell>
          <cell r="H1614" t="str">
            <v>郑林</v>
          </cell>
          <cell r="I1614">
            <v>18349955455</v>
          </cell>
        </row>
        <row r="1615">
          <cell r="A1615" t="str">
            <v>达钢</v>
          </cell>
          <cell r="B1615" t="str">
            <v>螺纹钢</v>
          </cell>
          <cell r="C1615" t="str">
            <v>HRB400E Φ12 9m</v>
          </cell>
          <cell r="D1615" t="str">
            <v>吨</v>
          </cell>
          <cell r="E1615">
            <v>12</v>
          </cell>
          <cell r="F1615">
            <v>45746</v>
          </cell>
          <cell r="G1615" t="str">
            <v>(五冶钢构医学科学产业园建设项目房建三部-管网总坪)四川省南充市顺庆区搬罾街道学府大道二段</v>
          </cell>
          <cell r="H1615" t="str">
            <v>郑林</v>
          </cell>
          <cell r="I1615">
            <v>18349955455</v>
          </cell>
        </row>
        <row r="1616">
          <cell r="A1616" t="str">
            <v>达钢</v>
          </cell>
          <cell r="B1616" t="str">
            <v>螺纹钢</v>
          </cell>
          <cell r="C1616" t="str">
            <v>HRB400E Φ14 9m</v>
          </cell>
          <cell r="D1616" t="str">
            <v>吨</v>
          </cell>
          <cell r="E1616">
            <v>18</v>
          </cell>
          <cell r="F1616">
            <v>45746</v>
          </cell>
          <cell r="G1616" t="str">
            <v>(五冶钢构医学科学产业园建设项目房建三部-管网总坪)四川省南充市顺庆区搬罾街道学府大道二段</v>
          </cell>
          <cell r="H1616" t="str">
            <v>郑林</v>
          </cell>
          <cell r="I1616">
            <v>18349955455</v>
          </cell>
        </row>
        <row r="1617">
          <cell r="A1617" t="str">
            <v>陕钢</v>
          </cell>
          <cell r="B1617" t="str">
            <v>螺纹钢</v>
          </cell>
          <cell r="C1617" t="str">
            <v>HRB400E Φ25 9m</v>
          </cell>
          <cell r="D1617" t="str">
            <v>吨</v>
          </cell>
          <cell r="E1617">
            <v>70</v>
          </cell>
          <cell r="F1617">
            <v>45746</v>
          </cell>
          <cell r="G1617" t="str">
            <v>(五冶钢构医学科学产业园建设项目房建三部-排洪渠)四川省南充市顺庆区搬罾街道学府大道二段</v>
          </cell>
          <cell r="H1617" t="str">
            <v>郑林</v>
          </cell>
          <cell r="I1617">
            <v>18349955455</v>
          </cell>
        </row>
        <row r="1618">
          <cell r="A1618" t="str">
            <v>德胜</v>
          </cell>
          <cell r="B1618" t="str">
            <v>螺纹钢</v>
          </cell>
          <cell r="C1618" t="str">
            <v>HRB400E Φ25 12m</v>
          </cell>
          <cell r="D1618" t="str">
            <v>吨</v>
          </cell>
          <cell r="E1618">
            <v>175</v>
          </cell>
          <cell r="F1618">
            <v>45746</v>
          </cell>
          <cell r="G1618" t="str">
            <v>(五冶钢构医学科学产业园建设项目房建三部-排洪渠)四川省南充市顺庆区搬罾街道学府大道二段</v>
          </cell>
          <cell r="H1618" t="str">
            <v>郑林</v>
          </cell>
          <cell r="I1618">
            <v>18349955455</v>
          </cell>
        </row>
        <row r="1619">
          <cell r="A1619" t="str">
            <v>德胜</v>
          </cell>
          <cell r="B1619" t="str">
            <v>螺纹钢</v>
          </cell>
          <cell r="C1619" t="str">
            <v>HRB400E Φ16 9m</v>
          </cell>
          <cell r="D1619" t="str">
            <v>吨</v>
          </cell>
          <cell r="E1619">
            <v>60</v>
          </cell>
          <cell r="F1619">
            <v>45746</v>
          </cell>
          <cell r="G1619" t="str">
            <v>(五冶钢构医学科学产业园建设项目房建三部-排洪渠)四川省南充市顺庆区搬罾街道学府大道二段</v>
          </cell>
          <cell r="H1619" t="str">
            <v>郑林</v>
          </cell>
          <cell r="I1619">
            <v>18349955455</v>
          </cell>
        </row>
        <row r="1620">
          <cell r="A1620" t="str">
            <v>德胜</v>
          </cell>
          <cell r="B1620" t="str">
            <v>螺纹钢</v>
          </cell>
          <cell r="C1620" t="str">
            <v>HRB400E Φ16 12m</v>
          </cell>
          <cell r="D1620" t="str">
            <v>吨</v>
          </cell>
          <cell r="E1620">
            <v>45</v>
          </cell>
          <cell r="F1620">
            <v>45746</v>
          </cell>
          <cell r="G1620" t="str">
            <v>(五冶钢构医学科学产业园建设项目房建三部-排洪渠)四川省南充市顺庆区搬罾街道学府大道二段</v>
          </cell>
          <cell r="H1620" t="str">
            <v>郑林</v>
          </cell>
          <cell r="I1620">
            <v>18349955455</v>
          </cell>
        </row>
        <row r="1621">
          <cell r="A1621" t="str">
            <v>德胜</v>
          </cell>
          <cell r="B1621" t="str">
            <v>螺纹钢</v>
          </cell>
          <cell r="C1621" t="str">
            <v>HRB400E Φ28 9m</v>
          </cell>
          <cell r="D1621" t="str">
            <v>吨</v>
          </cell>
          <cell r="E1621">
            <v>35</v>
          </cell>
          <cell r="F1621">
            <v>45746</v>
          </cell>
          <cell r="G1621" t="str">
            <v>（中铁二局-成渝扩容4标）四川省成都市简阳市杨家镇桐子湾村二局拌合站</v>
          </cell>
          <cell r="H1621" t="str">
            <v>陈钢</v>
          </cell>
          <cell r="I1621">
            <v>13018165813</v>
          </cell>
        </row>
        <row r="1622">
          <cell r="A1622" t="str">
            <v>陕钢</v>
          </cell>
          <cell r="B1622" t="str">
            <v>高线</v>
          </cell>
          <cell r="C1622" t="str">
            <v>HPB300 Φ6</v>
          </cell>
          <cell r="D1622" t="str">
            <v>吨</v>
          </cell>
          <cell r="E1622">
            <v>5</v>
          </cell>
          <cell r="F1622">
            <v>45747</v>
          </cell>
          <cell r="G1622" t="str">
            <v>（华西酒城南）成都市武侯区火车南站西路8号酒城南项目</v>
          </cell>
          <cell r="H1622" t="str">
            <v>龙耀宇</v>
          </cell>
          <cell r="I1622">
            <v>18384145895</v>
          </cell>
        </row>
        <row r="1623">
          <cell r="A1623" t="str">
            <v>陕钢</v>
          </cell>
          <cell r="B1623" t="str">
            <v>盘螺</v>
          </cell>
          <cell r="C1623" t="str">
            <v>HRB400E Φ6</v>
          </cell>
          <cell r="D1623" t="str">
            <v>吨</v>
          </cell>
          <cell r="E1623">
            <v>8</v>
          </cell>
          <cell r="F1623">
            <v>45747</v>
          </cell>
          <cell r="G1623" t="str">
            <v>（华西酒城南）成都市武侯区火车南站西路8号酒城南项目</v>
          </cell>
          <cell r="H1623" t="str">
            <v>龙耀宇</v>
          </cell>
          <cell r="I1623">
            <v>18384145895</v>
          </cell>
        </row>
        <row r="1624">
          <cell r="A1624" t="str">
            <v>陕钢</v>
          </cell>
          <cell r="B1624" t="str">
            <v>盘螺</v>
          </cell>
          <cell r="C1624" t="str">
            <v>HRB400E Φ8</v>
          </cell>
          <cell r="D1624" t="str">
            <v>吨</v>
          </cell>
          <cell r="E1624">
            <v>8</v>
          </cell>
          <cell r="F1624">
            <v>45747</v>
          </cell>
          <cell r="G1624" t="str">
            <v>（华西酒城南）成都市武侯区火车南站西路8号酒城南项目</v>
          </cell>
          <cell r="H1624" t="str">
            <v>龙耀宇</v>
          </cell>
          <cell r="I1624">
            <v>18384145895</v>
          </cell>
        </row>
        <row r="1625">
          <cell r="A1625" t="str">
            <v>陕钢</v>
          </cell>
          <cell r="B1625" t="str">
            <v>盘螺</v>
          </cell>
          <cell r="C1625" t="str">
            <v>HRB400E Φ10</v>
          </cell>
          <cell r="D1625" t="str">
            <v>吨</v>
          </cell>
          <cell r="E1625">
            <v>3</v>
          </cell>
          <cell r="F1625">
            <v>45747</v>
          </cell>
          <cell r="G1625" t="str">
            <v>（华西酒城南）成都市武侯区火车南站西路8号酒城南项目</v>
          </cell>
          <cell r="H1625" t="str">
            <v>龙耀宇</v>
          </cell>
          <cell r="I1625">
            <v>18384145895</v>
          </cell>
        </row>
        <row r="1626">
          <cell r="A1626" t="str">
            <v>陕钢</v>
          </cell>
          <cell r="B1626" t="str">
            <v>盘螺</v>
          </cell>
          <cell r="C1626" t="str">
            <v>HRB400E Φ12</v>
          </cell>
          <cell r="D1626" t="str">
            <v>吨</v>
          </cell>
          <cell r="E1626">
            <v>12</v>
          </cell>
          <cell r="F1626">
            <v>45747</v>
          </cell>
          <cell r="G1626" t="str">
            <v>（华西酒城南）成都市武侯区火车南站西路8号酒城南项目</v>
          </cell>
          <cell r="H1626" t="str">
            <v>龙耀宇</v>
          </cell>
          <cell r="I1626">
            <v>18384145895</v>
          </cell>
        </row>
        <row r="1627">
          <cell r="A1627" t="str">
            <v>达钢</v>
          </cell>
          <cell r="B1627" t="str">
            <v>螺纹钢</v>
          </cell>
          <cell r="C1627" t="str">
            <v>HRB400E Φ32 9m</v>
          </cell>
          <cell r="D1627" t="str">
            <v>吨</v>
          </cell>
          <cell r="E1627">
            <v>35</v>
          </cell>
          <cell r="F1627">
            <v>45747</v>
          </cell>
          <cell r="G1627" t="str">
            <v>（十九冶-华电重庆奉节）重庆市奉节县康乐镇七星村</v>
          </cell>
          <cell r="H1627" t="str">
            <v>岑甲乐</v>
          </cell>
          <cell r="I1627">
            <v>17349037782</v>
          </cell>
        </row>
        <row r="1628">
          <cell r="A1628" t="str">
            <v>达钢</v>
          </cell>
          <cell r="B1628" t="str">
            <v>螺纹钢</v>
          </cell>
          <cell r="C1628" t="str">
            <v>HRB400E Φ14 9m</v>
          </cell>
          <cell r="D1628" t="str">
            <v>吨</v>
          </cell>
          <cell r="E1628">
            <v>6</v>
          </cell>
          <cell r="F1628">
            <v>45747</v>
          </cell>
          <cell r="G1628" t="str">
            <v>（五冶达州国道542项目-二工区巴河特大桥工段-4号墩）达州市达川区桥湾镇陈余村</v>
          </cell>
          <cell r="H1628" t="str">
            <v>谭福中</v>
          </cell>
          <cell r="I1628">
            <v>15828538619</v>
          </cell>
        </row>
        <row r="1629">
          <cell r="A1629" t="str">
            <v>达钢</v>
          </cell>
          <cell r="B1629" t="str">
            <v>螺纹钢</v>
          </cell>
          <cell r="C1629" t="str">
            <v>HRB400E Φ20 9m</v>
          </cell>
          <cell r="D1629" t="str">
            <v>吨</v>
          </cell>
          <cell r="E1629">
            <v>27</v>
          </cell>
          <cell r="F1629">
            <v>45747</v>
          </cell>
          <cell r="G1629" t="str">
            <v>（五冶达州国道542项目-二工区巴河特大桥工段-4号墩）达州市达川区桥湾镇陈余村</v>
          </cell>
          <cell r="H1629" t="str">
            <v>谭福中</v>
          </cell>
          <cell r="I1629">
            <v>15828538619</v>
          </cell>
        </row>
        <row r="1630">
          <cell r="A1630" t="str">
            <v>达钢</v>
          </cell>
          <cell r="B1630" t="str">
            <v>螺纹钢</v>
          </cell>
          <cell r="C1630" t="str">
            <v>HRB400E Φ28 9m</v>
          </cell>
          <cell r="D1630" t="str">
            <v>吨</v>
          </cell>
          <cell r="E1630">
            <v>3</v>
          </cell>
          <cell r="F1630">
            <v>45747</v>
          </cell>
          <cell r="G1630" t="str">
            <v>（五冶达州国道542项目-二工区巴河特大桥工段-4号墩）达州市达川区桥湾镇陈余村</v>
          </cell>
          <cell r="H1630" t="str">
            <v>谭福中</v>
          </cell>
          <cell r="I1630">
            <v>15828538619</v>
          </cell>
        </row>
        <row r="1631">
          <cell r="A1631" t="str">
            <v>达钢</v>
          </cell>
          <cell r="B1631" t="str">
            <v>螺纹钢</v>
          </cell>
          <cell r="C1631" t="str">
            <v>HRB400E Φ12 9m</v>
          </cell>
          <cell r="D1631" t="str">
            <v>吨</v>
          </cell>
          <cell r="E1631">
            <v>9</v>
          </cell>
          <cell r="F1631">
            <v>45747</v>
          </cell>
          <cell r="G1631" t="str">
            <v>（五冶达州国道542项目-二工区巴河特大桥工段-5号墩）四川省达州市达川区石梯镇固家村村民委员会</v>
          </cell>
          <cell r="H1631" t="str">
            <v>谭福中</v>
          </cell>
          <cell r="I1631">
            <v>15828538619</v>
          </cell>
        </row>
        <row r="1632">
          <cell r="A1632" t="str">
            <v>达钢</v>
          </cell>
          <cell r="B1632" t="str">
            <v>螺纹钢</v>
          </cell>
          <cell r="C1632" t="str">
            <v>HRB400E Φ14 9m</v>
          </cell>
          <cell r="D1632" t="str">
            <v>吨</v>
          </cell>
          <cell r="E1632">
            <v>9</v>
          </cell>
          <cell r="F1632">
            <v>45747</v>
          </cell>
          <cell r="G1632" t="str">
            <v>（五冶达州国道542项目-二工区巴河特大桥工段-5号墩）四川省达州市达川区石梯镇固家村村民委员会</v>
          </cell>
          <cell r="H1632" t="str">
            <v>谭福中</v>
          </cell>
          <cell r="I1632">
            <v>15828538619</v>
          </cell>
        </row>
        <row r="1633">
          <cell r="A1633" t="str">
            <v>达钢</v>
          </cell>
          <cell r="B1633" t="str">
            <v>螺纹钢</v>
          </cell>
          <cell r="C1633" t="str">
            <v>HRB400E Φ20 9m</v>
          </cell>
          <cell r="D1633" t="str">
            <v>吨</v>
          </cell>
          <cell r="E1633">
            <v>21</v>
          </cell>
          <cell r="F1633">
            <v>45747</v>
          </cell>
          <cell r="G1633" t="str">
            <v>（五冶达州国道542项目-二工区巴河特大桥工段-5号墩）四川省达州市达川区石梯镇固家村村民委员会</v>
          </cell>
          <cell r="H1633" t="str">
            <v>谭福中</v>
          </cell>
          <cell r="I1633">
            <v>15828538619</v>
          </cell>
        </row>
        <row r="1634">
          <cell r="A1634" t="str">
            <v>成实</v>
          </cell>
          <cell r="B1634" t="str">
            <v>盘螺</v>
          </cell>
          <cell r="C1634" t="str">
            <v>HRB400E Φ8</v>
          </cell>
          <cell r="D1634" t="str">
            <v>吨</v>
          </cell>
          <cell r="E1634">
            <v>20</v>
          </cell>
          <cell r="F1634">
            <v>45747</v>
          </cell>
          <cell r="G1634" t="str">
            <v>（四川商建-射洪城乡一体化项目）遂宁市射洪市忠新幼儿园北侧约220米新溪小区</v>
          </cell>
          <cell r="H1634" t="str">
            <v>柏子刚</v>
          </cell>
          <cell r="I1634">
            <v>15692885305</v>
          </cell>
        </row>
        <row r="1635">
          <cell r="A1635" t="str">
            <v>成实</v>
          </cell>
          <cell r="B1635" t="str">
            <v>螺纹钢</v>
          </cell>
          <cell r="C1635" t="str">
            <v>HRB400E Φ14 9m</v>
          </cell>
          <cell r="D1635" t="str">
            <v>吨</v>
          </cell>
          <cell r="E1635">
            <v>9</v>
          </cell>
          <cell r="F1635">
            <v>45747</v>
          </cell>
          <cell r="G1635" t="str">
            <v>（四川商建-射洪城乡一体化项目）遂宁市射洪市忠新幼儿园北侧约220米新溪小区</v>
          </cell>
          <cell r="H1635" t="str">
            <v>柏子刚</v>
          </cell>
          <cell r="I1635">
            <v>15692885305</v>
          </cell>
        </row>
        <row r="1636">
          <cell r="A1636" t="str">
            <v>成实</v>
          </cell>
          <cell r="B1636" t="str">
            <v>螺纹钢</v>
          </cell>
          <cell r="C1636" t="str">
            <v>HRB400E Φ25 9m</v>
          </cell>
          <cell r="D1636" t="str">
            <v>吨</v>
          </cell>
          <cell r="E1636">
            <v>6</v>
          </cell>
          <cell r="F1636">
            <v>45747</v>
          </cell>
          <cell r="G1636" t="str">
            <v>（四川商建-射洪城乡一体化项目）遂宁市射洪市忠新幼儿园北侧约220米新溪小区</v>
          </cell>
          <cell r="H1636" t="str">
            <v>柏子刚</v>
          </cell>
          <cell r="I1636">
            <v>15692885305</v>
          </cell>
        </row>
        <row r="1637">
          <cell r="A1637" t="str">
            <v>德胜</v>
          </cell>
          <cell r="B1637" t="str">
            <v>螺纹钢</v>
          </cell>
          <cell r="C1637" t="str">
            <v>HRB500E Φ28 9m</v>
          </cell>
          <cell r="D1637" t="str">
            <v>吨</v>
          </cell>
          <cell r="E1637">
            <v>35</v>
          </cell>
          <cell r="F1637">
            <v>45747</v>
          </cell>
          <cell r="G1637" t="str">
            <v>（中铁十局-资乐高速4标）四川省眉山市仁寿县彰加镇促进村中铁十局2#钢筋厂</v>
          </cell>
          <cell r="H1637" t="str">
            <v>杨飞</v>
          </cell>
          <cell r="I1637">
            <v>15667998777</v>
          </cell>
        </row>
        <row r="1638">
          <cell r="A1638" t="str">
            <v>德胜</v>
          </cell>
          <cell r="B1638" t="str">
            <v>螺纹钢</v>
          </cell>
          <cell r="C1638" t="str">
            <v>HRB400E Φ16 12m</v>
          </cell>
          <cell r="D1638" t="str">
            <v>吨</v>
          </cell>
          <cell r="E1638">
            <v>5</v>
          </cell>
          <cell r="F1638">
            <v>45747</v>
          </cell>
          <cell r="G1638" t="str">
            <v>(五冶钢构医学科学产业园建设项目房建三部-排洪渠)四川省南充市顺庆区搬罾街道学府大道二段</v>
          </cell>
          <cell r="H1638" t="str">
            <v>郑林</v>
          </cell>
          <cell r="I1638">
            <v>18349955455</v>
          </cell>
        </row>
        <row r="1639">
          <cell r="A1639" t="str">
            <v>德胜</v>
          </cell>
          <cell r="B1639" t="str">
            <v>螺纹钢</v>
          </cell>
          <cell r="C1639" t="str">
            <v>HRB400E Φ25 12m</v>
          </cell>
          <cell r="D1639" t="str">
            <v>吨</v>
          </cell>
          <cell r="E1639">
            <v>100</v>
          </cell>
          <cell r="F1639">
            <v>45747</v>
          </cell>
          <cell r="G1639" t="str">
            <v>(五冶钢构医学科学产业园建设项目房建三部-排洪渠)四川省南充市顺庆区搬罾街道学府大道二段</v>
          </cell>
          <cell r="H1639" t="str">
            <v>郑林</v>
          </cell>
          <cell r="I1639">
            <v>18349955455</v>
          </cell>
        </row>
        <row r="1640">
          <cell r="A1640" t="str">
            <v>晋邦</v>
          </cell>
          <cell r="B1640" t="str">
            <v>螺纹钢</v>
          </cell>
          <cell r="C1640" t="str">
            <v>HRB400E Φ16 9m</v>
          </cell>
          <cell r="D1640" t="str">
            <v>吨</v>
          </cell>
          <cell r="E1640">
            <v>35</v>
          </cell>
          <cell r="F1640">
            <v>45747</v>
          </cell>
          <cell r="G1640" t="str">
            <v>（十九冶-江龙高速一分部）重庆市云阳县X886附近中国十九冶开云高速项目总包部西98米*复兴互通预制梁场</v>
          </cell>
          <cell r="H1640" t="str">
            <v>吴章红</v>
          </cell>
          <cell r="I1640">
            <v>18628165772</v>
          </cell>
        </row>
        <row r="1641">
          <cell r="A1641" t="str">
            <v>晋邦</v>
          </cell>
          <cell r="B1641" t="str">
            <v>高线</v>
          </cell>
          <cell r="C1641" t="str">
            <v>HPB300Φ8</v>
          </cell>
          <cell r="D1641" t="str">
            <v>吨</v>
          </cell>
          <cell r="E1641">
            <v>10</v>
          </cell>
          <cell r="F1641">
            <v>45747</v>
          </cell>
          <cell r="G1641" t="str">
            <v>（十九冶-江龙高速一分部）重庆市云阳县X886附近中国十九冶开云高速项目总包部西98米*黄岭隧道洞口</v>
          </cell>
          <cell r="H1641" t="str">
            <v>吴章红</v>
          </cell>
          <cell r="I1641">
            <v>18628165772</v>
          </cell>
        </row>
        <row r="1642">
          <cell r="A1642" t="str">
            <v>晋邦</v>
          </cell>
          <cell r="B1642" t="str">
            <v>高线</v>
          </cell>
          <cell r="C1642" t="str">
            <v>HPB300Φ10</v>
          </cell>
          <cell r="D1642" t="str">
            <v>吨</v>
          </cell>
          <cell r="E1642">
            <v>5</v>
          </cell>
          <cell r="F1642">
            <v>45747</v>
          </cell>
          <cell r="G1642" t="str">
            <v>（十九冶-江龙高速一分部）重庆市云阳县X886附近中国十九冶开云高速项目总包部西98米*黄岭隧道洞口</v>
          </cell>
          <cell r="H1642" t="str">
            <v>吴章红</v>
          </cell>
          <cell r="I1642">
            <v>18628165772</v>
          </cell>
        </row>
        <row r="1643">
          <cell r="A1643" t="str">
            <v>晋邦</v>
          </cell>
          <cell r="B1643" t="str">
            <v>螺纹钢</v>
          </cell>
          <cell r="C1643" t="str">
            <v>HRB400E Φ16 9m</v>
          </cell>
          <cell r="D1643" t="str">
            <v>吨</v>
          </cell>
          <cell r="E1643">
            <v>13</v>
          </cell>
          <cell r="F1643">
            <v>45747</v>
          </cell>
          <cell r="G1643" t="str">
            <v>（十九冶-江龙高速一分部）重庆市云阳县X886附近中国十九冶开云高速项目总包部西98米*黄岭隧道洞口</v>
          </cell>
          <cell r="H1643" t="str">
            <v>吴章红</v>
          </cell>
          <cell r="I1643">
            <v>18628165772</v>
          </cell>
        </row>
        <row r="1644">
          <cell r="A1644" t="str">
            <v>晋邦</v>
          </cell>
          <cell r="B1644" t="str">
            <v>螺纹钢</v>
          </cell>
          <cell r="C1644" t="str">
            <v>HRB400E Φ14 9m</v>
          </cell>
          <cell r="D1644" t="str">
            <v>吨</v>
          </cell>
          <cell r="E1644">
            <v>8</v>
          </cell>
          <cell r="F1644">
            <v>45747</v>
          </cell>
          <cell r="G1644" t="str">
            <v>（十九冶-江龙高速一分部）重庆市云阳县X886附近中国十九冶开云高速项目总包部西98米*黄岭隧道洞口</v>
          </cell>
          <cell r="H1644" t="str">
            <v>吴章红</v>
          </cell>
          <cell r="I1644">
            <v>18628165772</v>
          </cell>
        </row>
        <row r="1645">
          <cell r="A1645" t="str">
            <v>晋邦</v>
          </cell>
          <cell r="B1645" t="str">
            <v>螺纹钢</v>
          </cell>
          <cell r="C1645" t="str">
            <v>HRB400E Φ12 9m</v>
          </cell>
          <cell r="D1645" t="str">
            <v>吨</v>
          </cell>
          <cell r="E1645">
            <v>25</v>
          </cell>
          <cell r="F1645">
            <v>45747</v>
          </cell>
          <cell r="G1645" t="str">
            <v>（十九冶-江龙高速三分部）重庆市云阳县蔈草镇三坵田*小尖山梁场</v>
          </cell>
          <cell r="H1645" t="str">
            <v>徐宇</v>
          </cell>
          <cell r="I1645">
            <v>19822311919</v>
          </cell>
        </row>
        <row r="1646">
          <cell r="A1646" t="str">
            <v>晋邦</v>
          </cell>
          <cell r="B1646" t="str">
            <v>螺纹钢</v>
          </cell>
          <cell r="C1646" t="str">
            <v>HRB400E Φ16 9m</v>
          </cell>
          <cell r="D1646" t="str">
            <v>吨</v>
          </cell>
          <cell r="E1646">
            <v>36</v>
          </cell>
          <cell r="F1646">
            <v>45747</v>
          </cell>
          <cell r="G1646" t="str">
            <v>（十九冶-江龙高速三分部）重庆市云阳县蔈草镇三坵田*小尖山梁场</v>
          </cell>
          <cell r="H1646" t="str">
            <v>徐宇</v>
          </cell>
          <cell r="I1646">
            <v>19822311919</v>
          </cell>
        </row>
        <row r="1647">
          <cell r="A1647" t="str">
            <v>晋邦</v>
          </cell>
          <cell r="B1647" t="str">
            <v>螺纹钢</v>
          </cell>
          <cell r="C1647" t="str">
            <v>HRB400E Φ12 9m</v>
          </cell>
          <cell r="D1647" t="str">
            <v>吨</v>
          </cell>
          <cell r="E1647">
            <v>3</v>
          </cell>
          <cell r="F1647">
            <v>45747</v>
          </cell>
          <cell r="G1647" t="str">
            <v>（十九冶-江龙高速三分部）重庆市云阳县开云高速（钢厂村）*朗树湾2#桥路基</v>
          </cell>
          <cell r="H1647" t="str">
            <v>徐宇</v>
          </cell>
          <cell r="I1647">
            <v>19822311919</v>
          </cell>
        </row>
        <row r="1648">
          <cell r="A1648" t="str">
            <v>晋邦</v>
          </cell>
          <cell r="B1648" t="str">
            <v>螺纹钢</v>
          </cell>
          <cell r="C1648" t="str">
            <v>HRB400E Φ16 9m</v>
          </cell>
          <cell r="D1648" t="str">
            <v>吨</v>
          </cell>
          <cell r="E1648">
            <v>60</v>
          </cell>
          <cell r="F1648">
            <v>45747</v>
          </cell>
          <cell r="G1648" t="str">
            <v>（十九冶-江龙高速三分部）重庆市云阳县开云高速（钢厂村）*朗树湾2#桥路基</v>
          </cell>
          <cell r="H1648" t="str">
            <v>徐宇</v>
          </cell>
          <cell r="I1648">
            <v>19822311919</v>
          </cell>
        </row>
        <row r="1649">
          <cell r="A1649" t="str">
            <v>晋邦</v>
          </cell>
          <cell r="B1649" t="str">
            <v>螺纹钢</v>
          </cell>
          <cell r="C1649" t="str">
            <v>HRB400E Φ28 9m</v>
          </cell>
          <cell r="D1649" t="str">
            <v>吨</v>
          </cell>
          <cell r="E1649">
            <v>6</v>
          </cell>
          <cell r="F1649">
            <v>45747</v>
          </cell>
          <cell r="G1649" t="str">
            <v>（十九冶-江龙高速三分部）重庆市云阳县开云高速（钢厂村）*朗树湾2#桥路基</v>
          </cell>
          <cell r="H1649" t="str">
            <v>徐宇</v>
          </cell>
          <cell r="I1649">
            <v>19822311919</v>
          </cell>
        </row>
        <row r="1650">
          <cell r="A1650" t="str">
            <v>晋邦</v>
          </cell>
          <cell r="B1650" t="str">
            <v>盘螺</v>
          </cell>
          <cell r="C1650" t="str">
            <v>HRB400E Φ10</v>
          </cell>
          <cell r="D1650" t="str">
            <v>吨</v>
          </cell>
          <cell r="E1650">
            <v>10</v>
          </cell>
          <cell r="F1650">
            <v>45747</v>
          </cell>
          <cell r="G1650" t="str">
            <v>（十九冶-江龙高速三分部）重庆市云阳县龙角镇*刘家漕2#桥</v>
          </cell>
          <cell r="H1650" t="str">
            <v>徐宇</v>
          </cell>
          <cell r="I1650">
            <v>19822311919</v>
          </cell>
        </row>
        <row r="1651">
          <cell r="A1651" t="str">
            <v>晋邦</v>
          </cell>
          <cell r="B1651" t="str">
            <v>高线</v>
          </cell>
          <cell r="C1651" t="str">
            <v>HPB300Φ10</v>
          </cell>
          <cell r="D1651" t="str">
            <v>吨</v>
          </cell>
          <cell r="E1651">
            <v>5</v>
          </cell>
          <cell r="F1651">
            <v>45747</v>
          </cell>
          <cell r="G1651" t="str">
            <v>（十九冶-江龙高速三分部）重庆市云阳县龙角镇*刘家漕2#桥</v>
          </cell>
          <cell r="H1651" t="str">
            <v>徐宇</v>
          </cell>
          <cell r="I1651">
            <v>19822311919</v>
          </cell>
        </row>
        <row r="1652">
          <cell r="A1652" t="str">
            <v>晋邦</v>
          </cell>
          <cell r="B1652" t="str">
            <v>盘螺</v>
          </cell>
          <cell r="C1652" t="str">
            <v>HRB400E Φ10</v>
          </cell>
          <cell r="D1652" t="str">
            <v>吨</v>
          </cell>
          <cell r="E1652">
            <v>30</v>
          </cell>
          <cell r="F1652">
            <v>45747</v>
          </cell>
          <cell r="G1652" t="str">
            <v>（十九冶-江龙高速三分部）龙角互通</v>
          </cell>
          <cell r="H1652" t="str">
            <v>徐宇</v>
          </cell>
          <cell r="I1652">
            <v>19822311919</v>
          </cell>
        </row>
        <row r="1653">
          <cell r="A1653" t="str">
            <v>晋邦</v>
          </cell>
          <cell r="B1653" t="str">
            <v>螺纹钢</v>
          </cell>
          <cell r="C1653" t="str">
            <v>HRB400E Φ12 9m</v>
          </cell>
          <cell r="D1653" t="str">
            <v>吨</v>
          </cell>
          <cell r="E1653">
            <v>2.6</v>
          </cell>
          <cell r="F1653">
            <v>45747</v>
          </cell>
          <cell r="G1653" t="str">
            <v>（十九冶-江龙高速三分部）龙角互通</v>
          </cell>
          <cell r="H1653" t="str">
            <v>徐宇</v>
          </cell>
          <cell r="I1653">
            <v>19822311919</v>
          </cell>
        </row>
        <row r="1654">
          <cell r="A1654" t="str">
            <v>晋邦</v>
          </cell>
          <cell r="B1654" t="str">
            <v>螺纹钢</v>
          </cell>
          <cell r="C1654" t="str">
            <v>HRB400E Φ20 9m</v>
          </cell>
          <cell r="D1654" t="str">
            <v>吨</v>
          </cell>
          <cell r="E1654">
            <v>8</v>
          </cell>
          <cell r="F1654">
            <v>45747</v>
          </cell>
          <cell r="G1654" t="str">
            <v>（十九冶-江龙高速三分部）龙角互通</v>
          </cell>
          <cell r="H1654" t="str">
            <v>徐宇</v>
          </cell>
          <cell r="I1654">
            <v>19822311919</v>
          </cell>
        </row>
        <row r="1655">
          <cell r="A1655" t="str">
            <v>晋邦</v>
          </cell>
          <cell r="B1655" t="str">
            <v>螺纹钢</v>
          </cell>
          <cell r="C1655" t="str">
            <v>HRB400E Φ25 9m</v>
          </cell>
          <cell r="D1655" t="str">
            <v>吨</v>
          </cell>
          <cell r="E1655">
            <v>31.91</v>
          </cell>
          <cell r="F1655">
            <v>45747</v>
          </cell>
          <cell r="G1655" t="str">
            <v>（十九冶-华电重庆奉节）重庆市奉节县康乐镇七星村</v>
          </cell>
          <cell r="H1655" t="str">
            <v>岑甲乐</v>
          </cell>
          <cell r="I1655">
            <v>17349037782</v>
          </cell>
        </row>
        <row r="1656">
          <cell r="A1656" t="str">
            <v>八局</v>
          </cell>
          <cell r="B1656" t="str">
            <v>盘螺</v>
          </cell>
          <cell r="C1656" t="str">
            <v>HRB400E Φ12</v>
          </cell>
          <cell r="D1656" t="str">
            <v>吨</v>
          </cell>
          <cell r="E1656">
            <v>35</v>
          </cell>
          <cell r="F1656">
            <v>45747</v>
          </cell>
          <cell r="G1656" t="str">
            <v>（中铁北京局-资乐高速6标）四川省乐山市市中区土主镇资乐高速TJ6标项目试验室</v>
          </cell>
          <cell r="H1656" t="str">
            <v>刘岩</v>
          </cell>
          <cell r="I1656">
            <v>18543566469</v>
          </cell>
        </row>
        <row r="1657">
          <cell r="A1657" t="str">
            <v>八局</v>
          </cell>
          <cell r="B1657" t="str">
            <v>盘螺</v>
          </cell>
          <cell r="C1657" t="str">
            <v>HRB400E Φ12</v>
          </cell>
          <cell r="D1657" t="str">
            <v>吨</v>
          </cell>
          <cell r="E1657">
            <v>70</v>
          </cell>
          <cell r="F1657">
            <v>45747</v>
          </cell>
          <cell r="G1657" t="str">
            <v>（中铁三局-铜资高速1标）四川省资阳市安岳县石羊镇猫坝村2#钢筋场</v>
          </cell>
          <cell r="H1657" t="str">
            <v>王雪</v>
          </cell>
          <cell r="I1657">
            <v>18729676589</v>
          </cell>
        </row>
        <row r="1658">
          <cell r="A1658" t="str">
            <v>八局</v>
          </cell>
          <cell r="B1658" t="str">
            <v>高线</v>
          </cell>
          <cell r="C1658" t="str">
            <v>HPB300Φ10</v>
          </cell>
          <cell r="D1658" t="str">
            <v>吨</v>
          </cell>
          <cell r="E1658">
            <v>35</v>
          </cell>
          <cell r="F1658">
            <v>45747</v>
          </cell>
          <cell r="G1658" t="str">
            <v>（中铁三局-铜资高速1标）四川省资阳市安岳县石羊镇猫坝村2#钢筋场</v>
          </cell>
          <cell r="H1658" t="str">
            <v>王雪</v>
          </cell>
          <cell r="I1658">
            <v>18729676589</v>
          </cell>
        </row>
        <row r="1659">
          <cell r="A1659" t="str">
            <v>八局</v>
          </cell>
          <cell r="B1659" t="str">
            <v>螺纹钢</v>
          </cell>
          <cell r="C1659" t="str">
            <v>HRB400E Φ12 9m</v>
          </cell>
          <cell r="D1659" t="str">
            <v>吨</v>
          </cell>
          <cell r="E1659">
            <v>35</v>
          </cell>
          <cell r="F1659">
            <v>45747</v>
          </cell>
          <cell r="G1659" t="str">
            <v>（中铁十局-资乐高速4标）四川省眉山市仁寿县彰加镇促进村中铁十局资乐高速1#钢筋场</v>
          </cell>
          <cell r="H1659" t="str">
            <v>杨飞</v>
          </cell>
          <cell r="I1659">
            <v>15667998777</v>
          </cell>
        </row>
        <row r="1660">
          <cell r="A1660" t="str">
            <v>八局</v>
          </cell>
          <cell r="B1660" t="str">
            <v>螺纹钢</v>
          </cell>
          <cell r="C1660" t="str">
            <v>HRB400E Φ16 9m</v>
          </cell>
          <cell r="D1660" t="str">
            <v>吨</v>
          </cell>
          <cell r="E1660">
            <v>35</v>
          </cell>
          <cell r="F1660">
            <v>45747</v>
          </cell>
          <cell r="G1660" t="str">
            <v>（中铁十局-资乐高速4标）四川省眉山市仁寿县彰加镇促进村中铁十局资乐高速1#钢筋场</v>
          </cell>
          <cell r="H1660" t="str">
            <v>杨飞</v>
          </cell>
          <cell r="I1660">
            <v>15667998777</v>
          </cell>
        </row>
        <row r="1661">
          <cell r="A1661" t="str">
            <v>八局</v>
          </cell>
          <cell r="B1661" t="str">
            <v>螺纹钢</v>
          </cell>
          <cell r="C1661" t="str">
            <v>HRB400E Φ20 9m</v>
          </cell>
          <cell r="D1661" t="str">
            <v>吨</v>
          </cell>
          <cell r="E1661">
            <v>5</v>
          </cell>
          <cell r="F1661">
            <v>45747</v>
          </cell>
          <cell r="G1661" t="str">
            <v>（中铁十局-资乐高速4标）四川省眉山市仁寿县彰加镇促进村中铁十局资乐高速1#钢筋场</v>
          </cell>
          <cell r="H1661" t="str">
            <v>杨飞</v>
          </cell>
          <cell r="I1661">
            <v>15667998777</v>
          </cell>
        </row>
        <row r="1662">
          <cell r="A1662" t="str">
            <v>八局</v>
          </cell>
          <cell r="B1662" t="str">
            <v>螺纹钢</v>
          </cell>
          <cell r="C1662" t="str">
            <v>HRB400E Φ12 9m</v>
          </cell>
          <cell r="D1662" t="str">
            <v>吨</v>
          </cell>
          <cell r="E1662">
            <v>30</v>
          </cell>
          <cell r="F1662">
            <v>45747</v>
          </cell>
          <cell r="G1662" t="str">
            <v>（中铁十局-资乐高速4标）四川省眉山市仁寿县彰加镇促进村中铁十局资乐高速1#钢筋场</v>
          </cell>
          <cell r="H1662" t="str">
            <v>杨飞</v>
          </cell>
          <cell r="I1662">
            <v>15667998777</v>
          </cell>
        </row>
        <row r="1663">
          <cell r="A1663" t="str">
            <v>八局</v>
          </cell>
          <cell r="B1663" t="str">
            <v>螺纹钢</v>
          </cell>
          <cell r="C1663" t="str">
            <v>HRB400E Φ25 9m</v>
          </cell>
          <cell r="D1663" t="str">
            <v>吨</v>
          </cell>
          <cell r="E1663">
            <v>35</v>
          </cell>
          <cell r="F1663">
            <v>45747</v>
          </cell>
          <cell r="G1663" t="str">
            <v>（中铁十局-资乐高速4标）四川省眉山市仁寿县彰加镇促进村中铁十局资乐高速1#钢筋场</v>
          </cell>
          <cell r="H1663" t="str">
            <v>杨飞</v>
          </cell>
          <cell r="I1663">
            <v>15667998777</v>
          </cell>
        </row>
        <row r="1664">
          <cell r="A1664" t="str">
            <v>八局</v>
          </cell>
          <cell r="B1664" t="str">
            <v>螺纹钢</v>
          </cell>
          <cell r="C1664" t="str">
            <v>HRB400E Φ28 9m</v>
          </cell>
          <cell r="D1664" t="str">
            <v>吨</v>
          </cell>
          <cell r="E1664">
            <v>35</v>
          </cell>
          <cell r="F1664">
            <v>45747</v>
          </cell>
          <cell r="G1664" t="str">
            <v>（中铁十局-资乐高速4标）四川省眉山市仁寿县彰加镇促进村中铁十局资乐高速1#钢筋场</v>
          </cell>
          <cell r="H1664" t="str">
            <v>杨飞</v>
          </cell>
          <cell r="I1664">
            <v>15667998777</v>
          </cell>
        </row>
        <row r="1665">
          <cell r="A1665" t="str">
            <v>德胜</v>
          </cell>
          <cell r="B1665" t="str">
            <v>螺纹钢</v>
          </cell>
          <cell r="C1665" t="str">
            <v>HRB400EΦ16*12m</v>
          </cell>
          <cell r="D1665" t="str">
            <v>吨</v>
          </cell>
          <cell r="E1665">
            <v>35</v>
          </cell>
          <cell r="F1665">
            <v>45747</v>
          </cell>
          <cell r="G1665" t="str">
            <v>乐山市峨边县沙坪镇核桃坪S309中铁一局大渡河大桥项目</v>
          </cell>
          <cell r="H1665" t="str">
            <v>冯雷</v>
          </cell>
          <cell r="I1665" t="str">
            <v>18700069985</v>
          </cell>
        </row>
        <row r="1666">
          <cell r="A1666" t="str">
            <v>达钢</v>
          </cell>
          <cell r="B1666" t="str">
            <v>螺纹钢</v>
          </cell>
          <cell r="C1666" t="str">
            <v>HRB400E Φ12 9m</v>
          </cell>
          <cell r="D1666" t="str">
            <v>吨</v>
          </cell>
          <cell r="E1666">
            <v>70</v>
          </cell>
          <cell r="F1666">
            <v>45748</v>
          </cell>
          <cell r="G1666" t="str">
            <v>（十九冶-江龙高速三分部）重庆市云阳县蔈草镇三坵田*小尖山梁场</v>
          </cell>
          <cell r="H1666" t="str">
            <v>徐宇</v>
          </cell>
          <cell r="I1666">
            <v>19822311919</v>
          </cell>
        </row>
        <row r="1667">
          <cell r="A1667" t="str">
            <v>达钢</v>
          </cell>
          <cell r="B1667" t="str">
            <v>螺纹钢</v>
          </cell>
          <cell r="C1667" t="str">
            <v>HRB400E Φ28 9m</v>
          </cell>
          <cell r="D1667" t="str">
            <v>吨</v>
          </cell>
          <cell r="E1667">
            <v>3</v>
          </cell>
          <cell r="F1667">
            <v>45748</v>
          </cell>
          <cell r="G1667" t="str">
            <v>（十九冶-江龙高速三分部）重庆市云阳县蔈草镇三坵田*小尖山梁场</v>
          </cell>
          <cell r="H1667" t="str">
            <v>徐宇</v>
          </cell>
          <cell r="I1667">
            <v>19822311919</v>
          </cell>
        </row>
        <row r="1668">
          <cell r="A1668" t="str">
            <v>达钢</v>
          </cell>
          <cell r="B1668" t="str">
            <v>螺纹钢</v>
          </cell>
          <cell r="C1668" t="str">
            <v>HRB400E Φ12 9m</v>
          </cell>
          <cell r="D1668" t="str">
            <v>吨</v>
          </cell>
          <cell r="E1668">
            <v>20</v>
          </cell>
          <cell r="F1668">
            <v>45748</v>
          </cell>
          <cell r="G1668" t="str">
            <v>（十九冶-江龙高速三分部）重庆市云阳县蔈草镇三坵田*朗树湾1#桥桥面</v>
          </cell>
          <cell r="H1668" t="str">
            <v>徐宇</v>
          </cell>
          <cell r="I1668">
            <v>19822311919</v>
          </cell>
        </row>
        <row r="1669">
          <cell r="A1669" t="str">
            <v>达钢</v>
          </cell>
          <cell r="B1669" t="str">
            <v>高线</v>
          </cell>
          <cell r="C1669" t="str">
            <v>HPB300Φ10</v>
          </cell>
          <cell r="D1669" t="str">
            <v>吨</v>
          </cell>
          <cell r="E1669">
            <v>10</v>
          </cell>
          <cell r="F1669">
            <v>45748</v>
          </cell>
          <cell r="G1669" t="str">
            <v>（十九冶-江龙高速三分部）重庆市云阳县蔈草镇三坵田*朗树湾1#桥桥面</v>
          </cell>
          <cell r="H1669" t="str">
            <v>徐宇</v>
          </cell>
          <cell r="I1669">
            <v>19822311919</v>
          </cell>
        </row>
        <row r="1670">
          <cell r="A1670" t="str">
            <v>达钢</v>
          </cell>
          <cell r="B1670" t="str">
            <v>螺纹钢</v>
          </cell>
          <cell r="C1670" t="str">
            <v>HRB400E Φ12 9m</v>
          </cell>
          <cell r="D1670" t="str">
            <v>吨</v>
          </cell>
          <cell r="E1670">
            <v>27</v>
          </cell>
          <cell r="F1670">
            <v>45748</v>
          </cell>
          <cell r="G1670" t="str">
            <v>（十九冶-江龙高速三分部）重庆市云阳县龙角镇*皮家营梁场</v>
          </cell>
          <cell r="H1670" t="str">
            <v>徐宇</v>
          </cell>
          <cell r="I1670">
            <v>19822311919</v>
          </cell>
        </row>
        <row r="1671">
          <cell r="A1671" t="str">
            <v>达钢</v>
          </cell>
          <cell r="B1671" t="str">
            <v>螺纹钢</v>
          </cell>
          <cell r="C1671" t="str">
            <v>HRB400E Φ28 9m</v>
          </cell>
          <cell r="D1671" t="str">
            <v>吨</v>
          </cell>
          <cell r="E1671">
            <v>9</v>
          </cell>
          <cell r="F1671">
            <v>45748</v>
          </cell>
          <cell r="G1671" t="str">
            <v>（十九冶-江龙高速三分部）重庆市云阳县龙角镇*皮家营梁场</v>
          </cell>
          <cell r="H1671" t="str">
            <v>徐宇</v>
          </cell>
          <cell r="I1671">
            <v>19822311919</v>
          </cell>
        </row>
        <row r="1672">
          <cell r="A1672" t="str">
            <v>达钢</v>
          </cell>
          <cell r="B1672" t="str">
            <v>高线</v>
          </cell>
          <cell r="C1672" t="str">
            <v>HPB300Φ8</v>
          </cell>
          <cell r="D1672" t="str">
            <v>吨</v>
          </cell>
          <cell r="E1672">
            <v>7.5</v>
          </cell>
          <cell r="F1672">
            <v>45748</v>
          </cell>
          <cell r="G1672" t="str">
            <v>（十九冶-江龙高速三分部）重庆市云阳县龙角镇*皮家营隧道</v>
          </cell>
          <cell r="H1672" t="str">
            <v>徐宇</v>
          </cell>
          <cell r="I1672">
            <v>19822311919</v>
          </cell>
        </row>
        <row r="1673">
          <cell r="A1673" t="str">
            <v>达钢</v>
          </cell>
          <cell r="B1673" t="str">
            <v>高线</v>
          </cell>
          <cell r="C1673" t="str">
            <v>HPB300Φ10</v>
          </cell>
          <cell r="D1673" t="str">
            <v>吨</v>
          </cell>
          <cell r="E1673">
            <v>15</v>
          </cell>
          <cell r="F1673">
            <v>45748</v>
          </cell>
          <cell r="G1673" t="str">
            <v>（十九冶-江龙高速三分部）重庆市云阳县龙角镇*皮家营隧道</v>
          </cell>
          <cell r="H1673" t="str">
            <v>徐宇</v>
          </cell>
          <cell r="I1673">
            <v>19822311919</v>
          </cell>
        </row>
        <row r="1674">
          <cell r="A1674" t="str">
            <v>达钢</v>
          </cell>
          <cell r="B1674" t="str">
            <v>螺纹钢</v>
          </cell>
          <cell r="C1674" t="str">
            <v>HRB400E Φ14 9m</v>
          </cell>
          <cell r="D1674" t="str">
            <v>吨</v>
          </cell>
          <cell r="E1674">
            <v>15</v>
          </cell>
          <cell r="F1674">
            <v>45748</v>
          </cell>
          <cell r="G1674" t="str">
            <v>（十九冶-江龙高速三分部）重庆市云阳县龙角镇*皮家营隧道</v>
          </cell>
          <cell r="H1674" t="str">
            <v>徐宇</v>
          </cell>
          <cell r="I1674">
            <v>19822311919</v>
          </cell>
        </row>
        <row r="1675">
          <cell r="A1675" t="str">
            <v>润耀</v>
          </cell>
          <cell r="B1675" t="str">
            <v>螺纹钢</v>
          </cell>
          <cell r="C1675" t="str">
            <v>HRB400E Φ12 9m</v>
          </cell>
          <cell r="D1675" t="str">
            <v>吨</v>
          </cell>
          <cell r="E1675">
            <v>35</v>
          </cell>
          <cell r="F1675">
            <v>45748</v>
          </cell>
          <cell r="G1675" t="str">
            <v>（中铁十局-资乐高速4标）四川省眉山市仁寿县彰加镇促进村中铁十局资乐高速1#钢筋场</v>
          </cell>
          <cell r="H1675" t="str">
            <v>杨飞</v>
          </cell>
          <cell r="I1675">
            <v>15667998777</v>
          </cell>
        </row>
        <row r="1676">
          <cell r="A1676" t="str">
            <v>润耀</v>
          </cell>
          <cell r="B1676" t="str">
            <v>螺纹钢</v>
          </cell>
          <cell r="C1676" t="str">
            <v>HRB400E Φ16 9m</v>
          </cell>
          <cell r="D1676" t="str">
            <v>吨</v>
          </cell>
          <cell r="E1676">
            <v>35</v>
          </cell>
          <cell r="F1676">
            <v>45748</v>
          </cell>
          <cell r="G1676" t="str">
            <v>（中铁十局-资乐高速4标）四川省眉山市仁寿县彰加镇促进村中铁十局资乐高速1#钢筋场</v>
          </cell>
          <cell r="H1676" t="str">
            <v>杨飞</v>
          </cell>
          <cell r="I1676">
            <v>15667998777</v>
          </cell>
        </row>
        <row r="1677">
          <cell r="A1677" t="str">
            <v>润耀</v>
          </cell>
          <cell r="B1677" t="str">
            <v>螺纹钢</v>
          </cell>
          <cell r="C1677" t="str">
            <v>HRB400E Φ25 9m</v>
          </cell>
          <cell r="D1677" t="str">
            <v>吨</v>
          </cell>
          <cell r="E1677">
            <v>35</v>
          </cell>
          <cell r="F1677">
            <v>45748</v>
          </cell>
          <cell r="G1677" t="str">
            <v>（中铁十局-资乐高速4标）四川省眉山市仁寿县彰加镇促进村中铁十局资乐高速1#钢筋场</v>
          </cell>
          <cell r="H1677" t="str">
            <v>杨飞</v>
          </cell>
          <cell r="I1677">
            <v>15667998777</v>
          </cell>
        </row>
        <row r="1678">
          <cell r="A1678" t="str">
            <v>润耀</v>
          </cell>
          <cell r="B1678" t="str">
            <v>螺纹钢</v>
          </cell>
          <cell r="C1678" t="str">
            <v>HRB400E Φ28 9m</v>
          </cell>
          <cell r="D1678" t="str">
            <v>吨</v>
          </cell>
          <cell r="E1678">
            <v>35</v>
          </cell>
          <cell r="F1678">
            <v>45748</v>
          </cell>
          <cell r="G1678" t="str">
            <v>（中铁十局-资乐高速4标）四川省眉山市仁寿县彰加镇促进村中铁十局资乐高速1#钢筋场</v>
          </cell>
          <cell r="H1678" t="str">
            <v>杨飞</v>
          </cell>
          <cell r="I1678">
            <v>15667998777</v>
          </cell>
        </row>
        <row r="1679">
          <cell r="A1679" t="str">
            <v>润耀</v>
          </cell>
          <cell r="B1679" t="str">
            <v>盘螺</v>
          </cell>
          <cell r="C1679" t="str">
            <v>HRB400E Φ12</v>
          </cell>
          <cell r="D1679" t="str">
            <v>吨</v>
          </cell>
          <cell r="E1679">
            <v>35</v>
          </cell>
          <cell r="F1679">
            <v>45748</v>
          </cell>
          <cell r="G1679" t="str">
            <v>（中铁二局-成渝扩容4标）四川省成都市简阳市杨家镇桐子湾村二局拌合站</v>
          </cell>
          <cell r="H1679" t="str">
            <v>丁鑫力</v>
          </cell>
          <cell r="I1679">
            <v>18228610476</v>
          </cell>
        </row>
        <row r="1680">
          <cell r="A1680" t="str">
            <v>润耀</v>
          </cell>
          <cell r="B1680" t="str">
            <v>盘螺</v>
          </cell>
          <cell r="C1680" t="str">
            <v>HRB400E Φ12</v>
          </cell>
          <cell r="D1680" t="str">
            <v>吨</v>
          </cell>
          <cell r="E1680">
            <v>105</v>
          </cell>
          <cell r="F1680">
            <v>45748</v>
          </cell>
          <cell r="G1680" t="str">
            <v>（中铁广州局-资乐高速5标）四川省乐山市井研县希望大道116号</v>
          </cell>
          <cell r="H1680" t="str">
            <v>廖俊杰</v>
          </cell>
          <cell r="I1680">
            <v>15775100965</v>
          </cell>
        </row>
        <row r="1681">
          <cell r="A1681" t="str">
            <v>润耀</v>
          </cell>
          <cell r="B1681" t="str">
            <v>螺纹钢</v>
          </cell>
          <cell r="C1681" t="str">
            <v>HRB400E Φ16 12m</v>
          </cell>
          <cell r="D1681" t="str">
            <v>吨</v>
          </cell>
          <cell r="E1681">
            <v>35</v>
          </cell>
          <cell r="F1681">
            <v>45748</v>
          </cell>
          <cell r="G1681" t="str">
            <v>（中铁广州局-资乐高速5标）四川省乐山市井研县希望大道116号</v>
          </cell>
          <cell r="H1681" t="str">
            <v>廖俊杰</v>
          </cell>
          <cell r="I1681">
            <v>15775100965</v>
          </cell>
        </row>
        <row r="1682">
          <cell r="A1682" t="str">
            <v>八局</v>
          </cell>
          <cell r="B1682" t="str">
            <v>螺纹钢</v>
          </cell>
          <cell r="C1682" t="str">
            <v>HRB400E Φ12 9m</v>
          </cell>
          <cell r="D1682" t="str">
            <v>吨</v>
          </cell>
          <cell r="E1682">
            <v>5</v>
          </cell>
          <cell r="F1682">
            <v>45748</v>
          </cell>
          <cell r="G1682" t="str">
            <v>（五局乐山机场项目）乐山市五通桥区冠英镇</v>
          </cell>
          <cell r="H1682" t="str">
            <v>干学民</v>
          </cell>
          <cell r="I1682">
            <v>15281502703</v>
          </cell>
        </row>
        <row r="1683">
          <cell r="A1683" t="str">
            <v>八局</v>
          </cell>
          <cell r="B1683" t="str">
            <v>螺纹钢</v>
          </cell>
          <cell r="C1683" t="str">
            <v>HRB400E Φ14 9m</v>
          </cell>
          <cell r="D1683" t="str">
            <v>吨</v>
          </cell>
          <cell r="E1683">
            <v>5</v>
          </cell>
          <cell r="F1683">
            <v>45748</v>
          </cell>
          <cell r="G1683" t="str">
            <v>（五局乐山机场项目）乐山市五通桥区冠英镇</v>
          </cell>
          <cell r="H1683" t="str">
            <v>干学民</v>
          </cell>
          <cell r="I1683">
            <v>15281502703</v>
          </cell>
        </row>
        <row r="1684">
          <cell r="A1684" t="str">
            <v>八局</v>
          </cell>
          <cell r="B1684" t="str">
            <v>螺纹钢</v>
          </cell>
          <cell r="C1684" t="str">
            <v>HRB400E Φ16 9m</v>
          </cell>
          <cell r="D1684" t="str">
            <v>吨</v>
          </cell>
          <cell r="E1684">
            <v>20</v>
          </cell>
          <cell r="F1684">
            <v>45748</v>
          </cell>
          <cell r="G1684" t="str">
            <v>（五局乐山机场项目）乐山市五通桥区冠英镇</v>
          </cell>
          <cell r="H1684" t="str">
            <v>干学民</v>
          </cell>
          <cell r="I1684">
            <v>15281502703</v>
          </cell>
        </row>
        <row r="1685">
          <cell r="A1685" t="str">
            <v>八局</v>
          </cell>
          <cell r="B1685" t="str">
            <v>螺纹钢</v>
          </cell>
          <cell r="C1685" t="str">
            <v>HRB400E Φ18 9m</v>
          </cell>
          <cell r="D1685" t="str">
            <v>吨</v>
          </cell>
          <cell r="E1685">
            <v>12.5</v>
          </cell>
          <cell r="F1685">
            <v>45748</v>
          </cell>
          <cell r="G1685" t="str">
            <v>（五局乐山机场项目）乐山市五通桥区冠英镇</v>
          </cell>
          <cell r="H1685" t="str">
            <v>干学民</v>
          </cell>
          <cell r="I1685">
            <v>15281502703</v>
          </cell>
        </row>
        <row r="1686">
          <cell r="A1686" t="str">
            <v>八局</v>
          </cell>
          <cell r="B1686" t="str">
            <v>螺纹钢</v>
          </cell>
          <cell r="C1686" t="str">
            <v>HRB400E Φ20 9m</v>
          </cell>
          <cell r="D1686" t="str">
            <v>吨</v>
          </cell>
          <cell r="E1686">
            <v>15</v>
          </cell>
          <cell r="F1686">
            <v>45748</v>
          </cell>
          <cell r="G1686" t="str">
            <v>（五局乐山机场项目）乐山市五通桥区冠英镇</v>
          </cell>
          <cell r="H1686" t="str">
            <v>干学民</v>
          </cell>
          <cell r="I1686">
            <v>15281502703</v>
          </cell>
        </row>
        <row r="1687">
          <cell r="A1687" t="str">
            <v>八局</v>
          </cell>
          <cell r="B1687" t="str">
            <v>螺纹钢</v>
          </cell>
          <cell r="C1687" t="str">
            <v>HRB400E Φ22 9m</v>
          </cell>
          <cell r="D1687" t="str">
            <v>吨</v>
          </cell>
          <cell r="E1687">
            <v>10</v>
          </cell>
          <cell r="F1687">
            <v>45748</v>
          </cell>
          <cell r="G1687" t="str">
            <v>（五局乐山机场项目）乐山市五通桥区冠英镇</v>
          </cell>
          <cell r="H1687" t="str">
            <v>干学民</v>
          </cell>
          <cell r="I1687">
            <v>15281502703</v>
          </cell>
        </row>
        <row r="1688">
          <cell r="A1688" t="str">
            <v>八局</v>
          </cell>
          <cell r="B1688" t="str">
            <v>盘螺</v>
          </cell>
          <cell r="C1688" t="str">
            <v>HRB400E Φ8</v>
          </cell>
          <cell r="D1688" t="str">
            <v>吨</v>
          </cell>
          <cell r="E1688">
            <v>12.5</v>
          </cell>
          <cell r="F1688">
            <v>45748</v>
          </cell>
          <cell r="G1688" t="str">
            <v>（五局乐山机场项目）乐山市五通桥区冠英镇</v>
          </cell>
          <cell r="H1688" t="str">
            <v>干学民</v>
          </cell>
          <cell r="I1688">
            <v>15281502703</v>
          </cell>
        </row>
        <row r="1689">
          <cell r="A1689" t="str">
            <v>八局</v>
          </cell>
          <cell r="B1689" t="str">
            <v>盘螺</v>
          </cell>
          <cell r="C1689" t="str">
            <v>HRB400E Φ10</v>
          </cell>
          <cell r="D1689" t="str">
            <v>吨</v>
          </cell>
          <cell r="E1689">
            <v>25</v>
          </cell>
          <cell r="F1689">
            <v>45748</v>
          </cell>
          <cell r="G1689" t="str">
            <v>（五局乐山机场项目）乐山市五通桥区冠英镇</v>
          </cell>
          <cell r="H1689" t="str">
            <v>干学民</v>
          </cell>
          <cell r="I1689">
            <v>15281502703</v>
          </cell>
        </row>
        <row r="1690">
          <cell r="A1690" t="str">
            <v>凤钢</v>
          </cell>
          <cell r="B1690" t="str">
            <v>盘螺</v>
          </cell>
          <cell r="C1690" t="str">
            <v>HRB400EΦ10</v>
          </cell>
          <cell r="D1690" t="str">
            <v>吨</v>
          </cell>
          <cell r="E1690">
            <v>140</v>
          </cell>
          <cell r="F1690">
            <v>45743</v>
          </cell>
          <cell r="G1690" t="str">
            <v>（中铁一局四公司西昭高速6标4分部）四川省凉山彝族自治州昭觉县杨日占里</v>
          </cell>
          <cell r="H1690" t="str">
            <v>马占全</v>
          </cell>
          <cell r="I1690">
            <v>18189516465</v>
          </cell>
        </row>
        <row r="1691">
          <cell r="A1691" t="str">
            <v>凤钢</v>
          </cell>
          <cell r="B1691" t="str">
            <v>盘螺</v>
          </cell>
          <cell r="C1691" t="str">
            <v>HRB400EΦ12</v>
          </cell>
          <cell r="D1691" t="str">
            <v>吨</v>
          </cell>
          <cell r="E1691">
            <v>170</v>
          </cell>
          <cell r="F1691">
            <v>45743</v>
          </cell>
          <cell r="G1691" t="str">
            <v>（中铁一局四公司西昭高速6标4分部）四川省凉山彝族自治州昭觉县杨日占里</v>
          </cell>
          <cell r="H1691" t="str">
            <v>马占全</v>
          </cell>
          <cell r="I1691">
            <v>18189516465</v>
          </cell>
        </row>
        <row r="1692">
          <cell r="A1692" t="str">
            <v>玉昆</v>
          </cell>
          <cell r="B1692" t="str">
            <v>螺纹钢</v>
          </cell>
          <cell r="C1692" t="str">
            <v>HRB400EΦ14</v>
          </cell>
          <cell r="D1692" t="str">
            <v>吨</v>
          </cell>
          <cell r="E1692">
            <v>140</v>
          </cell>
          <cell r="F1692">
            <v>45743</v>
          </cell>
          <cell r="G1692" t="str">
            <v>（中铁一局四公司西昭高速6标4分部）四川省凉山彝族自治州昭觉县杨日占里</v>
          </cell>
          <cell r="H1692" t="str">
            <v>马占全</v>
          </cell>
          <cell r="I1692">
            <v>18189516465</v>
          </cell>
        </row>
        <row r="1693">
          <cell r="A1693" t="str">
            <v>凤钢</v>
          </cell>
          <cell r="B1693" t="str">
            <v>螺纹钢</v>
          </cell>
          <cell r="C1693" t="str">
            <v>HRB400EΦ16</v>
          </cell>
          <cell r="D1693" t="str">
            <v>吨</v>
          </cell>
          <cell r="E1693">
            <v>95</v>
          </cell>
          <cell r="F1693">
            <v>45743</v>
          </cell>
          <cell r="G1693" t="str">
            <v>（中铁一局四公司西昭高速6标4分部）四川省凉山彝族自治州昭觉县杨日占里</v>
          </cell>
          <cell r="H1693" t="str">
            <v>马占全</v>
          </cell>
          <cell r="I1693">
            <v>18189516465</v>
          </cell>
        </row>
        <row r="1694">
          <cell r="A1694" t="str">
            <v>玉昆</v>
          </cell>
          <cell r="B1694" t="str">
            <v>螺纹钢</v>
          </cell>
          <cell r="C1694" t="str">
            <v>HRB500EΦ25</v>
          </cell>
          <cell r="D1694" t="str">
            <v>吨</v>
          </cell>
          <cell r="E1694">
            <v>70</v>
          </cell>
          <cell r="F1694">
            <v>45743</v>
          </cell>
          <cell r="G1694" t="str">
            <v>（中铁一局四公司西昭高速6标4分部）四川省凉山彝族自治州昭觉县杨日占里</v>
          </cell>
          <cell r="H1694" t="str">
            <v>马占全</v>
          </cell>
          <cell r="I1694">
            <v>18189516465</v>
          </cell>
        </row>
        <row r="1695">
          <cell r="A1695" t="str">
            <v>玉昆</v>
          </cell>
          <cell r="B1695" t="str">
            <v>螺纹钢</v>
          </cell>
          <cell r="C1695" t="str">
            <v>HRB500EΦ28</v>
          </cell>
          <cell r="D1695" t="str">
            <v>吨</v>
          </cell>
          <cell r="E1695">
            <v>70</v>
          </cell>
          <cell r="F1695">
            <v>45743</v>
          </cell>
          <cell r="G1695" t="str">
            <v>（中铁一局四公司西昭高速6标4分部）四川省凉山彝族自治州昭觉县杨日占里</v>
          </cell>
          <cell r="H1695" t="str">
            <v>马占全</v>
          </cell>
          <cell r="I1695">
            <v>18189516465</v>
          </cell>
        </row>
        <row r="1696">
          <cell r="A1696" t="str">
            <v>德胜</v>
          </cell>
          <cell r="B1696" t="str">
            <v>螺纹钢</v>
          </cell>
          <cell r="C1696" t="str">
            <v>HRB500EΦ32</v>
          </cell>
          <cell r="D1696" t="str">
            <v>吨</v>
          </cell>
          <cell r="E1696">
            <v>105</v>
          </cell>
          <cell r="F1696">
            <v>45743</v>
          </cell>
          <cell r="G1696" t="str">
            <v>（中铁一局四公司西昭高速6标4分部）四川省凉山彝族自治州昭觉县杨日占里</v>
          </cell>
          <cell r="H1696" t="str">
            <v>马占全</v>
          </cell>
          <cell r="I1696">
            <v>18189516465</v>
          </cell>
        </row>
        <row r="1697">
          <cell r="A1697" t="str">
            <v>凤钢</v>
          </cell>
          <cell r="B1697" t="str">
            <v>盘螺</v>
          </cell>
          <cell r="C1697" t="str">
            <v>HRB400EΦ10</v>
          </cell>
          <cell r="D1697" t="str">
            <v>吨</v>
          </cell>
          <cell r="E1697">
            <v>80</v>
          </cell>
          <cell r="F1697">
            <v>45743</v>
          </cell>
          <cell r="G1697" t="str">
            <v>凉山州昭觉县洒拉地坡乡中铁一局三分部山里钢筋场</v>
          </cell>
          <cell r="H1697" t="str">
            <v>陈忠</v>
          </cell>
          <cell r="I1697">
            <v>17602306163</v>
          </cell>
        </row>
        <row r="1698">
          <cell r="A1698" t="str">
            <v>凤钢</v>
          </cell>
          <cell r="B1698" t="str">
            <v>盘螺</v>
          </cell>
          <cell r="C1698" t="str">
            <v>HRB400EΦ12</v>
          </cell>
          <cell r="D1698" t="str">
            <v>吨</v>
          </cell>
          <cell r="E1698">
            <v>120</v>
          </cell>
          <cell r="F1698">
            <v>45743</v>
          </cell>
          <cell r="G1698" t="str">
            <v>凉山州昭觉县洒拉地坡乡中铁一局三分部山里钢筋场</v>
          </cell>
          <cell r="H1698" t="str">
            <v>陈忠</v>
          </cell>
          <cell r="I1698">
            <v>17602306163</v>
          </cell>
        </row>
        <row r="1699">
          <cell r="A1699" t="str">
            <v>凤钢</v>
          </cell>
          <cell r="B1699" t="str">
            <v>螺纹钢</v>
          </cell>
          <cell r="C1699" t="str">
            <v>HRB400EΦ12</v>
          </cell>
          <cell r="D1699" t="str">
            <v>吨</v>
          </cell>
          <cell r="E1699">
            <v>160</v>
          </cell>
          <cell r="F1699">
            <v>45743</v>
          </cell>
          <cell r="G1699" t="str">
            <v>凉山州昭觉县洒拉地坡乡中铁一局三分部山里钢筋场</v>
          </cell>
          <cell r="H1699" t="str">
            <v>陈忠</v>
          </cell>
          <cell r="I1699">
            <v>17602306163</v>
          </cell>
        </row>
        <row r="1700">
          <cell r="A1700" t="str">
            <v>凤钢</v>
          </cell>
          <cell r="B1700" t="str">
            <v>螺纹钢</v>
          </cell>
          <cell r="C1700" t="str">
            <v>HRB400EΦ16</v>
          </cell>
          <cell r="D1700" t="str">
            <v>吨</v>
          </cell>
          <cell r="E1700">
            <v>120</v>
          </cell>
          <cell r="F1700">
            <v>45743</v>
          </cell>
          <cell r="G1700" t="str">
            <v>凉山州昭觉县洒拉地坡乡中铁一局三分部山里钢筋场</v>
          </cell>
          <cell r="H1700" t="str">
            <v>陈忠</v>
          </cell>
          <cell r="I1700">
            <v>17602306163</v>
          </cell>
        </row>
        <row r="1701">
          <cell r="A1701" t="str">
            <v>凤钢</v>
          </cell>
          <cell r="B1701" t="str">
            <v>螺纹钢</v>
          </cell>
          <cell r="C1701" t="str">
            <v>HRB400EΦ22</v>
          </cell>
          <cell r="D1701" t="str">
            <v>吨</v>
          </cell>
          <cell r="E1701">
            <v>80</v>
          </cell>
          <cell r="F1701">
            <v>45743</v>
          </cell>
          <cell r="G1701" t="str">
            <v>凉山州昭觉县洒拉地坡乡中铁一局三分部山里钢筋场</v>
          </cell>
          <cell r="H1701" t="str">
            <v>陈忠</v>
          </cell>
          <cell r="I1701">
            <v>17602306163</v>
          </cell>
        </row>
        <row r="1702">
          <cell r="A1702" t="str">
            <v>玉昆</v>
          </cell>
          <cell r="B1702" t="str">
            <v>螺纹钢</v>
          </cell>
          <cell r="C1702" t="str">
            <v>HRB500EΦ25</v>
          </cell>
          <cell r="D1702" t="str">
            <v>吨</v>
          </cell>
          <cell r="E1702">
            <v>60</v>
          </cell>
          <cell r="F1702">
            <v>45743</v>
          </cell>
          <cell r="G1702" t="str">
            <v>凉山州昭觉县洒拉地坡乡中铁一局三分部山里钢筋场</v>
          </cell>
          <cell r="H1702" t="str">
            <v>陈忠</v>
          </cell>
          <cell r="I1702">
            <v>17602306163</v>
          </cell>
        </row>
        <row r="1703">
          <cell r="A1703" t="str">
            <v>凤钢</v>
          </cell>
          <cell r="B1703" t="str">
            <v>螺纹钢</v>
          </cell>
          <cell r="C1703" t="str">
            <v>HRB500EΦ32</v>
          </cell>
          <cell r="D1703" t="str">
            <v>吨</v>
          </cell>
          <cell r="E1703">
            <v>160</v>
          </cell>
          <cell r="F1703">
            <v>45743</v>
          </cell>
          <cell r="G1703" t="str">
            <v>凉山州昭觉县洒拉地坡乡中铁一局三分部山里钢筋场</v>
          </cell>
          <cell r="H1703" t="str">
            <v>陈忠</v>
          </cell>
          <cell r="I1703">
            <v>17602306163</v>
          </cell>
        </row>
        <row r="1704">
          <cell r="A1704" t="str">
            <v>玉昆</v>
          </cell>
          <cell r="B1704" t="str">
            <v>螺纹钢</v>
          </cell>
          <cell r="C1704" t="str">
            <v>HRB400EФ22</v>
          </cell>
          <cell r="D1704" t="str">
            <v>吨</v>
          </cell>
          <cell r="E1704">
            <v>156</v>
          </cell>
          <cell r="F1704">
            <v>45743</v>
          </cell>
          <cell r="G1704" t="str">
            <v>（中铁一局四公司西昭高速6标2分部）四川省凉山彝族自治州昭觉县G348哈洛觉底</v>
          </cell>
          <cell r="H1704" t="str">
            <v>刘振利</v>
          </cell>
          <cell r="I1704">
            <v>17791512983</v>
          </cell>
        </row>
        <row r="1705">
          <cell r="A1705" t="str">
            <v>玉昆</v>
          </cell>
          <cell r="B1705" t="str">
            <v>螺纹钢</v>
          </cell>
          <cell r="C1705" t="str">
            <v>HRB400EФ14</v>
          </cell>
          <cell r="D1705" t="str">
            <v>吨</v>
          </cell>
          <cell r="E1705">
            <v>58</v>
          </cell>
          <cell r="F1705">
            <v>45743</v>
          </cell>
          <cell r="G1705" t="str">
            <v>（中铁一局四公司西昭高速6标2分部）四川省凉山彝族自治州昭觉县G348哈洛觉底</v>
          </cell>
          <cell r="H1705" t="str">
            <v>刘振利</v>
          </cell>
          <cell r="I1705">
            <v>17791512983</v>
          </cell>
        </row>
        <row r="1706">
          <cell r="A1706" t="str">
            <v>凤钢</v>
          </cell>
          <cell r="B1706" t="str">
            <v>螺纹钢</v>
          </cell>
          <cell r="C1706" t="str">
            <v>HRB400EΦ12</v>
          </cell>
          <cell r="D1706" t="str">
            <v>吨</v>
          </cell>
          <cell r="E1706">
            <v>80</v>
          </cell>
          <cell r="F1706">
            <v>45743</v>
          </cell>
          <cell r="G1706" t="str">
            <v>（中铁五局一公司西昭高速3标)四川省凉山彝族自治州布拖县地洛镇桥边村钢筋加工厂</v>
          </cell>
          <cell r="H1706" t="str">
            <v>林正兴</v>
          </cell>
          <cell r="I1706">
            <v>18770671688</v>
          </cell>
        </row>
        <row r="1707">
          <cell r="A1707" t="str">
            <v>凤钢</v>
          </cell>
          <cell r="B1707" t="str">
            <v>螺纹钢</v>
          </cell>
          <cell r="C1707" t="str">
            <v>HRB400EΦ14</v>
          </cell>
          <cell r="D1707" t="str">
            <v>吨</v>
          </cell>
          <cell r="E1707">
            <v>18</v>
          </cell>
          <cell r="F1707">
            <v>45743</v>
          </cell>
          <cell r="G1707" t="str">
            <v>（中铁广州局深圳公司西昭高速9标）四川省凉山彝族自治州西昌市西乡乡三百村</v>
          </cell>
          <cell r="H1707" t="str">
            <v>伍红林</v>
          </cell>
          <cell r="I1707">
            <v>18683860677</v>
          </cell>
        </row>
        <row r="1708">
          <cell r="A1708" t="str">
            <v>凤钢</v>
          </cell>
          <cell r="B1708" t="str">
            <v>螺纹钢</v>
          </cell>
          <cell r="C1708" t="str">
            <v>HRB400EΦ28</v>
          </cell>
          <cell r="D1708" t="str">
            <v>吨</v>
          </cell>
          <cell r="E1708">
            <v>70</v>
          </cell>
          <cell r="F1708">
            <v>45743</v>
          </cell>
          <cell r="G1708" t="str">
            <v>（中铁广州局深圳公司西昭高速9标）四川省凉山彝族自治州西昌市西乡乡三百村</v>
          </cell>
          <cell r="H1708" t="str">
            <v>伍红林</v>
          </cell>
          <cell r="I1708">
            <v>18683860677</v>
          </cell>
        </row>
        <row r="1709">
          <cell r="A1709" t="str">
            <v>德胜</v>
          </cell>
          <cell r="B1709" t="str">
            <v>螺纹钢</v>
          </cell>
          <cell r="C1709" t="str">
            <v>HRB500EΦ32</v>
          </cell>
          <cell r="D1709" t="str">
            <v>吨</v>
          </cell>
          <cell r="E1709">
            <v>70</v>
          </cell>
          <cell r="F1709">
            <v>45743</v>
          </cell>
          <cell r="G1709" t="str">
            <v>（中铁广州局深圳公司西昭高速9标）四川省凉山彝族自治州西昌市西乡乡三百村</v>
          </cell>
          <cell r="H1709" t="str">
            <v>伍红林</v>
          </cell>
          <cell r="I1709">
            <v>18683860677</v>
          </cell>
        </row>
        <row r="1710">
          <cell r="A1710" t="str">
            <v>凤钢</v>
          </cell>
          <cell r="B1710" t="str">
            <v>盘螺</v>
          </cell>
          <cell r="C1710" t="str">
            <v>HRP400E10</v>
          </cell>
          <cell r="D1710" t="str">
            <v>吨</v>
          </cell>
          <cell r="E1710">
            <v>80</v>
          </cell>
          <cell r="F1710">
            <v>45743</v>
          </cell>
          <cell r="G1710" t="str">
            <v>5标二分部十局第七公司四川省凉山州彝族自治州昭觉县</v>
          </cell>
          <cell r="H1710" t="str">
            <v>王浩</v>
          </cell>
          <cell r="I1710">
            <v>18292113429</v>
          </cell>
        </row>
        <row r="1711">
          <cell r="A1711" t="str">
            <v>凤钢</v>
          </cell>
          <cell r="B1711" t="str">
            <v>螺纹钢</v>
          </cell>
          <cell r="C1711" t="str">
            <v>HRP400E16</v>
          </cell>
          <cell r="D1711" t="str">
            <v>吨</v>
          </cell>
          <cell r="E1711">
            <v>50</v>
          </cell>
          <cell r="F1711">
            <v>45743</v>
          </cell>
          <cell r="G1711" t="str">
            <v>5标二分部十局第七公司四川省凉山州彝族自治州昭觉县</v>
          </cell>
          <cell r="H1711" t="str">
            <v>王浩</v>
          </cell>
          <cell r="I1711">
            <v>18292113429</v>
          </cell>
        </row>
        <row r="1712">
          <cell r="A1712" t="str">
            <v>凤钢</v>
          </cell>
          <cell r="B1712" t="str">
            <v>螺纹钢</v>
          </cell>
          <cell r="C1712" t="str">
            <v>HRP400E20</v>
          </cell>
          <cell r="D1712" t="str">
            <v>吨</v>
          </cell>
          <cell r="E1712">
            <v>14</v>
          </cell>
          <cell r="F1712">
            <v>45743</v>
          </cell>
          <cell r="G1712" t="str">
            <v>5标二分部十局第七公司四川省凉山州彝族自治州昭觉县</v>
          </cell>
          <cell r="H1712" t="str">
            <v>王浩</v>
          </cell>
          <cell r="I1712">
            <v>18292113429</v>
          </cell>
        </row>
        <row r="1713">
          <cell r="A1713" t="str">
            <v>凤钢</v>
          </cell>
          <cell r="B1713" t="str">
            <v>螺纹钢</v>
          </cell>
          <cell r="C1713" t="str">
            <v>HRB400EФ12</v>
          </cell>
          <cell r="D1713" t="str">
            <v>吨</v>
          </cell>
          <cell r="E1713">
            <v>40</v>
          </cell>
          <cell r="F1713">
            <v>45750</v>
          </cell>
          <cell r="G1713" t="str">
            <v>（中铁六局呼和浩特铁路建设公司西昭高速7标二分部)西昌市川兴镇则各</v>
          </cell>
          <cell r="H1713" t="str">
            <v>石建龙</v>
          </cell>
          <cell r="I1713">
            <v>14747304923</v>
          </cell>
        </row>
        <row r="1714">
          <cell r="A1714" t="str">
            <v>凤钢</v>
          </cell>
          <cell r="B1714" t="str">
            <v>盘螺</v>
          </cell>
          <cell r="C1714" t="str">
            <v>HRP400E10</v>
          </cell>
          <cell r="D1714" t="str">
            <v>吨</v>
          </cell>
          <cell r="E1714">
            <v>40</v>
          </cell>
          <cell r="F1714">
            <v>45750</v>
          </cell>
          <cell r="G1714" t="str">
            <v>（中铁六局呼和浩特铁路建设公司西昭高速7标二分部)西昌市川兴镇则各</v>
          </cell>
          <cell r="H1714" t="str">
            <v>石建龙</v>
          </cell>
          <cell r="I1714">
            <v>14747304923</v>
          </cell>
        </row>
        <row r="1715">
          <cell r="A1715" t="str">
            <v>玉昆</v>
          </cell>
          <cell r="B1715" t="str">
            <v>螺纹钢</v>
          </cell>
          <cell r="C1715" t="str">
            <v>HRB400EΦ22</v>
          </cell>
          <cell r="D1715" t="str">
            <v>吨</v>
          </cell>
          <cell r="E1715">
            <v>75</v>
          </cell>
          <cell r="F1715">
            <v>45746</v>
          </cell>
          <cell r="G1715" t="str">
            <v>（中铁广州局深圳公司西昭高速9标）四川省凉山彝族自治州西昌市西乡乡三百村</v>
          </cell>
          <cell r="H1715" t="str">
            <v>伍红林</v>
          </cell>
          <cell r="I1715">
            <v>18683860677</v>
          </cell>
        </row>
        <row r="1716">
          <cell r="A1716" t="str">
            <v>玉昆</v>
          </cell>
          <cell r="B1716" t="str">
            <v>螺纹钢</v>
          </cell>
          <cell r="C1716" t="str">
            <v>HRB400EФ20</v>
          </cell>
          <cell r="D1716" t="str">
            <v>吨</v>
          </cell>
          <cell r="E1716">
            <v>40</v>
          </cell>
          <cell r="F1716">
            <v>45746</v>
          </cell>
          <cell r="G1716" t="str">
            <v>（中铁广州局深圳公司西昭高速9标）四川省凉山彝族自治州西昌市西乡乡三百村</v>
          </cell>
          <cell r="H1716" t="str">
            <v>伍红林</v>
          </cell>
          <cell r="I1716">
            <v>18683860677</v>
          </cell>
        </row>
        <row r="1717">
          <cell r="A1717" t="str">
            <v>玉昆</v>
          </cell>
          <cell r="B1717" t="str">
            <v>螺纹钢</v>
          </cell>
          <cell r="C1717" t="str">
            <v>HRB400EФ12</v>
          </cell>
          <cell r="D1717" t="str">
            <v>吨</v>
          </cell>
          <cell r="E1717">
            <v>40</v>
          </cell>
          <cell r="F1717">
            <v>45746</v>
          </cell>
          <cell r="G1717" t="str">
            <v>（中铁广州局深圳公司西昭高速9标）四川省凉山彝族自治州西昌市西乡乡三百村</v>
          </cell>
          <cell r="H1717" t="str">
            <v>伍红林</v>
          </cell>
          <cell r="I1717">
            <v>18683860677</v>
          </cell>
        </row>
        <row r="1718">
          <cell r="A1718" t="str">
            <v>玉昆</v>
          </cell>
          <cell r="B1718" t="str">
            <v>盘螺</v>
          </cell>
          <cell r="C1718" t="str">
            <v>HRB400EФ12</v>
          </cell>
          <cell r="D1718" t="str">
            <v>吨</v>
          </cell>
          <cell r="E1718">
            <v>40</v>
          </cell>
          <cell r="F1718">
            <v>45746</v>
          </cell>
          <cell r="G1718" t="str">
            <v>（中铁六局呼和浩特铁路建设公司西昭高速7标二分部)西昌市川兴镇则各</v>
          </cell>
          <cell r="H1718" t="str">
            <v>石建龙</v>
          </cell>
          <cell r="I1718">
            <v>14747304923</v>
          </cell>
        </row>
        <row r="1719">
          <cell r="A1719" t="str">
            <v>玉昆</v>
          </cell>
          <cell r="B1719" t="str">
            <v>螺纹钢</v>
          </cell>
          <cell r="C1719" t="str">
            <v>HRB400EΦ16</v>
          </cell>
          <cell r="D1719" t="str">
            <v>吨</v>
          </cell>
          <cell r="E1719">
            <v>40</v>
          </cell>
          <cell r="F1719">
            <v>45748</v>
          </cell>
          <cell r="G1719" t="str">
            <v>（中铁广州局深圳公司西昭高速9标）四川省凉山彝族自治州西昌市西乡乡三百村</v>
          </cell>
          <cell r="H1719" t="str">
            <v>伍红林</v>
          </cell>
          <cell r="I1719">
            <v>18683860677</v>
          </cell>
        </row>
        <row r="1720">
          <cell r="A1720" t="str">
            <v>玉昆</v>
          </cell>
          <cell r="B1720" t="str">
            <v>螺纹钢</v>
          </cell>
          <cell r="C1720" t="str">
            <v>HRB400EФ12</v>
          </cell>
          <cell r="D1720" t="str">
            <v>吨</v>
          </cell>
          <cell r="E1720">
            <v>40</v>
          </cell>
          <cell r="F1720">
            <v>45748</v>
          </cell>
          <cell r="G1720" t="str">
            <v>（中铁广州局深圳公司西昭高速9标）四川省凉山彝族自治州西昌市西乡乡三百村</v>
          </cell>
          <cell r="H1720" t="str">
            <v>伍红林</v>
          </cell>
          <cell r="I1720">
            <v>18683860677</v>
          </cell>
        </row>
        <row r="1721">
          <cell r="A1721" t="str">
            <v>德胜</v>
          </cell>
          <cell r="B1721" t="str">
            <v>螺纹钢</v>
          </cell>
          <cell r="C1721" t="str">
            <v>HRB400EΦ16</v>
          </cell>
          <cell r="D1721" t="str">
            <v>吨</v>
          </cell>
          <cell r="E1721">
            <v>60</v>
          </cell>
          <cell r="F1721">
            <v>45748</v>
          </cell>
          <cell r="G1721" t="str">
            <v>（中铁广州局深圳公司西昭高速9标）四川省凉山彝族自治州西昌市西乡乡三百村</v>
          </cell>
          <cell r="H1721" t="str">
            <v>伍红林</v>
          </cell>
          <cell r="I1721">
            <v>18683860677</v>
          </cell>
        </row>
        <row r="1722">
          <cell r="A1722" t="str">
            <v>德胜</v>
          </cell>
          <cell r="B1722" t="str">
            <v>螺纹钢</v>
          </cell>
          <cell r="C1722" t="str">
            <v>HRB500EФ28</v>
          </cell>
          <cell r="D1722" t="str">
            <v>吨</v>
          </cell>
          <cell r="E1722">
            <v>60</v>
          </cell>
          <cell r="F1722">
            <v>45748</v>
          </cell>
          <cell r="G1722" t="str">
            <v>（中铁广州局深圳公司西昭高速9标）四川省凉山彝族自治州西昌市西乡乡三百村</v>
          </cell>
          <cell r="H1722" t="str">
            <v>伍红林</v>
          </cell>
          <cell r="I1722">
            <v>18683860677</v>
          </cell>
        </row>
        <row r="1723">
          <cell r="A1723" t="str">
            <v>晋邦</v>
          </cell>
          <cell r="B1723" t="str">
            <v>盘螺</v>
          </cell>
          <cell r="C1723" t="str">
            <v>HRB400E Φ6</v>
          </cell>
          <cell r="D1723" t="str">
            <v>吨</v>
          </cell>
          <cell r="E1723">
            <v>2.6</v>
          </cell>
          <cell r="F1723">
            <v>45749</v>
          </cell>
          <cell r="G1723" t="str">
            <v>（十九冶-江龙高速一分部）重庆市云阳县X886附近中国十九冶开云高速项目总包部背后*复兴拌合站</v>
          </cell>
          <cell r="H1723" t="str">
            <v>吴章红</v>
          </cell>
          <cell r="I1723">
            <v>18628165772</v>
          </cell>
        </row>
        <row r="1724">
          <cell r="A1724" t="str">
            <v>晋邦</v>
          </cell>
          <cell r="B1724" t="str">
            <v>盘螺</v>
          </cell>
          <cell r="C1724" t="str">
            <v>HRB400E Φ8</v>
          </cell>
          <cell r="D1724" t="str">
            <v>吨</v>
          </cell>
          <cell r="E1724">
            <v>9</v>
          </cell>
          <cell r="F1724">
            <v>45749</v>
          </cell>
          <cell r="G1724" t="str">
            <v>（十九冶-江龙高速一分部）重庆市云阳县X886附近中国十九冶开云高速项目总包部背后*复兴拌合站</v>
          </cell>
          <cell r="H1724" t="str">
            <v>吴章红</v>
          </cell>
          <cell r="I1724">
            <v>18628165772</v>
          </cell>
        </row>
        <row r="1725">
          <cell r="A1725" t="str">
            <v>晋邦</v>
          </cell>
          <cell r="B1725" t="str">
            <v>盘螺</v>
          </cell>
          <cell r="C1725" t="str">
            <v>HRB400E Φ10</v>
          </cell>
          <cell r="D1725" t="str">
            <v>吨</v>
          </cell>
          <cell r="E1725">
            <v>5.6</v>
          </cell>
          <cell r="F1725">
            <v>45749</v>
          </cell>
          <cell r="G1725" t="str">
            <v>（十九冶-江龙高速一分部）重庆市云阳县X886附近中国十九冶开云高速项目总包部背后*复兴拌合站</v>
          </cell>
          <cell r="H1725" t="str">
            <v>吴章红</v>
          </cell>
          <cell r="I1725">
            <v>18628165772</v>
          </cell>
        </row>
        <row r="1726">
          <cell r="A1726" t="str">
            <v>晋邦</v>
          </cell>
          <cell r="B1726" t="str">
            <v>螺纹钢</v>
          </cell>
          <cell r="C1726" t="str">
            <v>HRB400E Φ12 9m</v>
          </cell>
          <cell r="D1726" t="str">
            <v>吨</v>
          </cell>
          <cell r="E1726">
            <v>3</v>
          </cell>
          <cell r="F1726">
            <v>45749</v>
          </cell>
          <cell r="G1726" t="str">
            <v>（十九冶-江龙高速一分部）重庆市云阳县X886附近中国十九冶开云高速项目总包部背后*复兴拌合站</v>
          </cell>
          <cell r="H1726" t="str">
            <v>吴章红</v>
          </cell>
          <cell r="I1726">
            <v>18628165772</v>
          </cell>
        </row>
        <row r="1727">
          <cell r="A1727" t="str">
            <v>晋邦</v>
          </cell>
          <cell r="B1727" t="str">
            <v>螺纹钢</v>
          </cell>
          <cell r="C1727" t="str">
            <v>HRB400E Φ16 9m</v>
          </cell>
          <cell r="D1727" t="str">
            <v>吨</v>
          </cell>
          <cell r="E1727">
            <v>2.7</v>
          </cell>
          <cell r="F1727">
            <v>45749</v>
          </cell>
          <cell r="G1727" t="str">
            <v>（十九冶-江龙高速一分部）重庆市云阳县X886附近中国十九冶开云高速项目总包部背后*复兴拌合站</v>
          </cell>
          <cell r="H1727" t="str">
            <v>吴章红</v>
          </cell>
          <cell r="I1727">
            <v>18628165772</v>
          </cell>
        </row>
        <row r="1728">
          <cell r="A1728" t="str">
            <v>晋邦</v>
          </cell>
          <cell r="B1728" t="str">
            <v>螺纹钢</v>
          </cell>
          <cell r="C1728" t="str">
            <v>HRB400E Φ18 9m</v>
          </cell>
          <cell r="D1728" t="str">
            <v>吨</v>
          </cell>
          <cell r="E1728">
            <v>6</v>
          </cell>
          <cell r="F1728">
            <v>45749</v>
          </cell>
          <cell r="G1728" t="str">
            <v>（十九冶-江龙高速一分部）重庆市云阳县X886附近中国十九冶开云高速项目总包部背后*复兴拌合站</v>
          </cell>
          <cell r="H1728" t="str">
            <v>吴章红</v>
          </cell>
          <cell r="I1728">
            <v>18628165772</v>
          </cell>
        </row>
        <row r="1729">
          <cell r="A1729" t="str">
            <v>晋邦</v>
          </cell>
          <cell r="B1729" t="str">
            <v>螺纹钢</v>
          </cell>
          <cell r="C1729" t="str">
            <v>HRB400E Φ20 9m</v>
          </cell>
          <cell r="D1729" t="str">
            <v>吨</v>
          </cell>
          <cell r="E1729">
            <v>4.24</v>
          </cell>
          <cell r="F1729">
            <v>45749</v>
          </cell>
          <cell r="G1729" t="str">
            <v>（十九冶-江龙高速一分部）重庆市云阳县X886附近中国十九冶开云高速项目总包部背后*复兴拌合站</v>
          </cell>
          <cell r="H1729" t="str">
            <v>吴章红</v>
          </cell>
          <cell r="I1729">
            <v>18628165772</v>
          </cell>
        </row>
        <row r="1730">
          <cell r="A1730" t="str">
            <v>晋邦</v>
          </cell>
          <cell r="B1730" t="str">
            <v>螺纹钢</v>
          </cell>
          <cell r="C1730" t="str">
            <v>HRB400E Φ22 9m</v>
          </cell>
          <cell r="D1730" t="str">
            <v>吨</v>
          </cell>
          <cell r="E1730">
            <v>2.61</v>
          </cell>
          <cell r="F1730">
            <v>45749</v>
          </cell>
          <cell r="G1730" t="str">
            <v>（十九冶-江龙高速一分部）重庆市云阳县X886附近中国十九冶开云高速项目总包部背后*复兴拌合站</v>
          </cell>
          <cell r="H1730" t="str">
            <v>吴章红</v>
          </cell>
          <cell r="I1730">
            <v>18628165772</v>
          </cell>
        </row>
        <row r="1731">
          <cell r="A1731" t="str">
            <v>晋邦</v>
          </cell>
          <cell r="B1731" t="str">
            <v>螺纹钢</v>
          </cell>
          <cell r="C1731" t="str">
            <v>HRB400E Φ25 9m</v>
          </cell>
          <cell r="D1731" t="str">
            <v>吨</v>
          </cell>
          <cell r="E1731">
            <v>2.36</v>
          </cell>
          <cell r="F1731">
            <v>45749</v>
          </cell>
          <cell r="G1731" t="str">
            <v>（十九冶-江龙高速一分部）重庆市云阳县X886附近中国十九冶开云高速项目总包部背后*复兴拌合站</v>
          </cell>
          <cell r="H1731" t="str">
            <v>吴章红</v>
          </cell>
          <cell r="I1731">
            <v>18628165772</v>
          </cell>
        </row>
        <row r="1732">
          <cell r="A1732" t="str">
            <v>晋邦</v>
          </cell>
          <cell r="B1732" t="str">
            <v>螺纹钢</v>
          </cell>
          <cell r="C1732" t="str">
            <v>HRB400E Φ12 9m</v>
          </cell>
          <cell r="D1732" t="str">
            <v>吨</v>
          </cell>
          <cell r="E1732">
            <v>5.2</v>
          </cell>
          <cell r="F1732">
            <v>45749</v>
          </cell>
          <cell r="G1732" t="str">
            <v>（十九冶-江龙高速三分部）重庆市云阳县开云高速（钢厂村）*龙缸互通</v>
          </cell>
          <cell r="H1732" t="str">
            <v>徐宇</v>
          </cell>
          <cell r="I1732">
            <v>19822311919</v>
          </cell>
        </row>
        <row r="1733">
          <cell r="A1733" t="str">
            <v>晋邦</v>
          </cell>
          <cell r="B1733" t="str">
            <v>螺纹钢</v>
          </cell>
          <cell r="C1733" t="str">
            <v>HRB400E Φ16 9m</v>
          </cell>
          <cell r="D1733" t="str">
            <v>吨</v>
          </cell>
          <cell r="E1733">
            <v>10</v>
          </cell>
          <cell r="F1733">
            <v>45749</v>
          </cell>
          <cell r="G1733" t="str">
            <v>（十九冶-江龙高速三分部）重庆市云阳县开云高速（钢厂村）*龙缸互通</v>
          </cell>
          <cell r="H1733" t="str">
            <v>徐宇</v>
          </cell>
          <cell r="I1733">
            <v>19822311919</v>
          </cell>
        </row>
        <row r="1734">
          <cell r="A1734" t="str">
            <v>晋邦</v>
          </cell>
          <cell r="B1734" t="str">
            <v>螺纹钢</v>
          </cell>
          <cell r="C1734" t="str">
            <v>HRB400E Φ20 9m</v>
          </cell>
          <cell r="D1734" t="str">
            <v>吨</v>
          </cell>
          <cell r="E1734">
            <v>5.2</v>
          </cell>
          <cell r="F1734">
            <v>45749</v>
          </cell>
          <cell r="G1734" t="str">
            <v>（十九冶-江龙高速三分部）重庆市云阳县开云高速（钢厂村）*龙缸互通</v>
          </cell>
          <cell r="H1734" t="str">
            <v>徐宇</v>
          </cell>
          <cell r="I1734">
            <v>19822311919</v>
          </cell>
        </row>
        <row r="1735">
          <cell r="A1735" t="str">
            <v>晋邦</v>
          </cell>
          <cell r="B1735" t="str">
            <v>螺纹钢</v>
          </cell>
          <cell r="C1735" t="str">
            <v>HRB400E Φ25 9m</v>
          </cell>
          <cell r="D1735" t="str">
            <v>吨</v>
          </cell>
          <cell r="E1735">
            <v>5.2</v>
          </cell>
          <cell r="F1735">
            <v>45749</v>
          </cell>
          <cell r="G1735" t="str">
            <v>（十九冶-江龙高速三分部）重庆市云阳县开云高速（钢厂村）*龙缸互通</v>
          </cell>
          <cell r="H1735" t="str">
            <v>徐宇</v>
          </cell>
          <cell r="I1735">
            <v>19822311919</v>
          </cell>
        </row>
        <row r="1736">
          <cell r="A1736" t="str">
            <v>晋邦</v>
          </cell>
          <cell r="B1736" t="str">
            <v>螺纹钢</v>
          </cell>
          <cell r="C1736" t="str">
            <v>HRB400E Φ32 9m</v>
          </cell>
          <cell r="D1736" t="str">
            <v>吨</v>
          </cell>
          <cell r="E1736">
            <v>10</v>
          </cell>
          <cell r="F1736">
            <v>45749</v>
          </cell>
          <cell r="G1736" t="str">
            <v>（十九冶-江龙高速三分部）重庆市云阳县开云高速（钢厂村）*龙缸互通</v>
          </cell>
          <cell r="H1736" t="str">
            <v>徐宇</v>
          </cell>
          <cell r="I1736">
            <v>19822311919</v>
          </cell>
        </row>
        <row r="1737">
          <cell r="A1737" t="str">
            <v>晋邦</v>
          </cell>
          <cell r="B1737" t="str">
            <v>螺纹钢</v>
          </cell>
          <cell r="C1737" t="str">
            <v>HRB400E Φ12 9m</v>
          </cell>
          <cell r="D1737" t="str">
            <v>吨</v>
          </cell>
          <cell r="E1737">
            <v>10</v>
          </cell>
          <cell r="F1737">
            <v>45749</v>
          </cell>
          <cell r="G1737" t="str">
            <v>（五冶达州国道542项目-二工区路基五工段）四川省达州市达川区赵固镇黄家坡</v>
          </cell>
          <cell r="H1737" t="str">
            <v>潘远林</v>
          </cell>
          <cell r="I1737">
            <v>18281865966</v>
          </cell>
        </row>
        <row r="1738">
          <cell r="A1738" t="str">
            <v>晋邦</v>
          </cell>
          <cell r="B1738" t="str">
            <v>螺纹钢</v>
          </cell>
          <cell r="C1738" t="str">
            <v>HRB400E Φ16 9m</v>
          </cell>
          <cell r="D1738" t="str">
            <v>吨</v>
          </cell>
          <cell r="E1738">
            <v>6</v>
          </cell>
          <cell r="F1738">
            <v>45749</v>
          </cell>
          <cell r="G1738" t="str">
            <v>（五冶达州国道542项目-二工区路基五工段）四川省达州市达川区赵固镇黄家坡</v>
          </cell>
          <cell r="H1738" t="str">
            <v>潘远林</v>
          </cell>
          <cell r="I1738">
            <v>18281865966</v>
          </cell>
        </row>
        <row r="1739">
          <cell r="A1739" t="str">
            <v>晋邦</v>
          </cell>
          <cell r="B1739" t="str">
            <v>螺纹钢</v>
          </cell>
          <cell r="C1739" t="str">
            <v>HRB400E Φ22 9m</v>
          </cell>
          <cell r="D1739" t="str">
            <v>吨</v>
          </cell>
          <cell r="E1739">
            <v>12</v>
          </cell>
          <cell r="F1739">
            <v>45749</v>
          </cell>
          <cell r="G1739" t="str">
            <v>（五冶达州国道542项目-二工区路基五工段）四川省达州市达川区赵固镇黄家坡</v>
          </cell>
          <cell r="H1739" t="str">
            <v>潘远林</v>
          </cell>
          <cell r="I1739">
            <v>18281865966</v>
          </cell>
        </row>
        <row r="1740">
          <cell r="A1740" t="str">
            <v>晋邦</v>
          </cell>
          <cell r="B1740" t="str">
            <v>螺纹钢</v>
          </cell>
          <cell r="C1740" t="str">
            <v>HRB400E Φ28 9m</v>
          </cell>
          <cell r="D1740" t="str">
            <v>吨</v>
          </cell>
          <cell r="E1740">
            <v>8</v>
          </cell>
          <cell r="F1740">
            <v>45749</v>
          </cell>
          <cell r="G1740" t="str">
            <v>（五冶达州国道542项目-二工区路基五工段）四川省达州市达川区赵固镇黄家坡</v>
          </cell>
          <cell r="H1740" t="str">
            <v>潘远林</v>
          </cell>
          <cell r="I1740">
            <v>18281865966</v>
          </cell>
        </row>
        <row r="1741">
          <cell r="A1741" t="str">
            <v>德胜</v>
          </cell>
          <cell r="B1741" t="str">
            <v>螺纹钢</v>
          </cell>
          <cell r="C1741" t="str">
            <v>HRB500E Φ28 9m</v>
          </cell>
          <cell r="D1741" t="str">
            <v>吨</v>
          </cell>
          <cell r="E1741">
            <v>70</v>
          </cell>
          <cell r="F1741">
            <v>45749</v>
          </cell>
          <cell r="G1741" t="str">
            <v>（中铁北京局-资乐高速6标）四川省乐山市市中区土主镇资乐高速TJ6标项目试验室</v>
          </cell>
          <cell r="H1741" t="str">
            <v>刘岩</v>
          </cell>
          <cell r="I1741">
            <v>18543566469</v>
          </cell>
        </row>
        <row r="1742">
          <cell r="A1742" t="str">
            <v>德胜</v>
          </cell>
          <cell r="B1742" t="str">
            <v>螺纹钢</v>
          </cell>
          <cell r="C1742" t="str">
            <v>HRB500E Φ28 12m</v>
          </cell>
          <cell r="D1742" t="str">
            <v>吨</v>
          </cell>
          <cell r="E1742">
            <v>35</v>
          </cell>
          <cell r="F1742">
            <v>45749</v>
          </cell>
          <cell r="G1742" t="str">
            <v>（中铁北京局-资乐高速6标）四川省乐山市市中区土主镇资乐高速TJ6标项目试验室</v>
          </cell>
          <cell r="H1742" t="str">
            <v>刘岩</v>
          </cell>
          <cell r="I1742">
            <v>18543566469</v>
          </cell>
        </row>
        <row r="1743">
          <cell r="A1743" t="str">
            <v>成实</v>
          </cell>
          <cell r="B1743" t="str">
            <v>高线</v>
          </cell>
          <cell r="C1743" t="str">
            <v>HPB300Φ6</v>
          </cell>
          <cell r="D1743" t="str">
            <v>吨</v>
          </cell>
          <cell r="E1743">
            <v>15</v>
          </cell>
          <cell r="F1743">
            <v>45749</v>
          </cell>
          <cell r="G1743" t="str">
            <v>（北京工程局乐山机场项目）乐山市五通桥区冠英镇</v>
          </cell>
          <cell r="H1743" t="str">
            <v>王治</v>
          </cell>
          <cell r="I1743">
            <v>18811564698</v>
          </cell>
        </row>
        <row r="1744">
          <cell r="A1744" t="str">
            <v>成实</v>
          </cell>
          <cell r="B1744" t="str">
            <v>盘螺</v>
          </cell>
          <cell r="C1744" t="str">
            <v>HRB400E Φ6</v>
          </cell>
          <cell r="D1744" t="str">
            <v>吨</v>
          </cell>
          <cell r="E1744">
            <v>7.5</v>
          </cell>
          <cell r="F1744">
            <v>45749</v>
          </cell>
          <cell r="G1744" t="str">
            <v>（北京工程局乐山机场项目）乐山市五通桥区冠英镇</v>
          </cell>
          <cell r="H1744" t="str">
            <v>王治</v>
          </cell>
          <cell r="I1744">
            <v>18811564698</v>
          </cell>
        </row>
        <row r="1745">
          <cell r="A1745" t="str">
            <v>成实</v>
          </cell>
          <cell r="B1745" t="str">
            <v>盘螺</v>
          </cell>
          <cell r="C1745" t="str">
            <v>HRB400E Φ10</v>
          </cell>
          <cell r="D1745" t="str">
            <v>吨</v>
          </cell>
          <cell r="E1745">
            <v>5</v>
          </cell>
          <cell r="F1745">
            <v>45749</v>
          </cell>
          <cell r="G1745" t="str">
            <v>（北京工程局乐山机场项目）乐山市五通桥区冠英镇</v>
          </cell>
          <cell r="H1745" t="str">
            <v>王治</v>
          </cell>
          <cell r="I1745">
            <v>18811564698</v>
          </cell>
        </row>
        <row r="1746">
          <cell r="A1746" t="str">
            <v>成实</v>
          </cell>
          <cell r="B1746" t="str">
            <v>盘螺</v>
          </cell>
          <cell r="C1746" t="str">
            <v>HRB400E Φ12</v>
          </cell>
          <cell r="D1746" t="str">
            <v>吨</v>
          </cell>
          <cell r="E1746">
            <v>7.5</v>
          </cell>
          <cell r="F1746">
            <v>45749</v>
          </cell>
          <cell r="G1746" t="str">
            <v>（北京工程局乐山机场项目）乐山市五通桥区冠英镇</v>
          </cell>
          <cell r="H1746" t="str">
            <v>王治</v>
          </cell>
          <cell r="I1746">
            <v>18811564698</v>
          </cell>
        </row>
        <row r="1747">
          <cell r="A1747" t="str">
            <v>润耀</v>
          </cell>
          <cell r="B1747" t="str">
            <v>螺纹钢</v>
          </cell>
          <cell r="C1747" t="str">
            <v>HRB400E Φ12 9m</v>
          </cell>
          <cell r="D1747" t="str">
            <v>吨</v>
          </cell>
          <cell r="E1747">
            <v>35</v>
          </cell>
          <cell r="F1747">
            <v>45749</v>
          </cell>
          <cell r="G1747" t="str">
            <v>（中铁十局-资乐高速4标）四川省眉山市仁寿县彰加镇促进村中铁十局资乐高速1#钢筋场</v>
          </cell>
          <cell r="H1747" t="str">
            <v>杨飞</v>
          </cell>
          <cell r="I1747">
            <v>15667998777</v>
          </cell>
        </row>
        <row r="1748">
          <cell r="A1748" t="str">
            <v>润耀</v>
          </cell>
          <cell r="B1748" t="str">
            <v>螺纹钢</v>
          </cell>
          <cell r="C1748" t="str">
            <v>HRB400E Φ25 9m</v>
          </cell>
          <cell r="D1748" t="str">
            <v>吨</v>
          </cell>
          <cell r="E1748">
            <v>35</v>
          </cell>
          <cell r="F1748">
            <v>45749</v>
          </cell>
          <cell r="G1748" t="str">
            <v>（中铁十局-资乐高速4标）四川省眉山市仁寿县彰加镇促进村中铁十局资乐高速1#钢筋场</v>
          </cell>
          <cell r="H1748" t="str">
            <v>杨飞</v>
          </cell>
          <cell r="I1748">
            <v>15667998777</v>
          </cell>
        </row>
        <row r="1749">
          <cell r="A1749" t="str">
            <v>润耀</v>
          </cell>
          <cell r="B1749" t="str">
            <v>螺纹钢</v>
          </cell>
          <cell r="C1749" t="str">
            <v>HRB400E Φ28 9m</v>
          </cell>
          <cell r="D1749" t="str">
            <v>吨</v>
          </cell>
          <cell r="E1749">
            <v>35</v>
          </cell>
          <cell r="F1749">
            <v>45749</v>
          </cell>
          <cell r="G1749" t="str">
            <v>（中铁十局-资乐高速4标）四川省眉山市仁寿县彰加镇促进村中铁十局资乐高速1#钢筋场</v>
          </cell>
          <cell r="H1749" t="str">
            <v>杨飞</v>
          </cell>
          <cell r="I1749">
            <v>15667998777</v>
          </cell>
        </row>
        <row r="1750">
          <cell r="A1750" t="str">
            <v>润耀</v>
          </cell>
          <cell r="B1750" t="str">
            <v>高线</v>
          </cell>
          <cell r="C1750" t="str">
            <v>HPB300Φ12</v>
          </cell>
          <cell r="D1750" t="str">
            <v>吨</v>
          </cell>
          <cell r="E1750">
            <v>35</v>
          </cell>
          <cell r="F1750">
            <v>45749</v>
          </cell>
          <cell r="G1750" t="str">
            <v>（中铁北京局-资乐高速6标）四川省乐山市市中区土主镇资乐高速TJ6标项目试验室</v>
          </cell>
          <cell r="H1750" t="str">
            <v>刘岩</v>
          </cell>
          <cell r="I1750">
            <v>18543566469</v>
          </cell>
        </row>
        <row r="1751">
          <cell r="A1751" t="str">
            <v>润耀</v>
          </cell>
          <cell r="B1751" t="str">
            <v>螺纹钢</v>
          </cell>
          <cell r="C1751" t="str">
            <v>HRB400E Φ14 12m</v>
          </cell>
          <cell r="D1751" t="str">
            <v>吨</v>
          </cell>
          <cell r="E1751">
            <v>24</v>
          </cell>
          <cell r="F1751">
            <v>45749</v>
          </cell>
          <cell r="G1751" t="str">
            <v>（中铁北京局-资乐高速6标）四川省乐山市市中区土主镇资乐高速TJ6标项目试验室</v>
          </cell>
          <cell r="H1751" t="str">
            <v>刘岩</v>
          </cell>
          <cell r="I1751">
            <v>18543566469</v>
          </cell>
        </row>
        <row r="1752">
          <cell r="A1752" t="str">
            <v>润耀</v>
          </cell>
          <cell r="B1752" t="str">
            <v>螺纹钢</v>
          </cell>
          <cell r="C1752" t="str">
            <v>HRB400E Φ14 9m</v>
          </cell>
          <cell r="D1752" t="str">
            <v>吨</v>
          </cell>
          <cell r="E1752">
            <v>12</v>
          </cell>
          <cell r="F1752">
            <v>45749</v>
          </cell>
          <cell r="G1752" t="str">
            <v>（中铁北京局-资乐高速6标）四川省乐山市市中区土主镇资乐高速TJ6标项目试验室</v>
          </cell>
          <cell r="H1752" t="str">
            <v>刘岩</v>
          </cell>
          <cell r="I1752">
            <v>18543566469</v>
          </cell>
        </row>
        <row r="1753">
          <cell r="A1753" t="str">
            <v>冷钢</v>
          </cell>
          <cell r="B1753" t="str">
            <v>螺纹钢</v>
          </cell>
          <cell r="C1753" t="str">
            <v>HRB400E Φ12 9m</v>
          </cell>
          <cell r="D1753" t="str">
            <v>吨</v>
          </cell>
          <cell r="E1753">
            <v>6</v>
          </cell>
          <cell r="F1753">
            <v>45750</v>
          </cell>
          <cell r="G1753" t="str">
            <v>（五冶达州国道542项目-一工区路基二工段）四川省达州市达川区石桥镇列宁街熊家营</v>
          </cell>
          <cell r="H1753" t="str">
            <v>黄纯益</v>
          </cell>
          <cell r="I1753">
            <v>13518257339</v>
          </cell>
        </row>
        <row r="1754">
          <cell r="A1754" t="str">
            <v>冷钢</v>
          </cell>
          <cell r="B1754" t="str">
            <v>螺纹钢</v>
          </cell>
          <cell r="C1754" t="str">
            <v>HRB400E Φ16 9m</v>
          </cell>
          <cell r="D1754" t="str">
            <v>吨</v>
          </cell>
          <cell r="E1754">
            <v>30</v>
          </cell>
          <cell r="F1754">
            <v>45750</v>
          </cell>
          <cell r="G1754" t="str">
            <v>（五冶达州国道542项目-一工区路基二工段）四川省达州市达川区石桥镇列宁街熊家营</v>
          </cell>
          <cell r="H1754" t="str">
            <v>黄纯益</v>
          </cell>
          <cell r="I1754">
            <v>13518257339</v>
          </cell>
        </row>
        <row r="1755">
          <cell r="A1755" t="str">
            <v>晋邦</v>
          </cell>
          <cell r="B1755" t="str">
            <v>螺纹钢</v>
          </cell>
          <cell r="C1755" t="str">
            <v>HRB400E Φ16 9m</v>
          </cell>
          <cell r="D1755" t="str">
            <v>吨</v>
          </cell>
          <cell r="E1755">
            <v>36</v>
          </cell>
          <cell r="F1755">
            <v>45750</v>
          </cell>
          <cell r="G1755" t="str">
            <v>（十九冶-江龙高速三分部）重庆市云阳县蔈草镇三坵田*小尖山梁场</v>
          </cell>
          <cell r="H1755" t="str">
            <v>徐宇</v>
          </cell>
          <cell r="I1755">
            <v>19822311919</v>
          </cell>
        </row>
        <row r="1756">
          <cell r="A1756" t="str">
            <v>晋邦</v>
          </cell>
          <cell r="B1756" t="str">
            <v>盘螺</v>
          </cell>
          <cell r="C1756" t="str">
            <v>HRB400E Φ10</v>
          </cell>
          <cell r="D1756" t="str">
            <v>吨</v>
          </cell>
          <cell r="E1756">
            <v>10</v>
          </cell>
          <cell r="F1756">
            <v>45750</v>
          </cell>
          <cell r="G1756" t="str">
            <v>（十九冶-江龙高速三分部）重庆市云阳县蔈草镇三坵田*小尖山梁场</v>
          </cell>
          <cell r="H1756" t="str">
            <v>徐宇</v>
          </cell>
          <cell r="I1756">
            <v>19822311919</v>
          </cell>
        </row>
        <row r="1757">
          <cell r="A1757" t="str">
            <v>晋邦</v>
          </cell>
          <cell r="B1757" t="str">
            <v>螺纹钢</v>
          </cell>
          <cell r="C1757" t="str">
            <v>HRB400E Φ16 9m</v>
          </cell>
          <cell r="D1757" t="str">
            <v>吨</v>
          </cell>
          <cell r="E1757">
            <v>15</v>
          </cell>
          <cell r="F1757">
            <v>45750</v>
          </cell>
          <cell r="G1757" t="str">
            <v>（十九冶-江龙高速三分部）重庆市云阳县蔈草镇三坵田*朗树湾1#桥桥面</v>
          </cell>
          <cell r="H1757" t="str">
            <v>徐宇</v>
          </cell>
          <cell r="I1757">
            <v>19822311919</v>
          </cell>
        </row>
        <row r="1758">
          <cell r="A1758" t="str">
            <v>晋邦</v>
          </cell>
          <cell r="B1758" t="str">
            <v>螺纹钢</v>
          </cell>
          <cell r="C1758" t="str">
            <v>HRB400E Φ25 9m</v>
          </cell>
          <cell r="D1758" t="str">
            <v>吨</v>
          </cell>
          <cell r="E1758">
            <v>10</v>
          </cell>
          <cell r="F1758">
            <v>45750</v>
          </cell>
          <cell r="G1758" t="str">
            <v>（十九冶-江龙高速三分部）重庆市云阳县蔈草镇三坵田*朗树湾1#桥桥面</v>
          </cell>
          <cell r="H1758" t="str">
            <v>徐宇</v>
          </cell>
          <cell r="I1758">
            <v>19822311919</v>
          </cell>
        </row>
        <row r="1759">
          <cell r="A1759" t="str">
            <v>晋邦</v>
          </cell>
          <cell r="B1759" t="str">
            <v>螺纹钢</v>
          </cell>
          <cell r="C1759" t="str">
            <v>HRB400E Φ12 9m</v>
          </cell>
          <cell r="D1759" t="str">
            <v>吨</v>
          </cell>
          <cell r="E1759">
            <v>27</v>
          </cell>
          <cell r="F1759">
            <v>45750</v>
          </cell>
          <cell r="G1759" t="str">
            <v>（十九冶-江龙高速三分部）重庆市云阳县龙角镇*皮家营梁场</v>
          </cell>
          <cell r="H1759" t="str">
            <v>徐宇</v>
          </cell>
          <cell r="I1759">
            <v>19822311919</v>
          </cell>
        </row>
        <row r="1760">
          <cell r="A1760" t="str">
            <v>晋邦</v>
          </cell>
          <cell r="B1760" t="str">
            <v>螺纹钢</v>
          </cell>
          <cell r="C1760" t="str">
            <v>HRB400E Φ16 9m</v>
          </cell>
          <cell r="D1760" t="str">
            <v>吨</v>
          </cell>
          <cell r="E1760">
            <v>20</v>
          </cell>
          <cell r="F1760">
            <v>45750</v>
          </cell>
          <cell r="G1760" t="str">
            <v>（十九冶-江龙高速三分部）重庆市云阳县龙角镇*皮家营梁场</v>
          </cell>
          <cell r="H1760" t="str">
            <v>徐宇</v>
          </cell>
          <cell r="I1760">
            <v>19822311919</v>
          </cell>
        </row>
        <row r="1761">
          <cell r="A1761" t="str">
            <v>晋邦</v>
          </cell>
          <cell r="B1761" t="str">
            <v>螺纹钢</v>
          </cell>
          <cell r="C1761" t="str">
            <v>HRB400E Φ25 9m</v>
          </cell>
          <cell r="D1761" t="str">
            <v>吨</v>
          </cell>
          <cell r="E1761">
            <v>3</v>
          </cell>
          <cell r="F1761">
            <v>45750</v>
          </cell>
          <cell r="G1761" t="str">
            <v>（十九冶-江龙高速三分部）重庆市云阳县龙角镇*皮家营梁场</v>
          </cell>
          <cell r="H1761" t="str">
            <v>徐宇</v>
          </cell>
          <cell r="I1761">
            <v>19822311919</v>
          </cell>
        </row>
        <row r="1762">
          <cell r="A1762" t="str">
            <v>晋邦</v>
          </cell>
          <cell r="B1762" t="str">
            <v>螺纹钢</v>
          </cell>
          <cell r="C1762" t="str">
            <v>HRB400E Φ12 9m</v>
          </cell>
          <cell r="D1762" t="str">
            <v>吨</v>
          </cell>
          <cell r="E1762">
            <v>3</v>
          </cell>
          <cell r="F1762">
            <v>45750</v>
          </cell>
          <cell r="G1762" t="str">
            <v>（十九冶-江龙高速三分部）重庆市云阳县龙角镇*刘家漕2#桥</v>
          </cell>
          <cell r="H1762" t="str">
            <v>徐宇</v>
          </cell>
          <cell r="I1762">
            <v>19822311919</v>
          </cell>
        </row>
        <row r="1763">
          <cell r="A1763" t="str">
            <v>晋邦</v>
          </cell>
          <cell r="B1763" t="str">
            <v>螺纹钢</v>
          </cell>
          <cell r="C1763" t="str">
            <v>HRB400E Φ16 9m</v>
          </cell>
          <cell r="D1763" t="str">
            <v>吨</v>
          </cell>
          <cell r="E1763">
            <v>20</v>
          </cell>
          <cell r="F1763">
            <v>45750</v>
          </cell>
          <cell r="G1763" t="str">
            <v>（十九冶-江龙高速三分部）重庆市云阳县龙角镇*刘家漕2#桥</v>
          </cell>
          <cell r="H1763" t="str">
            <v>徐宇</v>
          </cell>
          <cell r="I1763">
            <v>19822311919</v>
          </cell>
        </row>
        <row r="1764">
          <cell r="A1764" t="str">
            <v>晋邦</v>
          </cell>
          <cell r="B1764" t="str">
            <v>螺纹钢</v>
          </cell>
          <cell r="C1764" t="str">
            <v>HRB400E Φ25 9m</v>
          </cell>
          <cell r="D1764" t="str">
            <v>吨</v>
          </cell>
          <cell r="E1764">
            <v>3</v>
          </cell>
          <cell r="F1764">
            <v>45750</v>
          </cell>
          <cell r="G1764" t="str">
            <v>（十九冶-江龙高速三分部）重庆市云阳县龙角镇*刘家漕2#桥</v>
          </cell>
          <cell r="H1764" t="str">
            <v>徐宇</v>
          </cell>
          <cell r="I1764">
            <v>19822311919</v>
          </cell>
        </row>
        <row r="1765">
          <cell r="A1765" t="str">
            <v>晋邦</v>
          </cell>
          <cell r="B1765" t="str">
            <v>高线</v>
          </cell>
          <cell r="C1765" t="str">
            <v>HPB300Φ10</v>
          </cell>
          <cell r="D1765" t="str">
            <v>吨</v>
          </cell>
          <cell r="E1765">
            <v>4</v>
          </cell>
          <cell r="F1765">
            <v>45750</v>
          </cell>
          <cell r="G1765" t="str">
            <v>（十九冶-江龙高速三分部）重庆市云阳县龙角镇*刘家漕2#桥</v>
          </cell>
          <cell r="H1765" t="str">
            <v>徐宇</v>
          </cell>
          <cell r="I1765">
            <v>19822311919</v>
          </cell>
        </row>
        <row r="1766">
          <cell r="A1766" t="str">
            <v>晋邦</v>
          </cell>
          <cell r="B1766" t="str">
            <v>螺纹钢</v>
          </cell>
          <cell r="C1766" t="str">
            <v>HRB400E Φ14 9m</v>
          </cell>
          <cell r="D1766" t="str">
            <v>吨</v>
          </cell>
          <cell r="E1766">
            <v>5</v>
          </cell>
          <cell r="F1766">
            <v>45750</v>
          </cell>
          <cell r="G1766" t="str">
            <v>（十九冶-江龙高速三分部）重庆市云阳县龙角镇*皮家营隧道</v>
          </cell>
          <cell r="H1766" t="str">
            <v>徐宇</v>
          </cell>
          <cell r="I1766">
            <v>19822311919</v>
          </cell>
        </row>
        <row r="1767">
          <cell r="A1767" t="str">
            <v>晋邦</v>
          </cell>
          <cell r="B1767" t="str">
            <v>螺纹钢</v>
          </cell>
          <cell r="C1767" t="str">
            <v>HRB400E Φ16 9m</v>
          </cell>
          <cell r="D1767" t="str">
            <v>吨</v>
          </cell>
          <cell r="E1767">
            <v>20</v>
          </cell>
          <cell r="F1767">
            <v>45750</v>
          </cell>
          <cell r="G1767" t="str">
            <v>（十九冶-江龙高速三分部）重庆市云阳县龙角镇*皮家营隧道</v>
          </cell>
          <cell r="H1767" t="str">
            <v>徐宇</v>
          </cell>
          <cell r="I1767">
            <v>19822311919</v>
          </cell>
        </row>
        <row r="1768">
          <cell r="A1768" t="str">
            <v>润耀</v>
          </cell>
          <cell r="B1768" t="str">
            <v>盘螺</v>
          </cell>
          <cell r="C1768" t="str">
            <v>HRB400E Φ8</v>
          </cell>
          <cell r="D1768" t="str">
            <v>吨</v>
          </cell>
          <cell r="E1768">
            <v>5</v>
          </cell>
          <cell r="F1768">
            <v>45750</v>
          </cell>
          <cell r="G1768" t="str">
            <v>（华西简阳西城嘉苑）四川省成都市简阳市简城街道高屋村</v>
          </cell>
          <cell r="H1768" t="str">
            <v>张瀚镭</v>
          </cell>
          <cell r="I1768">
            <v>15884666220</v>
          </cell>
        </row>
        <row r="1769">
          <cell r="A1769" t="str">
            <v>润耀</v>
          </cell>
          <cell r="B1769" t="str">
            <v>盘螺</v>
          </cell>
          <cell r="C1769" t="str">
            <v>HRB400E Φ10</v>
          </cell>
          <cell r="D1769" t="str">
            <v>吨</v>
          </cell>
          <cell r="E1769">
            <v>5</v>
          </cell>
          <cell r="F1769">
            <v>45750</v>
          </cell>
          <cell r="G1769" t="str">
            <v>（华西简阳西城嘉苑）四川省成都市简阳市简城街道高屋村</v>
          </cell>
          <cell r="H1769" t="str">
            <v>张瀚镭</v>
          </cell>
          <cell r="I1769">
            <v>15884666220</v>
          </cell>
        </row>
        <row r="1770">
          <cell r="A1770" t="str">
            <v>润耀</v>
          </cell>
          <cell r="B1770" t="str">
            <v>盘螺</v>
          </cell>
          <cell r="C1770" t="str">
            <v>HRB400E Φ12</v>
          </cell>
          <cell r="D1770" t="str">
            <v>吨</v>
          </cell>
          <cell r="E1770">
            <v>22</v>
          </cell>
          <cell r="F1770">
            <v>45750</v>
          </cell>
          <cell r="G1770" t="str">
            <v>（华西简阳西城嘉苑）四川省成都市简阳市简城街道高屋村</v>
          </cell>
          <cell r="H1770" t="str">
            <v>张瀚镭</v>
          </cell>
          <cell r="I1770">
            <v>15884666220</v>
          </cell>
        </row>
        <row r="1771">
          <cell r="A1771" t="str">
            <v>润耀</v>
          </cell>
          <cell r="B1771" t="str">
            <v>螺纹钢</v>
          </cell>
          <cell r="C1771" t="str">
            <v>HRB400E Φ14 9m</v>
          </cell>
          <cell r="D1771" t="str">
            <v>吨</v>
          </cell>
          <cell r="E1771">
            <v>2.5</v>
          </cell>
          <cell r="F1771">
            <v>45750</v>
          </cell>
          <cell r="G1771" t="str">
            <v>（华西简阳西城嘉苑）四川省成都市简阳市简城街道高屋村</v>
          </cell>
          <cell r="H1771" t="str">
            <v>张瀚镭</v>
          </cell>
          <cell r="I1771">
            <v>15884666220</v>
          </cell>
        </row>
        <row r="1772">
          <cell r="A1772" t="str">
            <v>润耀</v>
          </cell>
          <cell r="B1772" t="str">
            <v>螺纹钢</v>
          </cell>
          <cell r="C1772" t="str">
            <v>HRB400E Φ16 9m</v>
          </cell>
          <cell r="D1772" t="str">
            <v>吨</v>
          </cell>
          <cell r="E1772">
            <v>66</v>
          </cell>
          <cell r="F1772">
            <v>45750</v>
          </cell>
          <cell r="G1772" t="str">
            <v>（华西简阳西城嘉苑）四川省成都市简阳市简城街道高屋村</v>
          </cell>
          <cell r="H1772" t="str">
            <v>张瀚镭</v>
          </cell>
          <cell r="I1772">
            <v>15884666220</v>
          </cell>
        </row>
        <row r="1773">
          <cell r="A1773" t="str">
            <v>润耀</v>
          </cell>
          <cell r="B1773" t="str">
            <v>螺纹钢</v>
          </cell>
          <cell r="C1773" t="str">
            <v>HRB400E Φ18 9m</v>
          </cell>
          <cell r="D1773" t="str">
            <v>吨</v>
          </cell>
          <cell r="E1773">
            <v>5</v>
          </cell>
          <cell r="F1773">
            <v>45750</v>
          </cell>
          <cell r="G1773" t="str">
            <v>（华西简阳西城嘉苑）四川省成都市简阳市简城街道高屋村</v>
          </cell>
          <cell r="H1773" t="str">
            <v>张瀚镭</v>
          </cell>
          <cell r="I1773">
            <v>15884666220</v>
          </cell>
        </row>
        <row r="1774">
          <cell r="A1774" t="str">
            <v>润耀</v>
          </cell>
          <cell r="B1774" t="str">
            <v>螺纹钢</v>
          </cell>
          <cell r="C1774" t="str">
            <v>HRB400E Φ20 9m</v>
          </cell>
          <cell r="D1774" t="str">
            <v>吨</v>
          </cell>
          <cell r="E1774">
            <v>13</v>
          </cell>
          <cell r="F1774">
            <v>45750</v>
          </cell>
          <cell r="G1774" t="str">
            <v>（华西简阳西城嘉苑）四川省成都市简阳市简城街道高屋村</v>
          </cell>
          <cell r="H1774" t="str">
            <v>张瀚镭</v>
          </cell>
          <cell r="I1774">
            <v>15884666220</v>
          </cell>
        </row>
        <row r="1775">
          <cell r="A1775" t="str">
            <v>润耀</v>
          </cell>
          <cell r="B1775" t="str">
            <v>螺纹钢</v>
          </cell>
          <cell r="C1775" t="str">
            <v>HRB400E Φ22 9m</v>
          </cell>
          <cell r="D1775" t="str">
            <v>吨</v>
          </cell>
          <cell r="E1775">
            <v>25</v>
          </cell>
          <cell r="F1775">
            <v>45750</v>
          </cell>
          <cell r="G1775" t="str">
            <v>（华西简阳西城嘉苑）四川省成都市简阳市简城街道高屋村</v>
          </cell>
          <cell r="H1775" t="str">
            <v>张瀚镭</v>
          </cell>
          <cell r="I1775">
            <v>15884666220</v>
          </cell>
        </row>
        <row r="1776">
          <cell r="A1776" t="str">
            <v>润耀</v>
          </cell>
          <cell r="B1776" t="str">
            <v>盘螺</v>
          </cell>
          <cell r="C1776" t="str">
            <v>HRB400E Φ8</v>
          </cell>
          <cell r="D1776" t="str">
            <v>吨</v>
          </cell>
          <cell r="E1776">
            <v>10</v>
          </cell>
          <cell r="F1776">
            <v>45750</v>
          </cell>
          <cell r="G1776" t="str">
            <v>（华西萌海科创农业生态谷）成都市简阳市白金山水库</v>
          </cell>
          <cell r="H1776" t="str">
            <v>石清国</v>
          </cell>
          <cell r="I1776">
            <v>13458642015</v>
          </cell>
        </row>
        <row r="1777">
          <cell r="A1777" t="str">
            <v>润耀</v>
          </cell>
          <cell r="B1777" t="str">
            <v>螺纹钢</v>
          </cell>
          <cell r="C1777" t="str">
            <v>HRB400E Φ12 9m</v>
          </cell>
          <cell r="D1777" t="str">
            <v>吨</v>
          </cell>
          <cell r="E1777">
            <v>5</v>
          </cell>
          <cell r="F1777">
            <v>45750</v>
          </cell>
          <cell r="G1777" t="str">
            <v>（华西萌海科创农业生态谷）成都市简阳市白金山水库</v>
          </cell>
          <cell r="H1777" t="str">
            <v>石清国</v>
          </cell>
          <cell r="I1777">
            <v>13458642015</v>
          </cell>
        </row>
        <row r="1778">
          <cell r="A1778" t="str">
            <v>润耀</v>
          </cell>
          <cell r="B1778" t="str">
            <v>螺纹钢</v>
          </cell>
          <cell r="C1778" t="str">
            <v>HRB500E Φ16</v>
          </cell>
          <cell r="D1778" t="str">
            <v>吨</v>
          </cell>
          <cell r="E1778">
            <v>6</v>
          </cell>
          <cell r="F1778">
            <v>45750</v>
          </cell>
          <cell r="G1778" t="str">
            <v>（华西萌海科创农业生态谷）成都市简阳市白金山水库</v>
          </cell>
          <cell r="H1778" t="str">
            <v>石清国</v>
          </cell>
          <cell r="I1778">
            <v>13458642015</v>
          </cell>
        </row>
        <row r="1779">
          <cell r="A1779" t="str">
            <v>润耀</v>
          </cell>
          <cell r="B1779" t="str">
            <v>螺纹钢</v>
          </cell>
          <cell r="C1779" t="str">
            <v>HRB500E Φ18</v>
          </cell>
          <cell r="D1779" t="str">
            <v>吨</v>
          </cell>
          <cell r="E1779">
            <v>6</v>
          </cell>
          <cell r="F1779">
            <v>45750</v>
          </cell>
          <cell r="G1779" t="str">
            <v>（华西萌海科创农业生态谷）成都市简阳市白金山水库</v>
          </cell>
          <cell r="H1779" t="str">
            <v>石清国</v>
          </cell>
          <cell r="I1779">
            <v>13458642015</v>
          </cell>
        </row>
        <row r="1780">
          <cell r="A1780" t="str">
            <v>润耀</v>
          </cell>
          <cell r="B1780" t="str">
            <v>螺纹钢</v>
          </cell>
          <cell r="C1780" t="str">
            <v>HRB500E Φ25</v>
          </cell>
          <cell r="D1780" t="str">
            <v>吨</v>
          </cell>
          <cell r="E1780">
            <v>10</v>
          </cell>
          <cell r="F1780">
            <v>45750</v>
          </cell>
          <cell r="G1780" t="str">
            <v>（华西萌海科创农业生态谷）成都市简阳市白金山水库</v>
          </cell>
          <cell r="H1780" t="str">
            <v>石清国</v>
          </cell>
          <cell r="I1780">
            <v>13458642015</v>
          </cell>
        </row>
        <row r="1781">
          <cell r="A1781" t="str">
            <v>润耀</v>
          </cell>
          <cell r="B1781" t="str">
            <v>螺纹钢</v>
          </cell>
          <cell r="C1781" t="str">
            <v>HRB400E Φ12 9m</v>
          </cell>
          <cell r="D1781" t="str">
            <v>吨</v>
          </cell>
          <cell r="E1781">
            <v>68.4</v>
          </cell>
          <cell r="F1781">
            <v>45750</v>
          </cell>
          <cell r="G1781" t="str">
            <v>（中铁十局-资乐高速4标）四川省眉山市仁寿县彰加镇促进村中铁十局资乐高速1#钢筋场</v>
          </cell>
          <cell r="H1781" t="str">
            <v>杨飞</v>
          </cell>
          <cell r="I1781">
            <v>15667998777</v>
          </cell>
        </row>
        <row r="1782">
          <cell r="A1782" t="str">
            <v>润耀</v>
          </cell>
          <cell r="B1782" t="str">
            <v>螺纹钢</v>
          </cell>
          <cell r="C1782" t="str">
            <v>HRB400E Φ25 9m</v>
          </cell>
          <cell r="D1782" t="str">
            <v>吨</v>
          </cell>
          <cell r="E1782">
            <v>35</v>
          </cell>
          <cell r="F1782">
            <v>45750</v>
          </cell>
          <cell r="G1782" t="str">
            <v>（中铁广州局-成渝扩容2标）成渝扩容项目ZCB3-2标2＃拌和站【雁江区联盟桥东北50米(资资路) 】</v>
          </cell>
          <cell r="H1782" t="str">
            <v>刘沛琦</v>
          </cell>
          <cell r="I1782">
            <v>18011784798</v>
          </cell>
        </row>
        <row r="1783">
          <cell r="A1783" t="str">
            <v>润耀</v>
          </cell>
          <cell r="B1783" t="str">
            <v>螺纹钢</v>
          </cell>
          <cell r="C1783" t="str">
            <v>HRB400E Φ28 9m</v>
          </cell>
          <cell r="D1783" t="str">
            <v>吨</v>
          </cell>
          <cell r="E1783">
            <v>35</v>
          </cell>
          <cell r="F1783">
            <v>45750</v>
          </cell>
          <cell r="G1783" t="str">
            <v>（中铁广州局-成渝扩容2标）成渝扩容项目ZCB3-2标2＃拌和站【雁江区联盟桥东北50米(资资路) 】</v>
          </cell>
          <cell r="H1783" t="str">
            <v>刘沛琦</v>
          </cell>
          <cell r="I1783">
            <v>18011784798</v>
          </cell>
        </row>
        <row r="1784">
          <cell r="A1784" t="str">
            <v>润耀</v>
          </cell>
          <cell r="B1784" t="str">
            <v>盘圆</v>
          </cell>
          <cell r="C1784" t="str">
            <v>HPB300Ф12</v>
          </cell>
          <cell r="D1784" t="str">
            <v>吨</v>
          </cell>
          <cell r="E1784">
            <v>35</v>
          </cell>
          <cell r="F1784">
            <v>45750</v>
          </cell>
          <cell r="G1784" t="str">
            <v>（中铁一局四建康新高速TJ1-2标）四川省甘孜州康定市318国道玉顶积雪观景台旁</v>
          </cell>
          <cell r="H1784" t="str">
            <v>宋健</v>
          </cell>
          <cell r="I1784">
            <v>15691628566</v>
          </cell>
        </row>
        <row r="1785">
          <cell r="A1785" t="str">
            <v>润耀</v>
          </cell>
          <cell r="B1785" t="str">
            <v>螺纹钢</v>
          </cell>
          <cell r="C1785" t="str">
            <v>HRB500EФ25*9m</v>
          </cell>
          <cell r="D1785" t="str">
            <v>吨</v>
          </cell>
          <cell r="E1785">
            <v>70</v>
          </cell>
          <cell r="F1785">
            <v>45750</v>
          </cell>
          <cell r="G1785" t="str">
            <v>（中铁六局呼和公司康新高速TJ4-2标）四川省甘孜藏族自治州康定市新都桥镇东俄罗三村中建八局搅拌站旁</v>
          </cell>
          <cell r="H1785" t="str">
            <v>许文刚</v>
          </cell>
          <cell r="I1785">
            <v>15848808186</v>
          </cell>
        </row>
        <row r="1786">
          <cell r="A1786" t="str">
            <v>润耀</v>
          </cell>
          <cell r="B1786" t="str">
            <v>螺纹钢</v>
          </cell>
          <cell r="C1786" t="str">
            <v>HRB400EФ16*9m</v>
          </cell>
          <cell r="D1786" t="str">
            <v>吨</v>
          </cell>
          <cell r="E1786">
            <v>35</v>
          </cell>
          <cell r="F1786">
            <v>45750</v>
          </cell>
          <cell r="G1786" t="str">
            <v>（中铁六局呼和公司康新高速TJ4-2标）四川省甘孜藏族自治州康定市新都桥镇东俄罗三村中建八局搅拌站旁</v>
          </cell>
          <cell r="H1786" t="str">
            <v>许文刚</v>
          </cell>
          <cell r="I1786">
            <v>15848808186</v>
          </cell>
        </row>
        <row r="1787">
          <cell r="A1787" t="str">
            <v>德胜</v>
          </cell>
          <cell r="B1787" t="str">
            <v>螺纹钢</v>
          </cell>
          <cell r="C1787" t="str">
            <v>HRB400E Φ12 9m</v>
          </cell>
          <cell r="D1787" t="str">
            <v>吨</v>
          </cell>
          <cell r="E1787">
            <v>5</v>
          </cell>
          <cell r="F1787">
            <v>45750</v>
          </cell>
          <cell r="G1787" t="str">
            <v>（中铁十局-资乐高速4标）四川省眉山市仁寿县彰加镇促进村中铁十局资乐高速1#钢筋场</v>
          </cell>
          <cell r="H1787" t="str">
            <v>杨飞</v>
          </cell>
          <cell r="I1787">
            <v>15667998777</v>
          </cell>
        </row>
        <row r="1788">
          <cell r="A1788" t="str">
            <v>德胜</v>
          </cell>
          <cell r="B1788" t="str">
            <v>螺纹钢</v>
          </cell>
          <cell r="C1788" t="str">
            <v>HRB400E Φ16 9m</v>
          </cell>
          <cell r="D1788" t="str">
            <v>吨</v>
          </cell>
          <cell r="E1788">
            <v>38</v>
          </cell>
          <cell r="F1788">
            <v>45750</v>
          </cell>
          <cell r="G1788" t="str">
            <v>（中铁十局-资乐高速4标）四川省眉山市仁寿县彰加镇促进村中铁十局资乐高速1#钢筋场</v>
          </cell>
          <cell r="H1788" t="str">
            <v>杨飞</v>
          </cell>
          <cell r="I1788">
            <v>15667998777</v>
          </cell>
        </row>
        <row r="1789">
          <cell r="A1789" t="str">
            <v>德胜</v>
          </cell>
          <cell r="B1789" t="str">
            <v>螺纹钢</v>
          </cell>
          <cell r="C1789" t="str">
            <v>HRB400E Φ22 12m</v>
          </cell>
          <cell r="D1789" t="str">
            <v>吨</v>
          </cell>
          <cell r="E1789">
            <v>28</v>
          </cell>
          <cell r="F1789">
            <v>45750</v>
          </cell>
          <cell r="G1789" t="str">
            <v>（中铁十局-资乐高速4标）四川省眉山市仁寿县彰加镇促进村中铁十局资乐高速1#钢筋场</v>
          </cell>
          <cell r="H1789" t="str">
            <v>杨飞</v>
          </cell>
          <cell r="I1789">
            <v>15667998777</v>
          </cell>
        </row>
        <row r="1790">
          <cell r="A1790" t="str">
            <v>德胜</v>
          </cell>
          <cell r="B1790" t="str">
            <v>螺纹钢</v>
          </cell>
          <cell r="C1790" t="str">
            <v>HRB400E Φ28 12m</v>
          </cell>
          <cell r="D1790" t="str">
            <v>吨</v>
          </cell>
          <cell r="E1790">
            <v>70</v>
          </cell>
          <cell r="F1790">
            <v>45750</v>
          </cell>
          <cell r="G1790" t="str">
            <v>（中铁广州局-成渝扩容2标）四川省资阳市雁江区南双路杨家糖房</v>
          </cell>
          <cell r="H1790" t="str">
            <v>邓志强</v>
          </cell>
          <cell r="I1790">
            <v>17603045490</v>
          </cell>
        </row>
        <row r="1791">
          <cell r="A1791" t="str">
            <v>德胜</v>
          </cell>
          <cell r="B1791" t="str">
            <v>螺纹钢</v>
          </cell>
          <cell r="C1791" t="str">
            <v>HRB400E Φ12 12m</v>
          </cell>
          <cell r="D1791" t="str">
            <v>吨</v>
          </cell>
          <cell r="E1791">
            <v>105</v>
          </cell>
          <cell r="F1791">
            <v>45750</v>
          </cell>
          <cell r="G1791" t="str">
            <v>（中铁广州局-成渝扩容2标）成渝扩容项目ZCB3-2标2＃拌和站【雁江区联盟桥东北50米(资资路) 】</v>
          </cell>
          <cell r="H1791" t="str">
            <v>刘沛琦</v>
          </cell>
          <cell r="I1791">
            <v>18011784798</v>
          </cell>
        </row>
        <row r="1792">
          <cell r="A1792" t="str">
            <v>德胜</v>
          </cell>
          <cell r="B1792" t="str">
            <v>螺纹钢</v>
          </cell>
          <cell r="C1792" t="str">
            <v>HRB400E Φ25 12m</v>
          </cell>
          <cell r="D1792" t="str">
            <v>吨</v>
          </cell>
          <cell r="E1792">
            <v>140</v>
          </cell>
          <cell r="F1792">
            <v>45750</v>
          </cell>
          <cell r="G1792" t="str">
            <v>（中铁广州局-成渝扩容2标）成渝扩容项目ZCB3-2标2＃拌和站【雁江区联盟桥东北50米(资资路) 】</v>
          </cell>
          <cell r="H1792" t="str">
            <v>刘沛琦</v>
          </cell>
          <cell r="I1792">
            <v>18011784798</v>
          </cell>
        </row>
        <row r="1793">
          <cell r="A1793" t="str">
            <v>成实</v>
          </cell>
          <cell r="B1793" t="str">
            <v>盘螺</v>
          </cell>
          <cell r="C1793" t="str">
            <v>HRB400E Φ10</v>
          </cell>
          <cell r="D1793" t="str">
            <v>吨</v>
          </cell>
          <cell r="E1793">
            <v>5</v>
          </cell>
          <cell r="F1793">
            <v>45750</v>
          </cell>
          <cell r="G1793" t="str">
            <v>（四川商建-射洪城乡一体化项目）遂宁市射洪市忠新幼儿园北侧约220米新溪小区</v>
          </cell>
          <cell r="H1793" t="str">
            <v>柏子刚</v>
          </cell>
          <cell r="I1793">
            <v>15692885305</v>
          </cell>
        </row>
        <row r="1794">
          <cell r="A1794" t="str">
            <v>成实</v>
          </cell>
          <cell r="B1794" t="str">
            <v>螺纹钢</v>
          </cell>
          <cell r="C1794" t="str">
            <v>HRB400E Φ12 9m</v>
          </cell>
          <cell r="D1794" t="str">
            <v>吨</v>
          </cell>
          <cell r="E1794">
            <v>15</v>
          </cell>
          <cell r="F1794">
            <v>45750</v>
          </cell>
          <cell r="G1794" t="str">
            <v>（四川商建-射洪城乡一体化项目）遂宁市射洪市忠新幼儿园北侧约220米新溪小区</v>
          </cell>
          <cell r="H1794" t="str">
            <v>柏子刚</v>
          </cell>
          <cell r="I1794">
            <v>15692885305</v>
          </cell>
        </row>
        <row r="1795">
          <cell r="A1795" t="str">
            <v>成实</v>
          </cell>
          <cell r="B1795" t="str">
            <v>螺纹钢</v>
          </cell>
          <cell r="C1795" t="str">
            <v>HRB400E Φ16 9m</v>
          </cell>
          <cell r="D1795" t="str">
            <v>吨</v>
          </cell>
          <cell r="E1795">
            <v>50</v>
          </cell>
          <cell r="F1795">
            <v>45750</v>
          </cell>
          <cell r="G1795" t="str">
            <v>（四川商建-射洪城乡一体化项目）遂宁市射洪市忠新幼儿园北侧约220米新溪小区</v>
          </cell>
          <cell r="H1795" t="str">
            <v>柏子刚</v>
          </cell>
          <cell r="I1795">
            <v>15692885305</v>
          </cell>
        </row>
        <row r="1796">
          <cell r="A1796" t="str">
            <v>成实</v>
          </cell>
          <cell r="B1796" t="str">
            <v>盘圆</v>
          </cell>
          <cell r="C1796" t="str">
            <v>HPB300Ф8</v>
          </cell>
          <cell r="D1796" t="str">
            <v>吨</v>
          </cell>
          <cell r="E1796">
            <v>70</v>
          </cell>
          <cell r="F1796">
            <v>45751</v>
          </cell>
          <cell r="G1796" t="str">
            <v>（中铁一局四建康新高速TJ1-2标）四川省甘孜州康定市318国道玉顶积雪观景台旁</v>
          </cell>
          <cell r="H1796" t="str">
            <v>宋健</v>
          </cell>
          <cell r="I1796">
            <v>15691628566</v>
          </cell>
        </row>
        <row r="1797">
          <cell r="A1797" t="str">
            <v>德胜</v>
          </cell>
          <cell r="B1797" t="str">
            <v>螺纹钢</v>
          </cell>
          <cell r="C1797" t="str">
            <v>HRB400E Φ25 9m</v>
          </cell>
          <cell r="D1797" t="str">
            <v>吨</v>
          </cell>
          <cell r="E1797">
            <v>35</v>
          </cell>
          <cell r="F1797">
            <v>45751</v>
          </cell>
          <cell r="G1797" t="str">
            <v>（中铁五局-成渝扩容3标）四川省资阳市雁江区伍隍镇铺子村雁江区X138</v>
          </cell>
          <cell r="H1797" t="str">
            <v>王健</v>
          </cell>
          <cell r="I1797">
            <v>17726168395</v>
          </cell>
        </row>
        <row r="1798">
          <cell r="A1798" t="str">
            <v>德胜</v>
          </cell>
          <cell r="B1798" t="str">
            <v>螺纹钢</v>
          </cell>
          <cell r="C1798" t="str">
            <v>HRB400E Φ12 12m</v>
          </cell>
          <cell r="D1798" t="str">
            <v>吨</v>
          </cell>
          <cell r="E1798">
            <v>72</v>
          </cell>
          <cell r="F1798">
            <v>45751</v>
          </cell>
          <cell r="G1798" t="str">
            <v>（中铁五局-成渝扩容3标）四川省资阳市雁江区伍隍镇铺子村雁江区X138</v>
          </cell>
          <cell r="H1798" t="str">
            <v>王健</v>
          </cell>
          <cell r="I1798">
            <v>17726168395</v>
          </cell>
        </row>
        <row r="1799">
          <cell r="A1799" t="str">
            <v>德胜</v>
          </cell>
          <cell r="B1799" t="str">
            <v>螺纹钢</v>
          </cell>
          <cell r="C1799" t="str">
            <v>HRB500EФ28*9m</v>
          </cell>
          <cell r="D1799" t="str">
            <v>吨</v>
          </cell>
          <cell r="E1799">
            <v>35</v>
          </cell>
          <cell r="F1799">
            <v>45751</v>
          </cell>
          <cell r="G1799" t="str">
            <v>（中铁六局呼和公司康新高速TJ4-2标）四川省甘孜藏族自治州康定市新都桥镇东俄罗三村中建八局搅拌站旁</v>
          </cell>
          <cell r="H1799" t="str">
            <v>许文刚</v>
          </cell>
          <cell r="I1799">
            <v>15848808186</v>
          </cell>
        </row>
        <row r="1800">
          <cell r="A1800" t="str">
            <v>德胜</v>
          </cell>
          <cell r="B1800" t="str">
            <v>螺纹钢</v>
          </cell>
          <cell r="C1800" t="str">
            <v>HRB500EФ22*9m</v>
          </cell>
          <cell r="D1800" t="str">
            <v>吨</v>
          </cell>
          <cell r="E1800">
            <v>35</v>
          </cell>
          <cell r="F1800">
            <v>45751</v>
          </cell>
          <cell r="G1800" t="str">
            <v>（中铁六局呼和公司康新高速TJ4-2标）四川省甘孜藏族自治州康定市新都桥镇东俄罗三村中建八局搅拌站旁</v>
          </cell>
          <cell r="H1800" t="str">
            <v>许文刚</v>
          </cell>
          <cell r="I1800">
            <v>15848808186</v>
          </cell>
        </row>
        <row r="1801">
          <cell r="A1801" t="str">
            <v>晋邦</v>
          </cell>
          <cell r="B1801" t="str">
            <v>高线</v>
          </cell>
          <cell r="C1801" t="str">
            <v>HPB300 Φ8</v>
          </cell>
          <cell r="D1801" t="str">
            <v>吨</v>
          </cell>
          <cell r="E1801">
            <v>5</v>
          </cell>
          <cell r="F1801">
            <v>45751</v>
          </cell>
          <cell r="G1801" t="str">
            <v>（五冶达州国道542项目-一工区路基四工段-1）达州市达州区桥湾镇兰庙村村民委员会</v>
          </cell>
          <cell r="H1801" t="str">
            <v>杨勇</v>
          </cell>
          <cell r="I1801">
            <v>18398563998</v>
          </cell>
        </row>
        <row r="1802">
          <cell r="A1802" t="str">
            <v>晋邦</v>
          </cell>
          <cell r="B1802" t="str">
            <v>螺纹钢</v>
          </cell>
          <cell r="C1802" t="str">
            <v>HRB400E Φ16 9m</v>
          </cell>
          <cell r="D1802" t="str">
            <v>吨</v>
          </cell>
          <cell r="E1802">
            <v>5</v>
          </cell>
          <cell r="F1802">
            <v>45751</v>
          </cell>
          <cell r="G1802" t="str">
            <v>（五冶达州国道542项目-一工区路基四工段-1）达州市达州区桥湾镇兰庙村村民委员会</v>
          </cell>
          <cell r="H1802" t="str">
            <v>杨勇</v>
          </cell>
          <cell r="I1802">
            <v>18398563998</v>
          </cell>
        </row>
        <row r="1803">
          <cell r="A1803" t="str">
            <v>晋邦</v>
          </cell>
          <cell r="B1803" t="str">
            <v>螺纹钢</v>
          </cell>
          <cell r="C1803" t="str">
            <v>HRB400E Φ18 9m</v>
          </cell>
          <cell r="D1803" t="str">
            <v>吨</v>
          </cell>
          <cell r="E1803">
            <v>8</v>
          </cell>
          <cell r="F1803">
            <v>45751</v>
          </cell>
          <cell r="G1803" t="str">
            <v>（五冶达州国道542项目-一工区路基四工段-1）达州市达州区桥湾镇兰庙村村民委员会</v>
          </cell>
          <cell r="H1803" t="str">
            <v>杨勇</v>
          </cell>
          <cell r="I1803">
            <v>18398563998</v>
          </cell>
        </row>
        <row r="1804">
          <cell r="A1804" t="str">
            <v>晋邦</v>
          </cell>
          <cell r="B1804" t="str">
            <v>螺纹钢</v>
          </cell>
          <cell r="C1804" t="str">
            <v>HRB400E Φ22 9m</v>
          </cell>
          <cell r="D1804" t="str">
            <v>吨</v>
          </cell>
          <cell r="E1804">
            <v>17</v>
          </cell>
          <cell r="F1804">
            <v>45751</v>
          </cell>
          <cell r="G1804" t="str">
            <v>（五冶达州国道542项目-一工区路基四工段-1）达州市达州区桥湾镇兰庙村村民委员会</v>
          </cell>
          <cell r="H1804" t="str">
            <v>杨勇</v>
          </cell>
          <cell r="I1804">
            <v>18398563998</v>
          </cell>
        </row>
        <row r="1805">
          <cell r="A1805" t="str">
            <v>达钢</v>
          </cell>
          <cell r="B1805" t="str">
            <v>螺纹钢</v>
          </cell>
          <cell r="C1805" t="str">
            <v>HRB400E Φ16 9m</v>
          </cell>
          <cell r="D1805" t="str">
            <v>吨</v>
          </cell>
          <cell r="E1805">
            <v>12</v>
          </cell>
          <cell r="F1805">
            <v>45751</v>
          </cell>
          <cell r="G1805" t="str">
            <v>（五冶达州国道542项目-一工区桥梁二工段）四川省达州市达川区达川区石梯镇石成村</v>
          </cell>
          <cell r="H1805" t="str">
            <v>夏树彬</v>
          </cell>
          <cell r="I1805">
            <v>13518183653</v>
          </cell>
        </row>
        <row r="1806">
          <cell r="A1806" t="str">
            <v>达钢</v>
          </cell>
          <cell r="B1806" t="str">
            <v>螺纹钢</v>
          </cell>
          <cell r="C1806" t="str">
            <v>HRB400E Φ25 9m</v>
          </cell>
          <cell r="D1806" t="str">
            <v>吨</v>
          </cell>
          <cell r="E1806">
            <v>10</v>
          </cell>
          <cell r="F1806">
            <v>45751</v>
          </cell>
          <cell r="G1806" t="str">
            <v>（五冶达州国道542项目-一工区桥梁二工段）四川省达州市达川区达川区石梯镇石成村</v>
          </cell>
          <cell r="H1806" t="str">
            <v>夏树彬</v>
          </cell>
          <cell r="I1806">
            <v>13518183653</v>
          </cell>
        </row>
        <row r="1807">
          <cell r="A1807" t="str">
            <v>达钢</v>
          </cell>
          <cell r="B1807" t="str">
            <v>螺纹钢</v>
          </cell>
          <cell r="C1807" t="str">
            <v>HRB400E Φ28 9m</v>
          </cell>
          <cell r="D1807" t="str">
            <v>吨</v>
          </cell>
          <cell r="E1807">
            <v>23</v>
          </cell>
          <cell r="F1807">
            <v>45751</v>
          </cell>
          <cell r="G1807" t="str">
            <v>（五冶达州国道542项目-一工区桥梁二工段）四川省达州市达川区达川区石梯镇石成村</v>
          </cell>
          <cell r="H1807" t="str">
            <v>夏树彬</v>
          </cell>
          <cell r="I1807">
            <v>13518183653</v>
          </cell>
        </row>
        <row r="1808">
          <cell r="A1808" t="str">
            <v>润耀</v>
          </cell>
          <cell r="B1808" t="str">
            <v>高线</v>
          </cell>
          <cell r="C1808" t="str">
            <v>HPB300Φ10</v>
          </cell>
          <cell r="D1808" t="str">
            <v>吨</v>
          </cell>
          <cell r="E1808">
            <v>35</v>
          </cell>
          <cell r="F1808">
            <v>45751</v>
          </cell>
          <cell r="G1808" t="str">
            <v>（中铁三局-铜资高速1标）四川省资阳市安岳县石羊镇猫坝村2#钢筋场</v>
          </cell>
          <cell r="H1808" t="str">
            <v>王雪</v>
          </cell>
          <cell r="I1808">
            <v>18729676589</v>
          </cell>
        </row>
        <row r="1809">
          <cell r="A1809" t="str">
            <v>润耀</v>
          </cell>
          <cell r="B1809" t="str">
            <v>高线</v>
          </cell>
          <cell r="C1809" t="str">
            <v>HPB300Φ10</v>
          </cell>
          <cell r="D1809" t="str">
            <v>吨</v>
          </cell>
          <cell r="E1809">
            <v>35</v>
          </cell>
          <cell r="F1809">
            <v>45751</v>
          </cell>
          <cell r="G1809" t="str">
            <v>四川省眉山市仁寿县彰加镇促进村中铁十局资乐高速1#钢筋场</v>
          </cell>
          <cell r="H1809" t="str">
            <v>杨飞</v>
          </cell>
          <cell r="I1809">
            <v>15667998777</v>
          </cell>
        </row>
        <row r="1810">
          <cell r="A1810" t="str">
            <v>润耀</v>
          </cell>
          <cell r="B1810" t="str">
            <v>螺纹钢</v>
          </cell>
          <cell r="C1810" t="str">
            <v>HRB400EФ25*12m</v>
          </cell>
          <cell r="D1810" t="str">
            <v>吨</v>
          </cell>
          <cell r="E1810">
            <v>35</v>
          </cell>
          <cell r="F1810">
            <v>45751</v>
          </cell>
          <cell r="G1810" t="str">
            <v>（中铁八局康新高速TJ4-1标）四川省甘孜州康定市新都桥镇超限载检测站</v>
          </cell>
          <cell r="H1810" t="str">
            <v>杨建</v>
          </cell>
          <cell r="I1810">
            <v>13551322467</v>
          </cell>
        </row>
        <row r="1811">
          <cell r="A1811" t="str">
            <v>润耀</v>
          </cell>
          <cell r="B1811" t="str">
            <v>螺纹钢</v>
          </cell>
          <cell r="C1811" t="str">
            <v>HRB400EФ28*9m</v>
          </cell>
          <cell r="D1811" t="str">
            <v>吨</v>
          </cell>
          <cell r="E1811">
            <v>35</v>
          </cell>
          <cell r="F1811">
            <v>45751</v>
          </cell>
          <cell r="G1811" t="str">
            <v>（中铁八局康新高速TJ4-1标）四川省甘孜州康定市新都桥镇超限载检测站</v>
          </cell>
          <cell r="H1811" t="str">
            <v>杨建</v>
          </cell>
          <cell r="I1811">
            <v>13551322467</v>
          </cell>
        </row>
        <row r="1812">
          <cell r="A1812" t="str">
            <v>达钢</v>
          </cell>
          <cell r="B1812" t="str">
            <v>螺纹钢</v>
          </cell>
          <cell r="C1812" t="str">
            <v>HRB400E 32*12米</v>
          </cell>
          <cell r="D1812" t="str">
            <v>吨</v>
          </cell>
          <cell r="E1812">
            <v>54</v>
          </cell>
          <cell r="F1812">
            <v>45752</v>
          </cell>
          <cell r="G1812" t="str">
            <v>(五冶钢构医学科学产业园建设项目房建三部-排洪渠)四川省南充市顺庆区搬罾街道学府大道二段</v>
          </cell>
          <cell r="H1812" t="str">
            <v>郑林</v>
          </cell>
          <cell r="I1812">
            <v>18349955455</v>
          </cell>
        </row>
        <row r="1813">
          <cell r="A1813" t="str">
            <v>达钢</v>
          </cell>
          <cell r="B1813" t="str">
            <v>盘圆</v>
          </cell>
          <cell r="C1813" t="str">
            <v>HPB300Φ 10</v>
          </cell>
          <cell r="D1813" t="str">
            <v>吨</v>
          </cell>
          <cell r="E1813">
            <v>8</v>
          </cell>
          <cell r="F1813">
            <v>45752</v>
          </cell>
          <cell r="G1813" t="str">
            <v>(五冶钢构医学科学产业园建设项目房建三部-排洪渠)四川省南充市顺庆区搬罾街道学府大道二段</v>
          </cell>
          <cell r="H1813" t="str">
            <v>郑林</v>
          </cell>
          <cell r="I1813">
            <v>18349955455</v>
          </cell>
        </row>
        <row r="1814">
          <cell r="A1814" t="str">
            <v>达钢</v>
          </cell>
          <cell r="B1814" t="str">
            <v>螺纹钢</v>
          </cell>
          <cell r="C1814" t="str">
            <v>HRB400E 25*9m</v>
          </cell>
          <cell r="D1814" t="str">
            <v>吨</v>
          </cell>
          <cell r="E1814">
            <v>9</v>
          </cell>
          <cell r="F1814">
            <v>45752</v>
          </cell>
          <cell r="G1814" t="str">
            <v>(五冶钢构医学科学产业园建设项目房建三部-排洪渠)四川省南充市顺庆区搬罾街道学府大道二段</v>
          </cell>
          <cell r="H1814" t="str">
            <v>郑林</v>
          </cell>
          <cell r="I1814">
            <v>18349955455</v>
          </cell>
        </row>
        <row r="1815">
          <cell r="A1815" t="str">
            <v>德胜</v>
          </cell>
          <cell r="B1815" t="str">
            <v>螺纹钢</v>
          </cell>
          <cell r="C1815" t="str">
            <v>HRB400E Φ12 9m</v>
          </cell>
          <cell r="D1815" t="str">
            <v>吨</v>
          </cell>
          <cell r="E1815">
            <v>19</v>
          </cell>
          <cell r="F1815">
            <v>45752</v>
          </cell>
          <cell r="G1815" t="str">
            <v>(五冶钢构医学科学产业园建设项目房建连接线道路工程)四川省南充市顺庆区搬罾街道学府大道二段</v>
          </cell>
          <cell r="H1815" t="str">
            <v>刘建中</v>
          </cell>
          <cell r="I1815">
            <v>13908143055</v>
          </cell>
        </row>
        <row r="1816">
          <cell r="A1816" t="str">
            <v>德胜</v>
          </cell>
          <cell r="B1816" t="str">
            <v>螺纹钢</v>
          </cell>
          <cell r="C1816" t="str">
            <v>HRB400E Φ14 9m</v>
          </cell>
          <cell r="D1816" t="str">
            <v>吨</v>
          </cell>
          <cell r="E1816">
            <v>11</v>
          </cell>
          <cell r="F1816">
            <v>45752</v>
          </cell>
          <cell r="G1816" t="str">
            <v>(五冶钢构医学科学产业园建设项目房建连接线道路工程)四川省南充市顺庆区搬罾街道学府大道二段</v>
          </cell>
          <cell r="H1816" t="str">
            <v>刘建中</v>
          </cell>
          <cell r="I1816">
            <v>13908143055</v>
          </cell>
        </row>
        <row r="1817">
          <cell r="A1817" t="str">
            <v>德胜</v>
          </cell>
          <cell r="B1817" t="str">
            <v>螺纹钢</v>
          </cell>
          <cell r="C1817" t="str">
            <v>HRB400E Φ18 9m</v>
          </cell>
          <cell r="D1817" t="str">
            <v>吨</v>
          </cell>
          <cell r="E1817">
            <v>5</v>
          </cell>
          <cell r="F1817">
            <v>45752</v>
          </cell>
          <cell r="G1817" t="str">
            <v>(五冶钢构医学科学产业园建设项目房建连接线道路工程)四川省南充市顺庆区搬罾街道学府大道二段</v>
          </cell>
          <cell r="H1817" t="str">
            <v>刘建中</v>
          </cell>
          <cell r="I1817">
            <v>13908143055</v>
          </cell>
        </row>
        <row r="1818">
          <cell r="A1818" t="str">
            <v>德胜</v>
          </cell>
          <cell r="B1818" t="str">
            <v>螺纹钢</v>
          </cell>
          <cell r="C1818" t="str">
            <v>HRB400E 18*9m</v>
          </cell>
          <cell r="D1818" t="str">
            <v>吨</v>
          </cell>
          <cell r="E1818">
            <v>3</v>
          </cell>
          <cell r="F1818">
            <v>45752</v>
          </cell>
          <cell r="G1818" t="str">
            <v>(五冶钢构医学科学产业园建设项目房建三部-排洪渠)四川省南充市顺庆区搬罾街道学府大道二段</v>
          </cell>
          <cell r="H1818" t="str">
            <v>郑林</v>
          </cell>
          <cell r="I1818">
            <v>18349955455</v>
          </cell>
        </row>
        <row r="1819">
          <cell r="A1819" t="str">
            <v>德胜</v>
          </cell>
          <cell r="B1819" t="str">
            <v>螺纹钢</v>
          </cell>
          <cell r="C1819" t="str">
            <v>HRB400E 16*9m</v>
          </cell>
          <cell r="D1819" t="str">
            <v>吨</v>
          </cell>
          <cell r="E1819">
            <v>12</v>
          </cell>
          <cell r="F1819">
            <v>45752</v>
          </cell>
          <cell r="G1819" t="str">
            <v>(五冶钢构医学科学产业园建设项目房建三部-排洪渠)四川省南充市顺庆区搬罾街道学府大道二段</v>
          </cell>
          <cell r="H1819" t="str">
            <v>郑林</v>
          </cell>
          <cell r="I1819">
            <v>18349955455</v>
          </cell>
        </row>
        <row r="1820">
          <cell r="A1820" t="str">
            <v>德胜</v>
          </cell>
          <cell r="B1820" t="str">
            <v>螺纹钢</v>
          </cell>
          <cell r="C1820" t="str">
            <v>HRB400E 14*9m</v>
          </cell>
          <cell r="D1820" t="str">
            <v>吨</v>
          </cell>
          <cell r="E1820">
            <v>6</v>
          </cell>
          <cell r="F1820">
            <v>45752</v>
          </cell>
          <cell r="G1820" t="str">
            <v>(五冶钢构医学科学产业园建设项目房建三部-排洪渠)四川省南充市顺庆区搬罾街道学府大道二段</v>
          </cell>
          <cell r="H1820" t="str">
            <v>郑林</v>
          </cell>
          <cell r="I1820">
            <v>18349955455</v>
          </cell>
        </row>
        <row r="1821">
          <cell r="A1821" t="str">
            <v>德胜</v>
          </cell>
          <cell r="B1821" t="str">
            <v>螺纹钢</v>
          </cell>
          <cell r="C1821" t="str">
            <v>HRB400E 32*12米</v>
          </cell>
          <cell r="D1821" t="str">
            <v>吨</v>
          </cell>
          <cell r="E1821">
            <v>13</v>
          </cell>
          <cell r="F1821">
            <v>45752</v>
          </cell>
          <cell r="G1821" t="str">
            <v>(五冶钢构医学科学产业园建设项目房建三部-排洪渠)四川省南充市顺庆区搬罾街道学府大道二段</v>
          </cell>
          <cell r="H1821" t="str">
            <v>郑林</v>
          </cell>
          <cell r="I1821">
            <v>18349955455</v>
          </cell>
        </row>
        <row r="1822">
          <cell r="A1822" t="str">
            <v>成实</v>
          </cell>
          <cell r="B1822" t="str">
            <v>盘螺</v>
          </cell>
          <cell r="C1822" t="str">
            <v>HRB400E Φ8</v>
          </cell>
          <cell r="D1822" t="str">
            <v>吨</v>
          </cell>
          <cell r="E1822">
            <v>30</v>
          </cell>
          <cell r="F1822">
            <v>45752</v>
          </cell>
          <cell r="G1822" t="str">
            <v>（中核华兴-峨眉山项目）四川省乐山市峨眉山市双福镇梓橦庙红华五期中核华兴工地</v>
          </cell>
          <cell r="H1822" t="str">
            <v>李汉军</v>
          </cell>
          <cell r="I1822">
            <v>18691249091</v>
          </cell>
        </row>
        <row r="1823">
          <cell r="A1823" t="str">
            <v>成实</v>
          </cell>
          <cell r="B1823" t="str">
            <v>盘螺</v>
          </cell>
          <cell r="C1823" t="str">
            <v>HRB400E Φ10</v>
          </cell>
          <cell r="D1823" t="str">
            <v>吨</v>
          </cell>
          <cell r="E1823">
            <v>5</v>
          </cell>
          <cell r="F1823">
            <v>45752</v>
          </cell>
          <cell r="G1823" t="str">
            <v>（中核华兴-峨眉山项目）四川省乐山市峨眉山市双福镇梓橦庙红华五期中核华兴工地</v>
          </cell>
          <cell r="H1823" t="str">
            <v>李汉军</v>
          </cell>
          <cell r="I1823" t="str">
            <v>18691249091</v>
          </cell>
        </row>
        <row r="1824">
          <cell r="A1824" t="str">
            <v>润耀</v>
          </cell>
          <cell r="B1824" t="str">
            <v>高线</v>
          </cell>
          <cell r="C1824" t="str">
            <v>HPB300Φ12</v>
          </cell>
          <cell r="D1824" t="str">
            <v>吨</v>
          </cell>
          <cell r="E1824">
            <v>29</v>
          </cell>
          <cell r="F1824">
            <v>45752</v>
          </cell>
          <cell r="G1824" t="str">
            <v>（中铁五局-成渝扩容3标）四川省资阳市雁江区伍隍镇铺子村雁江区X138</v>
          </cell>
          <cell r="H1824" t="str">
            <v>王健</v>
          </cell>
          <cell r="I1824">
            <v>17726168395</v>
          </cell>
        </row>
        <row r="1825">
          <cell r="A1825" t="str">
            <v>润耀</v>
          </cell>
          <cell r="B1825" t="str">
            <v>高线</v>
          </cell>
          <cell r="C1825" t="str">
            <v>HPB300Φ10</v>
          </cell>
          <cell r="D1825" t="str">
            <v>吨</v>
          </cell>
          <cell r="E1825">
            <v>6</v>
          </cell>
          <cell r="F1825">
            <v>45752</v>
          </cell>
          <cell r="G1825" t="str">
            <v>（中铁五局-成渝扩容3标）四川省资阳市雁江区伍隍镇铺子村雁江区X138</v>
          </cell>
          <cell r="H1825" t="str">
            <v>王健</v>
          </cell>
          <cell r="I1825">
            <v>17726168395</v>
          </cell>
        </row>
        <row r="1826">
          <cell r="A1826" t="str">
            <v>晋邦</v>
          </cell>
          <cell r="B1826" t="str">
            <v>螺纹钢</v>
          </cell>
          <cell r="C1826" t="str">
            <v>HRB400EФ28*12m</v>
          </cell>
          <cell r="D1826" t="str">
            <v>吨</v>
          </cell>
          <cell r="E1826">
            <v>35</v>
          </cell>
          <cell r="F1826">
            <v>45752</v>
          </cell>
          <cell r="G1826" t="str">
            <v>（中铁八局康新高速TJ4-1标）四川省甘孜州康定市新都桥镇超限载检测站</v>
          </cell>
          <cell r="H1826" t="str">
            <v>杨建</v>
          </cell>
          <cell r="I1826">
            <v>13551322467</v>
          </cell>
        </row>
        <row r="1827">
          <cell r="A1827" t="str">
            <v>晋邦</v>
          </cell>
          <cell r="B1827" t="str">
            <v>盘圆</v>
          </cell>
          <cell r="C1827" t="str">
            <v>HPB300Ф10</v>
          </cell>
          <cell r="D1827" t="str">
            <v>吨</v>
          </cell>
          <cell r="E1827">
            <v>35</v>
          </cell>
          <cell r="F1827">
            <v>45752</v>
          </cell>
          <cell r="G1827" t="str">
            <v>（中铁八局康新高速TJ4-1标）四川省甘孜州康定市新都桥镇超限载检测站</v>
          </cell>
          <cell r="H1827" t="str">
            <v>杨建</v>
          </cell>
          <cell r="I1827">
            <v>13551322467</v>
          </cell>
        </row>
        <row r="1828">
          <cell r="A1828" t="str">
            <v>成实</v>
          </cell>
          <cell r="B1828" t="str">
            <v>盘螺</v>
          </cell>
          <cell r="C1828" t="str">
            <v>HRB400E Φ8</v>
          </cell>
          <cell r="D1828" t="str">
            <v>吨</v>
          </cell>
          <cell r="E1828">
            <v>22</v>
          </cell>
          <cell r="F1828">
            <v>45753</v>
          </cell>
          <cell r="G1828" t="str">
            <v>（四川商建-射洪城乡一体化项目）遂宁市射洪市忠新幼儿园北侧约220米新溪小区</v>
          </cell>
          <cell r="H1828" t="str">
            <v>柏子刚</v>
          </cell>
          <cell r="I1828">
            <v>15692885305</v>
          </cell>
        </row>
        <row r="1829">
          <cell r="A1829" t="str">
            <v>成实</v>
          </cell>
          <cell r="B1829" t="str">
            <v>螺纹钢</v>
          </cell>
          <cell r="C1829" t="str">
            <v>HRB400E Φ18 9m</v>
          </cell>
          <cell r="D1829" t="str">
            <v>吨</v>
          </cell>
          <cell r="E1829">
            <v>5</v>
          </cell>
          <cell r="F1829">
            <v>45753</v>
          </cell>
          <cell r="G1829" t="str">
            <v>（四川商建-射洪城乡一体化项目）遂宁市射洪市忠新幼儿园北侧约220米新溪小区</v>
          </cell>
          <cell r="H1829" t="str">
            <v>柏子刚</v>
          </cell>
          <cell r="I1829">
            <v>15692885305</v>
          </cell>
        </row>
        <row r="1830">
          <cell r="A1830" t="str">
            <v>成实</v>
          </cell>
          <cell r="B1830" t="str">
            <v>螺纹钢</v>
          </cell>
          <cell r="C1830" t="str">
            <v>HRB400E Φ25 9m</v>
          </cell>
          <cell r="D1830" t="str">
            <v>吨</v>
          </cell>
          <cell r="E1830">
            <v>5</v>
          </cell>
          <cell r="F1830">
            <v>45753</v>
          </cell>
          <cell r="G1830" t="str">
            <v>（四川商建-射洪城乡一体化项目）遂宁市射洪市忠新幼儿园北侧约220米新溪小区</v>
          </cell>
          <cell r="H1830" t="str">
            <v>柏子刚</v>
          </cell>
          <cell r="I1830">
            <v>15692885305</v>
          </cell>
        </row>
        <row r="1831">
          <cell r="A1831" t="str">
            <v>晋邦</v>
          </cell>
          <cell r="B1831" t="str">
            <v>螺纹钢</v>
          </cell>
          <cell r="C1831" t="str">
            <v>HRB400E Φ12 9m</v>
          </cell>
          <cell r="D1831" t="str">
            <v>吨</v>
          </cell>
          <cell r="E1831">
            <v>3</v>
          </cell>
          <cell r="F1831">
            <v>45753</v>
          </cell>
          <cell r="G1831" t="str">
            <v>（五冶达州国道542项目-三工区路基八工段(连接线)）四川省达州市达川区大堰镇梨子沟</v>
          </cell>
          <cell r="H1831" t="str">
            <v>谭鹏程</v>
          </cell>
          <cell r="I1831">
            <v>18280895666</v>
          </cell>
        </row>
        <row r="1832">
          <cell r="A1832" t="str">
            <v>晋邦</v>
          </cell>
          <cell r="B1832" t="str">
            <v>螺纹钢</v>
          </cell>
          <cell r="C1832" t="str">
            <v>HRB400E Φ16 9m</v>
          </cell>
          <cell r="D1832" t="str">
            <v>吨</v>
          </cell>
          <cell r="E1832">
            <v>9</v>
          </cell>
          <cell r="F1832">
            <v>45753</v>
          </cell>
          <cell r="G1832" t="str">
            <v>（五冶达州国道542项目-三工区路基八工段(连接线)）四川省达州市达川区大堰镇梨子沟</v>
          </cell>
          <cell r="H1832" t="str">
            <v>谭鹏程</v>
          </cell>
          <cell r="I1832">
            <v>18280895666</v>
          </cell>
        </row>
        <row r="1833">
          <cell r="A1833" t="str">
            <v>晋邦</v>
          </cell>
          <cell r="B1833" t="str">
            <v>螺纹钢</v>
          </cell>
          <cell r="C1833" t="str">
            <v>HRB400E Φ18 9m</v>
          </cell>
          <cell r="D1833" t="str">
            <v>吨</v>
          </cell>
          <cell r="E1833">
            <v>6</v>
          </cell>
          <cell r="F1833">
            <v>45753</v>
          </cell>
          <cell r="G1833" t="str">
            <v>（五冶达州国道542项目-三工区路基八工段(连接线)）四川省达州市达川区大堰镇梨子沟</v>
          </cell>
          <cell r="H1833" t="str">
            <v>谭鹏程</v>
          </cell>
          <cell r="I1833">
            <v>18280895666</v>
          </cell>
        </row>
        <row r="1834">
          <cell r="A1834" t="str">
            <v>晋邦</v>
          </cell>
          <cell r="B1834" t="str">
            <v>螺纹钢</v>
          </cell>
          <cell r="C1834" t="str">
            <v>HRB400E Φ32 9m</v>
          </cell>
          <cell r="D1834" t="str">
            <v>吨</v>
          </cell>
          <cell r="E1834">
            <v>17</v>
          </cell>
          <cell r="F1834">
            <v>45753</v>
          </cell>
          <cell r="G1834" t="str">
            <v>（五冶达州国道542项目-三工区路基八工段(连接线)）四川省达州市达川区大堰镇梨子沟</v>
          </cell>
          <cell r="H1834" t="str">
            <v>谭鹏程</v>
          </cell>
          <cell r="I1834">
            <v>18280895666</v>
          </cell>
        </row>
        <row r="1835">
          <cell r="A1835" t="str">
            <v>润耀</v>
          </cell>
          <cell r="B1835" t="str">
            <v>螺纹钢</v>
          </cell>
          <cell r="C1835" t="str">
            <v>HRB400EФ25*9m</v>
          </cell>
          <cell r="D1835" t="str">
            <v>吨</v>
          </cell>
          <cell r="E1835">
            <v>35</v>
          </cell>
          <cell r="F1835">
            <v>45753</v>
          </cell>
          <cell r="G1835" t="str">
            <v>（中铁一局四公司康新高速TJ1-1标雅加梗隧道）四川省甘孜州康定市雅加梗路基</v>
          </cell>
          <cell r="H1835" t="str">
            <v>王锡俊</v>
          </cell>
          <cell r="I1835">
            <v>18736877891</v>
          </cell>
        </row>
        <row r="1836">
          <cell r="A1836" t="str">
            <v>润耀</v>
          </cell>
          <cell r="B1836" t="str">
            <v>螺纹钢</v>
          </cell>
          <cell r="C1836" t="str">
            <v>HRB400EФ22*9m</v>
          </cell>
          <cell r="D1836" t="str">
            <v>吨</v>
          </cell>
          <cell r="E1836">
            <v>35</v>
          </cell>
          <cell r="F1836">
            <v>45753</v>
          </cell>
          <cell r="G1836" t="str">
            <v>（中铁一局四公司康新高速TJ1-1标贡不卡隧道）四川省甘孜州康定市折多塘村车管所旁</v>
          </cell>
          <cell r="H1836" t="str">
            <v>王锡俊</v>
          </cell>
          <cell r="I1836">
            <v>18736877891</v>
          </cell>
        </row>
        <row r="1837">
          <cell r="A1837" t="str">
            <v>润耀</v>
          </cell>
          <cell r="B1837" t="str">
            <v>螺纹钢</v>
          </cell>
          <cell r="C1837" t="str">
            <v>HRB400E Φ32 9m</v>
          </cell>
          <cell r="D1837" t="str">
            <v>吨</v>
          </cell>
          <cell r="E1837">
            <v>35</v>
          </cell>
          <cell r="F1837">
            <v>45753</v>
          </cell>
          <cell r="G1837" t="str">
            <v>（中铁二局-成渝扩容4标）四川省成都市简阳市杨家镇桐子湾村二局拌合站</v>
          </cell>
          <cell r="H1837" t="str">
            <v>陈钢</v>
          </cell>
          <cell r="I1837">
            <v>13018165813</v>
          </cell>
        </row>
        <row r="1838">
          <cell r="A1838" t="str">
            <v>润耀</v>
          </cell>
          <cell r="B1838" t="str">
            <v>螺纹钢</v>
          </cell>
          <cell r="C1838" t="str">
            <v>HRB400E Φ32 9m</v>
          </cell>
          <cell r="D1838" t="str">
            <v>吨</v>
          </cell>
          <cell r="E1838">
            <v>35</v>
          </cell>
          <cell r="F1838">
            <v>45753</v>
          </cell>
          <cell r="G1838" t="str">
            <v>（中铁广州局-成渝扩容2标）四川省资阳市雁江区堪嘉镇陈家湾刘家湾大桥桥头</v>
          </cell>
          <cell r="H1838" t="str">
            <v>刘沛琦</v>
          </cell>
          <cell r="I1838">
            <v>18011784798</v>
          </cell>
        </row>
        <row r="1839">
          <cell r="A1839" t="str">
            <v>润耀</v>
          </cell>
          <cell r="B1839" t="str">
            <v>螺纹钢</v>
          </cell>
          <cell r="C1839" t="str">
            <v>HRB400E Φ20 9m</v>
          </cell>
          <cell r="D1839" t="str">
            <v>吨</v>
          </cell>
          <cell r="E1839">
            <v>35</v>
          </cell>
          <cell r="F1839">
            <v>45753</v>
          </cell>
          <cell r="G1839" t="str">
            <v>（中铁广州局-成渝扩容2标）四川省资阳市雁江区堪嘉镇陈家湾刘家湾大桥桥头</v>
          </cell>
          <cell r="H1839" t="str">
            <v>刘沛琦</v>
          </cell>
          <cell r="I1839">
            <v>18011784798</v>
          </cell>
        </row>
        <row r="1840">
          <cell r="A1840" t="str">
            <v>晋邦</v>
          </cell>
          <cell r="B1840" t="str">
            <v>圆钢</v>
          </cell>
          <cell r="C1840" t="str">
            <v>HPB300 Φ14×9米</v>
          </cell>
          <cell r="D1840" t="str">
            <v>吨</v>
          </cell>
          <cell r="E1840">
            <v>6</v>
          </cell>
          <cell r="F1840">
            <v>45753</v>
          </cell>
          <cell r="G1840" t="str">
            <v>（自永2标九局西南分公司钢筋棚）四川省自贡市骑龙镇大湾村</v>
          </cell>
          <cell r="H1840" t="str">
            <v>高彦彬</v>
          </cell>
          <cell r="I1840">
            <v>13835906370</v>
          </cell>
        </row>
        <row r="1841">
          <cell r="A1841" t="str">
            <v>晋邦</v>
          </cell>
          <cell r="B1841" t="str">
            <v>螺纹钢</v>
          </cell>
          <cell r="C1841" t="str">
            <v>HRB400E Φ12×9米</v>
          </cell>
          <cell r="D1841" t="str">
            <v>吨</v>
          </cell>
          <cell r="E1841">
            <v>6</v>
          </cell>
          <cell r="F1841">
            <v>45753</v>
          </cell>
          <cell r="G1841" t="str">
            <v>（自永2标九局西南分公司钢筋棚）四川省自贡市骑龙镇大湾村</v>
          </cell>
          <cell r="H1841" t="str">
            <v>高彦彬</v>
          </cell>
          <cell r="I1841">
            <v>13835906370</v>
          </cell>
        </row>
        <row r="1842">
          <cell r="A1842" t="str">
            <v>晋邦</v>
          </cell>
          <cell r="B1842" t="str">
            <v>螺纹钢</v>
          </cell>
          <cell r="C1842" t="str">
            <v>HRB400E Φ14×9米</v>
          </cell>
          <cell r="D1842" t="str">
            <v>吨</v>
          </cell>
          <cell r="E1842">
            <v>9</v>
          </cell>
          <cell r="F1842">
            <v>45753</v>
          </cell>
          <cell r="G1842" t="str">
            <v>（自永2标九局西南分公司钢筋棚）四川省自贡市骑龙镇大湾村</v>
          </cell>
          <cell r="H1842" t="str">
            <v>高彦彬</v>
          </cell>
          <cell r="I1842">
            <v>13835906370</v>
          </cell>
        </row>
        <row r="1843">
          <cell r="A1843" t="str">
            <v>晋邦</v>
          </cell>
          <cell r="B1843" t="str">
            <v>螺纹钢</v>
          </cell>
          <cell r="C1843" t="str">
            <v>HRB400E Φ25×9米</v>
          </cell>
          <cell r="D1843" t="str">
            <v>吨</v>
          </cell>
          <cell r="E1843">
            <v>15</v>
          </cell>
          <cell r="F1843">
            <v>45753</v>
          </cell>
          <cell r="G1843" t="str">
            <v>（自永2标九局西南分公司钢筋棚）四川省自贡市骑龙镇大湾村</v>
          </cell>
          <cell r="H1843" t="str">
            <v>高彦彬</v>
          </cell>
          <cell r="I1843">
            <v>13835906370</v>
          </cell>
        </row>
        <row r="1844">
          <cell r="A1844" t="str">
            <v>达钢</v>
          </cell>
          <cell r="B1844" t="str">
            <v>螺纹钢</v>
          </cell>
          <cell r="C1844" t="str">
            <v>HRB400E Φ16 9m</v>
          </cell>
          <cell r="D1844" t="str">
            <v>吨</v>
          </cell>
          <cell r="E1844">
            <v>70</v>
          </cell>
          <cell r="F1844">
            <v>45754</v>
          </cell>
          <cell r="G1844" t="str">
            <v>（四川商建-射洪城乡一体化项目）遂宁市射洪市忠新幼儿园北侧约220米新溪小区</v>
          </cell>
          <cell r="H1844" t="str">
            <v>柏子刚</v>
          </cell>
          <cell r="I1844">
            <v>15692885305</v>
          </cell>
        </row>
        <row r="1845">
          <cell r="A1845" t="str">
            <v>达钢</v>
          </cell>
          <cell r="B1845" t="str">
            <v>高线</v>
          </cell>
          <cell r="C1845" t="str">
            <v>HPB300 Φ8</v>
          </cell>
          <cell r="D1845" t="str">
            <v>吨</v>
          </cell>
          <cell r="E1845">
            <v>3</v>
          </cell>
          <cell r="F1845">
            <v>45754</v>
          </cell>
          <cell r="G1845" t="str">
            <v>(五冶钢构医学科学产业园建设项目房建三部-排洪渠)四川省南充市顺庆区搬罾街道学府大道二段</v>
          </cell>
          <cell r="H1845" t="str">
            <v>郑林</v>
          </cell>
          <cell r="I1845">
            <v>18349955455</v>
          </cell>
        </row>
        <row r="1846">
          <cell r="A1846" t="str">
            <v>达钢</v>
          </cell>
          <cell r="B1846" t="str">
            <v>螺纹钢</v>
          </cell>
          <cell r="C1846" t="str">
            <v>HRB400E Φ32 12m</v>
          </cell>
          <cell r="D1846" t="str">
            <v>吨</v>
          </cell>
          <cell r="E1846">
            <v>67</v>
          </cell>
          <cell r="F1846">
            <v>45754</v>
          </cell>
          <cell r="G1846" t="str">
            <v>(五冶钢构医学科学产业园建设项目房建三部-排洪渠)四川省南充市顺庆区搬罾街道学府大道二段</v>
          </cell>
          <cell r="H1846" t="str">
            <v>郑林</v>
          </cell>
          <cell r="I1846">
            <v>18349955455</v>
          </cell>
        </row>
        <row r="1847">
          <cell r="A1847" t="str">
            <v>达钢</v>
          </cell>
          <cell r="B1847" t="str">
            <v>螺纹钢</v>
          </cell>
          <cell r="C1847" t="str">
            <v>HRB400E Φ16 9m</v>
          </cell>
          <cell r="D1847" t="str">
            <v>吨</v>
          </cell>
          <cell r="E1847">
            <v>30</v>
          </cell>
          <cell r="F1847">
            <v>45754</v>
          </cell>
          <cell r="G1847" t="str">
            <v>（十九冶-江龙高速三分部）重庆市云阳县蔈草镇三坵田*小尖山梁场</v>
          </cell>
          <cell r="H1847" t="str">
            <v>任海军</v>
          </cell>
          <cell r="I1847">
            <v>17725037830</v>
          </cell>
        </row>
        <row r="1848">
          <cell r="A1848" t="str">
            <v>达钢</v>
          </cell>
          <cell r="B1848" t="str">
            <v>螺纹钢</v>
          </cell>
          <cell r="C1848" t="str">
            <v>HRB400E Φ28 9m</v>
          </cell>
          <cell r="D1848" t="str">
            <v>吨</v>
          </cell>
          <cell r="E1848">
            <v>5</v>
          </cell>
          <cell r="F1848">
            <v>45754</v>
          </cell>
          <cell r="G1848" t="str">
            <v>（十九冶-江龙高速三分部）重庆市云阳县蔈草镇三坵田*小尖山梁场</v>
          </cell>
          <cell r="H1848" t="str">
            <v>任海军</v>
          </cell>
          <cell r="I1848">
            <v>17725037830</v>
          </cell>
        </row>
        <row r="1849">
          <cell r="A1849" t="str">
            <v>达钢</v>
          </cell>
          <cell r="B1849" t="str">
            <v>盘螺</v>
          </cell>
          <cell r="C1849" t="str">
            <v>HRB400E Φ10</v>
          </cell>
          <cell r="D1849" t="str">
            <v>吨</v>
          </cell>
          <cell r="E1849">
            <v>20</v>
          </cell>
          <cell r="F1849">
            <v>45754</v>
          </cell>
          <cell r="G1849" t="str">
            <v>（十九冶-江龙高速三分部）重庆市云阳县蔈草镇三坵田*小尖山梁场</v>
          </cell>
          <cell r="H1849" t="str">
            <v>任海军</v>
          </cell>
          <cell r="I1849">
            <v>17725037830</v>
          </cell>
        </row>
        <row r="1850">
          <cell r="A1850" t="str">
            <v>达钢</v>
          </cell>
          <cell r="B1850" t="str">
            <v>螺纹钢</v>
          </cell>
          <cell r="C1850" t="str">
            <v>HRB400E Φ12 9m</v>
          </cell>
          <cell r="D1850" t="str">
            <v>吨</v>
          </cell>
          <cell r="E1850">
            <v>15</v>
          </cell>
          <cell r="F1850">
            <v>45754</v>
          </cell>
          <cell r="G1850" t="str">
            <v>（十九冶-江龙高速三分部）重庆市云阳县蔈草镇三坵田*朗树湾1#桥桥面</v>
          </cell>
          <cell r="H1850" t="str">
            <v>任海军</v>
          </cell>
          <cell r="I1850">
            <v>17725037830</v>
          </cell>
        </row>
        <row r="1851">
          <cell r="A1851" t="str">
            <v>达钢</v>
          </cell>
          <cell r="B1851" t="str">
            <v>螺纹钢</v>
          </cell>
          <cell r="C1851" t="str">
            <v>HRB400E Φ12 9m</v>
          </cell>
          <cell r="D1851" t="str">
            <v>吨</v>
          </cell>
          <cell r="E1851">
            <v>30</v>
          </cell>
          <cell r="F1851">
            <v>45754</v>
          </cell>
          <cell r="G1851" t="str">
            <v>（十九冶-江龙高速三分部）重庆市云阳县龙角镇*皮家营梁场</v>
          </cell>
          <cell r="H1851" t="str">
            <v>任海军</v>
          </cell>
          <cell r="I1851">
            <v>17725037830</v>
          </cell>
        </row>
        <row r="1852">
          <cell r="A1852" t="str">
            <v>达钢</v>
          </cell>
          <cell r="B1852" t="str">
            <v>螺纹钢</v>
          </cell>
          <cell r="C1852" t="str">
            <v>HRB400E Φ16 9m</v>
          </cell>
          <cell r="D1852" t="str">
            <v>吨</v>
          </cell>
          <cell r="E1852">
            <v>30</v>
          </cell>
          <cell r="F1852">
            <v>45754</v>
          </cell>
          <cell r="G1852" t="str">
            <v>（十九冶-江龙高速三分部）重庆市云阳县龙角镇*皮家营梁场</v>
          </cell>
          <cell r="H1852" t="str">
            <v>任海军</v>
          </cell>
          <cell r="I1852">
            <v>17725037830</v>
          </cell>
        </row>
        <row r="1853">
          <cell r="A1853" t="str">
            <v>达钢</v>
          </cell>
          <cell r="B1853" t="str">
            <v>螺纹钢</v>
          </cell>
          <cell r="C1853" t="str">
            <v>HRB400E Φ28 9m</v>
          </cell>
          <cell r="D1853" t="str">
            <v>吨</v>
          </cell>
          <cell r="E1853">
            <v>24</v>
          </cell>
          <cell r="F1853">
            <v>45754</v>
          </cell>
          <cell r="G1853" t="str">
            <v>（十九冶-江龙高速三分部）重庆市云阳县龙角镇*皮家营梁场</v>
          </cell>
          <cell r="H1853" t="str">
            <v>任海军</v>
          </cell>
          <cell r="I1853">
            <v>17725037830</v>
          </cell>
        </row>
        <row r="1854">
          <cell r="A1854" t="str">
            <v>达钢</v>
          </cell>
          <cell r="B1854" t="str">
            <v>盘螺</v>
          </cell>
          <cell r="C1854" t="str">
            <v>HRB400E Φ10</v>
          </cell>
          <cell r="D1854" t="str">
            <v>吨</v>
          </cell>
          <cell r="E1854">
            <v>10</v>
          </cell>
          <cell r="F1854">
            <v>45754</v>
          </cell>
          <cell r="G1854" t="str">
            <v>（十九冶-江龙高速三分部）重庆市云阳县龙角镇*皮家营梁场</v>
          </cell>
          <cell r="H1854" t="str">
            <v>任海军</v>
          </cell>
          <cell r="I1854">
            <v>17725037830</v>
          </cell>
        </row>
        <row r="1855">
          <cell r="A1855" t="str">
            <v>达钢</v>
          </cell>
          <cell r="B1855" t="str">
            <v>高线</v>
          </cell>
          <cell r="C1855" t="str">
            <v>HPB300Φ10</v>
          </cell>
          <cell r="D1855" t="str">
            <v>吨</v>
          </cell>
          <cell r="E1855">
            <v>15</v>
          </cell>
          <cell r="F1855">
            <v>45754</v>
          </cell>
          <cell r="G1855" t="str">
            <v>（十九冶-江龙高速三分部）重庆市云阳县龙角镇*皮家营梁场</v>
          </cell>
          <cell r="H1855" t="str">
            <v>任海军</v>
          </cell>
          <cell r="I1855">
            <v>17725037830</v>
          </cell>
        </row>
        <row r="1856">
          <cell r="A1856" t="str">
            <v>晋邦</v>
          </cell>
          <cell r="B1856" t="str">
            <v>螺纹钢</v>
          </cell>
          <cell r="C1856" t="str">
            <v>HRB400E Φ12 9m</v>
          </cell>
          <cell r="D1856" t="str">
            <v>吨</v>
          </cell>
          <cell r="E1856">
            <v>12</v>
          </cell>
          <cell r="F1856">
            <v>45754</v>
          </cell>
          <cell r="G1856" t="str">
            <v>（十九冶-江龙高速一分部）重庆市云阳县X886附近中国十九冶开云高速项目总包部西98米*复兴互通预制梁场</v>
          </cell>
          <cell r="H1856" t="str">
            <v>吴章红</v>
          </cell>
          <cell r="I1856">
            <v>18628165772</v>
          </cell>
        </row>
        <row r="1857">
          <cell r="A1857" t="str">
            <v>晋邦</v>
          </cell>
          <cell r="B1857" t="str">
            <v>螺纹钢</v>
          </cell>
          <cell r="C1857" t="str">
            <v>HRB400E Φ16 9m</v>
          </cell>
          <cell r="D1857" t="str">
            <v>吨</v>
          </cell>
          <cell r="E1857">
            <v>18</v>
          </cell>
          <cell r="F1857">
            <v>45754</v>
          </cell>
          <cell r="G1857" t="str">
            <v>（十九冶-江龙高速一分部）重庆市云阳县X886附近中国十九冶开云高速项目总包部西98米*复兴互通预制梁场</v>
          </cell>
          <cell r="H1857" t="str">
            <v>吴章红</v>
          </cell>
          <cell r="I1857">
            <v>18628165772</v>
          </cell>
        </row>
        <row r="1858">
          <cell r="A1858" t="str">
            <v>晋邦</v>
          </cell>
          <cell r="B1858" t="str">
            <v>螺纹钢</v>
          </cell>
          <cell r="C1858" t="str">
            <v>HRB400E Φ25 9m</v>
          </cell>
          <cell r="D1858" t="str">
            <v>吨</v>
          </cell>
          <cell r="E1858">
            <v>3</v>
          </cell>
          <cell r="F1858">
            <v>45754</v>
          </cell>
          <cell r="G1858" t="str">
            <v>（十九冶-江龙高速一分部）重庆市云阳县X886附近中国十九冶开云高速项目总包部西98米*复兴互通预制梁场</v>
          </cell>
          <cell r="H1858" t="str">
            <v>吴章红</v>
          </cell>
          <cell r="I1858">
            <v>18628165772</v>
          </cell>
        </row>
        <row r="1859">
          <cell r="A1859" t="str">
            <v>晋邦</v>
          </cell>
          <cell r="B1859" t="str">
            <v>螺纹钢</v>
          </cell>
          <cell r="C1859" t="str">
            <v>HRB400E Φ28 9m</v>
          </cell>
          <cell r="D1859" t="str">
            <v>吨</v>
          </cell>
          <cell r="E1859">
            <v>3</v>
          </cell>
          <cell r="F1859">
            <v>45754</v>
          </cell>
          <cell r="G1859" t="str">
            <v>（十九冶-江龙高速一分部）重庆市云阳县X886附近中国十九冶开云高速项目总包部西98米*复兴互通预制梁场</v>
          </cell>
          <cell r="H1859" t="str">
            <v>吴章红</v>
          </cell>
          <cell r="I1859">
            <v>18628165772</v>
          </cell>
        </row>
        <row r="1860">
          <cell r="A1860" t="str">
            <v>德胜</v>
          </cell>
          <cell r="B1860" t="str">
            <v>螺纹钢</v>
          </cell>
          <cell r="C1860" t="str">
            <v>HRB500E Φ28×12米</v>
          </cell>
          <cell r="D1860" t="str">
            <v>吨</v>
          </cell>
          <cell r="E1860">
            <v>105</v>
          </cell>
          <cell r="F1860">
            <v>45754</v>
          </cell>
          <cell r="G1860" t="str">
            <v>（自永2标九局西南分公司钢筋棚）四川省自贡市骑龙镇大湾村</v>
          </cell>
          <cell r="H1860" t="str">
            <v>高彦彬</v>
          </cell>
          <cell r="I1860">
            <v>13835906370</v>
          </cell>
        </row>
        <row r="1861">
          <cell r="A1861" t="str">
            <v>德胜</v>
          </cell>
          <cell r="B1861" t="str">
            <v>螺纹钢</v>
          </cell>
          <cell r="C1861" t="str">
            <v>HRB400E Φ20×12米</v>
          </cell>
          <cell r="D1861" t="str">
            <v>吨</v>
          </cell>
          <cell r="E1861">
            <v>15</v>
          </cell>
          <cell r="F1861">
            <v>45754</v>
          </cell>
          <cell r="G1861" t="str">
            <v>自永4标一局四公司（四川省内江市隆昌市金鹅街道自永4标一局四公司钢筋棚）</v>
          </cell>
          <cell r="H1861" t="str">
            <v>郝优</v>
          </cell>
          <cell r="I1861">
            <v>13891371707</v>
          </cell>
        </row>
        <row r="1862">
          <cell r="A1862" t="str">
            <v>德胜</v>
          </cell>
          <cell r="B1862" t="str">
            <v>螺纹钢</v>
          </cell>
          <cell r="C1862" t="str">
            <v>HRB400E Φ25×12米</v>
          </cell>
          <cell r="D1862" t="str">
            <v>吨</v>
          </cell>
          <cell r="E1862">
            <v>20</v>
          </cell>
          <cell r="F1862">
            <v>45754</v>
          </cell>
          <cell r="G1862" t="str">
            <v>自永4标一局四公司（四川省内江市隆昌市金鹅街道自永4标一局四公司钢筋棚）</v>
          </cell>
          <cell r="H1862" t="str">
            <v>郝优</v>
          </cell>
          <cell r="I1862">
            <v>13891371707</v>
          </cell>
        </row>
        <row r="1863">
          <cell r="A1863" t="str">
            <v>成实</v>
          </cell>
          <cell r="B1863" t="str">
            <v>盘螺</v>
          </cell>
          <cell r="C1863" t="str">
            <v>HRB400EФ10</v>
          </cell>
          <cell r="D1863" t="str">
            <v>吨</v>
          </cell>
          <cell r="E1863">
            <v>6</v>
          </cell>
          <cell r="F1863">
            <v>45754</v>
          </cell>
          <cell r="G1863" t="str">
            <v>四川省南充市营山县咸安大道成都元泽环境技术有限公司营山分公司（中核华兴市政道路项目部）</v>
          </cell>
          <cell r="H1863" t="str">
            <v>黎家敏</v>
          </cell>
          <cell r="I1863" t="str">
            <v>15082798787</v>
          </cell>
        </row>
        <row r="1864">
          <cell r="A1864" t="str">
            <v>成实</v>
          </cell>
          <cell r="B1864" t="str">
            <v>螺纹钢</v>
          </cell>
          <cell r="C1864" t="str">
            <v>HRB400EФ25*9m</v>
          </cell>
          <cell r="D1864" t="str">
            <v>吨</v>
          </cell>
          <cell r="E1864">
            <v>30</v>
          </cell>
          <cell r="F1864">
            <v>45754</v>
          </cell>
          <cell r="G1864" t="str">
            <v>四川省南充市营山县咸安大道成都元泽环境技术有限公司营山分公司（中核华兴市政道路项目部）</v>
          </cell>
          <cell r="H1864" t="str">
            <v>黎家敏</v>
          </cell>
          <cell r="I1864" t="str">
            <v>15082798787</v>
          </cell>
        </row>
        <row r="1865">
          <cell r="A1865" t="str">
            <v>德胜</v>
          </cell>
          <cell r="B1865" t="str">
            <v>螺纹钢</v>
          </cell>
          <cell r="C1865" t="str">
            <v>HRB400EФ12*9m</v>
          </cell>
          <cell r="D1865" t="str">
            <v>吨</v>
          </cell>
          <cell r="E1865">
            <v>14</v>
          </cell>
          <cell r="F1865">
            <v>45754</v>
          </cell>
          <cell r="G1865" t="str">
            <v>四川省南充市营山县咸安大道成都元泽环境技术有限公司营山分公司（中核华兴市政道路项目部）</v>
          </cell>
          <cell r="H1865" t="str">
            <v>黎家敏</v>
          </cell>
          <cell r="I1865" t="str">
            <v>15082798787</v>
          </cell>
        </row>
        <row r="1866">
          <cell r="A1866" t="str">
            <v>德胜</v>
          </cell>
          <cell r="B1866" t="str">
            <v>螺纹钢</v>
          </cell>
          <cell r="C1866" t="str">
            <v>HRB400EФ14*9m</v>
          </cell>
          <cell r="D1866" t="str">
            <v>吨</v>
          </cell>
          <cell r="E1866">
            <v>14</v>
          </cell>
          <cell r="F1866">
            <v>45754</v>
          </cell>
          <cell r="G1866" t="str">
            <v>四川省南充市营山县咸安大道成都元泽环境技术有限公司营山分公司（中核华兴市政道路项目部）</v>
          </cell>
          <cell r="H1866" t="str">
            <v>黎家敏</v>
          </cell>
          <cell r="I1866" t="str">
            <v>15082798787</v>
          </cell>
        </row>
        <row r="1867">
          <cell r="A1867" t="str">
            <v>德胜</v>
          </cell>
          <cell r="B1867" t="str">
            <v>螺纹钢</v>
          </cell>
          <cell r="C1867" t="str">
            <v>HRB400EФ25*9m</v>
          </cell>
          <cell r="D1867" t="str">
            <v>吨</v>
          </cell>
          <cell r="E1867">
            <v>7</v>
          </cell>
          <cell r="F1867">
            <v>45754</v>
          </cell>
          <cell r="G1867" t="str">
            <v>四川省南充市营山县咸安大道成都元泽环境技术有限公司营山分公司（中核华兴市政道路项目部）</v>
          </cell>
          <cell r="H1867" t="str">
            <v>黎家敏</v>
          </cell>
          <cell r="I1867" t="str">
            <v>15082798787</v>
          </cell>
        </row>
        <row r="1868">
          <cell r="A1868" t="str">
            <v>成实</v>
          </cell>
          <cell r="B1868" t="str">
            <v>盘螺</v>
          </cell>
          <cell r="C1868" t="str">
            <v>HRB400E Φ12</v>
          </cell>
          <cell r="D1868" t="str">
            <v>吨</v>
          </cell>
          <cell r="E1868">
            <v>35</v>
          </cell>
          <cell r="F1868">
            <v>45754</v>
          </cell>
          <cell r="G1868" t="str">
            <v>（中铁广州局-资乐高速5标）四川省乐山市井研县希望大道116号</v>
          </cell>
          <cell r="H1868" t="str">
            <v>廖俊杰</v>
          </cell>
          <cell r="I1868">
            <v>15775100965</v>
          </cell>
        </row>
        <row r="1869">
          <cell r="A1869" t="str">
            <v>德胜</v>
          </cell>
          <cell r="B1869" t="str">
            <v>螺纹钢</v>
          </cell>
          <cell r="C1869" t="str">
            <v>HRB400E Φ16 9m</v>
          </cell>
          <cell r="D1869" t="str">
            <v>吨</v>
          </cell>
          <cell r="E1869">
            <v>35</v>
          </cell>
          <cell r="F1869">
            <v>45754</v>
          </cell>
          <cell r="G1869" t="str">
            <v>（中铁广州局-资乐高速5标）四川省乐山市井研县希望大道116号</v>
          </cell>
          <cell r="H1869" t="str">
            <v>廖俊杰</v>
          </cell>
          <cell r="I1869">
            <v>15775100965</v>
          </cell>
        </row>
        <row r="1870">
          <cell r="A1870" t="str">
            <v>润耀</v>
          </cell>
          <cell r="B1870" t="str">
            <v>螺纹钢</v>
          </cell>
          <cell r="C1870" t="str">
            <v>HRB400EФ22*9m</v>
          </cell>
          <cell r="D1870" t="str">
            <v>吨</v>
          </cell>
          <cell r="E1870">
            <v>35</v>
          </cell>
          <cell r="F1870">
            <v>45754</v>
          </cell>
          <cell r="G1870" t="str">
            <v>（中核中原-温江北林医养综合体项目）四川省成都市温江区万春大道第三人民医院东</v>
          </cell>
          <cell r="H1870" t="str">
            <v>蔡杰</v>
          </cell>
          <cell r="I1870">
            <v>18875129329</v>
          </cell>
        </row>
        <row r="1871">
          <cell r="A1871" t="str">
            <v>润耀</v>
          </cell>
          <cell r="B1871" t="str">
            <v>螺纹钢</v>
          </cell>
          <cell r="C1871" t="str">
            <v>HRB400EФ12*9m</v>
          </cell>
          <cell r="D1871" t="str">
            <v>吨</v>
          </cell>
          <cell r="E1871">
            <v>70</v>
          </cell>
          <cell r="F1871">
            <v>45754</v>
          </cell>
          <cell r="G1871" t="str">
            <v>（中铁八局康新高速TJ4-1标）四川省甘孜州康定市新都桥镇超限载检测站</v>
          </cell>
          <cell r="H1871" t="str">
            <v>杨建</v>
          </cell>
          <cell r="I1871">
            <v>13551322467</v>
          </cell>
        </row>
        <row r="1872">
          <cell r="A1872" t="str">
            <v>润耀</v>
          </cell>
          <cell r="B1872" t="str">
            <v>螺纹钢</v>
          </cell>
          <cell r="C1872" t="str">
            <v>HRB400E Φ16 12m</v>
          </cell>
          <cell r="D1872" t="str">
            <v>吨</v>
          </cell>
          <cell r="E1872">
            <v>35</v>
          </cell>
          <cell r="F1872">
            <v>45754</v>
          </cell>
          <cell r="G1872" t="str">
            <v>（中铁广州局-资乐高速5标）四川省乐山市井研县希望大道116号</v>
          </cell>
          <cell r="H1872" t="str">
            <v>廖俊杰</v>
          </cell>
          <cell r="I1872">
            <v>15775100965</v>
          </cell>
        </row>
        <row r="1873">
          <cell r="A1873" t="str">
            <v>润耀</v>
          </cell>
          <cell r="B1873" t="str">
            <v>高线</v>
          </cell>
          <cell r="C1873" t="str">
            <v>HPB300Φ8</v>
          </cell>
          <cell r="D1873" t="str">
            <v>吨</v>
          </cell>
          <cell r="E1873">
            <v>35</v>
          </cell>
          <cell r="F1873">
            <v>45754</v>
          </cell>
          <cell r="G1873" t="str">
            <v>四川省眉山市仁寿县彰加镇促进村中铁十局资乐高速1#钢筋场</v>
          </cell>
          <cell r="H1873" t="str">
            <v>杨飞</v>
          </cell>
          <cell r="I1873">
            <v>15667998777</v>
          </cell>
        </row>
        <row r="1874">
          <cell r="A1874" t="str">
            <v>润耀</v>
          </cell>
          <cell r="B1874" t="str">
            <v>高线</v>
          </cell>
          <cell r="C1874" t="str">
            <v>HPB300Φ8</v>
          </cell>
          <cell r="D1874" t="str">
            <v>吨</v>
          </cell>
          <cell r="E1874">
            <v>5</v>
          </cell>
          <cell r="F1874">
            <v>45754</v>
          </cell>
          <cell r="G1874" t="str">
            <v>（中铁广州局-成渝扩容2标）四川省资阳市雁江区堪嘉镇陈家湾刘家湾大桥桥头</v>
          </cell>
          <cell r="H1874" t="str">
            <v>刘沛琦</v>
          </cell>
          <cell r="I1874">
            <v>18011784798</v>
          </cell>
        </row>
        <row r="1875">
          <cell r="A1875" t="str">
            <v>润耀</v>
          </cell>
          <cell r="B1875" t="str">
            <v>高线</v>
          </cell>
          <cell r="C1875" t="str">
            <v>HPB300Φ12</v>
          </cell>
          <cell r="D1875" t="str">
            <v>吨</v>
          </cell>
          <cell r="E1875">
            <v>30</v>
          </cell>
          <cell r="F1875">
            <v>45754</v>
          </cell>
          <cell r="G1875" t="str">
            <v>（中铁广州局-成渝扩容2标）四川省资阳市雁江区堪嘉镇陈家湾刘家湾大桥桥头</v>
          </cell>
          <cell r="H1875" t="str">
            <v>刘沛琦</v>
          </cell>
          <cell r="I1875">
            <v>18011784798</v>
          </cell>
        </row>
        <row r="1876">
          <cell r="A1876" t="str">
            <v>润耀</v>
          </cell>
          <cell r="B1876" t="str">
            <v>高线</v>
          </cell>
          <cell r="C1876" t="str">
            <v>HPB300Φ8</v>
          </cell>
          <cell r="D1876" t="str">
            <v>吨</v>
          </cell>
          <cell r="E1876">
            <v>35</v>
          </cell>
          <cell r="F1876">
            <v>45754</v>
          </cell>
          <cell r="G1876" t="str">
            <v>（中铁广州局-成渝扩容2标）四川省资阳市雁江区南双路杨家糖房</v>
          </cell>
          <cell r="H1876" t="str">
            <v>邓志强</v>
          </cell>
          <cell r="I1876">
            <v>17603045490</v>
          </cell>
        </row>
        <row r="1877">
          <cell r="A1877" t="str">
            <v>润耀</v>
          </cell>
          <cell r="B1877" t="str">
            <v>盘螺</v>
          </cell>
          <cell r="C1877" t="str">
            <v>HRB400E Φ10</v>
          </cell>
          <cell r="D1877" t="str">
            <v>吨</v>
          </cell>
          <cell r="E1877">
            <v>24</v>
          </cell>
          <cell r="F1877">
            <v>45754</v>
          </cell>
          <cell r="G1877" t="str">
            <v>（华西萌海科创农业生态谷）成都市简阳市白金山水库</v>
          </cell>
          <cell r="H1877" t="str">
            <v>石清国</v>
          </cell>
          <cell r="I1877">
            <v>13458642015</v>
          </cell>
        </row>
        <row r="1878">
          <cell r="A1878" t="str">
            <v>润耀</v>
          </cell>
          <cell r="B1878" t="str">
            <v>螺纹钢</v>
          </cell>
          <cell r="C1878" t="str">
            <v>HRB400E Φ12 9m</v>
          </cell>
          <cell r="D1878" t="str">
            <v>吨</v>
          </cell>
          <cell r="E1878">
            <v>10</v>
          </cell>
          <cell r="F1878">
            <v>45754</v>
          </cell>
          <cell r="G1878" t="str">
            <v>（华西萌海科创农业生态谷）成都市简阳市白金山水库</v>
          </cell>
          <cell r="H1878" t="str">
            <v>石清国</v>
          </cell>
          <cell r="I1878">
            <v>13458642015</v>
          </cell>
        </row>
        <row r="1879">
          <cell r="A1879" t="str">
            <v>润耀</v>
          </cell>
          <cell r="B1879" t="str">
            <v>盘螺</v>
          </cell>
          <cell r="C1879" t="str">
            <v>HRB400E Φ8</v>
          </cell>
          <cell r="D1879" t="str">
            <v>吨</v>
          </cell>
          <cell r="E1879">
            <v>38</v>
          </cell>
          <cell r="F1879">
            <v>45755</v>
          </cell>
          <cell r="G1879" t="str">
            <v>（五冶钢构宜宾高县月江镇建设项目）  四川省宜宾市高县月江镇刚记超市斜对面(还阳组团沪碳二期项目)</v>
          </cell>
          <cell r="H1879" t="str">
            <v>张朝亮</v>
          </cell>
          <cell r="I1879">
            <v>15228205853</v>
          </cell>
        </row>
        <row r="1880">
          <cell r="A1880" t="str">
            <v>润耀</v>
          </cell>
          <cell r="B1880" t="str">
            <v>盘螺</v>
          </cell>
          <cell r="C1880" t="str">
            <v>HRB400E Φ10</v>
          </cell>
          <cell r="D1880" t="str">
            <v>吨</v>
          </cell>
          <cell r="E1880">
            <v>12</v>
          </cell>
          <cell r="F1880">
            <v>45755</v>
          </cell>
          <cell r="G1880" t="str">
            <v>（五冶钢构宜宾高县月江镇建设项目）  四川省宜宾市高县月江镇刚记超市斜对面(还阳组团沪碳二期项目)</v>
          </cell>
          <cell r="H1880" t="str">
            <v>张朝亮</v>
          </cell>
          <cell r="I1880">
            <v>15228205853</v>
          </cell>
        </row>
        <row r="1881">
          <cell r="A1881" t="str">
            <v>润耀</v>
          </cell>
          <cell r="B1881" t="str">
            <v>螺纹钢</v>
          </cell>
          <cell r="C1881" t="str">
            <v>HRB400E Φ12 9m</v>
          </cell>
          <cell r="D1881" t="str">
            <v>吨</v>
          </cell>
          <cell r="E1881">
            <v>9</v>
          </cell>
          <cell r="F1881">
            <v>45755</v>
          </cell>
          <cell r="G1881" t="str">
            <v>（五冶钢构宜宾高县月江镇建设项目）  四川省宜宾市高县月江镇刚记超市斜对面(还阳组团沪碳二期项目)</v>
          </cell>
          <cell r="H1881" t="str">
            <v>张朝亮</v>
          </cell>
          <cell r="I1881">
            <v>15228205853</v>
          </cell>
        </row>
        <row r="1882">
          <cell r="A1882" t="str">
            <v>润耀</v>
          </cell>
          <cell r="B1882" t="str">
            <v>螺纹钢</v>
          </cell>
          <cell r="C1882" t="str">
            <v>HRB400E Φ14 9m</v>
          </cell>
          <cell r="D1882" t="str">
            <v>吨</v>
          </cell>
          <cell r="E1882">
            <v>21</v>
          </cell>
          <cell r="F1882">
            <v>45755</v>
          </cell>
          <cell r="G1882" t="str">
            <v>（五冶钢构宜宾高县月江镇建设项目）  四川省宜宾市高县月江镇刚记超市斜对面(还阳组团沪碳二期项目)</v>
          </cell>
          <cell r="H1882" t="str">
            <v>张朝亮</v>
          </cell>
          <cell r="I1882">
            <v>15228205853</v>
          </cell>
        </row>
        <row r="1883">
          <cell r="A1883" t="str">
            <v>润耀</v>
          </cell>
          <cell r="B1883" t="str">
            <v>螺纹钢</v>
          </cell>
          <cell r="C1883" t="str">
            <v>HRB400E Φ20 9m</v>
          </cell>
          <cell r="D1883" t="str">
            <v>吨</v>
          </cell>
          <cell r="E1883">
            <v>12</v>
          </cell>
          <cell r="F1883">
            <v>45755</v>
          </cell>
          <cell r="G1883" t="str">
            <v>（五冶钢构宜宾高县月江镇建设项目）  四川省宜宾市高县月江镇刚记超市斜对面(还阳组团沪碳二期项目)</v>
          </cell>
          <cell r="H1883" t="str">
            <v>张朝亮</v>
          </cell>
          <cell r="I1883">
            <v>15228205853</v>
          </cell>
        </row>
        <row r="1884">
          <cell r="A1884" t="str">
            <v>润耀</v>
          </cell>
          <cell r="B1884" t="str">
            <v>螺纹钢</v>
          </cell>
          <cell r="C1884" t="str">
            <v>HRB400E Φ25 9m</v>
          </cell>
          <cell r="D1884" t="str">
            <v>吨</v>
          </cell>
          <cell r="E1884">
            <v>9</v>
          </cell>
          <cell r="F1884">
            <v>45755</v>
          </cell>
          <cell r="G1884" t="str">
            <v>（五冶钢构宜宾高县月江镇建设项目）  四川省宜宾市高县月江镇刚记超市斜对面(还阳组团沪碳二期项目)</v>
          </cell>
          <cell r="H1884" t="str">
            <v>张朝亮</v>
          </cell>
          <cell r="I1884">
            <v>15228205853</v>
          </cell>
        </row>
        <row r="1885">
          <cell r="A1885" t="str">
            <v>润耀</v>
          </cell>
          <cell r="B1885" t="str">
            <v>盘螺</v>
          </cell>
          <cell r="C1885" t="str">
            <v>HRB400E Φ12</v>
          </cell>
          <cell r="D1885" t="str">
            <v>吨</v>
          </cell>
          <cell r="E1885">
            <v>35</v>
          </cell>
          <cell r="F1885">
            <v>45755</v>
          </cell>
          <cell r="G1885" t="str">
            <v>（中铁三局-铜资高速1标）四川省资阳市安岳县石羊镇猫坝村2#钢筋场</v>
          </cell>
          <cell r="H1885" t="str">
            <v>王雪</v>
          </cell>
          <cell r="I1885">
            <v>18729676589</v>
          </cell>
        </row>
        <row r="1886">
          <cell r="A1886" t="str">
            <v>润耀</v>
          </cell>
          <cell r="B1886" t="str">
            <v>盘螺</v>
          </cell>
          <cell r="C1886" t="str">
            <v>HRB400E Φ12</v>
          </cell>
          <cell r="D1886" t="str">
            <v>吨</v>
          </cell>
          <cell r="E1886">
            <v>35</v>
          </cell>
          <cell r="F1886">
            <v>45755</v>
          </cell>
          <cell r="G1886" t="str">
            <v>（中铁广州局-资乐高速5标）四川省乐山市井研县希望大道116号</v>
          </cell>
          <cell r="H1886" t="str">
            <v>廖俊杰</v>
          </cell>
          <cell r="I1886">
            <v>15775100965</v>
          </cell>
        </row>
        <row r="1887">
          <cell r="A1887" t="str">
            <v>润耀</v>
          </cell>
          <cell r="B1887" t="str">
            <v>螺纹钢</v>
          </cell>
          <cell r="C1887" t="str">
            <v>HRB400E Φ16 9m</v>
          </cell>
          <cell r="D1887" t="str">
            <v>吨</v>
          </cell>
          <cell r="E1887">
            <v>35</v>
          </cell>
          <cell r="F1887">
            <v>45755</v>
          </cell>
          <cell r="G1887" t="str">
            <v>（中铁广州局-资乐高速5标）四川省乐山市井研县希望大道116号</v>
          </cell>
          <cell r="H1887" t="str">
            <v>廖俊杰</v>
          </cell>
          <cell r="I1887">
            <v>15775100965</v>
          </cell>
        </row>
        <row r="1888">
          <cell r="A1888" t="str">
            <v>润耀</v>
          </cell>
          <cell r="B1888" t="str">
            <v>螺纹钢</v>
          </cell>
          <cell r="C1888" t="str">
            <v>HRB400E Φ25 12m</v>
          </cell>
          <cell r="D1888" t="str">
            <v>吨</v>
          </cell>
          <cell r="E1888">
            <v>35</v>
          </cell>
          <cell r="F1888">
            <v>45755</v>
          </cell>
          <cell r="G1888" t="str">
            <v>（中铁广州局-资乐高速5标）四川省乐山市井研县希望大道116号</v>
          </cell>
          <cell r="H1888" t="str">
            <v>廖俊杰</v>
          </cell>
          <cell r="I1888">
            <v>15775100965</v>
          </cell>
        </row>
        <row r="1889">
          <cell r="A1889" t="str">
            <v>润耀</v>
          </cell>
          <cell r="B1889" t="str">
            <v>螺纹钢</v>
          </cell>
          <cell r="C1889" t="str">
            <v>HRB400E Φ16 9m</v>
          </cell>
          <cell r="D1889" t="str">
            <v>吨</v>
          </cell>
          <cell r="E1889">
            <v>21</v>
          </cell>
          <cell r="F1889">
            <v>45755</v>
          </cell>
          <cell r="G1889" t="str">
            <v>（中铁广州局-资乐高速5标）四川省乐山市井研县希望大道116号</v>
          </cell>
          <cell r="H1889" t="str">
            <v>廖俊杰</v>
          </cell>
          <cell r="I1889">
            <v>15775100965</v>
          </cell>
        </row>
        <row r="1890">
          <cell r="A1890" t="str">
            <v>润耀</v>
          </cell>
          <cell r="B1890" t="str">
            <v>盘螺</v>
          </cell>
          <cell r="C1890" t="str">
            <v>HRB400E Φ12</v>
          </cell>
          <cell r="D1890" t="str">
            <v>吨</v>
          </cell>
          <cell r="E1890">
            <v>15</v>
          </cell>
          <cell r="F1890">
            <v>45755</v>
          </cell>
          <cell r="G1890" t="str">
            <v>（中铁广州局-资乐高速5标）四川省乐山市井研县希望大道116号</v>
          </cell>
          <cell r="H1890" t="str">
            <v>廖俊杰</v>
          </cell>
          <cell r="I1890">
            <v>15775100965</v>
          </cell>
        </row>
        <row r="1891">
          <cell r="A1891" t="str">
            <v>润耀</v>
          </cell>
          <cell r="B1891" t="str">
            <v>盘螺</v>
          </cell>
          <cell r="C1891" t="str">
            <v>HRB400EФ12</v>
          </cell>
          <cell r="D1891" t="str">
            <v>吨</v>
          </cell>
          <cell r="E1891">
            <v>70</v>
          </cell>
          <cell r="F1891">
            <v>45755</v>
          </cell>
          <cell r="G1891" t="str">
            <v>（成铁西物-自贡）自贡市大安区和平街道茴香坳</v>
          </cell>
          <cell r="H1891" t="str">
            <v>黄永福</v>
          </cell>
          <cell r="I1891" t="str">
            <v>15982823571</v>
          </cell>
        </row>
        <row r="1892">
          <cell r="A1892" t="str">
            <v>达钢</v>
          </cell>
          <cell r="B1892" t="str">
            <v>螺纹钢</v>
          </cell>
          <cell r="C1892" t="str">
            <v>HRB400E Φ28 9m</v>
          </cell>
          <cell r="D1892" t="str">
            <v>吨</v>
          </cell>
          <cell r="E1892">
            <v>15</v>
          </cell>
          <cell r="F1892">
            <v>45755</v>
          </cell>
          <cell r="G1892" t="str">
            <v>（十九冶-华电重庆奉节）重庆市奉节县康乐镇七星村</v>
          </cell>
          <cell r="H1892" t="str">
            <v>岑甲乐</v>
          </cell>
          <cell r="I1892">
            <v>17349037782</v>
          </cell>
        </row>
        <row r="1893">
          <cell r="A1893" t="str">
            <v>达钢</v>
          </cell>
          <cell r="B1893" t="str">
            <v>盘螺</v>
          </cell>
          <cell r="C1893" t="str">
            <v>HRB400E Φ10</v>
          </cell>
          <cell r="D1893" t="str">
            <v>吨</v>
          </cell>
          <cell r="E1893">
            <v>6</v>
          </cell>
          <cell r="F1893">
            <v>45755</v>
          </cell>
          <cell r="G1893" t="str">
            <v>（十九冶-华电重庆奉节）重庆市奉节县康乐镇七星村</v>
          </cell>
          <cell r="H1893" t="str">
            <v>岑甲乐</v>
          </cell>
          <cell r="I1893">
            <v>17349037782</v>
          </cell>
        </row>
        <row r="1894">
          <cell r="A1894" t="str">
            <v>达钢</v>
          </cell>
          <cell r="B1894" t="str">
            <v>螺纹钢</v>
          </cell>
          <cell r="C1894" t="str">
            <v>HRB400E Φ32 9m</v>
          </cell>
          <cell r="D1894" t="str">
            <v>吨</v>
          </cell>
          <cell r="E1894">
            <v>10</v>
          </cell>
          <cell r="F1894">
            <v>45755</v>
          </cell>
          <cell r="G1894" t="str">
            <v>（十九冶-华电重庆奉节）重庆市奉节县康乐镇七星村</v>
          </cell>
          <cell r="H1894" t="str">
            <v>岑甲乐</v>
          </cell>
          <cell r="I1894">
            <v>17349037782</v>
          </cell>
        </row>
        <row r="1895">
          <cell r="A1895" t="str">
            <v>成实</v>
          </cell>
          <cell r="B1895" t="str">
            <v>螺纹钢</v>
          </cell>
          <cell r="C1895" t="str">
            <v>HRB400EФ25*9m</v>
          </cell>
          <cell r="D1895" t="str">
            <v>吨</v>
          </cell>
          <cell r="E1895">
            <v>5</v>
          </cell>
          <cell r="F1895">
            <v>45755</v>
          </cell>
          <cell r="G1895" t="str">
            <v>四川省南充市营山县咸安大道成都元泽环境技术有限公司营山分公司（中核华兴市政道路项目部）</v>
          </cell>
          <cell r="H1895" t="str">
            <v>黎家敏</v>
          </cell>
          <cell r="I1895" t="str">
            <v>15082798787</v>
          </cell>
        </row>
        <row r="1896">
          <cell r="A1896" t="str">
            <v>成实</v>
          </cell>
          <cell r="B1896" t="str">
            <v>螺纹钢</v>
          </cell>
          <cell r="C1896" t="str">
            <v>HRB400EФ28*9m</v>
          </cell>
          <cell r="D1896" t="str">
            <v>吨</v>
          </cell>
          <cell r="E1896">
            <v>25</v>
          </cell>
          <cell r="F1896">
            <v>45755</v>
          </cell>
          <cell r="G1896" t="str">
            <v>四川省南充市营山县咸安大道成都元泽环境技术有限公司营山分公司（中核华兴市政道路项目部）</v>
          </cell>
          <cell r="H1896" t="str">
            <v>黎家敏</v>
          </cell>
          <cell r="I1896" t="str">
            <v>15082798787</v>
          </cell>
        </row>
        <row r="1897">
          <cell r="A1897" t="str">
            <v>晋邦</v>
          </cell>
          <cell r="B1897" t="str">
            <v>螺纹钢</v>
          </cell>
          <cell r="C1897" t="str">
            <v>HRB400E Φ14 9m</v>
          </cell>
          <cell r="D1897" t="str">
            <v>吨</v>
          </cell>
          <cell r="E1897">
            <v>2.6</v>
          </cell>
          <cell r="F1897">
            <v>45755</v>
          </cell>
          <cell r="G1897" t="str">
            <v>（五冶达州国道542项目-一工区桥梁一工段）四川省达州市四川省达州市达川区石桥镇武寨村</v>
          </cell>
          <cell r="H1897" t="str">
            <v>杨勇</v>
          </cell>
          <cell r="I1897">
            <v>18398563998</v>
          </cell>
        </row>
        <row r="1898">
          <cell r="A1898" t="str">
            <v>晋邦</v>
          </cell>
          <cell r="B1898" t="str">
            <v>螺纹钢</v>
          </cell>
          <cell r="C1898" t="str">
            <v>HRB400E Φ25 9m</v>
          </cell>
          <cell r="D1898" t="str">
            <v>吨</v>
          </cell>
          <cell r="E1898">
            <v>20.792</v>
          </cell>
          <cell r="F1898">
            <v>45755</v>
          </cell>
          <cell r="G1898" t="str">
            <v>（五冶达州国道542项目-一工区桥梁一工段）四川省达州市四川省达州市达川区石桥镇武寨村</v>
          </cell>
          <cell r="H1898" t="str">
            <v>杨勇</v>
          </cell>
          <cell r="I1898">
            <v>18398563998</v>
          </cell>
        </row>
        <row r="1899">
          <cell r="A1899" t="str">
            <v>晋邦</v>
          </cell>
          <cell r="B1899" t="str">
            <v>螺纹钢</v>
          </cell>
          <cell r="C1899" t="str">
            <v>HRB400E Φ32 12m</v>
          </cell>
          <cell r="D1899" t="str">
            <v>吨</v>
          </cell>
          <cell r="E1899">
            <v>9.996</v>
          </cell>
          <cell r="F1899">
            <v>45755</v>
          </cell>
          <cell r="G1899" t="str">
            <v>（五冶达州国道542项目-一工区桥梁一工段）四川省达州市四川省达州市达川区石桥镇武寨村</v>
          </cell>
          <cell r="H1899" t="str">
            <v>杨勇</v>
          </cell>
          <cell r="I1899">
            <v>18398563998</v>
          </cell>
        </row>
        <row r="1900">
          <cell r="A1900" t="str">
            <v>晋邦</v>
          </cell>
          <cell r="B1900" t="str">
            <v>高线</v>
          </cell>
          <cell r="C1900" t="str">
            <v>HPB300 Φ8</v>
          </cell>
          <cell r="D1900" t="str">
            <v>吨</v>
          </cell>
          <cell r="E1900">
            <v>5</v>
          </cell>
          <cell r="F1900">
            <v>45755</v>
          </cell>
          <cell r="G1900" t="str">
            <v>（五冶达州国道542项目-一工区路基二工段）四川省达州市达川区石桥镇列宁街熊家营</v>
          </cell>
          <cell r="H1900" t="str">
            <v>黄纯益</v>
          </cell>
          <cell r="I1900">
            <v>13518257339</v>
          </cell>
        </row>
        <row r="1901">
          <cell r="A1901" t="str">
            <v>晋邦</v>
          </cell>
          <cell r="B1901" t="str">
            <v>高线</v>
          </cell>
          <cell r="C1901" t="str">
            <v>HPB300 Φ8</v>
          </cell>
          <cell r="D1901" t="str">
            <v>吨</v>
          </cell>
          <cell r="E1901">
            <v>3</v>
          </cell>
          <cell r="F1901">
            <v>45755</v>
          </cell>
          <cell r="G1901" t="str">
            <v>（五冶达州国道542项目-三工区路基七工段）四川省达州市达川区石梯站火车站旁</v>
          </cell>
          <cell r="H1901" t="str">
            <v>邓永鑫</v>
          </cell>
          <cell r="I1901">
            <v>18302894198</v>
          </cell>
        </row>
        <row r="1902">
          <cell r="A1902" t="str">
            <v>晋邦</v>
          </cell>
          <cell r="B1902" t="str">
            <v>螺纹钢</v>
          </cell>
          <cell r="C1902" t="str">
            <v>HRB400E Φ12 9m</v>
          </cell>
          <cell r="D1902" t="str">
            <v>吨</v>
          </cell>
          <cell r="E1902">
            <v>8</v>
          </cell>
          <cell r="F1902">
            <v>45755</v>
          </cell>
          <cell r="G1902" t="str">
            <v>（五冶达州国道542项目-三工区路基七工段）四川省达州市达川区石梯站火车站旁</v>
          </cell>
          <cell r="H1902" t="str">
            <v>邓永鑫</v>
          </cell>
          <cell r="I1902">
            <v>18302894198</v>
          </cell>
        </row>
        <row r="1903">
          <cell r="A1903" t="str">
            <v>晋邦</v>
          </cell>
          <cell r="B1903" t="str">
            <v>螺纹钢</v>
          </cell>
          <cell r="C1903" t="str">
            <v>HRB400E Φ18 9m</v>
          </cell>
          <cell r="D1903" t="str">
            <v>吨</v>
          </cell>
          <cell r="E1903">
            <v>24</v>
          </cell>
          <cell r="F1903">
            <v>45755</v>
          </cell>
          <cell r="G1903" t="str">
            <v>（五冶达州国道542项目-三工区路基七工段）四川省达州市达川区石梯站火车站旁</v>
          </cell>
          <cell r="H1903" t="str">
            <v>邓永鑫</v>
          </cell>
          <cell r="I1903">
            <v>18302894198</v>
          </cell>
        </row>
        <row r="1904">
          <cell r="A1904" t="str">
            <v>德胜</v>
          </cell>
          <cell r="B1904" t="str">
            <v>螺纹钢</v>
          </cell>
          <cell r="C1904" t="str">
            <v>HRB400E Φ32 9m</v>
          </cell>
          <cell r="D1904" t="str">
            <v>吨</v>
          </cell>
          <cell r="E1904">
            <v>35</v>
          </cell>
          <cell r="F1904">
            <v>45755</v>
          </cell>
          <cell r="G1904" t="str">
            <v>（中铁广州局-资乐高速5标）四川省乐山市井研县希望大道116号</v>
          </cell>
          <cell r="H1904" t="str">
            <v>廖俊杰</v>
          </cell>
          <cell r="I1904">
            <v>15775100965</v>
          </cell>
        </row>
        <row r="1905">
          <cell r="A1905" t="str">
            <v>德胜</v>
          </cell>
          <cell r="B1905" t="str">
            <v>螺纹钢</v>
          </cell>
          <cell r="C1905" t="str">
            <v>HRB400E Φ22 9m</v>
          </cell>
          <cell r="D1905" t="str">
            <v>吨</v>
          </cell>
          <cell r="E1905">
            <v>35</v>
          </cell>
          <cell r="F1905">
            <v>45755</v>
          </cell>
          <cell r="G1905" t="str">
            <v>（中铁广州局-资乐高速5标）四川省乐山市井研县希望大道116号</v>
          </cell>
          <cell r="H1905" t="str">
            <v>廖俊杰</v>
          </cell>
          <cell r="I1905">
            <v>15775100965</v>
          </cell>
        </row>
        <row r="1906">
          <cell r="A1906" t="str">
            <v>晋邦</v>
          </cell>
          <cell r="B1906" t="str">
            <v>盘螺</v>
          </cell>
          <cell r="C1906" t="str">
            <v>HRB400E Φ6</v>
          </cell>
          <cell r="D1906" t="str">
            <v>吨</v>
          </cell>
          <cell r="E1906">
            <v>12.5</v>
          </cell>
          <cell r="F1906">
            <v>45756</v>
          </cell>
          <cell r="G1906" t="str">
            <v>（达州市公共卫生临床医疗中心项目-一标-2号制作房）达州市通川区西外复兴镇公共卫生临床医疗中心项目</v>
          </cell>
          <cell r="H1906" t="str">
            <v>潘建发</v>
          </cell>
          <cell r="I1906">
            <v>13658059919</v>
          </cell>
        </row>
        <row r="1907">
          <cell r="A1907" t="str">
            <v>晋邦</v>
          </cell>
          <cell r="B1907" t="str">
            <v>螺纹钢</v>
          </cell>
          <cell r="C1907" t="str">
            <v>HRB400E Φ12 9m</v>
          </cell>
          <cell r="D1907" t="str">
            <v>吨</v>
          </cell>
          <cell r="E1907">
            <v>5</v>
          </cell>
          <cell r="F1907">
            <v>45756</v>
          </cell>
          <cell r="G1907" t="str">
            <v>（达州市公共卫生临床医疗中心项目-一标-2号制作房）达州市通川区西外复兴镇公共卫生临床医疗中心项目</v>
          </cell>
          <cell r="H1907" t="str">
            <v>潘建发</v>
          </cell>
          <cell r="I1907">
            <v>13658059919</v>
          </cell>
        </row>
        <row r="1908">
          <cell r="A1908" t="str">
            <v>晋邦</v>
          </cell>
          <cell r="B1908" t="str">
            <v>螺纹钢</v>
          </cell>
          <cell r="C1908" t="str">
            <v>HRB400E Φ14 9m</v>
          </cell>
          <cell r="D1908" t="str">
            <v>吨</v>
          </cell>
          <cell r="E1908">
            <v>3</v>
          </cell>
          <cell r="F1908">
            <v>45756</v>
          </cell>
          <cell r="G1908" t="str">
            <v>（达州市公共卫生临床医疗中心项目-一标-2号制作房）达州市通川区西外复兴镇公共卫生临床医疗中心项目</v>
          </cell>
          <cell r="H1908" t="str">
            <v>潘建发</v>
          </cell>
          <cell r="I1908">
            <v>13658059919</v>
          </cell>
        </row>
        <row r="1909">
          <cell r="A1909" t="str">
            <v>德胜</v>
          </cell>
          <cell r="B1909" t="str">
            <v>螺纹钢</v>
          </cell>
          <cell r="C1909" t="str">
            <v>HRB400E Φ25 12m</v>
          </cell>
          <cell r="D1909" t="str">
            <v>吨</v>
          </cell>
          <cell r="E1909">
            <v>35</v>
          </cell>
          <cell r="F1909">
            <v>45756</v>
          </cell>
          <cell r="G1909" t="str">
            <v>（中铁广州局-成渝扩容2标）四川省资阳市雁江区堪嘉镇陈家湾刘家湾大桥桥头</v>
          </cell>
          <cell r="H1909" t="str">
            <v>刘沛琦</v>
          </cell>
          <cell r="I1909">
            <v>18011784798</v>
          </cell>
        </row>
        <row r="1910">
          <cell r="A1910" t="str">
            <v>德胜</v>
          </cell>
          <cell r="B1910" t="str">
            <v>螺纹钢</v>
          </cell>
          <cell r="C1910" t="str">
            <v>HRB400E Φ28 9m</v>
          </cell>
          <cell r="D1910" t="str">
            <v>吨</v>
          </cell>
          <cell r="E1910">
            <v>35</v>
          </cell>
          <cell r="F1910">
            <v>45756</v>
          </cell>
          <cell r="G1910" t="str">
            <v>（中铁广州局-成渝扩容2标）四川省资阳市雁江区堪嘉镇陈家湾刘家湾大桥桥头</v>
          </cell>
          <cell r="H1910" t="str">
            <v>刘沛琦</v>
          </cell>
          <cell r="I1910">
            <v>18011784798</v>
          </cell>
        </row>
        <row r="1911">
          <cell r="A1911" t="str">
            <v>德胜</v>
          </cell>
          <cell r="B1911" t="str">
            <v>螺纹钢</v>
          </cell>
          <cell r="C1911" t="str">
            <v>HRB400E Φ28 12m</v>
          </cell>
          <cell r="D1911" t="str">
            <v>吨</v>
          </cell>
          <cell r="E1911">
            <v>35</v>
          </cell>
          <cell r="F1911">
            <v>45756</v>
          </cell>
          <cell r="G1911" t="str">
            <v>（中铁广州局-成渝扩容2标）四川省资阳市雁江区堪嘉镇陈家湾刘家湾大桥桥头</v>
          </cell>
          <cell r="H1911" t="str">
            <v>刘沛琦</v>
          </cell>
          <cell r="I1911">
            <v>18011784798</v>
          </cell>
        </row>
        <row r="1912">
          <cell r="A1912" t="str">
            <v>德胜</v>
          </cell>
          <cell r="B1912" t="str">
            <v>螺纹钢</v>
          </cell>
          <cell r="C1912" t="str">
            <v>HRB400E Φ25 12m</v>
          </cell>
          <cell r="D1912" t="str">
            <v>吨</v>
          </cell>
          <cell r="E1912">
            <v>35</v>
          </cell>
          <cell r="F1912">
            <v>45756</v>
          </cell>
          <cell r="G1912" t="str">
            <v>（中铁广州局-成渝扩容2标）四川省资阳市雁江区南双路杨家糖房</v>
          </cell>
          <cell r="H1912" t="str">
            <v>邓志强</v>
          </cell>
          <cell r="I1912">
            <v>17603045490</v>
          </cell>
        </row>
        <row r="1913">
          <cell r="A1913" t="str">
            <v>德胜</v>
          </cell>
          <cell r="B1913" t="str">
            <v>螺纹钢</v>
          </cell>
          <cell r="C1913" t="str">
            <v>HRB500E Φ28 9m</v>
          </cell>
          <cell r="D1913" t="str">
            <v>吨</v>
          </cell>
          <cell r="E1913">
            <v>35</v>
          </cell>
          <cell r="F1913">
            <v>45756</v>
          </cell>
          <cell r="G1913" t="str">
            <v>（中铁十局-资乐高速4标）四川省眉山市仁寿县彰加镇促进村中铁十局2#钢筋厂</v>
          </cell>
          <cell r="H1913" t="str">
            <v>杨飞</v>
          </cell>
          <cell r="I1913">
            <v>15667998777</v>
          </cell>
        </row>
        <row r="1914">
          <cell r="A1914" t="str">
            <v>润耀</v>
          </cell>
          <cell r="B1914" t="str">
            <v>螺纹钢</v>
          </cell>
          <cell r="C1914" t="str">
            <v>HRB400E Φ25 9m</v>
          </cell>
          <cell r="D1914" t="str">
            <v>吨</v>
          </cell>
          <cell r="E1914">
            <v>35</v>
          </cell>
          <cell r="F1914">
            <v>45756</v>
          </cell>
          <cell r="G1914" t="str">
            <v>（中铁广州局-资乐高速5标）四川省乐山市井研县希望大道116号</v>
          </cell>
          <cell r="H1914" t="str">
            <v>廖俊杰</v>
          </cell>
          <cell r="I1914">
            <v>15775100965</v>
          </cell>
        </row>
        <row r="1915">
          <cell r="A1915" t="str">
            <v>润耀</v>
          </cell>
          <cell r="B1915" t="str">
            <v>螺纹钢</v>
          </cell>
          <cell r="C1915" t="str">
            <v>HRB400E Φ32 9m</v>
          </cell>
          <cell r="D1915" t="str">
            <v>吨</v>
          </cell>
          <cell r="E1915">
            <v>35</v>
          </cell>
          <cell r="F1915">
            <v>45756</v>
          </cell>
          <cell r="G1915" t="str">
            <v>（中铁广州局-资乐高速5标）四川省乐山市井研县希望大道116号</v>
          </cell>
          <cell r="H1915" t="str">
            <v>廖俊杰</v>
          </cell>
          <cell r="I1915">
            <v>15775100965</v>
          </cell>
        </row>
        <row r="1916">
          <cell r="A1916" t="str">
            <v>润耀</v>
          </cell>
          <cell r="B1916" t="str">
            <v>螺纹钢</v>
          </cell>
          <cell r="C1916" t="str">
            <v>HRB400E Φ22 9m</v>
          </cell>
          <cell r="D1916" t="str">
            <v>吨</v>
          </cell>
          <cell r="E1916">
            <v>35</v>
          </cell>
          <cell r="F1916">
            <v>45756</v>
          </cell>
          <cell r="G1916" t="str">
            <v>（中铁广州局-资乐高速5标）四川省乐山市井研县希望大道116号</v>
          </cell>
          <cell r="H1916" t="str">
            <v>廖俊杰</v>
          </cell>
          <cell r="I1916">
            <v>15775100965</v>
          </cell>
        </row>
        <row r="1917">
          <cell r="A1917" t="str">
            <v>润耀</v>
          </cell>
          <cell r="B1917" t="str">
            <v>螺纹钢</v>
          </cell>
          <cell r="C1917" t="str">
            <v>HRB400E Φ20 9m</v>
          </cell>
          <cell r="D1917" t="str">
            <v>吨</v>
          </cell>
          <cell r="E1917">
            <v>12</v>
          </cell>
          <cell r="F1917">
            <v>45756</v>
          </cell>
          <cell r="G1917" t="str">
            <v>（中铁广州局-资乐高速5标）四川省乐山市井研县希望大道116号</v>
          </cell>
          <cell r="H1917" t="str">
            <v>廖俊杰</v>
          </cell>
          <cell r="I1917">
            <v>15775100965</v>
          </cell>
        </row>
        <row r="1918">
          <cell r="A1918" t="str">
            <v>润耀</v>
          </cell>
          <cell r="B1918" t="str">
            <v>螺纹钢</v>
          </cell>
          <cell r="C1918" t="str">
            <v>HRB400E Φ25 9m</v>
          </cell>
          <cell r="D1918" t="str">
            <v>吨</v>
          </cell>
          <cell r="E1918">
            <v>22</v>
          </cell>
          <cell r="F1918">
            <v>45756</v>
          </cell>
          <cell r="G1918" t="str">
            <v>（中铁广州局-资乐高速5标）四川省乐山市井研县希望大道116号</v>
          </cell>
          <cell r="H1918" t="str">
            <v>廖俊杰</v>
          </cell>
          <cell r="I1918">
            <v>15775100965</v>
          </cell>
        </row>
        <row r="1919">
          <cell r="A1919" t="str">
            <v>润耀</v>
          </cell>
          <cell r="B1919" t="str">
            <v>螺纹钢</v>
          </cell>
          <cell r="C1919" t="str">
            <v>HRB400E Φ20 9m</v>
          </cell>
          <cell r="D1919" t="str">
            <v>吨</v>
          </cell>
          <cell r="E1919">
            <v>35</v>
          </cell>
          <cell r="F1919">
            <v>45756</v>
          </cell>
          <cell r="G1919" t="str">
            <v>（中铁广州局-成渝扩容2标）四川省资阳市雁江区堪嘉镇陈家湾刘家湾大桥桥头</v>
          </cell>
          <cell r="H1919" t="str">
            <v>刘沛琦</v>
          </cell>
          <cell r="I1919">
            <v>18011784798</v>
          </cell>
        </row>
        <row r="1920">
          <cell r="A1920" t="str">
            <v>润耀</v>
          </cell>
          <cell r="B1920" t="str">
            <v>螺纹钢</v>
          </cell>
          <cell r="C1920" t="str">
            <v>HRB400E Φ25 9m</v>
          </cell>
          <cell r="D1920" t="str">
            <v>吨</v>
          </cell>
          <cell r="E1920">
            <v>35</v>
          </cell>
          <cell r="F1920">
            <v>45756</v>
          </cell>
          <cell r="G1920" t="str">
            <v>（中铁广州局-成渝扩容2标）四川省资阳市雁江区堪嘉镇陈家湾刘家湾大桥桥头</v>
          </cell>
          <cell r="H1920" t="str">
            <v>刘沛琦</v>
          </cell>
          <cell r="I1920">
            <v>18011784798</v>
          </cell>
        </row>
        <row r="1921">
          <cell r="A1921" t="str">
            <v>润耀</v>
          </cell>
          <cell r="B1921" t="str">
            <v>高线</v>
          </cell>
          <cell r="C1921" t="str">
            <v>HPB300Φ12</v>
          </cell>
          <cell r="D1921" t="str">
            <v>吨</v>
          </cell>
          <cell r="E1921">
            <v>35</v>
          </cell>
          <cell r="F1921">
            <v>45756</v>
          </cell>
          <cell r="G1921" t="str">
            <v>（中铁十局-资乐高速4标）四川省眉山市仁寿县彰加镇促进村中铁十局2#钢筋厂</v>
          </cell>
          <cell r="H1921" t="str">
            <v>杨飞</v>
          </cell>
          <cell r="I1921">
            <v>15667998777</v>
          </cell>
        </row>
        <row r="1922">
          <cell r="A1922" t="str">
            <v>润耀</v>
          </cell>
          <cell r="B1922" t="str">
            <v>盘螺</v>
          </cell>
          <cell r="C1922" t="str">
            <v>HRB400E Φ12</v>
          </cell>
          <cell r="D1922" t="str">
            <v>吨</v>
          </cell>
          <cell r="E1922">
            <v>35</v>
          </cell>
          <cell r="F1922">
            <v>45756</v>
          </cell>
          <cell r="G1922" t="str">
            <v>（中铁三局-铜资高速1标）四川省资阳市安岳县石羊镇猫坝村2#钢筋场</v>
          </cell>
          <cell r="H1922" t="str">
            <v>王雪</v>
          </cell>
          <cell r="I1922">
            <v>18729676589</v>
          </cell>
        </row>
        <row r="1923">
          <cell r="A1923" t="str">
            <v>达钢</v>
          </cell>
          <cell r="B1923" t="str">
            <v>盘螺</v>
          </cell>
          <cell r="C1923" t="str">
            <v>HRB400E Φ8</v>
          </cell>
          <cell r="D1923" t="str">
            <v>吨</v>
          </cell>
          <cell r="E1923">
            <v>3</v>
          </cell>
          <cell r="F1923">
            <v>45756</v>
          </cell>
          <cell r="G1923" t="str">
            <v>(五冶钢构医学科学产业园建设项目房建二部-二标（图情信息中心1-1）)四川省南充市顺庆区搬罾街道学府大道二段</v>
          </cell>
          <cell r="H1923" t="str">
            <v>安南</v>
          </cell>
          <cell r="I1923">
            <v>19950525030</v>
          </cell>
        </row>
        <row r="1924">
          <cell r="A1924" t="str">
            <v>达钢</v>
          </cell>
          <cell r="B1924" t="str">
            <v>盘螺</v>
          </cell>
          <cell r="C1924" t="str">
            <v>HRB400E Φ10</v>
          </cell>
          <cell r="D1924" t="str">
            <v>吨</v>
          </cell>
          <cell r="E1924">
            <v>3</v>
          </cell>
          <cell r="F1924">
            <v>45756</v>
          </cell>
          <cell r="G1924" t="str">
            <v>(五冶钢构医学科学产业园建设项目房建二部-二标（图情信息中心1-1）)四川省南充市顺庆区搬罾街道学府大道二段</v>
          </cell>
          <cell r="H1924" t="str">
            <v>安南</v>
          </cell>
          <cell r="I1924">
            <v>19950525030</v>
          </cell>
        </row>
        <row r="1925">
          <cell r="A1925" t="str">
            <v>达钢</v>
          </cell>
          <cell r="B1925" t="str">
            <v>螺纹钢</v>
          </cell>
          <cell r="C1925" t="str">
            <v>HRB400E Φ14 9m</v>
          </cell>
          <cell r="D1925" t="str">
            <v>吨</v>
          </cell>
          <cell r="E1925">
            <v>30</v>
          </cell>
          <cell r="F1925">
            <v>45756</v>
          </cell>
          <cell r="G1925" t="str">
            <v>(五冶钢构医学科学产业园建设项目房建二部-二标（图情信息中心1-1）)四川省南充市顺庆区搬罾街道学府大道二段</v>
          </cell>
          <cell r="H1925" t="str">
            <v>安南</v>
          </cell>
          <cell r="I1925">
            <v>19950525030</v>
          </cell>
        </row>
        <row r="1926">
          <cell r="A1926" t="str">
            <v>达钢</v>
          </cell>
          <cell r="B1926" t="str">
            <v>盘螺</v>
          </cell>
          <cell r="C1926" t="str">
            <v>HRB400E Φ8</v>
          </cell>
          <cell r="D1926" t="str">
            <v>吨</v>
          </cell>
          <cell r="E1926">
            <v>12.5</v>
          </cell>
          <cell r="F1926">
            <v>45756</v>
          </cell>
          <cell r="G1926" t="str">
            <v>（商投建工达州中医药科技园-1工区）达州市通川区达州中医药职业学院犀牛大道北段</v>
          </cell>
          <cell r="H1926" t="str">
            <v>程黄刚</v>
          </cell>
          <cell r="I1926">
            <v>15108211617</v>
          </cell>
        </row>
        <row r="1927">
          <cell r="A1927" t="str">
            <v>达钢</v>
          </cell>
          <cell r="B1927" t="str">
            <v>螺纹钢</v>
          </cell>
          <cell r="C1927" t="str">
            <v>HRB400E Φ14 9m</v>
          </cell>
          <cell r="D1927" t="str">
            <v>吨</v>
          </cell>
          <cell r="E1927">
            <v>45</v>
          </cell>
          <cell r="F1927">
            <v>45756</v>
          </cell>
          <cell r="G1927" t="str">
            <v>（商投建工达州中医药科技园-1工区）达州市通川区达州中医药职业学院犀牛大道北段</v>
          </cell>
          <cell r="H1927" t="str">
            <v>程黄刚</v>
          </cell>
          <cell r="I1927">
            <v>15108211617</v>
          </cell>
        </row>
        <row r="1928">
          <cell r="A1928" t="str">
            <v>达钢</v>
          </cell>
          <cell r="B1928" t="str">
            <v>螺纹钢</v>
          </cell>
          <cell r="C1928" t="str">
            <v>HRB400E Φ16 9m</v>
          </cell>
          <cell r="D1928" t="str">
            <v>吨</v>
          </cell>
          <cell r="E1928">
            <v>102</v>
          </cell>
          <cell r="F1928">
            <v>45756</v>
          </cell>
          <cell r="G1928" t="str">
            <v>（商投建工达州中医药科技园-2工区-景观桥）达州市通川区达州中医药职业学院犀牛大道北段</v>
          </cell>
          <cell r="H1928" t="str">
            <v>李波</v>
          </cell>
          <cell r="I1928">
            <v>18381899787</v>
          </cell>
        </row>
        <row r="1929">
          <cell r="A1929" t="str">
            <v>达钢</v>
          </cell>
          <cell r="B1929" t="str">
            <v>螺纹钢</v>
          </cell>
          <cell r="C1929" t="str">
            <v>HRB400E Φ28 9m</v>
          </cell>
          <cell r="D1929" t="str">
            <v>吨</v>
          </cell>
          <cell r="E1929">
            <v>81</v>
          </cell>
          <cell r="F1929">
            <v>45756</v>
          </cell>
          <cell r="G1929" t="str">
            <v>（商投建工达州中医药科技园-2工区-景观桥）达州市通川区达州中医药职业学院犀牛大道北段</v>
          </cell>
          <cell r="H1929" t="str">
            <v>李波</v>
          </cell>
          <cell r="I1929">
            <v>18381899787</v>
          </cell>
        </row>
        <row r="1930">
          <cell r="A1930" t="str">
            <v>润耀</v>
          </cell>
          <cell r="B1930" t="str">
            <v>盘螺</v>
          </cell>
          <cell r="C1930" t="str">
            <v>HRB400E Φ10</v>
          </cell>
          <cell r="D1930" t="str">
            <v>吨</v>
          </cell>
          <cell r="E1930">
            <v>2.5</v>
          </cell>
          <cell r="F1930">
            <v>45756</v>
          </cell>
          <cell r="G1930" t="str">
            <v>（华西酒城南）成都市武侯区火车南站西路8号酒城南项目</v>
          </cell>
          <cell r="H1930" t="str">
            <v>龙耀宇</v>
          </cell>
          <cell r="I1930">
            <v>18384145895</v>
          </cell>
        </row>
        <row r="1931">
          <cell r="A1931" t="str">
            <v>润耀</v>
          </cell>
          <cell r="B1931" t="str">
            <v>盘螺</v>
          </cell>
          <cell r="C1931" t="str">
            <v>HRB400E Φ12</v>
          </cell>
          <cell r="D1931" t="str">
            <v>吨</v>
          </cell>
          <cell r="E1931">
            <v>32.5</v>
          </cell>
          <cell r="F1931">
            <v>45756</v>
          </cell>
          <cell r="G1931" t="str">
            <v>（华西酒城南）成都市武侯区火车南站西路8号酒城南项目</v>
          </cell>
          <cell r="H1931" t="str">
            <v>龙耀宇</v>
          </cell>
          <cell r="I1931">
            <v>18384145895</v>
          </cell>
        </row>
        <row r="1932">
          <cell r="A1932" t="str">
            <v>润耀</v>
          </cell>
          <cell r="B1932" t="str">
            <v>盘螺</v>
          </cell>
          <cell r="C1932" t="str">
            <v>HRB400EФ12</v>
          </cell>
          <cell r="D1932" t="str">
            <v>吨</v>
          </cell>
          <cell r="E1932">
            <v>22</v>
          </cell>
          <cell r="F1932">
            <v>45756</v>
          </cell>
          <cell r="G1932" t="str">
            <v>（成铁西物-德阳西外街项目）四川省德阳市旌阳区黄山路一段（司机拍摄签收小票时需设置时间及地点水印）</v>
          </cell>
          <cell r="H1932" t="str">
            <v>黄永福</v>
          </cell>
          <cell r="I1932" t="str">
            <v>15982823571</v>
          </cell>
        </row>
        <row r="1933">
          <cell r="A1933" t="str">
            <v>润耀</v>
          </cell>
          <cell r="B1933" t="str">
            <v>螺纹钢</v>
          </cell>
          <cell r="C1933" t="str">
            <v>HRB400EФ12*9m</v>
          </cell>
          <cell r="D1933" t="str">
            <v>吨</v>
          </cell>
          <cell r="E1933">
            <v>12</v>
          </cell>
          <cell r="F1933">
            <v>45756</v>
          </cell>
          <cell r="G1933" t="str">
            <v>（成铁西物-德阳西外街项目）四川省德阳市旌阳区黄山路一段（司机拍摄签收小票时需设置时间及地点水印）</v>
          </cell>
          <cell r="H1933" t="str">
            <v>黄永福</v>
          </cell>
          <cell r="I1933" t="str">
            <v>15982823571</v>
          </cell>
        </row>
        <row r="1934">
          <cell r="A1934" t="str">
            <v>德胜</v>
          </cell>
          <cell r="B1934" t="str">
            <v>螺纹钢</v>
          </cell>
          <cell r="C1934" t="str">
            <v>HRB400E Φ14 9m</v>
          </cell>
          <cell r="D1934" t="str">
            <v>吨</v>
          </cell>
          <cell r="E1934">
            <v>10</v>
          </cell>
          <cell r="F1934">
            <v>45757</v>
          </cell>
          <cell r="G1934" t="str">
            <v>（五局乐山机场项目）乐山市五通桥区冠英镇</v>
          </cell>
          <cell r="H1934" t="str">
            <v>王思思</v>
          </cell>
          <cell r="I1934">
            <v>18973190156</v>
          </cell>
        </row>
        <row r="1935">
          <cell r="A1935" t="str">
            <v>德胜</v>
          </cell>
          <cell r="B1935" t="str">
            <v>螺纹钢</v>
          </cell>
          <cell r="C1935" t="str">
            <v>HRB400E Φ18 9m</v>
          </cell>
          <cell r="D1935" t="str">
            <v>吨</v>
          </cell>
          <cell r="E1935">
            <v>15</v>
          </cell>
          <cell r="F1935">
            <v>45757</v>
          </cell>
          <cell r="G1935" t="str">
            <v>（五局乐山机场项目）乐山市五通桥区冠英镇</v>
          </cell>
          <cell r="H1935" t="str">
            <v>王思思</v>
          </cell>
          <cell r="I1935">
            <v>18973190156</v>
          </cell>
        </row>
        <row r="1936">
          <cell r="A1936" t="str">
            <v>德胜</v>
          </cell>
          <cell r="B1936" t="str">
            <v>螺纹钢</v>
          </cell>
          <cell r="C1936" t="str">
            <v>HRB400E Φ20 9m</v>
          </cell>
          <cell r="D1936" t="str">
            <v>吨</v>
          </cell>
          <cell r="E1936">
            <v>20</v>
          </cell>
          <cell r="F1936">
            <v>45757</v>
          </cell>
          <cell r="G1936" t="str">
            <v>（五局乐山机场项目）乐山市五通桥区冠英镇</v>
          </cell>
          <cell r="H1936" t="str">
            <v>王思思</v>
          </cell>
          <cell r="I1936">
            <v>18973190156</v>
          </cell>
        </row>
        <row r="1937">
          <cell r="A1937" t="str">
            <v>德胜</v>
          </cell>
          <cell r="B1937" t="str">
            <v>螺纹钢</v>
          </cell>
          <cell r="C1937" t="str">
            <v>HRB400E Φ22 9m</v>
          </cell>
          <cell r="D1937" t="str">
            <v>吨</v>
          </cell>
          <cell r="E1937">
            <v>30</v>
          </cell>
          <cell r="F1937">
            <v>45757</v>
          </cell>
          <cell r="G1937" t="str">
            <v>（五局乐山机场项目）乐山市五通桥区冠英镇</v>
          </cell>
          <cell r="H1937" t="str">
            <v>王思思</v>
          </cell>
          <cell r="I1937">
            <v>18973190156</v>
          </cell>
        </row>
        <row r="1938">
          <cell r="A1938" t="str">
            <v>德胜</v>
          </cell>
          <cell r="B1938" t="str">
            <v>螺纹钢</v>
          </cell>
          <cell r="C1938" t="str">
            <v>HRB400E Φ25 9m</v>
          </cell>
          <cell r="D1938" t="str">
            <v>吨</v>
          </cell>
          <cell r="E1938">
            <v>20</v>
          </cell>
          <cell r="F1938">
            <v>45757</v>
          </cell>
          <cell r="G1938" t="str">
            <v>（五局乐山机场项目）乐山市五通桥区冠英镇</v>
          </cell>
          <cell r="H1938" t="str">
            <v>王思思</v>
          </cell>
          <cell r="I1938">
            <v>18973190156</v>
          </cell>
        </row>
        <row r="1939">
          <cell r="A1939" t="str">
            <v>德胜</v>
          </cell>
          <cell r="B1939" t="str">
            <v>螺纹钢</v>
          </cell>
          <cell r="C1939" t="str">
            <v>HRB400E Φ28 9m</v>
          </cell>
          <cell r="D1939" t="str">
            <v>吨</v>
          </cell>
          <cell r="E1939">
            <v>10</v>
          </cell>
          <cell r="F1939">
            <v>45757</v>
          </cell>
          <cell r="G1939" t="str">
            <v>（五局乐山机场项目）乐山市五通桥区冠英镇</v>
          </cell>
          <cell r="H1939" t="str">
            <v>王思思</v>
          </cell>
          <cell r="I1939">
            <v>18973190156</v>
          </cell>
        </row>
        <row r="1940">
          <cell r="A1940" t="str">
            <v>晋邦</v>
          </cell>
          <cell r="B1940" t="str">
            <v>盘螺</v>
          </cell>
          <cell r="C1940" t="str">
            <v>HRB400E Φ6</v>
          </cell>
          <cell r="D1940" t="str">
            <v>吨</v>
          </cell>
          <cell r="E1940">
            <v>6</v>
          </cell>
          <cell r="F1940">
            <v>45757</v>
          </cell>
          <cell r="G1940" t="str">
            <v>(五冶钢构医学科学产业园建设项目房建三部-管网总坪)四川省南充市顺庆区搬罾街道学府大道二段</v>
          </cell>
          <cell r="H1940" t="str">
            <v>郑林</v>
          </cell>
          <cell r="I1940">
            <v>18349955455</v>
          </cell>
        </row>
        <row r="1941">
          <cell r="A1941" t="str">
            <v>晋邦</v>
          </cell>
          <cell r="B1941" t="str">
            <v>盘螺</v>
          </cell>
          <cell r="C1941" t="str">
            <v>HRB400E Φ8</v>
          </cell>
          <cell r="D1941" t="str">
            <v>吨</v>
          </cell>
          <cell r="E1941">
            <v>10</v>
          </cell>
          <cell r="F1941">
            <v>45757</v>
          </cell>
          <cell r="G1941" t="str">
            <v>(五冶钢构医学科学产业园建设项目房建三部-管网总坪)四川省南充市顺庆区搬罾街道学府大道二段</v>
          </cell>
          <cell r="H1941" t="str">
            <v>郑林</v>
          </cell>
          <cell r="I1941">
            <v>18349955455</v>
          </cell>
        </row>
        <row r="1942">
          <cell r="A1942" t="str">
            <v>晋邦</v>
          </cell>
          <cell r="B1942" t="str">
            <v>螺纹钢</v>
          </cell>
          <cell r="C1942" t="str">
            <v>HRB400E Φ16 9m</v>
          </cell>
          <cell r="D1942" t="str">
            <v>吨</v>
          </cell>
          <cell r="E1942">
            <v>2</v>
          </cell>
          <cell r="F1942">
            <v>45757</v>
          </cell>
          <cell r="G1942" t="str">
            <v>(五冶钢构医学科学产业园建设项目房建三部-管网总坪)四川省南充市顺庆区搬罾街道学府大道二段</v>
          </cell>
          <cell r="H1942" t="str">
            <v>郑林</v>
          </cell>
          <cell r="I1942">
            <v>18349955455</v>
          </cell>
        </row>
        <row r="1943">
          <cell r="A1943" t="str">
            <v>晋邦</v>
          </cell>
          <cell r="B1943" t="str">
            <v>螺纹钢</v>
          </cell>
          <cell r="C1943" t="str">
            <v>HRB400E Φ20 9m</v>
          </cell>
          <cell r="D1943" t="str">
            <v>吨</v>
          </cell>
          <cell r="E1943">
            <v>9</v>
          </cell>
          <cell r="F1943">
            <v>45757</v>
          </cell>
          <cell r="G1943" t="str">
            <v>(五冶钢构医学科学产业园建设项目房建三部-管网总坪)四川省南充市顺庆区搬罾街道学府大道二段</v>
          </cell>
          <cell r="H1943" t="str">
            <v>郑林</v>
          </cell>
          <cell r="I1943">
            <v>18349955455</v>
          </cell>
        </row>
        <row r="1944">
          <cell r="A1944" t="str">
            <v>晋邦</v>
          </cell>
          <cell r="B1944" t="str">
            <v>螺纹钢</v>
          </cell>
          <cell r="C1944" t="str">
            <v>HRB400E Φ25 9m</v>
          </cell>
          <cell r="D1944" t="str">
            <v>吨</v>
          </cell>
          <cell r="E1944">
            <v>8</v>
          </cell>
          <cell r="F1944">
            <v>45757</v>
          </cell>
          <cell r="G1944" t="str">
            <v>(五冶钢构医学科学产业园建设项目房建三部-管网总坪)四川省南充市顺庆区搬罾街道学府大道二段</v>
          </cell>
          <cell r="H1944" t="str">
            <v>郑林</v>
          </cell>
          <cell r="I1944">
            <v>18349955455</v>
          </cell>
        </row>
        <row r="1945">
          <cell r="A1945" t="str">
            <v>晋邦</v>
          </cell>
          <cell r="B1945" t="str">
            <v>盘螺</v>
          </cell>
          <cell r="C1945" t="str">
            <v>HRB400E Φ6</v>
          </cell>
          <cell r="D1945" t="str">
            <v>吨</v>
          </cell>
          <cell r="E1945">
            <v>11.5</v>
          </cell>
          <cell r="F1945">
            <v>45757</v>
          </cell>
          <cell r="G1945" t="str">
            <v>(五冶钢构医学科学产业园建设项目房建二部-二标（图情信息中心1-1）)四川省南充市顺庆区搬罾街道学府大道二段</v>
          </cell>
          <cell r="H1945" t="str">
            <v>安南</v>
          </cell>
          <cell r="I1945">
            <v>19950525030</v>
          </cell>
        </row>
        <row r="1946">
          <cell r="A1946" t="str">
            <v>晋邦</v>
          </cell>
          <cell r="B1946" t="str">
            <v>螺纹钢</v>
          </cell>
          <cell r="C1946" t="str">
            <v>HRB400E Φ12 9m</v>
          </cell>
          <cell r="D1946" t="str">
            <v>吨</v>
          </cell>
          <cell r="E1946">
            <v>5.5</v>
          </cell>
          <cell r="F1946">
            <v>45757</v>
          </cell>
          <cell r="G1946" t="str">
            <v>(五冶钢构医学科学产业园建设项目房建二部-二标（图情信息中心1-1）)四川省南充市顺庆区搬罾街道学府大道二段</v>
          </cell>
          <cell r="H1946" t="str">
            <v>安南</v>
          </cell>
          <cell r="I1946">
            <v>19950525030</v>
          </cell>
        </row>
        <row r="1947">
          <cell r="A1947" t="str">
            <v>晋邦</v>
          </cell>
          <cell r="B1947" t="str">
            <v>螺纹钢</v>
          </cell>
          <cell r="C1947" t="str">
            <v>HRB400E Φ14 9m</v>
          </cell>
          <cell r="D1947" t="str">
            <v>吨</v>
          </cell>
          <cell r="E1947">
            <v>15</v>
          </cell>
          <cell r="F1947">
            <v>45757</v>
          </cell>
          <cell r="G1947" t="str">
            <v>(五冶钢构医学科学产业园建设项目房建二部-二标（图情信息中心1-1）)四川省南充市顺庆区搬罾街道学府大道二段</v>
          </cell>
          <cell r="H1947" t="str">
            <v>安南</v>
          </cell>
          <cell r="I1947">
            <v>19950525030</v>
          </cell>
        </row>
        <row r="1948">
          <cell r="A1948" t="str">
            <v>晋邦</v>
          </cell>
          <cell r="B1948" t="str">
            <v>螺纹钢</v>
          </cell>
          <cell r="C1948" t="str">
            <v>HRB400E Φ18 9m</v>
          </cell>
          <cell r="D1948" t="str">
            <v>吨</v>
          </cell>
          <cell r="E1948">
            <v>3</v>
          </cell>
          <cell r="F1948">
            <v>45757</v>
          </cell>
          <cell r="G1948" t="str">
            <v>(五冶钢构医学科学产业园建设项目房建二部-二标（图情信息中心1-1）)四川省南充市顺庆区搬罾街道学府大道二段</v>
          </cell>
          <cell r="H1948" t="str">
            <v>安南</v>
          </cell>
          <cell r="I1948">
            <v>19950525030</v>
          </cell>
        </row>
        <row r="1949">
          <cell r="A1949" t="str">
            <v>晋邦</v>
          </cell>
          <cell r="B1949" t="str">
            <v>螺纹钢</v>
          </cell>
          <cell r="C1949" t="str">
            <v>HRB400E Φ22 9m</v>
          </cell>
          <cell r="D1949" t="str">
            <v>吨</v>
          </cell>
          <cell r="E1949">
            <v>55</v>
          </cell>
          <cell r="F1949">
            <v>45757</v>
          </cell>
          <cell r="G1949" t="str">
            <v>（五冶达州国道542项目-二工区黄家湾隧道工段）四川省达州市达川区赵固镇黄家坡</v>
          </cell>
          <cell r="H1949" t="str">
            <v>罗永方</v>
          </cell>
          <cell r="I1949">
            <v>13551450899</v>
          </cell>
        </row>
        <row r="1950">
          <cell r="A1950" t="str">
            <v>晋邦</v>
          </cell>
          <cell r="B1950" t="str">
            <v>盘螺</v>
          </cell>
          <cell r="C1950" t="str">
            <v>HRB400E Φ8</v>
          </cell>
          <cell r="D1950" t="str">
            <v>吨</v>
          </cell>
          <cell r="E1950">
            <v>21</v>
          </cell>
          <cell r="F1950">
            <v>45757</v>
          </cell>
          <cell r="G1950" t="str">
            <v>（五冶达州国道542项目-二工区路基五工段）四川省达州市达川区赵固镇黄家坡</v>
          </cell>
          <cell r="H1950" t="str">
            <v>潘远林</v>
          </cell>
          <cell r="I1950">
            <v>18281865966</v>
          </cell>
        </row>
        <row r="1951">
          <cell r="A1951" t="str">
            <v>晋邦</v>
          </cell>
          <cell r="B1951" t="str">
            <v>盘螺</v>
          </cell>
          <cell r="C1951" t="str">
            <v>HRB400E Φ10</v>
          </cell>
          <cell r="D1951" t="str">
            <v>吨</v>
          </cell>
          <cell r="E1951">
            <v>3</v>
          </cell>
          <cell r="F1951">
            <v>45757</v>
          </cell>
          <cell r="G1951" t="str">
            <v>（五冶达州国道542项目-二工区路基五工段）四川省达州市达川区赵固镇黄家坡</v>
          </cell>
          <cell r="H1951" t="str">
            <v>潘远林</v>
          </cell>
          <cell r="I1951">
            <v>18281865966</v>
          </cell>
        </row>
        <row r="1952">
          <cell r="A1952" t="str">
            <v>晋邦</v>
          </cell>
          <cell r="B1952" t="str">
            <v>螺纹钢</v>
          </cell>
          <cell r="C1952" t="str">
            <v>HRB400E Φ12 9m</v>
          </cell>
          <cell r="D1952" t="str">
            <v>吨</v>
          </cell>
          <cell r="E1952">
            <v>3</v>
          </cell>
          <cell r="F1952">
            <v>45757</v>
          </cell>
          <cell r="G1952" t="str">
            <v>（五冶达州国道542项目-二工区路基五工段）四川省达州市达川区赵固镇黄家坡</v>
          </cell>
          <cell r="H1952" t="str">
            <v>潘远林</v>
          </cell>
          <cell r="I1952">
            <v>18281865966</v>
          </cell>
        </row>
        <row r="1953">
          <cell r="A1953" t="str">
            <v>晋邦</v>
          </cell>
          <cell r="B1953" t="str">
            <v>螺纹钢</v>
          </cell>
          <cell r="C1953" t="str">
            <v>HRB400E Φ20 9m</v>
          </cell>
          <cell r="D1953" t="str">
            <v>吨</v>
          </cell>
          <cell r="E1953">
            <v>6</v>
          </cell>
          <cell r="F1953">
            <v>45757</v>
          </cell>
          <cell r="G1953" t="str">
            <v>（五冶达州国道542项目-二工区路基五工段）四川省达州市达川区赵固镇黄家坡</v>
          </cell>
          <cell r="H1953" t="str">
            <v>潘远林</v>
          </cell>
          <cell r="I1953">
            <v>18281865966</v>
          </cell>
        </row>
        <row r="1954">
          <cell r="A1954" t="str">
            <v>晋邦</v>
          </cell>
          <cell r="B1954" t="str">
            <v>螺纹钢</v>
          </cell>
          <cell r="C1954" t="str">
            <v>HRB400E Φ22 9m</v>
          </cell>
          <cell r="D1954" t="str">
            <v>吨</v>
          </cell>
          <cell r="E1954">
            <v>6</v>
          </cell>
          <cell r="F1954">
            <v>45757</v>
          </cell>
          <cell r="G1954" t="str">
            <v>（五冶达州国道542项目-二工区路基五工段）四川省达州市达川区赵固镇黄家坡</v>
          </cell>
          <cell r="H1954" t="str">
            <v>潘远林</v>
          </cell>
          <cell r="I1954">
            <v>18281865966</v>
          </cell>
        </row>
        <row r="1955">
          <cell r="A1955" t="str">
            <v>晋邦</v>
          </cell>
          <cell r="B1955" t="str">
            <v>螺纹钢</v>
          </cell>
          <cell r="C1955" t="str">
            <v>HRB400E Φ25 9m</v>
          </cell>
          <cell r="D1955" t="str">
            <v>吨</v>
          </cell>
          <cell r="E1955">
            <v>9</v>
          </cell>
          <cell r="F1955">
            <v>45757</v>
          </cell>
          <cell r="G1955" t="str">
            <v>（五冶达州国道542项目-二工区路基五工段）四川省达州市达川区赵固镇黄家坡</v>
          </cell>
          <cell r="H1955" t="str">
            <v>潘远林</v>
          </cell>
          <cell r="I1955">
            <v>18281865966</v>
          </cell>
        </row>
        <row r="1956">
          <cell r="A1956" t="str">
            <v>晋邦</v>
          </cell>
          <cell r="B1956" t="str">
            <v>螺纹钢</v>
          </cell>
          <cell r="C1956" t="str">
            <v>HRB400E Φ25 9m</v>
          </cell>
          <cell r="D1956" t="str">
            <v>吨</v>
          </cell>
          <cell r="E1956">
            <v>48</v>
          </cell>
          <cell r="F1956">
            <v>45757</v>
          </cell>
          <cell r="G1956" t="str">
            <v>（五冶达州国道542项目-三工区路基六工段）四川省达州市达川区赵固镇水文村</v>
          </cell>
          <cell r="H1956" t="str">
            <v>谭鹏程</v>
          </cell>
          <cell r="I1956">
            <v>18280895666</v>
          </cell>
        </row>
        <row r="1957">
          <cell r="A1957" t="str">
            <v>晋邦</v>
          </cell>
          <cell r="B1957" t="str">
            <v>螺纹钢</v>
          </cell>
          <cell r="C1957" t="str">
            <v>HRB400E Φ16 9m</v>
          </cell>
          <cell r="D1957" t="str">
            <v>吨</v>
          </cell>
          <cell r="E1957">
            <v>20</v>
          </cell>
          <cell r="F1957">
            <v>45757</v>
          </cell>
          <cell r="G1957" t="str">
            <v>（十九冶-江龙高速二分部）重庆市云阳县S305附近*龙角梁场</v>
          </cell>
          <cell r="H1957" t="str">
            <v>张鹏</v>
          </cell>
          <cell r="I1957">
            <v>18223006448</v>
          </cell>
        </row>
        <row r="1958">
          <cell r="A1958" t="str">
            <v>晋邦</v>
          </cell>
          <cell r="B1958" t="str">
            <v>螺纹钢</v>
          </cell>
          <cell r="C1958" t="str">
            <v>HRB400E Φ32 9m</v>
          </cell>
          <cell r="D1958" t="str">
            <v>吨</v>
          </cell>
          <cell r="E1958">
            <v>15</v>
          </cell>
          <cell r="F1958">
            <v>45757</v>
          </cell>
          <cell r="G1958" t="str">
            <v>（十九冶-江龙高速二分部）重庆市云阳县S305附近*龙角梁场</v>
          </cell>
          <cell r="H1958" t="str">
            <v>张鹏</v>
          </cell>
          <cell r="I1958">
            <v>18223006448</v>
          </cell>
        </row>
        <row r="1959">
          <cell r="A1959" t="str">
            <v>晋邦</v>
          </cell>
          <cell r="B1959" t="str">
            <v>高线</v>
          </cell>
          <cell r="C1959" t="str">
            <v>HPB300Φ8</v>
          </cell>
          <cell r="D1959" t="str">
            <v>吨</v>
          </cell>
          <cell r="E1959">
            <v>17</v>
          </cell>
          <cell r="F1959">
            <v>45757</v>
          </cell>
          <cell r="G1959" t="str">
            <v>（十九冶-江龙高速二分部）重庆市云阳县凤鸣镇平顶村*磨子坪隧道出口</v>
          </cell>
          <cell r="H1959" t="str">
            <v>张鹏</v>
          </cell>
          <cell r="I1959">
            <v>18223006448</v>
          </cell>
        </row>
        <row r="1960">
          <cell r="A1960" t="str">
            <v>晋邦</v>
          </cell>
          <cell r="B1960" t="str">
            <v>高线</v>
          </cell>
          <cell r="C1960" t="str">
            <v>HPB300Φ10</v>
          </cell>
          <cell r="D1960" t="str">
            <v>吨</v>
          </cell>
          <cell r="E1960">
            <v>18</v>
          </cell>
          <cell r="F1960">
            <v>45757</v>
          </cell>
          <cell r="G1960" t="str">
            <v>（十九冶-江龙高速二分部）重庆市云阳县凤鸣镇平顶村*磨子坪隧道出口</v>
          </cell>
          <cell r="H1960" t="str">
            <v>张鹏</v>
          </cell>
          <cell r="I1960">
            <v>18223006448</v>
          </cell>
        </row>
        <row r="1961">
          <cell r="A1961" t="str">
            <v>晋邦</v>
          </cell>
          <cell r="B1961" t="str">
            <v>螺纹钢</v>
          </cell>
          <cell r="C1961" t="str">
            <v>HRB400E Φ12 9m</v>
          </cell>
          <cell r="D1961" t="str">
            <v>吨</v>
          </cell>
          <cell r="E1961">
            <v>20</v>
          </cell>
          <cell r="F1961">
            <v>45757</v>
          </cell>
          <cell r="G1961" t="str">
            <v>（十九冶-江龙高速三分部）重庆市云阳县蔈草镇三坵田*小尖山梁场</v>
          </cell>
          <cell r="H1961" t="str">
            <v>任海军</v>
          </cell>
          <cell r="I1961">
            <v>17725037830</v>
          </cell>
        </row>
        <row r="1962">
          <cell r="A1962" t="str">
            <v>晋邦</v>
          </cell>
          <cell r="B1962" t="str">
            <v>螺纹钢</v>
          </cell>
          <cell r="C1962" t="str">
            <v>HRB400E Φ28 9m</v>
          </cell>
          <cell r="D1962" t="str">
            <v>吨</v>
          </cell>
          <cell r="E1962">
            <v>6</v>
          </cell>
          <cell r="F1962">
            <v>45757</v>
          </cell>
          <cell r="G1962" t="str">
            <v>（十九冶-江龙高速三分部）重庆市云阳县龙角镇*皮家营梁场</v>
          </cell>
          <cell r="H1962" t="str">
            <v>任海军</v>
          </cell>
          <cell r="I1962">
            <v>17725037830</v>
          </cell>
        </row>
        <row r="1963">
          <cell r="A1963" t="str">
            <v>晋邦</v>
          </cell>
          <cell r="B1963" t="str">
            <v>螺纹钢</v>
          </cell>
          <cell r="C1963" t="str">
            <v>HRB400E Φ16 9m</v>
          </cell>
          <cell r="D1963" t="str">
            <v>吨</v>
          </cell>
          <cell r="E1963">
            <v>15</v>
          </cell>
          <cell r="F1963">
            <v>45757</v>
          </cell>
          <cell r="G1963" t="str">
            <v>（十九冶-江龙高速三分部）重庆市云阳县龙角镇*刘家漕3#桥</v>
          </cell>
          <cell r="H1963" t="str">
            <v>任海军</v>
          </cell>
          <cell r="I1963">
            <v>17725037830</v>
          </cell>
        </row>
        <row r="1964">
          <cell r="A1964" t="str">
            <v>晋邦</v>
          </cell>
          <cell r="B1964" t="str">
            <v>高线</v>
          </cell>
          <cell r="C1964" t="str">
            <v>HPB300Φ8</v>
          </cell>
          <cell r="D1964" t="str">
            <v>吨</v>
          </cell>
          <cell r="E1964">
            <v>5</v>
          </cell>
          <cell r="F1964">
            <v>45757</v>
          </cell>
          <cell r="G1964" t="str">
            <v>（十九冶-江龙高速三分部）重庆市云阳县开云高速（钢厂村）*龙缸互通</v>
          </cell>
          <cell r="H1964" t="str">
            <v>任海军</v>
          </cell>
          <cell r="I1964">
            <v>17725037830</v>
          </cell>
        </row>
        <row r="1965">
          <cell r="A1965" t="str">
            <v>晋邦</v>
          </cell>
          <cell r="B1965" t="str">
            <v>螺纹钢</v>
          </cell>
          <cell r="C1965" t="str">
            <v>HRB400E Φ12 9m</v>
          </cell>
          <cell r="D1965" t="str">
            <v>吨</v>
          </cell>
          <cell r="E1965">
            <v>5</v>
          </cell>
          <cell r="F1965">
            <v>45757</v>
          </cell>
          <cell r="G1965" t="str">
            <v>（十九冶-江龙高速三分部）重庆市云阳县开云高速（钢厂村）*龙缸互通</v>
          </cell>
          <cell r="H1965" t="str">
            <v>任海军</v>
          </cell>
          <cell r="I1965">
            <v>17725037830</v>
          </cell>
        </row>
        <row r="1966">
          <cell r="A1966" t="str">
            <v>晋邦</v>
          </cell>
          <cell r="B1966" t="str">
            <v>螺纹钢</v>
          </cell>
          <cell r="C1966" t="str">
            <v>HRB400E Φ16 9m</v>
          </cell>
          <cell r="D1966" t="str">
            <v>吨</v>
          </cell>
          <cell r="E1966">
            <v>15</v>
          </cell>
          <cell r="F1966">
            <v>45757</v>
          </cell>
          <cell r="G1966" t="str">
            <v>（十九冶-江龙高速三分部）重庆市云阳县开云高速（钢厂村）*龙缸互通</v>
          </cell>
          <cell r="H1966" t="str">
            <v>任海军</v>
          </cell>
          <cell r="I1966">
            <v>17725037830</v>
          </cell>
        </row>
        <row r="1967">
          <cell r="A1967" t="str">
            <v>晋邦</v>
          </cell>
          <cell r="B1967" t="str">
            <v>螺纹钢</v>
          </cell>
          <cell r="C1967" t="str">
            <v>HRB400E Φ20 9m</v>
          </cell>
          <cell r="D1967" t="str">
            <v>吨</v>
          </cell>
          <cell r="E1967">
            <v>10</v>
          </cell>
          <cell r="F1967">
            <v>45757</v>
          </cell>
          <cell r="G1967" t="str">
            <v>（十九冶-江龙高速三分部）重庆市云阳县开云高速（钢厂村）*龙缸互通</v>
          </cell>
          <cell r="H1967" t="str">
            <v>任海军</v>
          </cell>
          <cell r="I1967">
            <v>17725037830</v>
          </cell>
        </row>
        <row r="1968">
          <cell r="A1968" t="str">
            <v>晋邦</v>
          </cell>
          <cell r="B1968" t="str">
            <v>螺纹钢</v>
          </cell>
          <cell r="C1968" t="str">
            <v>HRB400E Φ25 9m</v>
          </cell>
          <cell r="D1968" t="str">
            <v>吨</v>
          </cell>
          <cell r="E1968">
            <v>5</v>
          </cell>
          <cell r="F1968">
            <v>45757</v>
          </cell>
          <cell r="G1968" t="str">
            <v>（十九冶-江龙高速三分部）重庆市云阳县开云高速（钢厂村）*龙缸互通</v>
          </cell>
          <cell r="H1968" t="str">
            <v>任海军</v>
          </cell>
          <cell r="I1968">
            <v>17725037830</v>
          </cell>
        </row>
        <row r="1969">
          <cell r="A1969" t="str">
            <v>晋邦</v>
          </cell>
          <cell r="B1969" t="str">
            <v>螺纹钢</v>
          </cell>
          <cell r="C1969" t="str">
            <v>HRB400EФ12*9m</v>
          </cell>
          <cell r="D1969" t="str">
            <v>吨</v>
          </cell>
          <cell r="E1969">
            <v>35</v>
          </cell>
          <cell r="F1969">
            <v>45757</v>
          </cell>
          <cell r="G1969" t="str">
            <v>（中铁八局康新高速TJ4-1标）四川省甘孜州康定市新都桥镇超限载检测站</v>
          </cell>
          <cell r="H1969" t="str">
            <v>杨建</v>
          </cell>
          <cell r="I1969">
            <v>13551322467</v>
          </cell>
        </row>
        <row r="1970">
          <cell r="A1970" t="str">
            <v>晋邦</v>
          </cell>
          <cell r="B1970" t="str">
            <v>螺纹钢</v>
          </cell>
          <cell r="C1970" t="str">
            <v>HRB400EФ20*12m</v>
          </cell>
          <cell r="D1970" t="str">
            <v>吨</v>
          </cell>
          <cell r="E1970">
            <v>140</v>
          </cell>
          <cell r="F1970">
            <v>45757</v>
          </cell>
          <cell r="G1970" t="str">
            <v>（中铁八局康新高速TJ4-1标）四川省甘孜州康定市新都桥镇超限载检测站</v>
          </cell>
          <cell r="H1970" t="str">
            <v>杨建</v>
          </cell>
          <cell r="I1970">
            <v>13551322467</v>
          </cell>
        </row>
        <row r="1971">
          <cell r="A1971" t="str">
            <v>晋邦</v>
          </cell>
          <cell r="B1971" t="str">
            <v>螺纹钢</v>
          </cell>
          <cell r="C1971" t="str">
            <v>HRB400EФ25*12m</v>
          </cell>
          <cell r="D1971" t="str">
            <v>吨</v>
          </cell>
          <cell r="E1971">
            <v>70</v>
          </cell>
          <cell r="F1971">
            <v>45757</v>
          </cell>
          <cell r="G1971" t="str">
            <v>（中铁八局康新高速TJ4-1标）四川省甘孜州康定市新都桥镇超限载检测站</v>
          </cell>
          <cell r="H1971" t="str">
            <v>杨建</v>
          </cell>
          <cell r="I1971">
            <v>13551322467</v>
          </cell>
        </row>
        <row r="1972">
          <cell r="A1972" t="str">
            <v>晋邦</v>
          </cell>
          <cell r="B1972" t="str">
            <v>螺纹钢</v>
          </cell>
          <cell r="C1972" t="str">
            <v>HRB500EФ22*9m</v>
          </cell>
          <cell r="D1972" t="str">
            <v>吨</v>
          </cell>
          <cell r="E1972">
            <v>35</v>
          </cell>
          <cell r="F1972">
            <v>45757</v>
          </cell>
          <cell r="G1972" t="str">
            <v>（中铁八局康新高速TJ4-1标）四川省甘孜州康定市新都桥镇超限载检测站</v>
          </cell>
          <cell r="H1972" t="str">
            <v>杨建</v>
          </cell>
          <cell r="I1972">
            <v>13551322467</v>
          </cell>
        </row>
        <row r="1973">
          <cell r="A1973" t="str">
            <v>晋邦</v>
          </cell>
          <cell r="B1973" t="str">
            <v>螺纹钢</v>
          </cell>
          <cell r="C1973" t="str">
            <v>HRB500EФ28*9m</v>
          </cell>
          <cell r="D1973" t="str">
            <v>吨</v>
          </cell>
          <cell r="E1973">
            <v>35</v>
          </cell>
          <cell r="F1973">
            <v>45757</v>
          </cell>
          <cell r="G1973" t="str">
            <v>（中铁八局康新高速TJ4-1标）四川省甘孜州康定市新都桥镇超限载检测站</v>
          </cell>
          <cell r="H1973" t="str">
            <v>杨建</v>
          </cell>
          <cell r="I1973">
            <v>13551322467</v>
          </cell>
        </row>
        <row r="1974">
          <cell r="A1974" t="str">
            <v>润耀</v>
          </cell>
          <cell r="B1974" t="str">
            <v>高线</v>
          </cell>
          <cell r="C1974" t="str">
            <v>HPB300Φ12</v>
          </cell>
          <cell r="D1974" t="str">
            <v>吨</v>
          </cell>
          <cell r="E1974">
            <v>35</v>
          </cell>
          <cell r="F1974">
            <v>45757</v>
          </cell>
          <cell r="G1974" t="str">
            <v>（中铁十局-资乐高速4标）四川省眉山市仁寿县彰加镇促进村中铁十局2#钢筋厂</v>
          </cell>
          <cell r="H1974" t="str">
            <v>杨飞</v>
          </cell>
          <cell r="I1974">
            <v>15667998777</v>
          </cell>
        </row>
        <row r="1975">
          <cell r="A1975" t="str">
            <v>润耀</v>
          </cell>
          <cell r="B1975" t="str">
            <v>螺纹钢</v>
          </cell>
          <cell r="C1975" t="str">
            <v>HRB400E Φ12 9m</v>
          </cell>
          <cell r="D1975" t="str">
            <v>吨</v>
          </cell>
          <cell r="E1975">
            <v>12</v>
          </cell>
          <cell r="F1975">
            <v>45757</v>
          </cell>
          <cell r="G1975" t="str">
            <v>（中铁广州局-资乐高速5标）四川省乐山市井研县希望大道116号</v>
          </cell>
          <cell r="H1975" t="str">
            <v>廖俊杰</v>
          </cell>
          <cell r="I1975">
            <v>15775100965</v>
          </cell>
        </row>
        <row r="1976">
          <cell r="A1976" t="str">
            <v>润耀</v>
          </cell>
          <cell r="B1976" t="str">
            <v>螺纹钢</v>
          </cell>
          <cell r="C1976" t="str">
            <v>HRB400E Φ16 9m</v>
          </cell>
          <cell r="D1976" t="str">
            <v>吨</v>
          </cell>
          <cell r="E1976">
            <v>23</v>
          </cell>
          <cell r="F1976">
            <v>45757</v>
          </cell>
          <cell r="G1976" t="str">
            <v>（中铁广州局-资乐高速5标）四川省乐山市井研县希望大道116号</v>
          </cell>
          <cell r="H1976" t="str">
            <v>廖俊杰</v>
          </cell>
          <cell r="I1976">
            <v>15775100965</v>
          </cell>
        </row>
        <row r="1977">
          <cell r="A1977" t="str">
            <v>润耀</v>
          </cell>
          <cell r="B1977" t="str">
            <v>螺纹钢</v>
          </cell>
          <cell r="C1977" t="str">
            <v>HRB400E Φ25 9m</v>
          </cell>
          <cell r="D1977" t="str">
            <v>吨</v>
          </cell>
          <cell r="E1977">
            <v>12</v>
          </cell>
          <cell r="F1977">
            <v>45757</v>
          </cell>
          <cell r="G1977" t="str">
            <v>（五局乐山机场项目）乐山市五通桥区冠英镇</v>
          </cell>
          <cell r="H1977" t="str">
            <v>王思思</v>
          </cell>
          <cell r="I1977">
            <v>18973190156</v>
          </cell>
        </row>
        <row r="1978">
          <cell r="A1978" t="str">
            <v>润耀</v>
          </cell>
          <cell r="B1978" t="str">
            <v>螺纹钢</v>
          </cell>
          <cell r="C1978" t="str">
            <v>HRB400E Φ22 9m</v>
          </cell>
          <cell r="D1978" t="str">
            <v>吨</v>
          </cell>
          <cell r="E1978">
            <v>3</v>
          </cell>
          <cell r="F1978">
            <v>45757</v>
          </cell>
          <cell r="G1978" t="str">
            <v>（五局乐山机场项目）乐山市五通桥区冠英镇</v>
          </cell>
          <cell r="H1978" t="str">
            <v>王思思</v>
          </cell>
          <cell r="I1978">
            <v>18973190156</v>
          </cell>
        </row>
        <row r="1979">
          <cell r="A1979" t="str">
            <v>润耀</v>
          </cell>
          <cell r="B1979" t="str">
            <v>螺纹钢</v>
          </cell>
          <cell r="C1979" t="str">
            <v>HRB400E Φ20 9m</v>
          </cell>
          <cell r="D1979" t="str">
            <v>吨</v>
          </cell>
          <cell r="E1979">
            <v>3</v>
          </cell>
          <cell r="F1979">
            <v>45757</v>
          </cell>
          <cell r="G1979" t="str">
            <v>（五局乐山机场项目）乐山市五通桥区冠英镇</v>
          </cell>
          <cell r="H1979" t="str">
            <v>王思思</v>
          </cell>
          <cell r="I1979">
            <v>18973190156</v>
          </cell>
        </row>
        <row r="1980">
          <cell r="A1980" t="str">
            <v>润耀</v>
          </cell>
          <cell r="B1980" t="str">
            <v>螺纹钢</v>
          </cell>
          <cell r="C1980" t="str">
            <v>HRB400E Φ14 9m</v>
          </cell>
          <cell r="D1980" t="str">
            <v>吨</v>
          </cell>
          <cell r="E1980">
            <v>8</v>
          </cell>
          <cell r="F1980">
            <v>45757</v>
          </cell>
          <cell r="G1980" t="str">
            <v>（五局乐山机场项目）乐山市五通桥区冠英镇</v>
          </cell>
          <cell r="H1980" t="str">
            <v>王思思</v>
          </cell>
          <cell r="I1980">
            <v>18973190156</v>
          </cell>
        </row>
        <row r="1981">
          <cell r="A1981" t="str">
            <v>润耀</v>
          </cell>
          <cell r="B1981" t="str">
            <v>螺纹钢</v>
          </cell>
          <cell r="C1981" t="str">
            <v>HRB400E Φ12 9m</v>
          </cell>
          <cell r="D1981" t="str">
            <v>吨</v>
          </cell>
          <cell r="E1981">
            <v>8</v>
          </cell>
          <cell r="F1981">
            <v>45757</v>
          </cell>
          <cell r="G1981" t="str">
            <v>（五局乐山机场项目）乐山市五通桥区冠英镇</v>
          </cell>
          <cell r="H1981" t="str">
            <v>王思思</v>
          </cell>
          <cell r="I1981">
            <v>18973190156</v>
          </cell>
        </row>
        <row r="1982">
          <cell r="A1982" t="str">
            <v>润耀</v>
          </cell>
          <cell r="B1982" t="str">
            <v>盘螺</v>
          </cell>
          <cell r="C1982" t="str">
            <v>HRB400E Φ8</v>
          </cell>
          <cell r="D1982" t="str">
            <v>吨</v>
          </cell>
          <cell r="E1982">
            <v>5</v>
          </cell>
          <cell r="F1982">
            <v>45757</v>
          </cell>
          <cell r="G1982" t="str">
            <v>（五局乐山机场项目）乐山市五通桥区冠英镇</v>
          </cell>
          <cell r="H1982" t="str">
            <v>王思思</v>
          </cell>
          <cell r="I1982">
            <v>18973190156</v>
          </cell>
        </row>
        <row r="1983">
          <cell r="A1983" t="str">
            <v>润耀</v>
          </cell>
          <cell r="B1983" t="str">
            <v>螺纹钢</v>
          </cell>
          <cell r="C1983" t="str">
            <v>HRB400E Φ16 9m</v>
          </cell>
          <cell r="D1983" t="str">
            <v>吨</v>
          </cell>
          <cell r="E1983">
            <v>27</v>
          </cell>
          <cell r="F1983">
            <v>45757</v>
          </cell>
          <cell r="G1983" t="str">
            <v>（五局乐山机场项目）乐山市五通桥区冠英镇</v>
          </cell>
          <cell r="H1983" t="str">
            <v>王思思</v>
          </cell>
          <cell r="I1983">
            <v>18973190156</v>
          </cell>
        </row>
        <row r="1984">
          <cell r="A1984" t="str">
            <v>成实</v>
          </cell>
          <cell r="B1984" t="str">
            <v>盘圆</v>
          </cell>
          <cell r="C1984" t="str">
            <v>HPB300Φ6</v>
          </cell>
          <cell r="D1984" t="str">
            <v>吨</v>
          </cell>
          <cell r="E1984">
            <v>10</v>
          </cell>
          <cell r="F1984">
            <v>45757</v>
          </cell>
          <cell r="G1984" t="str">
            <v>（中核华兴）四川天府新区585研发中心项目（一期）二标段（科学城中路东段）</v>
          </cell>
          <cell r="H1984" t="str">
            <v>杨远发</v>
          </cell>
          <cell r="I1984" t="str">
            <v>13881399439</v>
          </cell>
        </row>
        <row r="1985">
          <cell r="A1985" t="str">
            <v>成实</v>
          </cell>
          <cell r="B1985" t="str">
            <v>盘圆</v>
          </cell>
          <cell r="C1985" t="str">
            <v>HPB300Φ8</v>
          </cell>
          <cell r="D1985" t="str">
            <v>吨</v>
          </cell>
          <cell r="E1985">
            <v>8</v>
          </cell>
          <cell r="F1985">
            <v>45757</v>
          </cell>
          <cell r="G1985" t="str">
            <v>（中核华兴）四川天府新区585研发中心项目（一期）二标段（科学城中路东段）</v>
          </cell>
          <cell r="H1985" t="str">
            <v>杨远发</v>
          </cell>
          <cell r="I1985" t="str">
            <v>13881399439</v>
          </cell>
        </row>
        <row r="1986">
          <cell r="A1986" t="str">
            <v>成实</v>
          </cell>
          <cell r="B1986" t="str">
            <v>螺纹钢</v>
          </cell>
          <cell r="C1986" t="str">
            <v>HRB400EΦ12*9m</v>
          </cell>
          <cell r="D1986" t="str">
            <v>吨</v>
          </cell>
          <cell r="E1986">
            <v>15</v>
          </cell>
          <cell r="F1986">
            <v>45757</v>
          </cell>
          <cell r="G1986" t="str">
            <v>（中核华兴）四川天府新区585研发中心项目（一期）二标段（科学城中路东段）</v>
          </cell>
          <cell r="H1986" t="str">
            <v>杨远发</v>
          </cell>
          <cell r="I1986" t="str">
            <v>13881399439</v>
          </cell>
        </row>
        <row r="1987">
          <cell r="A1987" t="str">
            <v>成实</v>
          </cell>
          <cell r="B1987" t="str">
            <v>圆钢</v>
          </cell>
          <cell r="C1987" t="str">
            <v>HPB300Ф16</v>
          </cell>
          <cell r="D1987" t="str">
            <v>吨</v>
          </cell>
          <cell r="E1987">
            <v>12</v>
          </cell>
          <cell r="F1987">
            <v>45757</v>
          </cell>
          <cell r="G1987" t="str">
            <v>（中铁一局四公司康新高速TJ1-1标雅加梗隧道）四川省甘孜州康定市雅加梗路基</v>
          </cell>
          <cell r="H1987" t="str">
            <v>王德华</v>
          </cell>
          <cell r="I1987">
            <v>18008085797</v>
          </cell>
        </row>
        <row r="1988">
          <cell r="A1988" t="str">
            <v>成实</v>
          </cell>
          <cell r="B1988" t="str">
            <v>圆钢</v>
          </cell>
          <cell r="C1988" t="str">
            <v>HPB300Ф20</v>
          </cell>
          <cell r="D1988" t="str">
            <v>吨</v>
          </cell>
          <cell r="E1988">
            <v>20</v>
          </cell>
          <cell r="F1988">
            <v>45757</v>
          </cell>
          <cell r="G1988" t="str">
            <v>（中铁一局四公司康新高速TJ1-1标雅加梗隧道）四川省甘孜州康定市雅加梗路基</v>
          </cell>
          <cell r="H1988" t="str">
            <v>王锡俊</v>
          </cell>
          <cell r="I1988">
            <v>18008085797</v>
          </cell>
        </row>
        <row r="1989">
          <cell r="A1989" t="str">
            <v>成实</v>
          </cell>
          <cell r="B1989" t="str">
            <v>螺纹钢</v>
          </cell>
          <cell r="C1989" t="str">
            <v>HRB400EФ32*9m</v>
          </cell>
          <cell r="D1989" t="str">
            <v>吨</v>
          </cell>
          <cell r="E1989">
            <v>2</v>
          </cell>
          <cell r="F1989">
            <v>45757</v>
          </cell>
          <cell r="G1989" t="str">
            <v>（中铁一局四公司康新高速TJ1-1标雅加梗隧道）四川省甘孜州康定市雅加梗路基</v>
          </cell>
          <cell r="H1989" t="str">
            <v>王锡俊</v>
          </cell>
          <cell r="I1989">
            <v>18008085797</v>
          </cell>
        </row>
        <row r="1990">
          <cell r="A1990" t="str">
            <v>德胜</v>
          </cell>
          <cell r="B1990" t="str">
            <v>螺纹钢</v>
          </cell>
          <cell r="C1990" t="str">
            <v>HRB400E Φ20 12m</v>
          </cell>
          <cell r="D1990" t="str">
            <v>吨</v>
          </cell>
          <cell r="E1990">
            <v>70</v>
          </cell>
          <cell r="F1990">
            <v>45758</v>
          </cell>
          <cell r="G1990" t="str">
            <v>（中铁五局-成渝扩容3标）四川省资阳市雁江区伍隍镇铺子村雁江区X138</v>
          </cell>
          <cell r="H1990" t="str">
            <v>王健</v>
          </cell>
          <cell r="I1990">
            <v>17726168395</v>
          </cell>
        </row>
        <row r="1991">
          <cell r="A1991" t="str">
            <v>德胜</v>
          </cell>
          <cell r="B1991" t="str">
            <v>螺纹钢</v>
          </cell>
          <cell r="C1991" t="str">
            <v>HRB400E Φ25 12m</v>
          </cell>
          <cell r="D1991" t="str">
            <v>吨</v>
          </cell>
          <cell r="E1991">
            <v>70</v>
          </cell>
          <cell r="F1991">
            <v>45758</v>
          </cell>
          <cell r="G1991" t="str">
            <v>（中铁五局-成渝扩容3标）四川省资阳市雁江区伍隍镇铺子村雁江区X138</v>
          </cell>
          <cell r="H1991" t="str">
            <v>王健</v>
          </cell>
          <cell r="I1991">
            <v>17726168395</v>
          </cell>
        </row>
        <row r="1992">
          <cell r="A1992" t="str">
            <v>德胜</v>
          </cell>
          <cell r="B1992" t="str">
            <v>螺纹钢</v>
          </cell>
          <cell r="C1992" t="str">
            <v>HRB400E Φ25 9m</v>
          </cell>
          <cell r="D1992" t="str">
            <v>吨</v>
          </cell>
          <cell r="E1992">
            <v>70</v>
          </cell>
          <cell r="F1992">
            <v>45758</v>
          </cell>
          <cell r="G1992" t="str">
            <v>（中铁五局-成渝扩容3标）四川省资阳市雁江区伍隍镇铺子村雁江区X138</v>
          </cell>
          <cell r="H1992" t="str">
            <v>王健</v>
          </cell>
          <cell r="I1992">
            <v>17726168395</v>
          </cell>
        </row>
        <row r="1993">
          <cell r="A1993" t="str">
            <v>德胜</v>
          </cell>
          <cell r="B1993" t="str">
            <v>螺纹钢</v>
          </cell>
          <cell r="C1993" t="str">
            <v>HRB400E Φ28 9m</v>
          </cell>
          <cell r="D1993" t="str">
            <v>吨</v>
          </cell>
          <cell r="E1993">
            <v>70</v>
          </cell>
          <cell r="F1993">
            <v>45758</v>
          </cell>
          <cell r="G1993" t="str">
            <v>（中铁十局-资乐高速4标）四川省眉山市仁寿县彰加镇促进村中铁十局2#钢筋厂</v>
          </cell>
          <cell r="H1993" t="str">
            <v>杨飞</v>
          </cell>
          <cell r="I1993">
            <v>15667998777</v>
          </cell>
        </row>
        <row r="1994">
          <cell r="A1994" t="str">
            <v>润耀</v>
          </cell>
          <cell r="B1994" t="str">
            <v>螺纹钢</v>
          </cell>
          <cell r="C1994" t="str">
            <v>HRB400E Φ25 9m</v>
          </cell>
          <cell r="D1994" t="str">
            <v>吨</v>
          </cell>
          <cell r="E1994">
            <v>35</v>
          </cell>
          <cell r="F1994">
            <v>45758</v>
          </cell>
          <cell r="G1994" t="str">
            <v>（中铁广州局-成渝扩容2标）四川省资阳市雁江区堪嘉镇陈家湾刘家湾大桥桥头</v>
          </cell>
          <cell r="H1994" t="str">
            <v>刘沛琦</v>
          </cell>
          <cell r="I1994">
            <v>18011784798</v>
          </cell>
        </row>
        <row r="1995">
          <cell r="A1995" t="str">
            <v>润耀</v>
          </cell>
          <cell r="B1995" t="str">
            <v>螺纹钢</v>
          </cell>
          <cell r="C1995" t="str">
            <v>HRB400E Φ25 12m</v>
          </cell>
          <cell r="D1995" t="str">
            <v>吨</v>
          </cell>
          <cell r="E1995">
            <v>35</v>
          </cell>
          <cell r="F1995">
            <v>45758</v>
          </cell>
          <cell r="G1995" t="str">
            <v>（中铁广州局-成渝扩容2标）四川省资阳市雁江区堪嘉镇陈家湾刘家湾大桥桥头</v>
          </cell>
          <cell r="H1995" t="str">
            <v>刘沛琦</v>
          </cell>
          <cell r="I1995">
            <v>18011784798</v>
          </cell>
        </row>
        <row r="1996">
          <cell r="A1996" t="str">
            <v>润耀</v>
          </cell>
          <cell r="B1996" t="str">
            <v>螺纹钢</v>
          </cell>
          <cell r="C1996" t="str">
            <v>HRB400E Φ28 9m</v>
          </cell>
          <cell r="D1996" t="str">
            <v>吨</v>
          </cell>
          <cell r="E1996">
            <v>35</v>
          </cell>
          <cell r="F1996">
            <v>45758</v>
          </cell>
          <cell r="G1996" t="str">
            <v>（中铁广州局-成渝扩容2标）四川省资阳市雁江区堪嘉镇陈家湾刘家湾大桥桥头</v>
          </cell>
          <cell r="H1996" t="str">
            <v>刘沛琦</v>
          </cell>
          <cell r="I1996">
            <v>18011784798</v>
          </cell>
        </row>
        <row r="1997">
          <cell r="A1997" t="str">
            <v>润耀</v>
          </cell>
          <cell r="B1997" t="str">
            <v>螺纹钢</v>
          </cell>
          <cell r="C1997" t="str">
            <v>HRB400E Φ20 9m</v>
          </cell>
          <cell r="D1997" t="str">
            <v>吨</v>
          </cell>
          <cell r="E1997">
            <v>3</v>
          </cell>
          <cell r="F1997">
            <v>45758</v>
          </cell>
          <cell r="G1997" t="str">
            <v>(五冶钢构宜宾高县月江镇建设项目-2)四川省宜宾市高县月江镇高县宜宾保润汽车维修服务有限公司西南(S436西)(污水管网项目)</v>
          </cell>
          <cell r="H1997" t="str">
            <v>张朝亮</v>
          </cell>
          <cell r="I1997">
            <v>15228205853</v>
          </cell>
        </row>
        <row r="1998">
          <cell r="A1998" t="str">
            <v>润耀</v>
          </cell>
          <cell r="B1998" t="str">
            <v>螺纹钢</v>
          </cell>
          <cell r="C1998" t="str">
            <v>HRB400E Φ25 9m</v>
          </cell>
          <cell r="D1998" t="str">
            <v>吨</v>
          </cell>
          <cell r="E1998">
            <v>30</v>
          </cell>
          <cell r="F1998">
            <v>45758</v>
          </cell>
          <cell r="G1998" t="str">
            <v>(五冶钢构宜宾高县月江镇建设项目-2)四川省宜宾市高县月江镇高县宜宾保润汽车维修服务有限公司西南(S436西)(污水管网项目)</v>
          </cell>
          <cell r="H1998" t="str">
            <v>张朝亮</v>
          </cell>
          <cell r="I1998">
            <v>15228205853</v>
          </cell>
        </row>
        <row r="1999">
          <cell r="A1999" t="str">
            <v>达钢</v>
          </cell>
          <cell r="B1999" t="str">
            <v>螺纹钢</v>
          </cell>
          <cell r="C1999" t="str">
            <v>HRB400E Φ12 9m</v>
          </cell>
          <cell r="D1999" t="str">
            <v>吨</v>
          </cell>
          <cell r="E1999">
            <v>27</v>
          </cell>
          <cell r="F1999">
            <v>45758</v>
          </cell>
          <cell r="G1999" t="str">
            <v>（十九冶-江龙高速二分部）重庆市云阳县宝坪镇双塆村*九倒拐大桥</v>
          </cell>
          <cell r="H1999" t="str">
            <v>张鹏</v>
          </cell>
          <cell r="I1999">
            <v>18223006448</v>
          </cell>
        </row>
        <row r="2000">
          <cell r="A2000" t="str">
            <v>达钢</v>
          </cell>
          <cell r="B2000" t="str">
            <v>高线</v>
          </cell>
          <cell r="C2000" t="str">
            <v>HPB300Φ10</v>
          </cell>
          <cell r="D2000" t="str">
            <v>吨</v>
          </cell>
          <cell r="E2000">
            <v>10</v>
          </cell>
          <cell r="F2000">
            <v>45758</v>
          </cell>
          <cell r="G2000" t="str">
            <v>（十九冶-江龙高速二分部）重庆市云阳县宝坪镇双塆村*九倒拐大桥</v>
          </cell>
          <cell r="H2000" t="str">
            <v>张鹏</v>
          </cell>
          <cell r="I2000">
            <v>18223006448</v>
          </cell>
        </row>
        <row r="2001">
          <cell r="A2001" t="str">
            <v>达钢</v>
          </cell>
          <cell r="B2001" t="str">
            <v>螺纹钢</v>
          </cell>
          <cell r="C2001" t="str">
            <v>HRB400E Φ28 9m</v>
          </cell>
          <cell r="D2001" t="str">
            <v>吨</v>
          </cell>
          <cell r="E2001">
            <v>54</v>
          </cell>
          <cell r="F2001">
            <v>45758</v>
          </cell>
          <cell r="G2001" t="str">
            <v>（十九冶-江龙高速一分部）重庆市云阳县X886附近中国十九冶开云高速项目总包部西98米*复兴互通预制梁场</v>
          </cell>
          <cell r="H2001" t="str">
            <v>吴章红</v>
          </cell>
          <cell r="I2001">
            <v>18628165772</v>
          </cell>
        </row>
        <row r="2002">
          <cell r="A2002" t="str">
            <v>达钢</v>
          </cell>
          <cell r="B2002" t="str">
            <v>高线</v>
          </cell>
          <cell r="C2002" t="str">
            <v>HPB300Φ10</v>
          </cell>
          <cell r="D2002" t="str">
            <v>吨</v>
          </cell>
          <cell r="E2002">
            <v>17.5</v>
          </cell>
          <cell r="F2002">
            <v>45758</v>
          </cell>
          <cell r="G2002" t="str">
            <v>（十九冶-江龙高速一分部）重庆市云阳县X886附近中国十九冶开云高速项目总包部西98米*复兴互通预制梁场</v>
          </cell>
          <cell r="H2002" t="str">
            <v>吴章红</v>
          </cell>
          <cell r="I2002">
            <v>18628165772</v>
          </cell>
        </row>
        <row r="2003">
          <cell r="A2003" t="str">
            <v>晋邦</v>
          </cell>
          <cell r="B2003" t="str">
            <v>盘圆</v>
          </cell>
          <cell r="C2003" t="str">
            <v>HPB300Ф12</v>
          </cell>
          <cell r="D2003" t="str">
            <v>吨</v>
          </cell>
          <cell r="E2003">
            <v>9</v>
          </cell>
          <cell r="F2003">
            <v>45758</v>
          </cell>
          <cell r="G2003" t="str">
            <v>四川省南充市营山县咸安大道成都元泽环境技术有限公司营山分公司（中核华兴市政道路项目部）</v>
          </cell>
          <cell r="H2003" t="str">
            <v>黎家敏</v>
          </cell>
          <cell r="I2003" t="str">
            <v>15082798787</v>
          </cell>
        </row>
        <row r="2004">
          <cell r="A2004" t="str">
            <v>晋邦</v>
          </cell>
          <cell r="B2004" t="str">
            <v>螺纹钢</v>
          </cell>
          <cell r="C2004" t="str">
            <v>HRB400EФ28*9m</v>
          </cell>
          <cell r="D2004" t="str">
            <v>吨</v>
          </cell>
          <cell r="E2004">
            <v>25</v>
          </cell>
          <cell r="F2004">
            <v>45758</v>
          </cell>
          <cell r="G2004" t="str">
            <v>四川省南充市营山县咸安大道成都元泽环境技术有限公司营山分公司（中核华兴市政道路项目部）</v>
          </cell>
          <cell r="H2004" t="str">
            <v>黎家敏</v>
          </cell>
          <cell r="I2004" t="str">
            <v>15082798787</v>
          </cell>
        </row>
        <row r="2005">
          <cell r="A2005" t="str">
            <v>晋邦</v>
          </cell>
          <cell r="B2005" t="str">
            <v>螺纹钢</v>
          </cell>
          <cell r="C2005" t="str">
            <v>HRB400E Φ28 9m</v>
          </cell>
          <cell r="D2005" t="str">
            <v>吨</v>
          </cell>
          <cell r="E2005">
            <v>16</v>
          </cell>
          <cell r="F2005">
            <v>45758</v>
          </cell>
          <cell r="G2005" t="str">
            <v>（十九冶-江龙高速一分部）重庆市云阳县X886附近中国十九冶开云高速项目总包部西98米*复兴互通预制梁场</v>
          </cell>
          <cell r="H2005" t="str">
            <v>吴章红</v>
          </cell>
          <cell r="I2005">
            <v>18628165772</v>
          </cell>
        </row>
        <row r="2006">
          <cell r="A2006" t="str">
            <v>晋邦</v>
          </cell>
          <cell r="B2006" t="str">
            <v>盘螺</v>
          </cell>
          <cell r="C2006" t="str">
            <v>HRB400E Φ10</v>
          </cell>
          <cell r="D2006" t="str">
            <v>吨</v>
          </cell>
          <cell r="E2006">
            <v>17.5</v>
          </cell>
          <cell r="F2006">
            <v>45758</v>
          </cell>
          <cell r="G2006" t="str">
            <v>（十九冶-江龙高速一分部）重庆市云阳县X886附近中国十九冶开云高速项目总包部西98米*复兴互通预制梁场</v>
          </cell>
          <cell r="H2006" t="str">
            <v>吴章红</v>
          </cell>
          <cell r="I2006">
            <v>18628165772</v>
          </cell>
        </row>
        <row r="2007">
          <cell r="A2007" t="str">
            <v>德胜</v>
          </cell>
          <cell r="B2007" t="str">
            <v>螺纹钢</v>
          </cell>
          <cell r="C2007" t="str">
            <v>HRB400E Φ14 9m</v>
          </cell>
          <cell r="D2007" t="str">
            <v>吨</v>
          </cell>
          <cell r="E2007">
            <v>5</v>
          </cell>
          <cell r="F2007">
            <v>45759</v>
          </cell>
          <cell r="G2007" t="str">
            <v>（华西简阳西城嘉苑）四川省成都市简阳市简城街道高屋村</v>
          </cell>
          <cell r="H2007" t="str">
            <v>张瀚镭</v>
          </cell>
          <cell r="I2007">
            <v>15884666220</v>
          </cell>
        </row>
        <row r="2008">
          <cell r="A2008" t="str">
            <v>德胜</v>
          </cell>
          <cell r="B2008" t="str">
            <v>螺纹钢</v>
          </cell>
          <cell r="C2008" t="str">
            <v>HRB400E Φ18 9m</v>
          </cell>
          <cell r="D2008" t="str">
            <v>吨</v>
          </cell>
          <cell r="E2008">
            <v>5</v>
          </cell>
          <cell r="F2008">
            <v>45759</v>
          </cell>
          <cell r="G2008" t="str">
            <v>（华西简阳西城嘉苑）四川省成都市简阳市简城街道高屋村</v>
          </cell>
          <cell r="H2008" t="str">
            <v>张瀚镭</v>
          </cell>
          <cell r="I2008">
            <v>15884666220</v>
          </cell>
        </row>
        <row r="2009">
          <cell r="A2009" t="str">
            <v>德胜</v>
          </cell>
          <cell r="B2009" t="str">
            <v>螺纹钢</v>
          </cell>
          <cell r="C2009" t="str">
            <v>HRB400E Φ20 9m</v>
          </cell>
          <cell r="D2009" t="str">
            <v>吨</v>
          </cell>
          <cell r="E2009">
            <v>40</v>
          </cell>
          <cell r="F2009">
            <v>45759</v>
          </cell>
          <cell r="G2009" t="str">
            <v>（华西简阳西城嘉苑）四川省成都市简阳市简城街道高屋村</v>
          </cell>
          <cell r="H2009" t="str">
            <v>张瀚镭</v>
          </cell>
          <cell r="I2009">
            <v>15884666220</v>
          </cell>
        </row>
        <row r="2010">
          <cell r="A2010" t="str">
            <v>德胜</v>
          </cell>
          <cell r="B2010" t="str">
            <v>螺纹钢</v>
          </cell>
          <cell r="C2010" t="str">
            <v>HRB400E Φ25 9m</v>
          </cell>
          <cell r="D2010" t="str">
            <v>吨</v>
          </cell>
          <cell r="E2010">
            <v>20</v>
          </cell>
          <cell r="F2010">
            <v>45759</v>
          </cell>
          <cell r="G2010" t="str">
            <v>（华西简阳西城嘉苑）四川省成都市简阳市简城街道高屋村</v>
          </cell>
          <cell r="H2010" t="str">
            <v>张瀚镭</v>
          </cell>
          <cell r="I2010">
            <v>15884666220</v>
          </cell>
        </row>
        <row r="2011">
          <cell r="A2011" t="str">
            <v>晋邦</v>
          </cell>
          <cell r="B2011" t="str">
            <v>螺纹钢</v>
          </cell>
          <cell r="C2011" t="str">
            <v>HRB400E Φ14 9m</v>
          </cell>
          <cell r="D2011" t="str">
            <v>吨</v>
          </cell>
          <cell r="E2011">
            <v>3</v>
          </cell>
          <cell r="F2011">
            <v>45759</v>
          </cell>
          <cell r="G2011" t="str">
            <v>（商投建工达州中医药科技园-4工区-3号楼）达州市通川区达州中医药职业学院犀牛大道北段</v>
          </cell>
          <cell r="H2011" t="str">
            <v>张扬</v>
          </cell>
          <cell r="I2011">
            <v>18381904567</v>
          </cell>
        </row>
        <row r="2012">
          <cell r="A2012" t="str">
            <v>晋邦</v>
          </cell>
          <cell r="B2012" t="str">
            <v>螺纹钢</v>
          </cell>
          <cell r="C2012" t="str">
            <v>HRB400E Φ18 9m</v>
          </cell>
          <cell r="D2012" t="str">
            <v>吨</v>
          </cell>
          <cell r="E2012">
            <v>12</v>
          </cell>
          <cell r="F2012">
            <v>45759</v>
          </cell>
          <cell r="G2012" t="str">
            <v>（商投建工达州中医药科技园-4工区-3号楼）达州市通川区达州中医药职业学院犀牛大道北段</v>
          </cell>
          <cell r="H2012" t="str">
            <v>张扬</v>
          </cell>
          <cell r="I2012">
            <v>18381904567</v>
          </cell>
        </row>
        <row r="2013">
          <cell r="A2013" t="str">
            <v>晋邦</v>
          </cell>
          <cell r="B2013" t="str">
            <v>螺纹钢</v>
          </cell>
          <cell r="C2013" t="str">
            <v>HRB400E Φ20 9m</v>
          </cell>
          <cell r="D2013" t="str">
            <v>吨</v>
          </cell>
          <cell r="E2013">
            <v>15</v>
          </cell>
          <cell r="F2013">
            <v>45759</v>
          </cell>
          <cell r="G2013" t="str">
            <v>（商投建工达州中医药科技园-4工区-3号楼）达州市通川区达州中医药职业学院犀牛大道北段</v>
          </cell>
          <cell r="H2013" t="str">
            <v>张扬</v>
          </cell>
          <cell r="I2013">
            <v>18381904567</v>
          </cell>
        </row>
        <row r="2014">
          <cell r="A2014" t="str">
            <v>晋邦</v>
          </cell>
          <cell r="B2014" t="str">
            <v>螺纹钢</v>
          </cell>
          <cell r="C2014" t="str">
            <v>HRB400E Φ22 9m</v>
          </cell>
          <cell r="D2014" t="str">
            <v>吨</v>
          </cell>
          <cell r="E2014">
            <v>15</v>
          </cell>
          <cell r="F2014">
            <v>45759</v>
          </cell>
          <cell r="G2014" t="str">
            <v>（商投建工达州中医药科技园-4工区-3号楼）达州市通川区达州中医药职业学院犀牛大道北段</v>
          </cell>
          <cell r="H2014" t="str">
            <v>张扬</v>
          </cell>
          <cell r="I2014">
            <v>18381904567</v>
          </cell>
        </row>
        <row r="2015">
          <cell r="A2015" t="str">
            <v>晋邦</v>
          </cell>
          <cell r="B2015" t="str">
            <v>螺纹钢</v>
          </cell>
          <cell r="C2015" t="str">
            <v>HRB400E Φ12 9m</v>
          </cell>
          <cell r="D2015" t="str">
            <v>吨</v>
          </cell>
          <cell r="E2015">
            <v>25</v>
          </cell>
          <cell r="F2015">
            <v>45759</v>
          </cell>
          <cell r="G2015" t="str">
            <v>（商投建工达州中医药科技园-2工区-景观桥）达州市通川区达州中医药职业学院犀牛大道北段</v>
          </cell>
          <cell r="H2015" t="str">
            <v>李波</v>
          </cell>
          <cell r="I2015">
            <v>18381899787</v>
          </cell>
        </row>
        <row r="2016">
          <cell r="A2016" t="str">
            <v>晋邦</v>
          </cell>
          <cell r="B2016" t="str">
            <v>螺纹钢</v>
          </cell>
          <cell r="C2016" t="str">
            <v>HRB400E Φ20 9m</v>
          </cell>
          <cell r="D2016" t="str">
            <v>吨</v>
          </cell>
          <cell r="E2016">
            <v>21</v>
          </cell>
          <cell r="F2016">
            <v>45759</v>
          </cell>
          <cell r="G2016" t="str">
            <v>（商投建工达州中医药科技园-2工区-景观桥）达州市通川区达州中医药职业学院犀牛大道北段</v>
          </cell>
          <cell r="H2016" t="str">
            <v>李波</v>
          </cell>
          <cell r="I2016">
            <v>18381899787</v>
          </cell>
        </row>
        <row r="2017">
          <cell r="A2017" t="str">
            <v>成实</v>
          </cell>
          <cell r="B2017" t="str">
            <v>盘螺</v>
          </cell>
          <cell r="C2017" t="str">
            <v>HRB400E Φ6</v>
          </cell>
          <cell r="D2017" t="str">
            <v>吨</v>
          </cell>
          <cell r="E2017">
            <v>2</v>
          </cell>
          <cell r="F2017">
            <v>45759</v>
          </cell>
          <cell r="G2017" t="str">
            <v>（中铁五局新津tod项目）成都市新津区旭辉天府未来城南(华金路南)</v>
          </cell>
          <cell r="H2017" t="str">
            <v>李霜</v>
          </cell>
          <cell r="I2017">
            <v>18785086540</v>
          </cell>
        </row>
        <row r="2018">
          <cell r="A2018" t="str">
            <v>成实</v>
          </cell>
          <cell r="B2018" t="str">
            <v>盘螺</v>
          </cell>
          <cell r="C2018" t="str">
            <v>HRB400E Φ8</v>
          </cell>
          <cell r="D2018" t="str">
            <v>吨</v>
          </cell>
          <cell r="E2018">
            <v>16</v>
          </cell>
          <cell r="F2018">
            <v>45759</v>
          </cell>
          <cell r="G2018" t="str">
            <v>（中铁五局新津tod项目）成都市新津区旭辉天府未来城南(华金路南)</v>
          </cell>
          <cell r="H2018" t="str">
            <v>李霜</v>
          </cell>
          <cell r="I2018">
            <v>18785086540</v>
          </cell>
        </row>
        <row r="2019">
          <cell r="A2019" t="str">
            <v>成实</v>
          </cell>
          <cell r="B2019" t="str">
            <v>盘螺</v>
          </cell>
          <cell r="C2019" t="str">
            <v>HRB400E Φ10</v>
          </cell>
          <cell r="D2019" t="str">
            <v>吨</v>
          </cell>
          <cell r="E2019">
            <v>10</v>
          </cell>
          <cell r="F2019">
            <v>45759</v>
          </cell>
          <cell r="G2019" t="str">
            <v>（中铁五局新津tod项目）成都市新津区旭辉天府未来城南(华金路南)</v>
          </cell>
          <cell r="H2019" t="str">
            <v>李霜</v>
          </cell>
          <cell r="I2019">
            <v>18785086540</v>
          </cell>
        </row>
        <row r="2020">
          <cell r="A2020" t="str">
            <v>成实</v>
          </cell>
          <cell r="B2020" t="str">
            <v>螺纹钢</v>
          </cell>
          <cell r="C2020" t="str">
            <v>HRB400E Φ22 9m</v>
          </cell>
          <cell r="D2020" t="str">
            <v>吨</v>
          </cell>
          <cell r="E2020">
            <v>5</v>
          </cell>
          <cell r="F2020">
            <v>45759</v>
          </cell>
          <cell r="G2020" t="str">
            <v>（中铁五局新津tod项目）成都市新津区旭辉天府未来城南(华金路南)</v>
          </cell>
          <cell r="H2020" t="str">
            <v>李霜</v>
          </cell>
          <cell r="I2020">
            <v>18785086540</v>
          </cell>
        </row>
        <row r="2021">
          <cell r="A2021" t="str">
            <v>德胜</v>
          </cell>
          <cell r="B2021" t="str">
            <v>螺纹钢</v>
          </cell>
          <cell r="C2021" t="str">
            <v>HRB400E Φ12 9m</v>
          </cell>
          <cell r="D2021" t="str">
            <v>吨</v>
          </cell>
          <cell r="E2021">
            <v>28</v>
          </cell>
          <cell r="F2021">
            <v>45759</v>
          </cell>
          <cell r="G2021" t="str">
            <v>（中铁五局新津tod项目）成都市新津区旭辉天府未来城南(华金路南)</v>
          </cell>
          <cell r="H2021" t="str">
            <v>李霜</v>
          </cell>
          <cell r="I2021">
            <v>18785086540</v>
          </cell>
        </row>
        <row r="2022">
          <cell r="A2022" t="str">
            <v>德胜</v>
          </cell>
          <cell r="B2022" t="str">
            <v>螺纹钢</v>
          </cell>
          <cell r="C2022" t="str">
            <v>HRB400E Φ14 9m</v>
          </cell>
          <cell r="D2022" t="str">
            <v>吨</v>
          </cell>
          <cell r="E2022">
            <v>17</v>
          </cell>
          <cell r="F2022">
            <v>45759</v>
          </cell>
          <cell r="G2022" t="str">
            <v>（中铁五局新津tod项目）成都市新津区旭辉天府未来城南(华金路南)</v>
          </cell>
          <cell r="H2022" t="str">
            <v>李霜</v>
          </cell>
          <cell r="I2022">
            <v>18785086540</v>
          </cell>
        </row>
        <row r="2023">
          <cell r="A2023" t="str">
            <v>德胜</v>
          </cell>
          <cell r="B2023" t="str">
            <v>螺纹钢</v>
          </cell>
          <cell r="C2023" t="str">
            <v>HRB400E Φ16 9m</v>
          </cell>
          <cell r="D2023" t="str">
            <v>吨</v>
          </cell>
          <cell r="E2023">
            <v>6</v>
          </cell>
          <cell r="F2023">
            <v>45759</v>
          </cell>
          <cell r="G2023" t="str">
            <v>（中铁五局新津tod项目）成都市新津区旭辉天府未来城南(华金路南)</v>
          </cell>
          <cell r="H2023" t="str">
            <v>李霜</v>
          </cell>
          <cell r="I2023">
            <v>18785086540</v>
          </cell>
        </row>
        <row r="2024">
          <cell r="A2024" t="str">
            <v>德胜</v>
          </cell>
          <cell r="B2024" t="str">
            <v>螺纹钢</v>
          </cell>
          <cell r="C2024" t="str">
            <v>HRB400E Φ18 9m</v>
          </cell>
          <cell r="D2024" t="str">
            <v>吨</v>
          </cell>
          <cell r="E2024">
            <v>42</v>
          </cell>
          <cell r="F2024">
            <v>45759</v>
          </cell>
          <cell r="G2024" t="str">
            <v>（中铁五局新津tod项目）成都市新津区旭辉天府未来城南(华金路南)</v>
          </cell>
          <cell r="H2024" t="str">
            <v>李霜</v>
          </cell>
          <cell r="I2024">
            <v>18785086540</v>
          </cell>
        </row>
        <row r="2025">
          <cell r="A2025" t="str">
            <v>德胜</v>
          </cell>
          <cell r="B2025" t="str">
            <v>螺纹钢</v>
          </cell>
          <cell r="C2025" t="str">
            <v>HRB400E Φ20 9m</v>
          </cell>
          <cell r="D2025" t="str">
            <v>吨</v>
          </cell>
          <cell r="E2025">
            <v>14</v>
          </cell>
          <cell r="F2025">
            <v>45759</v>
          </cell>
          <cell r="G2025" t="str">
            <v>（中铁五局新津tod项目）成都市新津区旭辉天府未来城南(华金路南)</v>
          </cell>
          <cell r="H2025" t="str">
            <v>李霜</v>
          </cell>
          <cell r="I2025">
            <v>18785086540</v>
          </cell>
        </row>
        <row r="2026">
          <cell r="A2026" t="str">
            <v>德胜</v>
          </cell>
          <cell r="B2026" t="str">
            <v>螺纹钢</v>
          </cell>
          <cell r="C2026" t="str">
            <v>HRB400E Φ25 9m</v>
          </cell>
          <cell r="D2026" t="str">
            <v>吨</v>
          </cell>
          <cell r="E2026">
            <v>3</v>
          </cell>
          <cell r="F2026">
            <v>45759</v>
          </cell>
          <cell r="G2026" t="str">
            <v>（中铁五局新津tod项目）成都市新津区旭辉天府未来城南(华金路南)</v>
          </cell>
          <cell r="H2026" t="str">
            <v>李霜</v>
          </cell>
          <cell r="I2026">
            <v>18785086540</v>
          </cell>
        </row>
        <row r="2027">
          <cell r="A2027" t="str">
            <v>润耀</v>
          </cell>
          <cell r="B2027" t="str">
            <v>螺纹钢</v>
          </cell>
          <cell r="C2027" t="str">
            <v>HRB400EФ25*9m</v>
          </cell>
          <cell r="D2027" t="str">
            <v>吨</v>
          </cell>
          <cell r="E2027">
            <v>35</v>
          </cell>
          <cell r="F2027">
            <v>45760</v>
          </cell>
          <cell r="G2027" t="str">
            <v>（中铁六局呼和公司康新高速TJ4-2标）四川省甘孜藏族自治州康定市新都桥镇东俄罗三村中建八局搅拌站旁</v>
          </cell>
          <cell r="H2027" t="str">
            <v>许文刚</v>
          </cell>
          <cell r="I2027">
            <v>15848808186</v>
          </cell>
        </row>
        <row r="2028">
          <cell r="A2028" t="str">
            <v>润耀</v>
          </cell>
          <cell r="B2028" t="str">
            <v>螺纹钢</v>
          </cell>
          <cell r="C2028" t="str">
            <v>HRB400EФ25*9m</v>
          </cell>
          <cell r="D2028" t="str">
            <v>吨</v>
          </cell>
          <cell r="E2028">
            <v>35</v>
          </cell>
          <cell r="F2028">
            <v>45760</v>
          </cell>
          <cell r="G2028" t="str">
            <v>（中铁一局四公司康新高速TJ1-1标雅加梗隧道）四川省甘孜州康定市雅加梗</v>
          </cell>
          <cell r="H2028" t="str">
            <v>王德华</v>
          </cell>
          <cell r="I2028">
            <v>18008085797</v>
          </cell>
        </row>
        <row r="2029">
          <cell r="A2029" t="str">
            <v>润耀</v>
          </cell>
          <cell r="B2029" t="str">
            <v>螺纹钢</v>
          </cell>
          <cell r="C2029" t="str">
            <v>HRB400EФ22*9m</v>
          </cell>
          <cell r="D2029" t="str">
            <v>吨</v>
          </cell>
          <cell r="E2029">
            <v>35</v>
          </cell>
          <cell r="F2029">
            <v>45760</v>
          </cell>
          <cell r="G2029" t="str">
            <v>（中铁一局四公司康新高速TJ1-1标贡不卡隧道）四川省甘孜州康定市折多塘村车管所旁</v>
          </cell>
          <cell r="H2029" t="str">
            <v>王德华</v>
          </cell>
          <cell r="I2029">
            <v>18008085797</v>
          </cell>
        </row>
        <row r="2030">
          <cell r="A2030" t="str">
            <v>润耀</v>
          </cell>
          <cell r="B2030" t="str">
            <v>盘圆</v>
          </cell>
          <cell r="C2030" t="str">
            <v>HPB300Ф12</v>
          </cell>
          <cell r="D2030" t="str">
            <v>吨</v>
          </cell>
          <cell r="E2030">
            <v>35</v>
          </cell>
          <cell r="F2030">
            <v>45760</v>
          </cell>
          <cell r="G2030" t="str">
            <v>（中铁一局四公司康新高速TJ1-1标贡不卡隧道）四川省甘孜州康定市折多塘村车管所旁</v>
          </cell>
          <cell r="H2030" t="str">
            <v>王德华</v>
          </cell>
          <cell r="I2030">
            <v>18008085797</v>
          </cell>
        </row>
        <row r="2031">
          <cell r="A2031" t="str">
            <v>润耀</v>
          </cell>
          <cell r="B2031" t="str">
            <v>螺纹钢</v>
          </cell>
          <cell r="C2031" t="str">
            <v>HRB400EФ22*9m</v>
          </cell>
          <cell r="D2031" t="str">
            <v>吨</v>
          </cell>
          <cell r="E2031">
            <v>35</v>
          </cell>
          <cell r="F2031">
            <v>45760</v>
          </cell>
          <cell r="G2031" t="str">
            <v>（中铁一局四公司康新高速TJ1-1标康定隧道）四川省甘孜州康定市榆林街道甘孜州博物馆旁</v>
          </cell>
          <cell r="H2031" t="str">
            <v>王德华</v>
          </cell>
          <cell r="I2031">
            <v>18008085797</v>
          </cell>
        </row>
        <row r="2032">
          <cell r="A2032" t="str">
            <v>润耀</v>
          </cell>
          <cell r="B2032" t="str">
            <v>螺纹钢</v>
          </cell>
          <cell r="C2032" t="str">
            <v>HRB400E Φ12×9米</v>
          </cell>
          <cell r="D2032" t="str">
            <v>吨</v>
          </cell>
          <cell r="E2032">
            <v>9</v>
          </cell>
          <cell r="F2032">
            <v>45760</v>
          </cell>
          <cell r="G2032" t="str">
            <v>（自永2标九局西南分公司钢筋棚）四川省自贡市骑龙镇大湾村</v>
          </cell>
          <cell r="H2032" t="str">
            <v>高彦彬</v>
          </cell>
          <cell r="I2032">
            <v>13835906370</v>
          </cell>
        </row>
        <row r="2033">
          <cell r="A2033" t="str">
            <v>润耀</v>
          </cell>
          <cell r="B2033" t="str">
            <v>螺纹钢</v>
          </cell>
          <cell r="C2033" t="str">
            <v>HRB400E Φ14×9米</v>
          </cell>
          <cell r="D2033" t="str">
            <v>吨</v>
          </cell>
          <cell r="E2033">
            <v>3</v>
          </cell>
          <cell r="F2033">
            <v>45760</v>
          </cell>
          <cell r="G2033" t="str">
            <v>（自永2标九局西南分公司钢筋棚）四川省自贡市骑龙镇大湾村</v>
          </cell>
          <cell r="H2033" t="str">
            <v>高彦彬</v>
          </cell>
          <cell r="I2033">
            <v>13835906370</v>
          </cell>
        </row>
        <row r="2034">
          <cell r="A2034" t="str">
            <v>润耀</v>
          </cell>
          <cell r="B2034" t="str">
            <v>螺纹钢</v>
          </cell>
          <cell r="C2034" t="str">
            <v>HRB400E Φ22×9米</v>
          </cell>
          <cell r="D2034" t="str">
            <v>吨</v>
          </cell>
          <cell r="E2034">
            <v>3</v>
          </cell>
          <cell r="F2034">
            <v>45760</v>
          </cell>
          <cell r="G2034" t="str">
            <v>（自永2标九局西南分公司钢筋棚）四川省自贡市骑龙镇大湾村</v>
          </cell>
          <cell r="H2034" t="str">
            <v>高彦彬</v>
          </cell>
          <cell r="I2034">
            <v>13835906370</v>
          </cell>
        </row>
        <row r="2035">
          <cell r="A2035" t="str">
            <v>润耀</v>
          </cell>
          <cell r="B2035" t="str">
            <v>螺纹钢</v>
          </cell>
          <cell r="C2035" t="str">
            <v>HRB400E Φ32×12米</v>
          </cell>
          <cell r="D2035" t="str">
            <v>吨</v>
          </cell>
          <cell r="E2035">
            <v>15</v>
          </cell>
          <cell r="F2035">
            <v>45760</v>
          </cell>
          <cell r="G2035" t="str">
            <v>（自永2标九局西南分公司钢筋棚）四川省自贡市骑龙镇大湾村</v>
          </cell>
          <cell r="H2035" t="str">
            <v>高彦彬</v>
          </cell>
          <cell r="I2035">
            <v>13835906370</v>
          </cell>
        </row>
        <row r="2036">
          <cell r="A2036" t="str">
            <v>润耀</v>
          </cell>
          <cell r="B2036" t="str">
            <v>螺纹钢</v>
          </cell>
          <cell r="C2036" t="str">
            <v>HRB400E Φ32×9米</v>
          </cell>
          <cell r="D2036" t="str">
            <v>吨</v>
          </cell>
          <cell r="E2036">
            <v>6</v>
          </cell>
          <cell r="F2036">
            <v>45760</v>
          </cell>
          <cell r="G2036" t="str">
            <v>（自永2标九局西南分公司钢筋棚）四川省自贡市骑龙镇大湾村</v>
          </cell>
          <cell r="H2036" t="str">
            <v>高彦彬</v>
          </cell>
          <cell r="I2036">
            <v>13835906370</v>
          </cell>
        </row>
        <row r="2037">
          <cell r="A2037" t="str">
            <v>润耀</v>
          </cell>
          <cell r="B2037" t="str">
            <v>螺纹钢</v>
          </cell>
          <cell r="C2037" t="str">
            <v>HRB400E Φ25 9m</v>
          </cell>
          <cell r="D2037" t="str">
            <v>吨</v>
          </cell>
          <cell r="E2037">
            <v>35</v>
          </cell>
          <cell r="F2037">
            <v>45760</v>
          </cell>
          <cell r="G2037" t="str">
            <v>（中铁五局-成渝扩容3标）四川省资阳市雁江区伍隍镇铺子村雁江区X138</v>
          </cell>
          <cell r="H2037" t="str">
            <v>王健</v>
          </cell>
          <cell r="I2037">
            <v>17726168395</v>
          </cell>
        </row>
        <row r="2038">
          <cell r="A2038" t="str">
            <v>达钢</v>
          </cell>
          <cell r="B2038" t="str">
            <v>盘螺</v>
          </cell>
          <cell r="C2038" t="str">
            <v>HRB400E Φ8</v>
          </cell>
          <cell r="D2038" t="str">
            <v>吨</v>
          </cell>
          <cell r="E2038">
            <v>15</v>
          </cell>
          <cell r="F2038">
            <v>45761</v>
          </cell>
          <cell r="G2038" t="str">
            <v>（五局乐山机场项目）乐山市五通桥区冠英镇</v>
          </cell>
          <cell r="H2038" t="str">
            <v>王思思</v>
          </cell>
          <cell r="I2038">
            <v>18973190156</v>
          </cell>
        </row>
        <row r="2039">
          <cell r="A2039" t="str">
            <v>达钢</v>
          </cell>
          <cell r="B2039" t="str">
            <v>螺纹钢</v>
          </cell>
          <cell r="C2039" t="str">
            <v>HRB400E Φ20 9m</v>
          </cell>
          <cell r="D2039" t="str">
            <v>吨</v>
          </cell>
          <cell r="E2039">
            <v>20</v>
          </cell>
          <cell r="F2039">
            <v>45761</v>
          </cell>
          <cell r="G2039" t="str">
            <v>（五局乐山机场项目）乐山市五通桥区冠英镇</v>
          </cell>
          <cell r="H2039" t="str">
            <v>王思思</v>
          </cell>
          <cell r="I2039">
            <v>18973190156</v>
          </cell>
        </row>
        <row r="2040">
          <cell r="A2040" t="str">
            <v>达钢</v>
          </cell>
          <cell r="B2040" t="str">
            <v>盘螺</v>
          </cell>
          <cell r="C2040" t="str">
            <v>HRB400E Φ6</v>
          </cell>
          <cell r="D2040" t="str">
            <v>吨</v>
          </cell>
          <cell r="E2040">
            <v>70</v>
          </cell>
          <cell r="F2040">
            <v>45761</v>
          </cell>
          <cell r="G2040" t="str">
            <v>(五冶钢构医学科学产业园建设项目房建三部-管网总坪)四川省南充市顺庆区搬罾街道学府大道二段</v>
          </cell>
          <cell r="H2040" t="str">
            <v>郑林</v>
          </cell>
          <cell r="I2040">
            <v>18349955455</v>
          </cell>
        </row>
        <row r="2041">
          <cell r="A2041" t="str">
            <v>达钢</v>
          </cell>
          <cell r="B2041" t="str">
            <v>盘螺</v>
          </cell>
          <cell r="C2041" t="str">
            <v>HRB400E Φ8</v>
          </cell>
          <cell r="D2041" t="str">
            <v>吨</v>
          </cell>
          <cell r="E2041">
            <v>22.5</v>
          </cell>
          <cell r="F2041">
            <v>45761</v>
          </cell>
          <cell r="G2041" t="str">
            <v>（商投建工达州中医药科技园-4工区-8号楼）达州市通川区达州中医药职业学院犀牛大道北段</v>
          </cell>
          <cell r="H2041" t="str">
            <v>张扬</v>
          </cell>
          <cell r="I2041">
            <v>18381904567</v>
          </cell>
        </row>
        <row r="2042">
          <cell r="A2042" t="str">
            <v>达钢</v>
          </cell>
          <cell r="B2042" t="str">
            <v>螺纹钢</v>
          </cell>
          <cell r="C2042" t="str">
            <v>HRB400E Φ12 9m</v>
          </cell>
          <cell r="D2042" t="str">
            <v>吨</v>
          </cell>
          <cell r="E2042">
            <v>9</v>
          </cell>
          <cell r="F2042">
            <v>45761</v>
          </cell>
          <cell r="G2042" t="str">
            <v>（商投建工达州中医药科技园-4工区-8号楼）达州市通川区达州中医药职业学院犀牛大道北段</v>
          </cell>
          <cell r="H2042" t="str">
            <v>张扬</v>
          </cell>
          <cell r="I2042">
            <v>18381904567</v>
          </cell>
        </row>
        <row r="2043">
          <cell r="A2043" t="str">
            <v>达钢</v>
          </cell>
          <cell r="B2043" t="str">
            <v>螺纹钢</v>
          </cell>
          <cell r="C2043" t="str">
            <v>HRB400E Φ18 9m</v>
          </cell>
          <cell r="D2043" t="str">
            <v>吨</v>
          </cell>
          <cell r="E2043">
            <v>9</v>
          </cell>
          <cell r="F2043">
            <v>45761</v>
          </cell>
          <cell r="G2043" t="str">
            <v>（商投建工达州中医药科技园-4工区-8号楼）达州市通川区达州中医药职业学院犀牛大道北段</v>
          </cell>
          <cell r="H2043" t="str">
            <v>张扬</v>
          </cell>
          <cell r="I2043">
            <v>18381904567</v>
          </cell>
        </row>
        <row r="2044">
          <cell r="A2044" t="str">
            <v>达钢</v>
          </cell>
          <cell r="B2044" t="str">
            <v>螺纹钢</v>
          </cell>
          <cell r="C2044" t="str">
            <v>HRB400E Φ20 9m</v>
          </cell>
          <cell r="D2044" t="str">
            <v>吨</v>
          </cell>
          <cell r="E2044">
            <v>35</v>
          </cell>
          <cell r="F2044">
            <v>45761</v>
          </cell>
          <cell r="G2044" t="str">
            <v>（商投建工达州中医药科技园-4工区-8号楼）达州市通川区达州中医药职业学院犀牛大道北段</v>
          </cell>
          <cell r="H2044" t="str">
            <v>张扬</v>
          </cell>
          <cell r="I2044">
            <v>18381904567</v>
          </cell>
        </row>
        <row r="2045">
          <cell r="A2045" t="str">
            <v>达钢</v>
          </cell>
          <cell r="B2045" t="str">
            <v>螺纹钢</v>
          </cell>
          <cell r="C2045" t="str">
            <v>HRB400E Φ22 9m</v>
          </cell>
          <cell r="D2045" t="str">
            <v>吨</v>
          </cell>
          <cell r="E2045">
            <v>24</v>
          </cell>
          <cell r="F2045">
            <v>45761</v>
          </cell>
          <cell r="G2045" t="str">
            <v>（商投建工达州中医药科技园-4工区-8号楼）达州市通川区达州中医药职业学院犀牛大道北段</v>
          </cell>
          <cell r="H2045" t="str">
            <v>张扬</v>
          </cell>
          <cell r="I2045">
            <v>18381904567</v>
          </cell>
        </row>
        <row r="2046">
          <cell r="A2046" t="str">
            <v>达钢</v>
          </cell>
          <cell r="B2046" t="str">
            <v>螺纹钢</v>
          </cell>
          <cell r="C2046" t="str">
            <v>HRB400E Φ12 9m</v>
          </cell>
          <cell r="D2046" t="str">
            <v>吨</v>
          </cell>
          <cell r="E2046">
            <v>9</v>
          </cell>
          <cell r="F2046">
            <v>45761</v>
          </cell>
          <cell r="G2046" t="str">
            <v>（五冶达州国道542项目-三工区桥梁3工段）四川省达州市达川区赵固镇水文村原村委会下300米</v>
          </cell>
          <cell r="H2046" t="str">
            <v>李代茂</v>
          </cell>
          <cell r="I2046">
            <v>18302833536</v>
          </cell>
        </row>
        <row r="2047">
          <cell r="A2047" t="str">
            <v>达钢</v>
          </cell>
          <cell r="B2047" t="str">
            <v>螺纹钢</v>
          </cell>
          <cell r="C2047" t="str">
            <v>HRB400E Φ28 9m</v>
          </cell>
          <cell r="D2047" t="str">
            <v>吨</v>
          </cell>
          <cell r="E2047">
            <v>15</v>
          </cell>
          <cell r="F2047">
            <v>45761</v>
          </cell>
          <cell r="G2047" t="str">
            <v>（五冶达州国道542项目-三工区桥梁3工段）四川省达州市达川区赵固镇水文村原村委会下300米</v>
          </cell>
          <cell r="H2047" t="str">
            <v>李代茂</v>
          </cell>
          <cell r="I2047">
            <v>18302833536</v>
          </cell>
        </row>
        <row r="2048">
          <cell r="A2048" t="str">
            <v>达钢</v>
          </cell>
          <cell r="B2048" t="str">
            <v>螺纹钢</v>
          </cell>
          <cell r="C2048" t="str">
            <v>HRB400E Φ20 9m</v>
          </cell>
          <cell r="D2048" t="str">
            <v>吨</v>
          </cell>
          <cell r="E2048">
            <v>6</v>
          </cell>
          <cell r="F2048">
            <v>45761</v>
          </cell>
          <cell r="G2048" t="str">
            <v>（五冶达州国道542项目-桥梁4标）四川省达州市达川区大堰镇双井村</v>
          </cell>
          <cell r="H2048" t="str">
            <v>吴志强</v>
          </cell>
          <cell r="I2048">
            <v>18820030907</v>
          </cell>
        </row>
        <row r="2049">
          <cell r="A2049" t="str">
            <v>达钢</v>
          </cell>
          <cell r="B2049" t="str">
            <v>螺纹钢</v>
          </cell>
          <cell r="C2049" t="str">
            <v>HRB400E Φ28 9m</v>
          </cell>
          <cell r="D2049" t="str">
            <v>吨</v>
          </cell>
          <cell r="E2049">
            <v>45</v>
          </cell>
          <cell r="F2049">
            <v>45761</v>
          </cell>
          <cell r="G2049" t="str">
            <v>（五冶达州国道542项目-桥梁4标）四川省达州市达川区大堰镇双井村</v>
          </cell>
          <cell r="H2049" t="str">
            <v>吴志强</v>
          </cell>
          <cell r="I2049">
            <v>18820030907</v>
          </cell>
        </row>
        <row r="2050">
          <cell r="A2050" t="str">
            <v>达钢</v>
          </cell>
          <cell r="B2050" t="str">
            <v>螺纹钢</v>
          </cell>
          <cell r="C2050" t="str">
            <v>HRB400E Φ12 9m</v>
          </cell>
          <cell r="D2050" t="str">
            <v>吨</v>
          </cell>
          <cell r="E2050">
            <v>18</v>
          </cell>
          <cell r="F2050">
            <v>45761</v>
          </cell>
          <cell r="G2050" t="str">
            <v>（五冶达州国道542项目-一工区路基三工段-1）达州市达州区桥湾镇兰庙村村民委员会</v>
          </cell>
          <cell r="H2050" t="str">
            <v>杨勇</v>
          </cell>
          <cell r="I2050">
            <v>18398563998</v>
          </cell>
        </row>
        <row r="2051">
          <cell r="A2051" t="str">
            <v>达钢</v>
          </cell>
          <cell r="B2051" t="str">
            <v>螺纹钢</v>
          </cell>
          <cell r="C2051" t="str">
            <v>HRB400E Φ18 9m</v>
          </cell>
          <cell r="D2051" t="str">
            <v>吨</v>
          </cell>
          <cell r="E2051">
            <v>28</v>
          </cell>
          <cell r="F2051">
            <v>45761</v>
          </cell>
          <cell r="G2051" t="str">
            <v>（五冶达州国道542项目-一工区路基三工段-1）达州市达州区桥湾镇兰庙村村民委员会</v>
          </cell>
          <cell r="H2051" t="str">
            <v>杨勇</v>
          </cell>
          <cell r="I2051">
            <v>18398563998</v>
          </cell>
        </row>
        <row r="2052">
          <cell r="A2052" t="str">
            <v>晋邦</v>
          </cell>
          <cell r="B2052" t="str">
            <v>螺纹钢</v>
          </cell>
          <cell r="C2052" t="str">
            <v>HRB400E Φ20 9m</v>
          </cell>
          <cell r="D2052" t="str">
            <v>吨</v>
          </cell>
          <cell r="E2052">
            <v>15</v>
          </cell>
          <cell r="F2052">
            <v>45761</v>
          </cell>
          <cell r="G2052" t="str">
            <v>（十九冶-江龙高速二分部）重庆市云阳县宝坪镇双塆村*宝坪梁场</v>
          </cell>
          <cell r="H2052" t="str">
            <v>张鹏</v>
          </cell>
          <cell r="I2052">
            <v>18223006448</v>
          </cell>
        </row>
        <row r="2053">
          <cell r="A2053" t="str">
            <v>晋邦</v>
          </cell>
          <cell r="B2053" t="str">
            <v>螺纹钢</v>
          </cell>
          <cell r="C2053" t="str">
            <v>HRB400E Φ16 9m</v>
          </cell>
          <cell r="D2053" t="str">
            <v>吨</v>
          </cell>
          <cell r="E2053">
            <v>5</v>
          </cell>
          <cell r="F2053">
            <v>45761</v>
          </cell>
          <cell r="G2053" t="str">
            <v>（十九冶-江龙高速二分部）重庆市云阳县宝坪镇双塆村*宝坪梁场</v>
          </cell>
          <cell r="H2053" t="str">
            <v>张鹏</v>
          </cell>
          <cell r="I2053">
            <v>18223006448</v>
          </cell>
        </row>
        <row r="2054">
          <cell r="A2054" t="str">
            <v>晋邦</v>
          </cell>
          <cell r="B2054" t="str">
            <v>螺纹钢</v>
          </cell>
          <cell r="C2054" t="str">
            <v>HRB400E Φ12 9m</v>
          </cell>
          <cell r="D2054" t="str">
            <v>吨</v>
          </cell>
          <cell r="E2054">
            <v>5</v>
          </cell>
          <cell r="F2054">
            <v>45761</v>
          </cell>
          <cell r="G2054" t="str">
            <v>（十九冶-江龙高速二分部）重庆市云阳县宝坪镇双塆村*宝坪梁场</v>
          </cell>
          <cell r="H2054" t="str">
            <v>张鹏</v>
          </cell>
          <cell r="I2054">
            <v>18223006448</v>
          </cell>
        </row>
        <row r="2055">
          <cell r="A2055" t="str">
            <v>晋邦</v>
          </cell>
          <cell r="B2055" t="str">
            <v>高线</v>
          </cell>
          <cell r="C2055" t="str">
            <v>HPB300Φ10</v>
          </cell>
          <cell r="D2055" t="str">
            <v>吨</v>
          </cell>
          <cell r="E2055">
            <v>10</v>
          </cell>
          <cell r="F2055">
            <v>45761</v>
          </cell>
          <cell r="G2055" t="str">
            <v>（十九冶-江龙高速二分部）重庆市云阳县宝坪镇双塆村*宝坪梁场</v>
          </cell>
          <cell r="H2055" t="str">
            <v>张鹏</v>
          </cell>
          <cell r="I2055">
            <v>18223006448</v>
          </cell>
        </row>
        <row r="2056">
          <cell r="A2056" t="str">
            <v>晋邦</v>
          </cell>
          <cell r="B2056" t="str">
            <v>螺纹钢</v>
          </cell>
          <cell r="C2056" t="str">
            <v>HRB400E Φ28 9m</v>
          </cell>
          <cell r="D2056" t="str">
            <v>吨</v>
          </cell>
          <cell r="E2056">
            <v>5.5</v>
          </cell>
          <cell r="F2056">
            <v>45761</v>
          </cell>
          <cell r="G2056" t="str">
            <v>（十九冶-江龙高速二分部）重庆市云阳县宝坪镇双塆村*九倒拐大桥</v>
          </cell>
          <cell r="H2056" t="str">
            <v>张鹏</v>
          </cell>
          <cell r="I2056">
            <v>18223006448</v>
          </cell>
        </row>
        <row r="2057">
          <cell r="A2057" t="str">
            <v>晋邦</v>
          </cell>
          <cell r="B2057" t="str">
            <v>螺纹钢</v>
          </cell>
          <cell r="C2057" t="str">
            <v>HRB400E Φ25 9m</v>
          </cell>
          <cell r="D2057" t="str">
            <v>吨</v>
          </cell>
          <cell r="E2057">
            <v>5.5</v>
          </cell>
          <cell r="F2057">
            <v>45761</v>
          </cell>
          <cell r="G2057" t="str">
            <v>（十九冶-江龙高速二分部）重庆市云阳县宝坪镇双塆村*九倒拐大桥</v>
          </cell>
          <cell r="H2057" t="str">
            <v>张鹏</v>
          </cell>
          <cell r="I2057">
            <v>18223006448</v>
          </cell>
        </row>
        <row r="2058">
          <cell r="A2058" t="str">
            <v>晋邦</v>
          </cell>
          <cell r="B2058" t="str">
            <v>螺纹钢</v>
          </cell>
          <cell r="C2058" t="str">
            <v>HRB400E Φ16 9m</v>
          </cell>
          <cell r="D2058" t="str">
            <v>吨</v>
          </cell>
          <cell r="E2058">
            <v>12</v>
          </cell>
          <cell r="F2058">
            <v>45761</v>
          </cell>
          <cell r="G2058" t="str">
            <v>（十九冶-江龙高速二分部）重庆市云阳县宝坪镇双塆村*九倒拐大桥</v>
          </cell>
          <cell r="H2058" t="str">
            <v>张鹏</v>
          </cell>
          <cell r="I2058">
            <v>18223006448</v>
          </cell>
        </row>
        <row r="2059">
          <cell r="A2059" t="str">
            <v>晋邦</v>
          </cell>
          <cell r="B2059" t="str">
            <v>螺纹钢</v>
          </cell>
          <cell r="C2059" t="str">
            <v>HRB400E Φ12 9m</v>
          </cell>
          <cell r="D2059" t="str">
            <v>吨</v>
          </cell>
          <cell r="E2059">
            <v>5</v>
          </cell>
          <cell r="F2059">
            <v>45761</v>
          </cell>
          <cell r="G2059" t="str">
            <v>（十九冶-江龙高速二分部）重庆市云阳县宝坪镇双塆村*九倒拐大桥</v>
          </cell>
          <cell r="H2059" t="str">
            <v>张鹏</v>
          </cell>
          <cell r="I2059">
            <v>18223006448</v>
          </cell>
        </row>
        <row r="2060">
          <cell r="A2060" t="str">
            <v>晋邦</v>
          </cell>
          <cell r="B2060" t="str">
            <v>盘螺</v>
          </cell>
          <cell r="C2060" t="str">
            <v>HRB400E Φ10</v>
          </cell>
          <cell r="D2060" t="str">
            <v>吨</v>
          </cell>
          <cell r="E2060">
            <v>5</v>
          </cell>
          <cell r="F2060">
            <v>45761</v>
          </cell>
          <cell r="G2060" t="str">
            <v>（十九冶-江龙高速二分部）重庆市云阳县宝坪镇双塆村*九倒拐大桥</v>
          </cell>
          <cell r="H2060" t="str">
            <v>张鹏</v>
          </cell>
          <cell r="I2060">
            <v>18223006448</v>
          </cell>
        </row>
        <row r="2061">
          <cell r="A2061" t="str">
            <v>晋邦</v>
          </cell>
          <cell r="B2061" t="str">
            <v>高线</v>
          </cell>
          <cell r="C2061" t="str">
            <v>HPB300Φ8</v>
          </cell>
          <cell r="D2061" t="str">
            <v>吨</v>
          </cell>
          <cell r="E2061">
            <v>4</v>
          </cell>
          <cell r="F2061">
            <v>45761</v>
          </cell>
          <cell r="G2061" t="str">
            <v>（十九冶-江龙高速二分部）重庆市云阳县宝坪镇双塆村*地坪村路基</v>
          </cell>
          <cell r="H2061" t="str">
            <v>张鹏</v>
          </cell>
          <cell r="I2061">
            <v>18223006448</v>
          </cell>
        </row>
        <row r="2062">
          <cell r="A2062" t="str">
            <v>晋邦</v>
          </cell>
          <cell r="B2062" t="str">
            <v>螺纹钢</v>
          </cell>
          <cell r="C2062" t="str">
            <v>HRB400E Φ16 9m</v>
          </cell>
          <cell r="D2062" t="str">
            <v>吨</v>
          </cell>
          <cell r="E2062">
            <v>6</v>
          </cell>
          <cell r="F2062">
            <v>45761</v>
          </cell>
          <cell r="G2062" t="str">
            <v>（十九冶-江龙高速二分部）重庆市云阳县宝坪镇双塆村*地坪村路基</v>
          </cell>
          <cell r="H2062" t="str">
            <v>张鹏</v>
          </cell>
          <cell r="I2062">
            <v>18223006448</v>
          </cell>
        </row>
        <row r="2063">
          <cell r="A2063" t="str">
            <v>晋邦</v>
          </cell>
          <cell r="B2063" t="str">
            <v>螺纹钢</v>
          </cell>
          <cell r="C2063" t="str">
            <v>HRB400E Φ20 9m</v>
          </cell>
          <cell r="D2063" t="str">
            <v>吨</v>
          </cell>
          <cell r="E2063">
            <v>10</v>
          </cell>
          <cell r="F2063">
            <v>45761</v>
          </cell>
          <cell r="G2063" t="str">
            <v>（十九冶-江龙高速二分部）重庆市云阳县宝坪镇双塆村*地坪村路基</v>
          </cell>
          <cell r="H2063" t="str">
            <v>张鹏</v>
          </cell>
          <cell r="I2063">
            <v>18223006448</v>
          </cell>
        </row>
        <row r="2064">
          <cell r="A2064" t="str">
            <v>晋邦</v>
          </cell>
          <cell r="B2064" t="str">
            <v>螺纹钢</v>
          </cell>
          <cell r="C2064" t="str">
            <v>HRB400E Φ22 9m</v>
          </cell>
          <cell r="D2064" t="str">
            <v>吨</v>
          </cell>
          <cell r="E2064">
            <v>15</v>
          </cell>
          <cell r="F2064">
            <v>45761</v>
          </cell>
          <cell r="G2064" t="str">
            <v>（十九冶-江龙高速二分部）重庆市云阳县宝坪镇双塆村*地坪村路基</v>
          </cell>
          <cell r="H2064" t="str">
            <v>张鹏</v>
          </cell>
          <cell r="I2064">
            <v>18223006448</v>
          </cell>
        </row>
        <row r="2065">
          <cell r="A2065" t="str">
            <v>晋邦</v>
          </cell>
          <cell r="B2065" t="str">
            <v>螺纹钢</v>
          </cell>
          <cell r="C2065" t="str">
            <v>HRB400E Φ12 9m</v>
          </cell>
          <cell r="D2065" t="str">
            <v>吨</v>
          </cell>
          <cell r="E2065">
            <v>105</v>
          </cell>
          <cell r="F2065">
            <v>45761</v>
          </cell>
          <cell r="G2065" t="str">
            <v>（十九冶-江龙高速一分部）重庆市云阳县X886附近中国十九冶开云高速项目总包部西98米*复兴互通预制梁场</v>
          </cell>
          <cell r="H2065" t="str">
            <v>吴章红</v>
          </cell>
          <cell r="I2065">
            <v>18628165772</v>
          </cell>
        </row>
        <row r="2066">
          <cell r="A2066" t="str">
            <v>晋邦</v>
          </cell>
          <cell r="B2066" t="str">
            <v>螺纹钢</v>
          </cell>
          <cell r="C2066" t="str">
            <v>HRB400E Φ16 9m</v>
          </cell>
          <cell r="D2066" t="str">
            <v>吨</v>
          </cell>
          <cell r="E2066">
            <v>35</v>
          </cell>
          <cell r="F2066">
            <v>45761</v>
          </cell>
          <cell r="G2066" t="str">
            <v>（十九冶-江龙高速一分部）重庆市云阳县X886附近中国十九冶开云高速项目总包部西98米*复兴互通预制梁场</v>
          </cell>
          <cell r="H2066" t="str">
            <v>吴章红</v>
          </cell>
          <cell r="I2066">
            <v>18628165772</v>
          </cell>
        </row>
        <row r="2067">
          <cell r="A2067" t="str">
            <v>润耀</v>
          </cell>
          <cell r="B2067" t="str">
            <v>螺纹钢</v>
          </cell>
          <cell r="C2067" t="str">
            <v>HRB400E Φ25 9m</v>
          </cell>
          <cell r="D2067" t="str">
            <v>吨</v>
          </cell>
          <cell r="E2067">
            <v>35</v>
          </cell>
          <cell r="F2067">
            <v>45761</v>
          </cell>
          <cell r="G2067" t="str">
            <v>（中铁二局-成渝扩容4标）四川省成都市简阳市杨家镇桐子湾村二局拌合站</v>
          </cell>
          <cell r="H2067" t="str">
            <v>陈钢</v>
          </cell>
          <cell r="I2067">
            <v>13018165813</v>
          </cell>
        </row>
        <row r="2068">
          <cell r="A2068" t="str">
            <v>润耀</v>
          </cell>
          <cell r="B2068" t="str">
            <v>螺纹钢</v>
          </cell>
          <cell r="C2068" t="str">
            <v>HRB400E Φ28 9m</v>
          </cell>
          <cell r="D2068" t="str">
            <v>吨</v>
          </cell>
          <cell r="E2068">
            <v>35</v>
          </cell>
          <cell r="F2068">
            <v>45761</v>
          </cell>
          <cell r="G2068" t="str">
            <v>（中铁二局-成渝扩容4标）四川省成都市简阳市杨家镇桐子湾村二局拌合站</v>
          </cell>
          <cell r="H2068" t="str">
            <v>陈钢</v>
          </cell>
          <cell r="I2068">
            <v>13018165813</v>
          </cell>
        </row>
        <row r="2069">
          <cell r="A2069" t="str">
            <v>润耀</v>
          </cell>
          <cell r="B2069" t="str">
            <v>高线</v>
          </cell>
          <cell r="C2069" t="str">
            <v>HPB300Φ12</v>
          </cell>
          <cell r="D2069" t="str">
            <v>吨</v>
          </cell>
          <cell r="E2069">
            <v>35</v>
          </cell>
          <cell r="F2069">
            <v>45761</v>
          </cell>
          <cell r="G2069" t="str">
            <v>（中铁二局-成渝扩容4标）四川省成都市简阳市杨家镇桐子湾村二局拌合站</v>
          </cell>
          <cell r="H2069" t="str">
            <v>陈钢</v>
          </cell>
          <cell r="I2069">
            <v>13018165813</v>
          </cell>
        </row>
        <row r="2070">
          <cell r="A2070" t="str">
            <v>润耀</v>
          </cell>
          <cell r="B2070" t="str">
            <v>螺纹钢</v>
          </cell>
          <cell r="C2070" t="str">
            <v>HRB400E Φ14 9m</v>
          </cell>
          <cell r="D2070" t="str">
            <v>吨</v>
          </cell>
          <cell r="E2070">
            <v>35</v>
          </cell>
          <cell r="F2070">
            <v>45761</v>
          </cell>
          <cell r="G2070" t="str">
            <v>（中铁二局-成渝扩容4标）四川省成都市简阳市杨家镇桐子湾村二局拌合站</v>
          </cell>
          <cell r="H2070" t="str">
            <v>陈钢</v>
          </cell>
          <cell r="I2070">
            <v>13018165813</v>
          </cell>
        </row>
        <row r="2071">
          <cell r="A2071" t="str">
            <v>润耀</v>
          </cell>
          <cell r="B2071" t="str">
            <v>螺纹钢</v>
          </cell>
          <cell r="C2071" t="str">
            <v>HRB500EФ25*9m</v>
          </cell>
          <cell r="D2071" t="str">
            <v>吨</v>
          </cell>
          <cell r="E2071">
            <v>105</v>
          </cell>
          <cell r="F2071">
            <v>45761</v>
          </cell>
          <cell r="G2071" t="str">
            <v>（中铁六局呼和公司康新高速TJ4-2标）四川省甘孜藏族自治州康定市新都桥镇东俄罗三村中建八局搅拌站旁</v>
          </cell>
          <cell r="H2071" t="str">
            <v>许文刚</v>
          </cell>
          <cell r="I2071">
            <v>15848808186</v>
          </cell>
        </row>
        <row r="2072">
          <cell r="A2072" t="str">
            <v>德胜</v>
          </cell>
          <cell r="B2072" t="str">
            <v>螺纹钢</v>
          </cell>
          <cell r="C2072" t="str">
            <v>HRB400EФ20*9m</v>
          </cell>
          <cell r="D2072" t="str">
            <v>吨</v>
          </cell>
          <cell r="E2072">
            <v>18</v>
          </cell>
          <cell r="F2072">
            <v>45761</v>
          </cell>
          <cell r="G2072" t="str">
            <v>（中铁一局四建康新高速TJ1-2标）四川省甘孜州康定市318国道玉顶积雪观景台旁</v>
          </cell>
          <cell r="H2072" t="str">
            <v>李波</v>
          </cell>
          <cell r="I2072">
            <v>13679069325</v>
          </cell>
        </row>
        <row r="2073">
          <cell r="A2073" t="str">
            <v>德胜</v>
          </cell>
          <cell r="B2073" t="str">
            <v>螺纹钢</v>
          </cell>
          <cell r="C2073" t="str">
            <v>HRB400EФ22*9m</v>
          </cell>
          <cell r="D2073" t="str">
            <v>吨</v>
          </cell>
          <cell r="E2073">
            <v>17</v>
          </cell>
          <cell r="F2073">
            <v>45761</v>
          </cell>
          <cell r="G2073" t="str">
            <v>（中铁一局四建康新高速TJ1-2标）四川省甘孜州康定市318国道玉顶积雪观景台旁</v>
          </cell>
          <cell r="H2073" t="str">
            <v>李波</v>
          </cell>
          <cell r="I2073">
            <v>13679069325</v>
          </cell>
        </row>
        <row r="2074">
          <cell r="A2074" t="str">
            <v>德胜</v>
          </cell>
          <cell r="B2074" t="str">
            <v>螺纹钢</v>
          </cell>
          <cell r="C2074" t="str">
            <v>HRB400E Φ28 12m</v>
          </cell>
          <cell r="D2074" t="str">
            <v>吨</v>
          </cell>
          <cell r="E2074">
            <v>35</v>
          </cell>
          <cell r="F2074">
            <v>45761</v>
          </cell>
          <cell r="G2074" t="str">
            <v>（中铁广州局-成渝扩容2标）四川省资阳市雁江区堪嘉镇陈家湾刘家湾大桥桥头</v>
          </cell>
          <cell r="H2074" t="str">
            <v>刘沛琦</v>
          </cell>
          <cell r="I2074">
            <v>18011784798</v>
          </cell>
        </row>
        <row r="2075">
          <cell r="A2075" t="str">
            <v>德胜</v>
          </cell>
          <cell r="B2075" t="str">
            <v>螺纹钢</v>
          </cell>
          <cell r="C2075" t="str">
            <v>HRB400E Φ25 12m</v>
          </cell>
          <cell r="D2075" t="str">
            <v>吨</v>
          </cell>
          <cell r="E2075">
            <v>35</v>
          </cell>
          <cell r="F2075">
            <v>45761</v>
          </cell>
          <cell r="G2075" t="str">
            <v>（中铁广州局-成渝扩容2标）四川省资阳市雁江区南双路杨家糖房</v>
          </cell>
          <cell r="H2075" t="str">
            <v>邓志强</v>
          </cell>
          <cell r="I2075">
            <v>17603045490</v>
          </cell>
        </row>
        <row r="2076">
          <cell r="A2076" t="str">
            <v>德胜</v>
          </cell>
          <cell r="B2076" t="str">
            <v>螺纹钢</v>
          </cell>
          <cell r="C2076" t="str">
            <v>HRB400EФ25*9m</v>
          </cell>
          <cell r="D2076" t="str">
            <v>吨</v>
          </cell>
          <cell r="E2076">
            <v>6</v>
          </cell>
          <cell r="F2076">
            <v>45761</v>
          </cell>
          <cell r="G2076" t="str">
            <v>四川省南充市营山县咸安大道成都元泽环境技术有限公司营山分公司（中核华兴市政道路项目部）</v>
          </cell>
          <cell r="H2076" t="str">
            <v>黎家敏</v>
          </cell>
          <cell r="I2076" t="str">
            <v>15082798787</v>
          </cell>
        </row>
        <row r="2077">
          <cell r="A2077" t="str">
            <v>德胜</v>
          </cell>
          <cell r="B2077" t="str">
            <v>螺纹钢</v>
          </cell>
          <cell r="C2077" t="str">
            <v>HRB400EФ28*9m</v>
          </cell>
          <cell r="D2077" t="str">
            <v>吨</v>
          </cell>
          <cell r="E2077">
            <v>63</v>
          </cell>
          <cell r="F2077">
            <v>45761</v>
          </cell>
          <cell r="G2077" t="str">
            <v>四川省南充市营山县咸安大道成都元泽环境技术有限公司营山分公司（中核华兴市政道路项目部）</v>
          </cell>
          <cell r="H2077" t="str">
            <v>黎家敏</v>
          </cell>
          <cell r="I2077" t="str">
            <v>15082798787</v>
          </cell>
        </row>
        <row r="2078">
          <cell r="A2078" t="str">
            <v>润耀</v>
          </cell>
          <cell r="B2078" t="str">
            <v>螺纹钢</v>
          </cell>
          <cell r="C2078" t="str">
            <v>HRB400E Φ22 9m</v>
          </cell>
          <cell r="D2078" t="str">
            <v>吨</v>
          </cell>
          <cell r="E2078">
            <v>6</v>
          </cell>
          <cell r="F2078">
            <v>45762</v>
          </cell>
          <cell r="G2078" t="str">
            <v>（华西萌海科创农业生态谷）成都市简阳市白金山水库</v>
          </cell>
          <cell r="H2078" t="str">
            <v>石清国</v>
          </cell>
          <cell r="I2078">
            <v>13458642015</v>
          </cell>
        </row>
        <row r="2079">
          <cell r="A2079" t="str">
            <v>润耀</v>
          </cell>
          <cell r="B2079" t="str">
            <v>螺纹钢</v>
          </cell>
          <cell r="C2079" t="str">
            <v>HRB500E Φ22</v>
          </cell>
          <cell r="D2079" t="str">
            <v>吨</v>
          </cell>
          <cell r="E2079">
            <v>21</v>
          </cell>
          <cell r="F2079">
            <v>45762</v>
          </cell>
          <cell r="G2079" t="str">
            <v>（华西萌海科创农业生态谷）成都市简阳市白金山水库</v>
          </cell>
          <cell r="H2079" t="str">
            <v>石清国</v>
          </cell>
          <cell r="I2079">
            <v>13458642015</v>
          </cell>
        </row>
        <row r="2080">
          <cell r="A2080" t="str">
            <v>润耀</v>
          </cell>
          <cell r="B2080" t="str">
            <v>螺纹钢</v>
          </cell>
          <cell r="C2080" t="str">
            <v>HRB500E Φ25</v>
          </cell>
          <cell r="D2080" t="str">
            <v>吨</v>
          </cell>
          <cell r="E2080">
            <v>10</v>
          </cell>
          <cell r="F2080">
            <v>45762</v>
          </cell>
          <cell r="G2080" t="str">
            <v>（华西萌海科创农业生态谷）成都市简阳市白金山水库</v>
          </cell>
          <cell r="H2080" t="str">
            <v>石清国</v>
          </cell>
          <cell r="I2080">
            <v>13458642015</v>
          </cell>
        </row>
        <row r="2081">
          <cell r="A2081" t="str">
            <v>德胜</v>
          </cell>
          <cell r="B2081" t="str">
            <v>螺纹钢</v>
          </cell>
          <cell r="C2081" t="str">
            <v>HRB400E Φ18 9m</v>
          </cell>
          <cell r="D2081" t="str">
            <v>吨</v>
          </cell>
          <cell r="E2081">
            <v>35</v>
          </cell>
          <cell r="F2081">
            <v>45762</v>
          </cell>
          <cell r="G2081" t="str">
            <v>（北京工程局乐山机场项目）乐山市五通桥区冠英镇</v>
          </cell>
          <cell r="H2081" t="str">
            <v>王治</v>
          </cell>
          <cell r="I2081">
            <v>18811564698</v>
          </cell>
        </row>
        <row r="2082">
          <cell r="A2082" t="str">
            <v>德胜</v>
          </cell>
          <cell r="B2082" t="str">
            <v>螺纹钢</v>
          </cell>
          <cell r="C2082" t="str">
            <v>HRB400E Φ20 9m</v>
          </cell>
          <cell r="D2082" t="str">
            <v>吨</v>
          </cell>
          <cell r="E2082">
            <v>35</v>
          </cell>
          <cell r="F2082">
            <v>45762</v>
          </cell>
          <cell r="G2082" t="str">
            <v>（北京工程局乐山机场项目）乐山市五通桥区冠英镇</v>
          </cell>
          <cell r="H2082" t="str">
            <v>王治</v>
          </cell>
          <cell r="I2082">
            <v>18811564698</v>
          </cell>
        </row>
        <row r="2083">
          <cell r="A2083" t="str">
            <v>德胜</v>
          </cell>
          <cell r="B2083" t="str">
            <v>螺纹钢</v>
          </cell>
          <cell r="C2083" t="str">
            <v>HRB400E Φ22 9m</v>
          </cell>
          <cell r="D2083" t="str">
            <v>吨</v>
          </cell>
          <cell r="E2083">
            <v>28</v>
          </cell>
          <cell r="F2083">
            <v>45762</v>
          </cell>
          <cell r="G2083" t="str">
            <v>（北京工程局乐山机场项目）乐山市五通桥区冠英镇</v>
          </cell>
          <cell r="H2083" t="str">
            <v>王治</v>
          </cell>
          <cell r="I2083">
            <v>18811564698</v>
          </cell>
        </row>
        <row r="2084">
          <cell r="A2084" t="str">
            <v>德胜</v>
          </cell>
          <cell r="B2084" t="str">
            <v>螺纹钢</v>
          </cell>
          <cell r="C2084" t="str">
            <v>HRB400E Φ20 9m</v>
          </cell>
          <cell r="D2084" t="str">
            <v>吨</v>
          </cell>
          <cell r="E2084">
            <v>7</v>
          </cell>
          <cell r="F2084">
            <v>45762</v>
          </cell>
          <cell r="G2084" t="str">
            <v>（北京工程局乐山机场项目）乐山市五通桥区冠英镇</v>
          </cell>
          <cell r="H2084" t="str">
            <v>王治</v>
          </cell>
          <cell r="I2084">
            <v>18811564698</v>
          </cell>
        </row>
        <row r="2085">
          <cell r="A2085" t="str">
            <v>德胜</v>
          </cell>
          <cell r="B2085" t="str">
            <v>螺纹钢</v>
          </cell>
          <cell r="C2085" t="str">
            <v>HRB400E Φ25 9m</v>
          </cell>
          <cell r="D2085" t="str">
            <v>吨</v>
          </cell>
          <cell r="E2085">
            <v>35</v>
          </cell>
          <cell r="F2085">
            <v>45762</v>
          </cell>
          <cell r="G2085" t="str">
            <v>（北京工程局乐山机场项目）乐山市五通桥区冠英镇</v>
          </cell>
          <cell r="H2085" t="str">
            <v>王治</v>
          </cell>
          <cell r="I2085">
            <v>18811564698</v>
          </cell>
        </row>
        <row r="2086">
          <cell r="A2086" t="str">
            <v>达钢</v>
          </cell>
          <cell r="B2086" t="str">
            <v>高线</v>
          </cell>
          <cell r="C2086" t="str">
            <v>HPB300Φ10</v>
          </cell>
          <cell r="D2086" t="str">
            <v>吨</v>
          </cell>
          <cell r="E2086">
            <v>20</v>
          </cell>
          <cell r="F2086">
            <v>45762</v>
          </cell>
          <cell r="G2086" t="str">
            <v>（十九冶-江龙高速二分部）重庆市云阳县凤鸣镇平顶村*磨子坪隧道出口</v>
          </cell>
          <cell r="H2086" t="str">
            <v>张鹏</v>
          </cell>
          <cell r="I2086">
            <v>18223006448</v>
          </cell>
        </row>
        <row r="2087">
          <cell r="A2087" t="str">
            <v>达钢</v>
          </cell>
          <cell r="B2087" t="str">
            <v>高线</v>
          </cell>
          <cell r="C2087" t="str">
            <v>HPB300Φ8</v>
          </cell>
          <cell r="D2087" t="str">
            <v>吨</v>
          </cell>
          <cell r="E2087">
            <v>15</v>
          </cell>
          <cell r="F2087">
            <v>45762</v>
          </cell>
          <cell r="G2087" t="str">
            <v>（十九冶-江龙高速二分部）重庆市云阳县凤鸣镇平顶村*磨子坪隧道出口</v>
          </cell>
          <cell r="H2087" t="str">
            <v>张鹏</v>
          </cell>
          <cell r="I2087">
            <v>18223006448</v>
          </cell>
        </row>
        <row r="2088">
          <cell r="A2088" t="str">
            <v>达钢</v>
          </cell>
          <cell r="B2088" t="str">
            <v>螺纹钢</v>
          </cell>
          <cell r="C2088" t="str">
            <v>HRB400E Φ12 9m</v>
          </cell>
          <cell r="D2088" t="str">
            <v>吨</v>
          </cell>
          <cell r="E2088">
            <v>30</v>
          </cell>
          <cell r="F2088">
            <v>45762</v>
          </cell>
          <cell r="G2088" t="str">
            <v>（十九冶-江龙高速三分部）重庆市云阳县龙角镇*皮家营梁场</v>
          </cell>
          <cell r="H2088" t="str">
            <v>任海军</v>
          </cell>
          <cell r="I2088">
            <v>17725037830</v>
          </cell>
        </row>
        <row r="2089">
          <cell r="A2089" t="str">
            <v>达钢</v>
          </cell>
          <cell r="B2089" t="str">
            <v>螺纹钢</v>
          </cell>
          <cell r="C2089" t="str">
            <v>HRB400E Φ28 9m</v>
          </cell>
          <cell r="D2089" t="str">
            <v>吨</v>
          </cell>
          <cell r="E2089">
            <v>5</v>
          </cell>
          <cell r="F2089">
            <v>45762</v>
          </cell>
          <cell r="G2089" t="str">
            <v>（十九冶-江龙高速三分部）重庆市云阳县龙角镇*皮家营梁场</v>
          </cell>
          <cell r="H2089" t="str">
            <v>任海军</v>
          </cell>
          <cell r="I2089">
            <v>17725037830</v>
          </cell>
        </row>
        <row r="2090">
          <cell r="A2090" t="str">
            <v>达钢</v>
          </cell>
          <cell r="B2090" t="str">
            <v>盘螺</v>
          </cell>
          <cell r="C2090" t="str">
            <v>HRB400E Φ8</v>
          </cell>
          <cell r="D2090" t="str">
            <v>吨</v>
          </cell>
          <cell r="E2090">
            <v>17.5</v>
          </cell>
          <cell r="F2090">
            <v>45762</v>
          </cell>
          <cell r="G2090" t="str">
            <v>（四川商建-射洪城乡一体化项目）遂宁市射洪市忠新幼儿园北侧约220米新溪小区</v>
          </cell>
          <cell r="H2090" t="str">
            <v>柏子刚</v>
          </cell>
          <cell r="I2090">
            <v>15692885305</v>
          </cell>
        </row>
        <row r="2091">
          <cell r="A2091" t="str">
            <v>达钢</v>
          </cell>
          <cell r="B2091" t="str">
            <v>螺纹钢</v>
          </cell>
          <cell r="C2091" t="str">
            <v>HRB400E Φ12 9m</v>
          </cell>
          <cell r="D2091" t="str">
            <v>吨</v>
          </cell>
          <cell r="E2091">
            <v>18</v>
          </cell>
          <cell r="F2091">
            <v>45762</v>
          </cell>
          <cell r="G2091" t="str">
            <v>（四川商建-射洪城乡一体化项目）遂宁市射洪市忠新幼儿园北侧约220米新溪小区</v>
          </cell>
          <cell r="H2091" t="str">
            <v>柏子刚</v>
          </cell>
          <cell r="I2091">
            <v>15692885305</v>
          </cell>
        </row>
        <row r="2092">
          <cell r="A2092" t="str">
            <v>晋邦</v>
          </cell>
          <cell r="B2092" t="str">
            <v>螺纹钢</v>
          </cell>
          <cell r="C2092" t="str">
            <v>HRB400E Φ20 9m</v>
          </cell>
          <cell r="D2092" t="str">
            <v>吨</v>
          </cell>
          <cell r="E2092">
            <v>20</v>
          </cell>
          <cell r="F2092">
            <v>45762</v>
          </cell>
          <cell r="G2092" t="str">
            <v>（十九冶-江龙高速二分部）重庆市云阳县S305附近*龙角梁场</v>
          </cell>
          <cell r="H2092" t="str">
            <v>张鹏</v>
          </cell>
          <cell r="I2092">
            <v>18223006448</v>
          </cell>
        </row>
        <row r="2093">
          <cell r="A2093" t="str">
            <v>晋邦</v>
          </cell>
          <cell r="B2093" t="str">
            <v>螺纹钢</v>
          </cell>
          <cell r="C2093" t="str">
            <v>HRB400E Φ12 9m</v>
          </cell>
          <cell r="D2093" t="str">
            <v>吨</v>
          </cell>
          <cell r="E2093">
            <v>15</v>
          </cell>
          <cell r="F2093">
            <v>45762</v>
          </cell>
          <cell r="G2093" t="str">
            <v>（十九冶-江龙高速二分部）重庆市云阳县S305附近*龙角梁场</v>
          </cell>
          <cell r="H2093" t="str">
            <v>张鹏</v>
          </cell>
          <cell r="I2093">
            <v>18223006448</v>
          </cell>
        </row>
        <row r="2094">
          <cell r="A2094" t="str">
            <v>晋邦</v>
          </cell>
          <cell r="B2094" t="str">
            <v>螺纹钢</v>
          </cell>
          <cell r="C2094" t="str">
            <v>HRB400E Φ14 9m</v>
          </cell>
          <cell r="D2094" t="str">
            <v>吨</v>
          </cell>
          <cell r="E2094">
            <v>30</v>
          </cell>
          <cell r="F2094">
            <v>45762</v>
          </cell>
          <cell r="G2094" t="str">
            <v>（十九冶-江龙高速三分部）重庆市云阳县龙角镇*皮家营隧道</v>
          </cell>
          <cell r="H2094" t="str">
            <v>任海军</v>
          </cell>
          <cell r="I2094">
            <v>17725037830</v>
          </cell>
        </row>
        <row r="2095">
          <cell r="A2095" t="str">
            <v>晋邦</v>
          </cell>
          <cell r="B2095" t="str">
            <v>螺纹钢</v>
          </cell>
          <cell r="C2095" t="str">
            <v>HRB400E Φ16 9m</v>
          </cell>
          <cell r="D2095" t="str">
            <v>吨</v>
          </cell>
          <cell r="E2095">
            <v>20</v>
          </cell>
          <cell r="F2095">
            <v>45762</v>
          </cell>
          <cell r="G2095" t="str">
            <v>（十九冶-江龙高速三分部）重庆市云阳县龙角镇*皮家营梁场</v>
          </cell>
          <cell r="H2095" t="str">
            <v>任海军</v>
          </cell>
          <cell r="I2095">
            <v>17725037830</v>
          </cell>
        </row>
        <row r="2096">
          <cell r="A2096" t="str">
            <v>晋邦</v>
          </cell>
          <cell r="B2096" t="str">
            <v>螺纹钢</v>
          </cell>
          <cell r="C2096" t="str">
            <v>HRB400E Φ28 9m</v>
          </cell>
          <cell r="D2096" t="str">
            <v>吨</v>
          </cell>
          <cell r="E2096">
            <v>10</v>
          </cell>
          <cell r="F2096">
            <v>45762</v>
          </cell>
          <cell r="G2096" t="str">
            <v>（十九冶-江龙高速三分部）重庆市云阳县龙角镇*皮家营梁场</v>
          </cell>
          <cell r="H2096" t="str">
            <v>任海军</v>
          </cell>
          <cell r="I2096">
            <v>17725037830</v>
          </cell>
        </row>
        <row r="2097">
          <cell r="A2097" t="str">
            <v>晋邦</v>
          </cell>
          <cell r="B2097" t="str">
            <v>盘螺</v>
          </cell>
          <cell r="C2097" t="str">
            <v>HRB400E Φ10</v>
          </cell>
          <cell r="D2097" t="str">
            <v>吨</v>
          </cell>
          <cell r="E2097">
            <v>6</v>
          </cell>
          <cell r="F2097">
            <v>45762</v>
          </cell>
          <cell r="G2097" t="str">
            <v>（十九冶-江龙高速三分部）重庆市云阳县龙角镇*刘家漕3#桥</v>
          </cell>
          <cell r="H2097" t="str">
            <v>任海军</v>
          </cell>
          <cell r="I2097">
            <v>17725037830</v>
          </cell>
        </row>
        <row r="2098">
          <cell r="A2098" t="str">
            <v>晋邦</v>
          </cell>
          <cell r="B2098" t="str">
            <v>高线</v>
          </cell>
          <cell r="C2098" t="str">
            <v>HPB300Φ10</v>
          </cell>
          <cell r="D2098" t="str">
            <v>吨</v>
          </cell>
          <cell r="E2098">
            <v>6</v>
          </cell>
          <cell r="F2098">
            <v>45762</v>
          </cell>
          <cell r="G2098" t="str">
            <v>（十九冶-江龙高速三分部）重庆市云阳县龙角镇*刘家漕3#桥</v>
          </cell>
          <cell r="H2098" t="str">
            <v>任海军</v>
          </cell>
          <cell r="I2098">
            <v>17725037830</v>
          </cell>
        </row>
        <row r="2099">
          <cell r="A2099" t="str">
            <v>晋邦</v>
          </cell>
          <cell r="B2099" t="str">
            <v>螺纹钢</v>
          </cell>
          <cell r="C2099" t="str">
            <v>HRB400E Φ12 9m</v>
          </cell>
          <cell r="D2099" t="str">
            <v>吨</v>
          </cell>
          <cell r="E2099">
            <v>15</v>
          </cell>
          <cell r="F2099">
            <v>45762</v>
          </cell>
          <cell r="G2099" t="str">
            <v>（十九冶-江龙高速三分部）重庆市云阳县龙角镇*刘家漕3#桥</v>
          </cell>
          <cell r="H2099" t="str">
            <v>任海军</v>
          </cell>
          <cell r="I2099">
            <v>17725037830</v>
          </cell>
        </row>
        <row r="2100">
          <cell r="A2100" t="str">
            <v>晋邦</v>
          </cell>
          <cell r="B2100" t="str">
            <v>螺纹钢</v>
          </cell>
          <cell r="C2100" t="str">
            <v>HRB400E Φ16 9m</v>
          </cell>
          <cell r="D2100" t="str">
            <v>吨</v>
          </cell>
          <cell r="E2100">
            <v>15</v>
          </cell>
          <cell r="F2100">
            <v>45762</v>
          </cell>
          <cell r="G2100" t="str">
            <v>（十九冶-江龙高速三分部）重庆市云阳县龙角镇*刘家漕3#桥</v>
          </cell>
          <cell r="H2100" t="str">
            <v>任海军</v>
          </cell>
          <cell r="I2100">
            <v>17725037830</v>
          </cell>
        </row>
        <row r="2101">
          <cell r="A2101" t="str">
            <v>晋邦</v>
          </cell>
          <cell r="B2101" t="str">
            <v>螺纹钢</v>
          </cell>
          <cell r="C2101" t="str">
            <v>HRB400E Φ25 9m</v>
          </cell>
          <cell r="D2101" t="str">
            <v>吨</v>
          </cell>
          <cell r="E2101">
            <v>3</v>
          </cell>
          <cell r="F2101">
            <v>45762</v>
          </cell>
          <cell r="G2101" t="str">
            <v>（十九冶-江龙高速三分部）重庆市云阳县龙角镇*刘家漕3#桥</v>
          </cell>
          <cell r="H2101" t="str">
            <v>任海军</v>
          </cell>
          <cell r="I2101">
            <v>17725037830</v>
          </cell>
        </row>
        <row r="2102">
          <cell r="A2102" t="str">
            <v>晋邦</v>
          </cell>
          <cell r="B2102" t="str">
            <v>螺纹钢</v>
          </cell>
          <cell r="C2102" t="str">
            <v>HRB400E Φ12 9m</v>
          </cell>
          <cell r="D2102" t="str">
            <v>吨</v>
          </cell>
          <cell r="E2102">
            <v>2</v>
          </cell>
          <cell r="F2102">
            <v>45762</v>
          </cell>
          <cell r="G2102" t="str">
            <v>（十九冶-江龙高速三分部）重庆市云阳县开云高速（钢厂村）*龙缸互通</v>
          </cell>
          <cell r="H2102" t="str">
            <v>任海军</v>
          </cell>
          <cell r="I2102">
            <v>17725037830</v>
          </cell>
        </row>
        <row r="2103">
          <cell r="A2103" t="str">
            <v>晋邦</v>
          </cell>
          <cell r="B2103" t="str">
            <v>螺纹钢</v>
          </cell>
          <cell r="C2103" t="str">
            <v>HRB400E Φ16 9m</v>
          </cell>
          <cell r="D2103" t="str">
            <v>吨</v>
          </cell>
          <cell r="E2103">
            <v>20</v>
          </cell>
          <cell r="F2103">
            <v>45762</v>
          </cell>
          <cell r="G2103" t="str">
            <v>（十九冶-江龙高速三分部）重庆市云阳县开云高速（钢厂村）*龙缸互通</v>
          </cell>
          <cell r="H2103" t="str">
            <v>任海军</v>
          </cell>
          <cell r="I2103">
            <v>17725037830</v>
          </cell>
        </row>
        <row r="2104">
          <cell r="A2104" t="str">
            <v>晋邦</v>
          </cell>
          <cell r="B2104" t="str">
            <v>螺纹钢</v>
          </cell>
          <cell r="C2104" t="str">
            <v>HRB400E Φ20 9m</v>
          </cell>
          <cell r="D2104" t="str">
            <v>吨</v>
          </cell>
          <cell r="E2104">
            <v>8</v>
          </cell>
          <cell r="F2104">
            <v>45762</v>
          </cell>
          <cell r="G2104" t="str">
            <v>（十九冶-江龙高速三分部）重庆市云阳县开云高速（钢厂村）*龙缸互通</v>
          </cell>
          <cell r="H2104" t="str">
            <v>任海军</v>
          </cell>
          <cell r="I2104">
            <v>17725037830</v>
          </cell>
        </row>
        <row r="2105">
          <cell r="A2105" t="str">
            <v>晋邦</v>
          </cell>
          <cell r="B2105" t="str">
            <v>螺纹钢</v>
          </cell>
          <cell r="C2105" t="str">
            <v>HRB400E Φ25 9m</v>
          </cell>
          <cell r="D2105" t="str">
            <v>吨</v>
          </cell>
          <cell r="E2105">
            <v>5</v>
          </cell>
          <cell r="F2105">
            <v>45762</v>
          </cell>
          <cell r="G2105" t="str">
            <v>（十九冶-江龙高速三分部）重庆市云阳县开云高速（钢厂村）*龙缸互通</v>
          </cell>
          <cell r="H2105" t="str">
            <v>任海军</v>
          </cell>
          <cell r="I2105">
            <v>17725037830</v>
          </cell>
        </row>
        <row r="2106">
          <cell r="A2106" t="str">
            <v>晋邦</v>
          </cell>
          <cell r="B2106" t="str">
            <v>盘螺</v>
          </cell>
          <cell r="C2106" t="str">
            <v>HRB400E Φ10</v>
          </cell>
          <cell r="D2106" t="str">
            <v>吨</v>
          </cell>
          <cell r="E2106">
            <v>6</v>
          </cell>
          <cell r="F2106">
            <v>45762</v>
          </cell>
          <cell r="G2106" t="str">
            <v>（十九冶-华电重庆奉节）重庆市奉节县康乐镇七星村</v>
          </cell>
          <cell r="H2106" t="str">
            <v>岑甲乐</v>
          </cell>
          <cell r="I2106">
            <v>17349037782</v>
          </cell>
        </row>
        <row r="2107">
          <cell r="A2107" t="str">
            <v>晋邦</v>
          </cell>
          <cell r="B2107" t="str">
            <v>螺纹钢</v>
          </cell>
          <cell r="C2107" t="str">
            <v>HRB400E Φ20 9m</v>
          </cell>
          <cell r="D2107" t="str">
            <v>吨</v>
          </cell>
          <cell r="E2107">
            <v>3</v>
          </cell>
          <cell r="F2107">
            <v>45762</v>
          </cell>
          <cell r="G2107" t="str">
            <v>（十九冶-华电重庆奉节）重庆市奉节县康乐镇七星村</v>
          </cell>
          <cell r="H2107" t="str">
            <v>岑甲乐</v>
          </cell>
          <cell r="I2107">
            <v>17349037782</v>
          </cell>
        </row>
        <row r="2108">
          <cell r="A2108" t="str">
            <v>晋邦</v>
          </cell>
          <cell r="B2108" t="str">
            <v>螺纹钢</v>
          </cell>
          <cell r="C2108" t="str">
            <v>HRB400E Φ32 9m</v>
          </cell>
          <cell r="D2108" t="str">
            <v>吨</v>
          </cell>
          <cell r="E2108">
            <v>62</v>
          </cell>
          <cell r="F2108">
            <v>45762</v>
          </cell>
          <cell r="G2108" t="str">
            <v>（十九冶-华电重庆奉节）重庆市奉节县康乐镇七星村</v>
          </cell>
          <cell r="H2108" t="str">
            <v>岑甲乐</v>
          </cell>
          <cell r="I2108">
            <v>17349037782</v>
          </cell>
        </row>
        <row r="2109">
          <cell r="A2109" t="str">
            <v>晋邦</v>
          </cell>
          <cell r="B2109" t="str">
            <v>盘螺</v>
          </cell>
          <cell r="C2109" t="str">
            <v>HRB400E Φ8</v>
          </cell>
          <cell r="D2109" t="str">
            <v>吨</v>
          </cell>
          <cell r="E2109">
            <v>24</v>
          </cell>
          <cell r="F2109">
            <v>45762</v>
          </cell>
          <cell r="G2109" t="str">
            <v>（商投建工达州中医药科技园-1工区）达州市通川区达州中医药职业学院犀牛大道北段</v>
          </cell>
          <cell r="H2109" t="str">
            <v>程黄刚</v>
          </cell>
          <cell r="I2109">
            <v>15108211617</v>
          </cell>
        </row>
        <row r="2110">
          <cell r="A2110" t="str">
            <v>晋邦</v>
          </cell>
          <cell r="B2110" t="str">
            <v>螺纹钢</v>
          </cell>
          <cell r="C2110" t="str">
            <v>HRB400E Φ14 9m</v>
          </cell>
          <cell r="D2110" t="str">
            <v>吨</v>
          </cell>
          <cell r="E2110">
            <v>45</v>
          </cell>
          <cell r="F2110">
            <v>45762</v>
          </cell>
          <cell r="G2110" t="str">
            <v>（商投建工达州中医药科技园-1工区）达州市通川区达州中医药职业学院犀牛大道北段</v>
          </cell>
          <cell r="H2110" t="str">
            <v>程黄刚</v>
          </cell>
          <cell r="I2110">
            <v>15108211617</v>
          </cell>
        </row>
        <row r="2111">
          <cell r="A2111" t="str">
            <v>晋邦</v>
          </cell>
          <cell r="B2111" t="str">
            <v>盘螺</v>
          </cell>
          <cell r="C2111" t="str">
            <v>HRB400E Φ6</v>
          </cell>
          <cell r="D2111" t="str">
            <v>吨</v>
          </cell>
          <cell r="E2111">
            <v>5</v>
          </cell>
          <cell r="F2111">
            <v>45762</v>
          </cell>
          <cell r="G2111" t="str">
            <v>（五冶钢构宜宾高县月江镇建设项目）  四川省宜宾市高县月江镇刚记超市斜对面(还阳组团沪碳二期项目)</v>
          </cell>
          <cell r="H2111" t="str">
            <v>张朝亮</v>
          </cell>
          <cell r="I2111">
            <v>15228205853</v>
          </cell>
        </row>
        <row r="2112">
          <cell r="A2112" t="str">
            <v>晋邦</v>
          </cell>
          <cell r="B2112" t="str">
            <v>螺纹钢</v>
          </cell>
          <cell r="C2112" t="str">
            <v>HRB400E Φ14 9m</v>
          </cell>
          <cell r="D2112" t="str">
            <v>吨</v>
          </cell>
          <cell r="E2112">
            <v>6</v>
          </cell>
          <cell r="F2112">
            <v>45762</v>
          </cell>
          <cell r="G2112" t="str">
            <v>（五冶钢构宜宾高县月江镇建设项目）  四川省宜宾市高县月江镇刚记超市斜对面(还阳组团沪碳二期项目)</v>
          </cell>
          <cell r="H2112" t="str">
            <v>张朝亮</v>
          </cell>
          <cell r="I2112">
            <v>15228205853</v>
          </cell>
        </row>
        <row r="2113">
          <cell r="A2113" t="str">
            <v>晋邦</v>
          </cell>
          <cell r="B2113" t="str">
            <v>螺纹钢</v>
          </cell>
          <cell r="C2113" t="str">
            <v>HRB400E Φ18 9m</v>
          </cell>
          <cell r="D2113" t="str">
            <v>吨</v>
          </cell>
          <cell r="E2113">
            <v>8</v>
          </cell>
          <cell r="F2113">
            <v>45762</v>
          </cell>
          <cell r="G2113" t="str">
            <v>（五冶钢构宜宾高县月江镇建设项目）  四川省宜宾市高县月江镇刚记超市斜对面(还阳组团沪碳二期项目)</v>
          </cell>
          <cell r="H2113" t="str">
            <v>张朝亮</v>
          </cell>
          <cell r="I2113">
            <v>15228205853</v>
          </cell>
        </row>
        <row r="2114">
          <cell r="A2114" t="str">
            <v>晋邦</v>
          </cell>
          <cell r="B2114" t="str">
            <v>螺纹钢</v>
          </cell>
          <cell r="C2114" t="str">
            <v>HRB400E Φ22 9m</v>
          </cell>
          <cell r="D2114" t="str">
            <v>吨</v>
          </cell>
          <cell r="E2114">
            <v>14</v>
          </cell>
          <cell r="F2114">
            <v>45762</v>
          </cell>
          <cell r="G2114" t="str">
            <v>（五冶钢构宜宾高县月江镇建设项目）  四川省宜宾市高县月江镇刚记超市斜对面(还阳组团沪碳二期项目)</v>
          </cell>
          <cell r="H2114" t="str">
            <v>张朝亮</v>
          </cell>
          <cell r="I2114">
            <v>15228205853</v>
          </cell>
        </row>
        <row r="2115">
          <cell r="A2115" t="str">
            <v>晋邦</v>
          </cell>
          <cell r="B2115" t="str">
            <v>螺纹钢</v>
          </cell>
          <cell r="C2115" t="str">
            <v>HRB400E Φ18 9m</v>
          </cell>
          <cell r="D2115" t="str">
            <v>吨</v>
          </cell>
          <cell r="E2115">
            <v>14.476</v>
          </cell>
          <cell r="F2115">
            <v>45762</v>
          </cell>
          <cell r="G2115" t="str">
            <v>（十九冶-江龙高速一分部）重庆市云阳县X886附近中国十九冶开云高速项目总包部西北43米*复兴拌合站背后钢筋加工房</v>
          </cell>
          <cell r="H2115" t="str">
            <v>吴章红</v>
          </cell>
          <cell r="I2115">
            <v>18628165772</v>
          </cell>
        </row>
        <row r="2116">
          <cell r="A2116" t="str">
            <v>晋邦</v>
          </cell>
          <cell r="B2116" t="str">
            <v>螺纹钢</v>
          </cell>
          <cell r="C2116" t="str">
            <v>HRB400E Φ20 9m</v>
          </cell>
          <cell r="D2116" t="str">
            <v>吨</v>
          </cell>
          <cell r="E2116">
            <v>12.178</v>
          </cell>
          <cell r="F2116">
            <v>45762</v>
          </cell>
          <cell r="G2116" t="str">
            <v>（十九冶-江龙高速一分部）重庆市云阳县X886附近中国十九冶开云高速项目总包部西北43米*复兴拌合站背后钢筋加工房</v>
          </cell>
          <cell r="H2116" t="str">
            <v>吴章红</v>
          </cell>
          <cell r="I2116">
            <v>18628165772</v>
          </cell>
        </row>
        <row r="2117">
          <cell r="A2117" t="str">
            <v>晋邦</v>
          </cell>
          <cell r="B2117" t="str">
            <v>螺纹钢</v>
          </cell>
          <cell r="C2117" t="str">
            <v>HRB400E Φ22 9m</v>
          </cell>
          <cell r="D2117" t="str">
            <v>吨</v>
          </cell>
          <cell r="E2117">
            <v>6.386</v>
          </cell>
          <cell r="F2117">
            <v>45762</v>
          </cell>
          <cell r="G2117" t="str">
            <v>（十九冶-江龙高速一分部）重庆市云阳县X886附近中国十九冶开云高速项目总包部西北43米*复兴拌合站背后钢筋加工房</v>
          </cell>
          <cell r="H2117" t="str">
            <v>吴章红</v>
          </cell>
          <cell r="I2117">
            <v>18628165772</v>
          </cell>
        </row>
        <row r="2118">
          <cell r="A2118" t="str">
            <v>冷钢</v>
          </cell>
          <cell r="B2118" t="str">
            <v>螺纹钢</v>
          </cell>
          <cell r="C2118" t="str">
            <v>HRB400E Φ22 9m</v>
          </cell>
          <cell r="D2118" t="str">
            <v>吨</v>
          </cell>
          <cell r="E2118">
            <v>27</v>
          </cell>
          <cell r="F2118">
            <v>45762</v>
          </cell>
          <cell r="G2118" t="str">
            <v>（四川商建-射洪城乡一体化项目）遂宁市射洪市忠新幼儿园北侧约220米新溪小区</v>
          </cell>
          <cell r="H2118" t="str">
            <v>柏子刚</v>
          </cell>
          <cell r="I2118">
            <v>15692885305</v>
          </cell>
        </row>
        <row r="2119">
          <cell r="A2119" t="str">
            <v>冷钢</v>
          </cell>
          <cell r="B2119" t="str">
            <v>螺纹钢</v>
          </cell>
          <cell r="C2119" t="str">
            <v>HRB400E Φ25 9m</v>
          </cell>
          <cell r="D2119" t="str">
            <v>吨</v>
          </cell>
          <cell r="E2119">
            <v>6</v>
          </cell>
          <cell r="F2119">
            <v>45762</v>
          </cell>
          <cell r="G2119" t="str">
            <v>（四川商建-射洪城乡一体化项目）遂宁市射洪市忠新幼儿园北侧约220米新溪小区</v>
          </cell>
          <cell r="H2119" t="str">
            <v>柏子刚</v>
          </cell>
          <cell r="I2119">
            <v>15692885305</v>
          </cell>
        </row>
        <row r="2120">
          <cell r="A2120" t="str">
            <v>润耀</v>
          </cell>
          <cell r="B2120" t="str">
            <v>螺纹钢</v>
          </cell>
          <cell r="C2120" t="str">
            <v>HRB400E Φ16 9m</v>
          </cell>
          <cell r="D2120" t="str">
            <v>吨</v>
          </cell>
          <cell r="E2120">
            <v>35</v>
          </cell>
          <cell r="F2120">
            <v>45762</v>
          </cell>
          <cell r="G2120" t="str">
            <v>（北京工程局乐山机场项目）乐山市五通桥区冠英镇</v>
          </cell>
          <cell r="H2120" t="str">
            <v>王治</v>
          </cell>
          <cell r="I2120">
            <v>18811564698</v>
          </cell>
        </row>
        <row r="2121">
          <cell r="A2121" t="str">
            <v>润耀</v>
          </cell>
          <cell r="B2121" t="str">
            <v>螺纹钢</v>
          </cell>
          <cell r="C2121" t="str">
            <v>HRB400E Φ16×9米</v>
          </cell>
          <cell r="D2121" t="str">
            <v>吨</v>
          </cell>
          <cell r="E2121">
            <v>35</v>
          </cell>
          <cell r="F2121">
            <v>45762</v>
          </cell>
          <cell r="G2121" t="str">
            <v>（自永1标八局二分公司钢筋棚）四川省自贡市大安区牛佛镇</v>
          </cell>
          <cell r="H2121" t="str">
            <v>沈维良</v>
          </cell>
          <cell r="I2121">
            <v>18980505177</v>
          </cell>
        </row>
        <row r="2122">
          <cell r="A2122" t="str">
            <v>润耀</v>
          </cell>
          <cell r="B2122" t="str">
            <v>螺纹钢</v>
          </cell>
          <cell r="C2122" t="str">
            <v>HRB400E Φ20×9米</v>
          </cell>
          <cell r="D2122" t="str">
            <v>吨</v>
          </cell>
          <cell r="E2122">
            <v>35</v>
          </cell>
          <cell r="F2122">
            <v>45762</v>
          </cell>
          <cell r="G2122" t="str">
            <v>（自永1标八局二分公司钢筋棚）四川省自贡市大安区牛佛镇</v>
          </cell>
          <cell r="H2122" t="str">
            <v>沈维良</v>
          </cell>
          <cell r="I2122">
            <v>18980505177</v>
          </cell>
        </row>
        <row r="2123">
          <cell r="A2123" t="str">
            <v>润耀</v>
          </cell>
          <cell r="B2123" t="str">
            <v>螺纹钢</v>
          </cell>
          <cell r="C2123" t="str">
            <v>HRB400E Φ32×9米</v>
          </cell>
          <cell r="D2123" t="str">
            <v>吨</v>
          </cell>
          <cell r="E2123">
            <v>35</v>
          </cell>
          <cell r="F2123">
            <v>45762</v>
          </cell>
          <cell r="G2123" t="str">
            <v>（自永1标八局二分公司钢筋棚）四川省自贡市大安区牛佛镇</v>
          </cell>
          <cell r="H2123" t="str">
            <v>沈维良</v>
          </cell>
          <cell r="I2123">
            <v>18980505177</v>
          </cell>
        </row>
        <row r="2124">
          <cell r="A2124" t="str">
            <v>润耀</v>
          </cell>
          <cell r="B2124" t="str">
            <v>螺纹钢</v>
          </cell>
          <cell r="C2124" t="str">
            <v>HRB500E Φ32×9米</v>
          </cell>
          <cell r="D2124" t="str">
            <v>吨</v>
          </cell>
          <cell r="E2124">
            <v>35</v>
          </cell>
          <cell r="F2124">
            <v>45762</v>
          </cell>
          <cell r="G2124" t="str">
            <v>（自永1标八局二分公司钢筋棚）四川省自贡市大安区牛佛镇</v>
          </cell>
          <cell r="H2124" t="str">
            <v>沈维良</v>
          </cell>
          <cell r="I2124">
            <v>18980505177</v>
          </cell>
        </row>
        <row r="2125">
          <cell r="A2125" t="str">
            <v>润耀</v>
          </cell>
          <cell r="B2125" t="str">
            <v>盘圆</v>
          </cell>
          <cell r="C2125" t="str">
            <v>Q235B Φ6</v>
          </cell>
          <cell r="D2125" t="str">
            <v>吨</v>
          </cell>
          <cell r="E2125">
            <v>19</v>
          </cell>
          <cell r="F2125">
            <v>45763</v>
          </cell>
          <cell r="G2125" t="str">
            <v>（成铁西物重庆永川）重庆市永川区何埂镇重庆三环高速何埂互通收费站出口与S206交汇处</v>
          </cell>
          <cell r="H2125" t="str">
            <v>梁壮</v>
          </cell>
          <cell r="I2125">
            <v>13568817210</v>
          </cell>
        </row>
        <row r="2126">
          <cell r="A2126" t="str">
            <v>润耀</v>
          </cell>
          <cell r="B2126" t="str">
            <v>盘圆</v>
          </cell>
          <cell r="C2126" t="str">
            <v>Q235B Φ8</v>
          </cell>
          <cell r="D2126" t="str">
            <v>吨</v>
          </cell>
          <cell r="E2126">
            <v>175</v>
          </cell>
          <cell r="F2126">
            <v>45763</v>
          </cell>
          <cell r="G2126" t="str">
            <v>（成铁西物重庆永川）重庆市永川区何埂镇重庆三环高速何埂互通收费站出口与S206交汇处</v>
          </cell>
          <cell r="H2126" t="str">
            <v>梁壮</v>
          </cell>
          <cell r="I2126">
            <v>13568817210</v>
          </cell>
        </row>
        <row r="2127">
          <cell r="A2127" t="str">
            <v>润耀</v>
          </cell>
          <cell r="B2127" t="str">
            <v>螺纹钢</v>
          </cell>
          <cell r="C2127" t="str">
            <v>HRB400E Φ12 9m</v>
          </cell>
          <cell r="D2127" t="str">
            <v>吨</v>
          </cell>
          <cell r="E2127">
            <v>20</v>
          </cell>
          <cell r="F2127">
            <v>45763</v>
          </cell>
          <cell r="G2127" t="str">
            <v>（五局乐山机场项目）乐山市五通桥区冠英镇</v>
          </cell>
          <cell r="H2127" t="str">
            <v>王思思</v>
          </cell>
          <cell r="I2127">
            <v>18973190156</v>
          </cell>
        </row>
        <row r="2128">
          <cell r="A2128" t="str">
            <v>润耀</v>
          </cell>
          <cell r="B2128" t="str">
            <v>螺纹钢</v>
          </cell>
          <cell r="C2128" t="str">
            <v>HRB400E Φ14 9m</v>
          </cell>
          <cell r="D2128" t="str">
            <v>吨</v>
          </cell>
          <cell r="E2128">
            <v>18</v>
          </cell>
          <cell r="F2128">
            <v>45763</v>
          </cell>
          <cell r="G2128" t="str">
            <v>（五局乐山机场项目）乐山市五通桥区冠英镇</v>
          </cell>
          <cell r="H2128" t="str">
            <v>王思思</v>
          </cell>
          <cell r="I2128">
            <v>18973190156</v>
          </cell>
        </row>
        <row r="2129">
          <cell r="A2129" t="str">
            <v>润耀</v>
          </cell>
          <cell r="B2129" t="str">
            <v>螺纹钢</v>
          </cell>
          <cell r="C2129" t="str">
            <v>HRB400E Φ16 9m</v>
          </cell>
          <cell r="D2129" t="str">
            <v>吨</v>
          </cell>
          <cell r="E2129">
            <v>35</v>
          </cell>
          <cell r="F2129">
            <v>45763</v>
          </cell>
          <cell r="G2129" t="str">
            <v>（五局乐山机场项目）乐山市五通桥区冠英镇</v>
          </cell>
          <cell r="H2129" t="str">
            <v>王思思</v>
          </cell>
          <cell r="I2129">
            <v>18973190156</v>
          </cell>
        </row>
        <row r="2130">
          <cell r="A2130" t="str">
            <v>润耀</v>
          </cell>
          <cell r="B2130" t="str">
            <v>螺纹钢</v>
          </cell>
          <cell r="C2130" t="str">
            <v>HRB400E Φ12 9m</v>
          </cell>
          <cell r="D2130" t="str">
            <v>吨</v>
          </cell>
          <cell r="E2130">
            <v>7.5</v>
          </cell>
          <cell r="F2130">
            <v>45763</v>
          </cell>
          <cell r="G2130" t="str">
            <v>（五局乐山机场项目）乐山市五通桥区冠英镇</v>
          </cell>
          <cell r="H2130" t="str">
            <v>王思思</v>
          </cell>
          <cell r="I2130">
            <v>18973190156</v>
          </cell>
        </row>
        <row r="2131">
          <cell r="A2131" t="str">
            <v>润耀</v>
          </cell>
          <cell r="B2131" t="str">
            <v>螺纹钢</v>
          </cell>
          <cell r="C2131" t="str">
            <v>HRB400E Φ18 9m</v>
          </cell>
          <cell r="D2131" t="str">
            <v>吨</v>
          </cell>
          <cell r="E2131">
            <v>5</v>
          </cell>
          <cell r="F2131">
            <v>45763</v>
          </cell>
          <cell r="G2131" t="str">
            <v>（五局乐山机场项目）乐山市五通桥区冠英镇</v>
          </cell>
          <cell r="H2131" t="str">
            <v>王思思</v>
          </cell>
          <cell r="I2131">
            <v>18973190156</v>
          </cell>
        </row>
        <row r="2132">
          <cell r="A2132" t="str">
            <v>润耀</v>
          </cell>
          <cell r="B2132" t="str">
            <v>螺纹钢</v>
          </cell>
          <cell r="C2132" t="str">
            <v>HRB400E Φ22 9m</v>
          </cell>
          <cell r="D2132" t="str">
            <v>吨</v>
          </cell>
          <cell r="E2132">
            <v>18</v>
          </cell>
          <cell r="F2132">
            <v>45763</v>
          </cell>
          <cell r="G2132" t="str">
            <v>（五局乐山机场项目）乐山市五通桥区冠英镇</v>
          </cell>
          <cell r="H2132" t="str">
            <v>王思思</v>
          </cell>
          <cell r="I2132">
            <v>18973190156</v>
          </cell>
        </row>
        <row r="2133">
          <cell r="A2133" t="str">
            <v>润耀</v>
          </cell>
          <cell r="B2133" t="str">
            <v>螺纹钢</v>
          </cell>
          <cell r="C2133" t="str">
            <v>HRB400E Φ12 9m</v>
          </cell>
          <cell r="D2133" t="str">
            <v>吨</v>
          </cell>
          <cell r="E2133">
            <v>12.5</v>
          </cell>
          <cell r="F2133">
            <v>45763</v>
          </cell>
          <cell r="G2133" t="str">
            <v>（中铁二局-成渝扩容4标）四川省成都市简阳市杨家镇桐子湾村二局拌合站</v>
          </cell>
          <cell r="H2133" t="str">
            <v>陈钢</v>
          </cell>
          <cell r="I2133">
            <v>13018165813</v>
          </cell>
        </row>
        <row r="2134">
          <cell r="A2134" t="str">
            <v>润耀</v>
          </cell>
          <cell r="B2134" t="str">
            <v>螺纹钢</v>
          </cell>
          <cell r="C2134" t="str">
            <v>HRB400E Φ18 9m</v>
          </cell>
          <cell r="D2134" t="str">
            <v>吨</v>
          </cell>
          <cell r="E2134">
            <v>20</v>
          </cell>
          <cell r="F2134">
            <v>45763</v>
          </cell>
          <cell r="G2134" t="str">
            <v>（中铁二局-成渝扩容4标）四川省成都市简阳市杨家镇桐子湾村二局拌合站</v>
          </cell>
          <cell r="H2134" t="str">
            <v>陈钢</v>
          </cell>
          <cell r="I2134">
            <v>13018165813</v>
          </cell>
        </row>
        <row r="2135">
          <cell r="A2135" t="str">
            <v>成实</v>
          </cell>
          <cell r="B2135" t="str">
            <v>高线</v>
          </cell>
          <cell r="C2135" t="str">
            <v>HPB300Φ12</v>
          </cell>
          <cell r="D2135" t="str">
            <v>吨</v>
          </cell>
          <cell r="E2135">
            <v>34</v>
          </cell>
          <cell r="F2135">
            <v>45763</v>
          </cell>
          <cell r="G2135" t="str">
            <v>（中铁二局-成渝扩容4标）四川省成都市简阳市杨家镇桐子湾村二局拌合站</v>
          </cell>
          <cell r="H2135" t="str">
            <v>陈钢</v>
          </cell>
          <cell r="I2135">
            <v>13018165813</v>
          </cell>
        </row>
        <row r="2136">
          <cell r="A2136" t="str">
            <v>德胜</v>
          </cell>
          <cell r="B2136" t="str">
            <v>螺纹钢</v>
          </cell>
          <cell r="C2136" t="str">
            <v>HRB400EФ28*9m</v>
          </cell>
          <cell r="D2136" t="str">
            <v>吨</v>
          </cell>
          <cell r="E2136">
            <v>35</v>
          </cell>
          <cell r="F2136">
            <v>45763</v>
          </cell>
          <cell r="G2136" t="str">
            <v>（成铁西物-德阳西外街项目）四川省德阳市旌阳区黄山路一段（司机拍摄签收小票时需设置时间及地点水印）</v>
          </cell>
          <cell r="H2136" t="str">
            <v>黄永福</v>
          </cell>
          <cell r="I2136">
            <v>15982823571</v>
          </cell>
        </row>
        <row r="2137">
          <cell r="A2137" t="str">
            <v>德胜</v>
          </cell>
          <cell r="B2137" t="str">
            <v>螺纹钢</v>
          </cell>
          <cell r="C2137" t="str">
            <v>HRB400E Φ25 9m</v>
          </cell>
          <cell r="D2137" t="str">
            <v>吨</v>
          </cell>
          <cell r="E2137">
            <v>34</v>
          </cell>
          <cell r="F2137">
            <v>45763</v>
          </cell>
          <cell r="G2137" t="str">
            <v>（中铁二局-成渝扩容4标）四川省成都市简阳市杨家镇桐子湾村二局拌合站</v>
          </cell>
          <cell r="H2137" t="str">
            <v>陈钢</v>
          </cell>
          <cell r="I2137">
            <v>13018165813</v>
          </cell>
        </row>
        <row r="2138">
          <cell r="A2138" t="str">
            <v>德胜</v>
          </cell>
          <cell r="B2138" t="str">
            <v>螺纹钢</v>
          </cell>
          <cell r="C2138" t="str">
            <v>HRB400E Φ22 9m</v>
          </cell>
          <cell r="D2138" t="str">
            <v>吨</v>
          </cell>
          <cell r="E2138">
            <v>17</v>
          </cell>
          <cell r="F2138">
            <v>45763</v>
          </cell>
          <cell r="G2138" t="str">
            <v>（中铁二局-成渝扩容4标）四川省成都市简阳市杨家镇桐子湾村二局拌合站</v>
          </cell>
          <cell r="H2138" t="str">
            <v>陈钢</v>
          </cell>
          <cell r="I2138">
            <v>13018165813</v>
          </cell>
        </row>
        <row r="2139">
          <cell r="A2139" t="str">
            <v>德胜</v>
          </cell>
          <cell r="B2139" t="str">
            <v>螺纹钢</v>
          </cell>
          <cell r="C2139" t="str">
            <v>HRB400E Φ20 9m</v>
          </cell>
          <cell r="D2139" t="str">
            <v>吨</v>
          </cell>
          <cell r="E2139">
            <v>17</v>
          </cell>
          <cell r="F2139">
            <v>45763</v>
          </cell>
          <cell r="G2139" t="str">
            <v>（中铁二局-成渝扩容4标）四川省成都市简阳市杨家镇桐子湾村二局拌合站</v>
          </cell>
          <cell r="H2139" t="str">
            <v>陈钢</v>
          </cell>
          <cell r="I2139">
            <v>13018165813</v>
          </cell>
        </row>
        <row r="2140">
          <cell r="A2140" t="str">
            <v>德胜</v>
          </cell>
          <cell r="B2140" t="str">
            <v>螺纹钢</v>
          </cell>
          <cell r="C2140" t="str">
            <v>HRB400E Φ16 9m</v>
          </cell>
          <cell r="D2140" t="str">
            <v>吨</v>
          </cell>
          <cell r="E2140">
            <v>68</v>
          </cell>
          <cell r="F2140">
            <v>45763</v>
          </cell>
          <cell r="G2140" t="str">
            <v>（中铁二局-成渝扩容4标）四川省成都市简阳市杨家镇桐子湾村二局拌合站</v>
          </cell>
          <cell r="H2140" t="str">
            <v>陈钢</v>
          </cell>
          <cell r="I2140">
            <v>13018165813</v>
          </cell>
        </row>
        <row r="2141">
          <cell r="A2141" t="str">
            <v>德胜</v>
          </cell>
          <cell r="B2141" t="str">
            <v>螺纹钢</v>
          </cell>
          <cell r="C2141" t="str">
            <v>HRB400EΦ16*12m</v>
          </cell>
          <cell r="D2141" t="str">
            <v>吨</v>
          </cell>
          <cell r="E2141">
            <v>8</v>
          </cell>
          <cell r="F2141">
            <v>45763</v>
          </cell>
          <cell r="G2141" t="str">
            <v>乐山市峨边县沙坪镇中铁一局钢筋加工厂（污水处理厂）</v>
          </cell>
          <cell r="H2141" t="str">
            <v>冯雷</v>
          </cell>
          <cell r="I2141" t="str">
            <v>18700069985</v>
          </cell>
        </row>
        <row r="2142">
          <cell r="A2142" t="str">
            <v>德胜</v>
          </cell>
          <cell r="B2142" t="str">
            <v>螺纹钢</v>
          </cell>
          <cell r="C2142" t="str">
            <v>HRB400EΦ32*9m</v>
          </cell>
          <cell r="D2142" t="str">
            <v>吨</v>
          </cell>
          <cell r="E2142">
            <v>60</v>
          </cell>
          <cell r="F2142">
            <v>45763</v>
          </cell>
          <cell r="G2142" t="str">
            <v>乐山市峨边县沙坪镇中铁一局钢筋加工厂（污水处理厂）</v>
          </cell>
          <cell r="H2142" t="str">
            <v>冯雷</v>
          </cell>
          <cell r="I2142" t="str">
            <v>18700069985</v>
          </cell>
        </row>
        <row r="2143">
          <cell r="A2143" t="str">
            <v>德胜</v>
          </cell>
          <cell r="B2143" t="str">
            <v>螺纹钢</v>
          </cell>
          <cell r="C2143" t="str">
            <v>HRB400E Φ20 9m</v>
          </cell>
          <cell r="D2143" t="str">
            <v>吨</v>
          </cell>
          <cell r="E2143">
            <v>70</v>
          </cell>
          <cell r="F2143">
            <v>45763</v>
          </cell>
          <cell r="G2143" t="str">
            <v>（华西简阳西城嘉苑）四川省成都市简阳市简城街道高屋村</v>
          </cell>
          <cell r="H2143" t="str">
            <v>张瀚镭</v>
          </cell>
          <cell r="I2143">
            <v>15884666220</v>
          </cell>
        </row>
        <row r="2144">
          <cell r="A2144" t="str">
            <v>德胜</v>
          </cell>
          <cell r="B2144" t="str">
            <v>螺纹钢</v>
          </cell>
          <cell r="C2144" t="str">
            <v>HRB400E Φ14 9m</v>
          </cell>
          <cell r="D2144" t="str">
            <v>吨</v>
          </cell>
          <cell r="E2144">
            <v>10</v>
          </cell>
          <cell r="F2144">
            <v>45763</v>
          </cell>
          <cell r="G2144" t="str">
            <v>（华西简阳西城嘉苑）四川省成都市简阳市简城街道高屋村</v>
          </cell>
          <cell r="H2144" t="str">
            <v>张瀚镭</v>
          </cell>
          <cell r="I2144">
            <v>15884666220</v>
          </cell>
        </row>
        <row r="2145">
          <cell r="A2145" t="str">
            <v>德胜</v>
          </cell>
          <cell r="B2145" t="str">
            <v>螺纹钢</v>
          </cell>
          <cell r="C2145" t="str">
            <v>HRB400E Φ16 9m</v>
          </cell>
          <cell r="D2145" t="str">
            <v>吨</v>
          </cell>
          <cell r="E2145">
            <v>57</v>
          </cell>
          <cell r="F2145">
            <v>45763</v>
          </cell>
          <cell r="G2145" t="str">
            <v>（华西简阳西城嘉苑）四川省成都市简阳市简城街道高屋村</v>
          </cell>
          <cell r="H2145" t="str">
            <v>张瀚镭</v>
          </cell>
          <cell r="I2145">
            <v>15884666220</v>
          </cell>
        </row>
        <row r="2146">
          <cell r="A2146" t="str">
            <v>德胜</v>
          </cell>
          <cell r="B2146" t="str">
            <v>螺纹钢</v>
          </cell>
          <cell r="C2146" t="str">
            <v>HRB400E Φ18 9m</v>
          </cell>
          <cell r="D2146" t="str">
            <v>吨</v>
          </cell>
          <cell r="E2146">
            <v>13</v>
          </cell>
          <cell r="F2146">
            <v>45763</v>
          </cell>
          <cell r="G2146" t="str">
            <v>（华西简阳西城嘉苑）四川省成都市简阳市简城街道高屋村</v>
          </cell>
          <cell r="H2146" t="str">
            <v>张瀚镭</v>
          </cell>
          <cell r="I2146">
            <v>15884666220</v>
          </cell>
        </row>
        <row r="2147">
          <cell r="A2147" t="str">
            <v>德胜</v>
          </cell>
          <cell r="B2147" t="str">
            <v>螺纹钢</v>
          </cell>
          <cell r="C2147" t="str">
            <v>HRB400E Φ22 9m</v>
          </cell>
          <cell r="D2147" t="str">
            <v>吨</v>
          </cell>
          <cell r="E2147">
            <v>16</v>
          </cell>
          <cell r="F2147">
            <v>45763</v>
          </cell>
          <cell r="G2147" t="str">
            <v>（华西简阳西城嘉苑）四川省成都市简阳市简城街道高屋村</v>
          </cell>
          <cell r="H2147" t="str">
            <v>张瀚镭</v>
          </cell>
          <cell r="I2147">
            <v>15884666220</v>
          </cell>
        </row>
        <row r="2148">
          <cell r="A2148" t="str">
            <v>德胜</v>
          </cell>
          <cell r="B2148" t="str">
            <v>螺纹钢</v>
          </cell>
          <cell r="C2148" t="str">
            <v>HRB400E Φ25 9m</v>
          </cell>
          <cell r="D2148" t="str">
            <v>吨</v>
          </cell>
          <cell r="E2148">
            <v>11</v>
          </cell>
          <cell r="F2148">
            <v>45763</v>
          </cell>
          <cell r="G2148" t="str">
            <v>（华西简阳西城嘉苑）四川省成都市简阳市简城街道高屋村</v>
          </cell>
          <cell r="H2148" t="str">
            <v>张瀚镭</v>
          </cell>
          <cell r="I2148">
            <v>15884666220</v>
          </cell>
        </row>
        <row r="2149">
          <cell r="A2149" t="str">
            <v>晋邦</v>
          </cell>
          <cell r="B2149" t="str">
            <v>高线</v>
          </cell>
          <cell r="C2149" t="str">
            <v>HPB300 Φ6</v>
          </cell>
          <cell r="D2149" t="str">
            <v>吨</v>
          </cell>
          <cell r="E2149">
            <v>3</v>
          </cell>
          <cell r="F2149">
            <v>45763</v>
          </cell>
          <cell r="G2149" t="str">
            <v>（商投建工达州中医药科技园-4工区-8号楼）达州市通川区达州中医药职业学院犀牛大道北段</v>
          </cell>
          <cell r="H2149" t="str">
            <v>张扬</v>
          </cell>
          <cell r="I2149">
            <v>18381904567</v>
          </cell>
        </row>
        <row r="2150">
          <cell r="A2150" t="str">
            <v>晋邦</v>
          </cell>
          <cell r="B2150" t="str">
            <v>盘螺</v>
          </cell>
          <cell r="C2150" t="str">
            <v>HRB400E Φ10</v>
          </cell>
          <cell r="D2150" t="str">
            <v>吨</v>
          </cell>
          <cell r="E2150">
            <v>9</v>
          </cell>
          <cell r="F2150">
            <v>45763</v>
          </cell>
          <cell r="G2150" t="str">
            <v>（商投建工达州中医药科技园-4工区-8号楼）达州市通川区达州中医药职业学院犀牛大道北段</v>
          </cell>
          <cell r="H2150" t="str">
            <v>张扬</v>
          </cell>
          <cell r="I2150">
            <v>18381904567</v>
          </cell>
        </row>
        <row r="2151">
          <cell r="A2151" t="str">
            <v>晋邦</v>
          </cell>
          <cell r="B2151" t="str">
            <v>螺纹钢</v>
          </cell>
          <cell r="C2151" t="str">
            <v>HRB400E Φ14 9m</v>
          </cell>
          <cell r="D2151" t="str">
            <v>吨</v>
          </cell>
          <cell r="E2151">
            <v>3</v>
          </cell>
          <cell r="F2151">
            <v>45763</v>
          </cell>
          <cell r="G2151" t="str">
            <v>（商投建工达州中医药科技园-4工区-8号楼）达州市通川区达州中医药职业学院犀牛大道北段</v>
          </cell>
          <cell r="H2151" t="str">
            <v>张扬</v>
          </cell>
          <cell r="I2151">
            <v>18381904567</v>
          </cell>
        </row>
        <row r="2152">
          <cell r="A2152" t="str">
            <v>晋邦</v>
          </cell>
          <cell r="B2152" t="str">
            <v>螺纹钢</v>
          </cell>
          <cell r="C2152" t="str">
            <v>HRB400E Φ16 9m</v>
          </cell>
          <cell r="D2152" t="str">
            <v>吨</v>
          </cell>
          <cell r="E2152">
            <v>6</v>
          </cell>
          <cell r="F2152">
            <v>45763</v>
          </cell>
          <cell r="G2152" t="str">
            <v>（商投建工达州中医药科技园-4工区-8号楼）达州市通川区达州中医药职业学院犀牛大道北段</v>
          </cell>
          <cell r="H2152" t="str">
            <v>张扬</v>
          </cell>
          <cell r="I2152">
            <v>18381904567</v>
          </cell>
        </row>
        <row r="2153">
          <cell r="A2153" t="str">
            <v>晋邦</v>
          </cell>
          <cell r="B2153" t="str">
            <v>螺纹钢</v>
          </cell>
          <cell r="C2153" t="str">
            <v>HRB400E Φ25 9m</v>
          </cell>
          <cell r="D2153" t="str">
            <v>吨</v>
          </cell>
          <cell r="E2153">
            <v>15</v>
          </cell>
          <cell r="F2153">
            <v>45763</v>
          </cell>
          <cell r="G2153" t="str">
            <v>（商投建工达州中医药科技园-4工区-8号楼）达州市通川区达州中医药职业学院犀牛大道北段</v>
          </cell>
          <cell r="H2153" t="str">
            <v>张扬</v>
          </cell>
          <cell r="I2153">
            <v>18381904567</v>
          </cell>
        </row>
        <row r="2154">
          <cell r="A2154" t="str">
            <v>晋邦</v>
          </cell>
          <cell r="B2154" t="str">
            <v>螺纹钢</v>
          </cell>
          <cell r="C2154" t="str">
            <v>HRB400E Φ14 9m</v>
          </cell>
          <cell r="D2154" t="str">
            <v>吨</v>
          </cell>
          <cell r="E2154">
            <v>6</v>
          </cell>
          <cell r="F2154">
            <v>45763</v>
          </cell>
          <cell r="G2154" t="str">
            <v>（五冶达州国道542项目-三工区桥梁3工段）四川省达州市达川区赵固镇水文村原村委会下300米</v>
          </cell>
          <cell r="H2154" t="str">
            <v>李代茂</v>
          </cell>
          <cell r="I2154">
            <v>18302833536</v>
          </cell>
        </row>
        <row r="2155">
          <cell r="A2155" t="str">
            <v>晋邦</v>
          </cell>
          <cell r="B2155" t="str">
            <v>螺纹钢</v>
          </cell>
          <cell r="C2155" t="str">
            <v>HRB400E Φ22 9m</v>
          </cell>
          <cell r="D2155" t="str">
            <v>吨</v>
          </cell>
          <cell r="E2155">
            <v>6</v>
          </cell>
          <cell r="F2155">
            <v>45763</v>
          </cell>
          <cell r="G2155" t="str">
            <v>（五冶达州国道542项目-三工区桥梁3工段）四川省达州市达川区赵固镇水文村原村委会下300米</v>
          </cell>
          <cell r="H2155" t="str">
            <v>李代茂</v>
          </cell>
          <cell r="I2155">
            <v>18302833536</v>
          </cell>
        </row>
        <row r="2156">
          <cell r="A2156" t="str">
            <v>晋邦</v>
          </cell>
          <cell r="B2156" t="str">
            <v>螺纹钢</v>
          </cell>
          <cell r="C2156" t="str">
            <v>HRB400E Φ25 9m</v>
          </cell>
          <cell r="D2156" t="str">
            <v>吨</v>
          </cell>
          <cell r="E2156">
            <v>6</v>
          </cell>
          <cell r="F2156">
            <v>45763</v>
          </cell>
          <cell r="G2156" t="str">
            <v>（五冶达州国道542项目-三工区桥梁3工段）四川省达州市达川区赵固镇水文村原村委会下300米</v>
          </cell>
          <cell r="H2156" t="str">
            <v>李代茂</v>
          </cell>
          <cell r="I2156">
            <v>18302833536</v>
          </cell>
        </row>
        <row r="2157">
          <cell r="A2157" t="str">
            <v>晋邦</v>
          </cell>
          <cell r="B2157" t="str">
            <v>螺纹钢</v>
          </cell>
          <cell r="C2157" t="str">
            <v>HRB400E Φ32 9m</v>
          </cell>
          <cell r="D2157" t="str">
            <v>吨</v>
          </cell>
          <cell r="E2157">
            <v>21</v>
          </cell>
          <cell r="F2157">
            <v>45763</v>
          </cell>
          <cell r="G2157" t="str">
            <v>（五冶达州国道542项目-三工区桥梁3工段）四川省达州市达川区赵固镇水文村原村委会下300米</v>
          </cell>
          <cell r="H2157" t="str">
            <v>李代茂</v>
          </cell>
          <cell r="I2157">
            <v>18302833536</v>
          </cell>
        </row>
        <row r="2158">
          <cell r="A2158" t="str">
            <v>晋邦</v>
          </cell>
          <cell r="B2158" t="str">
            <v>螺纹钢</v>
          </cell>
          <cell r="C2158" t="str">
            <v>HRB400E Φ14 9m</v>
          </cell>
          <cell r="D2158" t="str">
            <v>吨</v>
          </cell>
          <cell r="E2158">
            <v>36</v>
          </cell>
          <cell r="F2158">
            <v>45763</v>
          </cell>
          <cell r="G2158" t="str">
            <v>（五冶达州国道542项目-桥梁4标）四川省达州市达川区大堰镇双井村</v>
          </cell>
          <cell r="H2158" t="str">
            <v>吴志强</v>
          </cell>
          <cell r="I2158">
            <v>18820030907</v>
          </cell>
        </row>
        <row r="2159">
          <cell r="A2159" t="str">
            <v>晋邦</v>
          </cell>
          <cell r="B2159" t="str">
            <v>螺纹钢</v>
          </cell>
          <cell r="C2159" t="str">
            <v>HRB400E Φ22 9m</v>
          </cell>
          <cell r="D2159" t="str">
            <v>吨</v>
          </cell>
          <cell r="E2159">
            <v>25</v>
          </cell>
          <cell r="F2159">
            <v>45763</v>
          </cell>
          <cell r="G2159" t="str">
            <v>（五冶达州国道542项目-桥梁4标）四川省达州市达川区大堰镇双井村</v>
          </cell>
          <cell r="H2159" t="str">
            <v>吴志强</v>
          </cell>
          <cell r="I2159">
            <v>18820030907</v>
          </cell>
        </row>
        <row r="2160">
          <cell r="A2160" t="str">
            <v>晋邦</v>
          </cell>
          <cell r="B2160" t="str">
            <v>螺纹钢</v>
          </cell>
          <cell r="C2160" t="str">
            <v>HRB400E Φ25 9m</v>
          </cell>
          <cell r="D2160" t="str">
            <v>吨</v>
          </cell>
          <cell r="E2160">
            <v>3</v>
          </cell>
          <cell r="F2160">
            <v>45763</v>
          </cell>
          <cell r="G2160" t="str">
            <v>（五冶达州国道542项目-桥梁4标）四川省达州市达川区大堰镇双井村</v>
          </cell>
          <cell r="H2160" t="str">
            <v>吴志强</v>
          </cell>
          <cell r="I2160">
            <v>18820030907</v>
          </cell>
        </row>
        <row r="2161">
          <cell r="A2161" t="str">
            <v>晋邦</v>
          </cell>
          <cell r="B2161" t="str">
            <v>高线</v>
          </cell>
          <cell r="C2161" t="str">
            <v>HPB300 Φ8</v>
          </cell>
          <cell r="D2161" t="str">
            <v>吨</v>
          </cell>
          <cell r="E2161">
            <v>15</v>
          </cell>
          <cell r="F2161">
            <v>45763</v>
          </cell>
          <cell r="G2161" t="str">
            <v>（五冶达州国道542项目-二工区黄家湾隧道工段）四川省达州市达川区赵固镇黄家坡</v>
          </cell>
          <cell r="H2161" t="str">
            <v>罗永方</v>
          </cell>
          <cell r="I2161">
            <v>13551450899</v>
          </cell>
        </row>
        <row r="2162">
          <cell r="A2162" t="str">
            <v>晋邦</v>
          </cell>
          <cell r="B2162" t="str">
            <v>螺纹钢</v>
          </cell>
          <cell r="C2162" t="str">
            <v>HRB400E Φ12 9m</v>
          </cell>
          <cell r="D2162" t="str">
            <v>吨</v>
          </cell>
          <cell r="E2162">
            <v>20</v>
          </cell>
          <cell r="F2162">
            <v>45763</v>
          </cell>
          <cell r="G2162" t="str">
            <v>（五冶达州国道542项目-二工区黄家湾隧道工段）四川省达州市达川区赵固镇黄家坡</v>
          </cell>
          <cell r="H2162" t="str">
            <v>罗永方</v>
          </cell>
          <cell r="I2162">
            <v>13551450899</v>
          </cell>
        </row>
        <row r="2163">
          <cell r="A2163" t="str">
            <v>晋邦</v>
          </cell>
          <cell r="B2163" t="str">
            <v>螺纹钢</v>
          </cell>
          <cell r="C2163" t="str">
            <v>HRB400E Φ12 9m</v>
          </cell>
          <cell r="D2163" t="str">
            <v>吨</v>
          </cell>
          <cell r="E2163">
            <v>17</v>
          </cell>
          <cell r="F2163">
            <v>45763</v>
          </cell>
          <cell r="G2163" t="str">
            <v>（五冶达州国道542项目-二工区巴河特大桥工段-4号墩）达州市达川区桥湾镇陈余村</v>
          </cell>
          <cell r="H2163" t="str">
            <v>谭福中</v>
          </cell>
          <cell r="I2163">
            <v>15828538619</v>
          </cell>
        </row>
        <row r="2164">
          <cell r="A2164" t="str">
            <v>晋邦</v>
          </cell>
          <cell r="B2164" t="str">
            <v>螺纹钢</v>
          </cell>
          <cell r="C2164" t="str">
            <v>HRB400E Φ20 9m</v>
          </cell>
          <cell r="D2164" t="str">
            <v>吨</v>
          </cell>
          <cell r="E2164">
            <v>35</v>
          </cell>
          <cell r="F2164">
            <v>45763</v>
          </cell>
          <cell r="G2164" t="str">
            <v>（五冶达州国道542项目-二工区巴河特大桥工段-4号墩）达州市达川区桥湾镇陈余村</v>
          </cell>
          <cell r="H2164" t="str">
            <v>谭福中</v>
          </cell>
          <cell r="I2164">
            <v>15828538619</v>
          </cell>
        </row>
        <row r="2165">
          <cell r="A2165" t="str">
            <v>晋邦</v>
          </cell>
          <cell r="B2165" t="str">
            <v>螺纹钢</v>
          </cell>
          <cell r="C2165" t="str">
            <v>HRB400E Φ22 9m</v>
          </cell>
          <cell r="D2165" t="str">
            <v>吨</v>
          </cell>
          <cell r="E2165">
            <v>18</v>
          </cell>
          <cell r="F2165">
            <v>45763</v>
          </cell>
          <cell r="G2165" t="str">
            <v>（五冶达州国道542项目-二工区巴河特大桥工段-4号墩）达州市达川区桥湾镇陈余村</v>
          </cell>
          <cell r="H2165" t="str">
            <v>谭福中</v>
          </cell>
          <cell r="I2165">
            <v>15828538619</v>
          </cell>
        </row>
        <row r="2166">
          <cell r="A2166" t="str">
            <v>晋邦</v>
          </cell>
          <cell r="B2166" t="str">
            <v>螺纹钢</v>
          </cell>
          <cell r="C2166" t="str">
            <v>HRB400E Φ12 9m</v>
          </cell>
          <cell r="D2166" t="str">
            <v>吨</v>
          </cell>
          <cell r="E2166">
            <v>15</v>
          </cell>
          <cell r="F2166">
            <v>45763</v>
          </cell>
          <cell r="G2166" t="str">
            <v>（五冶达州国道542项目-二工区巴河特大桥工段-5号墩）四川省达州市达川区石梯镇固家村村民委员会</v>
          </cell>
          <cell r="H2166" t="str">
            <v>谭福中</v>
          </cell>
          <cell r="I2166">
            <v>15828538619</v>
          </cell>
        </row>
        <row r="2167">
          <cell r="A2167" t="str">
            <v>晋邦</v>
          </cell>
          <cell r="B2167" t="str">
            <v>螺纹钢</v>
          </cell>
          <cell r="C2167" t="str">
            <v>HRB400E Φ14 9m</v>
          </cell>
          <cell r="D2167" t="str">
            <v>吨</v>
          </cell>
          <cell r="E2167">
            <v>10</v>
          </cell>
          <cell r="F2167">
            <v>45763</v>
          </cell>
          <cell r="G2167" t="str">
            <v>（五冶达州国道542项目-二工区巴河特大桥工段-5号墩）四川省达州市达川区石梯镇固家村村民委员会</v>
          </cell>
          <cell r="H2167" t="str">
            <v>谭福中</v>
          </cell>
          <cell r="I2167">
            <v>15828538619</v>
          </cell>
        </row>
        <row r="2168">
          <cell r="A2168" t="str">
            <v>晋邦</v>
          </cell>
          <cell r="B2168" t="str">
            <v>螺纹钢</v>
          </cell>
          <cell r="C2168" t="str">
            <v>HRB400E Φ16 9m</v>
          </cell>
          <cell r="D2168" t="str">
            <v>吨</v>
          </cell>
          <cell r="E2168">
            <v>10</v>
          </cell>
          <cell r="F2168">
            <v>45763</v>
          </cell>
          <cell r="G2168" t="str">
            <v>（五冶达州国道542项目-二工区巴河特大桥工段-5号墩）四川省达州市达川区石梯镇固家村村民委员会</v>
          </cell>
          <cell r="H2168" t="str">
            <v>谭福中</v>
          </cell>
          <cell r="I2168">
            <v>15828538619</v>
          </cell>
        </row>
        <row r="2169">
          <cell r="A2169" t="str">
            <v>晋邦</v>
          </cell>
          <cell r="B2169" t="str">
            <v>盘螺</v>
          </cell>
          <cell r="C2169" t="str">
            <v>HRB400E Φ8</v>
          </cell>
          <cell r="D2169" t="str">
            <v>吨</v>
          </cell>
          <cell r="E2169">
            <v>15</v>
          </cell>
          <cell r="F2169">
            <v>45763</v>
          </cell>
          <cell r="G2169" t="str">
            <v>（五冶钢构宜宾高县月江镇建设项目）  四川省宜宾市高县月江镇刚记超市斜对面(还阳组团沪碳二期项目)</v>
          </cell>
          <cell r="H2169" t="str">
            <v>张朝亮</v>
          </cell>
          <cell r="I2169">
            <v>15228205853</v>
          </cell>
        </row>
        <row r="2170">
          <cell r="A2170" t="str">
            <v>晋邦</v>
          </cell>
          <cell r="B2170" t="str">
            <v>盘螺</v>
          </cell>
          <cell r="C2170" t="str">
            <v>HRB400E Φ10</v>
          </cell>
          <cell r="D2170" t="str">
            <v>吨</v>
          </cell>
          <cell r="E2170">
            <v>10</v>
          </cell>
          <cell r="F2170">
            <v>45763</v>
          </cell>
          <cell r="G2170" t="str">
            <v>（五冶钢构宜宾高县月江镇建设项目）  四川省宜宾市高县月江镇刚记超市斜对面(还阳组团沪碳二期项目)</v>
          </cell>
          <cell r="H2170" t="str">
            <v>张朝亮</v>
          </cell>
          <cell r="I2170">
            <v>15228205853</v>
          </cell>
        </row>
        <row r="2171">
          <cell r="A2171" t="str">
            <v>晋邦</v>
          </cell>
          <cell r="B2171" t="str">
            <v>螺纹钢</v>
          </cell>
          <cell r="C2171" t="str">
            <v>HRB400E Φ12 9m</v>
          </cell>
          <cell r="D2171" t="str">
            <v>吨</v>
          </cell>
          <cell r="E2171">
            <v>6</v>
          </cell>
          <cell r="F2171">
            <v>45763</v>
          </cell>
          <cell r="G2171" t="str">
            <v>（五冶钢构宜宾高县月江镇建设项目）  四川省宜宾市高县月江镇刚记超市斜对面(还阳组团沪碳二期项目)</v>
          </cell>
          <cell r="H2171" t="str">
            <v>张朝亮</v>
          </cell>
          <cell r="I2171">
            <v>15228205853</v>
          </cell>
        </row>
        <row r="2172">
          <cell r="A2172" t="str">
            <v>晋邦</v>
          </cell>
          <cell r="B2172" t="str">
            <v>螺纹钢</v>
          </cell>
          <cell r="C2172" t="str">
            <v>HRB400E Φ18 9m</v>
          </cell>
          <cell r="D2172" t="str">
            <v>吨</v>
          </cell>
          <cell r="E2172">
            <v>6</v>
          </cell>
          <cell r="F2172">
            <v>45763</v>
          </cell>
          <cell r="G2172" t="str">
            <v>（五冶钢构宜宾高县月江镇建设项目）  四川省宜宾市高县月江镇刚记超市斜对面(还阳组团沪碳二期项目)</v>
          </cell>
          <cell r="H2172" t="str">
            <v>张朝亮</v>
          </cell>
          <cell r="I2172">
            <v>15228205853</v>
          </cell>
        </row>
        <row r="2173">
          <cell r="A2173" t="str">
            <v>晋邦</v>
          </cell>
          <cell r="B2173" t="str">
            <v>螺纹钢</v>
          </cell>
          <cell r="C2173" t="str">
            <v>HRB400E Φ20 9m</v>
          </cell>
          <cell r="D2173" t="str">
            <v>吨</v>
          </cell>
          <cell r="E2173">
            <v>3</v>
          </cell>
          <cell r="F2173">
            <v>45763</v>
          </cell>
          <cell r="G2173" t="str">
            <v>（五冶钢构宜宾高县月江镇建设项目）  四川省宜宾市高县月江镇刚记超市斜对面(还阳组团沪碳二期项目)</v>
          </cell>
          <cell r="H2173" t="str">
            <v>张朝亮</v>
          </cell>
          <cell r="I2173">
            <v>15228205853</v>
          </cell>
        </row>
        <row r="2174">
          <cell r="A2174" t="str">
            <v>晋邦</v>
          </cell>
          <cell r="B2174" t="str">
            <v>螺纹钢</v>
          </cell>
          <cell r="C2174" t="str">
            <v>HRB400E Φ22 9m</v>
          </cell>
          <cell r="D2174" t="str">
            <v>吨</v>
          </cell>
          <cell r="E2174">
            <v>31</v>
          </cell>
          <cell r="F2174">
            <v>45763</v>
          </cell>
          <cell r="G2174" t="str">
            <v>（五冶钢构宜宾高县月江镇建设项目）  四川省宜宾市高县月江镇刚记超市斜对面(还阳组团沪碳二期项目)</v>
          </cell>
          <cell r="H2174" t="str">
            <v>张朝亮</v>
          </cell>
          <cell r="I2174">
            <v>15228205853</v>
          </cell>
        </row>
        <row r="2175">
          <cell r="A2175" t="str">
            <v>晋邦</v>
          </cell>
          <cell r="B2175" t="str">
            <v>螺纹钢</v>
          </cell>
          <cell r="C2175" t="str">
            <v>HRB400E Φ12 9m</v>
          </cell>
          <cell r="D2175" t="str">
            <v>吨</v>
          </cell>
          <cell r="E2175">
            <v>3</v>
          </cell>
          <cell r="F2175">
            <v>45763</v>
          </cell>
          <cell r="G2175" t="str">
            <v>（五冶达州国道542项目-三工区路基六工段）四川省达州市达川区赵固镇水文村</v>
          </cell>
          <cell r="H2175" t="str">
            <v>谭鹏程</v>
          </cell>
          <cell r="I2175">
            <v>18280895666</v>
          </cell>
        </row>
        <row r="2176">
          <cell r="A2176" t="str">
            <v>晋邦</v>
          </cell>
          <cell r="B2176" t="str">
            <v>螺纹钢</v>
          </cell>
          <cell r="C2176" t="str">
            <v>HRB400E Φ16 9m</v>
          </cell>
          <cell r="D2176" t="str">
            <v>吨</v>
          </cell>
          <cell r="E2176">
            <v>6</v>
          </cell>
          <cell r="F2176">
            <v>45763</v>
          </cell>
          <cell r="G2176" t="str">
            <v>（五冶达州国道542项目-三工区路基六工段）四川省达州市达川区赵固镇水文村</v>
          </cell>
          <cell r="H2176" t="str">
            <v>谭鹏程</v>
          </cell>
          <cell r="I2176">
            <v>18280895666</v>
          </cell>
        </row>
        <row r="2177">
          <cell r="A2177" t="str">
            <v>晋邦</v>
          </cell>
          <cell r="B2177" t="str">
            <v>螺纹钢</v>
          </cell>
          <cell r="C2177" t="str">
            <v>HRB400E Φ22 9m</v>
          </cell>
          <cell r="D2177" t="str">
            <v>吨</v>
          </cell>
          <cell r="E2177">
            <v>6</v>
          </cell>
          <cell r="F2177">
            <v>45763</v>
          </cell>
          <cell r="G2177" t="str">
            <v>（五冶达州国道542项目-三工区路基六工段）四川省达州市达川区赵固镇水文村</v>
          </cell>
          <cell r="H2177" t="str">
            <v>谭鹏程</v>
          </cell>
          <cell r="I2177">
            <v>18280895666</v>
          </cell>
        </row>
        <row r="2178">
          <cell r="A2178" t="str">
            <v>晋邦</v>
          </cell>
          <cell r="B2178" t="str">
            <v>螺纹钢</v>
          </cell>
          <cell r="C2178" t="str">
            <v>HRB400E Φ25 9m</v>
          </cell>
          <cell r="D2178" t="str">
            <v>吨</v>
          </cell>
          <cell r="E2178">
            <v>19</v>
          </cell>
          <cell r="F2178">
            <v>45763</v>
          </cell>
          <cell r="G2178" t="str">
            <v>（五冶达州国道542项目-三工区路基六工段）四川省达州市达川区赵固镇水文村</v>
          </cell>
          <cell r="H2178" t="str">
            <v>谭鹏程</v>
          </cell>
          <cell r="I2178">
            <v>18280895666</v>
          </cell>
        </row>
        <row r="2179">
          <cell r="A2179" t="str">
            <v>晋邦</v>
          </cell>
          <cell r="B2179" t="str">
            <v>盘螺</v>
          </cell>
          <cell r="C2179" t="str">
            <v>HRB400E Φ8</v>
          </cell>
          <cell r="D2179" t="str">
            <v>吨</v>
          </cell>
          <cell r="E2179">
            <v>45</v>
          </cell>
          <cell r="F2179">
            <v>45763</v>
          </cell>
          <cell r="G2179" t="str">
            <v>（商投建工达州中医药科技园-4工区-7号楼）达州市通川区达州中医药职业学院犀牛大道北段</v>
          </cell>
          <cell r="H2179" t="str">
            <v>张扬</v>
          </cell>
          <cell r="I2179">
            <v>18381904567</v>
          </cell>
        </row>
        <row r="2180">
          <cell r="A2180" t="str">
            <v>晋邦</v>
          </cell>
          <cell r="B2180" t="str">
            <v>螺纹钢</v>
          </cell>
          <cell r="C2180" t="str">
            <v>HRB400E Φ14 9m</v>
          </cell>
          <cell r="D2180" t="str">
            <v>吨</v>
          </cell>
          <cell r="E2180">
            <v>50</v>
          </cell>
          <cell r="F2180">
            <v>45763</v>
          </cell>
          <cell r="G2180" t="str">
            <v>（商投建工达州中医药科技园-4工区-10号楼）达州市通川区达州中医药职业学院犀牛大道北段</v>
          </cell>
          <cell r="H2180" t="str">
            <v>张扬</v>
          </cell>
          <cell r="I2180">
            <v>18381904567</v>
          </cell>
        </row>
        <row r="2181">
          <cell r="A2181" t="str">
            <v>晋邦</v>
          </cell>
          <cell r="B2181" t="str">
            <v>螺纹钢</v>
          </cell>
          <cell r="C2181" t="str">
            <v>HRB400E Φ18 9m</v>
          </cell>
          <cell r="D2181" t="str">
            <v>吨</v>
          </cell>
          <cell r="E2181">
            <v>35</v>
          </cell>
          <cell r="F2181">
            <v>45763</v>
          </cell>
          <cell r="G2181" t="str">
            <v>中铁建工集团有限公司“十四五”酱香酒习水同民坝一期一标段项目</v>
          </cell>
          <cell r="H2181" t="str">
            <v>周彰鑫</v>
          </cell>
          <cell r="I2181">
            <v>18586545402</v>
          </cell>
        </row>
        <row r="2182">
          <cell r="A2182" t="str">
            <v>晋邦</v>
          </cell>
          <cell r="B2182" t="str">
            <v>高线</v>
          </cell>
          <cell r="C2182" t="str">
            <v>HPB300 Φ10</v>
          </cell>
          <cell r="D2182" t="str">
            <v>吨</v>
          </cell>
          <cell r="E2182">
            <v>10</v>
          </cell>
          <cell r="F2182">
            <v>45763</v>
          </cell>
          <cell r="G2182" t="str">
            <v>（十九冶-华电重庆奉节）重庆市奉节县康乐镇七星村</v>
          </cell>
          <cell r="H2182" t="str">
            <v>岑甲乐</v>
          </cell>
          <cell r="I2182">
            <v>17349037782</v>
          </cell>
        </row>
        <row r="2183">
          <cell r="A2183" t="str">
            <v>晋邦</v>
          </cell>
          <cell r="B2183" t="str">
            <v>螺纹钢</v>
          </cell>
          <cell r="C2183" t="str">
            <v>HRB400E Φ32 9m</v>
          </cell>
          <cell r="D2183" t="str">
            <v>吨</v>
          </cell>
          <cell r="E2183">
            <v>25</v>
          </cell>
          <cell r="F2183">
            <v>45763</v>
          </cell>
          <cell r="G2183" t="str">
            <v>（十九冶-华电重庆奉节）重庆市奉节县康乐镇七星村</v>
          </cell>
          <cell r="H2183" t="str">
            <v>岑甲乐</v>
          </cell>
          <cell r="I2183">
            <v>17349037782</v>
          </cell>
        </row>
        <row r="2184">
          <cell r="A2184" t="str">
            <v>晋邦</v>
          </cell>
          <cell r="B2184" t="str">
            <v>盘螺</v>
          </cell>
          <cell r="C2184" t="str">
            <v>HRB400E Φ8</v>
          </cell>
          <cell r="D2184" t="str">
            <v>吨</v>
          </cell>
          <cell r="E2184">
            <v>18</v>
          </cell>
          <cell r="F2184">
            <v>45763</v>
          </cell>
          <cell r="G2184" t="str">
            <v>（华西萌海科创农业生态谷）成都市简阳市白金山水库</v>
          </cell>
          <cell r="H2184" t="str">
            <v>石清国</v>
          </cell>
          <cell r="I2184">
            <v>13458642015</v>
          </cell>
        </row>
        <row r="2185">
          <cell r="A2185" t="str">
            <v>晋邦</v>
          </cell>
          <cell r="B2185" t="str">
            <v>盘螺</v>
          </cell>
          <cell r="C2185" t="str">
            <v>HRB400E Φ10</v>
          </cell>
          <cell r="D2185" t="str">
            <v>吨</v>
          </cell>
          <cell r="E2185">
            <v>16</v>
          </cell>
          <cell r="F2185">
            <v>45763</v>
          </cell>
          <cell r="G2185" t="str">
            <v>（华西萌海科创农业生态谷）成都市简阳市白金山水库</v>
          </cell>
          <cell r="H2185" t="str">
            <v>石清国</v>
          </cell>
          <cell r="I2185">
            <v>13458642015</v>
          </cell>
        </row>
        <row r="2186">
          <cell r="A2186" t="str">
            <v>晋邦</v>
          </cell>
          <cell r="B2186" t="str">
            <v>螺纹钢</v>
          </cell>
          <cell r="C2186" t="str">
            <v>HRB400E Φ14 9m</v>
          </cell>
          <cell r="D2186" t="str">
            <v>吨</v>
          </cell>
          <cell r="E2186">
            <v>6</v>
          </cell>
          <cell r="F2186">
            <v>45763</v>
          </cell>
          <cell r="G2186" t="str">
            <v>（华西萌海科创农业生态谷）成都市简阳市白金山水库</v>
          </cell>
          <cell r="H2186" t="str">
            <v>石清国</v>
          </cell>
          <cell r="I2186">
            <v>13458642015</v>
          </cell>
        </row>
        <row r="2187">
          <cell r="A2187" t="str">
            <v>晋邦</v>
          </cell>
          <cell r="B2187" t="str">
            <v>高线</v>
          </cell>
          <cell r="C2187" t="str">
            <v>HPB300 Φ8</v>
          </cell>
          <cell r="D2187" t="str">
            <v>吨</v>
          </cell>
          <cell r="E2187">
            <v>2.5</v>
          </cell>
          <cell r="F2187">
            <v>45763</v>
          </cell>
          <cell r="G2187" t="str">
            <v>（华西简阳西城嘉苑）四川省成都市简阳市简城街道高屋村</v>
          </cell>
          <cell r="H2187" t="str">
            <v>张瀚镭</v>
          </cell>
          <cell r="I2187">
            <v>15884666220</v>
          </cell>
        </row>
        <row r="2188">
          <cell r="A2188" t="str">
            <v>晋邦</v>
          </cell>
          <cell r="B2188" t="str">
            <v>盘螺</v>
          </cell>
          <cell r="C2188" t="str">
            <v>HRB400E Φ8</v>
          </cell>
          <cell r="D2188" t="str">
            <v>吨</v>
          </cell>
          <cell r="E2188">
            <v>5</v>
          </cell>
          <cell r="F2188">
            <v>45763</v>
          </cell>
          <cell r="G2188" t="str">
            <v>（华西简阳西城嘉苑）四川省成都市简阳市简城街道高屋村</v>
          </cell>
          <cell r="H2188" t="str">
            <v>张瀚镭</v>
          </cell>
          <cell r="I2188">
            <v>15884666220</v>
          </cell>
        </row>
        <row r="2189">
          <cell r="A2189" t="str">
            <v>晋邦</v>
          </cell>
          <cell r="B2189" t="str">
            <v>盘螺</v>
          </cell>
          <cell r="C2189" t="str">
            <v>HRB400E Φ10</v>
          </cell>
          <cell r="D2189" t="str">
            <v>吨</v>
          </cell>
          <cell r="E2189">
            <v>18</v>
          </cell>
          <cell r="F2189">
            <v>45763</v>
          </cell>
          <cell r="G2189" t="str">
            <v>（华西简阳西城嘉苑）四川省成都市简阳市简城街道高屋村</v>
          </cell>
          <cell r="H2189" t="str">
            <v>张瀚镭</v>
          </cell>
          <cell r="I2189">
            <v>15884666220</v>
          </cell>
        </row>
        <row r="2190">
          <cell r="A2190" t="str">
            <v>晋邦</v>
          </cell>
          <cell r="B2190" t="str">
            <v>盘螺</v>
          </cell>
          <cell r="C2190" t="str">
            <v>HRB400E Φ12</v>
          </cell>
          <cell r="D2190" t="str">
            <v>吨</v>
          </cell>
          <cell r="E2190">
            <v>29</v>
          </cell>
          <cell r="F2190">
            <v>45763</v>
          </cell>
          <cell r="G2190" t="str">
            <v>（华西简阳西城嘉苑）四川省成都市简阳市简城街道高屋村</v>
          </cell>
          <cell r="H2190" t="str">
            <v>张瀚镭</v>
          </cell>
          <cell r="I2190">
            <v>15884666220</v>
          </cell>
        </row>
        <row r="2191">
          <cell r="A2191" t="str">
            <v>晋邦</v>
          </cell>
          <cell r="B2191" t="str">
            <v>螺纹钢</v>
          </cell>
          <cell r="C2191" t="str">
            <v>HRB400E Φ20 9m</v>
          </cell>
          <cell r="D2191" t="str">
            <v>吨</v>
          </cell>
          <cell r="E2191">
            <v>15</v>
          </cell>
          <cell r="F2191">
            <v>45763</v>
          </cell>
          <cell r="G2191" t="str">
            <v>（华西简阳西城嘉苑）四川省成都市简阳市简城街道高屋村</v>
          </cell>
          <cell r="H2191" t="str">
            <v>张瀚镭</v>
          </cell>
          <cell r="I2191">
            <v>15884666220</v>
          </cell>
        </row>
        <row r="2192">
          <cell r="A2192" t="str">
            <v>成实</v>
          </cell>
          <cell r="B2192" t="str">
            <v>盘螺</v>
          </cell>
          <cell r="C2192" t="str">
            <v>HRB400E Φ8</v>
          </cell>
          <cell r="D2192" t="str">
            <v>吨</v>
          </cell>
          <cell r="E2192">
            <v>2.5</v>
          </cell>
          <cell r="F2192">
            <v>45763</v>
          </cell>
          <cell r="G2192" t="str">
            <v>（四川商建-射洪城乡一体化项目）遂宁市射洪市忠新幼儿园北侧约220米新溪小区</v>
          </cell>
          <cell r="H2192" t="str">
            <v>柏子刚</v>
          </cell>
          <cell r="I2192">
            <v>15692885305</v>
          </cell>
        </row>
        <row r="2193">
          <cell r="A2193" t="str">
            <v>成实</v>
          </cell>
          <cell r="B2193" t="str">
            <v>盘螺</v>
          </cell>
          <cell r="C2193" t="str">
            <v>HRB400E Φ10</v>
          </cell>
          <cell r="D2193" t="str">
            <v>吨</v>
          </cell>
          <cell r="E2193">
            <v>2.5</v>
          </cell>
          <cell r="F2193">
            <v>45763</v>
          </cell>
          <cell r="G2193" t="str">
            <v>（四川商建-射洪城乡一体化项目）遂宁市射洪市忠新幼儿园北侧约220米新溪小区</v>
          </cell>
          <cell r="H2193" t="str">
            <v>柏子刚</v>
          </cell>
          <cell r="I2193">
            <v>15692885305</v>
          </cell>
        </row>
        <row r="2194">
          <cell r="A2194" t="str">
            <v>成实</v>
          </cell>
          <cell r="B2194" t="str">
            <v>螺纹钢</v>
          </cell>
          <cell r="C2194" t="str">
            <v>HRB400E Φ12 9m</v>
          </cell>
          <cell r="D2194" t="str">
            <v>吨</v>
          </cell>
          <cell r="E2194">
            <v>3</v>
          </cell>
          <cell r="F2194">
            <v>45763</v>
          </cell>
          <cell r="G2194" t="str">
            <v>（四川商建-射洪城乡一体化项目）遂宁市射洪市忠新幼儿园北侧约220米新溪小区</v>
          </cell>
          <cell r="H2194" t="str">
            <v>柏子刚</v>
          </cell>
          <cell r="I2194">
            <v>15692885305</v>
          </cell>
        </row>
        <row r="2195">
          <cell r="A2195" t="str">
            <v>成实</v>
          </cell>
          <cell r="B2195" t="str">
            <v>螺纹钢</v>
          </cell>
          <cell r="C2195" t="str">
            <v>HRB400E Φ14 9m</v>
          </cell>
          <cell r="D2195" t="str">
            <v>吨</v>
          </cell>
          <cell r="E2195">
            <v>21</v>
          </cell>
          <cell r="F2195">
            <v>45763</v>
          </cell>
          <cell r="G2195" t="str">
            <v>（四川商建-射洪城乡一体化项目）遂宁市射洪市忠新幼儿园北侧约220米新溪小区</v>
          </cell>
          <cell r="H2195" t="str">
            <v>柏子刚</v>
          </cell>
          <cell r="I2195">
            <v>15692885305</v>
          </cell>
        </row>
        <row r="2196">
          <cell r="A2196" t="str">
            <v>成实</v>
          </cell>
          <cell r="B2196" t="str">
            <v>螺纹钢</v>
          </cell>
          <cell r="C2196" t="str">
            <v>HRB400E Φ18 9m</v>
          </cell>
          <cell r="D2196" t="str">
            <v>吨</v>
          </cell>
          <cell r="E2196">
            <v>9</v>
          </cell>
          <cell r="F2196">
            <v>45763</v>
          </cell>
          <cell r="G2196" t="str">
            <v>（四川商建-射洪城乡一体化项目）遂宁市射洪市忠新幼儿园北侧约220米新溪小区</v>
          </cell>
          <cell r="H2196" t="str">
            <v>柏子刚</v>
          </cell>
          <cell r="I2196">
            <v>15692885305</v>
          </cell>
        </row>
        <row r="2197">
          <cell r="A2197" t="str">
            <v>成实</v>
          </cell>
          <cell r="B2197" t="str">
            <v>盘圆</v>
          </cell>
          <cell r="C2197" t="str">
            <v>HPB300Ф8</v>
          </cell>
          <cell r="D2197" t="str">
            <v>吨</v>
          </cell>
          <cell r="E2197">
            <v>17</v>
          </cell>
          <cell r="F2197">
            <v>45763</v>
          </cell>
          <cell r="G2197" t="str">
            <v>（中铁一局四建康新高速TJ1-2标）四川省甘孜州康定市318国道玉顶积雪观景台旁</v>
          </cell>
          <cell r="H2197" t="str">
            <v>李波</v>
          </cell>
          <cell r="I2197">
            <v>13679069325</v>
          </cell>
        </row>
        <row r="2198">
          <cell r="A2198" t="str">
            <v>成实</v>
          </cell>
          <cell r="B2198" t="str">
            <v>盘圆</v>
          </cell>
          <cell r="C2198" t="str">
            <v>HPB300Ф12</v>
          </cell>
          <cell r="D2198" t="str">
            <v>吨</v>
          </cell>
          <cell r="E2198">
            <v>18</v>
          </cell>
          <cell r="F2198">
            <v>45763</v>
          </cell>
          <cell r="G2198" t="str">
            <v>（中铁一局四建康新高速TJ1-2标）四川省甘孜州康定市318国道玉顶积雪观景台旁</v>
          </cell>
          <cell r="H2198" t="str">
            <v>李波</v>
          </cell>
          <cell r="I2198">
            <v>13679069325</v>
          </cell>
        </row>
        <row r="2199">
          <cell r="A2199" t="str">
            <v>八局</v>
          </cell>
          <cell r="B2199" t="str">
            <v>螺纹钢</v>
          </cell>
          <cell r="C2199" t="str">
            <v>HRB500EФ22*9m</v>
          </cell>
          <cell r="D2199" t="str">
            <v>吨</v>
          </cell>
          <cell r="E2199">
            <v>70</v>
          </cell>
          <cell r="F2199">
            <v>45764</v>
          </cell>
          <cell r="G2199" t="str">
            <v>（中铁八局康新高速TJ4-1标）四川省甘孜州康定市新都桥镇超限载检测站</v>
          </cell>
          <cell r="H2199" t="str">
            <v>刘俊</v>
          </cell>
          <cell r="I2199">
            <v>18587764925</v>
          </cell>
        </row>
        <row r="2200">
          <cell r="A2200" t="str">
            <v>八局</v>
          </cell>
          <cell r="B2200" t="str">
            <v>螺纹钢</v>
          </cell>
          <cell r="C2200" t="str">
            <v>HRB500EФ28*9m</v>
          </cell>
          <cell r="D2200" t="str">
            <v>吨</v>
          </cell>
          <cell r="E2200">
            <v>70</v>
          </cell>
          <cell r="F2200">
            <v>45764</v>
          </cell>
          <cell r="G2200" t="str">
            <v>（中铁八局康新高速TJ4-1标）四川省甘孜州康定市新都桥镇超限载检测站</v>
          </cell>
          <cell r="H2200" t="str">
            <v>刘俊</v>
          </cell>
          <cell r="I2200">
            <v>18587764925</v>
          </cell>
        </row>
        <row r="2201">
          <cell r="A2201" t="str">
            <v>德胜</v>
          </cell>
          <cell r="B2201" t="str">
            <v>螺纹钢</v>
          </cell>
          <cell r="C2201" t="str">
            <v>HRB500EФ14*9m</v>
          </cell>
          <cell r="D2201" t="str">
            <v>吨</v>
          </cell>
          <cell r="E2201">
            <v>25</v>
          </cell>
          <cell r="F2201">
            <v>45764</v>
          </cell>
          <cell r="G2201" t="str">
            <v>（中核中原-温江北林医养综合体项目）四川省成都市温江区万春大道第三人民医院东</v>
          </cell>
          <cell r="H2201" t="str">
            <v>蔡杰</v>
          </cell>
          <cell r="I2201">
            <v>18875129329</v>
          </cell>
        </row>
        <row r="2202">
          <cell r="A2202" t="str">
            <v>德胜</v>
          </cell>
          <cell r="B2202" t="str">
            <v>螺纹钢</v>
          </cell>
          <cell r="C2202" t="str">
            <v>HRB500EФ16*9m</v>
          </cell>
          <cell r="D2202" t="str">
            <v>吨</v>
          </cell>
          <cell r="E2202">
            <v>25</v>
          </cell>
          <cell r="F2202">
            <v>45764</v>
          </cell>
          <cell r="G2202" t="str">
            <v>（中核中原-温江北林医养综合体项目）四川省成都市温江区万春大道第三人民医院东</v>
          </cell>
          <cell r="H2202" t="str">
            <v>蔡杰</v>
          </cell>
          <cell r="I2202">
            <v>18875129329</v>
          </cell>
        </row>
        <row r="2203">
          <cell r="A2203" t="str">
            <v>德胜</v>
          </cell>
          <cell r="B2203" t="str">
            <v>螺纹钢</v>
          </cell>
          <cell r="C2203" t="str">
            <v>HRB500EФ25*12m</v>
          </cell>
          <cell r="D2203" t="str">
            <v>吨</v>
          </cell>
          <cell r="E2203">
            <v>50</v>
          </cell>
          <cell r="F2203">
            <v>45764</v>
          </cell>
          <cell r="G2203" t="str">
            <v>（中核中原-温江北林医养综合体项目）四川省成都市温江区万春大道第三人民医院东</v>
          </cell>
          <cell r="H2203" t="str">
            <v>蔡杰</v>
          </cell>
          <cell r="I2203">
            <v>18875129329</v>
          </cell>
        </row>
        <row r="2204">
          <cell r="A2204" t="str">
            <v>德胜</v>
          </cell>
          <cell r="B2204" t="str">
            <v>螺纹钢</v>
          </cell>
          <cell r="C2204" t="str">
            <v>HRB500EФ28*12m</v>
          </cell>
          <cell r="D2204" t="str">
            <v>吨</v>
          </cell>
          <cell r="E2204">
            <v>6</v>
          </cell>
          <cell r="F2204">
            <v>45764</v>
          </cell>
          <cell r="G2204" t="str">
            <v>（中核中原-温江北林医养综合体项目）四川省成都市温江区万春大道第三人民医院东</v>
          </cell>
          <cell r="H2204" t="str">
            <v>蔡杰</v>
          </cell>
          <cell r="I2204">
            <v>18875129329</v>
          </cell>
        </row>
        <row r="2205">
          <cell r="A2205" t="str">
            <v>德胜</v>
          </cell>
          <cell r="B2205" t="str">
            <v>螺纹钢</v>
          </cell>
          <cell r="C2205" t="str">
            <v>HRB400EФ12*9m</v>
          </cell>
          <cell r="D2205" t="str">
            <v>吨</v>
          </cell>
          <cell r="E2205">
            <v>12</v>
          </cell>
          <cell r="F2205">
            <v>45764</v>
          </cell>
          <cell r="G2205" t="str">
            <v>（中核华兴-峨眉山项目）四川省乐山市峨眉山市双福镇梓橦庙红华五期中核华兴工地</v>
          </cell>
          <cell r="H2205" t="str">
            <v>李汉军</v>
          </cell>
          <cell r="I2205" t="str">
            <v>18691249091</v>
          </cell>
        </row>
        <row r="2206">
          <cell r="A2206" t="str">
            <v>德胜</v>
          </cell>
          <cell r="B2206" t="str">
            <v>螺纹钢</v>
          </cell>
          <cell r="C2206" t="str">
            <v>HRB400EФ16*9m</v>
          </cell>
          <cell r="D2206" t="str">
            <v>吨</v>
          </cell>
          <cell r="E2206">
            <v>23</v>
          </cell>
          <cell r="F2206">
            <v>45764</v>
          </cell>
          <cell r="G2206" t="str">
            <v>（中核华兴-峨眉山项目）四川省乐山市峨眉山市双福镇梓橦庙红华五期中核华兴工地</v>
          </cell>
          <cell r="H2206" t="str">
            <v>李汉军</v>
          </cell>
          <cell r="I2206" t="str">
            <v>18691249091</v>
          </cell>
        </row>
        <row r="2207">
          <cell r="A2207" t="str">
            <v>润耀</v>
          </cell>
          <cell r="B2207" t="str">
            <v>螺纹钢</v>
          </cell>
          <cell r="C2207" t="str">
            <v>HRB400E Φ28 12m</v>
          </cell>
          <cell r="D2207" t="str">
            <v>吨</v>
          </cell>
          <cell r="E2207">
            <v>70</v>
          </cell>
          <cell r="F2207">
            <v>45764</v>
          </cell>
          <cell r="G2207" t="str">
            <v>（中铁二局-成渝扩容4标）四川省成都市简阳市杨家镇桐子湾村二局拌合站</v>
          </cell>
          <cell r="H2207" t="str">
            <v>陈钢</v>
          </cell>
          <cell r="I2207">
            <v>13018165813</v>
          </cell>
        </row>
        <row r="2208">
          <cell r="A2208" t="str">
            <v>德胜</v>
          </cell>
          <cell r="B2208" t="str">
            <v>螺纹钢</v>
          </cell>
          <cell r="C2208" t="str">
            <v>HRB400E Φ25 12m</v>
          </cell>
          <cell r="D2208" t="str">
            <v>吨</v>
          </cell>
          <cell r="E2208">
            <v>490</v>
          </cell>
          <cell r="F2208">
            <v>45764</v>
          </cell>
          <cell r="G2208" t="str">
            <v>（中铁二局-成渝扩容4标）四川省成都市简阳市杨家镇桐子湾村二局拌合站</v>
          </cell>
          <cell r="H2208" t="str">
            <v>陈钢</v>
          </cell>
          <cell r="I2208">
            <v>13018165813</v>
          </cell>
        </row>
        <row r="2209">
          <cell r="A2209" t="str">
            <v>八局</v>
          </cell>
          <cell r="B2209" t="str">
            <v>高线</v>
          </cell>
          <cell r="C2209" t="str">
            <v>HPB300Φ12</v>
          </cell>
          <cell r="D2209" t="str">
            <v>吨</v>
          </cell>
          <cell r="E2209">
            <v>35</v>
          </cell>
          <cell r="F2209">
            <v>45764</v>
          </cell>
          <cell r="G2209" t="str">
            <v>（中铁广州局-成渝扩容2标）四川省资阳市雁江区堪嘉镇陈家湾刘家湾大桥桥头</v>
          </cell>
          <cell r="H2209" t="str">
            <v>刘沛琦</v>
          </cell>
          <cell r="I2209">
            <v>18011784798</v>
          </cell>
        </row>
        <row r="2210">
          <cell r="A2210" t="str">
            <v>八局</v>
          </cell>
          <cell r="B2210" t="str">
            <v>螺纹钢</v>
          </cell>
          <cell r="C2210" t="str">
            <v>HRB400E Φ20 9m</v>
          </cell>
          <cell r="D2210" t="str">
            <v>吨</v>
          </cell>
          <cell r="E2210">
            <v>35</v>
          </cell>
          <cell r="F2210">
            <v>45764</v>
          </cell>
          <cell r="G2210" t="str">
            <v>（中铁广州局-成渝扩容2标）四川省资阳市雁江区堪嘉镇陈家湾刘家湾大桥桥头</v>
          </cell>
          <cell r="H2210" t="str">
            <v>刘沛琦</v>
          </cell>
          <cell r="I2210">
            <v>18011784798</v>
          </cell>
        </row>
        <row r="2211">
          <cell r="A2211" t="str">
            <v>八局</v>
          </cell>
          <cell r="B2211" t="str">
            <v>螺纹钢</v>
          </cell>
          <cell r="C2211" t="str">
            <v>HRB400E Φ25 9m</v>
          </cell>
          <cell r="D2211" t="str">
            <v>吨</v>
          </cell>
          <cell r="E2211">
            <v>70</v>
          </cell>
          <cell r="F2211">
            <v>45764</v>
          </cell>
          <cell r="G2211" t="str">
            <v>（中铁广州局-成渝扩容2标）四川省资阳市雁江区堪嘉镇陈家湾刘家湾大桥桥头</v>
          </cell>
          <cell r="H2211" t="str">
            <v>刘沛琦</v>
          </cell>
          <cell r="I2211">
            <v>18011784798</v>
          </cell>
        </row>
        <row r="2212">
          <cell r="A2212" t="str">
            <v>八局</v>
          </cell>
          <cell r="B2212" t="str">
            <v>螺纹钢</v>
          </cell>
          <cell r="C2212" t="str">
            <v>HRB400E Φ28 9m</v>
          </cell>
          <cell r="D2212" t="str">
            <v>吨</v>
          </cell>
          <cell r="E2212">
            <v>70</v>
          </cell>
          <cell r="F2212">
            <v>45764</v>
          </cell>
          <cell r="G2212" t="str">
            <v>（中铁广州局-成渝扩容2标）四川省资阳市雁江区堪嘉镇陈家湾刘家湾大桥桥头</v>
          </cell>
          <cell r="H2212" t="str">
            <v>刘沛琦</v>
          </cell>
          <cell r="I2212">
            <v>18011784798</v>
          </cell>
        </row>
        <row r="2213">
          <cell r="A2213" t="str">
            <v>八局</v>
          </cell>
          <cell r="B2213" t="str">
            <v>螺纹钢</v>
          </cell>
          <cell r="C2213" t="str">
            <v>HRB400E Φ28 9m</v>
          </cell>
          <cell r="D2213" t="str">
            <v>吨</v>
          </cell>
          <cell r="E2213">
            <v>105</v>
          </cell>
          <cell r="F2213">
            <v>45764</v>
          </cell>
          <cell r="G2213" t="str">
            <v>（中铁广州局-成渝扩容2标）成渝扩容项目ZCB3-2标2＃拌和站【雁江区联盟桥东北50米(资资路) 】</v>
          </cell>
          <cell r="H2213" t="str">
            <v>刘沛琦</v>
          </cell>
          <cell r="I2213">
            <v>18011784798</v>
          </cell>
        </row>
        <row r="2214">
          <cell r="A2214" t="str">
            <v>八局</v>
          </cell>
          <cell r="B2214" t="str">
            <v>螺纹钢</v>
          </cell>
          <cell r="C2214" t="str">
            <v>HRB400E Φ25 9m</v>
          </cell>
          <cell r="D2214" t="str">
            <v>吨</v>
          </cell>
          <cell r="E2214">
            <v>140</v>
          </cell>
          <cell r="F2214">
            <v>45764</v>
          </cell>
          <cell r="G2214" t="str">
            <v>（中铁广州局-成渝扩容2标）成渝扩容项目ZCB3-2标2＃拌和站【雁江区联盟桥东北50米(资资路) 】</v>
          </cell>
          <cell r="H2214" t="str">
            <v>刘沛琦</v>
          </cell>
          <cell r="I2214">
            <v>18011784798</v>
          </cell>
        </row>
        <row r="2215">
          <cell r="A2215" t="str">
            <v>八局</v>
          </cell>
          <cell r="B2215" t="str">
            <v>高线</v>
          </cell>
          <cell r="C2215" t="str">
            <v>HPB300Φ12</v>
          </cell>
          <cell r="D2215" t="str">
            <v>吨</v>
          </cell>
          <cell r="E2215">
            <v>27</v>
          </cell>
          <cell r="F2215">
            <v>45764</v>
          </cell>
          <cell r="G2215" t="str">
            <v>（中铁广州局-成渝扩容2标）成渝扩容项目ZCB3-2标2＃拌和站【雁江区联盟桥东北50米(资资路) 】</v>
          </cell>
          <cell r="H2215" t="str">
            <v>刘沛琦</v>
          </cell>
          <cell r="I2215">
            <v>18011784798</v>
          </cell>
        </row>
        <row r="2216">
          <cell r="A2216" t="str">
            <v>八局</v>
          </cell>
          <cell r="B2216" t="str">
            <v>盘螺</v>
          </cell>
          <cell r="C2216" t="str">
            <v>HRB400E Φ10</v>
          </cell>
          <cell r="D2216" t="str">
            <v>吨</v>
          </cell>
          <cell r="E2216">
            <v>8</v>
          </cell>
          <cell r="F2216">
            <v>45764</v>
          </cell>
          <cell r="G2216" t="str">
            <v>（中铁广州局-成渝扩容2标）成渝扩容项目ZCB3-2标2＃拌和站【雁江区联盟桥东北50米(资资路) 】</v>
          </cell>
          <cell r="H2216" t="str">
            <v>刘沛琦</v>
          </cell>
          <cell r="I2216">
            <v>18011784798</v>
          </cell>
        </row>
        <row r="2217">
          <cell r="A2217" t="str">
            <v>晋邦</v>
          </cell>
          <cell r="B2217" t="str">
            <v>螺纹钢</v>
          </cell>
          <cell r="C2217" t="str">
            <v>HRB400E Φ12 9m</v>
          </cell>
          <cell r="D2217" t="str">
            <v>吨</v>
          </cell>
          <cell r="E2217">
            <v>20</v>
          </cell>
          <cell r="F2217">
            <v>45764</v>
          </cell>
          <cell r="G2217" t="str">
            <v>（十九冶-江龙高速一分部）重庆市云阳县X886附近中国十九冶开云高速项目总包部西98米*龙王溪大桥桥面</v>
          </cell>
          <cell r="H2217" t="str">
            <v>吴章红</v>
          </cell>
          <cell r="I2217">
            <v>18628165772</v>
          </cell>
        </row>
        <row r="2218">
          <cell r="A2218" t="str">
            <v>晋邦</v>
          </cell>
          <cell r="B2218" t="str">
            <v>盘螺</v>
          </cell>
          <cell r="C2218" t="str">
            <v>HRB400E Φ10</v>
          </cell>
          <cell r="D2218" t="str">
            <v>吨</v>
          </cell>
          <cell r="E2218">
            <v>8</v>
          </cell>
          <cell r="F2218">
            <v>45764</v>
          </cell>
          <cell r="G2218" t="str">
            <v>（十九冶-江龙高速一分部）重庆市云阳县X886附近中国十九冶开云高速项目总包部西98米*龙王溪大桥桥面</v>
          </cell>
          <cell r="H2218" t="str">
            <v>吴章红</v>
          </cell>
          <cell r="I2218">
            <v>18628165772</v>
          </cell>
        </row>
        <row r="2219">
          <cell r="A2219" t="str">
            <v>晋邦</v>
          </cell>
          <cell r="B2219" t="str">
            <v>高线</v>
          </cell>
          <cell r="C2219" t="str">
            <v>HPB300Φ10</v>
          </cell>
          <cell r="D2219" t="str">
            <v>吨</v>
          </cell>
          <cell r="E2219">
            <v>8</v>
          </cell>
          <cell r="F2219">
            <v>45764</v>
          </cell>
          <cell r="G2219" t="str">
            <v>（十九冶-江龙高速一分部）重庆市云阳县X886附近中国十九冶开云高速项目总包部西98米*龙王溪大桥桥面</v>
          </cell>
          <cell r="H2219" t="str">
            <v>吴章红</v>
          </cell>
          <cell r="I2219">
            <v>18628165772</v>
          </cell>
        </row>
        <row r="2220">
          <cell r="A2220" t="str">
            <v>成实</v>
          </cell>
          <cell r="B2220" t="str">
            <v>高线</v>
          </cell>
          <cell r="C2220" t="str">
            <v>HPB300Φ6</v>
          </cell>
          <cell r="D2220" t="str">
            <v>吨</v>
          </cell>
          <cell r="E2220">
            <v>2.4</v>
          </cell>
          <cell r="F2220">
            <v>45764</v>
          </cell>
          <cell r="G2220" t="str">
            <v>（中铁五局新津tod项目）成都市新津区旭辉天府未来城南(华金路南)</v>
          </cell>
          <cell r="H2220" t="str">
            <v>李霜</v>
          </cell>
          <cell r="I2220">
            <v>18785086540</v>
          </cell>
        </row>
        <row r="2221">
          <cell r="A2221" t="str">
            <v>成实</v>
          </cell>
          <cell r="B2221" t="str">
            <v>高线</v>
          </cell>
          <cell r="C2221" t="str">
            <v>HPB300Φ8</v>
          </cell>
          <cell r="D2221" t="str">
            <v>吨</v>
          </cell>
          <cell r="E2221">
            <v>2.4</v>
          </cell>
          <cell r="F2221">
            <v>45764</v>
          </cell>
          <cell r="G2221" t="str">
            <v>（中铁五局新津tod项目）成都市新津区旭辉天府未来城南(华金路南)</v>
          </cell>
          <cell r="H2221" t="str">
            <v>李霜</v>
          </cell>
          <cell r="I2221">
            <v>18785086540</v>
          </cell>
        </row>
        <row r="2222">
          <cell r="A2222" t="str">
            <v>成实</v>
          </cell>
          <cell r="B2222" t="str">
            <v>盘螺</v>
          </cell>
          <cell r="C2222" t="str">
            <v>HRB400E Φ8</v>
          </cell>
          <cell r="D2222" t="str">
            <v>吨</v>
          </cell>
          <cell r="E2222">
            <v>25.97</v>
          </cell>
          <cell r="F2222">
            <v>45764</v>
          </cell>
          <cell r="G2222" t="str">
            <v>（中铁五局新津tod项目）成都市新津区旭辉天府未来城南(华金路南)</v>
          </cell>
          <cell r="H2222" t="str">
            <v>李霜</v>
          </cell>
          <cell r="I2222">
            <v>18785086540</v>
          </cell>
        </row>
        <row r="2223">
          <cell r="A2223" t="str">
            <v>成实</v>
          </cell>
          <cell r="B2223" t="str">
            <v>盘螺</v>
          </cell>
          <cell r="C2223" t="str">
            <v>HRB400E Φ10</v>
          </cell>
          <cell r="D2223" t="str">
            <v>吨</v>
          </cell>
          <cell r="E2223">
            <v>27.25</v>
          </cell>
          <cell r="F2223">
            <v>45764</v>
          </cell>
          <cell r="G2223" t="str">
            <v>（中铁五局新津tod项目）成都市新津区旭辉天府未来城南(华金路南)</v>
          </cell>
          <cell r="H2223" t="str">
            <v>李霜</v>
          </cell>
          <cell r="I2223">
            <v>18785086540</v>
          </cell>
        </row>
        <row r="2224">
          <cell r="A2224" t="str">
            <v>成实</v>
          </cell>
          <cell r="B2224" t="str">
            <v>螺纹钢</v>
          </cell>
          <cell r="C2224" t="str">
            <v>HRB400E Φ12 9m</v>
          </cell>
          <cell r="D2224" t="str">
            <v>吨</v>
          </cell>
          <cell r="E2224">
            <v>10</v>
          </cell>
          <cell r="F2224">
            <v>45764</v>
          </cell>
          <cell r="G2224" t="str">
            <v>（中铁五局新津tod项目）成都市新津区旭辉天府未来城南(华金路南)</v>
          </cell>
          <cell r="H2224" t="str">
            <v>李霜</v>
          </cell>
          <cell r="I2224">
            <v>18785086540</v>
          </cell>
        </row>
        <row r="2225">
          <cell r="A2225" t="str">
            <v>德胜</v>
          </cell>
          <cell r="B2225" t="str">
            <v>螺纹钢</v>
          </cell>
          <cell r="C2225" t="str">
            <v>HRB400E Φ12 9m</v>
          </cell>
          <cell r="D2225" t="str">
            <v>吨</v>
          </cell>
          <cell r="E2225">
            <v>12</v>
          </cell>
          <cell r="F2225">
            <v>45764</v>
          </cell>
          <cell r="G2225" t="str">
            <v>（中铁五局新津tod项目）成都市新津区旭辉天府未来城南(华金路南)</v>
          </cell>
          <cell r="H2225" t="str">
            <v>李霜</v>
          </cell>
          <cell r="I2225">
            <v>18785086540</v>
          </cell>
        </row>
        <row r="2226">
          <cell r="A2226" t="str">
            <v>德胜</v>
          </cell>
          <cell r="B2226" t="str">
            <v>螺纹钢</v>
          </cell>
          <cell r="C2226" t="str">
            <v>HRB400E Φ14 9m</v>
          </cell>
          <cell r="D2226" t="str">
            <v>吨</v>
          </cell>
          <cell r="E2226">
            <v>3.53</v>
          </cell>
          <cell r="F2226">
            <v>45764</v>
          </cell>
          <cell r="G2226" t="str">
            <v>（中铁五局新津tod项目）成都市新津区旭辉天府未来城南(华金路南)</v>
          </cell>
          <cell r="H2226" t="str">
            <v>李霜</v>
          </cell>
          <cell r="I2226">
            <v>18785086540</v>
          </cell>
        </row>
        <row r="2227">
          <cell r="A2227" t="str">
            <v>德胜</v>
          </cell>
          <cell r="B2227" t="str">
            <v>螺纹钢</v>
          </cell>
          <cell r="C2227" t="str">
            <v>HRB400E Φ16 9m</v>
          </cell>
          <cell r="D2227" t="str">
            <v>吨</v>
          </cell>
          <cell r="E2227">
            <v>12.04</v>
          </cell>
          <cell r="F2227">
            <v>45764</v>
          </cell>
          <cell r="G2227" t="str">
            <v>（中铁五局新津tod项目）成都市新津区旭辉天府未来城南(华金路南)</v>
          </cell>
          <cell r="H2227" t="str">
            <v>李霜</v>
          </cell>
          <cell r="I2227">
            <v>18785086540</v>
          </cell>
        </row>
        <row r="2228">
          <cell r="A2228" t="str">
            <v>德胜</v>
          </cell>
          <cell r="B2228" t="str">
            <v>螺纹钢</v>
          </cell>
          <cell r="C2228" t="str">
            <v>HRB400E Φ18 9m</v>
          </cell>
          <cell r="D2228" t="str">
            <v>吨</v>
          </cell>
          <cell r="E2228">
            <v>16.39</v>
          </cell>
          <cell r="F2228">
            <v>45764</v>
          </cell>
          <cell r="G2228" t="str">
            <v>（中铁五局新津tod项目）成都市新津区旭辉天府未来城南(华金路南)</v>
          </cell>
          <cell r="H2228" t="str">
            <v>李霜</v>
          </cell>
          <cell r="I2228">
            <v>18785086540</v>
          </cell>
        </row>
        <row r="2229">
          <cell r="A2229" t="str">
            <v>德胜</v>
          </cell>
          <cell r="B2229" t="str">
            <v>螺纹钢</v>
          </cell>
          <cell r="C2229" t="str">
            <v>HRB400E Φ20 9m</v>
          </cell>
          <cell r="D2229" t="str">
            <v>吨</v>
          </cell>
          <cell r="E2229">
            <v>3.29</v>
          </cell>
          <cell r="F2229">
            <v>45764</v>
          </cell>
          <cell r="G2229" t="str">
            <v>（中铁五局新津tod项目）成都市新津区旭辉天府未来城南(华金路南)</v>
          </cell>
          <cell r="H2229" t="str">
            <v>李霜</v>
          </cell>
          <cell r="I2229">
            <v>18785086540</v>
          </cell>
        </row>
        <row r="2230">
          <cell r="A2230" t="str">
            <v>德胜</v>
          </cell>
          <cell r="B2230" t="str">
            <v>螺纹钢</v>
          </cell>
          <cell r="C2230" t="str">
            <v>HRB400E Φ22 9m</v>
          </cell>
          <cell r="D2230" t="str">
            <v>吨</v>
          </cell>
          <cell r="E2230">
            <v>3</v>
          </cell>
          <cell r="F2230">
            <v>45764</v>
          </cell>
          <cell r="G2230" t="str">
            <v>（中铁五局新津tod项目）成都市新津区旭辉天府未来城南(华金路南)</v>
          </cell>
          <cell r="H2230" t="str">
            <v>李霜</v>
          </cell>
          <cell r="I2230">
            <v>18785086540</v>
          </cell>
        </row>
        <row r="2231">
          <cell r="A2231" t="str">
            <v>德胜</v>
          </cell>
          <cell r="B2231" t="str">
            <v>螺纹钢</v>
          </cell>
          <cell r="C2231" t="str">
            <v>HRB400E Φ25 9m</v>
          </cell>
          <cell r="D2231" t="str">
            <v>吨</v>
          </cell>
          <cell r="E2231">
            <v>3</v>
          </cell>
          <cell r="F2231">
            <v>45764</v>
          </cell>
          <cell r="G2231" t="str">
            <v>（中铁五局新津tod项目）成都市新津区旭辉天府未来城南(华金路南)</v>
          </cell>
          <cell r="H2231" t="str">
            <v>李霜</v>
          </cell>
          <cell r="I2231">
            <v>18785086540</v>
          </cell>
        </row>
        <row r="2232">
          <cell r="A2232" t="str">
            <v>德胜</v>
          </cell>
          <cell r="B2232" t="str">
            <v>螺纹钢</v>
          </cell>
          <cell r="C2232" t="str">
            <v>HRB500E Φ14 9m</v>
          </cell>
          <cell r="D2232" t="str">
            <v>吨</v>
          </cell>
          <cell r="E2232">
            <v>3</v>
          </cell>
          <cell r="F2232">
            <v>45764</v>
          </cell>
          <cell r="G2232" t="str">
            <v>（中铁五局新津tod项目）成都市新津区旭辉天府未来城南(华金路南)</v>
          </cell>
          <cell r="H2232" t="str">
            <v>李霜</v>
          </cell>
          <cell r="I2232">
            <v>18785086540</v>
          </cell>
        </row>
        <row r="2233">
          <cell r="A2233" t="str">
            <v>德胜</v>
          </cell>
          <cell r="B2233" t="str">
            <v>螺纹钢</v>
          </cell>
          <cell r="C2233" t="str">
            <v>HRB500E Φ16 9m</v>
          </cell>
          <cell r="D2233" t="str">
            <v>吨</v>
          </cell>
          <cell r="E2233">
            <v>3</v>
          </cell>
          <cell r="F2233">
            <v>45764</v>
          </cell>
          <cell r="G2233" t="str">
            <v>（中铁五局新津tod项目）成都市新津区旭辉天府未来城南(华金路南)</v>
          </cell>
          <cell r="H2233" t="str">
            <v>李霜</v>
          </cell>
          <cell r="I2233">
            <v>18785086540</v>
          </cell>
        </row>
        <row r="2234">
          <cell r="A2234" t="str">
            <v>德胜</v>
          </cell>
          <cell r="B2234" t="str">
            <v>螺纹钢</v>
          </cell>
          <cell r="C2234" t="str">
            <v>HRB500E Φ18 9m</v>
          </cell>
          <cell r="D2234" t="str">
            <v>吨</v>
          </cell>
          <cell r="E2234">
            <v>3</v>
          </cell>
          <cell r="F2234">
            <v>45764</v>
          </cell>
          <cell r="G2234" t="str">
            <v>（中铁五局新津tod项目）成都市新津区旭辉天府未来城南(华金路南)</v>
          </cell>
          <cell r="H2234" t="str">
            <v>李霜</v>
          </cell>
          <cell r="I2234">
            <v>18785086540</v>
          </cell>
        </row>
        <row r="2235">
          <cell r="A2235" t="str">
            <v>德胜</v>
          </cell>
          <cell r="B2235" t="str">
            <v>螺纹钢</v>
          </cell>
          <cell r="C2235" t="str">
            <v>HRB500E Φ20 9m</v>
          </cell>
          <cell r="D2235" t="str">
            <v>吨</v>
          </cell>
          <cell r="E2235">
            <v>6.23</v>
          </cell>
          <cell r="F2235">
            <v>45764</v>
          </cell>
          <cell r="G2235" t="str">
            <v>（中铁五局新津tod项目）成都市新津区旭辉天府未来城南(华金路南)</v>
          </cell>
          <cell r="H2235" t="str">
            <v>李霜</v>
          </cell>
          <cell r="I2235">
            <v>18785086540</v>
          </cell>
        </row>
        <row r="2236">
          <cell r="A2236" t="str">
            <v>德胜</v>
          </cell>
          <cell r="B2236" t="str">
            <v>螺纹钢</v>
          </cell>
          <cell r="C2236" t="str">
            <v>HRB500E Φ22 9m</v>
          </cell>
          <cell r="D2236" t="str">
            <v>吨</v>
          </cell>
          <cell r="E2236">
            <v>3.79</v>
          </cell>
          <cell r="F2236">
            <v>45764</v>
          </cell>
          <cell r="G2236" t="str">
            <v>（中铁五局新津tod项目）成都市新津区旭辉天府未来城南(华金路南)</v>
          </cell>
          <cell r="H2236" t="str">
            <v>李霜</v>
          </cell>
          <cell r="I2236">
            <v>18785086540</v>
          </cell>
        </row>
        <row r="2237">
          <cell r="A2237" t="str">
            <v>德胜</v>
          </cell>
          <cell r="B2237" t="str">
            <v>螺纹钢</v>
          </cell>
          <cell r="C2237" t="str">
            <v>HRB500E Φ25 9m</v>
          </cell>
          <cell r="D2237" t="str">
            <v>吨</v>
          </cell>
          <cell r="E2237">
            <v>32.91</v>
          </cell>
          <cell r="F2237">
            <v>45764</v>
          </cell>
          <cell r="G2237" t="str">
            <v>（中铁五局新津tod项目）成都市新津区旭辉天府未来城南(华金路南)</v>
          </cell>
          <cell r="H2237" t="str">
            <v>李霜</v>
          </cell>
          <cell r="I2237">
            <v>18785086540</v>
          </cell>
        </row>
        <row r="2238">
          <cell r="A2238" t="str">
            <v>德胜</v>
          </cell>
          <cell r="B2238" t="str">
            <v>螺纹钢</v>
          </cell>
          <cell r="C2238" t="str">
            <v>HRB400E Φ18 9m</v>
          </cell>
          <cell r="D2238" t="str">
            <v>吨</v>
          </cell>
          <cell r="E2238">
            <v>8</v>
          </cell>
          <cell r="F2238">
            <v>45765</v>
          </cell>
          <cell r="G2238" t="str">
            <v>（华西简阳西城嘉苑）四川省成都市简阳市简城街道高屋村</v>
          </cell>
          <cell r="H2238" t="str">
            <v>张瀚镭</v>
          </cell>
          <cell r="I2238">
            <v>15884666220</v>
          </cell>
        </row>
        <row r="2239">
          <cell r="A2239" t="str">
            <v>德胜</v>
          </cell>
          <cell r="B2239" t="str">
            <v>螺纹钢</v>
          </cell>
          <cell r="C2239" t="str">
            <v>HRB400E Φ20 9m</v>
          </cell>
          <cell r="D2239" t="str">
            <v>吨</v>
          </cell>
          <cell r="E2239">
            <v>50</v>
          </cell>
          <cell r="F2239">
            <v>45765</v>
          </cell>
          <cell r="G2239" t="str">
            <v>（华西简阳西城嘉苑）四川省成都市简阳市简城街道高屋村</v>
          </cell>
          <cell r="H2239" t="str">
            <v>张瀚镭</v>
          </cell>
          <cell r="I2239">
            <v>15884666220</v>
          </cell>
        </row>
        <row r="2240">
          <cell r="A2240" t="str">
            <v>德胜</v>
          </cell>
          <cell r="B2240" t="str">
            <v>螺纹钢</v>
          </cell>
          <cell r="C2240" t="str">
            <v>HRB400E Φ22 9m</v>
          </cell>
          <cell r="D2240" t="str">
            <v>吨</v>
          </cell>
          <cell r="E2240">
            <v>2</v>
          </cell>
          <cell r="F2240">
            <v>45765</v>
          </cell>
          <cell r="G2240" t="str">
            <v>（华西简阳西城嘉苑）四川省成都市简阳市简城街道高屋村</v>
          </cell>
          <cell r="H2240" t="str">
            <v>张瀚镭</v>
          </cell>
          <cell r="I2240">
            <v>15884666220</v>
          </cell>
        </row>
        <row r="2241">
          <cell r="A2241" t="str">
            <v>德胜</v>
          </cell>
          <cell r="B2241" t="str">
            <v>螺纹钢</v>
          </cell>
          <cell r="C2241" t="str">
            <v>HRB400E Φ25 9m</v>
          </cell>
          <cell r="D2241" t="str">
            <v>吨</v>
          </cell>
          <cell r="E2241">
            <v>10</v>
          </cell>
          <cell r="F2241">
            <v>45765</v>
          </cell>
          <cell r="G2241" t="str">
            <v>（华西简阳西城嘉苑）四川省成都市简阳市简城街道高屋村</v>
          </cell>
          <cell r="H2241" t="str">
            <v>张瀚镭</v>
          </cell>
          <cell r="I2241">
            <v>15884666220</v>
          </cell>
        </row>
        <row r="2242">
          <cell r="A2242" t="str">
            <v>成实</v>
          </cell>
          <cell r="B2242" t="str">
            <v>盘圆</v>
          </cell>
          <cell r="C2242" t="str">
            <v>HPB300Ф6</v>
          </cell>
          <cell r="D2242" t="str">
            <v>吨</v>
          </cell>
          <cell r="E2242">
            <v>2</v>
          </cell>
          <cell r="F2242">
            <v>45765</v>
          </cell>
          <cell r="G2242" t="str">
            <v>（中核华兴-峨眉山项目）四川省乐山市峨眉山市双福镇梓橦庙红华五期中核华兴工地</v>
          </cell>
          <cell r="H2242" t="str">
            <v>李汉军</v>
          </cell>
          <cell r="I2242" t="str">
            <v>18691249091</v>
          </cell>
        </row>
        <row r="2243">
          <cell r="A2243" t="str">
            <v>成实</v>
          </cell>
          <cell r="B2243" t="str">
            <v>盘螺</v>
          </cell>
          <cell r="C2243" t="str">
            <v>HRB400EФ8</v>
          </cell>
          <cell r="D2243" t="str">
            <v>吨</v>
          </cell>
          <cell r="E2243">
            <v>15</v>
          </cell>
          <cell r="F2243">
            <v>45765</v>
          </cell>
          <cell r="G2243" t="str">
            <v>（中核华兴-峨眉山项目）四川省乐山市峨眉山市双福镇梓橦庙红华五期中核华兴工地</v>
          </cell>
          <cell r="H2243" t="str">
            <v>李汉军</v>
          </cell>
          <cell r="I2243" t="str">
            <v>18691249091</v>
          </cell>
        </row>
        <row r="2244">
          <cell r="A2244" t="str">
            <v>成实</v>
          </cell>
          <cell r="B2244" t="str">
            <v>盘螺</v>
          </cell>
          <cell r="C2244" t="str">
            <v>HRB400EФ10</v>
          </cell>
          <cell r="D2244" t="str">
            <v>吨</v>
          </cell>
          <cell r="E2244">
            <v>18</v>
          </cell>
          <cell r="F2244">
            <v>45765</v>
          </cell>
          <cell r="G2244" t="str">
            <v>（中核华兴-峨眉山项目）四川省乐山市峨眉山市双福镇梓橦庙红华五期中核华兴工地</v>
          </cell>
          <cell r="H2244" t="str">
            <v>李汉军</v>
          </cell>
          <cell r="I2244" t="str">
            <v>18691249091</v>
          </cell>
        </row>
        <row r="2245">
          <cell r="A2245" t="str">
            <v>晋邦</v>
          </cell>
          <cell r="B2245" t="str">
            <v>高线</v>
          </cell>
          <cell r="C2245" t="str">
            <v>HPB300Φ10</v>
          </cell>
          <cell r="D2245" t="str">
            <v>吨</v>
          </cell>
          <cell r="E2245">
            <v>20</v>
          </cell>
          <cell r="F2245">
            <v>45765</v>
          </cell>
          <cell r="G2245" t="str">
            <v>（十九冶-江龙高速二分部）重庆市云阳县凤鸣镇平顶村*磨子坪隧道出口</v>
          </cell>
          <cell r="H2245" t="str">
            <v>张鹏</v>
          </cell>
          <cell r="I2245">
            <v>18223006448</v>
          </cell>
        </row>
        <row r="2246">
          <cell r="A2246" t="str">
            <v>晋邦</v>
          </cell>
          <cell r="B2246" t="str">
            <v>高线</v>
          </cell>
          <cell r="C2246" t="str">
            <v>HPB300Φ8</v>
          </cell>
          <cell r="D2246" t="str">
            <v>吨</v>
          </cell>
          <cell r="E2246">
            <v>15</v>
          </cell>
          <cell r="F2246">
            <v>45765</v>
          </cell>
          <cell r="G2246" t="str">
            <v>（十九冶-江龙高速二分部）重庆市云阳县凤鸣镇平顶村*磨子坪隧道出口</v>
          </cell>
          <cell r="H2246" t="str">
            <v>张鹏</v>
          </cell>
          <cell r="I2246">
            <v>18223006448</v>
          </cell>
        </row>
        <row r="2247">
          <cell r="A2247" t="str">
            <v>晋邦</v>
          </cell>
          <cell r="B2247" t="str">
            <v>盘螺</v>
          </cell>
          <cell r="C2247" t="str">
            <v>HRB400E Φ10</v>
          </cell>
          <cell r="D2247" t="str">
            <v>吨</v>
          </cell>
          <cell r="E2247">
            <v>4</v>
          </cell>
          <cell r="F2247">
            <v>45765</v>
          </cell>
          <cell r="G2247" t="str">
            <v>（十九冶-华电重庆奉节）重庆市奉节县康乐镇七星村</v>
          </cell>
          <cell r="H2247" t="str">
            <v>岑甲乐</v>
          </cell>
          <cell r="I2247">
            <v>17349037782</v>
          </cell>
        </row>
        <row r="2248">
          <cell r="A2248" t="str">
            <v>晋邦</v>
          </cell>
          <cell r="B2248" t="str">
            <v>螺纹钢</v>
          </cell>
          <cell r="C2248" t="str">
            <v>HRB400E Φ14 9m</v>
          </cell>
          <cell r="D2248" t="str">
            <v>吨</v>
          </cell>
          <cell r="E2248">
            <v>12</v>
          </cell>
          <cell r="F2248">
            <v>45765</v>
          </cell>
          <cell r="G2248" t="str">
            <v>（十九冶-华电重庆奉节）重庆市奉节县康乐镇七星村</v>
          </cell>
          <cell r="H2248" t="str">
            <v>岑甲乐</v>
          </cell>
          <cell r="I2248">
            <v>17349037782</v>
          </cell>
        </row>
        <row r="2249">
          <cell r="A2249" t="str">
            <v>晋邦</v>
          </cell>
          <cell r="B2249" t="str">
            <v>螺纹钢</v>
          </cell>
          <cell r="C2249" t="str">
            <v>HRB400E Φ20 9m</v>
          </cell>
          <cell r="D2249" t="str">
            <v>吨</v>
          </cell>
          <cell r="E2249">
            <v>18</v>
          </cell>
          <cell r="F2249">
            <v>45765</v>
          </cell>
          <cell r="G2249" t="str">
            <v>（十九冶-华电重庆奉节）重庆市奉节县康乐镇七星村</v>
          </cell>
          <cell r="H2249" t="str">
            <v>岑甲乐</v>
          </cell>
          <cell r="I2249">
            <v>17349037782</v>
          </cell>
        </row>
        <row r="2250">
          <cell r="A2250" t="str">
            <v>晋邦</v>
          </cell>
          <cell r="B2250" t="str">
            <v>盘螺</v>
          </cell>
          <cell r="C2250" t="str">
            <v>HRB400E Φ6</v>
          </cell>
          <cell r="D2250" t="str">
            <v>吨</v>
          </cell>
          <cell r="E2250">
            <v>2</v>
          </cell>
          <cell r="F2250">
            <v>45765</v>
          </cell>
          <cell r="G2250" t="str">
            <v>（华西简阳西城嘉苑）四川省成都市简阳市简城街道高屋村</v>
          </cell>
          <cell r="H2250" t="str">
            <v>张瀚镭</v>
          </cell>
          <cell r="I2250">
            <v>15884666220</v>
          </cell>
        </row>
        <row r="2251">
          <cell r="A2251" t="str">
            <v>晋邦</v>
          </cell>
          <cell r="B2251" t="str">
            <v>盘螺</v>
          </cell>
          <cell r="C2251" t="str">
            <v>HRB400E Φ8</v>
          </cell>
          <cell r="D2251" t="str">
            <v>吨</v>
          </cell>
          <cell r="E2251">
            <v>10</v>
          </cell>
          <cell r="F2251">
            <v>45765</v>
          </cell>
          <cell r="G2251" t="str">
            <v>（华西简阳西城嘉苑）四川省成都市简阳市简城街道高屋村</v>
          </cell>
          <cell r="H2251" t="str">
            <v>张瀚镭</v>
          </cell>
          <cell r="I2251">
            <v>15884666220</v>
          </cell>
        </row>
        <row r="2252">
          <cell r="A2252" t="str">
            <v>晋邦</v>
          </cell>
          <cell r="B2252" t="str">
            <v>盘螺</v>
          </cell>
          <cell r="C2252" t="str">
            <v>HRB400E Φ10</v>
          </cell>
          <cell r="D2252" t="str">
            <v>吨</v>
          </cell>
          <cell r="E2252">
            <v>10</v>
          </cell>
          <cell r="F2252">
            <v>45765</v>
          </cell>
          <cell r="G2252" t="str">
            <v>（华西简阳西城嘉苑）四川省成都市简阳市简城街道高屋村</v>
          </cell>
          <cell r="H2252" t="str">
            <v>张瀚镭</v>
          </cell>
          <cell r="I2252">
            <v>15884666220</v>
          </cell>
        </row>
        <row r="2253">
          <cell r="A2253" t="str">
            <v>晋邦</v>
          </cell>
          <cell r="B2253" t="str">
            <v>盘螺</v>
          </cell>
          <cell r="C2253" t="str">
            <v>HRB400E Φ12</v>
          </cell>
          <cell r="D2253" t="str">
            <v>吨</v>
          </cell>
          <cell r="E2253">
            <v>42</v>
          </cell>
          <cell r="F2253">
            <v>45765</v>
          </cell>
          <cell r="G2253" t="str">
            <v>（华西简阳西城嘉苑）四川省成都市简阳市简城街道高屋村</v>
          </cell>
          <cell r="H2253" t="str">
            <v>张瀚镭</v>
          </cell>
          <cell r="I2253">
            <v>15884666220</v>
          </cell>
        </row>
        <row r="2254">
          <cell r="A2254" t="str">
            <v>晋邦</v>
          </cell>
          <cell r="B2254" t="str">
            <v>螺纹钢</v>
          </cell>
          <cell r="C2254" t="str">
            <v>HRB400E Φ14 9m</v>
          </cell>
          <cell r="D2254" t="str">
            <v>吨</v>
          </cell>
          <cell r="E2254">
            <v>6</v>
          </cell>
          <cell r="F2254">
            <v>45765</v>
          </cell>
          <cell r="G2254" t="str">
            <v>（华西简阳西城嘉苑）四川省成都市简阳市简城街道高屋村</v>
          </cell>
          <cell r="H2254" t="str">
            <v>张瀚镭</v>
          </cell>
          <cell r="I2254">
            <v>15884666220</v>
          </cell>
        </row>
        <row r="2255">
          <cell r="A2255" t="str">
            <v>晋邦</v>
          </cell>
          <cell r="B2255" t="str">
            <v>螺纹钢</v>
          </cell>
          <cell r="C2255" t="str">
            <v>HRB400E Φ12 9m</v>
          </cell>
          <cell r="D2255" t="str">
            <v>吨</v>
          </cell>
          <cell r="E2255">
            <v>3</v>
          </cell>
          <cell r="F2255">
            <v>45765</v>
          </cell>
          <cell r="G2255" t="str">
            <v>（五冶达州国道542项目-三工区路基六工段）四川省达州市达川区赵固镇水文村</v>
          </cell>
          <cell r="H2255" t="str">
            <v>谭鹏程</v>
          </cell>
          <cell r="I2255">
            <v>18280895666</v>
          </cell>
        </row>
        <row r="2256">
          <cell r="A2256" t="str">
            <v>晋邦</v>
          </cell>
          <cell r="B2256" t="str">
            <v>螺纹钢</v>
          </cell>
          <cell r="C2256" t="str">
            <v>HRB400E Φ16 9m</v>
          </cell>
          <cell r="D2256" t="str">
            <v>吨</v>
          </cell>
          <cell r="E2256">
            <v>6</v>
          </cell>
          <cell r="F2256">
            <v>45765</v>
          </cell>
          <cell r="G2256" t="str">
            <v>（五冶达州国道542项目-三工区路基六工段）四川省达州市达川区赵固镇水文村</v>
          </cell>
          <cell r="H2256" t="str">
            <v>谭鹏程</v>
          </cell>
          <cell r="I2256">
            <v>18280895666</v>
          </cell>
        </row>
        <row r="2257">
          <cell r="A2257" t="str">
            <v>晋邦</v>
          </cell>
          <cell r="B2257" t="str">
            <v>螺纹钢</v>
          </cell>
          <cell r="C2257" t="str">
            <v>HRB400E Φ22 9m</v>
          </cell>
          <cell r="D2257" t="str">
            <v>吨</v>
          </cell>
          <cell r="E2257">
            <v>6</v>
          </cell>
          <cell r="F2257">
            <v>45765</v>
          </cell>
          <cell r="G2257" t="str">
            <v>（五冶达州国道542项目-三工区路基六工段）四川省达州市达川区赵固镇水文村</v>
          </cell>
          <cell r="H2257" t="str">
            <v>谭鹏程</v>
          </cell>
          <cell r="I2257">
            <v>18280895666</v>
          </cell>
        </row>
        <row r="2258">
          <cell r="A2258" t="str">
            <v>晋邦</v>
          </cell>
          <cell r="B2258" t="str">
            <v>螺纹钢</v>
          </cell>
          <cell r="C2258" t="str">
            <v>HRB400E Φ25 9m</v>
          </cell>
          <cell r="D2258" t="str">
            <v>吨</v>
          </cell>
          <cell r="E2258">
            <v>19</v>
          </cell>
          <cell r="F2258">
            <v>45765</v>
          </cell>
          <cell r="G2258" t="str">
            <v>（五冶达州国道542项目-三工区路基六工段）四川省达州市达川区赵固镇水文村</v>
          </cell>
          <cell r="H2258" t="str">
            <v>谭鹏程</v>
          </cell>
          <cell r="I2258">
            <v>18280895666</v>
          </cell>
        </row>
        <row r="2259">
          <cell r="A2259" t="str">
            <v>晋邦</v>
          </cell>
          <cell r="B2259" t="str">
            <v>螺纹钢</v>
          </cell>
          <cell r="C2259" t="str">
            <v>HRB400E Φ20 9m</v>
          </cell>
          <cell r="D2259" t="str">
            <v>吨</v>
          </cell>
          <cell r="E2259">
            <v>35</v>
          </cell>
          <cell r="F2259">
            <v>45765</v>
          </cell>
          <cell r="G2259" t="str">
            <v>（五冶达州国道542项目-二工区巴河特大桥工段-5号墩）四川省达州市达川区石梯镇固家村村民委员会</v>
          </cell>
          <cell r="H2259" t="str">
            <v>谭福中</v>
          </cell>
          <cell r="I2259">
            <v>15828538619</v>
          </cell>
        </row>
        <row r="2260">
          <cell r="A2260" t="str">
            <v>晋邦</v>
          </cell>
          <cell r="B2260" t="str">
            <v>螺纹钢</v>
          </cell>
          <cell r="C2260" t="str">
            <v>HRB400E Φ22 9m</v>
          </cell>
          <cell r="D2260" t="str">
            <v>吨</v>
          </cell>
          <cell r="E2260">
            <v>35</v>
          </cell>
          <cell r="F2260">
            <v>45765</v>
          </cell>
          <cell r="G2260" t="str">
            <v>（五冶达州国道542项目-二工区黄家湾隧道工段）四川省达州市达川区赵固镇黄家坡</v>
          </cell>
          <cell r="H2260" t="str">
            <v>罗永方</v>
          </cell>
          <cell r="I2260">
            <v>13551450899</v>
          </cell>
        </row>
        <row r="2261">
          <cell r="A2261" t="str">
            <v>润耀</v>
          </cell>
          <cell r="B2261" t="str">
            <v>螺纹钢</v>
          </cell>
          <cell r="C2261" t="str">
            <v>HRB400E Φ20 9m</v>
          </cell>
          <cell r="D2261" t="str">
            <v>吨</v>
          </cell>
          <cell r="E2261">
            <v>12</v>
          </cell>
          <cell r="F2261">
            <v>45765</v>
          </cell>
          <cell r="G2261" t="str">
            <v>（中铁广州局-资乐高速5标）四川省乐山市井研县希望大道116号</v>
          </cell>
          <cell r="H2261" t="str">
            <v>廖俊杰</v>
          </cell>
          <cell r="I2261">
            <v>15775100965</v>
          </cell>
        </row>
        <row r="2262">
          <cell r="A2262" t="str">
            <v>润耀</v>
          </cell>
          <cell r="B2262" t="str">
            <v>螺纹钢</v>
          </cell>
          <cell r="C2262" t="str">
            <v>HRB400E Φ25 9m</v>
          </cell>
          <cell r="D2262" t="str">
            <v>吨</v>
          </cell>
          <cell r="E2262">
            <v>22</v>
          </cell>
          <cell r="F2262">
            <v>45765</v>
          </cell>
          <cell r="G2262" t="str">
            <v>（中铁广州局-资乐高速5标）四川省乐山市井研县希望大道116号</v>
          </cell>
          <cell r="H2262" t="str">
            <v>廖俊杰</v>
          </cell>
          <cell r="I2262">
            <v>15775100965</v>
          </cell>
        </row>
        <row r="2263">
          <cell r="A2263" t="str">
            <v>成实</v>
          </cell>
          <cell r="B2263" t="str">
            <v>盘螺</v>
          </cell>
          <cell r="C2263" t="str">
            <v>HRB400E Φ12</v>
          </cell>
          <cell r="D2263" t="str">
            <v>吨</v>
          </cell>
          <cell r="E2263">
            <v>20</v>
          </cell>
          <cell r="F2263">
            <v>45765</v>
          </cell>
          <cell r="G2263" t="str">
            <v>(中铁科研院宜宾泥溪项目)中铁科研院集团有限公司宜宾市泥溪东互通式立交下穿成贵客专铁路工程项目钢筋加工厂</v>
          </cell>
          <cell r="H2263" t="str">
            <v>蔡鹏/程港</v>
          </cell>
          <cell r="I2263" t="str">
            <v>19130850820/18208257412</v>
          </cell>
        </row>
        <row r="2264">
          <cell r="A2264" t="str">
            <v>成实</v>
          </cell>
          <cell r="B2264" t="str">
            <v>螺纹钢</v>
          </cell>
          <cell r="C2264" t="str">
            <v>HRB400E Φ20 9m</v>
          </cell>
          <cell r="D2264" t="str">
            <v>吨</v>
          </cell>
          <cell r="E2264">
            <v>6</v>
          </cell>
          <cell r="F2264">
            <v>45765</v>
          </cell>
          <cell r="G2264" t="str">
            <v>(中铁科研院宜宾泥溪项目)中铁科研院集团有限公司宜宾市泥溪东互通式立交下穿成贵客专铁路工程项目钢筋加工厂</v>
          </cell>
          <cell r="H2264" t="str">
            <v>蔡鹏/程港</v>
          </cell>
          <cell r="I2264" t="str">
            <v>19130850820/18208257412</v>
          </cell>
        </row>
        <row r="2265">
          <cell r="A2265" t="str">
            <v>成实</v>
          </cell>
          <cell r="B2265" t="str">
            <v>螺纹钢</v>
          </cell>
          <cell r="C2265" t="str">
            <v>HRB400E Φ25 9m</v>
          </cell>
          <cell r="D2265" t="str">
            <v>吨</v>
          </cell>
          <cell r="E2265">
            <v>9</v>
          </cell>
          <cell r="F2265">
            <v>45765</v>
          </cell>
          <cell r="G2265" t="str">
            <v>(中铁科研院宜宾泥溪项目)中铁科研院集团有限公司宜宾市泥溪东互通式立交下穿成贵客专铁路工程项目钢筋加工厂</v>
          </cell>
          <cell r="H2265" t="str">
            <v>蔡鹏/程港</v>
          </cell>
          <cell r="I2265" t="str">
            <v>19130850820/18208257412</v>
          </cell>
        </row>
        <row r="2266">
          <cell r="A2266" t="str">
            <v>德胜</v>
          </cell>
          <cell r="B2266" t="str">
            <v>螺纹钢</v>
          </cell>
          <cell r="C2266" t="str">
            <v>HRB400E Φ16 9m</v>
          </cell>
          <cell r="D2266" t="str">
            <v>吨</v>
          </cell>
          <cell r="E2266">
            <v>3</v>
          </cell>
          <cell r="F2266">
            <v>45765</v>
          </cell>
          <cell r="G2266" t="str">
            <v>(中铁科研院宜宾泥溪项目)中铁科研院集团有限公司宜宾市泥溪东互通式立交下穿成贵客专铁路工程项目钢筋加工厂</v>
          </cell>
          <cell r="H2266" t="str">
            <v>蔡鹏/程港</v>
          </cell>
          <cell r="I2266" t="str">
            <v>19130850820/18208257412</v>
          </cell>
        </row>
        <row r="2267">
          <cell r="A2267" t="str">
            <v>德胜</v>
          </cell>
          <cell r="B2267" t="str">
            <v>螺纹钢</v>
          </cell>
          <cell r="C2267" t="str">
            <v>HRB400E Φ28 9m</v>
          </cell>
          <cell r="D2267" t="str">
            <v>吨</v>
          </cell>
          <cell r="E2267">
            <v>66</v>
          </cell>
          <cell r="F2267">
            <v>45765</v>
          </cell>
          <cell r="G2267" t="str">
            <v>(中铁科研院宜宾泥溪项目)中铁科研院集团有限公司宜宾市泥溪东互通式立交下穿成贵客专铁路工程项目钢筋加工厂</v>
          </cell>
          <cell r="H2267" t="str">
            <v>蔡鹏/程港</v>
          </cell>
          <cell r="I2267" t="str">
            <v>19130850820/18208257412</v>
          </cell>
        </row>
        <row r="2268">
          <cell r="A2268" t="str">
            <v>八局</v>
          </cell>
          <cell r="B2268" t="str">
            <v>螺纹钢</v>
          </cell>
          <cell r="C2268" t="str">
            <v>HRB400E Φ12×12米</v>
          </cell>
          <cell r="D2268" t="str">
            <v>吨</v>
          </cell>
          <cell r="E2268">
            <v>35</v>
          </cell>
          <cell r="F2268">
            <v>45765</v>
          </cell>
          <cell r="G2268" t="str">
            <v>自永4标一局四公司（四川省内江市隆昌市金鹅街道自永4标一局四公司钢筋棚）</v>
          </cell>
          <cell r="H2268" t="str">
            <v>郝优</v>
          </cell>
          <cell r="I2268">
            <v>13891371707</v>
          </cell>
        </row>
        <row r="2269">
          <cell r="A2269" t="str">
            <v>八局</v>
          </cell>
          <cell r="B2269" t="str">
            <v>盘螺</v>
          </cell>
          <cell r="C2269" t="str">
            <v>HRB400E Φ10</v>
          </cell>
          <cell r="D2269" t="str">
            <v>吨</v>
          </cell>
          <cell r="E2269">
            <v>20</v>
          </cell>
          <cell r="F2269">
            <v>45765</v>
          </cell>
          <cell r="G2269" t="str">
            <v>（北京工程局乐山机场项目）乐山市五通桥区冠英镇</v>
          </cell>
          <cell r="H2269" t="str">
            <v>王治</v>
          </cell>
          <cell r="I2269">
            <v>18811564698</v>
          </cell>
        </row>
        <row r="2270">
          <cell r="A2270" t="str">
            <v>八局</v>
          </cell>
          <cell r="B2270" t="str">
            <v>盘螺</v>
          </cell>
          <cell r="C2270" t="str">
            <v>HRB400E Φ12</v>
          </cell>
          <cell r="D2270" t="str">
            <v>吨</v>
          </cell>
          <cell r="E2270">
            <v>15</v>
          </cell>
          <cell r="F2270">
            <v>45765</v>
          </cell>
          <cell r="G2270" t="str">
            <v>（北京工程局乐山机场项目）乐山市五通桥区冠英镇</v>
          </cell>
          <cell r="H2270" t="str">
            <v>王治</v>
          </cell>
          <cell r="I2270">
            <v>18811564698</v>
          </cell>
        </row>
        <row r="2271">
          <cell r="A2271" t="str">
            <v>八局</v>
          </cell>
          <cell r="B2271" t="str">
            <v>盘螺</v>
          </cell>
          <cell r="C2271" t="str">
            <v>HRB400E Φ10</v>
          </cell>
          <cell r="D2271" t="str">
            <v>吨</v>
          </cell>
          <cell r="E2271">
            <v>35</v>
          </cell>
          <cell r="F2271">
            <v>45765</v>
          </cell>
          <cell r="G2271" t="str">
            <v>（五局乐山机场项目）乐山市五通桥区冠英镇</v>
          </cell>
          <cell r="H2271" t="str">
            <v>王思思</v>
          </cell>
          <cell r="I2271">
            <v>18973190156</v>
          </cell>
        </row>
        <row r="2272">
          <cell r="A2272" t="str">
            <v>八局</v>
          </cell>
          <cell r="B2272" t="str">
            <v>螺纹钢</v>
          </cell>
          <cell r="C2272" t="str">
            <v>HRB400E Φ25 9m</v>
          </cell>
          <cell r="D2272" t="str">
            <v>吨</v>
          </cell>
          <cell r="E2272">
            <v>35</v>
          </cell>
          <cell r="F2272">
            <v>45765</v>
          </cell>
          <cell r="G2272" t="str">
            <v>（中铁广州局-成渝扩容2标）四川省资阳市雁江区南双路杨家糖房</v>
          </cell>
          <cell r="H2272" t="str">
            <v>邓志强</v>
          </cell>
          <cell r="I2272">
            <v>17603045490</v>
          </cell>
        </row>
        <row r="2273">
          <cell r="A2273" t="str">
            <v>八局</v>
          </cell>
          <cell r="B2273" t="str">
            <v>盘螺</v>
          </cell>
          <cell r="C2273" t="str">
            <v>HRB400E Φ12</v>
          </cell>
          <cell r="D2273" t="str">
            <v>吨</v>
          </cell>
          <cell r="E2273">
            <v>70</v>
          </cell>
          <cell r="F2273">
            <v>45765</v>
          </cell>
          <cell r="G2273" t="str">
            <v>（中铁三局-铜资高速1标）四川省资阳市安岳县石羊镇猫坝村2#钢筋场</v>
          </cell>
          <cell r="H2273" t="str">
            <v>王雪</v>
          </cell>
          <cell r="I2273">
            <v>18729676589</v>
          </cell>
        </row>
        <row r="2274">
          <cell r="A2274" t="str">
            <v>八局</v>
          </cell>
          <cell r="B2274" t="str">
            <v>盘螺</v>
          </cell>
          <cell r="C2274" t="str">
            <v>HRB400E Φ12</v>
          </cell>
          <cell r="D2274" t="str">
            <v>吨</v>
          </cell>
          <cell r="E2274">
            <v>35</v>
          </cell>
          <cell r="F2274">
            <v>45765</v>
          </cell>
          <cell r="G2274" t="str">
            <v>（中铁广州局-成渝扩容2标）成渝扩容项目ZCB3-2标2＃拌和站【雁江区联盟桥东北50米(资资路) 】</v>
          </cell>
          <cell r="H2274" t="str">
            <v>刘沛琦</v>
          </cell>
          <cell r="I2274">
            <v>18011784798</v>
          </cell>
        </row>
        <row r="2275">
          <cell r="A2275" t="str">
            <v>八局</v>
          </cell>
          <cell r="B2275" t="str">
            <v>螺纹钢</v>
          </cell>
          <cell r="C2275" t="str">
            <v>HRB500E Φ25 9m</v>
          </cell>
          <cell r="D2275" t="str">
            <v>吨</v>
          </cell>
          <cell r="E2275">
            <v>35</v>
          </cell>
          <cell r="F2275">
            <v>45765</v>
          </cell>
          <cell r="G2275" t="str">
            <v>四川省眉山市仁寿县彰加镇华炉村中铁十局资乐高速3#钢筋场</v>
          </cell>
          <cell r="H2275" t="str">
            <v>杨飞</v>
          </cell>
          <cell r="I2275">
            <v>15667998777</v>
          </cell>
        </row>
        <row r="2276">
          <cell r="A2276" t="str">
            <v>八局</v>
          </cell>
          <cell r="B2276" t="str">
            <v>螺纹钢</v>
          </cell>
          <cell r="C2276" t="str">
            <v>HRB400E Φ25 9m</v>
          </cell>
          <cell r="D2276" t="str">
            <v>吨</v>
          </cell>
          <cell r="E2276">
            <v>35</v>
          </cell>
          <cell r="F2276">
            <v>45765</v>
          </cell>
          <cell r="G2276" t="str">
            <v>四川省眉山市仁寿县彰加镇华炉村中铁十局资乐高速3#钢筋场</v>
          </cell>
          <cell r="H2276" t="str">
            <v>杨飞</v>
          </cell>
          <cell r="I2276">
            <v>15667998777</v>
          </cell>
        </row>
        <row r="2277">
          <cell r="A2277" t="str">
            <v>八局</v>
          </cell>
          <cell r="B2277" t="str">
            <v>螺纹钢</v>
          </cell>
          <cell r="C2277" t="str">
            <v>HRB400E Φ14 9m</v>
          </cell>
          <cell r="D2277" t="str">
            <v>吨</v>
          </cell>
          <cell r="E2277">
            <v>35</v>
          </cell>
          <cell r="F2277">
            <v>45765</v>
          </cell>
          <cell r="G2277" t="str">
            <v>四川省眉山市仁寿县彰加镇华炉村中铁十局资乐高速3#钢筋场</v>
          </cell>
          <cell r="H2277" t="str">
            <v>杨飞</v>
          </cell>
          <cell r="I2277">
            <v>15667998777</v>
          </cell>
        </row>
        <row r="2278">
          <cell r="A2278" t="str">
            <v>德胜</v>
          </cell>
          <cell r="B2278" t="str">
            <v>螺纹钢</v>
          </cell>
          <cell r="C2278" t="str">
            <v>HRB400E Φ28 12m</v>
          </cell>
          <cell r="D2278" t="str">
            <v>吨</v>
          </cell>
          <cell r="E2278">
            <v>85</v>
          </cell>
          <cell r="F2278">
            <v>45765</v>
          </cell>
          <cell r="G2278" t="str">
            <v>（中铁二局-成渝扩容4标）四川省成都市简阳市杨家镇桐子湾村二局拌合站</v>
          </cell>
          <cell r="H2278" t="str">
            <v>陈钢</v>
          </cell>
          <cell r="I2278">
            <v>13018165813</v>
          </cell>
        </row>
        <row r="2279">
          <cell r="A2279" t="str">
            <v>德胜</v>
          </cell>
          <cell r="B2279" t="str">
            <v>螺纹钢</v>
          </cell>
          <cell r="C2279" t="str">
            <v>HRB400E Φ25 12m</v>
          </cell>
          <cell r="D2279" t="str">
            <v>吨</v>
          </cell>
          <cell r="E2279">
            <v>20</v>
          </cell>
          <cell r="F2279">
            <v>45765</v>
          </cell>
          <cell r="G2279" t="str">
            <v>（中铁二局-成渝扩容4标）四川省成都市简阳市杨家镇桐子湾村二局拌合站</v>
          </cell>
          <cell r="H2279" t="str">
            <v>陈钢</v>
          </cell>
          <cell r="I2279">
            <v>13018165813</v>
          </cell>
        </row>
        <row r="2280">
          <cell r="A2280" t="str">
            <v>德胜</v>
          </cell>
          <cell r="B2280" t="str">
            <v>螺纹钢</v>
          </cell>
          <cell r="C2280" t="str">
            <v>HRB500E Φ28 9m</v>
          </cell>
          <cell r="D2280" t="str">
            <v>吨</v>
          </cell>
          <cell r="E2280">
            <v>70</v>
          </cell>
          <cell r="F2280">
            <v>45765</v>
          </cell>
          <cell r="G2280" t="str">
            <v>（中铁十局-资乐高速4标）四川省眉山市仁寿县彰加镇促进村中铁十局2#钢筋厂</v>
          </cell>
          <cell r="H2280" t="str">
            <v>杨飞</v>
          </cell>
          <cell r="I2280">
            <v>15667998777</v>
          </cell>
        </row>
        <row r="2281">
          <cell r="A2281" t="str">
            <v>达钢</v>
          </cell>
          <cell r="B2281" t="str">
            <v>螺纹钢</v>
          </cell>
          <cell r="C2281" t="str">
            <v>HRB400E Φ16 9m</v>
          </cell>
          <cell r="D2281" t="str">
            <v>吨</v>
          </cell>
          <cell r="E2281">
            <v>39</v>
          </cell>
          <cell r="F2281">
            <v>45766</v>
          </cell>
          <cell r="G2281" t="str">
            <v>（五冶达州国道542项目-三工区路基八工段(连接线)）四川省达州市达川区大堰镇梨子沟</v>
          </cell>
          <cell r="H2281" t="str">
            <v>谭鹏程</v>
          </cell>
          <cell r="I2281">
            <v>18280895666</v>
          </cell>
        </row>
        <row r="2282">
          <cell r="A2282" t="str">
            <v>达钢</v>
          </cell>
          <cell r="B2282" t="str">
            <v>螺纹钢</v>
          </cell>
          <cell r="C2282" t="str">
            <v>HRB400E Φ32 9m</v>
          </cell>
          <cell r="D2282" t="str">
            <v>吨</v>
          </cell>
          <cell r="E2282">
            <v>6</v>
          </cell>
          <cell r="F2282">
            <v>45766</v>
          </cell>
          <cell r="G2282" t="str">
            <v>（五冶达州国道542项目-三工区路基八工段(连接线)）四川省达州市达川区大堰镇梨子沟</v>
          </cell>
          <cell r="H2282" t="str">
            <v>谭鹏程</v>
          </cell>
          <cell r="I2282">
            <v>18280895666</v>
          </cell>
        </row>
        <row r="2283">
          <cell r="A2283" t="str">
            <v>达钢</v>
          </cell>
          <cell r="B2283" t="str">
            <v>盘圆</v>
          </cell>
          <cell r="C2283" t="str">
            <v>HPB300 Φ10</v>
          </cell>
          <cell r="D2283" t="str">
            <v>吨</v>
          </cell>
          <cell r="E2283">
            <v>3</v>
          </cell>
          <cell r="F2283">
            <v>45766</v>
          </cell>
          <cell r="G2283" t="str">
            <v>（五冶达州国道542项目-三工区路基八工段(连接线)）四川省达州市达川区大堰镇梨子沟</v>
          </cell>
          <cell r="H2283" t="str">
            <v>谭鹏程</v>
          </cell>
          <cell r="I2283">
            <v>18280895666</v>
          </cell>
        </row>
        <row r="2284">
          <cell r="A2284" t="str">
            <v>达钢</v>
          </cell>
          <cell r="B2284" t="str">
            <v>盘圆</v>
          </cell>
          <cell r="C2284" t="str">
            <v>HPB300 Φ10</v>
          </cell>
          <cell r="D2284" t="str">
            <v>吨</v>
          </cell>
          <cell r="E2284">
            <v>35</v>
          </cell>
          <cell r="F2284">
            <v>45766</v>
          </cell>
          <cell r="G2284" t="str">
            <v>（中铁三局-铜资高速1标）四川省资阳市安岳县石羊镇猫坝村2#钢筋场</v>
          </cell>
          <cell r="H2284" t="str">
            <v>王雪</v>
          </cell>
          <cell r="I2284">
            <v>18729676589</v>
          </cell>
        </row>
        <row r="2285">
          <cell r="A2285" t="str">
            <v>晋邦</v>
          </cell>
          <cell r="B2285" t="str">
            <v>螺纹钢</v>
          </cell>
          <cell r="C2285" t="str">
            <v>HRB500E Φ16</v>
          </cell>
          <cell r="D2285" t="str">
            <v>吨</v>
          </cell>
          <cell r="E2285">
            <v>3</v>
          </cell>
          <cell r="F2285">
            <v>45766</v>
          </cell>
          <cell r="G2285" t="str">
            <v>（商投建工达州中医药科技园-4工区-2号楼）达州市通川区达州中医药职业学院犀牛大道北段</v>
          </cell>
          <cell r="H2285" t="str">
            <v>张扬</v>
          </cell>
          <cell r="I2285">
            <v>18381904567</v>
          </cell>
        </row>
        <row r="2286">
          <cell r="A2286" t="str">
            <v>晋邦</v>
          </cell>
          <cell r="B2286" t="str">
            <v>螺纹钢</v>
          </cell>
          <cell r="C2286" t="str">
            <v>HRB500E Φ18</v>
          </cell>
          <cell r="D2286" t="str">
            <v>吨</v>
          </cell>
          <cell r="E2286">
            <v>12</v>
          </cell>
          <cell r="F2286">
            <v>45766</v>
          </cell>
          <cell r="G2286" t="str">
            <v>（商投建工达州中医药科技园-4工区-2号楼）达州市通川区达州中医药职业学院犀牛大道北段</v>
          </cell>
          <cell r="H2286" t="str">
            <v>张扬</v>
          </cell>
          <cell r="I2286">
            <v>18381904567</v>
          </cell>
        </row>
        <row r="2287">
          <cell r="A2287" t="str">
            <v>晋邦</v>
          </cell>
          <cell r="B2287" t="str">
            <v>螺纹钢</v>
          </cell>
          <cell r="C2287" t="str">
            <v>HRB500E Φ20</v>
          </cell>
          <cell r="D2287" t="str">
            <v>吨</v>
          </cell>
          <cell r="E2287">
            <v>9</v>
          </cell>
          <cell r="F2287">
            <v>45766</v>
          </cell>
          <cell r="G2287" t="str">
            <v>（商投建工达州中医药科技园-4工区-2号楼）达州市通川区达州中医药职业学院犀牛大道北段</v>
          </cell>
          <cell r="H2287" t="str">
            <v>张扬</v>
          </cell>
          <cell r="I2287">
            <v>18381904567</v>
          </cell>
        </row>
        <row r="2288">
          <cell r="A2288" t="str">
            <v>晋邦</v>
          </cell>
          <cell r="B2288" t="str">
            <v>螺纹钢</v>
          </cell>
          <cell r="C2288" t="str">
            <v>HRB500E Φ22</v>
          </cell>
          <cell r="D2288" t="str">
            <v>吨</v>
          </cell>
          <cell r="E2288">
            <v>9</v>
          </cell>
          <cell r="F2288">
            <v>45766</v>
          </cell>
          <cell r="G2288" t="str">
            <v>（商投建工达州中医药科技园-4工区-2号楼）达州市通川区达州中医药职业学院犀牛大道北段</v>
          </cell>
          <cell r="H2288" t="str">
            <v>张扬</v>
          </cell>
          <cell r="I2288">
            <v>18381904567</v>
          </cell>
        </row>
        <row r="2289">
          <cell r="A2289" t="str">
            <v>成实</v>
          </cell>
          <cell r="B2289" t="str">
            <v>高线</v>
          </cell>
          <cell r="C2289" t="str">
            <v>HPB300Φ10</v>
          </cell>
          <cell r="D2289" t="str">
            <v>吨</v>
          </cell>
          <cell r="E2289">
            <v>15</v>
          </cell>
          <cell r="F2289">
            <v>45767</v>
          </cell>
          <cell r="G2289" t="str">
            <v>（中铁五局-成渝扩容3标）四川省资阳市雁江区伍隍镇铺子村雁江区X138</v>
          </cell>
          <cell r="H2289" t="str">
            <v>王健</v>
          </cell>
          <cell r="I2289">
            <v>17726168395</v>
          </cell>
        </row>
        <row r="2290">
          <cell r="A2290" t="str">
            <v>成实</v>
          </cell>
          <cell r="B2290" t="str">
            <v>圆钢</v>
          </cell>
          <cell r="C2290" t="str">
            <v>HPB300Φ20  9m</v>
          </cell>
          <cell r="D2290" t="str">
            <v>吨</v>
          </cell>
          <cell r="E2290">
            <v>3</v>
          </cell>
          <cell r="F2290">
            <v>45767</v>
          </cell>
          <cell r="G2290" t="str">
            <v>（中铁五局-成渝扩容3标）四川省资阳市雁江区伍隍镇铺子村雁江区X138</v>
          </cell>
          <cell r="H2290" t="str">
            <v>王健</v>
          </cell>
          <cell r="I2290">
            <v>17726168395</v>
          </cell>
        </row>
        <row r="2291">
          <cell r="A2291" t="str">
            <v>成实</v>
          </cell>
          <cell r="B2291" t="str">
            <v>螺纹钢</v>
          </cell>
          <cell r="C2291" t="str">
            <v>HRB400E Φ25 12m</v>
          </cell>
          <cell r="D2291" t="str">
            <v>吨</v>
          </cell>
          <cell r="E2291">
            <v>18</v>
          </cell>
          <cell r="F2291">
            <v>45767</v>
          </cell>
          <cell r="G2291" t="str">
            <v>（中铁五局-成渝扩容3标）四川省资阳市雁江区伍隍镇铺子村雁江区X138</v>
          </cell>
          <cell r="H2291" t="str">
            <v>王健</v>
          </cell>
          <cell r="I2291">
            <v>17726168395</v>
          </cell>
        </row>
        <row r="2292">
          <cell r="A2292" t="str">
            <v>成实</v>
          </cell>
          <cell r="B2292" t="str">
            <v>盘螺</v>
          </cell>
          <cell r="C2292" t="str">
            <v>HRB400EФ6</v>
          </cell>
          <cell r="D2292" t="str">
            <v>吨</v>
          </cell>
          <cell r="E2292">
            <v>6</v>
          </cell>
          <cell r="F2292">
            <v>45767</v>
          </cell>
          <cell r="G2292" t="str">
            <v>（中核中原-温江北林医养综合体项目）四川省成都市温江区万春大道第三人民医院东</v>
          </cell>
          <cell r="H2292" t="str">
            <v>蔡杰</v>
          </cell>
          <cell r="I2292">
            <v>18875129329</v>
          </cell>
        </row>
        <row r="2293">
          <cell r="A2293" t="str">
            <v>成实</v>
          </cell>
          <cell r="B2293" t="str">
            <v>盘螺</v>
          </cell>
          <cell r="C2293" t="str">
            <v>HRB400EФ8</v>
          </cell>
          <cell r="D2293" t="str">
            <v>吨</v>
          </cell>
          <cell r="E2293">
            <v>12</v>
          </cell>
          <cell r="F2293">
            <v>45767</v>
          </cell>
          <cell r="G2293" t="str">
            <v>（中核中原-温江北林医养综合体项目）四川省成都市温江区万春大道第三人民医院东</v>
          </cell>
          <cell r="H2293" t="str">
            <v>蔡杰</v>
          </cell>
          <cell r="I2293">
            <v>18875129329</v>
          </cell>
        </row>
        <row r="2294">
          <cell r="A2294" t="str">
            <v>成实</v>
          </cell>
          <cell r="B2294" t="str">
            <v>盘螺</v>
          </cell>
          <cell r="C2294" t="str">
            <v>HRB400EФ10</v>
          </cell>
          <cell r="D2294" t="str">
            <v>吨</v>
          </cell>
          <cell r="E2294">
            <v>18</v>
          </cell>
          <cell r="F2294">
            <v>45767</v>
          </cell>
          <cell r="G2294" t="str">
            <v>（中核中原-温江北林医养综合体项目）四川省成都市温江区万春大道第三人民医院东</v>
          </cell>
          <cell r="H2294" t="str">
            <v>蔡杰</v>
          </cell>
          <cell r="I2294">
            <v>18875129329</v>
          </cell>
        </row>
        <row r="2295">
          <cell r="A2295" t="str">
            <v>成实</v>
          </cell>
          <cell r="B2295" t="str">
            <v>高线</v>
          </cell>
          <cell r="C2295" t="str">
            <v>HPB300Ф12</v>
          </cell>
          <cell r="D2295" t="str">
            <v>吨</v>
          </cell>
          <cell r="E2295">
            <v>35</v>
          </cell>
          <cell r="F2295">
            <v>45767</v>
          </cell>
          <cell r="G2295" t="str">
            <v>（中铁六局呼和公司康新高速TJ4-2标）四川省甘孜藏族自治州康定市新都桥镇东俄罗三村中建八局搅拌站旁</v>
          </cell>
          <cell r="H2295" t="str">
            <v>许文刚</v>
          </cell>
          <cell r="I2295">
            <v>15848808186</v>
          </cell>
        </row>
        <row r="2296">
          <cell r="A2296" t="str">
            <v>成实</v>
          </cell>
          <cell r="B2296" t="str">
            <v>盘螺</v>
          </cell>
          <cell r="C2296" t="str">
            <v>HRB400E Φ12</v>
          </cell>
          <cell r="D2296" t="str">
            <v>吨</v>
          </cell>
          <cell r="E2296">
            <v>25</v>
          </cell>
          <cell r="F2296">
            <v>45767</v>
          </cell>
          <cell r="G2296" t="str">
            <v>（中铁二局-成渝扩容4标）四川省成都市简阳市杨家镇桐子湾村二局拌合站</v>
          </cell>
          <cell r="H2296" t="str">
            <v>陈钢</v>
          </cell>
          <cell r="I2296">
            <v>13018165813</v>
          </cell>
        </row>
        <row r="2297">
          <cell r="A2297" t="str">
            <v>成实</v>
          </cell>
          <cell r="B2297" t="str">
            <v>盘螺</v>
          </cell>
          <cell r="C2297" t="str">
            <v>HRB400E Φ10</v>
          </cell>
          <cell r="D2297" t="str">
            <v>吨</v>
          </cell>
          <cell r="E2297">
            <v>10</v>
          </cell>
          <cell r="F2297">
            <v>45767</v>
          </cell>
          <cell r="G2297" t="str">
            <v>（中铁二局-成渝扩容4标）四川省成都市简阳市杨家镇桐子湾村二局拌合站</v>
          </cell>
          <cell r="H2297" t="str">
            <v>陈钢</v>
          </cell>
          <cell r="I2297">
            <v>13018165813</v>
          </cell>
        </row>
        <row r="2298">
          <cell r="A2298" t="str">
            <v>德胜</v>
          </cell>
          <cell r="B2298" t="str">
            <v>螺纹钢</v>
          </cell>
          <cell r="C2298" t="str">
            <v>HRB400E Φ25 12m</v>
          </cell>
          <cell r="D2298" t="str">
            <v>吨</v>
          </cell>
          <cell r="E2298">
            <v>70</v>
          </cell>
          <cell r="F2298">
            <v>45767</v>
          </cell>
          <cell r="G2298" t="str">
            <v>（中铁广州局-成渝扩容2标）四川省资阳市雁江区堪嘉镇陈家湾刘家湾大桥桥头</v>
          </cell>
          <cell r="H2298" t="str">
            <v>刘沛琦</v>
          </cell>
          <cell r="I2298">
            <v>18011784798</v>
          </cell>
        </row>
        <row r="2299">
          <cell r="A2299" t="str">
            <v>德胜</v>
          </cell>
          <cell r="B2299" t="str">
            <v>螺纹钢</v>
          </cell>
          <cell r="C2299" t="str">
            <v>HRB500EФ25*9m</v>
          </cell>
          <cell r="D2299" t="str">
            <v>吨</v>
          </cell>
          <cell r="E2299">
            <v>64</v>
          </cell>
          <cell r="F2299">
            <v>45767</v>
          </cell>
          <cell r="G2299" t="str">
            <v>（中核中原-温江北林医养综合体项目）四川省成都市温江区万春大道第三人民医院东</v>
          </cell>
          <cell r="H2299" t="str">
            <v>蔡杰</v>
          </cell>
          <cell r="I2299">
            <v>18875129329</v>
          </cell>
        </row>
        <row r="2300">
          <cell r="A2300" t="str">
            <v>德胜</v>
          </cell>
          <cell r="B2300" t="str">
            <v>螺纹钢</v>
          </cell>
          <cell r="C2300" t="str">
            <v>HRB500EФ28*12m</v>
          </cell>
          <cell r="D2300" t="str">
            <v>吨</v>
          </cell>
          <cell r="E2300">
            <v>6</v>
          </cell>
          <cell r="F2300">
            <v>45767</v>
          </cell>
          <cell r="G2300" t="str">
            <v>（中核中原-温江北林医养综合体项目）四川省成都市温江区万春大道第三人民医院东</v>
          </cell>
          <cell r="H2300" t="str">
            <v>蔡杰</v>
          </cell>
          <cell r="I2300">
            <v>18875129329</v>
          </cell>
        </row>
        <row r="2301">
          <cell r="A2301" t="str">
            <v>德胜</v>
          </cell>
          <cell r="B2301" t="str">
            <v>螺纹钢</v>
          </cell>
          <cell r="C2301" t="str">
            <v>HRB500EФ25*9m</v>
          </cell>
          <cell r="D2301" t="str">
            <v>吨</v>
          </cell>
          <cell r="E2301">
            <v>35</v>
          </cell>
          <cell r="F2301">
            <v>45767</v>
          </cell>
          <cell r="G2301" t="str">
            <v>（中铁六局呼和公司康新高速TJ4-2标）四川省甘孜藏族自治州康定市新都桥镇东俄罗三村中建八局搅拌站旁</v>
          </cell>
          <cell r="H2301" t="str">
            <v>许文刚</v>
          </cell>
          <cell r="I2301">
            <v>15848808186</v>
          </cell>
        </row>
        <row r="2302">
          <cell r="A2302" t="str">
            <v>德胜</v>
          </cell>
          <cell r="B2302" t="str">
            <v>螺纹钢</v>
          </cell>
          <cell r="C2302" t="str">
            <v>HRB400E Φ12 9m</v>
          </cell>
          <cell r="D2302" t="str">
            <v>吨</v>
          </cell>
          <cell r="E2302">
            <v>105</v>
          </cell>
          <cell r="F2302">
            <v>45767</v>
          </cell>
          <cell r="G2302" t="str">
            <v>（中铁五局新津tod项目）成都市新津区旭辉天府未来城南(华金路南)</v>
          </cell>
          <cell r="H2302" t="str">
            <v>戴军</v>
          </cell>
          <cell r="I2302">
            <v>15984585768</v>
          </cell>
        </row>
        <row r="2303">
          <cell r="A2303" t="str">
            <v>八局</v>
          </cell>
          <cell r="B2303" t="str">
            <v>螺纹钢</v>
          </cell>
          <cell r="C2303" t="str">
            <v>HRB400E Φ25 12m</v>
          </cell>
          <cell r="D2303" t="str">
            <v>吨</v>
          </cell>
          <cell r="E2303">
            <v>35</v>
          </cell>
          <cell r="F2303">
            <v>45767</v>
          </cell>
          <cell r="G2303" t="str">
            <v>（中铁广州局-成渝扩容2标）四川省资阳市雁江区堪嘉镇陈家湾刘家湾大桥桥头</v>
          </cell>
          <cell r="H2303" t="str">
            <v>刘沛琦</v>
          </cell>
          <cell r="I2303">
            <v>18011784798</v>
          </cell>
        </row>
        <row r="2304">
          <cell r="A2304" t="str">
            <v>八局</v>
          </cell>
          <cell r="B2304" t="str">
            <v>螺纹钢</v>
          </cell>
          <cell r="C2304" t="str">
            <v>HRB400E Φ25 12m</v>
          </cell>
          <cell r="D2304" t="str">
            <v>吨</v>
          </cell>
          <cell r="E2304">
            <v>35</v>
          </cell>
          <cell r="F2304">
            <v>45767</v>
          </cell>
          <cell r="G2304" t="str">
            <v>（中铁广州局-成渝扩容2标）成渝扩容项目ZCB3-2标2＃拌和站【雁江区联盟桥东北50米(资资路) 】</v>
          </cell>
          <cell r="H2304" t="str">
            <v>刘沛琦</v>
          </cell>
          <cell r="I2304">
            <v>18011784798</v>
          </cell>
        </row>
        <row r="2305">
          <cell r="A2305" t="str">
            <v>八局</v>
          </cell>
          <cell r="B2305" t="str">
            <v>螺纹钢</v>
          </cell>
          <cell r="C2305" t="str">
            <v>HRB400E Φ25 12m</v>
          </cell>
          <cell r="D2305" t="str">
            <v>吨</v>
          </cell>
          <cell r="E2305">
            <v>35</v>
          </cell>
          <cell r="F2305">
            <v>45767</v>
          </cell>
          <cell r="G2305" t="str">
            <v>（中铁广州局-成渝扩容2标）四川省资阳市雁江区南双路杨家糖房</v>
          </cell>
          <cell r="H2305" t="str">
            <v>邓志强</v>
          </cell>
          <cell r="I2305">
            <v>17603045490</v>
          </cell>
        </row>
        <row r="2306">
          <cell r="A2306" t="str">
            <v>八局</v>
          </cell>
          <cell r="B2306" t="str">
            <v>螺纹钢</v>
          </cell>
          <cell r="C2306" t="str">
            <v>HRB400E Φ14 9m</v>
          </cell>
          <cell r="D2306" t="str">
            <v>吨</v>
          </cell>
          <cell r="E2306">
            <v>30</v>
          </cell>
          <cell r="F2306">
            <v>45767</v>
          </cell>
          <cell r="G2306" t="str">
            <v>（中铁十局-资乐高速4标）四川省眉山市仁寿县彰加镇华炉村中铁十局资乐高速3#钢筋场</v>
          </cell>
          <cell r="H2306" t="str">
            <v>杨飞</v>
          </cell>
          <cell r="I2306">
            <v>15667998777</v>
          </cell>
        </row>
        <row r="2307">
          <cell r="A2307" t="str">
            <v>八局</v>
          </cell>
          <cell r="B2307" t="str">
            <v>螺纹钢</v>
          </cell>
          <cell r="C2307" t="str">
            <v>HRB400E Φ12 9m</v>
          </cell>
          <cell r="D2307" t="str">
            <v>吨</v>
          </cell>
          <cell r="E2307">
            <v>5</v>
          </cell>
          <cell r="F2307">
            <v>45767</v>
          </cell>
          <cell r="G2307" t="str">
            <v>（中铁十局-资乐高速4标）四川省眉山市仁寿县彰加镇华炉村中铁十局资乐高速3#钢筋场</v>
          </cell>
          <cell r="H2307" t="str">
            <v>杨飞</v>
          </cell>
          <cell r="I2307">
            <v>15667998777</v>
          </cell>
        </row>
        <row r="2308">
          <cell r="A2308" t="str">
            <v>八局</v>
          </cell>
          <cell r="B2308" t="str">
            <v>盘螺</v>
          </cell>
          <cell r="C2308" t="str">
            <v>HRB400E Φ12</v>
          </cell>
          <cell r="D2308" t="str">
            <v>吨</v>
          </cell>
          <cell r="E2308">
            <v>35</v>
          </cell>
          <cell r="F2308">
            <v>45767</v>
          </cell>
          <cell r="G2308" t="str">
            <v>（中铁广州局-资乐高速5标）四川省乐山市井研县希望大道116号</v>
          </cell>
          <cell r="H2308" t="str">
            <v>廖俊杰</v>
          </cell>
          <cell r="I2308">
            <v>15775100965</v>
          </cell>
        </row>
        <row r="2309">
          <cell r="A2309" t="str">
            <v>八局</v>
          </cell>
          <cell r="B2309" t="str">
            <v>螺纹钢</v>
          </cell>
          <cell r="C2309" t="str">
            <v>HRB400E Φ16 9m</v>
          </cell>
          <cell r="D2309" t="str">
            <v>吨</v>
          </cell>
          <cell r="E2309">
            <v>35</v>
          </cell>
          <cell r="F2309">
            <v>45767</v>
          </cell>
          <cell r="G2309" t="str">
            <v>（中铁广州局-资乐高速5标）四川省乐山市井研县希望大道116号</v>
          </cell>
          <cell r="H2309" t="str">
            <v>廖俊杰</v>
          </cell>
          <cell r="I2309">
            <v>15775100965</v>
          </cell>
        </row>
        <row r="2310">
          <cell r="A2310" t="str">
            <v>八局</v>
          </cell>
          <cell r="B2310" t="str">
            <v>螺纹钢</v>
          </cell>
          <cell r="C2310" t="str">
            <v>HRB400E Φ12 9m</v>
          </cell>
          <cell r="D2310" t="str">
            <v>吨</v>
          </cell>
          <cell r="E2310">
            <v>23</v>
          </cell>
          <cell r="F2310">
            <v>45767</v>
          </cell>
          <cell r="G2310" t="str">
            <v>（中铁北京局-资乐高速6标）四川省乐山市市中区土主镇资乐高速TJ6标项目试验室</v>
          </cell>
          <cell r="H2310" t="str">
            <v>刘岩</v>
          </cell>
          <cell r="I2310">
            <v>18543566469</v>
          </cell>
        </row>
        <row r="2311">
          <cell r="A2311" t="str">
            <v>八局</v>
          </cell>
          <cell r="B2311" t="str">
            <v>螺纹钢</v>
          </cell>
          <cell r="C2311" t="str">
            <v>HRB400E Φ25 9m</v>
          </cell>
          <cell r="D2311" t="str">
            <v>吨</v>
          </cell>
          <cell r="E2311">
            <v>6</v>
          </cell>
          <cell r="F2311">
            <v>45767</v>
          </cell>
          <cell r="G2311" t="str">
            <v>（中铁北京局-资乐高速6标）四川省乐山市市中区土主镇资乐高速TJ6标项目试验室</v>
          </cell>
          <cell r="H2311" t="str">
            <v>刘岩</v>
          </cell>
          <cell r="I2311">
            <v>18543566469</v>
          </cell>
        </row>
        <row r="2312">
          <cell r="A2312" t="str">
            <v>八局</v>
          </cell>
          <cell r="B2312" t="str">
            <v>螺纹钢</v>
          </cell>
          <cell r="C2312" t="str">
            <v>HRB400E Φ22 9m</v>
          </cell>
          <cell r="D2312" t="str">
            <v>吨</v>
          </cell>
          <cell r="E2312">
            <v>6</v>
          </cell>
          <cell r="F2312">
            <v>45767</v>
          </cell>
          <cell r="G2312" t="str">
            <v>（中铁北京局-资乐高速6标）四川省乐山市市中区土主镇资乐高速TJ6标项目试验室</v>
          </cell>
          <cell r="H2312" t="str">
            <v>刘岩</v>
          </cell>
          <cell r="I2312">
            <v>18543566469</v>
          </cell>
        </row>
        <row r="2313">
          <cell r="A2313" t="str">
            <v>成实</v>
          </cell>
          <cell r="B2313" t="str">
            <v>盘螺</v>
          </cell>
          <cell r="C2313" t="str">
            <v>HRB400EΦ8</v>
          </cell>
          <cell r="D2313" t="str">
            <v>吨</v>
          </cell>
          <cell r="E2313">
            <v>6</v>
          </cell>
          <cell r="F2313">
            <v>45768</v>
          </cell>
          <cell r="G2313" t="str">
            <v>（成铁西物-黄龙九寨站项目）四川省阿坝藏族羌族自治州松潘县川主寺镇（司机拍摄签收小票时需设置时间及地点水印）</v>
          </cell>
          <cell r="H2313" t="str">
            <v>黄永福</v>
          </cell>
          <cell r="I2313" t="str">
            <v>15982823571</v>
          </cell>
        </row>
        <row r="2314">
          <cell r="A2314" t="str">
            <v>成实</v>
          </cell>
          <cell r="B2314" t="str">
            <v>螺纹钢</v>
          </cell>
          <cell r="C2314" t="str">
            <v>HRB400EФ12*9m</v>
          </cell>
          <cell r="D2314" t="str">
            <v>吨</v>
          </cell>
          <cell r="E2314">
            <v>5</v>
          </cell>
          <cell r="F2314">
            <v>45768</v>
          </cell>
          <cell r="G2314" t="str">
            <v>（成铁西物-黄龙九寨站项目）四川省阿坝藏族羌族自治州松潘县川主寺镇（司机拍摄签收小票时需设置时间及地点水印）</v>
          </cell>
          <cell r="H2314" t="str">
            <v>黄永福</v>
          </cell>
          <cell r="I2314" t="str">
            <v>15982823571</v>
          </cell>
        </row>
        <row r="2315">
          <cell r="A2315" t="str">
            <v>成实</v>
          </cell>
          <cell r="B2315" t="str">
            <v>螺纹钢</v>
          </cell>
          <cell r="C2315" t="str">
            <v>HRB400EФ14*9m</v>
          </cell>
          <cell r="D2315" t="str">
            <v>吨</v>
          </cell>
          <cell r="E2315">
            <v>2</v>
          </cell>
          <cell r="F2315">
            <v>45768</v>
          </cell>
          <cell r="G2315" t="str">
            <v>（成铁西物-黄龙九寨站项目）四川省阿坝藏族羌族自治州松潘县川主寺镇（司机拍摄签收小票时需设置时间及地点水印）</v>
          </cell>
          <cell r="H2315" t="str">
            <v>黄永福</v>
          </cell>
          <cell r="I2315" t="str">
            <v>15982823571</v>
          </cell>
        </row>
        <row r="2316">
          <cell r="A2316" t="str">
            <v>成实</v>
          </cell>
          <cell r="B2316" t="str">
            <v>螺纹钢</v>
          </cell>
          <cell r="C2316" t="str">
            <v>HRB400EФ16*9m</v>
          </cell>
          <cell r="D2316" t="str">
            <v>吨</v>
          </cell>
          <cell r="E2316">
            <v>9</v>
          </cell>
          <cell r="F2316">
            <v>45768</v>
          </cell>
          <cell r="G2316" t="str">
            <v>（成铁西物-黄龙九寨站项目）四川省阿坝藏族羌族自治州松潘县川主寺镇（司机拍摄签收小票时需设置时间及地点水印）</v>
          </cell>
          <cell r="H2316" t="str">
            <v>黄永福</v>
          </cell>
          <cell r="I2316">
            <v>15982823571</v>
          </cell>
        </row>
        <row r="2317">
          <cell r="A2317" t="str">
            <v>成实</v>
          </cell>
          <cell r="B2317" t="str">
            <v>高线</v>
          </cell>
          <cell r="C2317" t="str">
            <v>HPB300 Φ10</v>
          </cell>
          <cell r="D2317" t="str">
            <v>吨</v>
          </cell>
          <cell r="E2317">
            <v>35</v>
          </cell>
          <cell r="F2317">
            <v>45768</v>
          </cell>
          <cell r="G2317" t="str">
            <v>（自永2标九局西南分公司钢筋棚）四川省自贡市骑龙镇大湾村</v>
          </cell>
          <cell r="H2317" t="str">
            <v>高彦彬</v>
          </cell>
          <cell r="I2317">
            <v>13835906370</v>
          </cell>
        </row>
        <row r="2318">
          <cell r="A2318" t="str">
            <v>冷钢</v>
          </cell>
          <cell r="B2318" t="str">
            <v>螺纹钢</v>
          </cell>
          <cell r="C2318" t="str">
            <v>HRB400E Φ12 9m</v>
          </cell>
          <cell r="D2318" t="str">
            <v>吨</v>
          </cell>
          <cell r="E2318">
            <v>6</v>
          </cell>
          <cell r="F2318">
            <v>45768</v>
          </cell>
          <cell r="G2318" t="str">
            <v>（商投建工达州中医药科技园-1工区）达州市通川区达州中医药职业学院犀牛大道北段</v>
          </cell>
          <cell r="H2318" t="str">
            <v>程黄刚</v>
          </cell>
          <cell r="I2318">
            <v>15108211617</v>
          </cell>
        </row>
        <row r="2319">
          <cell r="A2319" t="str">
            <v>冷钢</v>
          </cell>
          <cell r="B2319" t="str">
            <v>螺纹钢</v>
          </cell>
          <cell r="C2319" t="str">
            <v>HRB400E Φ16 9m</v>
          </cell>
          <cell r="D2319" t="str">
            <v>吨</v>
          </cell>
          <cell r="E2319">
            <v>9</v>
          </cell>
          <cell r="F2319">
            <v>45768</v>
          </cell>
          <cell r="G2319" t="str">
            <v>（商投建工达州中医药科技园-1工区）达州市通川区达州中医药职业学院犀牛大道北段</v>
          </cell>
          <cell r="H2319" t="str">
            <v>程黄刚</v>
          </cell>
          <cell r="I2319">
            <v>15108211617</v>
          </cell>
        </row>
        <row r="2320">
          <cell r="A2320" t="str">
            <v>冷钢</v>
          </cell>
          <cell r="B2320" t="str">
            <v>螺纹钢</v>
          </cell>
          <cell r="C2320" t="str">
            <v>HRB400E Φ20 9m</v>
          </cell>
          <cell r="D2320" t="str">
            <v>吨</v>
          </cell>
          <cell r="E2320">
            <v>18</v>
          </cell>
          <cell r="F2320">
            <v>45768</v>
          </cell>
          <cell r="G2320" t="str">
            <v>（商投建工达州中医药科技园-1工区）达州市通川区达州中医药职业学院犀牛大道北段</v>
          </cell>
          <cell r="H2320" t="str">
            <v>程黄刚</v>
          </cell>
          <cell r="I2320">
            <v>15108211617</v>
          </cell>
        </row>
        <row r="2321">
          <cell r="A2321" t="str">
            <v>冷钢</v>
          </cell>
          <cell r="B2321" t="str">
            <v>螺纹钢</v>
          </cell>
          <cell r="C2321" t="str">
            <v>HRB400E Φ22 9m</v>
          </cell>
          <cell r="D2321" t="str">
            <v>吨</v>
          </cell>
          <cell r="E2321">
            <v>20</v>
          </cell>
          <cell r="F2321">
            <v>45768</v>
          </cell>
          <cell r="G2321" t="str">
            <v>（商投建工达州中医药科技园-1工区）达州市通川区达州中医药职业学院犀牛大道北段</v>
          </cell>
          <cell r="H2321" t="str">
            <v>程黄刚</v>
          </cell>
          <cell r="I2321">
            <v>15108211617</v>
          </cell>
        </row>
        <row r="2322">
          <cell r="A2322" t="str">
            <v>冷钢</v>
          </cell>
          <cell r="B2322" t="str">
            <v>螺纹钢</v>
          </cell>
          <cell r="C2322" t="str">
            <v>HRB400E Φ25 9m</v>
          </cell>
          <cell r="D2322" t="str">
            <v>吨</v>
          </cell>
          <cell r="E2322">
            <v>18</v>
          </cell>
          <cell r="F2322">
            <v>45768</v>
          </cell>
          <cell r="G2322" t="str">
            <v>（商投建工达州中医药科技园-1工区）达州市通川区达州中医药职业学院犀牛大道北段</v>
          </cell>
          <cell r="H2322" t="str">
            <v>程黄刚</v>
          </cell>
          <cell r="I2322">
            <v>15108211617</v>
          </cell>
        </row>
        <row r="2323">
          <cell r="A2323" t="str">
            <v>八局</v>
          </cell>
          <cell r="B2323" t="str">
            <v>螺纹钢</v>
          </cell>
          <cell r="C2323" t="str">
            <v>HRB500E Φ25 9m</v>
          </cell>
          <cell r="D2323" t="str">
            <v>吨</v>
          </cell>
          <cell r="E2323">
            <v>70</v>
          </cell>
          <cell r="F2323">
            <v>45768</v>
          </cell>
          <cell r="G2323" t="str">
            <v>（中铁十局-资乐高速4标）四川省眉山市仁寿县彰加镇华炉村中铁十局资乐高速3#钢筋场</v>
          </cell>
          <cell r="H2323" t="str">
            <v>杨飞</v>
          </cell>
          <cell r="I2323">
            <v>15667998777</v>
          </cell>
        </row>
        <row r="2324">
          <cell r="A2324" t="str">
            <v>八局</v>
          </cell>
          <cell r="B2324" t="str">
            <v>高线</v>
          </cell>
          <cell r="C2324" t="str">
            <v>HPB300Φ12</v>
          </cell>
          <cell r="D2324" t="str">
            <v>吨</v>
          </cell>
          <cell r="E2324">
            <v>6</v>
          </cell>
          <cell r="F2324">
            <v>45768</v>
          </cell>
          <cell r="G2324" t="str">
            <v>（中铁十局-资乐高速4标）四川省眉山市仁寿县彰加镇华炉村中铁十局资乐高速3#钢筋场</v>
          </cell>
          <cell r="H2324" t="str">
            <v>杨飞</v>
          </cell>
          <cell r="I2324">
            <v>15667998777</v>
          </cell>
        </row>
        <row r="2325">
          <cell r="A2325" t="str">
            <v>八局</v>
          </cell>
          <cell r="B2325" t="str">
            <v>螺纹钢</v>
          </cell>
          <cell r="C2325" t="str">
            <v>HRB500E Φ25 9m</v>
          </cell>
          <cell r="D2325" t="str">
            <v>吨</v>
          </cell>
          <cell r="E2325">
            <v>35</v>
          </cell>
          <cell r="F2325">
            <v>45768</v>
          </cell>
          <cell r="G2325" t="str">
            <v>（中铁广州局-资乐高速5标）四川省乐山市井研县希望大道116号</v>
          </cell>
          <cell r="H2325" t="str">
            <v>廖俊杰</v>
          </cell>
          <cell r="I2325">
            <v>15775100965</v>
          </cell>
        </row>
        <row r="2326">
          <cell r="A2326" t="str">
            <v>八局</v>
          </cell>
          <cell r="B2326" t="str">
            <v>盘螺</v>
          </cell>
          <cell r="C2326" t="str">
            <v>HRB400E Φ12</v>
          </cell>
          <cell r="D2326" t="str">
            <v>吨</v>
          </cell>
          <cell r="E2326">
            <v>35</v>
          </cell>
          <cell r="F2326">
            <v>45768</v>
          </cell>
          <cell r="G2326" t="str">
            <v>（中铁广州局-资乐高速5标）四川省乐山市井研县希望大道116号</v>
          </cell>
          <cell r="H2326" t="str">
            <v>廖俊杰</v>
          </cell>
          <cell r="I2326">
            <v>15775100965</v>
          </cell>
        </row>
        <row r="2327">
          <cell r="A2327" t="str">
            <v>八局</v>
          </cell>
          <cell r="B2327" t="str">
            <v>螺纹钢</v>
          </cell>
          <cell r="C2327" t="str">
            <v>HRB400E Φ16 9m</v>
          </cell>
          <cell r="D2327" t="str">
            <v>吨</v>
          </cell>
          <cell r="E2327">
            <v>35</v>
          </cell>
          <cell r="F2327">
            <v>45768</v>
          </cell>
          <cell r="G2327" t="str">
            <v>（中铁广州局-资乐高速5标）四川省乐山市井研县希望大道116号</v>
          </cell>
          <cell r="H2327" t="str">
            <v>廖俊杰</v>
          </cell>
          <cell r="I2327">
            <v>15775100965</v>
          </cell>
        </row>
        <row r="2328">
          <cell r="A2328" t="str">
            <v>八局</v>
          </cell>
          <cell r="B2328" t="str">
            <v>高线</v>
          </cell>
          <cell r="C2328" t="str">
            <v>HPB300Φ12</v>
          </cell>
          <cell r="D2328" t="str">
            <v>吨</v>
          </cell>
          <cell r="E2328">
            <v>70</v>
          </cell>
          <cell r="F2328">
            <v>45768</v>
          </cell>
          <cell r="G2328" t="str">
            <v>（中铁广州局-成渝扩容2标）四川省资阳市雁江区南双路杨家糖房</v>
          </cell>
          <cell r="H2328" t="str">
            <v>邓志强</v>
          </cell>
          <cell r="I2328">
            <v>17603045490</v>
          </cell>
        </row>
        <row r="2329">
          <cell r="A2329" t="str">
            <v>八局</v>
          </cell>
          <cell r="B2329" t="str">
            <v>螺纹钢</v>
          </cell>
          <cell r="C2329" t="str">
            <v>HRB400E Φ20 9m</v>
          </cell>
          <cell r="D2329" t="str">
            <v>吨</v>
          </cell>
          <cell r="E2329">
            <v>20</v>
          </cell>
          <cell r="F2329">
            <v>45768</v>
          </cell>
          <cell r="G2329" t="str">
            <v>（五局乐山机场项目）乐山市五通桥区冠英镇</v>
          </cell>
          <cell r="H2329" t="str">
            <v>王思思</v>
          </cell>
          <cell r="I2329">
            <v>18973190156</v>
          </cell>
        </row>
        <row r="2330">
          <cell r="A2330" t="str">
            <v>八局</v>
          </cell>
          <cell r="B2330" t="str">
            <v>螺纹钢</v>
          </cell>
          <cell r="C2330" t="str">
            <v>HRB400E Φ12 9m</v>
          </cell>
          <cell r="D2330" t="str">
            <v>吨</v>
          </cell>
          <cell r="E2330">
            <v>35</v>
          </cell>
          <cell r="F2330">
            <v>45768</v>
          </cell>
          <cell r="G2330" t="str">
            <v>（五局乐山机场项目）乐山市五通桥区冠英镇</v>
          </cell>
          <cell r="H2330" t="str">
            <v>王思思</v>
          </cell>
          <cell r="I2330">
            <v>18973190156</v>
          </cell>
        </row>
        <row r="2331">
          <cell r="A2331" t="str">
            <v>八局</v>
          </cell>
          <cell r="B2331" t="str">
            <v>螺纹钢</v>
          </cell>
          <cell r="C2331" t="str">
            <v>HRB400E Φ16 9m</v>
          </cell>
          <cell r="D2331" t="str">
            <v>吨</v>
          </cell>
          <cell r="E2331">
            <v>15</v>
          </cell>
          <cell r="F2331">
            <v>45768</v>
          </cell>
          <cell r="G2331" t="str">
            <v>（五局乐山机场项目）乐山市五通桥区冠英镇</v>
          </cell>
          <cell r="H2331" t="str">
            <v>王思思</v>
          </cell>
          <cell r="I2331">
            <v>18973190156</v>
          </cell>
        </row>
        <row r="2332">
          <cell r="A2332" t="str">
            <v>晋邦</v>
          </cell>
          <cell r="B2332" t="str">
            <v>盘螺</v>
          </cell>
          <cell r="C2332" t="str">
            <v>HRB400E Φ8</v>
          </cell>
          <cell r="D2332" t="str">
            <v>吨</v>
          </cell>
          <cell r="E2332">
            <v>4</v>
          </cell>
          <cell r="F2332">
            <v>45768</v>
          </cell>
          <cell r="G2332" t="str">
            <v>（华西萌海科创农业生态谷）成都市简阳市白金山水库</v>
          </cell>
          <cell r="H2332" t="str">
            <v>石清国</v>
          </cell>
          <cell r="I2332">
            <v>13458642015</v>
          </cell>
        </row>
        <row r="2333">
          <cell r="A2333" t="str">
            <v>晋邦</v>
          </cell>
          <cell r="B2333" t="str">
            <v>盘螺</v>
          </cell>
          <cell r="C2333" t="str">
            <v>HRB400E Φ10</v>
          </cell>
          <cell r="D2333" t="str">
            <v>吨</v>
          </cell>
          <cell r="E2333">
            <v>4</v>
          </cell>
          <cell r="F2333">
            <v>45768</v>
          </cell>
          <cell r="G2333" t="str">
            <v>（华西萌海科创农业生态谷）成都市简阳市白金山水库</v>
          </cell>
          <cell r="H2333" t="str">
            <v>石清国</v>
          </cell>
          <cell r="I2333">
            <v>13458642015</v>
          </cell>
        </row>
        <row r="2334">
          <cell r="A2334" t="str">
            <v>晋邦</v>
          </cell>
          <cell r="B2334" t="str">
            <v>盘螺</v>
          </cell>
          <cell r="C2334" t="str">
            <v>HRB400E Φ12</v>
          </cell>
          <cell r="D2334" t="str">
            <v>吨</v>
          </cell>
          <cell r="E2334">
            <v>8</v>
          </cell>
          <cell r="F2334">
            <v>45768</v>
          </cell>
          <cell r="G2334" t="str">
            <v>（华西萌海科创农业生态谷）成都市简阳市白金山水库</v>
          </cell>
          <cell r="H2334" t="str">
            <v>石清国</v>
          </cell>
          <cell r="I2334">
            <v>13458642015</v>
          </cell>
        </row>
        <row r="2335">
          <cell r="A2335" t="str">
            <v>晋邦</v>
          </cell>
          <cell r="B2335" t="str">
            <v>螺纹钢</v>
          </cell>
          <cell r="C2335" t="str">
            <v>HRB400E Φ12 9m</v>
          </cell>
          <cell r="D2335" t="str">
            <v>吨</v>
          </cell>
          <cell r="E2335">
            <v>6</v>
          </cell>
          <cell r="F2335">
            <v>45768</v>
          </cell>
          <cell r="G2335" t="str">
            <v>（华西萌海科创农业生态谷）成都市简阳市白金山水库</v>
          </cell>
          <cell r="H2335" t="str">
            <v>石清国</v>
          </cell>
          <cell r="I2335">
            <v>13458642015</v>
          </cell>
        </row>
        <row r="2336">
          <cell r="A2336" t="str">
            <v>晋邦</v>
          </cell>
          <cell r="B2336" t="str">
            <v>螺纹钢</v>
          </cell>
          <cell r="C2336" t="str">
            <v>HRB500E Φ22</v>
          </cell>
          <cell r="D2336" t="str">
            <v>吨</v>
          </cell>
          <cell r="E2336">
            <v>20</v>
          </cell>
          <cell r="F2336">
            <v>45768</v>
          </cell>
          <cell r="G2336" t="str">
            <v>（华西萌海科创农业生态谷）成都市简阳市白金山水库</v>
          </cell>
          <cell r="H2336" t="str">
            <v>石清国</v>
          </cell>
          <cell r="I2336">
            <v>13458642015</v>
          </cell>
        </row>
        <row r="2337">
          <cell r="A2337" t="str">
            <v>晋邦</v>
          </cell>
          <cell r="B2337" t="str">
            <v>螺纹钢</v>
          </cell>
          <cell r="C2337" t="str">
            <v>HRB500E Φ25</v>
          </cell>
          <cell r="D2337" t="str">
            <v>吨</v>
          </cell>
          <cell r="E2337">
            <v>25</v>
          </cell>
          <cell r="F2337">
            <v>45768</v>
          </cell>
          <cell r="G2337" t="str">
            <v>（华西萌海科创农业生态谷）成都市简阳市白金山水库</v>
          </cell>
          <cell r="H2337" t="str">
            <v>石清国</v>
          </cell>
          <cell r="I2337">
            <v>13458642015</v>
          </cell>
        </row>
        <row r="2338">
          <cell r="A2338" t="str">
            <v>晋邦</v>
          </cell>
          <cell r="B2338" t="str">
            <v>盘螺</v>
          </cell>
          <cell r="C2338" t="str">
            <v>HRB400E Φ10</v>
          </cell>
          <cell r="D2338" t="str">
            <v>吨</v>
          </cell>
          <cell r="E2338">
            <v>5</v>
          </cell>
          <cell r="F2338">
            <v>45768</v>
          </cell>
          <cell r="G2338" t="str">
            <v>(宜宾兴港三江新区长江工业园建设项目)宜宾市翠屏区宜宾汽车零部件配套产业基地(纬五路南)</v>
          </cell>
          <cell r="H2338" t="str">
            <v>李国享/王涛</v>
          </cell>
          <cell r="I2338" t="str">
            <v>17713876279/18381110677</v>
          </cell>
        </row>
        <row r="2339">
          <cell r="A2339" t="str">
            <v>晋邦</v>
          </cell>
          <cell r="B2339" t="str">
            <v>螺纹钢</v>
          </cell>
          <cell r="C2339" t="str">
            <v>HRB400E Φ18 9m</v>
          </cell>
          <cell r="D2339" t="str">
            <v>吨</v>
          </cell>
          <cell r="E2339">
            <v>30</v>
          </cell>
          <cell r="F2339">
            <v>45768</v>
          </cell>
          <cell r="G2339" t="str">
            <v>(宜宾兴港三江新区长江工业园建设项目)宜宾市翠屏区宜宾汽车零部件配套产业基地(纬五路南)</v>
          </cell>
          <cell r="H2339" t="str">
            <v>李国享/王涛</v>
          </cell>
          <cell r="I2339" t="str">
            <v>17713876279/18381110677</v>
          </cell>
        </row>
        <row r="2340">
          <cell r="A2340" t="str">
            <v>晋邦</v>
          </cell>
          <cell r="B2340" t="str">
            <v>螺纹钢</v>
          </cell>
          <cell r="C2340" t="str">
            <v>HRB400E Φ32 9m</v>
          </cell>
          <cell r="D2340" t="str">
            <v>吨</v>
          </cell>
          <cell r="E2340">
            <v>2.5</v>
          </cell>
          <cell r="F2340">
            <v>45768</v>
          </cell>
          <cell r="G2340" t="str">
            <v>（十九冶-江龙高速一分部）重庆市云阳县X886附近中国十九冶开云高速项目总包部西98米*黄岭隧道洞口</v>
          </cell>
          <cell r="H2340" t="str">
            <v>吴章红</v>
          </cell>
          <cell r="I2340">
            <v>18628165772</v>
          </cell>
        </row>
        <row r="2341">
          <cell r="A2341" t="str">
            <v>晋邦</v>
          </cell>
          <cell r="B2341" t="str">
            <v>螺纹钢</v>
          </cell>
          <cell r="C2341" t="str">
            <v>HRB400E Φ16 9m</v>
          </cell>
          <cell r="D2341" t="str">
            <v>吨</v>
          </cell>
          <cell r="E2341">
            <v>12.5</v>
          </cell>
          <cell r="F2341">
            <v>45768</v>
          </cell>
          <cell r="G2341" t="str">
            <v>（十九冶-江龙高速一分部）重庆市云阳县X886附近中国十九冶开云高速项目总包部西98米*黄岭隧道洞口</v>
          </cell>
          <cell r="H2341" t="str">
            <v>吴章红</v>
          </cell>
          <cell r="I2341">
            <v>18628165772</v>
          </cell>
        </row>
        <row r="2342">
          <cell r="A2342" t="str">
            <v>晋邦</v>
          </cell>
          <cell r="B2342" t="str">
            <v>螺纹钢</v>
          </cell>
          <cell r="C2342" t="str">
            <v>HRB400E Φ14 9m</v>
          </cell>
          <cell r="D2342" t="str">
            <v>吨</v>
          </cell>
          <cell r="E2342">
            <v>10</v>
          </cell>
          <cell r="F2342">
            <v>45768</v>
          </cell>
          <cell r="G2342" t="str">
            <v>（十九冶-江龙高速一分部）重庆市云阳县X886附近中国十九冶开云高速项目总包部西98米*黄岭隧道洞口</v>
          </cell>
          <cell r="H2342" t="str">
            <v>吴章红</v>
          </cell>
          <cell r="I2342">
            <v>18628165772</v>
          </cell>
        </row>
        <row r="2343">
          <cell r="A2343" t="str">
            <v>晋邦</v>
          </cell>
          <cell r="B2343" t="str">
            <v>高线</v>
          </cell>
          <cell r="C2343" t="str">
            <v>HPB300Φ10</v>
          </cell>
          <cell r="D2343" t="str">
            <v>吨</v>
          </cell>
          <cell r="E2343">
            <v>5</v>
          </cell>
          <cell r="F2343">
            <v>45768</v>
          </cell>
          <cell r="G2343" t="str">
            <v>（十九冶-江龙高速一分部）重庆市云阳县X886附近中国十九冶开云高速项目总包部西98米*黄岭隧道洞口</v>
          </cell>
          <cell r="H2343" t="str">
            <v>吴章红</v>
          </cell>
          <cell r="I2343">
            <v>18628165772</v>
          </cell>
        </row>
        <row r="2344">
          <cell r="A2344" t="str">
            <v>晋邦</v>
          </cell>
          <cell r="B2344" t="str">
            <v>高线</v>
          </cell>
          <cell r="C2344" t="str">
            <v>HPB300Φ8</v>
          </cell>
          <cell r="D2344" t="str">
            <v>吨</v>
          </cell>
          <cell r="E2344">
            <v>5</v>
          </cell>
          <cell r="F2344">
            <v>45768</v>
          </cell>
          <cell r="G2344" t="str">
            <v>（十九冶-江龙高速一分部）重庆市云阳县X886附近中国十九冶开云高速项目总包部西98米*黄岭隧道洞口</v>
          </cell>
          <cell r="H2344" t="str">
            <v>吴章红</v>
          </cell>
          <cell r="I2344">
            <v>18628165772</v>
          </cell>
        </row>
        <row r="2345">
          <cell r="A2345" t="str">
            <v>晋邦</v>
          </cell>
          <cell r="B2345" t="str">
            <v>螺纹钢</v>
          </cell>
          <cell r="C2345" t="str">
            <v>HRB400E Φ25 9m</v>
          </cell>
          <cell r="D2345" t="str">
            <v>吨</v>
          </cell>
          <cell r="E2345">
            <v>20</v>
          </cell>
          <cell r="F2345">
            <v>45768</v>
          </cell>
          <cell r="G2345" t="str">
            <v>（十九冶-江龙高速三分部）重庆市云阳县蔈草镇三坵田*小尖山梁场</v>
          </cell>
          <cell r="H2345" t="str">
            <v>任海军</v>
          </cell>
          <cell r="I2345">
            <v>17725037830</v>
          </cell>
        </row>
        <row r="2346">
          <cell r="A2346" t="str">
            <v>晋邦</v>
          </cell>
          <cell r="B2346" t="str">
            <v>高线</v>
          </cell>
          <cell r="C2346" t="str">
            <v>HPB300Φ10</v>
          </cell>
          <cell r="D2346" t="str">
            <v>吨</v>
          </cell>
          <cell r="E2346">
            <v>15</v>
          </cell>
          <cell r="F2346">
            <v>45768</v>
          </cell>
          <cell r="G2346" t="str">
            <v>（十九冶-江龙高速三分部）重庆市云阳县蔈草镇三坵田*小尖山梁场</v>
          </cell>
          <cell r="H2346" t="str">
            <v>任海军</v>
          </cell>
          <cell r="I2346">
            <v>17725037830</v>
          </cell>
        </row>
        <row r="2347">
          <cell r="A2347" t="str">
            <v>晋邦</v>
          </cell>
          <cell r="B2347" t="str">
            <v>盘螺</v>
          </cell>
          <cell r="C2347" t="str">
            <v>HRB400E Φ10</v>
          </cell>
          <cell r="D2347" t="str">
            <v>吨</v>
          </cell>
          <cell r="E2347">
            <v>8</v>
          </cell>
          <cell r="F2347">
            <v>45768</v>
          </cell>
          <cell r="G2347" t="str">
            <v>（十九冶-江龙高速三分部）重庆市云阳县蔈草镇三坵田*朗树湾1#桥桥面</v>
          </cell>
          <cell r="H2347" t="str">
            <v>任海军</v>
          </cell>
          <cell r="I2347">
            <v>17725037830</v>
          </cell>
        </row>
        <row r="2348">
          <cell r="A2348" t="str">
            <v>晋邦</v>
          </cell>
          <cell r="B2348" t="str">
            <v>高线</v>
          </cell>
          <cell r="C2348" t="str">
            <v>HPB300Φ10</v>
          </cell>
          <cell r="D2348" t="str">
            <v>吨</v>
          </cell>
          <cell r="E2348">
            <v>8</v>
          </cell>
          <cell r="F2348">
            <v>45768</v>
          </cell>
          <cell r="G2348" t="str">
            <v>（十九冶-江龙高速三分部）重庆市云阳县蔈草镇三坵田*朗树湾1#桥桥面</v>
          </cell>
          <cell r="H2348" t="str">
            <v>任海军</v>
          </cell>
          <cell r="I2348">
            <v>17725037830</v>
          </cell>
        </row>
        <row r="2349">
          <cell r="A2349" t="str">
            <v>晋邦</v>
          </cell>
          <cell r="B2349" t="str">
            <v>螺纹钢</v>
          </cell>
          <cell r="C2349" t="str">
            <v>HRB400E Φ12 9m</v>
          </cell>
          <cell r="D2349" t="str">
            <v>吨</v>
          </cell>
          <cell r="E2349">
            <v>40</v>
          </cell>
          <cell r="F2349">
            <v>45768</v>
          </cell>
          <cell r="G2349" t="str">
            <v>（十九冶-江龙高速三分部）重庆市云阳县龙角镇*皮家营梁场</v>
          </cell>
          <cell r="H2349" t="str">
            <v>任海军</v>
          </cell>
          <cell r="I2349">
            <v>17725037830</v>
          </cell>
        </row>
        <row r="2350">
          <cell r="A2350" t="str">
            <v>晋邦</v>
          </cell>
          <cell r="B2350" t="str">
            <v>盘螺</v>
          </cell>
          <cell r="C2350" t="str">
            <v>HRB400E Φ10</v>
          </cell>
          <cell r="D2350" t="str">
            <v>吨</v>
          </cell>
          <cell r="E2350">
            <v>15</v>
          </cell>
          <cell r="F2350">
            <v>45768</v>
          </cell>
          <cell r="G2350" t="str">
            <v>（十九冶-江龙高速三分部）重庆市云阳县龙角镇*皮家营梁场</v>
          </cell>
          <cell r="H2350" t="str">
            <v>任海军</v>
          </cell>
          <cell r="I2350">
            <v>17725037830</v>
          </cell>
        </row>
        <row r="2351">
          <cell r="A2351" t="str">
            <v>晋邦</v>
          </cell>
          <cell r="B2351" t="str">
            <v>螺纹钢</v>
          </cell>
          <cell r="C2351" t="str">
            <v>HRB400E Φ22 9m</v>
          </cell>
          <cell r="D2351" t="str">
            <v>吨</v>
          </cell>
          <cell r="E2351">
            <v>100</v>
          </cell>
          <cell r="F2351">
            <v>45768</v>
          </cell>
          <cell r="G2351" t="str">
            <v>（十九冶-江龙高速二分部）重庆市云阳县凤鸣镇平顶村*磨子坪隧道出口</v>
          </cell>
          <cell r="H2351" t="str">
            <v>张鹏</v>
          </cell>
          <cell r="I2351">
            <v>18223006448</v>
          </cell>
        </row>
        <row r="2352">
          <cell r="A2352" t="str">
            <v>晋邦</v>
          </cell>
          <cell r="B2352" t="str">
            <v>螺纹钢</v>
          </cell>
          <cell r="C2352" t="str">
            <v>HRB400E Φ14 9m</v>
          </cell>
          <cell r="D2352" t="str">
            <v>吨</v>
          </cell>
          <cell r="E2352">
            <v>30</v>
          </cell>
          <cell r="F2352">
            <v>45768</v>
          </cell>
          <cell r="G2352" t="str">
            <v>（十九冶-江龙高速二分部）重庆市云阳县凤鸣镇平顶村*磨子坪隧道出口</v>
          </cell>
          <cell r="H2352" t="str">
            <v>张鹏</v>
          </cell>
          <cell r="I2352">
            <v>18223006448</v>
          </cell>
        </row>
        <row r="2353">
          <cell r="A2353" t="str">
            <v>达钢</v>
          </cell>
          <cell r="B2353" t="str">
            <v>螺纹钢</v>
          </cell>
          <cell r="C2353" t="str">
            <v>HRB400E Φ14 9m</v>
          </cell>
          <cell r="D2353" t="str">
            <v>吨</v>
          </cell>
          <cell r="E2353">
            <v>15</v>
          </cell>
          <cell r="F2353">
            <v>45768</v>
          </cell>
          <cell r="G2353" t="str">
            <v>（五冶达州国道542项目-三工区桥梁3工段）四川省达州市达川区赵固镇水文村原村委会下300米</v>
          </cell>
          <cell r="H2353" t="str">
            <v>李代茂</v>
          </cell>
          <cell r="I2353">
            <v>18302833536</v>
          </cell>
        </row>
        <row r="2354">
          <cell r="A2354" t="str">
            <v>达钢</v>
          </cell>
          <cell r="B2354" t="str">
            <v>螺纹钢</v>
          </cell>
          <cell r="C2354" t="str">
            <v>HRB400E Φ16 9m</v>
          </cell>
          <cell r="D2354" t="str">
            <v>吨</v>
          </cell>
          <cell r="E2354">
            <v>6</v>
          </cell>
          <cell r="F2354">
            <v>45768</v>
          </cell>
          <cell r="G2354" t="str">
            <v>（五冶达州国道542项目-三工区桥梁3工段）四川省达州市达川区赵固镇水文村原村委会下300米</v>
          </cell>
          <cell r="H2354" t="str">
            <v>李代茂</v>
          </cell>
          <cell r="I2354">
            <v>18302833536</v>
          </cell>
        </row>
        <row r="2355">
          <cell r="A2355" t="str">
            <v>达钢</v>
          </cell>
          <cell r="B2355" t="str">
            <v>螺纹钢</v>
          </cell>
          <cell r="C2355" t="str">
            <v>HRB400E Φ22 9m</v>
          </cell>
          <cell r="D2355" t="str">
            <v>吨</v>
          </cell>
          <cell r="E2355">
            <v>6</v>
          </cell>
          <cell r="F2355">
            <v>45768</v>
          </cell>
          <cell r="G2355" t="str">
            <v>（五冶达州国道542项目-三工区桥梁3工段）四川省达州市达川区赵固镇水文村原村委会下300米</v>
          </cell>
          <cell r="H2355" t="str">
            <v>李代茂</v>
          </cell>
          <cell r="I2355">
            <v>18302833536</v>
          </cell>
        </row>
        <row r="2356">
          <cell r="A2356" t="str">
            <v>达钢</v>
          </cell>
          <cell r="B2356" t="str">
            <v>螺纹钢</v>
          </cell>
          <cell r="C2356" t="str">
            <v>HRB400E Φ32 9m</v>
          </cell>
          <cell r="D2356" t="str">
            <v>吨</v>
          </cell>
          <cell r="E2356">
            <v>27</v>
          </cell>
          <cell r="F2356">
            <v>45768</v>
          </cell>
          <cell r="G2356" t="str">
            <v>（五冶达州国道542项目-三工区桥梁3工段）四川省达州市达川区赵固镇水文村原村委会下300米</v>
          </cell>
          <cell r="H2356" t="str">
            <v>李代茂</v>
          </cell>
          <cell r="I2356">
            <v>18302833536</v>
          </cell>
        </row>
        <row r="2357">
          <cell r="A2357" t="str">
            <v>德胜</v>
          </cell>
          <cell r="B2357" t="str">
            <v>螺纹钢</v>
          </cell>
          <cell r="C2357" t="str">
            <v>HRB400E Φ28 12m</v>
          </cell>
          <cell r="D2357" t="str">
            <v>吨</v>
          </cell>
          <cell r="E2357">
            <v>70</v>
          </cell>
          <cell r="F2357">
            <v>45769</v>
          </cell>
          <cell r="G2357" t="str">
            <v>（中铁广州局-成渝扩容2标）四川省资阳市雁江区堪嘉镇陈家湾刘家湾大桥桥头</v>
          </cell>
          <cell r="H2357" t="str">
            <v>刘沛琦</v>
          </cell>
          <cell r="I2357">
            <v>18011784798</v>
          </cell>
        </row>
        <row r="2358">
          <cell r="A2358" t="str">
            <v>德胜</v>
          </cell>
          <cell r="B2358" t="str">
            <v>螺纹钢</v>
          </cell>
          <cell r="C2358" t="str">
            <v>HRB400E Φ28 12m</v>
          </cell>
          <cell r="D2358" t="str">
            <v>吨</v>
          </cell>
          <cell r="E2358">
            <v>35</v>
          </cell>
          <cell r="F2358">
            <v>45769</v>
          </cell>
          <cell r="G2358" t="str">
            <v>（中铁广州局-资乐高速5标）四川省乐山市井研县希望大道116号</v>
          </cell>
          <cell r="H2358" t="str">
            <v>廖俊杰</v>
          </cell>
          <cell r="I2358">
            <v>15775100965</v>
          </cell>
        </row>
        <row r="2359">
          <cell r="A2359" t="str">
            <v>德胜</v>
          </cell>
          <cell r="B2359" t="str">
            <v>螺纹钢</v>
          </cell>
          <cell r="C2359" t="str">
            <v>HRB500E Φ28 12m</v>
          </cell>
          <cell r="D2359" t="str">
            <v>吨</v>
          </cell>
          <cell r="E2359">
            <v>15</v>
          </cell>
          <cell r="F2359">
            <v>45769</v>
          </cell>
          <cell r="G2359" t="str">
            <v>（中铁北京局-资乐高速6标）四川省乐山市市中区土主镇资乐高速TJ6标项目试验室</v>
          </cell>
          <cell r="H2359" t="str">
            <v>刘岩</v>
          </cell>
          <cell r="I2359">
            <v>18543566469</v>
          </cell>
        </row>
        <row r="2360">
          <cell r="A2360" t="str">
            <v>德胜</v>
          </cell>
          <cell r="B2360" t="str">
            <v>螺纹钢</v>
          </cell>
          <cell r="C2360" t="str">
            <v>HRB400E Φ28 12m</v>
          </cell>
          <cell r="D2360" t="str">
            <v>吨</v>
          </cell>
          <cell r="E2360">
            <v>20</v>
          </cell>
          <cell r="F2360">
            <v>45769</v>
          </cell>
          <cell r="G2360" t="str">
            <v>（中铁北京局-资乐高速6标）四川省乐山市市中区土主镇资乐高速TJ6标项目试验室</v>
          </cell>
          <cell r="H2360" t="str">
            <v>刘岩</v>
          </cell>
          <cell r="I2360">
            <v>18543566469</v>
          </cell>
        </row>
        <row r="2361">
          <cell r="A2361" t="str">
            <v>德胜</v>
          </cell>
          <cell r="B2361" t="str">
            <v>螺纹钢</v>
          </cell>
          <cell r="C2361" t="str">
            <v>HRB400EФ25*9m</v>
          </cell>
          <cell r="D2361" t="str">
            <v>吨</v>
          </cell>
          <cell r="E2361">
            <v>2</v>
          </cell>
          <cell r="F2361">
            <v>45769</v>
          </cell>
          <cell r="G2361" t="str">
            <v>四川省南充市营山县咸安大道成都元泽环境技术有限公司营山分公司（中核华兴市政道路项目部）</v>
          </cell>
          <cell r="H2361" t="str">
            <v>黎家敏</v>
          </cell>
          <cell r="I2361" t="str">
            <v>15082798787</v>
          </cell>
        </row>
        <row r="2362">
          <cell r="A2362" t="str">
            <v>德胜</v>
          </cell>
          <cell r="B2362" t="str">
            <v>螺纹钢</v>
          </cell>
          <cell r="C2362" t="str">
            <v>HRB400EФ28*9m</v>
          </cell>
          <cell r="D2362" t="str">
            <v>吨</v>
          </cell>
          <cell r="E2362">
            <v>55</v>
          </cell>
          <cell r="F2362">
            <v>45769</v>
          </cell>
          <cell r="G2362" t="str">
            <v>四川省南充市营山县咸安大道成都元泽环境技术有限公司营山分公司（中核华兴市政道路项目部）</v>
          </cell>
          <cell r="H2362" t="str">
            <v>黎家敏</v>
          </cell>
          <cell r="I2362" t="str">
            <v>15082798787</v>
          </cell>
        </row>
        <row r="2363">
          <cell r="A2363" t="str">
            <v>德胜</v>
          </cell>
          <cell r="B2363" t="str">
            <v>螺纹钢</v>
          </cell>
          <cell r="C2363" t="str">
            <v>HRB400EФ32*9m</v>
          </cell>
          <cell r="D2363" t="str">
            <v>吨</v>
          </cell>
          <cell r="E2363">
            <v>13</v>
          </cell>
          <cell r="F2363">
            <v>45769</v>
          </cell>
          <cell r="G2363" t="str">
            <v>四川省南充市营山县咸安大道成都元泽环境技术有限公司营山分公司（中核华兴市政道路项目部）</v>
          </cell>
          <cell r="H2363" t="str">
            <v>黎家敏</v>
          </cell>
          <cell r="I2363" t="str">
            <v>15082798787</v>
          </cell>
        </row>
        <row r="2364">
          <cell r="A2364" t="str">
            <v>德胜</v>
          </cell>
          <cell r="B2364" t="str">
            <v>螺纹钢</v>
          </cell>
          <cell r="C2364" t="str">
            <v>HRB400E Φ14 9m</v>
          </cell>
          <cell r="D2364" t="str">
            <v>吨</v>
          </cell>
          <cell r="E2364">
            <v>8</v>
          </cell>
          <cell r="F2364">
            <v>45769</v>
          </cell>
          <cell r="G2364" t="str">
            <v>（华西简阳西城嘉苑）四川省成都市简阳市简城街道高屋村</v>
          </cell>
          <cell r="H2364" t="str">
            <v>张瀚镭</v>
          </cell>
          <cell r="I2364">
            <v>15884666220</v>
          </cell>
        </row>
        <row r="2365">
          <cell r="A2365" t="str">
            <v>德胜</v>
          </cell>
          <cell r="B2365" t="str">
            <v>螺纹钢</v>
          </cell>
          <cell r="C2365" t="str">
            <v>HRB400E Φ16 9m</v>
          </cell>
          <cell r="D2365" t="str">
            <v>吨</v>
          </cell>
          <cell r="E2365">
            <v>15</v>
          </cell>
          <cell r="F2365">
            <v>45769</v>
          </cell>
          <cell r="G2365" t="str">
            <v>（华西简阳西城嘉苑）四川省成都市简阳市简城街道高屋村</v>
          </cell>
          <cell r="H2365" t="str">
            <v>张瀚镭</v>
          </cell>
          <cell r="I2365">
            <v>15884666220</v>
          </cell>
        </row>
        <row r="2366">
          <cell r="A2366" t="str">
            <v>德胜</v>
          </cell>
          <cell r="B2366" t="str">
            <v>螺纹钢</v>
          </cell>
          <cell r="C2366" t="str">
            <v>HRB400E Φ18 9m</v>
          </cell>
          <cell r="D2366" t="str">
            <v>吨</v>
          </cell>
          <cell r="E2366">
            <v>18</v>
          </cell>
          <cell r="F2366">
            <v>45769</v>
          </cell>
          <cell r="G2366" t="str">
            <v>（华西简阳西城嘉苑）四川省成都市简阳市简城街道高屋村</v>
          </cell>
          <cell r="H2366" t="str">
            <v>张瀚镭</v>
          </cell>
          <cell r="I2366">
            <v>15884666220</v>
          </cell>
        </row>
        <row r="2367">
          <cell r="A2367" t="str">
            <v>德胜</v>
          </cell>
          <cell r="B2367" t="str">
            <v>螺纹钢</v>
          </cell>
          <cell r="C2367" t="str">
            <v>HRB400E Φ20 9m</v>
          </cell>
          <cell r="D2367" t="str">
            <v>吨</v>
          </cell>
          <cell r="E2367">
            <v>8</v>
          </cell>
          <cell r="F2367">
            <v>45769</v>
          </cell>
          <cell r="G2367" t="str">
            <v>（华西简阳西城嘉苑）四川省成都市简阳市简城街道高屋村</v>
          </cell>
          <cell r="H2367" t="str">
            <v>张瀚镭</v>
          </cell>
          <cell r="I2367">
            <v>15884666220</v>
          </cell>
        </row>
        <row r="2368">
          <cell r="A2368" t="str">
            <v>德胜</v>
          </cell>
          <cell r="B2368" t="str">
            <v>螺纹钢</v>
          </cell>
          <cell r="C2368" t="str">
            <v>HRB400E Φ22 9m</v>
          </cell>
          <cell r="D2368" t="str">
            <v>吨</v>
          </cell>
          <cell r="E2368">
            <v>7</v>
          </cell>
          <cell r="F2368">
            <v>45769</v>
          </cell>
          <cell r="G2368" t="str">
            <v>（华西简阳西城嘉苑）四川省成都市简阳市简城街道高屋村</v>
          </cell>
          <cell r="H2368" t="str">
            <v>张瀚镭</v>
          </cell>
          <cell r="I2368">
            <v>15884666220</v>
          </cell>
        </row>
        <row r="2369">
          <cell r="A2369" t="str">
            <v>德胜</v>
          </cell>
          <cell r="B2369" t="str">
            <v>螺纹钢</v>
          </cell>
          <cell r="C2369" t="str">
            <v>HRB400E Φ25 9m</v>
          </cell>
          <cell r="D2369" t="str">
            <v>吨</v>
          </cell>
          <cell r="E2369">
            <v>15</v>
          </cell>
          <cell r="F2369">
            <v>45769</v>
          </cell>
          <cell r="G2369" t="str">
            <v>（华西简阳西城嘉苑）四川省成都市简阳市简城街道高屋村</v>
          </cell>
          <cell r="H2369" t="str">
            <v>张瀚镭</v>
          </cell>
          <cell r="I2369">
            <v>15884666220</v>
          </cell>
        </row>
        <row r="2370">
          <cell r="A2370" t="str">
            <v>八局</v>
          </cell>
          <cell r="B2370" t="str">
            <v>螺纹钢</v>
          </cell>
          <cell r="C2370" t="str">
            <v>HRB500E Φ25 12m</v>
          </cell>
          <cell r="D2370" t="str">
            <v>吨</v>
          </cell>
          <cell r="E2370">
            <v>35</v>
          </cell>
          <cell r="F2370">
            <v>45769</v>
          </cell>
          <cell r="G2370" t="str">
            <v>（中铁广州局-资乐高速5标）四川省乐山市井研县希望大道116号</v>
          </cell>
          <cell r="H2370" t="str">
            <v>廖俊杰</v>
          </cell>
          <cell r="I2370">
            <v>15775100965</v>
          </cell>
        </row>
        <row r="2371">
          <cell r="A2371" t="str">
            <v>八局</v>
          </cell>
          <cell r="B2371" t="str">
            <v>螺纹钢</v>
          </cell>
          <cell r="C2371" t="str">
            <v>HRB400E Φ25 12m</v>
          </cell>
          <cell r="D2371" t="str">
            <v>吨</v>
          </cell>
          <cell r="E2371">
            <v>35</v>
          </cell>
          <cell r="F2371">
            <v>45769</v>
          </cell>
          <cell r="G2371" t="str">
            <v>（中铁五局-成渝扩容3标）四川省资阳市雁江区伍隍镇铺子村雁江区X138</v>
          </cell>
          <cell r="H2371" t="str">
            <v>王健</v>
          </cell>
          <cell r="I2371">
            <v>17726168395</v>
          </cell>
        </row>
        <row r="2372">
          <cell r="A2372" t="str">
            <v>八局</v>
          </cell>
          <cell r="B2372" t="str">
            <v>螺纹钢</v>
          </cell>
          <cell r="C2372" t="str">
            <v>HRB500EФ25*9m</v>
          </cell>
          <cell r="D2372" t="str">
            <v>吨</v>
          </cell>
          <cell r="E2372">
            <v>210</v>
          </cell>
          <cell r="F2372">
            <v>45769</v>
          </cell>
          <cell r="G2372" t="str">
            <v>（中铁六局呼和公司康新高速TJ4-2标）四川省甘孜藏族自治州康定市新都桥镇东俄罗三村中建八局搅拌站旁</v>
          </cell>
          <cell r="H2372" t="str">
            <v>许文刚</v>
          </cell>
          <cell r="I2372">
            <v>15848808186</v>
          </cell>
        </row>
        <row r="2373">
          <cell r="A2373" t="str">
            <v>八局</v>
          </cell>
          <cell r="B2373" t="str">
            <v>螺纹钢</v>
          </cell>
          <cell r="C2373" t="str">
            <v>HRB400EФ22*9m</v>
          </cell>
          <cell r="D2373" t="str">
            <v>吨</v>
          </cell>
          <cell r="E2373">
            <v>35</v>
          </cell>
          <cell r="F2373">
            <v>45769</v>
          </cell>
          <cell r="G2373" t="str">
            <v>（中铁一局四建康新高速TJ1-2标）四川省甘孜州康定市318国道玉顶积雪观景台旁</v>
          </cell>
          <cell r="H2373" t="str">
            <v>李波</v>
          </cell>
          <cell r="I2373">
            <v>13679069325</v>
          </cell>
        </row>
        <row r="2374">
          <cell r="A2374" t="str">
            <v>八局</v>
          </cell>
          <cell r="B2374" t="str">
            <v>螺纹钢</v>
          </cell>
          <cell r="C2374" t="str">
            <v>HRB400EФ22*9m</v>
          </cell>
          <cell r="D2374" t="str">
            <v>吨</v>
          </cell>
          <cell r="E2374">
            <v>35</v>
          </cell>
          <cell r="F2374">
            <v>45769</v>
          </cell>
          <cell r="G2374" t="str">
            <v>（中铁一局四公司康新高速TJ1-1标康定隧道）四川省甘孜州康定市榆林街道甘孜州博物馆旁</v>
          </cell>
          <cell r="H2374" t="str">
            <v>王德华</v>
          </cell>
          <cell r="I2374">
            <v>18008085797</v>
          </cell>
        </row>
        <row r="2375">
          <cell r="A2375" t="str">
            <v>成实</v>
          </cell>
          <cell r="B2375" t="str">
            <v>盘圆</v>
          </cell>
          <cell r="C2375" t="str">
            <v>HPB300Ф8</v>
          </cell>
          <cell r="D2375" t="str">
            <v>吨</v>
          </cell>
          <cell r="E2375">
            <v>17</v>
          </cell>
          <cell r="F2375">
            <v>45769</v>
          </cell>
          <cell r="G2375" t="str">
            <v>（中铁一局四建康新高速TJ1-2标）四川省甘孜州康定市318国道玉顶积雪观景台旁</v>
          </cell>
          <cell r="H2375" t="str">
            <v>李波</v>
          </cell>
          <cell r="I2375">
            <v>13679069325</v>
          </cell>
        </row>
        <row r="2376">
          <cell r="A2376" t="str">
            <v>成实</v>
          </cell>
          <cell r="B2376" t="str">
            <v>盘圆</v>
          </cell>
          <cell r="C2376" t="str">
            <v>HPB300Ф12</v>
          </cell>
          <cell r="D2376" t="str">
            <v>吨</v>
          </cell>
          <cell r="E2376">
            <v>17</v>
          </cell>
          <cell r="F2376">
            <v>45769</v>
          </cell>
          <cell r="G2376" t="str">
            <v>（中铁一局四建康新高速TJ1-2标）四川省甘孜州康定市318国道玉顶积雪观景台旁</v>
          </cell>
          <cell r="H2376" t="str">
            <v>李波</v>
          </cell>
          <cell r="I2376">
            <v>13679069325</v>
          </cell>
        </row>
        <row r="2377">
          <cell r="A2377" t="str">
            <v>晋邦</v>
          </cell>
          <cell r="B2377" t="str">
            <v>螺纹钢</v>
          </cell>
          <cell r="C2377" t="str">
            <v>HRB400E Φ16 9m</v>
          </cell>
          <cell r="D2377" t="str">
            <v>吨</v>
          </cell>
          <cell r="E2377">
            <v>30</v>
          </cell>
          <cell r="F2377">
            <v>45769</v>
          </cell>
          <cell r="G2377" t="str">
            <v>（十九冶-江龙高速二分部）重庆市云阳县宝坪镇双塆村*宝坪梁场</v>
          </cell>
          <cell r="H2377" t="str">
            <v>张鹏</v>
          </cell>
          <cell r="I2377">
            <v>18223006448</v>
          </cell>
        </row>
        <row r="2378">
          <cell r="A2378" t="str">
            <v>晋邦</v>
          </cell>
          <cell r="B2378" t="str">
            <v>螺纹钢</v>
          </cell>
          <cell r="C2378" t="str">
            <v>HRB400E Φ12 9m</v>
          </cell>
          <cell r="D2378" t="str">
            <v>吨</v>
          </cell>
          <cell r="E2378">
            <v>40</v>
          </cell>
          <cell r="F2378">
            <v>45769</v>
          </cell>
          <cell r="G2378" t="str">
            <v>（十九冶-江龙高速二分部）重庆市云阳县宝坪镇双塆村*宝坪梁场</v>
          </cell>
          <cell r="H2378" t="str">
            <v>张鹏</v>
          </cell>
          <cell r="I2378">
            <v>18223006448</v>
          </cell>
        </row>
        <row r="2379">
          <cell r="A2379" t="str">
            <v>晋邦</v>
          </cell>
          <cell r="B2379" t="str">
            <v>螺纹钢</v>
          </cell>
          <cell r="C2379" t="str">
            <v>HRB400E Φ12 9m</v>
          </cell>
          <cell r="D2379" t="str">
            <v>吨</v>
          </cell>
          <cell r="E2379">
            <v>12</v>
          </cell>
          <cell r="F2379">
            <v>45769</v>
          </cell>
          <cell r="G2379" t="str">
            <v>（十九冶-江龙高速二分部）重庆市云阳县普安乡佛手村*磨刀溪大桥</v>
          </cell>
          <cell r="H2379" t="str">
            <v>张鹏</v>
          </cell>
          <cell r="I2379">
            <v>18223006448</v>
          </cell>
        </row>
        <row r="2380">
          <cell r="A2380" t="str">
            <v>晋邦</v>
          </cell>
          <cell r="B2380" t="str">
            <v>高线</v>
          </cell>
          <cell r="C2380" t="str">
            <v>HPB300 Φ8</v>
          </cell>
          <cell r="D2380" t="str">
            <v>吨</v>
          </cell>
          <cell r="E2380">
            <v>2</v>
          </cell>
          <cell r="F2380">
            <v>45770</v>
          </cell>
          <cell r="G2380" t="str">
            <v>（华西简阳西城嘉苑）四川省成都市简阳市简城街道高屋村</v>
          </cell>
          <cell r="H2380" t="str">
            <v>张瀚镭</v>
          </cell>
          <cell r="I2380">
            <v>15884666220</v>
          </cell>
        </row>
        <row r="2381">
          <cell r="A2381" t="str">
            <v>晋邦</v>
          </cell>
          <cell r="B2381" t="str">
            <v>盘螺</v>
          </cell>
          <cell r="C2381" t="str">
            <v>HRB400E Φ8</v>
          </cell>
          <cell r="D2381" t="str">
            <v>吨</v>
          </cell>
          <cell r="E2381">
            <v>5</v>
          </cell>
          <cell r="F2381">
            <v>45770</v>
          </cell>
          <cell r="G2381" t="str">
            <v>（华西简阳西城嘉苑）四川省成都市简阳市简城街道高屋村</v>
          </cell>
          <cell r="H2381" t="str">
            <v>张瀚镭</v>
          </cell>
          <cell r="I2381">
            <v>15884666220</v>
          </cell>
        </row>
        <row r="2382">
          <cell r="A2382" t="str">
            <v>晋邦</v>
          </cell>
          <cell r="B2382" t="str">
            <v>盘螺</v>
          </cell>
          <cell r="C2382" t="str">
            <v>HRB400E Φ10</v>
          </cell>
          <cell r="D2382" t="str">
            <v>吨</v>
          </cell>
          <cell r="E2382">
            <v>8</v>
          </cell>
          <cell r="F2382">
            <v>45770</v>
          </cell>
          <cell r="G2382" t="str">
            <v>（华西简阳西城嘉苑）四川省成都市简阳市简城街道高屋村</v>
          </cell>
          <cell r="H2382" t="str">
            <v>张瀚镭</v>
          </cell>
          <cell r="I2382">
            <v>15884666220</v>
          </cell>
        </row>
        <row r="2383">
          <cell r="A2383" t="str">
            <v>晋邦</v>
          </cell>
          <cell r="B2383" t="str">
            <v>螺纹钢</v>
          </cell>
          <cell r="C2383" t="str">
            <v>HRB400E Φ20 9m</v>
          </cell>
          <cell r="D2383" t="str">
            <v>吨</v>
          </cell>
          <cell r="E2383">
            <v>22</v>
          </cell>
          <cell r="F2383">
            <v>45770</v>
          </cell>
          <cell r="G2383" t="str">
            <v>（华西简阳西城嘉苑）四川省成都市简阳市简城街道高屋村</v>
          </cell>
          <cell r="H2383" t="str">
            <v>张瀚镭</v>
          </cell>
          <cell r="I2383">
            <v>15884666220</v>
          </cell>
        </row>
        <row r="2384">
          <cell r="A2384" t="str">
            <v>晋邦</v>
          </cell>
          <cell r="B2384" t="str">
            <v>盘螺</v>
          </cell>
          <cell r="C2384" t="str">
            <v>HRB400E Φ6</v>
          </cell>
          <cell r="D2384" t="str">
            <v>吨</v>
          </cell>
          <cell r="E2384">
            <v>2</v>
          </cell>
          <cell r="F2384">
            <v>45770</v>
          </cell>
          <cell r="G2384" t="str">
            <v>（商投建工达州中医药科技园-1工区）达州市通川区达州中医药职业学院犀牛大道北段</v>
          </cell>
          <cell r="H2384" t="str">
            <v>程黄刚</v>
          </cell>
          <cell r="I2384">
            <v>15108211617</v>
          </cell>
        </row>
        <row r="2385">
          <cell r="A2385" t="str">
            <v>晋邦</v>
          </cell>
          <cell r="B2385" t="str">
            <v>盘螺</v>
          </cell>
          <cell r="C2385" t="str">
            <v>HRB400E Φ8</v>
          </cell>
          <cell r="D2385" t="str">
            <v>吨</v>
          </cell>
          <cell r="E2385">
            <v>8</v>
          </cell>
          <cell r="F2385">
            <v>45770</v>
          </cell>
          <cell r="G2385" t="str">
            <v>（商投建工达州中医药科技园-1工区）达州市通川区达州中医药职业学院犀牛大道北段</v>
          </cell>
          <cell r="H2385" t="str">
            <v>程黄刚</v>
          </cell>
          <cell r="I2385">
            <v>15108211617</v>
          </cell>
        </row>
        <row r="2386">
          <cell r="A2386" t="str">
            <v>晋邦</v>
          </cell>
          <cell r="B2386" t="str">
            <v>盘螺</v>
          </cell>
          <cell r="C2386" t="str">
            <v>HRB400E Φ10</v>
          </cell>
          <cell r="D2386" t="str">
            <v>吨</v>
          </cell>
          <cell r="E2386">
            <v>8</v>
          </cell>
          <cell r="F2386">
            <v>45770</v>
          </cell>
          <cell r="G2386" t="str">
            <v>（商投建工达州中医药科技园-1工区）达州市通川区达州中医药职业学院犀牛大道北段</v>
          </cell>
          <cell r="H2386" t="str">
            <v>程黄刚</v>
          </cell>
          <cell r="I2386">
            <v>15108211617</v>
          </cell>
        </row>
        <row r="2387">
          <cell r="A2387" t="str">
            <v>晋邦</v>
          </cell>
          <cell r="B2387" t="str">
            <v>螺纹钢</v>
          </cell>
          <cell r="C2387" t="str">
            <v>HRB400E Φ14 9m</v>
          </cell>
          <cell r="D2387" t="str">
            <v>吨</v>
          </cell>
          <cell r="E2387">
            <v>3</v>
          </cell>
          <cell r="F2387">
            <v>45770</v>
          </cell>
          <cell r="G2387" t="str">
            <v>（商投建工达州中医药科技园-1工区）达州市通川区达州中医药职业学院犀牛大道北段</v>
          </cell>
          <cell r="H2387" t="str">
            <v>程黄刚</v>
          </cell>
          <cell r="I2387">
            <v>15108211617</v>
          </cell>
        </row>
        <row r="2388">
          <cell r="A2388" t="str">
            <v>晋邦</v>
          </cell>
          <cell r="B2388" t="str">
            <v>螺纹钢</v>
          </cell>
          <cell r="C2388" t="str">
            <v>HRB400E Φ18 9m</v>
          </cell>
          <cell r="D2388" t="str">
            <v>吨</v>
          </cell>
          <cell r="E2388">
            <v>7</v>
          </cell>
          <cell r="F2388">
            <v>45770</v>
          </cell>
          <cell r="G2388" t="str">
            <v>（商投建工达州中医药科技园-1工区）达州市通川区达州中医药职业学院犀牛大道北段</v>
          </cell>
          <cell r="H2388" t="str">
            <v>程黄刚</v>
          </cell>
          <cell r="I2388">
            <v>15108211617</v>
          </cell>
        </row>
        <row r="2389">
          <cell r="A2389" t="str">
            <v>晋邦</v>
          </cell>
          <cell r="B2389" t="str">
            <v>螺纹钢</v>
          </cell>
          <cell r="C2389" t="str">
            <v>HRB400E Φ22 9m</v>
          </cell>
          <cell r="D2389" t="str">
            <v>吨</v>
          </cell>
          <cell r="E2389">
            <v>8</v>
          </cell>
          <cell r="F2389">
            <v>45770</v>
          </cell>
          <cell r="G2389" t="str">
            <v>（商投建工达州中医药科技园-1工区）达州市通川区达州中医药职业学院犀牛大道北段</v>
          </cell>
          <cell r="H2389" t="str">
            <v>程黄刚</v>
          </cell>
          <cell r="I2389">
            <v>15108211617</v>
          </cell>
        </row>
        <row r="2390">
          <cell r="A2390" t="str">
            <v>德胜</v>
          </cell>
          <cell r="B2390" t="str">
            <v>螺纹钢</v>
          </cell>
          <cell r="C2390" t="str">
            <v>HRB400E Φ16 9m</v>
          </cell>
          <cell r="D2390" t="str">
            <v>吨</v>
          </cell>
          <cell r="E2390">
            <v>35</v>
          </cell>
          <cell r="F2390">
            <v>45770</v>
          </cell>
          <cell r="G2390" t="str">
            <v>（华西简阳西城嘉苑）四川省成都市简阳市简城街道高屋村</v>
          </cell>
          <cell r="H2390" t="str">
            <v>张瀚镭</v>
          </cell>
          <cell r="I2390">
            <v>15884666220</v>
          </cell>
        </row>
        <row r="2391">
          <cell r="A2391" t="str">
            <v>德胜</v>
          </cell>
          <cell r="B2391" t="str">
            <v>螺纹钢</v>
          </cell>
          <cell r="C2391" t="str">
            <v>HRB400E Φ20 9m</v>
          </cell>
          <cell r="D2391" t="str">
            <v>吨</v>
          </cell>
          <cell r="E2391">
            <v>70</v>
          </cell>
          <cell r="F2391">
            <v>45770</v>
          </cell>
          <cell r="G2391" t="str">
            <v>（华西简阳西城嘉苑）四川省成都市简阳市简城街道高屋村</v>
          </cell>
          <cell r="H2391" t="str">
            <v>张瀚镭</v>
          </cell>
          <cell r="I2391">
            <v>15884666220</v>
          </cell>
        </row>
        <row r="2392">
          <cell r="A2392" t="str">
            <v>德胜</v>
          </cell>
          <cell r="B2392" t="str">
            <v>螺纹钢</v>
          </cell>
          <cell r="C2392" t="str">
            <v>HRB400E Φ16 9m</v>
          </cell>
          <cell r="D2392" t="str">
            <v>吨</v>
          </cell>
          <cell r="E2392">
            <v>35</v>
          </cell>
          <cell r="F2392">
            <v>45770</v>
          </cell>
          <cell r="G2392" t="str">
            <v>(宜宾兴港三江新区长江工业园建设项目-M2地块)宜宾市翠屏区宜宾汽车零部件配套产业基地(纬五路南)</v>
          </cell>
          <cell r="H2392" t="str">
            <v>严石林</v>
          </cell>
          <cell r="I2392">
            <v>15924731822</v>
          </cell>
        </row>
        <row r="2393">
          <cell r="A2393" t="str">
            <v>德胜</v>
          </cell>
          <cell r="B2393" t="str">
            <v>螺纹钢</v>
          </cell>
          <cell r="C2393" t="str">
            <v>HRB400E Φ16 12m</v>
          </cell>
          <cell r="D2393" t="str">
            <v>吨</v>
          </cell>
          <cell r="E2393">
            <v>70</v>
          </cell>
          <cell r="F2393">
            <v>45770</v>
          </cell>
          <cell r="G2393" t="str">
            <v>(宜宾兴港三江新区长江工业园建设项目-M2地块)宜宾市翠屏区宜宾汽车零部件配套产业基地(纬五路南)</v>
          </cell>
          <cell r="H2393" t="str">
            <v>严石林</v>
          </cell>
          <cell r="I2393">
            <v>15924731822</v>
          </cell>
        </row>
        <row r="2394">
          <cell r="A2394" t="str">
            <v>德胜</v>
          </cell>
          <cell r="B2394" t="str">
            <v>螺纹钢</v>
          </cell>
          <cell r="C2394" t="str">
            <v>HRB400E Φ18 12m</v>
          </cell>
          <cell r="D2394" t="str">
            <v>吨</v>
          </cell>
          <cell r="E2394">
            <v>35</v>
          </cell>
          <cell r="F2394">
            <v>45770</v>
          </cell>
          <cell r="G2394" t="str">
            <v>(宜宾兴港三江新区长江工业园建设项目-M2地块)宜宾市翠屏区宜宾汽车零部件配套产业基地(纬五路南)</v>
          </cell>
          <cell r="H2394" t="str">
            <v>严石林</v>
          </cell>
          <cell r="I2394">
            <v>15924731822</v>
          </cell>
        </row>
        <row r="2395">
          <cell r="A2395" t="str">
            <v>德胜</v>
          </cell>
          <cell r="B2395" t="str">
            <v>螺纹钢</v>
          </cell>
          <cell r="C2395" t="str">
            <v>HRB400E Φ18 12m</v>
          </cell>
          <cell r="D2395" t="str">
            <v>吨</v>
          </cell>
          <cell r="E2395">
            <v>105</v>
          </cell>
          <cell r="F2395">
            <v>45770</v>
          </cell>
          <cell r="G2395" t="str">
            <v>(宜宾兴港三江新区长江工业园建设项目-11#厂房)宜宾市翠屏区宜宾汽车零部件配套产业基地(纬五路南)</v>
          </cell>
          <cell r="H2395" t="str">
            <v>严石林</v>
          </cell>
          <cell r="I2395">
            <v>15924731822</v>
          </cell>
        </row>
        <row r="2396">
          <cell r="A2396" t="str">
            <v>德胜</v>
          </cell>
          <cell r="B2396" t="str">
            <v>螺纹钢</v>
          </cell>
          <cell r="C2396" t="str">
            <v>HRB400E Φ14 12m</v>
          </cell>
          <cell r="D2396" t="str">
            <v>吨</v>
          </cell>
          <cell r="E2396">
            <v>12</v>
          </cell>
          <cell r="F2396">
            <v>45770</v>
          </cell>
          <cell r="G2396" t="str">
            <v>(宜宾兴港三江新区长江工业园建设项目-9#厂房)宜宾市翠屏区宜宾汽车零部件配套产业基地(纬五路南)</v>
          </cell>
          <cell r="H2396" t="str">
            <v>严石林</v>
          </cell>
          <cell r="I2396">
            <v>15924731822</v>
          </cell>
        </row>
        <row r="2397">
          <cell r="A2397" t="str">
            <v>德胜</v>
          </cell>
          <cell r="B2397" t="str">
            <v>螺纹钢</v>
          </cell>
          <cell r="C2397" t="str">
            <v>HRB400E Φ22 12m</v>
          </cell>
          <cell r="D2397" t="str">
            <v>吨</v>
          </cell>
          <cell r="E2397">
            <v>75</v>
          </cell>
          <cell r="F2397">
            <v>45770</v>
          </cell>
          <cell r="G2397" t="str">
            <v>(宜宾兴港三江新区长江工业园建设项目-9#厂房)宜宾市翠屏区宜宾汽车零部件配套产业基地(纬五路南)</v>
          </cell>
          <cell r="H2397" t="str">
            <v>严石林</v>
          </cell>
          <cell r="I2397">
            <v>15924731822</v>
          </cell>
        </row>
        <row r="2398">
          <cell r="A2398" t="str">
            <v>德胜</v>
          </cell>
          <cell r="B2398" t="str">
            <v>螺纹钢</v>
          </cell>
          <cell r="C2398" t="str">
            <v>HRB400E Φ25 12m</v>
          </cell>
          <cell r="D2398" t="str">
            <v>吨</v>
          </cell>
          <cell r="E2398">
            <v>18</v>
          </cell>
          <cell r="F2398">
            <v>45770</v>
          </cell>
          <cell r="G2398" t="str">
            <v>(宜宾兴港三江新区长江工业园建设项目-9#厂房)宜宾市翠屏区宜宾汽车零部件配套产业基地(纬五路南)</v>
          </cell>
          <cell r="H2398" t="str">
            <v>严石林</v>
          </cell>
          <cell r="I2398">
            <v>15924731822</v>
          </cell>
        </row>
        <row r="2399">
          <cell r="A2399" t="str">
            <v>成实</v>
          </cell>
          <cell r="B2399" t="str">
            <v>螺纹钢</v>
          </cell>
          <cell r="C2399" t="str">
            <v>HRB400EФ20*9m</v>
          </cell>
          <cell r="D2399" t="str">
            <v>吨</v>
          </cell>
          <cell r="E2399">
            <v>23</v>
          </cell>
          <cell r="F2399">
            <v>45770</v>
          </cell>
          <cell r="G2399" t="str">
            <v>（成铁西物-黄龙九寨站项目）四川省阿坝藏族羌族自治州松潘县川主寺镇（司机拍摄签收小票时需设置时间及地点水印）</v>
          </cell>
          <cell r="H2399" t="str">
            <v>黄永福</v>
          </cell>
          <cell r="I2399" t="str">
            <v>15982823571</v>
          </cell>
        </row>
        <row r="2400">
          <cell r="A2400" t="str">
            <v>成实</v>
          </cell>
          <cell r="B2400" t="str">
            <v>螺纹钢</v>
          </cell>
          <cell r="C2400" t="str">
            <v>HRB400EФ12*9m</v>
          </cell>
          <cell r="D2400" t="str">
            <v>吨</v>
          </cell>
          <cell r="E2400">
            <v>60</v>
          </cell>
          <cell r="F2400">
            <v>45770</v>
          </cell>
          <cell r="G2400" t="str">
            <v>（中核中原-温江北林医养综合体项目）四川省成都市温江区万春大道第三人民医院东</v>
          </cell>
          <cell r="H2400" t="str">
            <v>蔡杰</v>
          </cell>
          <cell r="I2400">
            <v>18875129329</v>
          </cell>
        </row>
        <row r="2401">
          <cell r="A2401" t="str">
            <v>成实</v>
          </cell>
          <cell r="B2401" t="str">
            <v>螺纹钢</v>
          </cell>
          <cell r="C2401" t="str">
            <v>HRB400EФ14*9m</v>
          </cell>
          <cell r="D2401" t="str">
            <v>吨</v>
          </cell>
          <cell r="E2401">
            <v>3</v>
          </cell>
          <cell r="F2401">
            <v>45770</v>
          </cell>
          <cell r="G2401" t="str">
            <v>（中核中原-温江北林医养综合体项目）四川省成都市温江区万春大道第三人民医院东</v>
          </cell>
          <cell r="H2401" t="str">
            <v>蔡杰</v>
          </cell>
          <cell r="I2401">
            <v>18875129329</v>
          </cell>
        </row>
        <row r="2402">
          <cell r="A2402" t="str">
            <v>成实</v>
          </cell>
          <cell r="B2402" t="str">
            <v>螺纹钢</v>
          </cell>
          <cell r="C2402" t="str">
            <v>HRB400EФ20*9m</v>
          </cell>
          <cell r="D2402" t="str">
            <v>吨</v>
          </cell>
          <cell r="E2402">
            <v>10</v>
          </cell>
          <cell r="F2402">
            <v>45770</v>
          </cell>
          <cell r="G2402" t="str">
            <v>（中核中原-温江北林医养综合体项目）四川省成都市温江区万春大道第三人民医院东</v>
          </cell>
          <cell r="H2402" t="str">
            <v>蔡杰</v>
          </cell>
          <cell r="I2402">
            <v>18875129329</v>
          </cell>
        </row>
        <row r="2403">
          <cell r="A2403" t="str">
            <v>成实</v>
          </cell>
          <cell r="B2403" t="str">
            <v>螺纹钢</v>
          </cell>
          <cell r="C2403" t="str">
            <v>HRB400EФ22*9m</v>
          </cell>
          <cell r="D2403" t="str">
            <v>吨</v>
          </cell>
          <cell r="E2403">
            <v>20</v>
          </cell>
          <cell r="F2403">
            <v>45770</v>
          </cell>
          <cell r="G2403" t="str">
            <v>（中核中原-温江北林医养综合体项目）四川省成都市温江区万春大道第三人民医院东</v>
          </cell>
          <cell r="H2403" t="str">
            <v>蔡杰</v>
          </cell>
          <cell r="I2403">
            <v>18875129329</v>
          </cell>
        </row>
        <row r="2404">
          <cell r="A2404" t="str">
            <v>成实</v>
          </cell>
          <cell r="B2404" t="str">
            <v>螺纹钢</v>
          </cell>
          <cell r="C2404" t="str">
            <v>HRB400EФ25*9m</v>
          </cell>
          <cell r="D2404" t="str">
            <v>吨</v>
          </cell>
          <cell r="E2404">
            <v>12</v>
          </cell>
          <cell r="F2404">
            <v>45770</v>
          </cell>
          <cell r="G2404" t="str">
            <v>（中核中原-温江北林医养综合体项目）四川省成都市温江区万春大道第三人民医院东</v>
          </cell>
          <cell r="H2404" t="str">
            <v>蔡杰</v>
          </cell>
          <cell r="I2404">
            <v>18875129329</v>
          </cell>
        </row>
        <row r="2405">
          <cell r="A2405" t="str">
            <v>成实</v>
          </cell>
          <cell r="B2405" t="str">
            <v>螺纹钢</v>
          </cell>
          <cell r="C2405" t="str">
            <v>HRB400E Φ14 9m</v>
          </cell>
          <cell r="D2405" t="str">
            <v>吨</v>
          </cell>
          <cell r="E2405">
            <v>12.5</v>
          </cell>
          <cell r="F2405">
            <v>45770</v>
          </cell>
          <cell r="G2405" t="str">
            <v>（中铁五局新津tod项目）成都市新津区旭辉天府未来城南(华金路南)</v>
          </cell>
          <cell r="H2405" t="str">
            <v>戴军</v>
          </cell>
          <cell r="I2405">
            <v>15984585768</v>
          </cell>
        </row>
        <row r="2406">
          <cell r="A2406" t="str">
            <v>成实</v>
          </cell>
          <cell r="B2406" t="str">
            <v>螺纹钢</v>
          </cell>
          <cell r="C2406" t="str">
            <v>HRB400E Φ16 9m</v>
          </cell>
          <cell r="D2406" t="str">
            <v>吨</v>
          </cell>
          <cell r="E2406">
            <v>12.5</v>
          </cell>
          <cell r="F2406">
            <v>45770</v>
          </cell>
          <cell r="G2406" t="str">
            <v>（中铁五局新津tod项目）成都市新津区旭辉天府未来城南(华金路南)</v>
          </cell>
          <cell r="H2406" t="str">
            <v>戴军</v>
          </cell>
          <cell r="I2406">
            <v>15984585768</v>
          </cell>
        </row>
        <row r="2407">
          <cell r="A2407" t="str">
            <v>成实</v>
          </cell>
          <cell r="B2407" t="str">
            <v>螺纹钢</v>
          </cell>
          <cell r="C2407" t="str">
            <v>HRB400E Φ18 9m</v>
          </cell>
          <cell r="D2407" t="str">
            <v>吨</v>
          </cell>
          <cell r="E2407">
            <v>2.5</v>
          </cell>
          <cell r="F2407">
            <v>45770</v>
          </cell>
          <cell r="G2407" t="str">
            <v>（中铁五局新津tod项目）成都市新津区旭辉天府未来城南(华金路南)</v>
          </cell>
          <cell r="H2407" t="str">
            <v>戴军</v>
          </cell>
          <cell r="I2407">
            <v>15984585768</v>
          </cell>
        </row>
        <row r="2408">
          <cell r="A2408" t="str">
            <v>成实</v>
          </cell>
          <cell r="B2408" t="str">
            <v>螺纹钢</v>
          </cell>
          <cell r="C2408" t="str">
            <v>HRB400E Φ20 9m</v>
          </cell>
          <cell r="D2408" t="str">
            <v>吨</v>
          </cell>
          <cell r="E2408">
            <v>5</v>
          </cell>
          <cell r="F2408">
            <v>45770</v>
          </cell>
          <cell r="G2408" t="str">
            <v>（中铁五局新津tod项目）成都市新津区旭辉天府未来城南(华金路南)</v>
          </cell>
          <cell r="H2408" t="str">
            <v>戴军</v>
          </cell>
          <cell r="I2408">
            <v>15984585768</v>
          </cell>
        </row>
        <row r="2409">
          <cell r="A2409" t="str">
            <v>成实</v>
          </cell>
          <cell r="B2409" t="str">
            <v>盘螺</v>
          </cell>
          <cell r="C2409" t="str">
            <v>HRB400E Φ8</v>
          </cell>
          <cell r="D2409" t="str">
            <v>吨</v>
          </cell>
          <cell r="E2409">
            <v>24</v>
          </cell>
          <cell r="F2409">
            <v>45770</v>
          </cell>
          <cell r="G2409" t="str">
            <v>（四川商建-射洪城乡一体化项目）遂宁市射洪市忠新幼儿园北侧约220米新溪小区</v>
          </cell>
          <cell r="H2409" t="str">
            <v>柏子刚</v>
          </cell>
          <cell r="I2409">
            <v>15692885305</v>
          </cell>
        </row>
        <row r="2410">
          <cell r="A2410" t="str">
            <v>成实</v>
          </cell>
          <cell r="B2410" t="str">
            <v>盘螺</v>
          </cell>
          <cell r="C2410" t="str">
            <v>HRB400E Φ10</v>
          </cell>
          <cell r="D2410" t="str">
            <v>吨</v>
          </cell>
          <cell r="E2410">
            <v>8</v>
          </cell>
          <cell r="F2410">
            <v>45770</v>
          </cell>
          <cell r="G2410" t="str">
            <v>（四川商建-射洪城乡一体化项目）遂宁市射洪市忠新幼儿园北侧约220米新溪小区</v>
          </cell>
          <cell r="H2410" t="str">
            <v>柏子刚</v>
          </cell>
          <cell r="I2410">
            <v>15692885305</v>
          </cell>
        </row>
        <row r="2411">
          <cell r="A2411" t="str">
            <v>成实</v>
          </cell>
          <cell r="B2411" t="str">
            <v>螺纹钢</v>
          </cell>
          <cell r="C2411" t="str">
            <v>HRB400E Φ16 9m</v>
          </cell>
          <cell r="D2411" t="str">
            <v>吨</v>
          </cell>
          <cell r="E2411">
            <v>70</v>
          </cell>
          <cell r="F2411">
            <v>45770</v>
          </cell>
          <cell r="G2411" t="str">
            <v>（四川商建-射洪城乡一体化项目）遂宁市射洪市忠新幼儿园北侧约220米新溪小区</v>
          </cell>
          <cell r="H2411" t="str">
            <v>柏子刚</v>
          </cell>
          <cell r="I2411">
            <v>15692885305</v>
          </cell>
        </row>
        <row r="2412">
          <cell r="A2412" t="str">
            <v>成实</v>
          </cell>
          <cell r="B2412" t="str">
            <v>螺纹钢</v>
          </cell>
          <cell r="C2412" t="str">
            <v>HRB400E Φ18 9m</v>
          </cell>
          <cell r="D2412" t="str">
            <v>吨</v>
          </cell>
          <cell r="E2412">
            <v>10</v>
          </cell>
          <cell r="F2412">
            <v>45770</v>
          </cell>
          <cell r="G2412" t="str">
            <v>（四川商建-射洪城乡一体化项目）遂宁市射洪市忠新幼儿园北侧约220米新溪小区</v>
          </cell>
          <cell r="H2412" t="str">
            <v>柏子刚</v>
          </cell>
          <cell r="I2412">
            <v>15692885305</v>
          </cell>
        </row>
        <row r="2413">
          <cell r="A2413" t="str">
            <v>成实</v>
          </cell>
          <cell r="B2413" t="str">
            <v>螺纹钢</v>
          </cell>
          <cell r="C2413" t="str">
            <v>HRB400E Φ22 9m</v>
          </cell>
          <cell r="D2413" t="str">
            <v>吨</v>
          </cell>
          <cell r="E2413">
            <v>24</v>
          </cell>
          <cell r="F2413">
            <v>45770</v>
          </cell>
          <cell r="G2413" t="str">
            <v>（四川商建-射洪城乡一体化项目）遂宁市射洪市忠新幼儿园北侧约220米新溪小区</v>
          </cell>
          <cell r="H2413" t="str">
            <v>柏子刚</v>
          </cell>
          <cell r="I2413">
            <v>15692885305</v>
          </cell>
        </row>
        <row r="2414">
          <cell r="A2414" t="str">
            <v>八局</v>
          </cell>
          <cell r="B2414" t="str">
            <v>螺纹钢</v>
          </cell>
          <cell r="C2414" t="str">
            <v>HRB400E Φ16 9m</v>
          </cell>
          <cell r="D2414" t="str">
            <v>吨</v>
          </cell>
          <cell r="E2414">
            <v>15</v>
          </cell>
          <cell r="F2414">
            <v>45771</v>
          </cell>
          <cell r="G2414" t="str">
            <v>（北京工程局乐山机场项目）乐山市五通桥区冠英镇</v>
          </cell>
          <cell r="H2414" t="str">
            <v>王治</v>
          </cell>
          <cell r="I2414">
            <v>18811564698</v>
          </cell>
        </row>
        <row r="2415">
          <cell r="A2415" t="str">
            <v>八局</v>
          </cell>
          <cell r="B2415" t="str">
            <v>螺纹钢</v>
          </cell>
          <cell r="C2415" t="str">
            <v>HRB400E Φ20 9m</v>
          </cell>
          <cell r="D2415" t="str">
            <v>吨</v>
          </cell>
          <cell r="E2415">
            <v>4</v>
          </cell>
          <cell r="F2415">
            <v>45771</v>
          </cell>
          <cell r="G2415" t="str">
            <v>（北京工程局乐山机场项目）乐山市五通桥区冠英镇</v>
          </cell>
          <cell r="H2415" t="str">
            <v>王治</v>
          </cell>
          <cell r="I2415">
            <v>18811564698</v>
          </cell>
        </row>
        <row r="2416">
          <cell r="A2416" t="str">
            <v>八局</v>
          </cell>
          <cell r="B2416" t="str">
            <v>螺纹钢</v>
          </cell>
          <cell r="C2416" t="str">
            <v>HRB500E Φ25 9m</v>
          </cell>
          <cell r="D2416" t="str">
            <v>吨</v>
          </cell>
          <cell r="E2416">
            <v>5</v>
          </cell>
          <cell r="F2416">
            <v>45771</v>
          </cell>
          <cell r="G2416" t="str">
            <v>（北京工程局乐山机场项目）乐山市五通桥区冠英镇</v>
          </cell>
          <cell r="H2416" t="str">
            <v>王治</v>
          </cell>
          <cell r="I2416">
            <v>18811564698</v>
          </cell>
        </row>
        <row r="2417">
          <cell r="A2417" t="str">
            <v>八局</v>
          </cell>
          <cell r="B2417" t="str">
            <v>螺纹钢</v>
          </cell>
          <cell r="C2417" t="str">
            <v>HRB500E Φ28 9m</v>
          </cell>
          <cell r="D2417" t="str">
            <v>吨</v>
          </cell>
          <cell r="E2417">
            <v>9</v>
          </cell>
          <cell r="F2417">
            <v>45771</v>
          </cell>
          <cell r="G2417" t="str">
            <v>（北京工程局乐山机场项目）乐山市五通桥区冠英镇</v>
          </cell>
          <cell r="H2417" t="str">
            <v>王治</v>
          </cell>
          <cell r="I2417">
            <v>18811564698</v>
          </cell>
        </row>
        <row r="2418">
          <cell r="A2418" t="str">
            <v>八局</v>
          </cell>
          <cell r="B2418" t="str">
            <v>螺纹钢</v>
          </cell>
          <cell r="C2418" t="str">
            <v>HRB400EФ22*9m</v>
          </cell>
          <cell r="D2418" t="str">
            <v>吨</v>
          </cell>
          <cell r="E2418">
            <v>35</v>
          </cell>
          <cell r="F2418">
            <v>45771</v>
          </cell>
          <cell r="G2418" t="str">
            <v>（中铁一局四公司康新高速TJ1-1标吉拉隧道）四川省甘孜州康定市折多塘村车管所旁</v>
          </cell>
          <cell r="H2418" t="str">
            <v>王德华</v>
          </cell>
          <cell r="I2418">
            <v>18008085797</v>
          </cell>
        </row>
        <row r="2419">
          <cell r="A2419" t="str">
            <v>晋邦</v>
          </cell>
          <cell r="B2419" t="str">
            <v>螺纹钢</v>
          </cell>
          <cell r="C2419" t="str">
            <v>HRB400EФ20*9m</v>
          </cell>
          <cell r="D2419" t="str">
            <v>吨</v>
          </cell>
          <cell r="E2419">
            <v>35</v>
          </cell>
          <cell r="F2419">
            <v>45771</v>
          </cell>
          <cell r="G2419" t="str">
            <v>（中铁六局呼和公司康新高速TJ4-2标）四川省甘孜藏族自治州康定市新都桥镇东俄罗三村中建八局搅拌站旁</v>
          </cell>
          <cell r="H2419" t="str">
            <v>王坤</v>
          </cell>
          <cell r="I2419">
            <v>15647490007</v>
          </cell>
        </row>
        <row r="2420">
          <cell r="A2420" t="str">
            <v>晋邦</v>
          </cell>
          <cell r="B2420" t="str">
            <v>螺纹钢</v>
          </cell>
          <cell r="C2420" t="str">
            <v>HRB400EФ12*9m</v>
          </cell>
          <cell r="D2420" t="str">
            <v>吨</v>
          </cell>
          <cell r="E2420">
            <v>35</v>
          </cell>
          <cell r="F2420">
            <v>45771</v>
          </cell>
          <cell r="G2420" t="str">
            <v>（中铁六局呼和公司康新高速TJ4-2标）四川省甘孜藏族自治州康定市新都桥镇东俄罗三村中建八局搅拌站旁</v>
          </cell>
          <cell r="H2420" t="str">
            <v>王坤</v>
          </cell>
          <cell r="I2420">
            <v>15647490007</v>
          </cell>
        </row>
        <row r="2421">
          <cell r="A2421" t="str">
            <v>晋邦</v>
          </cell>
          <cell r="B2421" t="str">
            <v>螺纹钢</v>
          </cell>
          <cell r="C2421" t="str">
            <v>HRB400EФ16*9m</v>
          </cell>
          <cell r="D2421" t="str">
            <v>吨</v>
          </cell>
          <cell r="E2421">
            <v>35</v>
          </cell>
          <cell r="F2421">
            <v>45771</v>
          </cell>
          <cell r="G2421" t="str">
            <v>（中铁六局呼和公司康新高速TJ4-2标）四川省甘孜藏族自治州康定市新都桥镇东俄罗三村中建八局搅拌站旁</v>
          </cell>
          <cell r="H2421" t="str">
            <v>王坤</v>
          </cell>
          <cell r="I2421">
            <v>15647490007</v>
          </cell>
        </row>
        <row r="2422">
          <cell r="A2422" t="str">
            <v>晋邦</v>
          </cell>
          <cell r="B2422" t="str">
            <v>螺纹钢</v>
          </cell>
          <cell r="C2422" t="str">
            <v>HRB400EФ22*9m</v>
          </cell>
          <cell r="D2422" t="str">
            <v>吨</v>
          </cell>
          <cell r="E2422">
            <v>35</v>
          </cell>
          <cell r="F2422">
            <v>45771</v>
          </cell>
          <cell r="G2422" t="str">
            <v>（中铁六局呼和公司康新高速TJ4-2标）四川省甘孜藏族自治州康定市新都桥镇东俄罗三村中建八局搅拌站旁</v>
          </cell>
          <cell r="H2422" t="str">
            <v>王坤</v>
          </cell>
          <cell r="I2422">
            <v>15647490007</v>
          </cell>
        </row>
        <row r="2423">
          <cell r="A2423" t="str">
            <v>晋邦</v>
          </cell>
          <cell r="B2423" t="str">
            <v>螺纹钢</v>
          </cell>
          <cell r="C2423" t="str">
            <v>HRB400EФ25*9m</v>
          </cell>
          <cell r="D2423" t="str">
            <v>吨</v>
          </cell>
          <cell r="E2423">
            <v>35</v>
          </cell>
          <cell r="F2423">
            <v>45771</v>
          </cell>
          <cell r="G2423" t="str">
            <v>（中铁六局呼和公司康新高速TJ4-2标）四川省甘孜藏族自治州康定市新都桥镇东俄罗三村中建八局搅拌站旁</v>
          </cell>
          <cell r="H2423" t="str">
            <v>王坤</v>
          </cell>
          <cell r="I2423">
            <v>15647490007</v>
          </cell>
        </row>
        <row r="2424">
          <cell r="A2424" t="str">
            <v>晋邦</v>
          </cell>
          <cell r="B2424" t="str">
            <v>螺纹钢</v>
          </cell>
          <cell r="C2424" t="str">
            <v>HRB400EФ28*9m</v>
          </cell>
          <cell r="D2424" t="str">
            <v>吨</v>
          </cell>
          <cell r="E2424">
            <v>35</v>
          </cell>
          <cell r="F2424">
            <v>45771</v>
          </cell>
          <cell r="G2424" t="str">
            <v>（中铁六局呼和公司康新高速TJ4-2标）四川省甘孜藏族自治州康定市新都桥镇东俄罗三村中建八局搅拌站旁</v>
          </cell>
          <cell r="H2424" t="str">
            <v>王坤</v>
          </cell>
          <cell r="I2424">
            <v>15647490007</v>
          </cell>
        </row>
        <row r="2425">
          <cell r="A2425" t="str">
            <v>晋邦</v>
          </cell>
          <cell r="B2425" t="str">
            <v>盘圆</v>
          </cell>
          <cell r="C2425" t="str">
            <v>HPB300Φ8</v>
          </cell>
          <cell r="D2425" t="str">
            <v>吨</v>
          </cell>
          <cell r="E2425">
            <v>35</v>
          </cell>
          <cell r="F2425">
            <v>45771</v>
          </cell>
          <cell r="G2425" t="str">
            <v>（中铁六局呼和公司康新高速TJ4-2标）四川省甘孜藏族自治州康定市新都桥镇东俄罗三村中建八局搅拌站旁</v>
          </cell>
          <cell r="H2425" t="str">
            <v>王坤</v>
          </cell>
          <cell r="I2425">
            <v>15647490007</v>
          </cell>
        </row>
        <row r="2426">
          <cell r="A2426" t="str">
            <v>吉晨盛泰</v>
          </cell>
          <cell r="B2426" t="str">
            <v>盘螺</v>
          </cell>
          <cell r="C2426" t="str">
            <v>HRB400EΦ10</v>
          </cell>
          <cell r="D2426" t="str">
            <v>吨</v>
          </cell>
          <cell r="E2426">
            <v>35</v>
          </cell>
          <cell r="F2426">
            <v>45771</v>
          </cell>
          <cell r="G2426" t="str">
            <v>（中铁广州局深圳公司西昭高速9标）四川省凉山彝族自治州西昌市西昌北钢筋房</v>
          </cell>
          <cell r="H2426" t="str">
            <v>伍红林</v>
          </cell>
          <cell r="I2426">
            <v>18683860677</v>
          </cell>
        </row>
        <row r="2427">
          <cell r="A2427" t="str">
            <v>达钢</v>
          </cell>
          <cell r="B2427" t="str">
            <v>螺纹钢</v>
          </cell>
          <cell r="C2427" t="str">
            <v>HRB400E Φ12 9m</v>
          </cell>
          <cell r="D2427" t="str">
            <v>吨</v>
          </cell>
          <cell r="E2427">
            <v>35</v>
          </cell>
          <cell r="F2427">
            <v>45771</v>
          </cell>
          <cell r="G2427" t="str">
            <v>(五冶钢构医学科学产业园建设项目房建连接线道路工程)四川省南充市顺庆区搬罾街道学府大道二段</v>
          </cell>
          <cell r="H2427" t="str">
            <v>刘建中</v>
          </cell>
          <cell r="I2427">
            <v>13908143055</v>
          </cell>
        </row>
        <row r="2428">
          <cell r="A2428" t="str">
            <v>德胜</v>
          </cell>
          <cell r="B2428" t="str">
            <v>螺纹钢</v>
          </cell>
          <cell r="C2428" t="str">
            <v>HRB400E Φ14 9m</v>
          </cell>
          <cell r="D2428" t="str">
            <v>吨</v>
          </cell>
          <cell r="E2428">
            <v>20</v>
          </cell>
          <cell r="F2428">
            <v>45771</v>
          </cell>
          <cell r="G2428" t="str">
            <v>(宜宾兴港三江新区长江工业园建设项目-M2-2#厂房)宜宾市翠屏区宜宾汽车零部件配套产业基地(纬五路南)</v>
          </cell>
          <cell r="H2428" t="str">
            <v>王涛</v>
          </cell>
          <cell r="I2428">
            <v>18381110677</v>
          </cell>
        </row>
        <row r="2429">
          <cell r="A2429" t="str">
            <v>德胜</v>
          </cell>
          <cell r="B2429" t="str">
            <v>螺纹钢</v>
          </cell>
          <cell r="C2429" t="str">
            <v>HRB400E Φ16 9m</v>
          </cell>
          <cell r="D2429" t="str">
            <v>吨</v>
          </cell>
          <cell r="E2429">
            <v>20</v>
          </cell>
          <cell r="F2429">
            <v>45771</v>
          </cell>
          <cell r="G2429" t="str">
            <v>(宜宾兴港三江新区长江工业园建设项目-M2-2#厂房)宜宾市翠屏区宜宾汽车零部件配套产业基地(纬五路南)</v>
          </cell>
          <cell r="H2429" t="str">
            <v>王涛</v>
          </cell>
          <cell r="I2429">
            <v>18381110677</v>
          </cell>
        </row>
        <row r="2430">
          <cell r="A2430" t="str">
            <v>德胜</v>
          </cell>
          <cell r="B2430" t="str">
            <v>螺纹钢</v>
          </cell>
          <cell r="C2430" t="str">
            <v>HRB400E Φ18 9m</v>
          </cell>
          <cell r="D2430" t="str">
            <v>吨</v>
          </cell>
          <cell r="E2430">
            <v>15</v>
          </cell>
          <cell r="F2430">
            <v>45771</v>
          </cell>
          <cell r="G2430" t="str">
            <v>(宜宾兴港三江新区长江工业园建设项目-M2-2#厂房)宜宾市翠屏区宜宾汽车零部件配套产业基地(纬五路南)</v>
          </cell>
          <cell r="H2430" t="str">
            <v>王涛</v>
          </cell>
          <cell r="I2430">
            <v>18381110677</v>
          </cell>
        </row>
        <row r="2431">
          <cell r="A2431" t="str">
            <v>德胜</v>
          </cell>
          <cell r="B2431" t="str">
            <v>螺纹钢</v>
          </cell>
          <cell r="C2431" t="str">
            <v>HRB400E Φ20 9m</v>
          </cell>
          <cell r="D2431" t="str">
            <v>吨</v>
          </cell>
          <cell r="E2431">
            <v>20</v>
          </cell>
          <cell r="F2431">
            <v>45771</v>
          </cell>
          <cell r="G2431" t="str">
            <v>(宜宾兴港三江新区长江工业园建设项目-M2-2#厂房)宜宾市翠屏区宜宾汽车零部件配套产业基地(纬五路南)</v>
          </cell>
          <cell r="H2431" t="str">
            <v>王涛</v>
          </cell>
          <cell r="I2431">
            <v>18381110677</v>
          </cell>
        </row>
        <row r="2432">
          <cell r="A2432" t="str">
            <v>德胜</v>
          </cell>
          <cell r="B2432" t="str">
            <v>螺纹钢</v>
          </cell>
          <cell r="C2432" t="str">
            <v>HRB400E Φ22 9m</v>
          </cell>
          <cell r="D2432" t="str">
            <v>吨</v>
          </cell>
          <cell r="E2432">
            <v>20</v>
          </cell>
          <cell r="F2432">
            <v>45771</v>
          </cell>
          <cell r="G2432" t="str">
            <v>(宜宾兴港三江新区长江工业园建设项目-M2-2#厂房)宜宾市翠屏区宜宾汽车零部件配套产业基地(纬五路南)</v>
          </cell>
          <cell r="H2432" t="str">
            <v>王涛</v>
          </cell>
          <cell r="I2432">
            <v>18381110677</v>
          </cell>
        </row>
        <row r="2433">
          <cell r="A2433" t="str">
            <v>德胜</v>
          </cell>
          <cell r="B2433" t="str">
            <v>螺纹钢</v>
          </cell>
          <cell r="C2433" t="str">
            <v>HRB400E Φ25 9m</v>
          </cell>
          <cell r="D2433" t="str">
            <v>吨</v>
          </cell>
          <cell r="E2433">
            <v>10</v>
          </cell>
          <cell r="F2433">
            <v>45771</v>
          </cell>
          <cell r="G2433" t="str">
            <v>(宜宾兴港三江新区长江工业园建设项目-M2-2#厂房)宜宾市翠屏区宜宾汽车零部件配套产业基地(纬五路南)</v>
          </cell>
          <cell r="H2433" t="str">
            <v>王涛</v>
          </cell>
          <cell r="I2433">
            <v>18381110677</v>
          </cell>
        </row>
        <row r="2434">
          <cell r="A2434" t="str">
            <v>德胜</v>
          </cell>
          <cell r="B2434" t="str">
            <v>螺纹钢</v>
          </cell>
          <cell r="C2434" t="str">
            <v>HRB400E Φ16 9m</v>
          </cell>
          <cell r="D2434" t="str">
            <v>吨</v>
          </cell>
          <cell r="E2434">
            <v>35</v>
          </cell>
          <cell r="F2434">
            <v>45771</v>
          </cell>
          <cell r="G2434" t="str">
            <v>(宜宾兴港三江新区长江工业园建设项目-M2-00-04桩)宜宾市翠屏区宜宾汽车零部件配套产业基地(纬五路南)</v>
          </cell>
          <cell r="H2434" t="str">
            <v>王涛</v>
          </cell>
          <cell r="I2434">
            <v>18381110677</v>
          </cell>
        </row>
        <row r="2435">
          <cell r="A2435" t="str">
            <v>德胜</v>
          </cell>
          <cell r="B2435" t="str">
            <v>螺纹钢</v>
          </cell>
          <cell r="C2435" t="str">
            <v>HRB400E Φ18 9m</v>
          </cell>
          <cell r="D2435" t="str">
            <v>吨</v>
          </cell>
          <cell r="E2435">
            <v>35</v>
          </cell>
          <cell r="F2435">
            <v>45771</v>
          </cell>
          <cell r="G2435" t="str">
            <v>(宜宾兴港三江新区长江工业园建设项目-M2-00-04桩)宜宾市翠屏区宜宾汽车零部件配套产业基地(纬五路南)</v>
          </cell>
          <cell r="H2435" t="str">
            <v>王涛</v>
          </cell>
          <cell r="I2435">
            <v>18381110677</v>
          </cell>
        </row>
        <row r="2436">
          <cell r="A2436" t="str">
            <v>德胜</v>
          </cell>
          <cell r="B2436" t="str">
            <v>螺纹钢</v>
          </cell>
          <cell r="C2436" t="str">
            <v>HRB400E Φ16 12m</v>
          </cell>
          <cell r="D2436" t="str">
            <v>吨</v>
          </cell>
          <cell r="E2436">
            <v>35</v>
          </cell>
          <cell r="F2436">
            <v>45771</v>
          </cell>
          <cell r="G2436" t="str">
            <v>(宜宾兴港三江新区长江工业园建设项目-M2-00-04桩)宜宾市翠屏区宜宾汽车零部件配套产业基地(纬五路南)</v>
          </cell>
          <cell r="H2436" t="str">
            <v>王涛</v>
          </cell>
          <cell r="I2436">
            <v>18381110677</v>
          </cell>
        </row>
        <row r="2437">
          <cell r="A2437" t="str">
            <v>德胜</v>
          </cell>
          <cell r="B2437" t="str">
            <v>螺纹钢</v>
          </cell>
          <cell r="C2437" t="str">
            <v>HRB400E Φ18 12m</v>
          </cell>
          <cell r="D2437" t="str">
            <v>吨</v>
          </cell>
          <cell r="E2437">
            <v>35</v>
          </cell>
          <cell r="F2437">
            <v>45771</v>
          </cell>
          <cell r="G2437" t="str">
            <v>(宜宾兴港三江新区长江工业园建设项目-M2-00-04桩)宜宾市翠屏区宜宾汽车零部件配套产业基地(纬五路南)</v>
          </cell>
          <cell r="H2437" t="str">
            <v>王涛</v>
          </cell>
          <cell r="I2437">
            <v>18381110677</v>
          </cell>
        </row>
        <row r="2438">
          <cell r="A2438" t="str">
            <v>德胜</v>
          </cell>
          <cell r="B2438" t="str">
            <v>螺纹钢</v>
          </cell>
          <cell r="C2438" t="str">
            <v>HRB400E Φ16 9m</v>
          </cell>
          <cell r="D2438" t="str">
            <v>吨</v>
          </cell>
          <cell r="E2438">
            <v>6</v>
          </cell>
          <cell r="F2438">
            <v>45771</v>
          </cell>
          <cell r="G2438" t="str">
            <v>(宜宾兴港三江新区长江工业园建设项目-M2-6#厂房)宜宾市翠屏区宜宾汽车零部件配套产业基地(纬五路南)</v>
          </cell>
          <cell r="H2438" t="str">
            <v>王涛</v>
          </cell>
          <cell r="I2438">
            <v>18381110677</v>
          </cell>
        </row>
        <row r="2439">
          <cell r="A2439" t="str">
            <v>德胜</v>
          </cell>
          <cell r="B2439" t="str">
            <v>螺纹钢</v>
          </cell>
          <cell r="C2439" t="str">
            <v>HRB400E Φ22 9m</v>
          </cell>
          <cell r="D2439" t="str">
            <v>吨</v>
          </cell>
          <cell r="E2439">
            <v>5</v>
          </cell>
          <cell r="F2439">
            <v>45771</v>
          </cell>
          <cell r="G2439" t="str">
            <v>(宜宾兴港三江新区长江工业园建设项目-M2-6#厂房)宜宾市翠屏区宜宾汽车零部件配套产业基地(纬五路南)</v>
          </cell>
          <cell r="H2439" t="str">
            <v>王涛</v>
          </cell>
          <cell r="I2439">
            <v>18381110677</v>
          </cell>
        </row>
        <row r="2440">
          <cell r="A2440" t="str">
            <v>德胜</v>
          </cell>
          <cell r="B2440" t="str">
            <v>螺纹钢</v>
          </cell>
          <cell r="C2440" t="str">
            <v>HRB400E Φ25 9m</v>
          </cell>
          <cell r="D2440" t="str">
            <v>吨</v>
          </cell>
          <cell r="E2440">
            <v>6</v>
          </cell>
          <cell r="F2440">
            <v>45771</v>
          </cell>
          <cell r="G2440" t="str">
            <v>(宜宾兴港三江新区长江工业园建设项目-M2-6#厂房)宜宾市翠屏区宜宾汽车零部件配套产业基地(纬五路南)</v>
          </cell>
          <cell r="H2440" t="str">
            <v>王涛</v>
          </cell>
          <cell r="I2440">
            <v>18381110677</v>
          </cell>
        </row>
        <row r="2441">
          <cell r="A2441" t="str">
            <v>德胜</v>
          </cell>
          <cell r="B2441" t="str">
            <v>螺纹钢</v>
          </cell>
          <cell r="C2441" t="str">
            <v>HRB400E Φ20 12m</v>
          </cell>
          <cell r="D2441" t="str">
            <v>吨</v>
          </cell>
          <cell r="E2441">
            <v>35</v>
          </cell>
          <cell r="F2441">
            <v>45771</v>
          </cell>
          <cell r="G2441" t="str">
            <v>(宜宾兴港三江新区长江工业园建设项目-M2-6#厂房)宜宾市翠屏区宜宾汽车零部件配套产业基地(纬五路南)</v>
          </cell>
          <cell r="H2441" t="str">
            <v>王涛</v>
          </cell>
          <cell r="I2441">
            <v>18381110677</v>
          </cell>
        </row>
        <row r="2442">
          <cell r="A2442" t="str">
            <v>德胜</v>
          </cell>
          <cell r="B2442" t="str">
            <v>螺纹钢</v>
          </cell>
          <cell r="C2442" t="str">
            <v>HRB400E Φ22 12m</v>
          </cell>
          <cell r="D2442" t="str">
            <v>吨</v>
          </cell>
          <cell r="E2442">
            <v>20</v>
          </cell>
          <cell r="F2442">
            <v>45771</v>
          </cell>
          <cell r="G2442" t="str">
            <v>(宜宾兴港三江新区长江工业园建设项目-M2-6#厂房)宜宾市翠屏区宜宾汽车零部件配套产业基地(纬五路南)</v>
          </cell>
          <cell r="H2442" t="str">
            <v>王涛</v>
          </cell>
          <cell r="I2442">
            <v>18381110677</v>
          </cell>
        </row>
        <row r="2443">
          <cell r="A2443" t="str">
            <v>德胜</v>
          </cell>
          <cell r="B2443" t="str">
            <v>螺纹钢</v>
          </cell>
          <cell r="C2443" t="str">
            <v>HRB400E Φ12 9m</v>
          </cell>
          <cell r="D2443" t="str">
            <v>吨</v>
          </cell>
          <cell r="E2443">
            <v>10</v>
          </cell>
          <cell r="F2443">
            <v>45771</v>
          </cell>
          <cell r="G2443" t="str">
            <v>(宜宾兴港三江新区长江工业园建设项目-M2-7#厂房)宜宾市翠屏区宜宾汽车零部件配套产业基地(纬五路南)</v>
          </cell>
          <cell r="H2443" t="str">
            <v>王涛</v>
          </cell>
          <cell r="I2443">
            <v>18381110677</v>
          </cell>
        </row>
        <row r="2444">
          <cell r="A2444" t="str">
            <v>德胜</v>
          </cell>
          <cell r="B2444" t="str">
            <v>螺纹钢</v>
          </cell>
          <cell r="C2444" t="str">
            <v>HRB400E Φ16 9m</v>
          </cell>
          <cell r="D2444" t="str">
            <v>吨</v>
          </cell>
          <cell r="E2444">
            <v>6</v>
          </cell>
          <cell r="F2444">
            <v>45771</v>
          </cell>
          <cell r="G2444" t="str">
            <v>(宜宾兴港三江新区长江工业园建设项目-M2-7#厂房)宜宾市翠屏区宜宾汽车零部件配套产业基地(纬五路南)</v>
          </cell>
          <cell r="H2444" t="str">
            <v>王涛</v>
          </cell>
          <cell r="I2444">
            <v>18381110677</v>
          </cell>
        </row>
        <row r="2445">
          <cell r="A2445" t="str">
            <v>德胜</v>
          </cell>
          <cell r="B2445" t="str">
            <v>螺纹钢</v>
          </cell>
          <cell r="C2445" t="str">
            <v>HRB400E Φ20 9m</v>
          </cell>
          <cell r="D2445" t="str">
            <v>吨</v>
          </cell>
          <cell r="E2445">
            <v>17</v>
          </cell>
          <cell r="F2445">
            <v>45771</v>
          </cell>
          <cell r="G2445" t="str">
            <v>(宜宾兴港三江新区长江工业园建设项目-M2-7#厂房)宜宾市翠屏区宜宾汽车零部件配套产业基地(纬五路南)</v>
          </cell>
          <cell r="H2445" t="str">
            <v>王涛</v>
          </cell>
          <cell r="I2445">
            <v>18381110677</v>
          </cell>
        </row>
        <row r="2446">
          <cell r="A2446" t="str">
            <v>德胜</v>
          </cell>
          <cell r="B2446" t="str">
            <v>螺纹钢</v>
          </cell>
          <cell r="C2446" t="str">
            <v>HRB400E Φ22 9m</v>
          </cell>
          <cell r="D2446" t="str">
            <v>吨</v>
          </cell>
          <cell r="E2446">
            <v>20</v>
          </cell>
          <cell r="F2446">
            <v>45771</v>
          </cell>
          <cell r="G2446" t="str">
            <v>(宜宾兴港三江新区长江工业园建设项目-M2-7#厂房)宜宾市翠屏区宜宾汽车零部件配套产业基地(纬五路南)</v>
          </cell>
          <cell r="H2446" t="str">
            <v>王涛</v>
          </cell>
          <cell r="I2446">
            <v>18381110677</v>
          </cell>
        </row>
        <row r="2447">
          <cell r="A2447" t="str">
            <v>德胜</v>
          </cell>
          <cell r="B2447" t="str">
            <v>螺纹钢</v>
          </cell>
          <cell r="C2447" t="str">
            <v>HRB400E Φ25 9m</v>
          </cell>
          <cell r="D2447" t="str">
            <v>吨</v>
          </cell>
          <cell r="E2447">
            <v>6</v>
          </cell>
          <cell r="F2447">
            <v>45771</v>
          </cell>
          <cell r="G2447" t="str">
            <v>(宜宾兴港三江新区长江工业园建设项目-M2-7#厂房)宜宾市翠屏区宜宾汽车零部件配套产业基地(纬五路南)</v>
          </cell>
          <cell r="H2447" t="str">
            <v>王涛</v>
          </cell>
          <cell r="I2447">
            <v>18381110677</v>
          </cell>
        </row>
        <row r="2448">
          <cell r="A2448" t="str">
            <v>德胜</v>
          </cell>
          <cell r="B2448" t="str">
            <v>螺纹钢</v>
          </cell>
          <cell r="C2448" t="str">
            <v>HRB400E Φ14 12m</v>
          </cell>
          <cell r="D2448" t="str">
            <v>吨</v>
          </cell>
          <cell r="E2448">
            <v>22</v>
          </cell>
          <cell r="F2448">
            <v>45771</v>
          </cell>
          <cell r="G2448" t="str">
            <v>(宜宾兴港三江新区长江工业园建设项目-M2-7#厂房)宜宾市翠屏区宜宾汽车零部件配套产业基地(纬五路南)</v>
          </cell>
          <cell r="H2448" t="str">
            <v>王涛</v>
          </cell>
          <cell r="I2448">
            <v>18381110677</v>
          </cell>
        </row>
        <row r="2449">
          <cell r="A2449" t="str">
            <v>德胜</v>
          </cell>
          <cell r="B2449" t="str">
            <v>螺纹钢</v>
          </cell>
          <cell r="C2449" t="str">
            <v>HRB400E Φ22 12m</v>
          </cell>
          <cell r="D2449" t="str">
            <v>吨</v>
          </cell>
          <cell r="E2449">
            <v>25</v>
          </cell>
          <cell r="F2449">
            <v>45771</v>
          </cell>
          <cell r="G2449" t="str">
            <v>(宜宾兴港三江新区长江工业园建设项目-M2-7#厂房)宜宾市翠屏区宜宾汽车零部件配套产业基地(纬五路南)</v>
          </cell>
          <cell r="H2449" t="str">
            <v>王涛</v>
          </cell>
          <cell r="I2449">
            <v>18381110677</v>
          </cell>
        </row>
        <row r="2450">
          <cell r="A2450" t="str">
            <v>润耀</v>
          </cell>
          <cell r="B2450" t="str">
            <v>螺纹钢</v>
          </cell>
          <cell r="C2450" t="str">
            <v>HRB400EФ12*9m</v>
          </cell>
          <cell r="D2450" t="str">
            <v>吨</v>
          </cell>
          <cell r="E2450">
            <v>3</v>
          </cell>
          <cell r="F2450">
            <v>45771</v>
          </cell>
          <cell r="G2450" t="str">
            <v>（成铁西物-重庆渝北金山项目）重庆市渝北区康庄美地C区（司机拍摄签收小票时需设置时间及地点水印）</v>
          </cell>
          <cell r="H2450" t="str">
            <v>黄永福</v>
          </cell>
          <cell r="I2450" t="str">
            <v>15982823571</v>
          </cell>
        </row>
        <row r="2451">
          <cell r="A2451" t="str">
            <v>润耀</v>
          </cell>
          <cell r="B2451" t="str">
            <v>螺纹钢</v>
          </cell>
          <cell r="C2451" t="str">
            <v>HRB400EФ14*9m</v>
          </cell>
          <cell r="D2451" t="str">
            <v>吨</v>
          </cell>
          <cell r="E2451">
            <v>7</v>
          </cell>
          <cell r="F2451">
            <v>45771</v>
          </cell>
          <cell r="G2451" t="str">
            <v>（成铁西物-重庆渝北金山项目）重庆市渝北区康庄美地C区（司机拍摄签收小票时需设置时间及地点水印）</v>
          </cell>
          <cell r="H2451" t="str">
            <v>黄永福</v>
          </cell>
          <cell r="I2451" t="str">
            <v>15982823571</v>
          </cell>
        </row>
        <row r="2452">
          <cell r="A2452" t="str">
            <v>润耀</v>
          </cell>
          <cell r="B2452" t="str">
            <v>螺纹钢</v>
          </cell>
          <cell r="C2452" t="str">
            <v>HRB400EФ16*9m</v>
          </cell>
          <cell r="D2452" t="str">
            <v>吨</v>
          </cell>
          <cell r="E2452">
            <v>3</v>
          </cell>
          <cell r="F2452">
            <v>45771</v>
          </cell>
          <cell r="G2452" t="str">
            <v>（成铁西物-重庆渝北金山项目）重庆市渝北区康庄美地C区（司机拍摄签收小票时需设置时间及地点水印）</v>
          </cell>
          <cell r="H2452" t="str">
            <v>黄永福</v>
          </cell>
          <cell r="I2452" t="str">
            <v>15982823571</v>
          </cell>
        </row>
        <row r="2453">
          <cell r="A2453" t="str">
            <v>润耀</v>
          </cell>
          <cell r="B2453" t="str">
            <v>螺纹钢</v>
          </cell>
          <cell r="C2453" t="str">
            <v>HRB400EФ18*9m</v>
          </cell>
          <cell r="D2453" t="str">
            <v>吨</v>
          </cell>
          <cell r="E2453">
            <v>3</v>
          </cell>
          <cell r="F2453">
            <v>45771</v>
          </cell>
          <cell r="G2453" t="str">
            <v>（成铁西物-重庆渝北金山项目）重庆市渝北区康庄美地C区（司机拍摄签收小票时需设置时间及地点水印）</v>
          </cell>
          <cell r="H2453" t="str">
            <v>黄永福</v>
          </cell>
          <cell r="I2453" t="str">
            <v>15982823571</v>
          </cell>
        </row>
        <row r="2454">
          <cell r="A2454" t="str">
            <v>润耀</v>
          </cell>
          <cell r="B2454" t="str">
            <v>螺纹钢</v>
          </cell>
          <cell r="C2454" t="str">
            <v>HRB400EФ25*9m</v>
          </cell>
          <cell r="D2454" t="str">
            <v>吨</v>
          </cell>
          <cell r="E2454">
            <v>13</v>
          </cell>
          <cell r="F2454">
            <v>45771</v>
          </cell>
          <cell r="G2454" t="str">
            <v>（成铁西物-重庆渝北金山项目）重庆市渝北区康庄美地C区（司机拍摄签收小票时需设置时间及地点水印）</v>
          </cell>
          <cell r="H2454" t="str">
            <v>黄永福</v>
          </cell>
          <cell r="I2454" t="str">
            <v>15982823571</v>
          </cell>
        </row>
        <row r="2455">
          <cell r="A2455" t="str">
            <v>润耀</v>
          </cell>
          <cell r="B2455" t="str">
            <v>螺纹钢</v>
          </cell>
          <cell r="C2455" t="str">
            <v>HRB400EФ28*9m</v>
          </cell>
          <cell r="D2455" t="str">
            <v>吨</v>
          </cell>
          <cell r="E2455">
            <v>3</v>
          </cell>
          <cell r="F2455">
            <v>45771</v>
          </cell>
          <cell r="G2455" t="str">
            <v>（成铁西物-重庆渝北金山项目）重庆市渝北区康庄美地C区（司机拍摄签收小票时需设置时间及地点水印）</v>
          </cell>
          <cell r="H2455" t="str">
            <v>黄永福</v>
          </cell>
          <cell r="I2455" t="str">
            <v>15982823571</v>
          </cell>
        </row>
        <row r="2456">
          <cell r="A2456" t="str">
            <v>晋邦</v>
          </cell>
          <cell r="B2456" t="str">
            <v>盘螺</v>
          </cell>
          <cell r="C2456" t="str">
            <v>HRB400E Φ8</v>
          </cell>
          <cell r="D2456" t="str">
            <v>吨</v>
          </cell>
          <cell r="E2456">
            <v>2.5</v>
          </cell>
          <cell r="F2456">
            <v>45771</v>
          </cell>
          <cell r="G2456" t="str">
            <v>（达州市公共卫生医疗中心项目-二标-78号楼）达州市通川区西外复兴镇公共卫生临床医疗中心项目</v>
          </cell>
          <cell r="H2456" t="str">
            <v>黄永林</v>
          </cell>
          <cell r="I2456">
            <v>15982487227</v>
          </cell>
        </row>
        <row r="2457">
          <cell r="A2457" t="str">
            <v>晋邦</v>
          </cell>
          <cell r="B2457" t="str">
            <v>盘螺</v>
          </cell>
          <cell r="C2457" t="str">
            <v>HRB400E Φ10</v>
          </cell>
          <cell r="D2457" t="str">
            <v>吨</v>
          </cell>
          <cell r="E2457">
            <v>2.5</v>
          </cell>
          <cell r="F2457">
            <v>45771</v>
          </cell>
          <cell r="G2457" t="str">
            <v>（达州市公共卫生医疗中心项目-二标-78号楼）达州市通川区西外复兴镇公共卫生临床医疗中心项目</v>
          </cell>
          <cell r="H2457" t="str">
            <v>黄永林</v>
          </cell>
          <cell r="I2457">
            <v>15982487227</v>
          </cell>
        </row>
        <row r="2458">
          <cell r="A2458" t="str">
            <v>晋邦</v>
          </cell>
          <cell r="B2458" t="str">
            <v>螺纹钢</v>
          </cell>
          <cell r="C2458" t="str">
            <v>HRB400E Φ12 9m</v>
          </cell>
          <cell r="D2458" t="str">
            <v>吨</v>
          </cell>
          <cell r="E2458">
            <v>24</v>
          </cell>
          <cell r="F2458">
            <v>45771</v>
          </cell>
          <cell r="G2458" t="str">
            <v>（达州市公共卫生医疗中心项目-二标-78号楼）达州市通川区西外复兴镇公共卫生临床医疗中心项目</v>
          </cell>
          <cell r="H2458" t="str">
            <v>黄永林</v>
          </cell>
          <cell r="I2458">
            <v>15982487227</v>
          </cell>
        </row>
        <row r="2459">
          <cell r="A2459" t="str">
            <v>晋邦</v>
          </cell>
          <cell r="B2459" t="str">
            <v>螺纹钢</v>
          </cell>
          <cell r="C2459" t="str">
            <v>HRB400E Φ14 9m</v>
          </cell>
          <cell r="D2459" t="str">
            <v>吨</v>
          </cell>
          <cell r="E2459">
            <v>6</v>
          </cell>
          <cell r="F2459">
            <v>45771</v>
          </cell>
          <cell r="G2459" t="str">
            <v>（达州市公共卫生医疗中心项目-二标-78号楼）达州市通川区西外复兴镇公共卫生临床医疗中心项目</v>
          </cell>
          <cell r="H2459" t="str">
            <v>黄永林</v>
          </cell>
          <cell r="I2459">
            <v>15982487227</v>
          </cell>
        </row>
        <row r="2460">
          <cell r="A2460" t="str">
            <v>晋邦</v>
          </cell>
          <cell r="B2460" t="str">
            <v>螺纹钢</v>
          </cell>
          <cell r="C2460" t="str">
            <v>HRB400E Φ12 9m</v>
          </cell>
          <cell r="D2460" t="str">
            <v>吨</v>
          </cell>
          <cell r="E2460">
            <v>24</v>
          </cell>
          <cell r="F2460">
            <v>45771</v>
          </cell>
          <cell r="G2460" t="str">
            <v>（商投建工达州中医药科技园-2工区-景观桥）达州市通川区达州中医药职业学院犀牛大道北段</v>
          </cell>
          <cell r="H2460" t="str">
            <v>李波</v>
          </cell>
          <cell r="I2460">
            <v>18381899787</v>
          </cell>
        </row>
        <row r="2461">
          <cell r="A2461" t="str">
            <v>晋邦</v>
          </cell>
          <cell r="B2461" t="str">
            <v>螺纹钢</v>
          </cell>
          <cell r="C2461" t="str">
            <v>HRB400E Φ20 9m</v>
          </cell>
          <cell r="D2461" t="str">
            <v>吨</v>
          </cell>
          <cell r="E2461">
            <v>21</v>
          </cell>
          <cell r="F2461">
            <v>45771</v>
          </cell>
          <cell r="G2461" t="str">
            <v>（商投建工达州中医药科技园-2工区-景观桥）达州市通川区达州中医药职业学院犀牛大道北段</v>
          </cell>
          <cell r="H2461" t="str">
            <v>李波</v>
          </cell>
          <cell r="I2461">
            <v>18381899787</v>
          </cell>
        </row>
        <row r="2462">
          <cell r="A2462" t="str">
            <v>晋邦</v>
          </cell>
          <cell r="B2462" t="str">
            <v>螺纹钢</v>
          </cell>
          <cell r="C2462" t="str">
            <v>HRB400E Φ32 9m</v>
          </cell>
          <cell r="D2462" t="str">
            <v>吨</v>
          </cell>
          <cell r="E2462">
            <v>65</v>
          </cell>
          <cell r="F2462">
            <v>45771</v>
          </cell>
          <cell r="G2462" t="str">
            <v>（商投建工达州中医药科技园-2工区-景观桥）达州市通川区达州中医药职业学院犀牛大道北段</v>
          </cell>
          <cell r="H2462" t="str">
            <v>李波</v>
          </cell>
          <cell r="I2462">
            <v>18381899787</v>
          </cell>
        </row>
        <row r="2463">
          <cell r="A2463" t="str">
            <v>晋邦</v>
          </cell>
          <cell r="B2463" t="str">
            <v>盘螺</v>
          </cell>
          <cell r="C2463" t="str">
            <v>HRB400E Φ6</v>
          </cell>
          <cell r="D2463" t="str">
            <v>吨</v>
          </cell>
          <cell r="E2463">
            <v>10</v>
          </cell>
          <cell r="F2463">
            <v>45771</v>
          </cell>
          <cell r="G2463" t="str">
            <v>(宜宾兴港三江新区长江工业园建设项目-M2-2#厂房)宜宾市翠屏区宜宾汽车零部件配套产业基地(纬五路南)</v>
          </cell>
          <cell r="H2463" t="str">
            <v>王涛</v>
          </cell>
          <cell r="I2463">
            <v>18381110677</v>
          </cell>
        </row>
        <row r="2464">
          <cell r="A2464" t="str">
            <v>晋邦</v>
          </cell>
          <cell r="B2464" t="str">
            <v>盘螺</v>
          </cell>
          <cell r="C2464" t="str">
            <v>HRB400E Φ8</v>
          </cell>
          <cell r="D2464" t="str">
            <v>吨</v>
          </cell>
          <cell r="E2464">
            <v>20</v>
          </cell>
          <cell r="F2464">
            <v>45771</v>
          </cell>
          <cell r="G2464" t="str">
            <v>(宜宾兴港三江新区长江工业园建设项目-M2-2#厂房)宜宾市翠屏区宜宾汽车零部件配套产业基地(纬五路南)</v>
          </cell>
          <cell r="H2464" t="str">
            <v>王涛</v>
          </cell>
          <cell r="I2464">
            <v>18381110677</v>
          </cell>
        </row>
        <row r="2465">
          <cell r="A2465" t="str">
            <v>晋邦</v>
          </cell>
          <cell r="B2465" t="str">
            <v>盘螺</v>
          </cell>
          <cell r="C2465" t="str">
            <v>HRB400E Φ10</v>
          </cell>
          <cell r="D2465" t="str">
            <v>吨</v>
          </cell>
          <cell r="E2465">
            <v>30</v>
          </cell>
          <cell r="F2465">
            <v>45771</v>
          </cell>
          <cell r="G2465" t="str">
            <v>(宜宾兴港三江新区长江工业园建设项目-M2-2#厂房)宜宾市翠屏区宜宾汽车零部件配套产业基地(纬五路南)</v>
          </cell>
          <cell r="H2465" t="str">
            <v>王涛</v>
          </cell>
          <cell r="I2465">
            <v>18381110677</v>
          </cell>
        </row>
        <row r="2466">
          <cell r="A2466" t="str">
            <v>晋邦</v>
          </cell>
          <cell r="B2466" t="str">
            <v>螺纹钢</v>
          </cell>
          <cell r="C2466" t="str">
            <v>HRB400E Φ12 9m</v>
          </cell>
          <cell r="D2466" t="str">
            <v>吨</v>
          </cell>
          <cell r="E2466">
            <v>10</v>
          </cell>
          <cell r="F2466">
            <v>45771</v>
          </cell>
          <cell r="G2466" t="str">
            <v>(宜宾兴港三江新区长江工业园建设项目-M2-2#厂房)宜宾市翠屏区宜宾汽车零部件配套产业基地(纬五路南)</v>
          </cell>
          <cell r="H2466" t="str">
            <v>王涛</v>
          </cell>
          <cell r="I2466">
            <v>18381110677</v>
          </cell>
        </row>
        <row r="2467">
          <cell r="A2467" t="str">
            <v>晋邦</v>
          </cell>
          <cell r="B2467" t="str">
            <v>盘螺</v>
          </cell>
          <cell r="C2467" t="str">
            <v>HRB400E Φ10</v>
          </cell>
          <cell r="D2467" t="str">
            <v>吨</v>
          </cell>
          <cell r="E2467">
            <v>35</v>
          </cell>
          <cell r="F2467">
            <v>45771</v>
          </cell>
          <cell r="G2467" t="str">
            <v>(宜宾兴港三江新区长江工业园建设项目-M2-00-04桩)宜宾市翠屏区宜宾汽车零部件配套产业基地(纬五路南)</v>
          </cell>
          <cell r="H2467" t="str">
            <v>王涛</v>
          </cell>
          <cell r="I2467">
            <v>18381110677</v>
          </cell>
        </row>
        <row r="2468">
          <cell r="A2468" t="str">
            <v>晋邦</v>
          </cell>
          <cell r="B2468" t="str">
            <v>盘螺</v>
          </cell>
          <cell r="C2468" t="str">
            <v>HRB400E Φ8</v>
          </cell>
          <cell r="D2468" t="str">
            <v>吨</v>
          </cell>
          <cell r="E2468">
            <v>10</v>
          </cell>
          <cell r="F2468">
            <v>45771</v>
          </cell>
          <cell r="G2468" t="str">
            <v>(宜宾兴港三江新区长江工业园建设项目-M2-6#厂房)宜宾市翠屏区宜宾汽车零部件配套产业基地(纬五路南)</v>
          </cell>
          <cell r="H2468" t="str">
            <v>王涛</v>
          </cell>
          <cell r="I2468">
            <v>18381110677</v>
          </cell>
        </row>
        <row r="2469">
          <cell r="A2469" t="str">
            <v>晋邦</v>
          </cell>
          <cell r="B2469" t="str">
            <v>盘螺</v>
          </cell>
          <cell r="C2469" t="str">
            <v>HRB400E Φ10</v>
          </cell>
          <cell r="D2469" t="str">
            <v>吨</v>
          </cell>
          <cell r="E2469">
            <v>30</v>
          </cell>
          <cell r="F2469">
            <v>45771</v>
          </cell>
          <cell r="G2469" t="str">
            <v>(宜宾兴港三江新区长江工业园建设项目-M2-6#厂房)宜宾市翠屏区宜宾汽车零部件配套产业基地(纬五路南)</v>
          </cell>
          <cell r="H2469" t="str">
            <v>王涛</v>
          </cell>
          <cell r="I2469">
            <v>18381110677</v>
          </cell>
        </row>
        <row r="2470">
          <cell r="A2470" t="str">
            <v>晋邦</v>
          </cell>
          <cell r="B2470" t="str">
            <v>螺纹钢</v>
          </cell>
          <cell r="C2470" t="str">
            <v>HRB400E Φ12 9m</v>
          </cell>
          <cell r="D2470" t="str">
            <v>吨</v>
          </cell>
          <cell r="E2470">
            <v>10</v>
          </cell>
          <cell r="F2470">
            <v>45771</v>
          </cell>
          <cell r="G2470" t="str">
            <v>(宜宾兴港三江新区长江工业园建设项目-M2-6#厂房)宜宾市翠屏区宜宾汽车零部件配套产业基地(纬五路南)</v>
          </cell>
          <cell r="H2470" t="str">
            <v>王涛</v>
          </cell>
          <cell r="I2470">
            <v>18381110677</v>
          </cell>
        </row>
        <row r="2471">
          <cell r="A2471" t="str">
            <v>晋邦</v>
          </cell>
          <cell r="B2471" t="str">
            <v>螺纹钢</v>
          </cell>
          <cell r="C2471" t="str">
            <v>HRB400E Φ20 9m</v>
          </cell>
          <cell r="D2471" t="str">
            <v>吨</v>
          </cell>
          <cell r="E2471">
            <v>20</v>
          </cell>
          <cell r="F2471">
            <v>45771</v>
          </cell>
          <cell r="G2471" t="str">
            <v>(宜宾兴港三江新区长江工业园建设项目-M2-6#厂房)宜宾市翠屏区宜宾汽车零部件配套产业基地(纬五路南)</v>
          </cell>
          <cell r="H2471" t="str">
            <v>王涛</v>
          </cell>
          <cell r="I2471">
            <v>18381110677</v>
          </cell>
        </row>
        <row r="2472">
          <cell r="A2472" t="str">
            <v>晋邦</v>
          </cell>
          <cell r="B2472" t="str">
            <v>盘螺</v>
          </cell>
          <cell r="C2472" t="str">
            <v>HRB400E Φ8</v>
          </cell>
          <cell r="D2472" t="str">
            <v>吨</v>
          </cell>
          <cell r="E2472">
            <v>6</v>
          </cell>
          <cell r="F2472">
            <v>45771</v>
          </cell>
          <cell r="G2472" t="str">
            <v>(宜宾兴港三江新区长江工业园建设项目-M2-7#厂房)宜宾市翠屏区宜宾汽车零部件配套产业基地(纬五路南)</v>
          </cell>
          <cell r="H2472" t="str">
            <v>王涛</v>
          </cell>
          <cell r="I2472">
            <v>18381110677</v>
          </cell>
        </row>
        <row r="2473">
          <cell r="A2473" t="str">
            <v>晋邦</v>
          </cell>
          <cell r="B2473" t="str">
            <v>盘螺</v>
          </cell>
          <cell r="C2473" t="str">
            <v>HRB400E Φ10</v>
          </cell>
          <cell r="D2473" t="str">
            <v>吨</v>
          </cell>
          <cell r="E2473">
            <v>30</v>
          </cell>
          <cell r="F2473">
            <v>45771</v>
          </cell>
          <cell r="G2473" t="str">
            <v>(宜宾兴港三江新区长江工业园建设项目-M2-7#厂房)宜宾市翠屏区宜宾汽车零部件配套产业基地(纬五路南)</v>
          </cell>
          <cell r="H2473" t="str">
            <v>王涛</v>
          </cell>
          <cell r="I2473">
            <v>18381110677</v>
          </cell>
        </row>
        <row r="2474">
          <cell r="A2474" t="str">
            <v>晋邦</v>
          </cell>
          <cell r="B2474" t="str">
            <v>盘螺</v>
          </cell>
          <cell r="C2474" t="str">
            <v>HRB400E Φ6</v>
          </cell>
          <cell r="D2474" t="str">
            <v>吨</v>
          </cell>
          <cell r="E2474">
            <v>20</v>
          </cell>
          <cell r="F2474">
            <v>45771</v>
          </cell>
          <cell r="G2474" t="str">
            <v>(五冶钢构医学科学产业园建设项目房建三部-管网总坪)四川省南充市顺庆区搬罾街道学府大道二段</v>
          </cell>
          <cell r="H2474" t="str">
            <v>郑林</v>
          </cell>
          <cell r="I2474">
            <v>18349955455</v>
          </cell>
        </row>
        <row r="2475">
          <cell r="A2475" t="str">
            <v>晋邦</v>
          </cell>
          <cell r="B2475" t="str">
            <v>盘螺</v>
          </cell>
          <cell r="C2475" t="str">
            <v>HRB400E Φ8</v>
          </cell>
          <cell r="D2475" t="str">
            <v>吨</v>
          </cell>
          <cell r="E2475">
            <v>2</v>
          </cell>
          <cell r="F2475">
            <v>45771</v>
          </cell>
          <cell r="G2475" t="str">
            <v>(五冶钢构医学科学产业园建设项目房建三部-管网总坪)四川省南充市顺庆区搬罾街道学府大道二段</v>
          </cell>
          <cell r="H2475" t="str">
            <v>郑林</v>
          </cell>
          <cell r="I2475">
            <v>18349955455</v>
          </cell>
        </row>
        <row r="2476">
          <cell r="A2476" t="str">
            <v>晋邦</v>
          </cell>
          <cell r="B2476" t="str">
            <v>盘螺</v>
          </cell>
          <cell r="C2476" t="str">
            <v>HRB400E Φ10</v>
          </cell>
          <cell r="D2476" t="str">
            <v>吨</v>
          </cell>
          <cell r="E2476">
            <v>3</v>
          </cell>
          <cell r="F2476">
            <v>45771</v>
          </cell>
          <cell r="G2476" t="str">
            <v>(五冶钢构医学科学产业园建设项目房建三部-管网总坪)四川省南充市顺庆区搬罾街道学府大道二段</v>
          </cell>
          <cell r="H2476" t="str">
            <v>郑林</v>
          </cell>
          <cell r="I2476">
            <v>18349955455</v>
          </cell>
        </row>
        <row r="2477">
          <cell r="A2477" t="str">
            <v>晋邦</v>
          </cell>
          <cell r="B2477" t="str">
            <v>螺纹钢</v>
          </cell>
          <cell r="C2477" t="str">
            <v>HRB400E Φ12 9m</v>
          </cell>
          <cell r="D2477" t="str">
            <v>吨</v>
          </cell>
          <cell r="E2477">
            <v>10</v>
          </cell>
          <cell r="F2477">
            <v>45771</v>
          </cell>
          <cell r="G2477" t="str">
            <v>(五冶钢构医学科学产业园建设项目房建三部-管网总坪)四川省南充市顺庆区搬罾街道学府大道二段</v>
          </cell>
          <cell r="H2477" t="str">
            <v>郑林</v>
          </cell>
          <cell r="I2477">
            <v>18349955455</v>
          </cell>
        </row>
        <row r="2478">
          <cell r="A2478" t="str">
            <v>吉晨盛泰</v>
          </cell>
          <cell r="B2478" t="str">
            <v>盘螺</v>
          </cell>
          <cell r="C2478" t="str">
            <v>HRB400E Φ8</v>
          </cell>
          <cell r="D2478" t="str">
            <v>吨</v>
          </cell>
          <cell r="E2478">
            <v>10</v>
          </cell>
          <cell r="F2478">
            <v>45772</v>
          </cell>
          <cell r="G2478" t="str">
            <v>（中铁一局四公司西昭高速6标4分部）四川省凉山彝族自治州昭觉县杨日占里</v>
          </cell>
          <cell r="H2478" t="str">
            <v>马占全</v>
          </cell>
          <cell r="I2478">
            <v>18189516465</v>
          </cell>
        </row>
        <row r="2479">
          <cell r="A2479" t="str">
            <v>吉晨盛泰</v>
          </cell>
          <cell r="B2479" t="str">
            <v>螺纹钢</v>
          </cell>
          <cell r="C2479" t="str">
            <v>HRB400E Φ32*9m</v>
          </cell>
          <cell r="D2479" t="str">
            <v>吨</v>
          </cell>
          <cell r="E2479">
            <v>50</v>
          </cell>
          <cell r="F2479">
            <v>45772</v>
          </cell>
          <cell r="G2479" t="str">
            <v>（中铁一局四公司西昭高速6标4分部）四川省凉山彝族自治州昭觉县杨日占里</v>
          </cell>
          <cell r="H2479" t="str">
            <v>马占全</v>
          </cell>
          <cell r="I2479">
            <v>18189516465</v>
          </cell>
        </row>
        <row r="2480">
          <cell r="A2480" t="str">
            <v>吉晨盛泰</v>
          </cell>
          <cell r="B2480" t="str">
            <v>螺纹钢</v>
          </cell>
          <cell r="C2480" t="str">
            <v>HRB400E Φ16*9m</v>
          </cell>
          <cell r="D2480" t="str">
            <v>吨</v>
          </cell>
          <cell r="E2480">
            <v>40</v>
          </cell>
          <cell r="F2480">
            <v>45772</v>
          </cell>
          <cell r="G2480" t="str">
            <v>（中铁一局四公司西昭高速6标4分部）四川省凉山彝族自治州昭觉县杨日占里</v>
          </cell>
          <cell r="H2480" t="str">
            <v>马占全</v>
          </cell>
          <cell r="I2480">
            <v>18189516465</v>
          </cell>
        </row>
        <row r="2481">
          <cell r="A2481" t="str">
            <v>吉晨盛泰</v>
          </cell>
          <cell r="B2481" t="str">
            <v>螺纹钢</v>
          </cell>
          <cell r="C2481" t="str">
            <v>HRB500E Φ28*9m</v>
          </cell>
          <cell r="D2481" t="str">
            <v>吨</v>
          </cell>
          <cell r="E2481">
            <v>60</v>
          </cell>
          <cell r="F2481">
            <v>45772</v>
          </cell>
          <cell r="G2481" t="str">
            <v>（中铁一局四公司西昭高速6标4分部）四川省凉山彝族自治州昭觉县杨日占里</v>
          </cell>
          <cell r="H2481" t="str">
            <v>马占全</v>
          </cell>
          <cell r="I2481">
            <v>18189516465</v>
          </cell>
        </row>
        <row r="2482">
          <cell r="A2482" t="str">
            <v>吉晨盛泰</v>
          </cell>
          <cell r="B2482" t="str">
            <v>高线</v>
          </cell>
          <cell r="C2482" t="str">
            <v>HPB300 Φ12</v>
          </cell>
          <cell r="D2482" t="str">
            <v>吨</v>
          </cell>
          <cell r="E2482">
            <v>30</v>
          </cell>
          <cell r="F2482">
            <v>45772</v>
          </cell>
          <cell r="G2482" t="str">
            <v>（ 中铁一局四公司西昭高速6标3部）昭觉县洒拉地坡乡三分部山里钢筋场</v>
          </cell>
          <cell r="H2482" t="str">
            <v>陈忠</v>
          </cell>
          <cell r="I2482">
            <v>15730783825</v>
          </cell>
        </row>
        <row r="2483">
          <cell r="A2483" t="str">
            <v>吉晨盛泰</v>
          </cell>
          <cell r="B2483" t="str">
            <v>盘螺</v>
          </cell>
          <cell r="C2483" t="str">
            <v>HRB400E Φ10</v>
          </cell>
          <cell r="D2483" t="str">
            <v>吨</v>
          </cell>
          <cell r="E2483">
            <v>60</v>
          </cell>
          <cell r="F2483">
            <v>45772</v>
          </cell>
          <cell r="G2483" t="str">
            <v>（ 中铁一局四公司西昭高速6标3部）昭觉县洒拉地坡乡三分部山里钢筋场</v>
          </cell>
          <cell r="H2483" t="str">
            <v>陈忠</v>
          </cell>
          <cell r="I2483">
            <v>15730783825</v>
          </cell>
        </row>
        <row r="2484">
          <cell r="A2484" t="str">
            <v>吉晨盛泰</v>
          </cell>
          <cell r="B2484" t="str">
            <v>盘螺</v>
          </cell>
          <cell r="C2484" t="str">
            <v>HRB400E Φ12</v>
          </cell>
          <cell r="D2484" t="str">
            <v>吨</v>
          </cell>
          <cell r="E2484">
            <v>150</v>
          </cell>
          <cell r="F2484">
            <v>45772</v>
          </cell>
          <cell r="G2484" t="str">
            <v>（ 中铁一局四公司西昭高速6标3部）昭觉县洒拉地坡乡三分部山里钢筋场</v>
          </cell>
          <cell r="H2484" t="str">
            <v>陈忠</v>
          </cell>
          <cell r="I2484">
            <v>15730783825</v>
          </cell>
        </row>
        <row r="2485">
          <cell r="A2485" t="str">
            <v>吉晨盛泰</v>
          </cell>
          <cell r="B2485" t="str">
            <v>螺纹钢</v>
          </cell>
          <cell r="C2485" t="str">
            <v>HRB400E Φ14*9m</v>
          </cell>
          <cell r="D2485" t="str">
            <v>吨</v>
          </cell>
          <cell r="E2485">
            <v>40</v>
          </cell>
          <cell r="F2485">
            <v>45772</v>
          </cell>
          <cell r="G2485" t="str">
            <v>（ 中铁一局四公司西昭高速6标3部）昭觉县洒拉地坡乡三分部山里钢筋场</v>
          </cell>
          <cell r="H2485" t="str">
            <v>陈忠</v>
          </cell>
          <cell r="I2485">
            <v>15730783825</v>
          </cell>
        </row>
        <row r="2486">
          <cell r="A2486" t="str">
            <v>吉晨盛泰</v>
          </cell>
          <cell r="B2486" t="str">
            <v>螺纹钢</v>
          </cell>
          <cell r="C2486" t="str">
            <v>HRB400E Φ16*9m</v>
          </cell>
          <cell r="D2486" t="str">
            <v>吨</v>
          </cell>
          <cell r="E2486">
            <v>40</v>
          </cell>
          <cell r="F2486">
            <v>45772</v>
          </cell>
          <cell r="G2486" t="str">
            <v>（ 中铁一局四公司西昭高速6标3部）昭觉县洒拉地坡乡三分部山里钢筋场</v>
          </cell>
          <cell r="H2486" t="str">
            <v>陈忠</v>
          </cell>
          <cell r="I2486">
            <v>15730783825</v>
          </cell>
        </row>
        <row r="2487">
          <cell r="A2487" t="str">
            <v>吉晨盛泰</v>
          </cell>
          <cell r="B2487" t="str">
            <v>螺纹钢</v>
          </cell>
          <cell r="C2487" t="str">
            <v>HRB500E Φ28*9m</v>
          </cell>
          <cell r="D2487" t="str">
            <v>吨</v>
          </cell>
          <cell r="E2487">
            <v>100</v>
          </cell>
          <cell r="F2487">
            <v>45772</v>
          </cell>
          <cell r="G2487" t="str">
            <v>（ 中铁一局四公司西昭高速6标3部）昭觉县洒拉地坡乡三分部山里钢筋场</v>
          </cell>
          <cell r="H2487" t="str">
            <v>陈忠</v>
          </cell>
          <cell r="I2487">
            <v>15730783825</v>
          </cell>
        </row>
        <row r="2488">
          <cell r="A2488" t="str">
            <v>吉晨盛泰</v>
          </cell>
          <cell r="B2488" t="str">
            <v>螺纹钢</v>
          </cell>
          <cell r="C2488" t="str">
            <v>HRB500E Φ32*9m</v>
          </cell>
          <cell r="D2488" t="str">
            <v>吨</v>
          </cell>
          <cell r="E2488">
            <v>60</v>
          </cell>
          <cell r="F2488">
            <v>45772</v>
          </cell>
          <cell r="G2488" t="str">
            <v>（ 中铁一局四公司西昭高速6标3部）昭觉县洒拉地坡乡三分部山里钢筋场</v>
          </cell>
          <cell r="H2488" t="str">
            <v>陈忠</v>
          </cell>
          <cell r="I2488">
            <v>15730783825</v>
          </cell>
        </row>
        <row r="2489">
          <cell r="A2489" t="str">
            <v>成实</v>
          </cell>
          <cell r="B2489" t="str">
            <v>盘螺</v>
          </cell>
          <cell r="C2489" t="str">
            <v>HRB400E Φ10</v>
          </cell>
          <cell r="D2489" t="str">
            <v>吨</v>
          </cell>
          <cell r="E2489">
            <v>6</v>
          </cell>
          <cell r="F2489">
            <v>45772</v>
          </cell>
          <cell r="G2489" t="str">
            <v>（自永2标九局西南分公司钢筋棚）四川省自贡市骑龙镇大湾村</v>
          </cell>
          <cell r="H2489" t="str">
            <v>高彦彬</v>
          </cell>
          <cell r="I2489">
            <v>13835906370</v>
          </cell>
        </row>
        <row r="2490">
          <cell r="A2490" t="str">
            <v>成实</v>
          </cell>
          <cell r="B2490" t="str">
            <v>螺纹钢</v>
          </cell>
          <cell r="C2490" t="str">
            <v>HRB400E Φ12×9米</v>
          </cell>
          <cell r="D2490" t="str">
            <v>吨</v>
          </cell>
          <cell r="E2490">
            <v>18</v>
          </cell>
          <cell r="F2490">
            <v>45772</v>
          </cell>
          <cell r="G2490" t="str">
            <v>（自永2标九局西南分公司钢筋棚）四川省自贡市骑龙镇大湾村</v>
          </cell>
          <cell r="H2490" t="str">
            <v>高彦彬</v>
          </cell>
          <cell r="I2490">
            <v>13835906370</v>
          </cell>
        </row>
        <row r="2491">
          <cell r="A2491" t="str">
            <v>成实</v>
          </cell>
          <cell r="B2491" t="str">
            <v>螺纹钢</v>
          </cell>
          <cell r="C2491" t="str">
            <v>HRB400E Φ16×9米</v>
          </cell>
          <cell r="D2491" t="str">
            <v>吨</v>
          </cell>
          <cell r="E2491">
            <v>3</v>
          </cell>
          <cell r="F2491">
            <v>45772</v>
          </cell>
          <cell r="G2491" t="str">
            <v>（自永2标九局西南分公司钢筋棚）四川省自贡市骑龙镇大湾村</v>
          </cell>
          <cell r="H2491" t="str">
            <v>高彦彬</v>
          </cell>
          <cell r="I2491">
            <v>13835906370</v>
          </cell>
        </row>
        <row r="2492">
          <cell r="A2492" t="str">
            <v>成实</v>
          </cell>
          <cell r="B2492" t="str">
            <v>螺纹钢</v>
          </cell>
          <cell r="C2492" t="str">
            <v>HRB400E Φ22×9米</v>
          </cell>
          <cell r="D2492" t="str">
            <v>吨</v>
          </cell>
          <cell r="E2492">
            <v>3</v>
          </cell>
          <cell r="F2492">
            <v>45772</v>
          </cell>
          <cell r="G2492" t="str">
            <v>（自永2标九局西南分公司钢筋棚）四川省自贡市骑龙镇大湾村</v>
          </cell>
          <cell r="H2492" t="str">
            <v>高彦彬</v>
          </cell>
          <cell r="I2492">
            <v>13835906370</v>
          </cell>
        </row>
        <row r="2493">
          <cell r="A2493" t="str">
            <v>成实</v>
          </cell>
          <cell r="B2493" t="str">
            <v>螺纹钢</v>
          </cell>
          <cell r="C2493" t="str">
            <v>HRB400E Φ28×9米</v>
          </cell>
          <cell r="D2493" t="str">
            <v>吨</v>
          </cell>
          <cell r="E2493">
            <v>6</v>
          </cell>
          <cell r="F2493">
            <v>45772</v>
          </cell>
          <cell r="G2493" t="str">
            <v>（自永2标九局西南分公司钢筋棚）四川省自贡市骑龙镇大湾村</v>
          </cell>
          <cell r="H2493" t="str">
            <v>高彦彬</v>
          </cell>
          <cell r="I2493">
            <v>13835906370</v>
          </cell>
        </row>
        <row r="2494">
          <cell r="A2494" t="str">
            <v>成实</v>
          </cell>
          <cell r="B2494" t="str">
            <v>螺纹钢</v>
          </cell>
          <cell r="C2494" t="str">
            <v>HRB400E Φ32×9米</v>
          </cell>
          <cell r="D2494" t="str">
            <v>吨</v>
          </cell>
          <cell r="E2494">
            <v>11</v>
          </cell>
          <cell r="F2494">
            <v>45772</v>
          </cell>
          <cell r="G2494" t="str">
            <v>（自永2标九局西南分公司钢筋棚）四川省自贡市骑龙镇大湾村</v>
          </cell>
          <cell r="H2494" t="str">
            <v>高彦彬</v>
          </cell>
          <cell r="I2494">
            <v>13835906370</v>
          </cell>
        </row>
        <row r="2495">
          <cell r="A2495" t="str">
            <v>成实</v>
          </cell>
          <cell r="B2495" t="str">
            <v>螺纹钢</v>
          </cell>
          <cell r="C2495" t="str">
            <v>HRB400E Φ32×12米</v>
          </cell>
          <cell r="D2495" t="str">
            <v>吨</v>
          </cell>
          <cell r="E2495">
            <v>22</v>
          </cell>
          <cell r="F2495">
            <v>45772</v>
          </cell>
          <cell r="G2495" t="str">
            <v>（自永2标九局西南分公司钢筋棚）四川省自贡市骑龙镇大湾村</v>
          </cell>
          <cell r="H2495" t="str">
            <v>高彦彬</v>
          </cell>
          <cell r="I2495">
            <v>13835906370</v>
          </cell>
        </row>
        <row r="2496">
          <cell r="A2496" t="str">
            <v>成实</v>
          </cell>
          <cell r="B2496" t="str">
            <v>螺纹钢</v>
          </cell>
          <cell r="C2496" t="str">
            <v>HRB400EФ12*9m</v>
          </cell>
          <cell r="D2496" t="str">
            <v>吨</v>
          </cell>
          <cell r="E2496">
            <v>15</v>
          </cell>
          <cell r="F2496">
            <v>45772</v>
          </cell>
          <cell r="G2496" t="str">
            <v>（成铁西物-地铁5号线项目）成都市武侯区天府一街与昆华路交叉口（提前联系项目准备吊车）</v>
          </cell>
          <cell r="H2496" t="str">
            <v>黄永福</v>
          </cell>
          <cell r="I2496" t="str">
            <v>15982823571</v>
          </cell>
        </row>
        <row r="2497">
          <cell r="A2497" t="str">
            <v>成实</v>
          </cell>
          <cell r="B2497" t="str">
            <v>盘圆</v>
          </cell>
          <cell r="C2497" t="str">
            <v>HPB300Ф8</v>
          </cell>
          <cell r="D2497" t="str">
            <v>吨</v>
          </cell>
          <cell r="E2497">
            <v>18.5</v>
          </cell>
          <cell r="F2497">
            <v>45772</v>
          </cell>
          <cell r="G2497" t="str">
            <v>（成铁西物-地铁5号线项目）成都市武侯区天府一街与昆华路交叉口（提前联系项目准备吊车）</v>
          </cell>
          <cell r="H2497" t="str">
            <v>黄永福</v>
          </cell>
          <cell r="I2497" t="str">
            <v>15982823571</v>
          </cell>
        </row>
        <row r="2498">
          <cell r="A2498" t="str">
            <v>成实</v>
          </cell>
          <cell r="B2498" t="str">
            <v>盘螺</v>
          </cell>
          <cell r="C2498" t="str">
            <v>HRB400E Φ10</v>
          </cell>
          <cell r="D2498" t="str">
            <v>吨</v>
          </cell>
          <cell r="E2498">
            <v>28.5</v>
          </cell>
          <cell r="F2498">
            <v>45772</v>
          </cell>
          <cell r="G2498" t="str">
            <v>（中铁五局新津tod项目）成都市新津区旭辉天府未来城南(华金路南)</v>
          </cell>
          <cell r="H2498" t="str">
            <v>戴军</v>
          </cell>
          <cell r="I2498">
            <v>15984585768</v>
          </cell>
        </row>
        <row r="2499">
          <cell r="A2499" t="str">
            <v>成实</v>
          </cell>
          <cell r="B2499" t="str">
            <v>螺纹钢</v>
          </cell>
          <cell r="C2499" t="str">
            <v>HRB400E Φ12 9m</v>
          </cell>
          <cell r="D2499" t="str">
            <v>吨</v>
          </cell>
          <cell r="E2499">
            <v>43.2</v>
          </cell>
          <cell r="F2499">
            <v>45772</v>
          </cell>
          <cell r="G2499" t="str">
            <v>（中铁五局新津tod项目）成都市新津区旭辉天府未来城南(华金路南)</v>
          </cell>
          <cell r="H2499" t="str">
            <v>戴军</v>
          </cell>
          <cell r="I2499">
            <v>15984585768</v>
          </cell>
        </row>
        <row r="2500">
          <cell r="A2500" t="str">
            <v>成实</v>
          </cell>
          <cell r="B2500" t="str">
            <v>螺纹钢</v>
          </cell>
          <cell r="C2500" t="str">
            <v>HRB400E Φ14 9m</v>
          </cell>
          <cell r="D2500" t="str">
            <v>吨</v>
          </cell>
          <cell r="E2500">
            <v>16.2</v>
          </cell>
          <cell r="F2500">
            <v>45772</v>
          </cell>
          <cell r="G2500" t="str">
            <v>（中铁五局新津tod项目）成都市新津区旭辉天府未来城南(华金路南)</v>
          </cell>
          <cell r="H2500" t="str">
            <v>戴军</v>
          </cell>
          <cell r="I2500">
            <v>15984585768</v>
          </cell>
        </row>
        <row r="2501">
          <cell r="A2501" t="str">
            <v>成实</v>
          </cell>
          <cell r="B2501" t="str">
            <v>螺纹钢</v>
          </cell>
          <cell r="C2501" t="str">
            <v>HRB400E Φ16 9m</v>
          </cell>
          <cell r="D2501" t="str">
            <v>吨</v>
          </cell>
          <cell r="E2501">
            <v>16.2</v>
          </cell>
          <cell r="F2501">
            <v>45772</v>
          </cell>
          <cell r="G2501" t="str">
            <v>（中铁五局新津tod项目）成都市新津区旭辉天府未来城南(华金路南)</v>
          </cell>
          <cell r="H2501" t="str">
            <v>戴军</v>
          </cell>
          <cell r="I2501">
            <v>15984585768</v>
          </cell>
        </row>
        <row r="2502">
          <cell r="A2502" t="str">
            <v>晋邦</v>
          </cell>
          <cell r="B2502" t="str">
            <v>盘螺</v>
          </cell>
          <cell r="C2502" t="str">
            <v>HRB400E Φ10</v>
          </cell>
          <cell r="D2502" t="str">
            <v>吨</v>
          </cell>
          <cell r="E2502">
            <v>5</v>
          </cell>
          <cell r="F2502">
            <v>45772</v>
          </cell>
          <cell r="G2502" t="str">
            <v>（十九冶-华电重庆奉节）重庆市奉节县康乐镇七星村</v>
          </cell>
          <cell r="H2502" t="str">
            <v>岑甲乐</v>
          </cell>
          <cell r="I2502">
            <v>17349037782</v>
          </cell>
        </row>
        <row r="2503">
          <cell r="A2503" t="str">
            <v>晋邦</v>
          </cell>
          <cell r="B2503" t="str">
            <v>螺纹钢</v>
          </cell>
          <cell r="C2503" t="str">
            <v>HRB400E Φ14 9m</v>
          </cell>
          <cell r="D2503" t="str">
            <v>吨</v>
          </cell>
          <cell r="E2503">
            <v>13</v>
          </cell>
          <cell r="F2503">
            <v>45772</v>
          </cell>
          <cell r="G2503" t="str">
            <v>（十九冶-华电重庆奉节）重庆市奉节县康乐镇七星村</v>
          </cell>
          <cell r="H2503" t="str">
            <v>岑甲乐</v>
          </cell>
          <cell r="I2503">
            <v>17349037782</v>
          </cell>
        </row>
        <row r="2504">
          <cell r="A2504" t="str">
            <v>晋邦</v>
          </cell>
          <cell r="B2504" t="str">
            <v>螺纹钢</v>
          </cell>
          <cell r="C2504" t="str">
            <v>HRB400E Φ20 9m</v>
          </cell>
          <cell r="D2504" t="str">
            <v>吨</v>
          </cell>
          <cell r="E2504">
            <v>5.2</v>
          </cell>
          <cell r="F2504">
            <v>45772</v>
          </cell>
          <cell r="G2504" t="str">
            <v>（十九冶-华电重庆奉节）重庆市奉节县康乐镇七星村</v>
          </cell>
          <cell r="H2504" t="str">
            <v>岑甲乐</v>
          </cell>
          <cell r="I2504">
            <v>17349037782</v>
          </cell>
        </row>
        <row r="2505">
          <cell r="A2505" t="str">
            <v>晋邦</v>
          </cell>
          <cell r="B2505" t="str">
            <v>螺纹钢</v>
          </cell>
          <cell r="C2505" t="str">
            <v>HRB400E Φ25 9m</v>
          </cell>
          <cell r="D2505" t="str">
            <v>吨</v>
          </cell>
          <cell r="E2505">
            <v>2.6</v>
          </cell>
          <cell r="F2505">
            <v>45772</v>
          </cell>
          <cell r="G2505" t="str">
            <v>（十九冶-华电重庆奉节）重庆市奉节县康乐镇七星村</v>
          </cell>
          <cell r="H2505" t="str">
            <v>岑甲乐</v>
          </cell>
          <cell r="I2505">
            <v>17349037782</v>
          </cell>
        </row>
        <row r="2506">
          <cell r="A2506" t="str">
            <v>晋邦</v>
          </cell>
          <cell r="B2506" t="str">
            <v>螺纹钢</v>
          </cell>
          <cell r="C2506" t="str">
            <v>HRB400E Φ28 9m</v>
          </cell>
          <cell r="D2506" t="str">
            <v>吨</v>
          </cell>
          <cell r="E2506">
            <v>10</v>
          </cell>
          <cell r="F2506">
            <v>45772</v>
          </cell>
          <cell r="G2506" t="str">
            <v>（十九冶-华电重庆奉节）重庆市奉节县康乐镇七星村</v>
          </cell>
          <cell r="H2506" t="str">
            <v>岑甲乐</v>
          </cell>
          <cell r="I2506">
            <v>17349037782</v>
          </cell>
        </row>
        <row r="2507">
          <cell r="A2507" t="str">
            <v>晋邦</v>
          </cell>
          <cell r="B2507" t="str">
            <v>螺纹钢</v>
          </cell>
          <cell r="C2507" t="str">
            <v>HRB500E Φ16</v>
          </cell>
          <cell r="D2507" t="str">
            <v>吨</v>
          </cell>
          <cell r="E2507">
            <v>3</v>
          </cell>
          <cell r="F2507">
            <v>45772</v>
          </cell>
          <cell r="G2507" t="str">
            <v>（商投建工达州中医药科技园-4工区-2号楼）达州市通川区达州中医药职业学院犀牛大道北段</v>
          </cell>
          <cell r="H2507" t="str">
            <v>张扬</v>
          </cell>
          <cell r="I2507">
            <v>18381904567</v>
          </cell>
        </row>
        <row r="2508">
          <cell r="A2508" t="str">
            <v>晋邦</v>
          </cell>
          <cell r="B2508" t="str">
            <v>螺纹钢</v>
          </cell>
          <cell r="C2508" t="str">
            <v>HRB500E Φ18</v>
          </cell>
          <cell r="D2508" t="str">
            <v>吨</v>
          </cell>
          <cell r="E2508">
            <v>12</v>
          </cell>
          <cell r="F2508">
            <v>45772</v>
          </cell>
          <cell r="G2508" t="str">
            <v>（商投建工达州中医药科技园-4工区-2号楼）达州市通川区达州中医药职业学院犀牛大道北段</v>
          </cell>
          <cell r="H2508" t="str">
            <v>张扬</v>
          </cell>
          <cell r="I2508">
            <v>18381904567</v>
          </cell>
        </row>
        <row r="2509">
          <cell r="A2509" t="str">
            <v>晋邦</v>
          </cell>
          <cell r="B2509" t="str">
            <v>螺纹钢</v>
          </cell>
          <cell r="C2509" t="str">
            <v>HRB500E Φ20</v>
          </cell>
          <cell r="D2509" t="str">
            <v>吨</v>
          </cell>
          <cell r="E2509">
            <v>9</v>
          </cell>
          <cell r="F2509">
            <v>45772</v>
          </cell>
          <cell r="G2509" t="str">
            <v>（商投建工达州中医药科技园-4工区-2号楼）达州市通川区达州中医药职业学院犀牛大道北段</v>
          </cell>
          <cell r="H2509" t="str">
            <v>张扬</v>
          </cell>
          <cell r="I2509">
            <v>18381904567</v>
          </cell>
        </row>
        <row r="2510">
          <cell r="A2510" t="str">
            <v>晋邦</v>
          </cell>
          <cell r="B2510" t="str">
            <v>螺纹钢</v>
          </cell>
          <cell r="C2510" t="str">
            <v>HRB500E Φ22</v>
          </cell>
          <cell r="D2510" t="str">
            <v>吨</v>
          </cell>
          <cell r="E2510">
            <v>9</v>
          </cell>
          <cell r="F2510">
            <v>45772</v>
          </cell>
          <cell r="G2510" t="str">
            <v>（商投建工达州中医药科技园-4工区-2号楼）达州市通川区达州中医药职业学院犀牛大道北段</v>
          </cell>
          <cell r="H2510" t="str">
            <v>张扬</v>
          </cell>
          <cell r="I2510">
            <v>18381904567</v>
          </cell>
        </row>
        <row r="2511">
          <cell r="A2511" t="str">
            <v>晋邦</v>
          </cell>
          <cell r="B2511" t="str">
            <v>螺纹钢</v>
          </cell>
          <cell r="C2511" t="str">
            <v>HRB500E Φ22</v>
          </cell>
          <cell r="D2511" t="str">
            <v>吨</v>
          </cell>
          <cell r="E2511">
            <v>21</v>
          </cell>
          <cell r="F2511">
            <v>45772</v>
          </cell>
          <cell r="G2511" t="str">
            <v>（商投建工达州中医药科技园-4工区-7号楼）达州市通川区达州中医药职业学院犀牛大道北段</v>
          </cell>
          <cell r="H2511" t="str">
            <v>张扬</v>
          </cell>
          <cell r="I2511">
            <v>18381904567</v>
          </cell>
        </row>
        <row r="2512">
          <cell r="A2512" t="str">
            <v>晋邦</v>
          </cell>
          <cell r="B2512" t="str">
            <v>螺纹钢</v>
          </cell>
          <cell r="C2512" t="str">
            <v>HRB500E Φ25</v>
          </cell>
          <cell r="D2512" t="str">
            <v>吨</v>
          </cell>
          <cell r="E2512">
            <v>30</v>
          </cell>
          <cell r="F2512">
            <v>45772</v>
          </cell>
          <cell r="G2512" t="str">
            <v>（商投建工达州中医药科技园-4工区-7号楼）达州市通川区达州中医药职业学院犀牛大道北段</v>
          </cell>
          <cell r="H2512" t="str">
            <v>张扬</v>
          </cell>
          <cell r="I2512">
            <v>18381904567</v>
          </cell>
        </row>
        <row r="2513">
          <cell r="A2513" t="str">
            <v>晋邦</v>
          </cell>
          <cell r="B2513" t="str">
            <v>高线</v>
          </cell>
          <cell r="C2513" t="str">
            <v>HPB300 Φ10</v>
          </cell>
          <cell r="D2513" t="str">
            <v>吨</v>
          </cell>
          <cell r="E2513">
            <v>3</v>
          </cell>
          <cell r="F2513">
            <v>45772</v>
          </cell>
          <cell r="G2513" t="str">
            <v>（商投建工达州中医药科技园-2工区-景观桥）达州市通川区达州中医药职业学院犀牛大道北段</v>
          </cell>
          <cell r="H2513" t="str">
            <v>李波</v>
          </cell>
          <cell r="I2513">
            <v>18381899787</v>
          </cell>
        </row>
        <row r="2514">
          <cell r="A2514" t="str">
            <v>晋邦</v>
          </cell>
          <cell r="B2514" t="str">
            <v>盘螺</v>
          </cell>
          <cell r="C2514" t="str">
            <v>HRB400E Φ10</v>
          </cell>
          <cell r="D2514" t="str">
            <v>吨</v>
          </cell>
          <cell r="E2514">
            <v>3</v>
          </cell>
          <cell r="F2514">
            <v>45772</v>
          </cell>
          <cell r="G2514" t="str">
            <v>（商投建工达州中医药科技园-2工区-景观桥）达州市通川区达州中医药职业学院犀牛大道北段</v>
          </cell>
          <cell r="H2514" t="str">
            <v>李波</v>
          </cell>
          <cell r="I2514">
            <v>18381899787</v>
          </cell>
        </row>
        <row r="2515">
          <cell r="A2515" t="str">
            <v>晋邦</v>
          </cell>
          <cell r="B2515" t="str">
            <v>螺纹钢</v>
          </cell>
          <cell r="C2515" t="str">
            <v>HRB400E Φ16 9m</v>
          </cell>
          <cell r="D2515" t="str">
            <v>吨</v>
          </cell>
          <cell r="E2515">
            <v>17</v>
          </cell>
          <cell r="F2515">
            <v>45772</v>
          </cell>
          <cell r="G2515" t="str">
            <v>（商投建工达州中医药科技园-2工区-景观桥）达州市通川区达州中医药职业学院犀牛大道北段</v>
          </cell>
          <cell r="H2515" t="str">
            <v>李波</v>
          </cell>
          <cell r="I2515">
            <v>18381899787</v>
          </cell>
        </row>
        <row r="2516">
          <cell r="A2516" t="str">
            <v>晋邦</v>
          </cell>
          <cell r="B2516" t="str">
            <v>螺纹钢</v>
          </cell>
          <cell r="C2516" t="str">
            <v>HRB400E Φ25 9m</v>
          </cell>
          <cell r="D2516" t="str">
            <v>吨</v>
          </cell>
          <cell r="E2516">
            <v>12</v>
          </cell>
          <cell r="F2516">
            <v>45772</v>
          </cell>
          <cell r="G2516" t="str">
            <v>（商投建工达州中医药科技园-2工区-景观桥）达州市通川区达州中医药职业学院犀牛大道北段</v>
          </cell>
          <cell r="H2516" t="str">
            <v>李波</v>
          </cell>
          <cell r="I2516">
            <v>18381899787</v>
          </cell>
        </row>
        <row r="2517">
          <cell r="A2517" t="str">
            <v>德胜</v>
          </cell>
          <cell r="B2517" t="str">
            <v>螺纹钢</v>
          </cell>
          <cell r="C2517" t="str">
            <v>HRB500E Φ14 9m</v>
          </cell>
          <cell r="D2517" t="str">
            <v>吨</v>
          </cell>
          <cell r="E2517">
            <v>12</v>
          </cell>
          <cell r="F2517">
            <v>45772</v>
          </cell>
          <cell r="G2517" t="str">
            <v>(宜宾兴港三江新区长江工业园建设项目-9#厂房)宜宾市翠屏区宜宾汽车零部件配套产业基地(纬五路南)</v>
          </cell>
          <cell r="H2517" t="str">
            <v>严石林</v>
          </cell>
          <cell r="I2517">
            <v>15924731822</v>
          </cell>
        </row>
        <row r="2518">
          <cell r="A2518" t="str">
            <v>德胜</v>
          </cell>
          <cell r="B2518" t="str">
            <v>螺纹钢</v>
          </cell>
          <cell r="C2518" t="str">
            <v>HRB500E Φ22 12m</v>
          </cell>
          <cell r="D2518" t="str">
            <v>吨</v>
          </cell>
          <cell r="E2518">
            <v>75</v>
          </cell>
          <cell r="F2518">
            <v>45772</v>
          </cell>
          <cell r="G2518" t="str">
            <v>(宜宾兴港三江新区长江工业园建设项目-9#厂房)宜宾市翠屏区宜宾汽车零部件配套产业基地(纬五路南)</v>
          </cell>
          <cell r="H2518" t="str">
            <v>严石林</v>
          </cell>
          <cell r="I2518">
            <v>15924731822</v>
          </cell>
        </row>
        <row r="2519">
          <cell r="A2519" t="str">
            <v>德胜</v>
          </cell>
          <cell r="B2519" t="str">
            <v>螺纹钢</v>
          </cell>
          <cell r="C2519" t="str">
            <v>HRB500E Φ25 12m</v>
          </cell>
          <cell r="D2519" t="str">
            <v>吨</v>
          </cell>
          <cell r="E2519">
            <v>18</v>
          </cell>
          <cell r="F2519">
            <v>45772</v>
          </cell>
          <cell r="G2519" t="str">
            <v>(宜宾兴港三江新区长江工业园建设项目-9#厂房)宜宾市翠屏区宜宾汽车零部件配套产业基地(纬五路南)</v>
          </cell>
          <cell r="H2519" t="str">
            <v>严石林</v>
          </cell>
          <cell r="I2519">
            <v>15924731822</v>
          </cell>
        </row>
        <row r="2520">
          <cell r="A2520" t="str">
            <v>德胜</v>
          </cell>
          <cell r="B2520" t="str">
            <v>螺纹钢</v>
          </cell>
          <cell r="C2520" t="str">
            <v>HRB400E Φ18 9m</v>
          </cell>
          <cell r="D2520" t="str">
            <v>吨</v>
          </cell>
          <cell r="E2520">
            <v>13.5</v>
          </cell>
          <cell r="F2520">
            <v>45772</v>
          </cell>
          <cell r="G2520" t="str">
            <v>（中铁五局新津tod项目）成都市新津区旭辉天府未来城南(华金路南)</v>
          </cell>
          <cell r="H2520" t="str">
            <v>戴军</v>
          </cell>
          <cell r="I2520">
            <v>15984585768</v>
          </cell>
        </row>
        <row r="2521">
          <cell r="A2521" t="str">
            <v>德胜</v>
          </cell>
          <cell r="B2521" t="str">
            <v>螺纹钢</v>
          </cell>
          <cell r="C2521" t="str">
            <v>HRB400E Φ20 9m</v>
          </cell>
          <cell r="D2521" t="str">
            <v>吨</v>
          </cell>
          <cell r="E2521">
            <v>10.8</v>
          </cell>
          <cell r="F2521">
            <v>45772</v>
          </cell>
          <cell r="G2521" t="str">
            <v>（中铁五局新津tod项目）成都市新津区旭辉天府未来城南(华金路南)</v>
          </cell>
          <cell r="H2521" t="str">
            <v>戴军</v>
          </cell>
          <cell r="I2521">
            <v>15984585768</v>
          </cell>
        </row>
        <row r="2522">
          <cell r="A2522" t="str">
            <v>德胜</v>
          </cell>
          <cell r="B2522" t="str">
            <v>螺纹钢</v>
          </cell>
          <cell r="C2522" t="str">
            <v>HRB500E Φ20 9m</v>
          </cell>
          <cell r="D2522" t="str">
            <v>吨</v>
          </cell>
          <cell r="E2522">
            <v>6</v>
          </cell>
          <cell r="F2522">
            <v>45772</v>
          </cell>
          <cell r="G2522" t="str">
            <v>（中铁五局新津tod项目）成都市新津区旭辉天府未来城南(华金路南)</v>
          </cell>
          <cell r="H2522" t="str">
            <v>戴军</v>
          </cell>
          <cell r="I2522">
            <v>15984585768</v>
          </cell>
        </row>
        <row r="2523">
          <cell r="A2523" t="str">
            <v>德胜</v>
          </cell>
          <cell r="B2523" t="str">
            <v>螺纹钢</v>
          </cell>
          <cell r="C2523" t="str">
            <v>HRB500E Φ22 9m</v>
          </cell>
          <cell r="D2523" t="str">
            <v>吨</v>
          </cell>
          <cell r="E2523">
            <v>6</v>
          </cell>
          <cell r="F2523">
            <v>45772</v>
          </cell>
          <cell r="G2523" t="str">
            <v>（中铁五局新津tod项目）成都市新津区旭辉天府未来城南(华金路南)</v>
          </cell>
          <cell r="H2523" t="str">
            <v>戴军</v>
          </cell>
          <cell r="I2523">
            <v>15984585768</v>
          </cell>
        </row>
        <row r="2524">
          <cell r="A2524" t="str">
            <v>八局</v>
          </cell>
          <cell r="B2524" t="str">
            <v>螺纹钢</v>
          </cell>
          <cell r="C2524" t="str">
            <v>HRB400E Φ14 9m</v>
          </cell>
          <cell r="D2524" t="str">
            <v>吨</v>
          </cell>
          <cell r="E2524">
            <v>15</v>
          </cell>
          <cell r="F2524">
            <v>45772</v>
          </cell>
          <cell r="G2524" t="str">
            <v>（五局乐山机场项目）乐山市五通桥区冠英镇</v>
          </cell>
          <cell r="H2524" t="str">
            <v>王思思</v>
          </cell>
          <cell r="I2524">
            <v>18973190156</v>
          </cell>
        </row>
        <row r="2525">
          <cell r="A2525" t="str">
            <v>八局</v>
          </cell>
          <cell r="B2525" t="str">
            <v>螺纹钢</v>
          </cell>
          <cell r="C2525" t="str">
            <v>HRB400E Φ20 9m</v>
          </cell>
          <cell r="D2525" t="str">
            <v>吨</v>
          </cell>
          <cell r="E2525">
            <v>20</v>
          </cell>
          <cell r="F2525">
            <v>45772</v>
          </cell>
          <cell r="G2525" t="str">
            <v>（五局乐山机场项目）乐山市五通桥区冠英镇</v>
          </cell>
          <cell r="H2525" t="str">
            <v>王思思</v>
          </cell>
          <cell r="I2525">
            <v>18973190156</v>
          </cell>
        </row>
        <row r="2526">
          <cell r="A2526" t="str">
            <v>八局</v>
          </cell>
          <cell r="B2526" t="str">
            <v>螺纹钢</v>
          </cell>
          <cell r="C2526" t="str">
            <v>HRB400E Φ12 9m</v>
          </cell>
          <cell r="D2526" t="str">
            <v>吨</v>
          </cell>
          <cell r="E2526">
            <v>36</v>
          </cell>
          <cell r="F2526">
            <v>45772</v>
          </cell>
          <cell r="G2526" t="str">
            <v>（五局乐山机场项目）乐山市五通桥区冠英镇</v>
          </cell>
          <cell r="H2526" t="str">
            <v>王思思</v>
          </cell>
          <cell r="I2526">
            <v>18973190156</v>
          </cell>
        </row>
        <row r="2527">
          <cell r="A2527" t="str">
            <v>八局</v>
          </cell>
          <cell r="B2527" t="str">
            <v>螺纹钢</v>
          </cell>
          <cell r="C2527" t="str">
            <v>HRB400E Φ12 12m</v>
          </cell>
          <cell r="D2527" t="str">
            <v>吨</v>
          </cell>
          <cell r="E2527">
            <v>70</v>
          </cell>
          <cell r="F2527">
            <v>45772</v>
          </cell>
          <cell r="G2527" t="str">
            <v>（中铁广州局-成渝扩容2标）成渝扩容项目ZCB3-2标2＃拌和站【雁江区联盟桥东北50米(资资路) 】</v>
          </cell>
          <cell r="H2527" t="str">
            <v>刘沛琦</v>
          </cell>
          <cell r="I2527">
            <v>18011784798</v>
          </cell>
        </row>
        <row r="2528">
          <cell r="A2528" t="str">
            <v>润耀</v>
          </cell>
          <cell r="B2528" t="str">
            <v>盘圆</v>
          </cell>
          <cell r="C2528" t="str">
            <v>HPB300Ф10</v>
          </cell>
          <cell r="D2528" t="str">
            <v>吨</v>
          </cell>
          <cell r="E2528">
            <v>3</v>
          </cell>
          <cell r="F2528">
            <v>45772</v>
          </cell>
          <cell r="G2528" t="str">
            <v>（成铁西物-重庆渝北金山项目）重庆市渝北区康庄美地C区（司机拍摄签收小票时需设置时间及地点水印）</v>
          </cell>
          <cell r="H2528" t="str">
            <v>黄永福</v>
          </cell>
          <cell r="I2528" t="str">
            <v>15982823571</v>
          </cell>
        </row>
        <row r="2529">
          <cell r="A2529" t="str">
            <v>润耀</v>
          </cell>
          <cell r="B2529" t="str">
            <v>螺纹钢</v>
          </cell>
          <cell r="C2529" t="str">
            <v>HRB400EФ20*9m</v>
          </cell>
          <cell r="D2529" t="str">
            <v>吨</v>
          </cell>
          <cell r="E2529">
            <v>19</v>
          </cell>
          <cell r="F2529">
            <v>45772</v>
          </cell>
          <cell r="G2529" t="str">
            <v>（成铁西物-重庆渝北金山项目）重庆市渝北区康庄美地C区（司机拍摄签收小票时需设置时间及地点水印）</v>
          </cell>
          <cell r="H2529" t="str">
            <v>黄永福</v>
          </cell>
          <cell r="I2529" t="str">
            <v>15982823571</v>
          </cell>
        </row>
        <row r="2530">
          <cell r="A2530" t="str">
            <v>润耀</v>
          </cell>
          <cell r="B2530" t="str">
            <v>螺纹钢</v>
          </cell>
          <cell r="C2530" t="str">
            <v>HRB400EФ28*9m</v>
          </cell>
          <cell r="D2530" t="str">
            <v>吨</v>
          </cell>
          <cell r="E2530">
            <v>14</v>
          </cell>
          <cell r="F2530">
            <v>45772</v>
          </cell>
          <cell r="G2530" t="str">
            <v>（成铁西物-重庆渝北金山项目）重庆市渝北区康庄美地C区（司机拍摄签收小票时需设置时间及地点水印）</v>
          </cell>
          <cell r="H2530" t="str">
            <v>黄永福</v>
          </cell>
          <cell r="I2530" t="str">
            <v>15982823571</v>
          </cell>
        </row>
        <row r="2531">
          <cell r="A2531" t="str">
            <v>润耀</v>
          </cell>
          <cell r="B2531" t="str">
            <v>螺纹钢</v>
          </cell>
          <cell r="C2531" t="str">
            <v>HRB400EФ12*9m</v>
          </cell>
          <cell r="D2531" t="str">
            <v>吨</v>
          </cell>
          <cell r="E2531">
            <v>12</v>
          </cell>
          <cell r="F2531">
            <v>45772</v>
          </cell>
          <cell r="G2531" t="str">
            <v>（成铁西物-地铁5号线项目）成都市武侯区天府一街与昆华路交叉口（提前联系项目准备吊车）</v>
          </cell>
          <cell r="H2531" t="str">
            <v>黄永福</v>
          </cell>
          <cell r="I2531" t="str">
            <v>15982823571</v>
          </cell>
        </row>
        <row r="2532">
          <cell r="A2532" t="str">
            <v>润耀</v>
          </cell>
          <cell r="B2532" t="str">
            <v>螺纹钢</v>
          </cell>
          <cell r="C2532" t="str">
            <v>HRB400EФ20*9m</v>
          </cell>
          <cell r="D2532" t="str">
            <v>吨</v>
          </cell>
          <cell r="E2532">
            <v>2.5</v>
          </cell>
          <cell r="F2532">
            <v>45772</v>
          </cell>
          <cell r="G2532" t="str">
            <v>（成铁西物-地铁5号线项目）成都市武侯区天府一街与昆华路交叉口（提前联系项目准备吊车）</v>
          </cell>
          <cell r="H2532" t="str">
            <v>黄永福</v>
          </cell>
          <cell r="I2532" t="str">
            <v>15982823571</v>
          </cell>
        </row>
        <row r="2533">
          <cell r="A2533" t="str">
            <v>润耀</v>
          </cell>
          <cell r="B2533" t="str">
            <v>螺纹钢</v>
          </cell>
          <cell r="C2533" t="str">
            <v>HRB400EФ22*9m</v>
          </cell>
          <cell r="D2533" t="str">
            <v>吨</v>
          </cell>
          <cell r="E2533">
            <v>14</v>
          </cell>
          <cell r="F2533">
            <v>45772</v>
          </cell>
          <cell r="G2533" t="str">
            <v>（成铁西物-地铁5号线项目）成都市武侯区天府一街与昆华路交叉口（提前联系项目准备吊车）</v>
          </cell>
          <cell r="H2533" t="str">
            <v>黄永福</v>
          </cell>
          <cell r="I2533">
            <v>15982823571</v>
          </cell>
        </row>
        <row r="2534">
          <cell r="A2534" t="str">
            <v>润耀</v>
          </cell>
          <cell r="B2534" t="str">
            <v>螺纹钢</v>
          </cell>
          <cell r="C2534" t="str">
            <v>HRB400EФ25*9m</v>
          </cell>
          <cell r="D2534" t="str">
            <v>吨</v>
          </cell>
          <cell r="E2534">
            <v>72</v>
          </cell>
          <cell r="F2534">
            <v>45772</v>
          </cell>
          <cell r="G2534" t="str">
            <v>（成铁西物-地铁5号线项目）成都市武侯区天府一街与昆华路交叉口（提前联系项目准备吊车）</v>
          </cell>
          <cell r="H2534" t="str">
            <v>黄永福</v>
          </cell>
          <cell r="I2534" t="str">
            <v>15982823571</v>
          </cell>
        </row>
        <row r="2535">
          <cell r="A2535" t="str">
            <v>润耀</v>
          </cell>
          <cell r="B2535" t="str">
            <v>螺纹钢</v>
          </cell>
          <cell r="C2535" t="str">
            <v>HRB400EФ28*9m</v>
          </cell>
          <cell r="D2535" t="str">
            <v>吨</v>
          </cell>
          <cell r="E2535">
            <v>76</v>
          </cell>
          <cell r="F2535">
            <v>45772</v>
          </cell>
          <cell r="G2535" t="str">
            <v>（成铁西物-地铁5号线项目）成都市武侯区天府一街与昆华路交叉口（提前联系项目准备吊车）</v>
          </cell>
          <cell r="H2535" t="str">
            <v>黄永福</v>
          </cell>
          <cell r="I2535" t="str">
            <v>15982823571</v>
          </cell>
        </row>
        <row r="2536">
          <cell r="A2536" t="str">
            <v>德胜</v>
          </cell>
          <cell r="B2536" t="str">
            <v>螺纹钢</v>
          </cell>
          <cell r="C2536" t="str">
            <v>HRB400EФ12*9m</v>
          </cell>
          <cell r="D2536" t="str">
            <v>吨</v>
          </cell>
          <cell r="E2536">
            <v>6</v>
          </cell>
          <cell r="F2536">
            <v>45772</v>
          </cell>
          <cell r="G2536" t="str">
            <v>（中核城建-邛崃项目）成都市邛崃市成温邛快速路陈河坝西南338米处</v>
          </cell>
          <cell r="H2536" t="str">
            <v>杨帆</v>
          </cell>
          <cell r="I2536">
            <v>13402868889</v>
          </cell>
        </row>
        <row r="2537">
          <cell r="A2537" t="str">
            <v>德胜</v>
          </cell>
          <cell r="B2537" t="str">
            <v>螺纹钢</v>
          </cell>
          <cell r="C2537" t="str">
            <v>HRB400EФ14*9m</v>
          </cell>
          <cell r="D2537" t="str">
            <v>吨</v>
          </cell>
          <cell r="E2537">
            <v>5</v>
          </cell>
          <cell r="F2537">
            <v>45772</v>
          </cell>
          <cell r="G2537" t="str">
            <v>（中核城建-邛崃项目）成都市邛崃市成温邛快速路陈河坝西南338米处</v>
          </cell>
          <cell r="H2537" t="str">
            <v>杨帆</v>
          </cell>
          <cell r="I2537">
            <v>13402868889</v>
          </cell>
        </row>
        <row r="2538">
          <cell r="A2538" t="str">
            <v>德胜</v>
          </cell>
          <cell r="B2538" t="str">
            <v>螺纹钢</v>
          </cell>
          <cell r="C2538" t="str">
            <v>HRB400EФ16*9m</v>
          </cell>
          <cell r="D2538" t="str">
            <v>吨</v>
          </cell>
          <cell r="E2538">
            <v>6</v>
          </cell>
          <cell r="F2538">
            <v>45772</v>
          </cell>
          <cell r="G2538" t="str">
            <v>（中核城建-邛崃项目）成都市邛崃市成温邛快速路陈河坝西南338米处</v>
          </cell>
          <cell r="H2538" t="str">
            <v>杨帆</v>
          </cell>
          <cell r="I2538">
            <v>13402868889</v>
          </cell>
        </row>
        <row r="2539">
          <cell r="A2539" t="str">
            <v>德胜</v>
          </cell>
          <cell r="B2539" t="str">
            <v>螺纹钢</v>
          </cell>
          <cell r="C2539" t="str">
            <v>HRB400EФ20*9m</v>
          </cell>
          <cell r="D2539" t="str">
            <v>吨</v>
          </cell>
          <cell r="E2539">
            <v>20</v>
          </cell>
          <cell r="F2539">
            <v>45772</v>
          </cell>
          <cell r="G2539" t="str">
            <v>（中核城建-邛崃项目）成都市邛崃市成温邛快速路陈河坝西南338米处</v>
          </cell>
          <cell r="H2539" t="str">
            <v>杨帆</v>
          </cell>
          <cell r="I2539">
            <v>13402868889</v>
          </cell>
        </row>
        <row r="2540">
          <cell r="A2540" t="str">
            <v>成实</v>
          </cell>
          <cell r="B2540" t="str">
            <v>盘圆</v>
          </cell>
          <cell r="C2540" t="str">
            <v>HPB300Ф12</v>
          </cell>
          <cell r="D2540" t="str">
            <v>吨</v>
          </cell>
          <cell r="E2540">
            <v>35</v>
          </cell>
          <cell r="F2540">
            <v>45773</v>
          </cell>
          <cell r="G2540" t="str">
            <v>（中铁一局四公司康新高速TJ1-1标贡不卡隧道）四川省甘孜州康定市折多塘村车管所旁</v>
          </cell>
          <cell r="H2540" t="str">
            <v>李彰</v>
          </cell>
          <cell r="I2540">
            <v>18523285235</v>
          </cell>
        </row>
        <row r="2541">
          <cell r="A2541" t="str">
            <v>佳业</v>
          </cell>
          <cell r="B2541" t="str">
            <v>螺纹钢</v>
          </cell>
          <cell r="C2541" t="str">
            <v>HRB400E Φ12 9m</v>
          </cell>
          <cell r="D2541" t="str">
            <v>吨</v>
          </cell>
          <cell r="E2541">
            <v>53</v>
          </cell>
          <cell r="F2541">
            <v>45773</v>
          </cell>
          <cell r="G2541" t="str">
            <v>(宜宾兴港三江新区长江工业园建设项目-M2-2#厂房)宜宾市翠屏区宜宾汽车零部件配套产业基地(纬五路南)</v>
          </cell>
          <cell r="H2541" t="str">
            <v>王涛</v>
          </cell>
          <cell r="I2541">
            <v>18381110677</v>
          </cell>
        </row>
        <row r="2542">
          <cell r="A2542" t="str">
            <v>佳业</v>
          </cell>
          <cell r="B2542" t="str">
            <v>螺纹钢</v>
          </cell>
          <cell r="C2542" t="str">
            <v>HRB400E Φ18 9m</v>
          </cell>
          <cell r="D2542" t="str">
            <v>吨</v>
          </cell>
          <cell r="E2542">
            <v>86</v>
          </cell>
          <cell r="F2542">
            <v>45773</v>
          </cell>
          <cell r="G2542" t="str">
            <v>(宜宾兴港三江新区长江工业园建设项目-M2-2#厂房)宜宾市翠屏区宜宾汽车零部件配套产业基地(纬五路南)</v>
          </cell>
          <cell r="H2542" t="str">
            <v>王涛</v>
          </cell>
          <cell r="I2542">
            <v>18381110677</v>
          </cell>
        </row>
        <row r="2543">
          <cell r="A2543" t="str">
            <v>佳业</v>
          </cell>
          <cell r="B2543" t="str">
            <v>螺纹钢</v>
          </cell>
          <cell r="C2543" t="str">
            <v>HRB400E Φ16  9m</v>
          </cell>
          <cell r="D2543" t="str">
            <v>吨</v>
          </cell>
          <cell r="E2543">
            <v>70</v>
          </cell>
          <cell r="F2543">
            <v>45773</v>
          </cell>
          <cell r="G2543" t="str">
            <v>(宜宾兴港三江新区长江工业园建设项目-M2-00-04桩)宜宾市翠屏区宜宾汽车零部件配套产业基地(纬五路南)</v>
          </cell>
          <cell r="H2543" t="str">
            <v>王涛</v>
          </cell>
          <cell r="I2543">
            <v>18381110677</v>
          </cell>
        </row>
        <row r="2544">
          <cell r="A2544" t="str">
            <v>佳业</v>
          </cell>
          <cell r="B2544" t="str">
            <v>螺纹钢</v>
          </cell>
          <cell r="C2544" t="str">
            <v>HRB400E Φ20 12m</v>
          </cell>
          <cell r="D2544" t="str">
            <v>吨</v>
          </cell>
          <cell r="E2544">
            <v>45</v>
          </cell>
          <cell r="F2544">
            <v>45773</v>
          </cell>
          <cell r="G2544" t="str">
            <v>(宜宾兴港三江新区长江工业园建设项目-M2-6#厂房)宜宾市翠屏区宜宾汽车零部件配套产业基地(纬五路南)</v>
          </cell>
          <cell r="H2544" t="str">
            <v>王涛</v>
          </cell>
          <cell r="I2544">
            <v>18381110677</v>
          </cell>
        </row>
        <row r="2545">
          <cell r="A2545" t="str">
            <v>佳业</v>
          </cell>
          <cell r="B2545" t="str">
            <v>螺纹钢</v>
          </cell>
          <cell r="C2545" t="str">
            <v>HRB400E Φ22 12m</v>
          </cell>
          <cell r="D2545" t="str">
            <v>吨</v>
          </cell>
          <cell r="E2545">
            <v>65</v>
          </cell>
          <cell r="F2545">
            <v>45773</v>
          </cell>
          <cell r="G2545" t="str">
            <v>(宜宾兴港三江新区长江工业园建设项目-M2-7#厂房)宜宾市翠屏区宜宾汽车零部件配套产业基地(纬五路南)</v>
          </cell>
          <cell r="H2545" t="str">
            <v>王涛</v>
          </cell>
          <cell r="I2545">
            <v>18381110677</v>
          </cell>
        </row>
        <row r="2546">
          <cell r="A2546" t="str">
            <v>佳业</v>
          </cell>
          <cell r="B2546" t="str">
            <v>螺纹钢</v>
          </cell>
          <cell r="C2546" t="str">
            <v>HRB400E Φ18 9m</v>
          </cell>
          <cell r="D2546" t="str">
            <v>吨</v>
          </cell>
          <cell r="E2546">
            <v>87</v>
          </cell>
          <cell r="F2546">
            <v>45773</v>
          </cell>
          <cell r="G2546" t="str">
            <v>(宜宾兴港三江新区长江工业园建设项目-11#厂房)宜宾市翠屏区宜宾汽车零部件配套产业基地(纬五路南)</v>
          </cell>
          <cell r="H2546" t="str">
            <v>严石林</v>
          </cell>
          <cell r="I2546">
            <v>15924731822</v>
          </cell>
        </row>
        <row r="2547">
          <cell r="A2547" t="str">
            <v>佳业</v>
          </cell>
          <cell r="B2547" t="str">
            <v>螺纹钢</v>
          </cell>
          <cell r="C2547" t="str">
            <v>HRB500E Φ22</v>
          </cell>
          <cell r="D2547" t="str">
            <v>吨</v>
          </cell>
          <cell r="E2547">
            <v>140</v>
          </cell>
          <cell r="F2547">
            <v>45773</v>
          </cell>
          <cell r="G2547" t="str">
            <v>(宜宾兴港三江新区长江工业园建设项目-3#8#9#承台)宜宾市翠屏区宜宾汽车零部件配套产业基地(纬五路南)</v>
          </cell>
          <cell r="H2547" t="str">
            <v>严石林</v>
          </cell>
          <cell r="I2547">
            <v>15924731822</v>
          </cell>
        </row>
        <row r="2548">
          <cell r="A2548" t="str">
            <v>达钢</v>
          </cell>
          <cell r="B2548" t="str">
            <v>螺纹钢</v>
          </cell>
          <cell r="C2548" t="str">
            <v>HRB400E Φ28 9m</v>
          </cell>
          <cell r="D2548" t="str">
            <v>吨</v>
          </cell>
          <cell r="E2548">
            <v>27</v>
          </cell>
          <cell r="F2548">
            <v>45774</v>
          </cell>
          <cell r="G2548" t="str">
            <v>（五冶达州国道542项目-三工区桥梁3工段）四川省达州市达川区赵固镇水文村原村委会下300米</v>
          </cell>
          <cell r="H2548" t="str">
            <v>李代茂</v>
          </cell>
          <cell r="I2548">
            <v>18302833536</v>
          </cell>
        </row>
        <row r="2549">
          <cell r="A2549" t="str">
            <v>达钢</v>
          </cell>
          <cell r="B2549" t="str">
            <v>盘螺</v>
          </cell>
          <cell r="C2549" t="str">
            <v>HRB400E Φ8</v>
          </cell>
          <cell r="D2549" t="str">
            <v>吨</v>
          </cell>
          <cell r="E2549">
            <v>15</v>
          </cell>
          <cell r="F2549">
            <v>45774</v>
          </cell>
          <cell r="G2549" t="str">
            <v>（商投建工达州中医药科技园-1工区）达州市通川区达州中医药职业学院犀牛大道北段</v>
          </cell>
          <cell r="H2549" t="str">
            <v>程黄刚</v>
          </cell>
          <cell r="I2549">
            <v>15108211617</v>
          </cell>
        </row>
        <row r="2550">
          <cell r="A2550" t="str">
            <v>达钢</v>
          </cell>
          <cell r="B2550" t="str">
            <v>盘螺</v>
          </cell>
          <cell r="C2550" t="str">
            <v>HRB400E Φ10</v>
          </cell>
          <cell r="D2550" t="str">
            <v>吨</v>
          </cell>
          <cell r="E2550">
            <v>3</v>
          </cell>
          <cell r="F2550">
            <v>45774</v>
          </cell>
          <cell r="G2550" t="str">
            <v>（商投建工达州中医药科技园-1工区）达州市通川区达州中医药职业学院犀牛大道北段</v>
          </cell>
          <cell r="H2550" t="str">
            <v>程黄刚</v>
          </cell>
          <cell r="I2550">
            <v>15108211617</v>
          </cell>
        </row>
        <row r="2551">
          <cell r="A2551" t="str">
            <v>达钢</v>
          </cell>
          <cell r="B2551" t="str">
            <v>螺纹钢</v>
          </cell>
          <cell r="C2551" t="str">
            <v>HRB400E Φ12 9m</v>
          </cell>
          <cell r="D2551" t="str">
            <v>吨</v>
          </cell>
          <cell r="E2551">
            <v>21</v>
          </cell>
          <cell r="F2551">
            <v>45774</v>
          </cell>
          <cell r="G2551" t="str">
            <v>（商投建工达州中医药科技园-1工区）达州市通川区达州中医药职业学院犀牛大道北段</v>
          </cell>
          <cell r="H2551" t="str">
            <v>程黄刚</v>
          </cell>
          <cell r="I2551">
            <v>15108211617</v>
          </cell>
        </row>
        <row r="2552">
          <cell r="A2552" t="str">
            <v>达钢</v>
          </cell>
          <cell r="B2552" t="str">
            <v>螺纹钢</v>
          </cell>
          <cell r="C2552" t="str">
            <v>HRB400E Φ22 9m</v>
          </cell>
          <cell r="D2552" t="str">
            <v>吨</v>
          </cell>
          <cell r="E2552">
            <v>9</v>
          </cell>
          <cell r="F2552">
            <v>45774</v>
          </cell>
          <cell r="G2552" t="str">
            <v>（商投建工达州中医药科技园-1工区）达州市通川区达州中医药职业学院犀牛大道北段</v>
          </cell>
          <cell r="H2552" t="str">
            <v>程黄刚</v>
          </cell>
          <cell r="I2552">
            <v>15108211617</v>
          </cell>
        </row>
        <row r="2553">
          <cell r="A2553" t="str">
            <v>达钢</v>
          </cell>
          <cell r="B2553" t="str">
            <v>螺纹钢</v>
          </cell>
          <cell r="C2553" t="str">
            <v>HRB400E Φ12 9m</v>
          </cell>
          <cell r="D2553" t="str">
            <v>吨</v>
          </cell>
          <cell r="E2553">
            <v>35</v>
          </cell>
          <cell r="F2553">
            <v>45774</v>
          </cell>
          <cell r="G2553" t="str">
            <v>（十九冶-江龙高速一分部）重庆市云阳县X886附近中国十九冶开云高速项目总包部西98米*复兴互通预制梁场</v>
          </cell>
          <cell r="H2553" t="str">
            <v>吴章红</v>
          </cell>
          <cell r="I2553">
            <v>18628165772</v>
          </cell>
        </row>
        <row r="2554">
          <cell r="A2554" t="str">
            <v>成实</v>
          </cell>
          <cell r="B2554" t="str">
            <v>螺纹钢</v>
          </cell>
          <cell r="C2554" t="str">
            <v>HRB400E Φ16 9m</v>
          </cell>
          <cell r="D2554" t="str">
            <v>吨</v>
          </cell>
          <cell r="E2554">
            <v>12</v>
          </cell>
          <cell r="F2554">
            <v>45774</v>
          </cell>
          <cell r="G2554" t="str">
            <v>（四川商建-射洪城乡一体化项目）遂宁市射洪市忠新幼儿园北侧约220米新溪小区</v>
          </cell>
          <cell r="H2554" t="str">
            <v>柏子刚</v>
          </cell>
          <cell r="I2554">
            <v>15692885305</v>
          </cell>
        </row>
        <row r="2555">
          <cell r="A2555" t="str">
            <v>成实</v>
          </cell>
          <cell r="B2555" t="str">
            <v>螺纹钢</v>
          </cell>
          <cell r="C2555" t="str">
            <v>HRB400E Φ22 9m</v>
          </cell>
          <cell r="D2555" t="str">
            <v>吨</v>
          </cell>
          <cell r="E2555">
            <v>24</v>
          </cell>
          <cell r="F2555">
            <v>45774</v>
          </cell>
          <cell r="G2555" t="str">
            <v>（四川商建-射洪城乡一体化项目）遂宁市射洪市忠新幼儿园北侧约220米新溪小区</v>
          </cell>
          <cell r="H2555" t="str">
            <v>柏子刚</v>
          </cell>
          <cell r="I2555">
            <v>15692885305</v>
          </cell>
        </row>
        <row r="2556">
          <cell r="A2556" t="str">
            <v>晋邦</v>
          </cell>
          <cell r="B2556" t="str">
            <v>高线</v>
          </cell>
          <cell r="C2556" t="str">
            <v>HPB300 Φ8</v>
          </cell>
          <cell r="D2556" t="str">
            <v>吨</v>
          </cell>
          <cell r="E2556">
            <v>8</v>
          </cell>
          <cell r="F2556">
            <v>45774</v>
          </cell>
          <cell r="G2556" t="str">
            <v>（五冶达州国道542项目-一工区桥梁一工段）四川省达州市四川省达州市达川区石桥镇武寨村</v>
          </cell>
          <cell r="H2556" t="str">
            <v>杨勇</v>
          </cell>
          <cell r="I2556">
            <v>18398563998</v>
          </cell>
        </row>
        <row r="2557">
          <cell r="A2557" t="str">
            <v>晋邦</v>
          </cell>
          <cell r="B2557" t="str">
            <v>螺纹钢</v>
          </cell>
          <cell r="C2557" t="str">
            <v>HRB400E Φ12 9m</v>
          </cell>
          <cell r="D2557" t="str">
            <v>吨</v>
          </cell>
          <cell r="E2557">
            <v>9</v>
          </cell>
          <cell r="F2557">
            <v>45774</v>
          </cell>
          <cell r="G2557" t="str">
            <v>（五冶达州国道542项目-一工区桥梁一工段）四川省达州市四川省达州市达川区石桥镇武寨村</v>
          </cell>
          <cell r="H2557" t="str">
            <v>杨勇</v>
          </cell>
          <cell r="I2557">
            <v>18398563998</v>
          </cell>
        </row>
        <row r="2558">
          <cell r="A2558" t="str">
            <v>晋邦</v>
          </cell>
          <cell r="B2558" t="str">
            <v>螺纹钢</v>
          </cell>
          <cell r="C2558" t="str">
            <v>HRB400E Φ14 9m</v>
          </cell>
          <cell r="D2558" t="str">
            <v>吨</v>
          </cell>
          <cell r="E2558">
            <v>10</v>
          </cell>
          <cell r="F2558">
            <v>45774</v>
          </cell>
          <cell r="G2558" t="str">
            <v>（五冶达州国道542项目-一工区桥梁一工段）四川省达州市四川省达州市达川区石桥镇武寨村</v>
          </cell>
          <cell r="H2558" t="str">
            <v>杨勇</v>
          </cell>
          <cell r="I2558">
            <v>18398563998</v>
          </cell>
        </row>
        <row r="2559">
          <cell r="A2559" t="str">
            <v>晋邦</v>
          </cell>
          <cell r="B2559" t="str">
            <v>螺纹钢</v>
          </cell>
          <cell r="C2559" t="str">
            <v>HRB400E Φ16 9m</v>
          </cell>
          <cell r="D2559" t="str">
            <v>吨</v>
          </cell>
          <cell r="E2559">
            <v>3</v>
          </cell>
          <cell r="F2559">
            <v>45774</v>
          </cell>
          <cell r="G2559" t="str">
            <v>（五冶达州国道542项目-一工区桥梁一工段）四川省达州市四川省达州市达川区石桥镇武寨村</v>
          </cell>
          <cell r="H2559" t="str">
            <v>杨勇</v>
          </cell>
          <cell r="I2559">
            <v>18398563998</v>
          </cell>
        </row>
        <row r="2560">
          <cell r="A2560" t="str">
            <v>晋邦</v>
          </cell>
          <cell r="B2560" t="str">
            <v>螺纹钢</v>
          </cell>
          <cell r="C2560" t="str">
            <v>HRB400E Φ18 9m</v>
          </cell>
          <cell r="D2560" t="str">
            <v>吨</v>
          </cell>
          <cell r="E2560">
            <v>6</v>
          </cell>
          <cell r="F2560">
            <v>45774</v>
          </cell>
          <cell r="G2560" t="str">
            <v>（五冶达州国道542项目-一工区桥梁一工段）四川省达州市四川省达州市达川区石桥镇武寨村</v>
          </cell>
          <cell r="H2560" t="str">
            <v>杨勇</v>
          </cell>
          <cell r="I2560">
            <v>18398563998</v>
          </cell>
        </row>
        <row r="2561">
          <cell r="A2561" t="str">
            <v>晋邦</v>
          </cell>
          <cell r="B2561" t="str">
            <v>螺纹钢</v>
          </cell>
          <cell r="C2561" t="str">
            <v>HRB400E Φ12 9m</v>
          </cell>
          <cell r="D2561" t="str">
            <v>吨</v>
          </cell>
          <cell r="E2561">
            <v>18</v>
          </cell>
          <cell r="F2561">
            <v>45774</v>
          </cell>
          <cell r="G2561" t="str">
            <v>（五冶达州国道542项目-一工区桥梁二工段）四川省达州市达川区达川区石梯镇石成村</v>
          </cell>
          <cell r="H2561" t="str">
            <v>夏树彬</v>
          </cell>
          <cell r="I2561">
            <v>13518183653</v>
          </cell>
        </row>
        <row r="2562">
          <cell r="A2562" t="str">
            <v>晋邦</v>
          </cell>
          <cell r="B2562" t="str">
            <v>螺纹钢</v>
          </cell>
          <cell r="C2562" t="str">
            <v>HRB400E Φ14 9m</v>
          </cell>
          <cell r="D2562" t="str">
            <v>吨</v>
          </cell>
          <cell r="E2562">
            <v>16</v>
          </cell>
          <cell r="F2562">
            <v>45774</v>
          </cell>
          <cell r="G2562" t="str">
            <v>（五冶达州国道542项目-一工区桥梁二工段）四川省达州市达川区达川区石梯镇石成村</v>
          </cell>
          <cell r="H2562" t="str">
            <v>夏树彬</v>
          </cell>
          <cell r="I2562">
            <v>13518183653</v>
          </cell>
        </row>
        <row r="2563">
          <cell r="A2563" t="str">
            <v>晋邦</v>
          </cell>
          <cell r="B2563" t="str">
            <v>螺纹钢</v>
          </cell>
          <cell r="C2563" t="str">
            <v>HRB400E Φ25 9m</v>
          </cell>
          <cell r="D2563" t="str">
            <v>吨</v>
          </cell>
          <cell r="E2563">
            <v>6</v>
          </cell>
          <cell r="F2563">
            <v>45774</v>
          </cell>
          <cell r="G2563" t="str">
            <v>（五冶达州国道542项目-一工区桥梁二工段）四川省达州市达川区达川区石梯镇石成村</v>
          </cell>
          <cell r="H2563" t="str">
            <v>夏树彬</v>
          </cell>
          <cell r="I2563">
            <v>13518183653</v>
          </cell>
        </row>
        <row r="2564">
          <cell r="A2564" t="str">
            <v>晋邦</v>
          </cell>
          <cell r="B2564" t="str">
            <v>盘螺</v>
          </cell>
          <cell r="C2564" t="str">
            <v>HRB400E Φ6</v>
          </cell>
          <cell r="D2564" t="str">
            <v>吨</v>
          </cell>
          <cell r="E2564">
            <v>6</v>
          </cell>
          <cell r="F2564">
            <v>45774</v>
          </cell>
          <cell r="G2564" t="str">
            <v>（商投建工达州中医药科技园-1工区）达州市通川区达州中医药职业学院犀牛大道北段</v>
          </cell>
          <cell r="H2564" t="str">
            <v>程黄刚</v>
          </cell>
          <cell r="I2564">
            <v>15108211617</v>
          </cell>
        </row>
        <row r="2565">
          <cell r="A2565" t="str">
            <v>晋邦</v>
          </cell>
          <cell r="B2565" t="str">
            <v>螺纹钢</v>
          </cell>
          <cell r="C2565" t="str">
            <v>HRB400E Φ16 9m</v>
          </cell>
          <cell r="D2565" t="str">
            <v>吨</v>
          </cell>
          <cell r="E2565">
            <v>13</v>
          </cell>
          <cell r="F2565">
            <v>45774</v>
          </cell>
          <cell r="G2565" t="str">
            <v>（商投建工达州中医药科技园-1工区）达州市通川区达州中医药职业学院犀牛大道北段</v>
          </cell>
          <cell r="H2565" t="str">
            <v>程黄刚</v>
          </cell>
          <cell r="I2565">
            <v>15108211617</v>
          </cell>
        </row>
        <row r="2566">
          <cell r="A2566" t="str">
            <v>晋邦</v>
          </cell>
          <cell r="B2566" t="str">
            <v>螺纹钢</v>
          </cell>
          <cell r="C2566" t="str">
            <v>HRB400E Φ18 12m</v>
          </cell>
          <cell r="D2566" t="str">
            <v>吨</v>
          </cell>
          <cell r="E2566">
            <v>3</v>
          </cell>
          <cell r="F2566">
            <v>45774</v>
          </cell>
          <cell r="G2566" t="str">
            <v>（商投建工达州中医药科技园-1工区）达州市通川区达州中医药职业学院犀牛大道北段</v>
          </cell>
          <cell r="H2566" t="str">
            <v>程黄刚</v>
          </cell>
          <cell r="I2566">
            <v>15108211617</v>
          </cell>
        </row>
        <row r="2567">
          <cell r="A2567" t="str">
            <v>晋邦</v>
          </cell>
          <cell r="B2567" t="str">
            <v>螺纹钢</v>
          </cell>
          <cell r="C2567" t="str">
            <v>HRB400E Φ20 9m</v>
          </cell>
          <cell r="D2567" t="str">
            <v>吨</v>
          </cell>
          <cell r="E2567">
            <v>13</v>
          </cell>
          <cell r="F2567">
            <v>45774</v>
          </cell>
          <cell r="G2567" t="str">
            <v>（商投建工达州中医药科技园-1工区）达州市通川区达州中医药职业学院犀牛大道北段</v>
          </cell>
          <cell r="H2567" t="str">
            <v>程黄刚</v>
          </cell>
          <cell r="I2567">
            <v>15108211617</v>
          </cell>
        </row>
        <row r="2568">
          <cell r="A2568" t="str">
            <v>晋邦</v>
          </cell>
          <cell r="B2568" t="str">
            <v>螺纹钢</v>
          </cell>
          <cell r="C2568" t="str">
            <v>HRB400E Φ16 12m</v>
          </cell>
          <cell r="D2568" t="str">
            <v>吨</v>
          </cell>
          <cell r="E2568">
            <v>70</v>
          </cell>
          <cell r="F2568">
            <v>45774</v>
          </cell>
          <cell r="G2568" t="str">
            <v>(宜宾兴港三江新区长江工业园建设项目-M2-00-04桩)宜宾市翠屏区宜宾汽车零部件配套产业基地(纬五路南)</v>
          </cell>
          <cell r="H2568" t="str">
            <v>王涛</v>
          </cell>
          <cell r="I2568">
            <v>18381110677</v>
          </cell>
        </row>
        <row r="2569">
          <cell r="A2569" t="str">
            <v>晋邦</v>
          </cell>
          <cell r="B2569" t="str">
            <v>盘螺</v>
          </cell>
          <cell r="C2569" t="str">
            <v>HRB400E Φ10</v>
          </cell>
          <cell r="D2569" t="str">
            <v>吨</v>
          </cell>
          <cell r="E2569">
            <v>15</v>
          </cell>
          <cell r="F2569">
            <v>45774</v>
          </cell>
          <cell r="G2569" t="str">
            <v>(宜宾兴港三江新区长江工业园建设项目-M2-7#厂房)宜宾市翠屏区宜宾汽车零部件配套产业基地(纬五路南)</v>
          </cell>
          <cell r="H2569" t="str">
            <v>王涛</v>
          </cell>
          <cell r="I2569">
            <v>18381110677</v>
          </cell>
        </row>
        <row r="2570">
          <cell r="A2570" t="str">
            <v>晋邦</v>
          </cell>
          <cell r="B2570" t="str">
            <v>螺纹钢</v>
          </cell>
          <cell r="C2570" t="str">
            <v>HRB400E Φ22 12m</v>
          </cell>
          <cell r="D2570" t="str">
            <v>吨</v>
          </cell>
          <cell r="E2570">
            <v>20</v>
          </cell>
          <cell r="F2570">
            <v>45774</v>
          </cell>
          <cell r="G2570" t="str">
            <v>(宜宾兴港三江新区长江工业园建设项目-M2-7#厂房)宜宾市翠屏区宜宾汽车零部件配套产业基地(纬五路南)</v>
          </cell>
          <cell r="H2570" t="str">
            <v>王涛</v>
          </cell>
          <cell r="I2570">
            <v>18381110677</v>
          </cell>
        </row>
        <row r="2571">
          <cell r="A2571" t="str">
            <v>晋邦</v>
          </cell>
          <cell r="B2571" t="str">
            <v>盘螺</v>
          </cell>
          <cell r="C2571" t="str">
            <v>HRB400E Φ8</v>
          </cell>
          <cell r="D2571" t="str">
            <v>吨</v>
          </cell>
          <cell r="E2571">
            <v>20</v>
          </cell>
          <cell r="F2571">
            <v>45774</v>
          </cell>
          <cell r="G2571" t="str">
            <v>(宜宾兴港三江新区长江工业园建设项目-9#厂房)宜宾市翠屏区宜宾汽车零部件配套产业基地(纬五路南)</v>
          </cell>
          <cell r="H2571" t="str">
            <v>严石林</v>
          </cell>
          <cell r="I2571">
            <v>15924731822</v>
          </cell>
        </row>
        <row r="2572">
          <cell r="A2572" t="str">
            <v>晋邦</v>
          </cell>
          <cell r="B2572" t="str">
            <v>盘螺</v>
          </cell>
          <cell r="C2572" t="str">
            <v>HRB400E Φ10</v>
          </cell>
          <cell r="D2572" t="str">
            <v>吨</v>
          </cell>
          <cell r="E2572">
            <v>15</v>
          </cell>
          <cell r="F2572">
            <v>45774</v>
          </cell>
          <cell r="G2572" t="str">
            <v>(宜宾兴港三江新区长江工业园建设项目-9#厂房)宜宾市翠屏区宜宾汽车零部件配套产业基地(纬五路南)</v>
          </cell>
          <cell r="H2572" t="str">
            <v>严石林</v>
          </cell>
          <cell r="I2572">
            <v>15924731822</v>
          </cell>
        </row>
        <row r="2573">
          <cell r="A2573" t="str">
            <v>晋邦</v>
          </cell>
          <cell r="B2573" t="str">
            <v>螺纹钢</v>
          </cell>
          <cell r="C2573" t="str">
            <v>HRB400E Φ12 9m</v>
          </cell>
          <cell r="D2573" t="str">
            <v>吨</v>
          </cell>
          <cell r="E2573">
            <v>80</v>
          </cell>
          <cell r="F2573">
            <v>45774</v>
          </cell>
          <cell r="G2573" t="str">
            <v>（十九冶-江龙高速一分部）重庆市云阳县X886附近中国十九冶开云高速项目总包部西98米*复兴互通预制梁场</v>
          </cell>
          <cell r="H2573" t="str">
            <v>吴章红</v>
          </cell>
          <cell r="I2573">
            <v>18628165772</v>
          </cell>
        </row>
        <row r="2574">
          <cell r="A2574" t="str">
            <v>晋邦</v>
          </cell>
          <cell r="B2574" t="str">
            <v>螺纹钢</v>
          </cell>
          <cell r="C2574" t="str">
            <v>HRB400E Φ25 9m</v>
          </cell>
          <cell r="D2574" t="str">
            <v>吨</v>
          </cell>
          <cell r="E2574">
            <v>27</v>
          </cell>
          <cell r="F2574">
            <v>45774</v>
          </cell>
          <cell r="G2574" t="str">
            <v>（十九冶-江龙高速一分部）重庆市云阳县X886附近中国十九冶开云高速项目总包部西98米*复兴互通预制梁场</v>
          </cell>
          <cell r="H2574" t="str">
            <v>吴章红</v>
          </cell>
          <cell r="I2574">
            <v>18628165772</v>
          </cell>
        </row>
        <row r="2575">
          <cell r="A2575" t="str">
            <v>晋邦</v>
          </cell>
          <cell r="B2575" t="str">
            <v>盘螺</v>
          </cell>
          <cell r="C2575" t="str">
            <v>HRB400E Φ10</v>
          </cell>
          <cell r="D2575" t="str">
            <v>吨</v>
          </cell>
          <cell r="E2575">
            <v>18</v>
          </cell>
          <cell r="F2575">
            <v>45774</v>
          </cell>
          <cell r="G2575" t="str">
            <v>（十九冶-江龙高速一分部）重庆市云阳县X886附近中国十九冶开云高速项目总包部西98米*复兴互通预制梁场</v>
          </cell>
          <cell r="H2575" t="str">
            <v>吴章红</v>
          </cell>
          <cell r="I2575">
            <v>18628165772</v>
          </cell>
        </row>
        <row r="2576">
          <cell r="A2576" t="str">
            <v>晋邦</v>
          </cell>
          <cell r="B2576" t="str">
            <v>高线</v>
          </cell>
          <cell r="C2576" t="str">
            <v>HPB300Φ10</v>
          </cell>
          <cell r="D2576" t="str">
            <v>吨</v>
          </cell>
          <cell r="E2576">
            <v>18</v>
          </cell>
          <cell r="F2576">
            <v>45774</v>
          </cell>
          <cell r="G2576" t="str">
            <v>（十九冶-江龙高速一分部）重庆市云阳县X886附近中国十九冶开云高速项目总包部西98米*复兴互通预制梁场</v>
          </cell>
          <cell r="H2576" t="str">
            <v>吴章红</v>
          </cell>
          <cell r="I2576">
            <v>18628165772</v>
          </cell>
        </row>
        <row r="2577">
          <cell r="A2577" t="str">
            <v>晋邦</v>
          </cell>
          <cell r="B2577" t="str">
            <v>螺纹钢</v>
          </cell>
          <cell r="C2577" t="str">
            <v>HRB400E Φ12 9m</v>
          </cell>
          <cell r="D2577" t="str">
            <v>吨</v>
          </cell>
          <cell r="E2577">
            <v>70</v>
          </cell>
          <cell r="F2577">
            <v>45774</v>
          </cell>
          <cell r="G2577" t="str">
            <v>（十九冶-江龙高速二分部）重庆市云阳县S305附近*龙角梁场</v>
          </cell>
          <cell r="H2577" t="str">
            <v>张鹏</v>
          </cell>
          <cell r="I2577">
            <v>18223006448</v>
          </cell>
        </row>
        <row r="2578">
          <cell r="A2578" t="str">
            <v>晋邦</v>
          </cell>
          <cell r="B2578" t="str">
            <v>高线</v>
          </cell>
          <cell r="C2578" t="str">
            <v>HPB300Φ8</v>
          </cell>
          <cell r="D2578" t="str">
            <v>吨</v>
          </cell>
          <cell r="E2578">
            <v>6</v>
          </cell>
          <cell r="F2578">
            <v>45774</v>
          </cell>
          <cell r="G2578" t="str">
            <v>（十九冶-江龙高速二分部）重庆市云阳县宝坪镇双塆村*宝坪梁场</v>
          </cell>
          <cell r="H2578" t="str">
            <v>张鹏</v>
          </cell>
          <cell r="I2578">
            <v>18223006448</v>
          </cell>
        </row>
        <row r="2579">
          <cell r="A2579" t="str">
            <v>晋邦</v>
          </cell>
          <cell r="B2579" t="str">
            <v>螺纹钢</v>
          </cell>
          <cell r="C2579" t="str">
            <v>HRB400E Φ12 9m</v>
          </cell>
          <cell r="D2579" t="str">
            <v>吨</v>
          </cell>
          <cell r="E2579">
            <v>3</v>
          </cell>
          <cell r="F2579">
            <v>45774</v>
          </cell>
          <cell r="G2579" t="str">
            <v>（十九冶-江龙高速二分部）重庆市云阳县宝坪镇双塆村*宝坪梁场</v>
          </cell>
          <cell r="H2579" t="str">
            <v>张鹏</v>
          </cell>
          <cell r="I2579">
            <v>18223006448</v>
          </cell>
        </row>
        <row r="2580">
          <cell r="A2580" t="str">
            <v>晋邦</v>
          </cell>
          <cell r="B2580" t="str">
            <v>螺纹钢</v>
          </cell>
          <cell r="C2580" t="str">
            <v>HRB400E Φ14 9m</v>
          </cell>
          <cell r="D2580" t="str">
            <v>吨</v>
          </cell>
          <cell r="E2580">
            <v>3</v>
          </cell>
          <cell r="F2580">
            <v>45774</v>
          </cell>
          <cell r="G2580" t="str">
            <v>（十九冶-江龙高速二分部）重庆市云阳县宝坪镇双塆村*宝坪梁场</v>
          </cell>
          <cell r="H2580" t="str">
            <v>张鹏</v>
          </cell>
          <cell r="I2580">
            <v>18223006448</v>
          </cell>
        </row>
        <row r="2581">
          <cell r="A2581" t="str">
            <v>晋邦</v>
          </cell>
          <cell r="B2581" t="str">
            <v>螺纹钢</v>
          </cell>
          <cell r="C2581" t="str">
            <v>HRB400E Φ16 9m</v>
          </cell>
          <cell r="D2581" t="str">
            <v>吨</v>
          </cell>
          <cell r="E2581">
            <v>5</v>
          </cell>
          <cell r="F2581">
            <v>45774</v>
          </cell>
          <cell r="G2581" t="str">
            <v>（十九冶-江龙高速二分部）重庆市云阳县宝坪镇双塆村*宝坪梁场</v>
          </cell>
          <cell r="H2581" t="str">
            <v>张鹏</v>
          </cell>
          <cell r="I2581">
            <v>18223006448</v>
          </cell>
        </row>
        <row r="2582">
          <cell r="A2582" t="str">
            <v>晋邦</v>
          </cell>
          <cell r="B2582" t="str">
            <v>螺纹钢</v>
          </cell>
          <cell r="C2582" t="str">
            <v>HRB400E Φ20 9m</v>
          </cell>
          <cell r="D2582" t="str">
            <v>吨</v>
          </cell>
          <cell r="E2582">
            <v>8</v>
          </cell>
          <cell r="F2582">
            <v>45774</v>
          </cell>
          <cell r="G2582" t="str">
            <v>（十九冶-江龙高速二分部）重庆市云阳县宝坪镇双塆村*宝坪梁场</v>
          </cell>
          <cell r="H2582" t="str">
            <v>张鹏</v>
          </cell>
          <cell r="I2582">
            <v>18223006448</v>
          </cell>
        </row>
        <row r="2583">
          <cell r="A2583" t="str">
            <v>晋邦</v>
          </cell>
          <cell r="B2583" t="str">
            <v>螺纹钢</v>
          </cell>
          <cell r="C2583" t="str">
            <v>HRB400E Φ25 9m</v>
          </cell>
          <cell r="D2583" t="str">
            <v>吨</v>
          </cell>
          <cell r="E2583">
            <v>3</v>
          </cell>
          <cell r="F2583">
            <v>45774</v>
          </cell>
          <cell r="G2583" t="str">
            <v>（十九冶-江龙高速二分部）重庆市云阳县宝坪镇双塆村*宝坪梁场</v>
          </cell>
          <cell r="H2583" t="str">
            <v>张鹏</v>
          </cell>
          <cell r="I2583">
            <v>18223006448</v>
          </cell>
        </row>
        <row r="2584">
          <cell r="A2584" t="str">
            <v>晋邦</v>
          </cell>
          <cell r="B2584" t="str">
            <v>高线</v>
          </cell>
          <cell r="C2584" t="str">
            <v>HPB300Φ8</v>
          </cell>
          <cell r="D2584" t="str">
            <v>吨</v>
          </cell>
          <cell r="E2584">
            <v>20</v>
          </cell>
          <cell r="F2584">
            <v>45774</v>
          </cell>
          <cell r="G2584" t="str">
            <v>（十九冶-江龙高速二分部）重庆市云阳县凤鸣镇平顶村*磨子坪隧道出口</v>
          </cell>
          <cell r="H2584" t="str">
            <v>张鹏</v>
          </cell>
          <cell r="I2584">
            <v>18223006448</v>
          </cell>
        </row>
        <row r="2585">
          <cell r="A2585" t="str">
            <v>晋邦</v>
          </cell>
          <cell r="B2585" t="str">
            <v>高线</v>
          </cell>
          <cell r="C2585" t="str">
            <v>HPB300Φ10</v>
          </cell>
          <cell r="D2585" t="str">
            <v>吨</v>
          </cell>
          <cell r="E2585">
            <v>45</v>
          </cell>
          <cell r="F2585">
            <v>45774</v>
          </cell>
          <cell r="G2585" t="str">
            <v>（十九冶-江龙高速二分部）重庆市云阳县凤鸣镇平顶村*磨子坪隧道出口</v>
          </cell>
          <cell r="H2585" t="str">
            <v>张鹏</v>
          </cell>
          <cell r="I2585">
            <v>18223006448</v>
          </cell>
        </row>
        <row r="2586">
          <cell r="A2586" t="str">
            <v>晋邦</v>
          </cell>
          <cell r="B2586" t="str">
            <v>直螺纹</v>
          </cell>
          <cell r="C2586" t="str">
            <v>HRB400E Φ12 9m</v>
          </cell>
          <cell r="D2586" t="str">
            <v>吨</v>
          </cell>
          <cell r="E2586">
            <v>40</v>
          </cell>
          <cell r="F2586">
            <v>45774</v>
          </cell>
          <cell r="G2586" t="str">
            <v>（十九冶-江龙高速二分部）重庆市云阳县宝坪镇双塆村*宝坪梁场</v>
          </cell>
          <cell r="H2586" t="str">
            <v>张鹏</v>
          </cell>
          <cell r="I2586">
            <v>18223006448</v>
          </cell>
        </row>
        <row r="2587">
          <cell r="A2587" t="str">
            <v>晋邦</v>
          </cell>
          <cell r="B2587" t="str">
            <v>直螺纹</v>
          </cell>
          <cell r="C2587" t="str">
            <v>HRB400E Φ25 9m</v>
          </cell>
          <cell r="D2587" t="str">
            <v>吨</v>
          </cell>
          <cell r="E2587">
            <v>25</v>
          </cell>
          <cell r="F2587">
            <v>45774</v>
          </cell>
          <cell r="G2587" t="str">
            <v>（十九冶-江龙高速二分部）重庆市云阳县宝坪镇双塆村*宝坪梁场</v>
          </cell>
          <cell r="H2587" t="str">
            <v>张鹏</v>
          </cell>
          <cell r="I2587">
            <v>18223006448</v>
          </cell>
        </row>
        <row r="2588">
          <cell r="A2588" t="str">
            <v>晋邦</v>
          </cell>
          <cell r="B2588" t="str">
            <v>高线</v>
          </cell>
          <cell r="C2588" t="str">
            <v>HPB300Φ10</v>
          </cell>
          <cell r="D2588" t="str">
            <v>吨</v>
          </cell>
          <cell r="E2588">
            <v>12</v>
          </cell>
          <cell r="F2588">
            <v>45774</v>
          </cell>
          <cell r="G2588" t="str">
            <v>（十九冶-江龙高速二分部）重庆市云阳县宝坪镇双塆村*宝坪梁场</v>
          </cell>
          <cell r="H2588" t="str">
            <v>张鹏</v>
          </cell>
          <cell r="I2588">
            <v>18223006448</v>
          </cell>
        </row>
        <row r="2589">
          <cell r="A2589" t="str">
            <v>晋邦</v>
          </cell>
          <cell r="B2589" t="str">
            <v>盘螺</v>
          </cell>
          <cell r="C2589" t="str">
            <v>HRB400E Φ10</v>
          </cell>
          <cell r="D2589" t="str">
            <v>吨</v>
          </cell>
          <cell r="E2589">
            <v>13</v>
          </cell>
          <cell r="F2589">
            <v>45774</v>
          </cell>
          <cell r="G2589" t="str">
            <v>（十九冶-江龙高速二分部）重庆市云阳县宝坪镇双塆村*宝坪梁场</v>
          </cell>
          <cell r="H2589" t="str">
            <v>张鹏</v>
          </cell>
          <cell r="I2589">
            <v>18223006448</v>
          </cell>
        </row>
        <row r="2590">
          <cell r="A2590" t="str">
            <v>晋邦</v>
          </cell>
          <cell r="B2590" t="str">
            <v>直螺纹</v>
          </cell>
          <cell r="C2590" t="str">
            <v>HRB400E Φ16 9m</v>
          </cell>
          <cell r="D2590" t="str">
            <v>吨</v>
          </cell>
          <cell r="E2590">
            <v>15</v>
          </cell>
          <cell r="F2590">
            <v>45774</v>
          </cell>
          <cell r="G2590" t="str">
            <v>（十九冶-江龙高速三分部）重庆市云阳县清水土家族乡云峰乡开云高速（钢厂村）*龙缸匝道桥</v>
          </cell>
          <cell r="H2590" t="str">
            <v>任海军</v>
          </cell>
          <cell r="I2590">
            <v>17725037830</v>
          </cell>
        </row>
        <row r="2591">
          <cell r="A2591" t="str">
            <v>晋邦</v>
          </cell>
          <cell r="B2591" t="str">
            <v>直螺纹</v>
          </cell>
          <cell r="C2591" t="str">
            <v>HRB400E Φ12 9m</v>
          </cell>
          <cell r="D2591" t="str">
            <v>吨</v>
          </cell>
          <cell r="E2591">
            <v>15</v>
          </cell>
          <cell r="F2591">
            <v>45774</v>
          </cell>
          <cell r="G2591" t="str">
            <v>（十九冶-江龙高速三分部）重庆市云阳县清水土家族乡云峰乡开云高速（钢厂村）*龙缸匝道桥</v>
          </cell>
          <cell r="H2591" t="str">
            <v>任海军</v>
          </cell>
          <cell r="I2591">
            <v>17725037830</v>
          </cell>
        </row>
        <row r="2592">
          <cell r="A2592" t="str">
            <v>晋邦</v>
          </cell>
          <cell r="B2592" t="str">
            <v>直螺纹</v>
          </cell>
          <cell r="C2592" t="str">
            <v>HRB400E Φ20 9m</v>
          </cell>
          <cell r="D2592" t="str">
            <v>吨</v>
          </cell>
          <cell r="E2592">
            <v>3</v>
          </cell>
          <cell r="F2592">
            <v>45774</v>
          </cell>
          <cell r="G2592" t="str">
            <v>（十九冶-江龙高速三分部）重庆市云阳县清水土家族乡云峰乡开云高速（钢厂村）*龙缸匝道桥</v>
          </cell>
          <cell r="H2592" t="str">
            <v>任海军</v>
          </cell>
          <cell r="I2592">
            <v>17725037830</v>
          </cell>
        </row>
        <row r="2593">
          <cell r="A2593" t="str">
            <v>晋邦</v>
          </cell>
          <cell r="B2593" t="str">
            <v>直螺纹</v>
          </cell>
          <cell r="C2593" t="str">
            <v>HRB400E Φ12 9m</v>
          </cell>
          <cell r="D2593" t="str">
            <v>吨</v>
          </cell>
          <cell r="E2593">
            <v>30</v>
          </cell>
          <cell r="F2593">
            <v>45774</v>
          </cell>
          <cell r="G2593" t="str">
            <v>（十九冶-江龙高速三分部）重庆市云阳县龙角镇*皮家营梁场</v>
          </cell>
          <cell r="H2593" t="str">
            <v>任海军</v>
          </cell>
          <cell r="I2593">
            <v>17725037830</v>
          </cell>
        </row>
        <row r="2594">
          <cell r="A2594" t="str">
            <v>晋邦</v>
          </cell>
          <cell r="B2594" t="str">
            <v>直螺纹</v>
          </cell>
          <cell r="C2594" t="str">
            <v>HRB400E Φ16 9m</v>
          </cell>
          <cell r="D2594" t="str">
            <v>吨</v>
          </cell>
          <cell r="E2594">
            <v>15</v>
          </cell>
          <cell r="F2594">
            <v>45774</v>
          </cell>
          <cell r="G2594" t="str">
            <v>（十九冶-江龙高速三分部）重庆市云阳县龙角镇*刘家漕3#桥</v>
          </cell>
          <cell r="H2594" t="str">
            <v>任海军</v>
          </cell>
          <cell r="I2594">
            <v>17725037830</v>
          </cell>
        </row>
        <row r="2595">
          <cell r="A2595" t="str">
            <v>晋邦</v>
          </cell>
          <cell r="B2595" t="str">
            <v>直螺纹</v>
          </cell>
          <cell r="C2595" t="str">
            <v>HRB400E Φ12 9m</v>
          </cell>
          <cell r="D2595" t="str">
            <v>吨</v>
          </cell>
          <cell r="E2595">
            <v>15</v>
          </cell>
          <cell r="F2595">
            <v>45774</v>
          </cell>
          <cell r="G2595" t="str">
            <v>（十九冶-江龙高速三分部）重庆市云阳县龙角镇*刘家漕3#桥</v>
          </cell>
          <cell r="H2595" t="str">
            <v>任海军</v>
          </cell>
          <cell r="I2595">
            <v>17725037830</v>
          </cell>
        </row>
        <row r="2596">
          <cell r="A2596" t="str">
            <v>晋邦</v>
          </cell>
          <cell r="B2596" t="str">
            <v>高线</v>
          </cell>
          <cell r="C2596" t="str">
            <v>HPB300Φ10</v>
          </cell>
          <cell r="D2596" t="str">
            <v>吨</v>
          </cell>
          <cell r="E2596">
            <v>5</v>
          </cell>
          <cell r="F2596">
            <v>45774</v>
          </cell>
          <cell r="G2596" t="str">
            <v>（十九冶-江龙高速三分部）重庆市云阳县龙角镇*刘家漕3#桥</v>
          </cell>
          <cell r="H2596" t="str">
            <v>任海军</v>
          </cell>
          <cell r="I2596">
            <v>17725037830</v>
          </cell>
        </row>
        <row r="2597">
          <cell r="A2597" t="str">
            <v>晋邦</v>
          </cell>
          <cell r="B2597" t="str">
            <v>直螺纹</v>
          </cell>
          <cell r="C2597" t="str">
            <v>HRB400E Φ12 9m</v>
          </cell>
          <cell r="D2597" t="str">
            <v>吨</v>
          </cell>
          <cell r="E2597">
            <v>20</v>
          </cell>
          <cell r="F2597">
            <v>45774</v>
          </cell>
          <cell r="G2597" t="str">
            <v>（十九冶-江龙高速三分部）重庆市云阳县蔈草镇三坵田*小尖山梁场</v>
          </cell>
          <cell r="H2597" t="str">
            <v>任海军</v>
          </cell>
          <cell r="I2597">
            <v>17725037830</v>
          </cell>
        </row>
        <row r="2598">
          <cell r="A2598" t="str">
            <v>晋邦</v>
          </cell>
          <cell r="B2598" t="str">
            <v>直螺纹</v>
          </cell>
          <cell r="C2598" t="str">
            <v>HRB400E Φ16 9m</v>
          </cell>
          <cell r="D2598" t="str">
            <v>吨</v>
          </cell>
          <cell r="E2598">
            <v>15</v>
          </cell>
          <cell r="F2598">
            <v>45774</v>
          </cell>
          <cell r="G2598" t="str">
            <v>（十九冶-江龙高速三分部）重庆市云阳县蔈草镇三坵田*小尖山梁场</v>
          </cell>
          <cell r="H2598" t="str">
            <v>任海军</v>
          </cell>
          <cell r="I2598">
            <v>17725037830</v>
          </cell>
        </row>
        <row r="2599">
          <cell r="A2599" t="str">
            <v>晋邦</v>
          </cell>
          <cell r="B2599" t="str">
            <v>直螺纹</v>
          </cell>
          <cell r="C2599" t="str">
            <v>HRB400E Φ25 9m</v>
          </cell>
          <cell r="D2599" t="str">
            <v>吨</v>
          </cell>
          <cell r="E2599">
            <v>15</v>
          </cell>
          <cell r="F2599">
            <v>45774</v>
          </cell>
          <cell r="G2599" t="str">
            <v>（十九冶-江龙高速三分部）重庆市云阳县蔈草镇三坵田*小尖山梁场</v>
          </cell>
          <cell r="H2599" t="str">
            <v>任海军</v>
          </cell>
          <cell r="I2599">
            <v>17725037830</v>
          </cell>
        </row>
        <row r="2600">
          <cell r="A2600" t="str">
            <v>晋邦</v>
          </cell>
          <cell r="B2600" t="str">
            <v>直螺纹</v>
          </cell>
          <cell r="C2600" t="str">
            <v>HRB400E Φ12 9m</v>
          </cell>
          <cell r="D2600" t="str">
            <v>吨</v>
          </cell>
          <cell r="E2600">
            <v>15</v>
          </cell>
          <cell r="F2600">
            <v>45774</v>
          </cell>
          <cell r="G2600" t="str">
            <v>（十九冶-江龙高速三分部）重庆市云阳县蔈草镇三坵田*朗树湾1#桥桥面</v>
          </cell>
          <cell r="H2600" t="str">
            <v>任海军</v>
          </cell>
          <cell r="I2600">
            <v>17725037830</v>
          </cell>
        </row>
        <row r="2601">
          <cell r="A2601" t="str">
            <v>晋邦</v>
          </cell>
          <cell r="B2601" t="str">
            <v>直螺纹</v>
          </cell>
          <cell r="C2601" t="str">
            <v>HRB400E Φ25 9m</v>
          </cell>
          <cell r="D2601" t="str">
            <v>吨</v>
          </cell>
          <cell r="E2601">
            <v>2.5</v>
          </cell>
          <cell r="F2601">
            <v>45774</v>
          </cell>
          <cell r="G2601" t="str">
            <v>（十九冶-江龙高速三分部）重庆市云阳县蔈草镇三坵田*朗树湾1#桥桥面</v>
          </cell>
          <cell r="H2601" t="str">
            <v>任海军</v>
          </cell>
          <cell r="I2601">
            <v>17725037830</v>
          </cell>
        </row>
        <row r="2602">
          <cell r="A2602" t="str">
            <v>润耀</v>
          </cell>
          <cell r="B2602" t="str">
            <v>盘螺</v>
          </cell>
          <cell r="C2602" t="str">
            <v>HRB400E Φ8</v>
          </cell>
          <cell r="D2602" t="str">
            <v>吨</v>
          </cell>
          <cell r="E2602">
            <v>9</v>
          </cell>
          <cell r="F2602">
            <v>45774</v>
          </cell>
          <cell r="G2602" t="str">
            <v>（五冶钢构宜宾高县月江镇建设项目）  四川省宜宾市高县月江镇刚记超市斜对面(还阳组团沪碳二期项目)</v>
          </cell>
          <cell r="H2602" t="str">
            <v>张朝亮</v>
          </cell>
          <cell r="I2602">
            <v>15228205853</v>
          </cell>
        </row>
        <row r="2603">
          <cell r="A2603" t="str">
            <v>润耀</v>
          </cell>
          <cell r="B2603" t="str">
            <v>盘螺</v>
          </cell>
          <cell r="C2603" t="str">
            <v>HRB400E Φ10</v>
          </cell>
          <cell r="D2603" t="str">
            <v>吨</v>
          </cell>
          <cell r="E2603">
            <v>9</v>
          </cell>
          <cell r="F2603">
            <v>45774</v>
          </cell>
          <cell r="G2603" t="str">
            <v>（五冶钢构宜宾高县月江镇建设项目）  四川省宜宾市高县月江镇刚记超市斜对面(还阳组团沪碳二期项目)</v>
          </cell>
          <cell r="H2603" t="str">
            <v>张朝亮</v>
          </cell>
          <cell r="I2603">
            <v>15228205853</v>
          </cell>
        </row>
        <row r="2604">
          <cell r="A2604" t="str">
            <v>润耀</v>
          </cell>
          <cell r="B2604" t="str">
            <v>螺纹钢</v>
          </cell>
          <cell r="C2604" t="str">
            <v>HRB400E Φ16 9m</v>
          </cell>
          <cell r="D2604" t="str">
            <v>吨</v>
          </cell>
          <cell r="E2604">
            <v>18</v>
          </cell>
          <cell r="F2604">
            <v>45774</v>
          </cell>
          <cell r="G2604" t="str">
            <v>（五冶钢构宜宾高县月江镇建设项目）  四川省宜宾市高县月江镇刚记超市斜对面(还阳组团沪碳二期项目)</v>
          </cell>
          <cell r="H2604" t="str">
            <v>张朝亮</v>
          </cell>
          <cell r="I2604">
            <v>15228205853</v>
          </cell>
        </row>
        <row r="2605">
          <cell r="A2605" t="str">
            <v>八局</v>
          </cell>
          <cell r="B2605" t="str">
            <v>盘螺</v>
          </cell>
          <cell r="C2605" t="str">
            <v>HRB400E Φ12</v>
          </cell>
          <cell r="D2605" t="str">
            <v>吨</v>
          </cell>
          <cell r="E2605">
            <v>30</v>
          </cell>
          <cell r="F2605">
            <v>45774</v>
          </cell>
          <cell r="G2605" t="str">
            <v>（北京工程局乐山机场项目）乐山市五通桥区冠英镇</v>
          </cell>
          <cell r="H2605" t="str">
            <v>王治</v>
          </cell>
          <cell r="I2605">
            <v>18811564698</v>
          </cell>
        </row>
        <row r="2606">
          <cell r="A2606" t="str">
            <v>八局</v>
          </cell>
          <cell r="B2606" t="str">
            <v>高线</v>
          </cell>
          <cell r="C2606" t="str">
            <v>HPB300Φ10</v>
          </cell>
          <cell r="D2606" t="str">
            <v>吨</v>
          </cell>
          <cell r="E2606">
            <v>5</v>
          </cell>
          <cell r="F2606">
            <v>45774</v>
          </cell>
          <cell r="G2606" t="str">
            <v>（北京工程局乐山机场项目）乐山市五通桥区冠英镇</v>
          </cell>
          <cell r="H2606" t="str">
            <v>王治</v>
          </cell>
          <cell r="I2606">
            <v>18811564698</v>
          </cell>
        </row>
        <row r="2607">
          <cell r="A2607" t="str">
            <v>八局</v>
          </cell>
          <cell r="B2607" t="str">
            <v>螺纹钢</v>
          </cell>
          <cell r="C2607" t="str">
            <v>HRB400E Φ12 9m</v>
          </cell>
          <cell r="D2607" t="str">
            <v>吨</v>
          </cell>
          <cell r="E2607">
            <v>35</v>
          </cell>
          <cell r="F2607">
            <v>45774</v>
          </cell>
          <cell r="G2607" t="str">
            <v>（北京工程局乐山机场项目）乐山市五通桥区冠英镇</v>
          </cell>
          <cell r="H2607" t="str">
            <v>王治</v>
          </cell>
          <cell r="I2607">
            <v>18811564698</v>
          </cell>
        </row>
        <row r="2608">
          <cell r="A2608" t="str">
            <v>八局</v>
          </cell>
          <cell r="B2608" t="str">
            <v>高线</v>
          </cell>
          <cell r="C2608" t="str">
            <v>HPB300Φ10</v>
          </cell>
          <cell r="D2608" t="str">
            <v>吨</v>
          </cell>
          <cell r="E2608">
            <v>23</v>
          </cell>
          <cell r="F2608">
            <v>45774</v>
          </cell>
          <cell r="G2608" t="str">
            <v>（五局乐山机场项目）乐山市五通桥区冠英镇</v>
          </cell>
          <cell r="H2608" t="str">
            <v>王思思</v>
          </cell>
          <cell r="I2608">
            <v>18973190156</v>
          </cell>
        </row>
        <row r="2609">
          <cell r="A2609" t="str">
            <v>八局</v>
          </cell>
          <cell r="B2609" t="str">
            <v>螺纹钢</v>
          </cell>
          <cell r="C2609" t="str">
            <v>HRB400E Φ16 9m</v>
          </cell>
          <cell r="D2609" t="str">
            <v>吨</v>
          </cell>
          <cell r="E2609">
            <v>15</v>
          </cell>
          <cell r="F2609">
            <v>45774</v>
          </cell>
          <cell r="G2609" t="str">
            <v>（五局乐山机场项目）乐山市五通桥区冠英镇</v>
          </cell>
          <cell r="H2609" t="str">
            <v>王思思</v>
          </cell>
          <cell r="I2609">
            <v>18973190156</v>
          </cell>
        </row>
        <row r="2610">
          <cell r="A2610" t="str">
            <v>八局</v>
          </cell>
          <cell r="B2610" t="str">
            <v>螺纹钢</v>
          </cell>
          <cell r="C2610" t="str">
            <v>HRB500E Φ25 9m</v>
          </cell>
          <cell r="D2610" t="str">
            <v>吨</v>
          </cell>
          <cell r="E2610">
            <v>15</v>
          </cell>
          <cell r="F2610">
            <v>45774</v>
          </cell>
          <cell r="G2610" t="str">
            <v>四川省眉山市仁寿县彰加镇华炉村中铁十局资乐高速3#钢筋场</v>
          </cell>
          <cell r="H2610" t="str">
            <v>杨飞</v>
          </cell>
          <cell r="I2610">
            <v>15667998777</v>
          </cell>
        </row>
        <row r="2611">
          <cell r="A2611" t="str">
            <v>八局</v>
          </cell>
          <cell r="B2611" t="str">
            <v>高线</v>
          </cell>
          <cell r="C2611" t="str">
            <v>HPB300Φ10</v>
          </cell>
          <cell r="D2611" t="str">
            <v>吨</v>
          </cell>
          <cell r="E2611">
            <v>20</v>
          </cell>
          <cell r="F2611">
            <v>45774</v>
          </cell>
          <cell r="G2611" t="str">
            <v>四川省眉山市仁寿县彰加镇华炉村中铁十局资乐高速3#钢筋场</v>
          </cell>
          <cell r="H2611" t="str">
            <v>杨飞</v>
          </cell>
          <cell r="I2611">
            <v>15667998777</v>
          </cell>
        </row>
        <row r="2612">
          <cell r="A2612" t="str">
            <v>八局</v>
          </cell>
          <cell r="B2612" t="str">
            <v>螺纹钢</v>
          </cell>
          <cell r="C2612" t="str">
            <v>HRB400E Φ12 9m</v>
          </cell>
          <cell r="D2612" t="str">
            <v>吨</v>
          </cell>
          <cell r="E2612">
            <v>35</v>
          </cell>
          <cell r="F2612">
            <v>45774</v>
          </cell>
          <cell r="G2612" t="str">
            <v>（中铁广州局-资乐高速5标）四川省乐山市井研县希望大道116号</v>
          </cell>
          <cell r="H2612" t="str">
            <v>廖俊杰</v>
          </cell>
          <cell r="I2612">
            <v>15775100965</v>
          </cell>
        </row>
        <row r="2613">
          <cell r="A2613" t="str">
            <v>八局</v>
          </cell>
          <cell r="B2613" t="str">
            <v>盘螺</v>
          </cell>
          <cell r="C2613" t="str">
            <v>HRB400E Φ12</v>
          </cell>
          <cell r="D2613" t="str">
            <v>吨</v>
          </cell>
          <cell r="E2613">
            <v>14</v>
          </cell>
          <cell r="F2613">
            <v>45774</v>
          </cell>
          <cell r="G2613" t="str">
            <v>（中铁广州局-资乐高速5标）四川省乐山市井研县希望大道116号</v>
          </cell>
          <cell r="H2613" t="str">
            <v>廖俊杰</v>
          </cell>
          <cell r="I2613">
            <v>15775100965</v>
          </cell>
        </row>
        <row r="2614">
          <cell r="A2614" t="str">
            <v>八局</v>
          </cell>
          <cell r="B2614" t="str">
            <v>螺纹钢</v>
          </cell>
          <cell r="C2614" t="str">
            <v>HRB400E Φ16 12m</v>
          </cell>
          <cell r="D2614" t="str">
            <v>吨</v>
          </cell>
          <cell r="E2614">
            <v>18</v>
          </cell>
          <cell r="F2614">
            <v>45774</v>
          </cell>
          <cell r="G2614" t="str">
            <v>（中铁广州局-资乐高速5标）四川省乐山市井研县希望大道116号</v>
          </cell>
          <cell r="H2614" t="str">
            <v>廖俊杰</v>
          </cell>
          <cell r="I2614">
            <v>15775100965</v>
          </cell>
        </row>
        <row r="2615">
          <cell r="A2615" t="str">
            <v>八局</v>
          </cell>
          <cell r="B2615" t="str">
            <v>螺纹钢</v>
          </cell>
          <cell r="C2615" t="str">
            <v>HRB400E Φ12×9米</v>
          </cell>
          <cell r="D2615" t="str">
            <v>吨</v>
          </cell>
          <cell r="E2615">
            <v>35</v>
          </cell>
          <cell r="F2615">
            <v>45774</v>
          </cell>
          <cell r="G2615" t="str">
            <v>（自永1标八局二分公司钢筋棚）四川省自贡市大安区牛佛镇</v>
          </cell>
          <cell r="H2615" t="str">
            <v>沈维良</v>
          </cell>
          <cell r="I2615">
            <v>18980505177</v>
          </cell>
        </row>
        <row r="2616">
          <cell r="A2616" t="str">
            <v>八局</v>
          </cell>
          <cell r="B2616" t="str">
            <v>螺纹钢</v>
          </cell>
          <cell r="C2616" t="str">
            <v>HRB400E Φ20×9米</v>
          </cell>
          <cell r="D2616" t="str">
            <v>吨</v>
          </cell>
          <cell r="E2616">
            <v>29</v>
          </cell>
          <cell r="F2616">
            <v>45774</v>
          </cell>
          <cell r="G2616" t="str">
            <v>（自永1标八局二分公司钢筋棚）四川省自贡市大安区牛佛镇</v>
          </cell>
          <cell r="H2616" t="str">
            <v>沈维良</v>
          </cell>
          <cell r="I2616">
            <v>18980505177</v>
          </cell>
        </row>
        <row r="2617">
          <cell r="A2617" t="str">
            <v>八局</v>
          </cell>
          <cell r="B2617" t="str">
            <v>盘螺</v>
          </cell>
          <cell r="C2617" t="str">
            <v>HRB400E Φ10</v>
          </cell>
          <cell r="D2617" t="str">
            <v>吨</v>
          </cell>
          <cell r="E2617">
            <v>6</v>
          </cell>
          <cell r="F2617">
            <v>45774</v>
          </cell>
          <cell r="G2617" t="str">
            <v>（自永1标八局二分公司钢筋棚）四川省自贡市大安区牛佛镇</v>
          </cell>
          <cell r="H2617" t="str">
            <v>沈维良</v>
          </cell>
          <cell r="I2617">
            <v>18980505177</v>
          </cell>
        </row>
        <row r="2618">
          <cell r="A2618" t="str">
            <v>润耀</v>
          </cell>
          <cell r="B2618" t="str">
            <v>盘螺</v>
          </cell>
          <cell r="C2618" t="str">
            <v>HRB400EФ12</v>
          </cell>
          <cell r="D2618" t="str">
            <v>吨</v>
          </cell>
          <cell r="E2618">
            <v>35</v>
          </cell>
          <cell r="F2618">
            <v>45775</v>
          </cell>
          <cell r="G2618" t="str">
            <v>（成铁西物重庆永川）重庆市永川区何埂镇重庆三环高速何埂互通收费站出口与S206交汇处</v>
          </cell>
          <cell r="H2618" t="str">
            <v>黄永福</v>
          </cell>
          <cell r="I2618">
            <v>15982823571</v>
          </cell>
        </row>
        <row r="2619">
          <cell r="A2619" t="str">
            <v>润耀</v>
          </cell>
          <cell r="B2619" t="str">
            <v>螺纹钢</v>
          </cell>
          <cell r="C2619" t="str">
            <v>HRB400EФ22*9m</v>
          </cell>
          <cell r="D2619" t="str">
            <v>吨</v>
          </cell>
          <cell r="E2619">
            <v>70</v>
          </cell>
          <cell r="F2619">
            <v>45775</v>
          </cell>
          <cell r="G2619" t="str">
            <v>（中铁一局四公司康新高速TJ1-1标贡不卡隧道）四川省甘孜州康定市折多塘村车管所旁</v>
          </cell>
          <cell r="H2619" t="str">
            <v>李彰</v>
          </cell>
          <cell r="I2619">
            <v>18523285235</v>
          </cell>
        </row>
        <row r="2620">
          <cell r="A2620" t="str">
            <v>润耀</v>
          </cell>
          <cell r="B2620" t="str">
            <v>螺纹钢</v>
          </cell>
          <cell r="C2620" t="str">
            <v>HRB400EФ25*9m</v>
          </cell>
          <cell r="D2620" t="str">
            <v>吨</v>
          </cell>
          <cell r="E2620">
            <v>35</v>
          </cell>
          <cell r="F2620">
            <v>45775</v>
          </cell>
          <cell r="G2620" t="str">
            <v>（中铁一局四公司康新高速TJ1-1标雅加梗隧道）四川省甘孜州康定市雅加梗</v>
          </cell>
          <cell r="H2620" t="str">
            <v>范国义</v>
          </cell>
          <cell r="I2620">
            <v>15897676433</v>
          </cell>
        </row>
        <row r="2621">
          <cell r="A2621" t="str">
            <v>润耀</v>
          </cell>
          <cell r="B2621" t="str">
            <v>螺纹钢</v>
          </cell>
          <cell r="C2621" t="str">
            <v>HRB400EФ22*9m</v>
          </cell>
          <cell r="D2621" t="str">
            <v>吨</v>
          </cell>
          <cell r="E2621">
            <v>70</v>
          </cell>
          <cell r="F2621">
            <v>45775</v>
          </cell>
          <cell r="G2621" t="str">
            <v>（中铁一局四公司康新高速TJ1-1标康定隧道）四川省甘孜州康定市榆林街道甘孜州博物馆旁</v>
          </cell>
          <cell r="H2621" t="str">
            <v>陈由斌</v>
          </cell>
          <cell r="I2621">
            <v>15005068786</v>
          </cell>
        </row>
        <row r="2622">
          <cell r="A2622" t="str">
            <v>润耀</v>
          </cell>
          <cell r="B2622" t="str">
            <v>螺纹钢</v>
          </cell>
          <cell r="C2622" t="str">
            <v>HRB400EФ14*9m</v>
          </cell>
          <cell r="D2622" t="str">
            <v>吨</v>
          </cell>
          <cell r="E2622">
            <v>70</v>
          </cell>
          <cell r="F2622">
            <v>45775</v>
          </cell>
          <cell r="G2622" t="str">
            <v>（中铁六局呼和公司康新高速TJ4-2标）四川省甘孜藏族自治州康定市新都桥镇东俄罗三村中建八局搅拌站旁</v>
          </cell>
          <cell r="H2622" t="str">
            <v>王坤</v>
          </cell>
          <cell r="I2622">
            <v>15647490007</v>
          </cell>
        </row>
        <row r="2623">
          <cell r="A2623" t="str">
            <v>润耀</v>
          </cell>
          <cell r="B2623" t="str">
            <v>螺纹钢</v>
          </cell>
          <cell r="C2623" t="str">
            <v>HRB400EФ20*9m</v>
          </cell>
          <cell r="D2623" t="str">
            <v>吨</v>
          </cell>
          <cell r="E2623">
            <v>70</v>
          </cell>
          <cell r="F2623">
            <v>45775</v>
          </cell>
          <cell r="G2623" t="str">
            <v>（中铁六局呼和公司康新高速TJ4-2标）四川省甘孜藏族自治州康定市新都桥镇东俄罗三村中建八局搅拌站旁</v>
          </cell>
          <cell r="H2623" t="str">
            <v>王坤</v>
          </cell>
          <cell r="I2623">
            <v>15647490007</v>
          </cell>
        </row>
        <row r="2624">
          <cell r="A2624" t="str">
            <v>润耀</v>
          </cell>
          <cell r="B2624" t="str">
            <v>盘螺</v>
          </cell>
          <cell r="C2624" t="str">
            <v>HRB400EФ12</v>
          </cell>
          <cell r="D2624" t="str">
            <v>吨</v>
          </cell>
          <cell r="E2624">
            <v>35</v>
          </cell>
          <cell r="F2624">
            <v>45775</v>
          </cell>
          <cell r="G2624" t="str">
            <v>（中铁六局呼和公司康新高速TJ4-2标）四川省甘孜藏族自治州康定市新都桥镇东俄罗三村中建八局搅拌站旁</v>
          </cell>
          <cell r="H2624" t="str">
            <v>王坤</v>
          </cell>
          <cell r="I2624">
            <v>15647490007</v>
          </cell>
        </row>
        <row r="2625">
          <cell r="A2625" t="str">
            <v>润耀</v>
          </cell>
          <cell r="B2625" t="str">
            <v>盘螺</v>
          </cell>
          <cell r="C2625" t="str">
            <v>HRB400EФ10</v>
          </cell>
          <cell r="D2625" t="str">
            <v>吨</v>
          </cell>
          <cell r="E2625">
            <v>35</v>
          </cell>
          <cell r="F2625">
            <v>45775</v>
          </cell>
          <cell r="G2625" t="str">
            <v>（中铁六局呼和公司康新高速TJ4-2标）四川省甘孜藏族自治州康定市新都桥镇东俄罗三村中建八局搅拌站旁</v>
          </cell>
          <cell r="H2625" t="str">
            <v>王坤</v>
          </cell>
          <cell r="I2625">
            <v>15647490007</v>
          </cell>
        </row>
        <row r="2626">
          <cell r="A2626" t="str">
            <v>晋邦</v>
          </cell>
          <cell r="B2626" t="str">
            <v>高线</v>
          </cell>
          <cell r="C2626" t="str">
            <v>HPB300Φ8</v>
          </cell>
          <cell r="D2626" t="str">
            <v>吨</v>
          </cell>
          <cell r="E2626">
            <v>5</v>
          </cell>
          <cell r="F2626">
            <v>45775</v>
          </cell>
          <cell r="G2626" t="str">
            <v>（十九冶-华电重庆奉节）重庆市奉节县康乐镇七星村</v>
          </cell>
          <cell r="H2626" t="str">
            <v>岑甲乐</v>
          </cell>
          <cell r="I2626">
            <v>17349037782</v>
          </cell>
        </row>
        <row r="2627">
          <cell r="A2627" t="str">
            <v>晋邦</v>
          </cell>
          <cell r="B2627" t="str">
            <v>螺纹钢</v>
          </cell>
          <cell r="C2627" t="str">
            <v>HRB400E Φ14 9m</v>
          </cell>
          <cell r="D2627" t="str">
            <v>吨</v>
          </cell>
          <cell r="E2627">
            <v>2</v>
          </cell>
          <cell r="F2627">
            <v>45775</v>
          </cell>
          <cell r="G2627" t="str">
            <v>（十九冶-华电重庆奉节）重庆市奉节县康乐镇七星村</v>
          </cell>
          <cell r="H2627" t="str">
            <v>岑甲乐</v>
          </cell>
          <cell r="I2627">
            <v>17349037782</v>
          </cell>
        </row>
        <row r="2628">
          <cell r="A2628" t="str">
            <v>晋邦</v>
          </cell>
          <cell r="B2628" t="str">
            <v>螺纹钢</v>
          </cell>
          <cell r="C2628" t="str">
            <v>HRB400E Φ18 9m</v>
          </cell>
          <cell r="D2628" t="str">
            <v>吨</v>
          </cell>
          <cell r="E2628">
            <v>2</v>
          </cell>
          <cell r="F2628">
            <v>45775</v>
          </cell>
          <cell r="G2628" t="str">
            <v>（十九冶-华电重庆奉节）重庆市奉节县康乐镇七星村</v>
          </cell>
          <cell r="H2628" t="str">
            <v>岑甲乐</v>
          </cell>
          <cell r="I2628">
            <v>17349037782</v>
          </cell>
        </row>
        <row r="2629">
          <cell r="A2629" t="str">
            <v>晋邦</v>
          </cell>
          <cell r="B2629" t="str">
            <v>螺纹钢</v>
          </cell>
          <cell r="C2629" t="str">
            <v>HRB400E Φ20 9m</v>
          </cell>
          <cell r="D2629" t="str">
            <v>吨</v>
          </cell>
          <cell r="E2629">
            <v>1</v>
          </cell>
          <cell r="F2629">
            <v>45775</v>
          </cell>
          <cell r="G2629" t="str">
            <v>（十九冶-华电重庆奉节）重庆市奉节县康乐镇七星村</v>
          </cell>
          <cell r="H2629" t="str">
            <v>岑甲乐</v>
          </cell>
          <cell r="I2629">
            <v>17349037782</v>
          </cell>
        </row>
        <row r="2630">
          <cell r="A2630" t="str">
            <v>晋邦</v>
          </cell>
          <cell r="B2630" t="str">
            <v>高线</v>
          </cell>
          <cell r="C2630" t="str">
            <v>HPB300Φ10</v>
          </cell>
          <cell r="D2630" t="str">
            <v>吨</v>
          </cell>
          <cell r="E2630">
            <v>5</v>
          </cell>
          <cell r="F2630">
            <v>45775</v>
          </cell>
          <cell r="G2630" t="str">
            <v>（十九冶-华电重庆奉节）重庆市奉节县康乐镇七星村</v>
          </cell>
          <cell r="H2630" t="str">
            <v>岑甲乐</v>
          </cell>
          <cell r="I2630">
            <v>17349037782</v>
          </cell>
        </row>
        <row r="2631">
          <cell r="A2631" t="str">
            <v>晋邦</v>
          </cell>
          <cell r="B2631" t="str">
            <v>螺纹钢</v>
          </cell>
          <cell r="C2631" t="str">
            <v>HRB400E Φ28 9m</v>
          </cell>
          <cell r="D2631" t="str">
            <v>吨</v>
          </cell>
          <cell r="E2631">
            <v>9</v>
          </cell>
          <cell r="F2631">
            <v>45775</v>
          </cell>
          <cell r="G2631" t="str">
            <v>（十九冶-华电重庆奉节）重庆市奉节县康乐镇七星村</v>
          </cell>
          <cell r="H2631" t="str">
            <v>岑甲乐</v>
          </cell>
          <cell r="I2631">
            <v>17349037782</v>
          </cell>
        </row>
        <row r="2632">
          <cell r="A2632" t="str">
            <v>晋邦</v>
          </cell>
          <cell r="B2632" t="str">
            <v>螺纹钢</v>
          </cell>
          <cell r="C2632" t="str">
            <v>HRB400E Φ32 9m</v>
          </cell>
          <cell r="D2632" t="str">
            <v>吨</v>
          </cell>
          <cell r="E2632">
            <v>11</v>
          </cell>
          <cell r="F2632">
            <v>45775</v>
          </cell>
          <cell r="G2632" t="str">
            <v>（十九冶-华电重庆奉节）重庆市奉节县康乐镇七星村</v>
          </cell>
          <cell r="H2632" t="str">
            <v>岑甲乐</v>
          </cell>
          <cell r="I2632">
            <v>17349037782</v>
          </cell>
        </row>
        <row r="2633">
          <cell r="A2633" t="str">
            <v>达钢</v>
          </cell>
          <cell r="B2633" t="str">
            <v>螺纹钢</v>
          </cell>
          <cell r="C2633" t="str">
            <v>HRB400E Φ16 9m</v>
          </cell>
          <cell r="D2633" t="str">
            <v>吨</v>
          </cell>
          <cell r="E2633">
            <v>12</v>
          </cell>
          <cell r="F2633">
            <v>45775</v>
          </cell>
          <cell r="G2633" t="str">
            <v>（十九冶-华电重庆奉节）重庆市奉节县康乐镇七星村</v>
          </cell>
          <cell r="H2633" t="str">
            <v>岑甲乐</v>
          </cell>
          <cell r="I2633">
            <v>17349037782</v>
          </cell>
        </row>
        <row r="2634">
          <cell r="A2634" t="str">
            <v>达钢</v>
          </cell>
          <cell r="B2634" t="str">
            <v>螺纹钢</v>
          </cell>
          <cell r="C2634" t="str">
            <v>HRB400E Φ22 9m</v>
          </cell>
          <cell r="D2634" t="str">
            <v>吨</v>
          </cell>
          <cell r="E2634">
            <v>24</v>
          </cell>
          <cell r="F2634">
            <v>45775</v>
          </cell>
          <cell r="G2634" t="str">
            <v>（十九冶-华电重庆奉节）重庆市奉节县康乐镇七星村</v>
          </cell>
          <cell r="H2634" t="str">
            <v>岑甲乐</v>
          </cell>
          <cell r="I2634">
            <v>17349037782</v>
          </cell>
        </row>
        <row r="2635">
          <cell r="A2635" t="str">
            <v>八局</v>
          </cell>
          <cell r="B2635" t="str">
            <v>螺纹钢</v>
          </cell>
          <cell r="C2635" t="str">
            <v>HRB400E Φ32 12m</v>
          </cell>
          <cell r="D2635" t="str">
            <v>吨</v>
          </cell>
          <cell r="E2635">
            <v>70</v>
          </cell>
          <cell r="F2635">
            <v>45776</v>
          </cell>
          <cell r="G2635" t="str">
            <v>（中铁广州局-成渝扩容2标）四川省资阳市雁江区堪嘉镇陈家湾刘家湾大桥桥头</v>
          </cell>
          <cell r="H2635" t="str">
            <v>刘沛琦</v>
          </cell>
          <cell r="I2635">
            <v>18011784798</v>
          </cell>
        </row>
        <row r="2636">
          <cell r="A2636" t="str">
            <v>成实</v>
          </cell>
          <cell r="B2636" t="str">
            <v>盘螺</v>
          </cell>
          <cell r="C2636" t="str">
            <v>HRB400E Φ8</v>
          </cell>
          <cell r="D2636" t="str">
            <v>吨</v>
          </cell>
          <cell r="E2636">
            <v>12</v>
          </cell>
          <cell r="F2636">
            <v>45776</v>
          </cell>
          <cell r="G2636" t="str">
            <v>（四川商建-射洪城乡一体化项目）遂宁市射洪市忠新幼儿园北侧约220米新溪小区</v>
          </cell>
          <cell r="H2636" t="str">
            <v>柏子刚</v>
          </cell>
          <cell r="I2636">
            <v>15692885305</v>
          </cell>
        </row>
        <row r="2637">
          <cell r="A2637" t="str">
            <v>成实</v>
          </cell>
          <cell r="B2637" t="str">
            <v>盘螺</v>
          </cell>
          <cell r="C2637" t="str">
            <v>HRB400E Φ10</v>
          </cell>
          <cell r="D2637" t="str">
            <v>吨</v>
          </cell>
          <cell r="E2637">
            <v>22</v>
          </cell>
          <cell r="F2637">
            <v>45776</v>
          </cell>
          <cell r="G2637" t="str">
            <v>（四川商建-射洪城乡一体化项目）遂宁市射洪市忠新幼儿园北侧约220米新溪小区</v>
          </cell>
          <cell r="H2637" t="str">
            <v>柏子刚</v>
          </cell>
          <cell r="I2637">
            <v>15692885305</v>
          </cell>
        </row>
        <row r="2638">
          <cell r="A2638" t="str">
            <v>海南海控</v>
          </cell>
          <cell r="B2638" t="str">
            <v>盘圆</v>
          </cell>
          <cell r="C2638" t="str">
            <v>HPB300Ф8</v>
          </cell>
          <cell r="D2638" t="str">
            <v>吨</v>
          </cell>
          <cell r="E2638">
            <v>35</v>
          </cell>
          <cell r="F2638">
            <v>45776</v>
          </cell>
          <cell r="G2638" t="str">
            <v>（中铁一局四公司康新高速TJ1-1标贡不卡隧道）四川省甘孜州康定市折多塘村车管所旁</v>
          </cell>
          <cell r="H2638" t="str">
            <v>李彰</v>
          </cell>
          <cell r="I2638">
            <v>18523285235</v>
          </cell>
        </row>
        <row r="2639">
          <cell r="A2639" t="str">
            <v>海南海控</v>
          </cell>
          <cell r="B2639" t="str">
            <v>盘圆</v>
          </cell>
          <cell r="C2639" t="str">
            <v>HPB300Ф10</v>
          </cell>
          <cell r="D2639" t="str">
            <v>吨</v>
          </cell>
          <cell r="E2639">
            <v>35</v>
          </cell>
          <cell r="F2639">
            <v>45776</v>
          </cell>
          <cell r="G2639" t="str">
            <v>（中铁八局康新高速TJ4-1标）四川省甘孜州康定市新都桥镇超限载检测站</v>
          </cell>
          <cell r="H2639" t="str">
            <v>刘俊</v>
          </cell>
          <cell r="I2639">
            <v>18587764925</v>
          </cell>
        </row>
        <row r="2640">
          <cell r="A2640" t="str">
            <v>海南海控</v>
          </cell>
          <cell r="B2640" t="str">
            <v>螺纹钢</v>
          </cell>
          <cell r="C2640" t="str">
            <v>HRB400EФ12*9m</v>
          </cell>
          <cell r="D2640" t="str">
            <v>吨</v>
          </cell>
          <cell r="E2640">
            <v>70</v>
          </cell>
          <cell r="F2640">
            <v>45776</v>
          </cell>
          <cell r="G2640" t="str">
            <v>（中铁八局康新高速TJ4-1标）四川省甘孜州康定市新都桥镇超限载检测站</v>
          </cell>
          <cell r="H2640" t="str">
            <v>刘俊</v>
          </cell>
          <cell r="I2640">
            <v>18587764925</v>
          </cell>
        </row>
        <row r="2641">
          <cell r="A2641" t="str">
            <v>海南海控</v>
          </cell>
          <cell r="B2641" t="str">
            <v>螺纹钢</v>
          </cell>
          <cell r="C2641" t="str">
            <v>HRB400EФ18*9m</v>
          </cell>
          <cell r="D2641" t="str">
            <v>吨</v>
          </cell>
          <cell r="E2641">
            <v>105</v>
          </cell>
          <cell r="F2641">
            <v>45776</v>
          </cell>
          <cell r="G2641" t="str">
            <v>（中铁六局呼和公司康新高速TJ4-2标）四川省甘孜藏族自治州康定市新都桥镇东俄罗三村中建八局搅拌站旁</v>
          </cell>
          <cell r="H2641" t="str">
            <v>王坤</v>
          </cell>
          <cell r="I2641">
            <v>15647490007</v>
          </cell>
        </row>
        <row r="2642">
          <cell r="A2642" t="str">
            <v>成实</v>
          </cell>
          <cell r="B2642" t="str">
            <v>盘螺</v>
          </cell>
          <cell r="C2642" t="str">
            <v>HRB400E Φ10</v>
          </cell>
          <cell r="D2642" t="str">
            <v>吨</v>
          </cell>
          <cell r="E2642">
            <v>35</v>
          </cell>
          <cell r="F2642">
            <v>45776</v>
          </cell>
          <cell r="G2642" t="str">
            <v>（中铁五局-成渝扩容3标）四川省资阳市雁江区伍隍镇铺子村雁江区X138</v>
          </cell>
          <cell r="H2642" t="str">
            <v>王健</v>
          </cell>
          <cell r="I2642">
            <v>17726168395</v>
          </cell>
        </row>
        <row r="2643">
          <cell r="A2643" t="str">
            <v>德胜</v>
          </cell>
          <cell r="B2643" t="str">
            <v>螺纹钢</v>
          </cell>
          <cell r="C2643" t="str">
            <v>HRB400E Φ25×9米</v>
          </cell>
          <cell r="D2643" t="str">
            <v>吨</v>
          </cell>
          <cell r="E2643">
            <v>105</v>
          </cell>
          <cell r="F2643">
            <v>45776</v>
          </cell>
          <cell r="G2643" t="str">
            <v>（自永1标八局二分公司钢筋棚）四川省自贡市大安区牛佛镇</v>
          </cell>
          <cell r="H2643" t="str">
            <v>沈维良</v>
          </cell>
          <cell r="I2643">
            <v>18980505177</v>
          </cell>
        </row>
        <row r="2644">
          <cell r="A2644" t="str">
            <v>德胜</v>
          </cell>
          <cell r="B2644" t="str">
            <v>螺纹钢</v>
          </cell>
          <cell r="C2644" t="str">
            <v>HRB400E Φ32×9米</v>
          </cell>
          <cell r="D2644" t="str">
            <v>吨</v>
          </cell>
          <cell r="E2644">
            <v>35</v>
          </cell>
          <cell r="F2644">
            <v>45776</v>
          </cell>
          <cell r="G2644" t="str">
            <v>（自永1标八局二分公司钢筋棚）四川省自贡市大安区牛佛镇</v>
          </cell>
          <cell r="H2644" t="str">
            <v>沈维良</v>
          </cell>
          <cell r="I2644">
            <v>18980505177</v>
          </cell>
        </row>
        <row r="2645">
          <cell r="A2645" t="str">
            <v>德胜</v>
          </cell>
          <cell r="B2645" t="str">
            <v>螺纹钢</v>
          </cell>
          <cell r="C2645" t="str">
            <v>HRB500E Φ28×9米</v>
          </cell>
          <cell r="D2645" t="str">
            <v>吨</v>
          </cell>
          <cell r="E2645">
            <v>35</v>
          </cell>
          <cell r="F2645">
            <v>45776</v>
          </cell>
          <cell r="G2645" t="str">
            <v>（自永1标八局二分公司钢筋棚）四川省自贡市大安区牛佛镇</v>
          </cell>
          <cell r="H2645" t="str">
            <v>沈维良</v>
          </cell>
          <cell r="I2645">
            <v>18980505177</v>
          </cell>
        </row>
        <row r="2646">
          <cell r="A2646" t="str">
            <v>德胜</v>
          </cell>
          <cell r="B2646" t="str">
            <v>螺纹钢</v>
          </cell>
          <cell r="C2646" t="str">
            <v>HRB500E Φ32×9米</v>
          </cell>
          <cell r="D2646" t="str">
            <v>吨</v>
          </cell>
          <cell r="E2646">
            <v>35</v>
          </cell>
          <cell r="F2646">
            <v>45776</v>
          </cell>
          <cell r="G2646" t="str">
            <v>（自永1标八局二分公司钢筋棚）四川省自贡市大安区牛佛镇</v>
          </cell>
          <cell r="H2646" t="str">
            <v>沈维良</v>
          </cell>
          <cell r="I2646">
            <v>18980505177</v>
          </cell>
        </row>
        <row r="2647">
          <cell r="A2647" t="str">
            <v>德胜</v>
          </cell>
          <cell r="B2647" t="str">
            <v>螺纹钢</v>
          </cell>
          <cell r="C2647" t="str">
            <v>HRB400E Φ28 12m</v>
          </cell>
          <cell r="D2647" t="str">
            <v>吨</v>
          </cell>
          <cell r="E2647">
            <v>35</v>
          </cell>
          <cell r="F2647">
            <v>45776</v>
          </cell>
          <cell r="G2647" t="str">
            <v>（中铁广州局-成渝扩容2标）成渝扩容项目ZCB3-2标2＃拌和站【雁江区联盟桥东北50米(资资路) 】</v>
          </cell>
          <cell r="H2647" t="str">
            <v>刘沛琦</v>
          </cell>
          <cell r="I2647">
            <v>18011784798</v>
          </cell>
        </row>
        <row r="2648">
          <cell r="A2648" t="str">
            <v>德胜</v>
          </cell>
          <cell r="B2648" t="str">
            <v>螺纹钢</v>
          </cell>
          <cell r="C2648" t="str">
            <v>HRB400E Φ28 12m</v>
          </cell>
          <cell r="D2648" t="str">
            <v>吨</v>
          </cell>
          <cell r="E2648">
            <v>140</v>
          </cell>
          <cell r="F2648">
            <v>45776</v>
          </cell>
          <cell r="G2648" t="str">
            <v>（中铁广州局-成渝扩容2标）成渝扩容项目ZCB3-2标2＃拌和站【雁江区联盟桥东北50米(资资路) 】</v>
          </cell>
          <cell r="H2648" t="str">
            <v>刘沛琦</v>
          </cell>
          <cell r="I2648">
            <v>18011784798</v>
          </cell>
        </row>
        <row r="2649">
          <cell r="A2649" t="str">
            <v>德胜</v>
          </cell>
          <cell r="B2649" t="str">
            <v>螺纹钢</v>
          </cell>
          <cell r="C2649" t="str">
            <v>HRB400E Φ25 12m</v>
          </cell>
          <cell r="D2649" t="str">
            <v>吨</v>
          </cell>
          <cell r="E2649">
            <v>175</v>
          </cell>
          <cell r="F2649">
            <v>45776</v>
          </cell>
          <cell r="G2649" t="str">
            <v>（中铁五局-成渝扩容3标）四川省资阳市雁江区伍隍镇铺子村雁江区X138</v>
          </cell>
          <cell r="H2649" t="str">
            <v>王健</v>
          </cell>
          <cell r="I2649">
            <v>17726168395</v>
          </cell>
        </row>
        <row r="2650">
          <cell r="A2650" t="str">
            <v>德胜</v>
          </cell>
          <cell r="B2650" t="str">
            <v>螺纹钢</v>
          </cell>
          <cell r="C2650" t="str">
            <v>HRB500E Φ28 9m</v>
          </cell>
          <cell r="D2650" t="str">
            <v>吨</v>
          </cell>
          <cell r="E2650">
            <v>70</v>
          </cell>
          <cell r="F2650">
            <v>45776</v>
          </cell>
          <cell r="G2650" t="str">
            <v>（中铁十局-资乐高速4标）四川省眉山市仁寿县彰加镇促进村中铁十局2#钢筋厂</v>
          </cell>
          <cell r="H2650" t="str">
            <v>杨飞</v>
          </cell>
          <cell r="I2650">
            <v>15667998777</v>
          </cell>
        </row>
        <row r="2651">
          <cell r="A2651" t="str">
            <v>德胜</v>
          </cell>
          <cell r="B2651" t="str">
            <v>螺纹钢</v>
          </cell>
          <cell r="C2651" t="str">
            <v>HRB400EΦ16*12m</v>
          </cell>
          <cell r="D2651" t="str">
            <v>吨</v>
          </cell>
          <cell r="E2651">
            <v>17</v>
          </cell>
          <cell r="F2651">
            <v>45776</v>
          </cell>
          <cell r="G2651" t="str">
            <v>乐山市峨边县沙坪镇中铁一局钢筋加工厂（污水处理厂）</v>
          </cell>
          <cell r="H2651" t="str">
            <v>冯雷</v>
          </cell>
          <cell r="I2651" t="str">
            <v>18700069985</v>
          </cell>
        </row>
        <row r="2652">
          <cell r="A2652" t="str">
            <v>德胜</v>
          </cell>
          <cell r="B2652" t="str">
            <v>螺纹钢</v>
          </cell>
          <cell r="C2652" t="str">
            <v>HRB400EΦ32*9m</v>
          </cell>
          <cell r="D2652" t="str">
            <v>吨</v>
          </cell>
          <cell r="E2652">
            <v>52</v>
          </cell>
          <cell r="F2652">
            <v>45776</v>
          </cell>
          <cell r="G2652" t="str">
            <v>乐山市峨边县沙坪镇中铁一局钢筋加工厂（污水处理厂）</v>
          </cell>
          <cell r="H2652" t="str">
            <v>冯雷</v>
          </cell>
          <cell r="I2652" t="str">
            <v>18700069985</v>
          </cell>
        </row>
        <row r="2653">
          <cell r="A2653" t="str">
            <v>德胜</v>
          </cell>
          <cell r="B2653" t="str">
            <v>螺纹钢</v>
          </cell>
          <cell r="C2653" t="str">
            <v>HRB400E Φ28 12m</v>
          </cell>
          <cell r="D2653" t="str">
            <v>吨</v>
          </cell>
          <cell r="E2653">
            <v>140</v>
          </cell>
          <cell r="F2653">
            <v>45776</v>
          </cell>
          <cell r="G2653" t="str">
            <v>（中铁广州局-成渝扩容2标）四川省资阳市雁江区堪嘉镇陈家湾刘家湾大桥桥头</v>
          </cell>
          <cell r="H2653" t="str">
            <v>刘沛琦</v>
          </cell>
          <cell r="I2653">
            <v>18011784798</v>
          </cell>
        </row>
        <row r="2654">
          <cell r="A2654" t="str">
            <v>德胜</v>
          </cell>
          <cell r="B2654" t="str">
            <v>螺纹钢</v>
          </cell>
          <cell r="C2654" t="str">
            <v>HRB400EФ16*9m</v>
          </cell>
          <cell r="D2654" t="str">
            <v>吨</v>
          </cell>
          <cell r="E2654">
            <v>8</v>
          </cell>
          <cell r="F2654">
            <v>45776</v>
          </cell>
          <cell r="G2654" t="str">
            <v>（中铁一局四公司康新高速TJ1-1标雅加梗隧道）四川省甘孜州康定市雅加梗</v>
          </cell>
          <cell r="H2654" t="str">
            <v>范国义</v>
          </cell>
          <cell r="I2654">
            <v>15897676433</v>
          </cell>
        </row>
        <row r="2655">
          <cell r="A2655" t="str">
            <v>德胜</v>
          </cell>
          <cell r="B2655" t="str">
            <v>螺纹钢</v>
          </cell>
          <cell r="C2655" t="str">
            <v>HRB400EФ20*9m</v>
          </cell>
          <cell r="D2655" t="str">
            <v>吨</v>
          </cell>
          <cell r="E2655">
            <v>2.5</v>
          </cell>
          <cell r="F2655">
            <v>45776</v>
          </cell>
          <cell r="G2655" t="str">
            <v>（中铁一局四公司康新高速TJ1-1标雅加梗隧道）四川省甘孜州康定市雅加梗</v>
          </cell>
          <cell r="H2655" t="str">
            <v>范国义</v>
          </cell>
          <cell r="I2655">
            <v>15897676433</v>
          </cell>
        </row>
        <row r="2656">
          <cell r="A2656" t="str">
            <v>德胜</v>
          </cell>
          <cell r="B2656" t="str">
            <v>螺纹钢</v>
          </cell>
          <cell r="C2656" t="str">
            <v>HRB400EФ25*9m</v>
          </cell>
          <cell r="D2656" t="str">
            <v>吨</v>
          </cell>
          <cell r="E2656">
            <v>25</v>
          </cell>
          <cell r="F2656">
            <v>45776</v>
          </cell>
          <cell r="G2656" t="str">
            <v>（中铁一局四公司康新高速TJ1-1标雅加梗隧道）四川省甘孜州康定市雅加梗</v>
          </cell>
          <cell r="H2656" t="str">
            <v>范国义</v>
          </cell>
          <cell r="I2656">
            <v>15897676433</v>
          </cell>
        </row>
        <row r="2657">
          <cell r="A2657" t="str">
            <v>德胜</v>
          </cell>
          <cell r="B2657" t="str">
            <v>螺纹钢</v>
          </cell>
          <cell r="C2657" t="str">
            <v>HRB400EФ20*12m</v>
          </cell>
          <cell r="D2657" t="str">
            <v>吨</v>
          </cell>
          <cell r="E2657">
            <v>35</v>
          </cell>
          <cell r="F2657">
            <v>45776</v>
          </cell>
          <cell r="G2657" t="str">
            <v>（中铁八局康新高速TJ4-1标）四川省甘孜州康定市新都桥镇超限载检测站</v>
          </cell>
          <cell r="H2657" t="str">
            <v>刘俊</v>
          </cell>
          <cell r="I2657">
            <v>18587764925</v>
          </cell>
        </row>
        <row r="2658">
          <cell r="A2658" t="str">
            <v>德胜</v>
          </cell>
          <cell r="B2658" t="str">
            <v>螺纹钢</v>
          </cell>
          <cell r="C2658" t="str">
            <v>HRB500EФ25*9m</v>
          </cell>
          <cell r="D2658" t="str">
            <v>吨</v>
          </cell>
          <cell r="E2658">
            <v>70</v>
          </cell>
          <cell r="F2658">
            <v>45776</v>
          </cell>
          <cell r="G2658" t="str">
            <v>（中铁八局康新高速TJ4-1标）四川省甘孜州康定市新都桥镇超限载检测站</v>
          </cell>
          <cell r="H2658" t="str">
            <v>刘俊</v>
          </cell>
          <cell r="I2658">
            <v>18587764925</v>
          </cell>
        </row>
        <row r="2659">
          <cell r="A2659" t="str">
            <v>德胜</v>
          </cell>
          <cell r="B2659" t="str">
            <v>螺纹钢</v>
          </cell>
          <cell r="C2659" t="str">
            <v>HRB500EФ25*9m</v>
          </cell>
          <cell r="D2659" t="str">
            <v>吨</v>
          </cell>
          <cell r="E2659">
            <v>140</v>
          </cell>
          <cell r="F2659">
            <v>45776</v>
          </cell>
          <cell r="G2659" t="str">
            <v>（中铁六局呼和公司康新高速TJ4-2标）四川省甘孜藏族自治州康定市新都桥镇东俄罗三村中建八局搅拌站旁</v>
          </cell>
          <cell r="H2659" t="str">
            <v>王坤</v>
          </cell>
          <cell r="I2659">
            <v>15647490007</v>
          </cell>
        </row>
        <row r="2660">
          <cell r="A2660" t="str">
            <v>德胜</v>
          </cell>
          <cell r="B2660" t="str">
            <v>螺纹钢</v>
          </cell>
          <cell r="C2660" t="str">
            <v>HRB400EФ12*9m</v>
          </cell>
          <cell r="D2660" t="str">
            <v>吨</v>
          </cell>
          <cell r="E2660">
            <v>13</v>
          </cell>
          <cell r="F2660">
            <v>45776</v>
          </cell>
          <cell r="G2660" t="str">
            <v>（中核城建-邛崃项目）成都市邛崃市成温邛快速路陈河坝西南338米处</v>
          </cell>
          <cell r="H2660" t="str">
            <v>杨帆</v>
          </cell>
          <cell r="I2660">
            <v>13402868889</v>
          </cell>
        </row>
        <row r="2661">
          <cell r="A2661" t="str">
            <v>德胜</v>
          </cell>
          <cell r="B2661" t="str">
            <v>螺纹钢</v>
          </cell>
          <cell r="C2661" t="str">
            <v>HRB400EФ14*9m</v>
          </cell>
          <cell r="D2661" t="str">
            <v>吨</v>
          </cell>
          <cell r="E2661">
            <v>4</v>
          </cell>
          <cell r="F2661">
            <v>45776</v>
          </cell>
          <cell r="G2661" t="str">
            <v>（中核城建-邛崃项目）成都市邛崃市成温邛快速路陈河坝西南338米处</v>
          </cell>
          <cell r="H2661" t="str">
            <v>杨帆</v>
          </cell>
          <cell r="I2661">
            <v>13402868889</v>
          </cell>
        </row>
        <row r="2662">
          <cell r="A2662" t="str">
            <v>德胜</v>
          </cell>
          <cell r="B2662" t="str">
            <v>螺纹钢</v>
          </cell>
          <cell r="C2662" t="str">
            <v>HRB400EФ16*9m</v>
          </cell>
          <cell r="D2662" t="str">
            <v>吨</v>
          </cell>
          <cell r="E2662">
            <v>45</v>
          </cell>
          <cell r="F2662">
            <v>45776</v>
          </cell>
          <cell r="G2662" t="str">
            <v>（中核城建-邛崃项目）成都市邛崃市成温邛快速路陈河坝西南338米处</v>
          </cell>
          <cell r="H2662" t="str">
            <v>杨帆</v>
          </cell>
          <cell r="I2662">
            <v>13402868889</v>
          </cell>
        </row>
        <row r="2663">
          <cell r="A2663" t="str">
            <v>德胜</v>
          </cell>
          <cell r="B2663" t="str">
            <v>螺纹钢</v>
          </cell>
          <cell r="C2663" t="str">
            <v>HRB400EФ18*9m</v>
          </cell>
          <cell r="D2663" t="str">
            <v>吨</v>
          </cell>
          <cell r="E2663">
            <v>4</v>
          </cell>
          <cell r="F2663">
            <v>45776</v>
          </cell>
          <cell r="G2663" t="str">
            <v>（中核城建-邛崃项目）成都市邛崃市成温邛快速路陈河坝西南338米处</v>
          </cell>
          <cell r="H2663" t="str">
            <v>杨帆</v>
          </cell>
          <cell r="I2663">
            <v>13402868889</v>
          </cell>
        </row>
        <row r="2664">
          <cell r="A2664" t="str">
            <v>德胜</v>
          </cell>
          <cell r="B2664" t="str">
            <v>螺纹钢</v>
          </cell>
          <cell r="C2664" t="str">
            <v>HRB400EФ20*9m</v>
          </cell>
          <cell r="D2664" t="str">
            <v>吨</v>
          </cell>
          <cell r="E2664">
            <v>15</v>
          </cell>
          <cell r="F2664">
            <v>45776</v>
          </cell>
          <cell r="G2664" t="str">
            <v>（中核城建-邛崃项目）成都市邛崃市成温邛快速路陈河坝西南338米处</v>
          </cell>
          <cell r="H2664" t="str">
            <v>杨帆</v>
          </cell>
          <cell r="I2664">
            <v>13402868889</v>
          </cell>
        </row>
        <row r="2665">
          <cell r="A2665" t="str">
            <v>德胜</v>
          </cell>
          <cell r="B2665" t="str">
            <v>螺纹钢</v>
          </cell>
          <cell r="C2665" t="str">
            <v>HRB400EФ25*9m</v>
          </cell>
          <cell r="D2665" t="str">
            <v>吨</v>
          </cell>
          <cell r="E2665">
            <v>7</v>
          </cell>
          <cell r="F2665">
            <v>45776</v>
          </cell>
          <cell r="G2665" t="str">
            <v>（中核城建-邛崃项目）成都市邛崃市成温邛快速路陈河坝西南338米处</v>
          </cell>
          <cell r="H2665" t="str">
            <v>杨帆</v>
          </cell>
          <cell r="I2665">
            <v>13402868889</v>
          </cell>
        </row>
        <row r="2666">
          <cell r="A2666" t="str">
            <v>德胜</v>
          </cell>
          <cell r="B2666" t="str">
            <v>螺纹钢</v>
          </cell>
          <cell r="C2666" t="str">
            <v>HRB400EФ28*9m</v>
          </cell>
          <cell r="D2666" t="str">
            <v>吨</v>
          </cell>
          <cell r="E2666">
            <v>52</v>
          </cell>
          <cell r="F2666">
            <v>45776</v>
          </cell>
          <cell r="G2666" t="str">
            <v>（中核城建-邛崃项目）成都市邛崃市成温邛快速路陈河坝西南338米处</v>
          </cell>
          <cell r="H2666" t="str">
            <v>杨帆</v>
          </cell>
          <cell r="I2666">
            <v>13402868889</v>
          </cell>
        </row>
        <row r="2667">
          <cell r="A2667" t="str">
            <v>达钢</v>
          </cell>
          <cell r="B2667" t="str">
            <v>盘螺</v>
          </cell>
          <cell r="C2667" t="str">
            <v>HRB400E Φ8</v>
          </cell>
          <cell r="D2667" t="str">
            <v>吨</v>
          </cell>
          <cell r="E2667">
            <v>50</v>
          </cell>
          <cell r="F2667">
            <v>45776</v>
          </cell>
          <cell r="G2667" t="str">
            <v>（商投建工达州中医药科技园-4工区-11号楼）达州市通川区达州中医药职业学院犀牛大道北段</v>
          </cell>
          <cell r="H2667" t="str">
            <v>张扬</v>
          </cell>
          <cell r="I2667">
            <v>18381904567</v>
          </cell>
        </row>
        <row r="2668">
          <cell r="A2668" t="str">
            <v>达钢</v>
          </cell>
          <cell r="B2668" t="str">
            <v>螺纹钢</v>
          </cell>
          <cell r="C2668" t="str">
            <v>HRB400E Φ16 9m</v>
          </cell>
          <cell r="D2668" t="str">
            <v>吨</v>
          </cell>
          <cell r="E2668">
            <v>15</v>
          </cell>
          <cell r="F2668">
            <v>45776</v>
          </cell>
          <cell r="G2668" t="str">
            <v>（商投建工达州中医药科技园-4工区-11号楼）达州市通川区达州中医药职业学院犀牛大道北段</v>
          </cell>
          <cell r="H2668" t="str">
            <v>张扬</v>
          </cell>
          <cell r="I2668">
            <v>18381904567</v>
          </cell>
        </row>
        <row r="2669">
          <cell r="A2669" t="str">
            <v>达钢</v>
          </cell>
          <cell r="B2669" t="str">
            <v>螺纹钢</v>
          </cell>
          <cell r="C2669" t="str">
            <v>HRB400E Φ22 9m</v>
          </cell>
          <cell r="D2669" t="str">
            <v>吨</v>
          </cell>
          <cell r="E2669">
            <v>42</v>
          </cell>
          <cell r="F2669">
            <v>45776</v>
          </cell>
          <cell r="G2669" t="str">
            <v>（商投建工达州中医药科技园-4工区-11号楼）达州市通川区达州中医药职业学院犀牛大道北段</v>
          </cell>
          <cell r="H2669" t="str">
            <v>张扬</v>
          </cell>
          <cell r="I2669">
            <v>18381904567</v>
          </cell>
        </row>
        <row r="2670">
          <cell r="A2670" t="str">
            <v>海南海控</v>
          </cell>
          <cell r="B2670" t="str">
            <v>盘圆</v>
          </cell>
          <cell r="C2670" t="str">
            <v>HPB300Ф12</v>
          </cell>
          <cell r="D2670" t="str">
            <v>吨</v>
          </cell>
          <cell r="E2670">
            <v>70</v>
          </cell>
          <cell r="F2670">
            <v>45777</v>
          </cell>
          <cell r="G2670" t="str">
            <v>（中铁一局四公司康新高速TJ1-1标贡不卡隧道）四川省甘孜州康定市折多塘村车管所旁</v>
          </cell>
          <cell r="H2670" t="str">
            <v>李彰</v>
          </cell>
          <cell r="I2670">
            <v>18523285235</v>
          </cell>
        </row>
        <row r="2671">
          <cell r="A2671" t="str">
            <v>海南海控</v>
          </cell>
          <cell r="B2671" t="str">
            <v>盘圆</v>
          </cell>
          <cell r="C2671" t="str">
            <v>HPB300Ф12</v>
          </cell>
          <cell r="D2671" t="str">
            <v>吨</v>
          </cell>
          <cell r="E2671">
            <v>35</v>
          </cell>
          <cell r="F2671">
            <v>45777</v>
          </cell>
          <cell r="G2671" t="str">
            <v>（中铁一局四公司康新高速TJ1-1标雅加梗隧道）四川省甘孜州康定市雅加梗</v>
          </cell>
          <cell r="H2671" t="str">
            <v>范国义</v>
          </cell>
          <cell r="I2671">
            <v>15897676433</v>
          </cell>
        </row>
        <row r="2672">
          <cell r="A2672" t="str">
            <v>海南海控</v>
          </cell>
          <cell r="B2672" t="str">
            <v>螺纹钢</v>
          </cell>
          <cell r="C2672" t="str">
            <v>HRB400EФ20*9m</v>
          </cell>
          <cell r="D2672" t="str">
            <v>吨</v>
          </cell>
          <cell r="E2672">
            <v>105</v>
          </cell>
          <cell r="F2672">
            <v>45777</v>
          </cell>
          <cell r="G2672" t="str">
            <v>（中铁六局呼和公司康新高速TJ4-2标）四川省甘孜藏族自治州康定市新都桥镇东俄罗三村中建八局搅拌站旁</v>
          </cell>
          <cell r="H2672" t="str">
            <v>王坤</v>
          </cell>
          <cell r="I2672">
            <v>15647490007</v>
          </cell>
        </row>
        <row r="2673">
          <cell r="A2673" t="str">
            <v>达钢</v>
          </cell>
          <cell r="B2673" t="str">
            <v>盘螺</v>
          </cell>
          <cell r="C2673" t="str">
            <v>HRB400E Φ8</v>
          </cell>
          <cell r="D2673" t="str">
            <v>吨</v>
          </cell>
          <cell r="E2673">
            <v>25</v>
          </cell>
          <cell r="F2673">
            <v>45777</v>
          </cell>
          <cell r="G2673" t="str">
            <v>（五冶钢构宜宾高县月江镇建设项目）  四川省宜宾市高县月江镇刚记超市斜对面(还阳组团沪碳二期项目)</v>
          </cell>
          <cell r="H2673" t="str">
            <v>张朝亮</v>
          </cell>
          <cell r="I2673">
            <v>15228205853</v>
          </cell>
        </row>
        <row r="2674">
          <cell r="A2674" t="str">
            <v>达钢</v>
          </cell>
          <cell r="B2674" t="str">
            <v>螺纹钢</v>
          </cell>
          <cell r="C2674" t="str">
            <v>HRB400E Φ16 9m</v>
          </cell>
          <cell r="D2674" t="str">
            <v>吨</v>
          </cell>
          <cell r="E2674">
            <v>12</v>
          </cell>
          <cell r="F2674">
            <v>45777</v>
          </cell>
          <cell r="G2674" t="str">
            <v>（五冶钢构宜宾高县月江镇建设项目）  四川省宜宾市高县月江镇刚记超市斜对面(还阳组团沪碳二期项目)</v>
          </cell>
          <cell r="H2674" t="str">
            <v>张朝亮</v>
          </cell>
          <cell r="I2674">
            <v>15228205853</v>
          </cell>
        </row>
        <row r="2675">
          <cell r="A2675" t="str">
            <v>陕钢</v>
          </cell>
          <cell r="B2675" t="str">
            <v>高线</v>
          </cell>
          <cell r="C2675" t="str">
            <v>HPB300Φ6</v>
          </cell>
          <cell r="D2675" t="str">
            <v>吨</v>
          </cell>
          <cell r="E2675">
            <v>5</v>
          </cell>
          <cell r="F2675">
            <v>45777</v>
          </cell>
          <cell r="G2675" t="str">
            <v>（五局乐山机场项目）乐山市五通桥区冠英镇</v>
          </cell>
          <cell r="H2675" t="str">
            <v>王思思</v>
          </cell>
          <cell r="I2675">
            <v>18973190156</v>
          </cell>
        </row>
        <row r="2676">
          <cell r="A2676" t="str">
            <v>陕钢</v>
          </cell>
          <cell r="B2676" t="str">
            <v>高线</v>
          </cell>
          <cell r="C2676" t="str">
            <v>HPB300Φ8</v>
          </cell>
          <cell r="D2676" t="str">
            <v>吨</v>
          </cell>
          <cell r="E2676">
            <v>25</v>
          </cell>
          <cell r="F2676">
            <v>45777</v>
          </cell>
          <cell r="G2676" t="str">
            <v>（五局乐山机场项目）乐山市五通桥区冠英镇</v>
          </cell>
          <cell r="H2676" t="str">
            <v>王思思</v>
          </cell>
          <cell r="I2676">
            <v>18973190156</v>
          </cell>
        </row>
        <row r="2677">
          <cell r="A2677" t="str">
            <v>陕钢</v>
          </cell>
          <cell r="B2677" t="str">
            <v>盘螺</v>
          </cell>
          <cell r="C2677" t="str">
            <v>HRB400E Φ6</v>
          </cell>
          <cell r="D2677" t="str">
            <v>吨</v>
          </cell>
          <cell r="E2677">
            <v>5</v>
          </cell>
          <cell r="F2677">
            <v>45777</v>
          </cell>
          <cell r="G2677" t="str">
            <v>（五局乐山机场项目）乐山市五通桥区冠英镇</v>
          </cell>
          <cell r="H2677" t="str">
            <v>王思思</v>
          </cell>
          <cell r="I2677">
            <v>18973190156</v>
          </cell>
        </row>
        <row r="2678">
          <cell r="A2678" t="str">
            <v>润耀</v>
          </cell>
          <cell r="B2678" t="str">
            <v>盘螺</v>
          </cell>
          <cell r="C2678" t="str">
            <v>HRB400EФ8</v>
          </cell>
          <cell r="D2678" t="str">
            <v>吨</v>
          </cell>
          <cell r="E2678">
            <v>15</v>
          </cell>
          <cell r="F2678">
            <v>45777</v>
          </cell>
          <cell r="G2678" t="str">
            <v>（中核中原-温江北林医养综合体项目）四川省成都市温江区万春大道第三人民医院东</v>
          </cell>
          <cell r="H2678" t="str">
            <v>蔡杰</v>
          </cell>
          <cell r="I2678">
            <v>18875129329</v>
          </cell>
        </row>
        <row r="2679">
          <cell r="A2679" t="str">
            <v>润耀</v>
          </cell>
          <cell r="B2679" t="str">
            <v>盘螺</v>
          </cell>
          <cell r="C2679" t="str">
            <v>HRB400EФ10</v>
          </cell>
          <cell r="D2679" t="str">
            <v>吨</v>
          </cell>
          <cell r="E2679">
            <v>25</v>
          </cell>
          <cell r="F2679">
            <v>45777</v>
          </cell>
          <cell r="G2679" t="str">
            <v>（中核中原-温江北林医养综合体项目）四川省成都市温江区万春大道第三人民医院东</v>
          </cell>
          <cell r="H2679" t="str">
            <v>蔡杰</v>
          </cell>
          <cell r="I2679">
            <v>18875129329</v>
          </cell>
        </row>
        <row r="2680">
          <cell r="A2680" t="str">
            <v>润耀</v>
          </cell>
          <cell r="B2680" t="str">
            <v>盘螺</v>
          </cell>
          <cell r="C2680" t="str">
            <v>HRB400E Φ10</v>
          </cell>
          <cell r="D2680" t="str">
            <v>吨</v>
          </cell>
          <cell r="E2680">
            <v>12</v>
          </cell>
          <cell r="F2680">
            <v>45777</v>
          </cell>
          <cell r="G2680" t="str">
            <v>(五冶钢构宜宾高县月江镇建设项目-2)四川省宜宾市高县月江镇高县宜宾保润汽车维修服务有限公司西南(S436西)(污水管网项目)</v>
          </cell>
          <cell r="H2680" t="str">
            <v>张朝亮</v>
          </cell>
          <cell r="I2680">
            <v>15228205853</v>
          </cell>
        </row>
        <row r="2681">
          <cell r="A2681" t="str">
            <v>润耀</v>
          </cell>
          <cell r="B2681" t="str">
            <v>螺纹钢</v>
          </cell>
          <cell r="C2681" t="str">
            <v>HRB400E Φ25 9m</v>
          </cell>
          <cell r="D2681" t="str">
            <v>吨</v>
          </cell>
          <cell r="E2681">
            <v>21</v>
          </cell>
          <cell r="F2681">
            <v>45777</v>
          </cell>
          <cell r="G2681" t="str">
            <v>(五冶钢构宜宾高县月江镇建设项目-2)四川省宜宾市高县月江镇高县宜宾保润汽车维修服务有限公司西南(S436西)(污水管网项目)</v>
          </cell>
          <cell r="H2681" t="str">
            <v>张朝亮</v>
          </cell>
          <cell r="I2681">
            <v>15228205853</v>
          </cell>
        </row>
        <row r="2682">
          <cell r="A2682" t="str">
            <v>润耀</v>
          </cell>
          <cell r="B2682" t="str">
            <v>盘螺</v>
          </cell>
          <cell r="C2682" t="str">
            <v>HRB400E Φ12</v>
          </cell>
          <cell r="D2682" t="str">
            <v>吨</v>
          </cell>
          <cell r="E2682">
            <v>35</v>
          </cell>
          <cell r="F2682">
            <v>45777</v>
          </cell>
          <cell r="G2682" t="str">
            <v>（中铁三局-铜资高速1标）四川省资阳市安岳县石羊镇猫坝村2#钢筋场</v>
          </cell>
          <cell r="H2682" t="str">
            <v>王雪</v>
          </cell>
          <cell r="I2682">
            <v>18729676589</v>
          </cell>
        </row>
        <row r="2683">
          <cell r="A2683" t="str">
            <v>润耀</v>
          </cell>
          <cell r="B2683" t="str">
            <v>高线</v>
          </cell>
          <cell r="C2683" t="str">
            <v>HPB300Φ12</v>
          </cell>
          <cell r="D2683" t="str">
            <v>吨</v>
          </cell>
          <cell r="E2683">
            <v>35</v>
          </cell>
          <cell r="F2683">
            <v>45777</v>
          </cell>
          <cell r="G2683" t="str">
            <v>（中铁十局-资乐高速4标）四川省眉山市仁寿县彰加镇促进村中铁十局2#钢筋厂</v>
          </cell>
          <cell r="H2683" t="str">
            <v>杨飞</v>
          </cell>
          <cell r="I2683">
            <v>15667998777</v>
          </cell>
        </row>
        <row r="2684">
          <cell r="A2684" t="str">
            <v>润耀</v>
          </cell>
          <cell r="B2684" t="str">
            <v>高线</v>
          </cell>
          <cell r="C2684" t="str">
            <v>HPB300Φ12</v>
          </cell>
          <cell r="D2684" t="str">
            <v>吨</v>
          </cell>
          <cell r="E2684">
            <v>35</v>
          </cell>
          <cell r="F2684">
            <v>45777</v>
          </cell>
          <cell r="G2684" t="str">
            <v>（中铁十局-资乐高速4标）四川省眉山市仁寿县彰加镇促进村中铁十局2#钢筋厂</v>
          </cell>
          <cell r="H2684" t="str">
            <v>杨飞</v>
          </cell>
          <cell r="I2684">
            <v>15667998777</v>
          </cell>
        </row>
        <row r="2685">
          <cell r="A2685" t="str">
            <v>润耀</v>
          </cell>
          <cell r="B2685" t="str">
            <v>螺纹钢</v>
          </cell>
          <cell r="C2685" t="str">
            <v>HRB400E Φ12 9m</v>
          </cell>
          <cell r="D2685" t="str">
            <v>吨</v>
          </cell>
          <cell r="E2685">
            <v>25</v>
          </cell>
          <cell r="F2685">
            <v>45777</v>
          </cell>
          <cell r="G2685" t="str">
            <v>（五局乐山机场项目）乐山市五通桥区冠英镇</v>
          </cell>
          <cell r="H2685" t="str">
            <v>王思思</v>
          </cell>
          <cell r="I2685">
            <v>18973190156</v>
          </cell>
        </row>
        <row r="2686">
          <cell r="A2686" t="str">
            <v>润耀</v>
          </cell>
          <cell r="B2686" t="str">
            <v>螺纹钢</v>
          </cell>
          <cell r="C2686" t="str">
            <v>HRB400E Φ14 9m</v>
          </cell>
          <cell r="D2686" t="str">
            <v>吨</v>
          </cell>
          <cell r="E2686">
            <v>35</v>
          </cell>
          <cell r="F2686">
            <v>45777</v>
          </cell>
          <cell r="G2686" t="str">
            <v>（五局乐山机场项目）乐山市五通桥区冠英镇</v>
          </cell>
          <cell r="H2686" t="str">
            <v>王思思</v>
          </cell>
          <cell r="I2686">
            <v>18973190156</v>
          </cell>
        </row>
        <row r="2687">
          <cell r="A2687" t="str">
            <v>润耀</v>
          </cell>
          <cell r="B2687" t="str">
            <v>螺纹钢</v>
          </cell>
          <cell r="C2687" t="str">
            <v>HRB400E Φ20 9m</v>
          </cell>
          <cell r="D2687" t="str">
            <v>吨</v>
          </cell>
          <cell r="E2687">
            <v>18</v>
          </cell>
          <cell r="F2687">
            <v>45777</v>
          </cell>
          <cell r="G2687" t="str">
            <v>（五局乐山机场项目）乐山市五通桥区冠英镇</v>
          </cell>
          <cell r="H2687" t="str">
            <v>王思思</v>
          </cell>
          <cell r="I2687">
            <v>18973190156</v>
          </cell>
        </row>
        <row r="2688">
          <cell r="A2688" t="str">
            <v>润耀</v>
          </cell>
          <cell r="B2688" t="str">
            <v>螺纹钢</v>
          </cell>
          <cell r="C2688" t="str">
            <v>HRB400E Φ12 9m</v>
          </cell>
          <cell r="D2688" t="str">
            <v>吨</v>
          </cell>
          <cell r="E2688">
            <v>8</v>
          </cell>
          <cell r="F2688">
            <v>45777</v>
          </cell>
          <cell r="G2688" t="str">
            <v>（五局乐山机场项目）乐山市五通桥区冠英镇</v>
          </cell>
          <cell r="H2688" t="str">
            <v>王思思</v>
          </cell>
          <cell r="I2688">
            <v>18973190156</v>
          </cell>
        </row>
        <row r="2689">
          <cell r="A2689" t="str">
            <v>润耀</v>
          </cell>
          <cell r="B2689" t="str">
            <v>盘螺</v>
          </cell>
          <cell r="C2689" t="str">
            <v>HRB400E Φ10</v>
          </cell>
          <cell r="D2689" t="str">
            <v>吨</v>
          </cell>
          <cell r="E2689">
            <v>27</v>
          </cell>
          <cell r="F2689">
            <v>45777</v>
          </cell>
          <cell r="G2689" t="str">
            <v>（五局乐山机场项目）乐山市五通桥区冠英镇</v>
          </cell>
          <cell r="H2689" t="str">
            <v>王思思</v>
          </cell>
          <cell r="I2689">
            <v>18973190156</v>
          </cell>
        </row>
        <row r="2690">
          <cell r="A2690" t="str">
            <v>润耀</v>
          </cell>
          <cell r="B2690" t="str">
            <v>盘螺</v>
          </cell>
          <cell r="C2690" t="str">
            <v>HRB400E Φ8</v>
          </cell>
          <cell r="D2690" t="str">
            <v>吨</v>
          </cell>
          <cell r="E2690">
            <v>3</v>
          </cell>
          <cell r="F2690">
            <v>45777</v>
          </cell>
          <cell r="G2690" t="str">
            <v>（华西简阳西城嘉苑）四川省成都市简阳市简城街道高屋村</v>
          </cell>
          <cell r="H2690" t="str">
            <v>张瀚镭</v>
          </cell>
          <cell r="I2690">
            <v>15884666220</v>
          </cell>
        </row>
        <row r="2691">
          <cell r="A2691" t="str">
            <v>润耀</v>
          </cell>
          <cell r="B2691" t="str">
            <v>盘螺</v>
          </cell>
          <cell r="C2691" t="str">
            <v>HRB400E Φ10</v>
          </cell>
          <cell r="D2691" t="str">
            <v>吨</v>
          </cell>
          <cell r="E2691">
            <v>5</v>
          </cell>
          <cell r="F2691">
            <v>45777</v>
          </cell>
          <cell r="G2691" t="str">
            <v>（华西简阳西城嘉苑）四川省成都市简阳市简城街道高屋村</v>
          </cell>
          <cell r="H2691" t="str">
            <v>张瀚镭</v>
          </cell>
          <cell r="I2691">
            <v>15884666220</v>
          </cell>
        </row>
        <row r="2692">
          <cell r="A2692" t="str">
            <v>润耀</v>
          </cell>
          <cell r="B2692" t="str">
            <v>盘螺</v>
          </cell>
          <cell r="C2692" t="str">
            <v>HRB400E Φ12</v>
          </cell>
          <cell r="D2692" t="str">
            <v>吨</v>
          </cell>
          <cell r="E2692">
            <v>40</v>
          </cell>
          <cell r="F2692">
            <v>45777</v>
          </cell>
          <cell r="G2692" t="str">
            <v>（华西简阳西城嘉苑）四川省成都市简阳市简城街道高屋村</v>
          </cell>
          <cell r="H2692" t="str">
            <v>张瀚镭</v>
          </cell>
          <cell r="I2692">
            <v>15884666220</v>
          </cell>
        </row>
        <row r="2693">
          <cell r="A2693" t="str">
            <v>润耀</v>
          </cell>
          <cell r="B2693" t="str">
            <v>螺纹钢</v>
          </cell>
          <cell r="C2693" t="str">
            <v>HRB400E Φ12 9m</v>
          </cell>
          <cell r="D2693" t="str">
            <v>吨</v>
          </cell>
          <cell r="E2693">
            <v>3</v>
          </cell>
          <cell r="F2693">
            <v>45777</v>
          </cell>
          <cell r="G2693" t="str">
            <v>（华西简阳西城嘉苑）四川省成都市简阳市简城街道高屋村</v>
          </cell>
          <cell r="H2693" t="str">
            <v>张瀚镭</v>
          </cell>
          <cell r="I2693">
            <v>15884666220</v>
          </cell>
        </row>
        <row r="2694">
          <cell r="A2694" t="str">
            <v>润耀</v>
          </cell>
          <cell r="B2694" t="str">
            <v>螺纹钢</v>
          </cell>
          <cell r="C2694" t="str">
            <v>HRB400E Φ14 9m</v>
          </cell>
          <cell r="D2694" t="str">
            <v>吨</v>
          </cell>
          <cell r="E2694">
            <v>54</v>
          </cell>
          <cell r="F2694">
            <v>45777</v>
          </cell>
          <cell r="G2694" t="str">
            <v>（华西简阳西城嘉苑）四川省成都市简阳市简城街道高屋村</v>
          </cell>
          <cell r="H2694" t="str">
            <v>张瀚镭</v>
          </cell>
          <cell r="I2694">
            <v>15884666220</v>
          </cell>
        </row>
        <row r="2695">
          <cell r="A2695" t="str">
            <v>润耀</v>
          </cell>
          <cell r="B2695" t="str">
            <v>螺纹钢</v>
          </cell>
          <cell r="C2695" t="str">
            <v>HRB400E Φ16 9m</v>
          </cell>
          <cell r="D2695" t="str">
            <v>吨</v>
          </cell>
          <cell r="E2695">
            <v>126</v>
          </cell>
          <cell r="F2695">
            <v>45777</v>
          </cell>
          <cell r="G2695" t="str">
            <v>（华西简阳西城嘉苑）四川省成都市简阳市简城街道高屋村</v>
          </cell>
          <cell r="H2695" t="str">
            <v>张瀚镭</v>
          </cell>
          <cell r="I2695">
            <v>15884666220</v>
          </cell>
        </row>
        <row r="2696">
          <cell r="A2696" t="str">
            <v>润耀</v>
          </cell>
          <cell r="B2696" t="str">
            <v>螺纹钢</v>
          </cell>
          <cell r="C2696" t="str">
            <v>HRB400E Φ18 9m</v>
          </cell>
          <cell r="D2696" t="str">
            <v>吨</v>
          </cell>
          <cell r="E2696">
            <v>25</v>
          </cell>
          <cell r="F2696">
            <v>45777</v>
          </cell>
          <cell r="G2696" t="str">
            <v>（华西简阳西城嘉苑）四川省成都市简阳市简城街道高屋村</v>
          </cell>
          <cell r="H2696" t="str">
            <v>张瀚镭</v>
          </cell>
          <cell r="I2696">
            <v>15884666220</v>
          </cell>
        </row>
        <row r="2697">
          <cell r="A2697" t="str">
            <v>润耀</v>
          </cell>
          <cell r="B2697" t="str">
            <v>螺纹钢</v>
          </cell>
          <cell r="C2697" t="str">
            <v>HRB400E Φ20 9m</v>
          </cell>
          <cell r="D2697" t="str">
            <v>吨</v>
          </cell>
          <cell r="E2697">
            <v>39</v>
          </cell>
          <cell r="F2697">
            <v>45777</v>
          </cell>
          <cell r="G2697" t="str">
            <v>（华西简阳西城嘉苑）四川省成都市简阳市简城街道高屋村</v>
          </cell>
          <cell r="H2697" t="str">
            <v>张瀚镭</v>
          </cell>
          <cell r="I2697">
            <v>15884666220</v>
          </cell>
        </row>
        <row r="2698">
          <cell r="A2698" t="str">
            <v>润耀</v>
          </cell>
          <cell r="B2698" t="str">
            <v>螺纹钢</v>
          </cell>
          <cell r="C2698" t="str">
            <v>HRB400E Φ22 9m</v>
          </cell>
          <cell r="D2698" t="str">
            <v>吨</v>
          </cell>
          <cell r="E2698">
            <v>4</v>
          </cell>
          <cell r="F2698">
            <v>45777</v>
          </cell>
          <cell r="G2698" t="str">
            <v>（华西简阳西城嘉苑）四川省成都市简阳市简城街道高屋村</v>
          </cell>
          <cell r="H2698" t="str">
            <v>张瀚镭</v>
          </cell>
          <cell r="I2698">
            <v>15884666220</v>
          </cell>
        </row>
        <row r="2699">
          <cell r="A2699" t="str">
            <v>润耀</v>
          </cell>
          <cell r="B2699" t="str">
            <v>螺纹钢</v>
          </cell>
          <cell r="C2699" t="str">
            <v>HRB400E Φ25 9m</v>
          </cell>
          <cell r="D2699" t="str">
            <v>吨</v>
          </cell>
          <cell r="E2699">
            <v>20</v>
          </cell>
          <cell r="F2699">
            <v>45777</v>
          </cell>
          <cell r="G2699" t="str">
            <v>（华西简阳西城嘉苑）四川省成都市简阳市简城街道高屋村</v>
          </cell>
          <cell r="H2699" t="str">
            <v>张瀚镭</v>
          </cell>
          <cell r="I2699">
            <v>15884666220</v>
          </cell>
        </row>
        <row r="2700">
          <cell r="A2700" t="str">
            <v>德胜</v>
          </cell>
          <cell r="B2700" t="str">
            <v>螺纹钢</v>
          </cell>
          <cell r="C2700" t="str">
            <v>HRB400E Φ16 9m</v>
          </cell>
          <cell r="D2700" t="str">
            <v>吨</v>
          </cell>
          <cell r="E2700">
            <v>17.5</v>
          </cell>
          <cell r="F2700">
            <v>45777</v>
          </cell>
          <cell r="G2700" t="str">
            <v>（五局乐山机场项目）乐山市五通桥区冠英镇</v>
          </cell>
          <cell r="H2700" t="str">
            <v>王思思</v>
          </cell>
          <cell r="I2700">
            <v>18973190156</v>
          </cell>
        </row>
        <row r="2701">
          <cell r="A2701" t="str">
            <v>德胜</v>
          </cell>
          <cell r="B2701" t="str">
            <v>螺纹钢</v>
          </cell>
          <cell r="C2701" t="str">
            <v>HRB400E Φ18 9m</v>
          </cell>
          <cell r="D2701" t="str">
            <v>吨</v>
          </cell>
          <cell r="E2701">
            <v>32</v>
          </cell>
          <cell r="F2701">
            <v>45777</v>
          </cell>
          <cell r="G2701" t="str">
            <v>（五局乐山机场项目）乐山市五通桥区冠英镇</v>
          </cell>
          <cell r="H2701" t="str">
            <v>王思思</v>
          </cell>
          <cell r="I2701">
            <v>18973190156</v>
          </cell>
        </row>
        <row r="2702">
          <cell r="A2702" t="str">
            <v>德胜</v>
          </cell>
          <cell r="B2702" t="str">
            <v>螺纹钢</v>
          </cell>
          <cell r="C2702" t="str">
            <v>HRB400E Φ20 9m</v>
          </cell>
          <cell r="D2702" t="str">
            <v>吨</v>
          </cell>
          <cell r="E2702">
            <v>10</v>
          </cell>
          <cell r="F2702">
            <v>45777</v>
          </cell>
          <cell r="G2702" t="str">
            <v>（五局乐山机场项目）乐山市五通桥区冠英镇</v>
          </cell>
          <cell r="H2702" t="str">
            <v>王思思</v>
          </cell>
          <cell r="I2702">
            <v>18973190156</v>
          </cell>
        </row>
        <row r="2703">
          <cell r="A2703" t="str">
            <v>德胜</v>
          </cell>
          <cell r="B2703" t="str">
            <v>螺纹钢</v>
          </cell>
          <cell r="C2703" t="str">
            <v>HRB400E Φ22 9m</v>
          </cell>
          <cell r="D2703" t="str">
            <v>吨</v>
          </cell>
          <cell r="E2703">
            <v>15</v>
          </cell>
          <cell r="F2703">
            <v>45777</v>
          </cell>
          <cell r="G2703" t="str">
            <v>（五局乐山机场项目）乐山市五通桥区冠英镇</v>
          </cell>
          <cell r="H2703" t="str">
            <v>王思思</v>
          </cell>
          <cell r="I2703">
            <v>18973190156</v>
          </cell>
        </row>
        <row r="2704">
          <cell r="A2704" t="str">
            <v>德胜</v>
          </cell>
          <cell r="B2704" t="str">
            <v>螺纹钢</v>
          </cell>
          <cell r="C2704" t="str">
            <v>HRB400E Φ25 9m</v>
          </cell>
          <cell r="D2704" t="str">
            <v>吨</v>
          </cell>
          <cell r="E2704">
            <v>30</v>
          </cell>
          <cell r="F2704">
            <v>45777</v>
          </cell>
          <cell r="G2704" t="str">
            <v>（五局乐山机场项目）乐山市五通桥区冠英镇</v>
          </cell>
          <cell r="H2704" t="str">
            <v>王思思</v>
          </cell>
          <cell r="I2704">
            <v>18973190156</v>
          </cell>
        </row>
        <row r="2705">
          <cell r="A2705" t="str">
            <v>晋邦</v>
          </cell>
          <cell r="B2705" t="str">
            <v>高线</v>
          </cell>
          <cell r="C2705" t="str">
            <v>HPB300Φ6</v>
          </cell>
          <cell r="D2705" t="str">
            <v>吨</v>
          </cell>
          <cell r="E2705">
            <v>2</v>
          </cell>
          <cell r="F2705">
            <v>45777</v>
          </cell>
          <cell r="G2705" t="str">
            <v>（十九冶-华电重庆奉节）重庆市奉节县康乐镇七星村</v>
          </cell>
          <cell r="H2705" t="str">
            <v>岑甲乐</v>
          </cell>
          <cell r="I2705">
            <v>17349037782</v>
          </cell>
        </row>
        <row r="2706">
          <cell r="A2706" t="str">
            <v>晋邦</v>
          </cell>
          <cell r="B2706" t="str">
            <v>高线</v>
          </cell>
          <cell r="C2706" t="str">
            <v>HPB300Φ8</v>
          </cell>
          <cell r="D2706" t="str">
            <v>吨</v>
          </cell>
          <cell r="E2706">
            <v>4</v>
          </cell>
          <cell r="F2706">
            <v>45777</v>
          </cell>
          <cell r="G2706" t="str">
            <v>（十九冶-华电重庆奉节）重庆市奉节县康乐镇七星村</v>
          </cell>
          <cell r="H2706" t="str">
            <v>岑甲乐</v>
          </cell>
          <cell r="I2706">
            <v>17349037782</v>
          </cell>
        </row>
        <row r="2707">
          <cell r="A2707" t="str">
            <v>晋邦</v>
          </cell>
          <cell r="B2707" t="str">
            <v>盘螺</v>
          </cell>
          <cell r="C2707" t="str">
            <v>HRB400E Φ6</v>
          </cell>
          <cell r="D2707" t="str">
            <v>吨</v>
          </cell>
          <cell r="E2707">
            <v>1</v>
          </cell>
          <cell r="F2707">
            <v>45777</v>
          </cell>
          <cell r="G2707" t="str">
            <v>（十九冶-华电重庆奉节）重庆市奉节县康乐镇七星村</v>
          </cell>
          <cell r="H2707" t="str">
            <v>岑甲乐</v>
          </cell>
          <cell r="I2707">
            <v>17349037782</v>
          </cell>
        </row>
        <row r="2708">
          <cell r="A2708" t="str">
            <v>晋邦</v>
          </cell>
          <cell r="B2708" t="str">
            <v>盘螺</v>
          </cell>
          <cell r="C2708" t="str">
            <v>HRB400E Φ8</v>
          </cell>
          <cell r="D2708" t="str">
            <v>吨</v>
          </cell>
          <cell r="E2708">
            <v>20</v>
          </cell>
          <cell r="F2708">
            <v>45777</v>
          </cell>
          <cell r="G2708" t="str">
            <v>（十九冶-华电重庆奉节）重庆市奉节县康乐镇七星村</v>
          </cell>
          <cell r="H2708" t="str">
            <v>岑甲乐</v>
          </cell>
          <cell r="I2708">
            <v>17349037782</v>
          </cell>
        </row>
        <row r="2709">
          <cell r="A2709" t="str">
            <v>晋邦</v>
          </cell>
          <cell r="B2709" t="str">
            <v>盘螺</v>
          </cell>
          <cell r="C2709" t="str">
            <v>HRB400E Φ10</v>
          </cell>
          <cell r="D2709" t="str">
            <v>吨</v>
          </cell>
          <cell r="E2709">
            <v>15</v>
          </cell>
          <cell r="F2709">
            <v>45777</v>
          </cell>
          <cell r="G2709" t="str">
            <v>（十九冶-华电重庆奉节）重庆市奉节县康乐镇七星村</v>
          </cell>
          <cell r="H2709" t="str">
            <v>岑甲乐</v>
          </cell>
          <cell r="I2709">
            <v>17349037782</v>
          </cell>
        </row>
        <row r="2710">
          <cell r="A2710" t="str">
            <v>晋邦</v>
          </cell>
          <cell r="B2710" t="str">
            <v>螺纹钢</v>
          </cell>
          <cell r="C2710" t="str">
            <v>HRB400E Φ12 9m</v>
          </cell>
          <cell r="D2710" t="str">
            <v>吨</v>
          </cell>
          <cell r="E2710">
            <v>10</v>
          </cell>
          <cell r="F2710">
            <v>45777</v>
          </cell>
          <cell r="G2710" t="str">
            <v>（十九冶-华电重庆奉节）重庆市奉节县康乐镇七星村</v>
          </cell>
          <cell r="H2710" t="str">
            <v>岑甲乐</v>
          </cell>
          <cell r="I2710">
            <v>17349037782</v>
          </cell>
        </row>
        <row r="2711">
          <cell r="A2711" t="str">
            <v>晋邦</v>
          </cell>
          <cell r="B2711" t="str">
            <v>螺纹钢</v>
          </cell>
          <cell r="C2711" t="str">
            <v>HRB400E Φ14 9m</v>
          </cell>
          <cell r="D2711" t="str">
            <v>吨</v>
          </cell>
          <cell r="E2711">
            <v>35</v>
          </cell>
          <cell r="F2711">
            <v>45777</v>
          </cell>
          <cell r="G2711" t="str">
            <v>（十九冶-华电重庆奉节）重庆市奉节县康乐镇七星村</v>
          </cell>
          <cell r="H2711" t="str">
            <v>岑甲乐</v>
          </cell>
          <cell r="I2711">
            <v>17349037782</v>
          </cell>
        </row>
        <row r="2712">
          <cell r="A2712" t="str">
            <v>晋邦</v>
          </cell>
          <cell r="B2712" t="str">
            <v>螺纹钢</v>
          </cell>
          <cell r="C2712" t="str">
            <v>HRB400E Φ20 9m</v>
          </cell>
          <cell r="D2712" t="str">
            <v>吨</v>
          </cell>
          <cell r="E2712">
            <v>53</v>
          </cell>
          <cell r="F2712">
            <v>45777</v>
          </cell>
          <cell r="G2712" t="str">
            <v>（十九冶-华电重庆奉节）重庆市奉节县康乐镇七星村</v>
          </cell>
          <cell r="H2712" t="str">
            <v>岑甲乐</v>
          </cell>
          <cell r="I2712">
            <v>17349037782</v>
          </cell>
        </row>
        <row r="2713">
          <cell r="A2713" t="str">
            <v>晋邦</v>
          </cell>
          <cell r="B2713" t="str">
            <v>螺纹钢</v>
          </cell>
          <cell r="C2713" t="str">
            <v>HRB400E Φ22 9m</v>
          </cell>
          <cell r="D2713" t="str">
            <v>吨</v>
          </cell>
          <cell r="E2713">
            <v>10</v>
          </cell>
          <cell r="F2713">
            <v>45777</v>
          </cell>
          <cell r="G2713" t="str">
            <v>（十九冶-华电重庆奉节）重庆市奉节县康乐镇七星村</v>
          </cell>
          <cell r="H2713" t="str">
            <v>岑甲乐</v>
          </cell>
          <cell r="I2713">
            <v>17349037782</v>
          </cell>
        </row>
        <row r="2714">
          <cell r="A2714" t="str">
            <v>晋邦</v>
          </cell>
          <cell r="B2714" t="str">
            <v>螺纹钢</v>
          </cell>
          <cell r="C2714" t="str">
            <v>HRB400E Φ25 9m</v>
          </cell>
          <cell r="D2714" t="str">
            <v>吨</v>
          </cell>
          <cell r="E2714">
            <v>25</v>
          </cell>
          <cell r="F2714">
            <v>45777</v>
          </cell>
          <cell r="G2714" t="str">
            <v>（十九冶-华电重庆奉节）重庆市奉节县康乐镇七星村</v>
          </cell>
          <cell r="H2714" t="str">
            <v>岑甲乐</v>
          </cell>
          <cell r="I2714">
            <v>17349037782</v>
          </cell>
        </row>
        <row r="2715">
          <cell r="A2715" t="str">
            <v>晋邦</v>
          </cell>
          <cell r="B2715" t="str">
            <v>螺纹钢</v>
          </cell>
          <cell r="C2715" t="str">
            <v>HRB400E Φ16 9m</v>
          </cell>
          <cell r="D2715" t="str">
            <v>吨</v>
          </cell>
          <cell r="E2715">
            <v>70</v>
          </cell>
          <cell r="F2715">
            <v>45777</v>
          </cell>
          <cell r="G2715" t="str">
            <v>（十九冶-江龙高速一分部）重庆市云阳县X886附近中国十九冶开云高速项目总包部西98米*复兴互通预制梁场</v>
          </cell>
          <cell r="H2715" t="str">
            <v>吴章红</v>
          </cell>
          <cell r="I2715">
            <v>18628165772</v>
          </cell>
        </row>
        <row r="2716">
          <cell r="A2716" t="str">
            <v>晋邦</v>
          </cell>
          <cell r="B2716" t="str">
            <v>盘螺</v>
          </cell>
          <cell r="C2716" t="str">
            <v>HRB400E Φ8</v>
          </cell>
          <cell r="D2716" t="str">
            <v>吨</v>
          </cell>
          <cell r="E2716">
            <v>5</v>
          </cell>
          <cell r="F2716">
            <v>45777</v>
          </cell>
          <cell r="G2716" t="str">
            <v>（五冶达州新材料产业园）达州市市东部经开区新材料产业园麻柳镇石和尚村</v>
          </cell>
          <cell r="H2716" t="str">
            <v>张焱</v>
          </cell>
          <cell r="I2716">
            <v>15528785906</v>
          </cell>
        </row>
        <row r="2717">
          <cell r="A2717" t="str">
            <v>晋邦</v>
          </cell>
          <cell r="B2717" t="str">
            <v>盘螺</v>
          </cell>
          <cell r="C2717" t="str">
            <v>HRB400E Φ10</v>
          </cell>
          <cell r="D2717" t="str">
            <v>吨</v>
          </cell>
          <cell r="E2717">
            <v>2.5</v>
          </cell>
          <cell r="F2717">
            <v>45777</v>
          </cell>
          <cell r="G2717" t="str">
            <v>（五冶达州新材料产业园）达州市市东部经开区新材料产业园麻柳镇石和尚村</v>
          </cell>
          <cell r="H2717" t="str">
            <v>张焱</v>
          </cell>
          <cell r="I2717">
            <v>15528785906</v>
          </cell>
        </row>
        <row r="2718">
          <cell r="A2718" t="str">
            <v>晋邦</v>
          </cell>
          <cell r="B2718" t="str">
            <v>螺纹钢</v>
          </cell>
          <cell r="C2718" t="str">
            <v>HRB400E Φ12 9m</v>
          </cell>
          <cell r="D2718" t="str">
            <v>吨</v>
          </cell>
          <cell r="E2718">
            <v>6</v>
          </cell>
          <cell r="F2718">
            <v>45777</v>
          </cell>
          <cell r="G2718" t="str">
            <v>（五冶达州新材料产业园）达州市市东部经开区新材料产业园麻柳镇石和尚村</v>
          </cell>
          <cell r="H2718" t="str">
            <v>张焱</v>
          </cell>
          <cell r="I2718">
            <v>15528785906</v>
          </cell>
        </row>
        <row r="2719">
          <cell r="A2719" t="str">
            <v>晋邦</v>
          </cell>
          <cell r="B2719" t="str">
            <v>螺纹钢</v>
          </cell>
          <cell r="C2719" t="str">
            <v>HRB400E Φ14 9m</v>
          </cell>
          <cell r="D2719" t="str">
            <v>吨</v>
          </cell>
          <cell r="E2719">
            <v>9</v>
          </cell>
          <cell r="F2719">
            <v>45777</v>
          </cell>
          <cell r="G2719" t="str">
            <v>（五冶达州新材料产业园）达州市市东部经开区新材料产业园麻柳镇石和尚村</v>
          </cell>
          <cell r="H2719" t="str">
            <v>张焱</v>
          </cell>
          <cell r="I2719">
            <v>15528785906</v>
          </cell>
        </row>
        <row r="2720">
          <cell r="A2720" t="str">
            <v>晋邦</v>
          </cell>
          <cell r="B2720" t="str">
            <v>螺纹钢</v>
          </cell>
          <cell r="C2720" t="str">
            <v>HRB400E Φ16 9m</v>
          </cell>
          <cell r="D2720" t="str">
            <v>吨</v>
          </cell>
          <cell r="E2720">
            <v>6</v>
          </cell>
          <cell r="F2720">
            <v>45777</v>
          </cell>
          <cell r="G2720" t="str">
            <v>（五冶达州新材料产业园）达州市市东部经开区新材料产业园麻柳镇石和尚村</v>
          </cell>
          <cell r="H2720" t="str">
            <v>张焱</v>
          </cell>
          <cell r="I2720">
            <v>15528785906</v>
          </cell>
        </row>
        <row r="2721">
          <cell r="A2721" t="str">
            <v>晋邦</v>
          </cell>
          <cell r="B2721" t="str">
            <v>螺纹钢</v>
          </cell>
          <cell r="C2721" t="str">
            <v>HRB400E Φ18 9m</v>
          </cell>
          <cell r="D2721" t="str">
            <v>吨</v>
          </cell>
          <cell r="E2721">
            <v>3</v>
          </cell>
          <cell r="F2721">
            <v>45777</v>
          </cell>
          <cell r="G2721" t="str">
            <v>（五冶达州新材料产业园）达州市市东部经开区新材料产业园麻柳镇石和尚村</v>
          </cell>
          <cell r="H2721" t="str">
            <v>张焱</v>
          </cell>
          <cell r="I2721">
            <v>15528785906</v>
          </cell>
        </row>
        <row r="2722">
          <cell r="A2722" t="str">
            <v>晋邦</v>
          </cell>
          <cell r="B2722" t="str">
            <v>螺纹钢</v>
          </cell>
          <cell r="C2722" t="str">
            <v>HRB400E Φ20 9m</v>
          </cell>
          <cell r="D2722" t="str">
            <v>吨</v>
          </cell>
          <cell r="E2722">
            <v>3</v>
          </cell>
          <cell r="F2722">
            <v>45777</v>
          </cell>
          <cell r="G2722" t="str">
            <v>（五冶达州新材料产业园）达州市市东部经开区新材料产业园麻柳镇石和尚村</v>
          </cell>
          <cell r="H2722" t="str">
            <v>张焱</v>
          </cell>
          <cell r="I2722">
            <v>15528785906</v>
          </cell>
        </row>
        <row r="2723">
          <cell r="A2723" t="str">
            <v>吉晨盛泰</v>
          </cell>
          <cell r="B2723" t="str">
            <v>盘螺</v>
          </cell>
          <cell r="C2723" t="str">
            <v>HRB400E Φ8</v>
          </cell>
          <cell r="D2723" t="str">
            <v>吨</v>
          </cell>
          <cell r="E2723">
            <v>35</v>
          </cell>
          <cell r="F2723">
            <v>45777</v>
          </cell>
          <cell r="G2723" t="str">
            <v>凉山州昭觉县新城镇阿都马打(中铁十局西昭高速3号拌合站过磅)</v>
          </cell>
          <cell r="H2723" t="str">
            <v>魏忠魁 </v>
          </cell>
          <cell r="I2723">
            <v>18229056777</v>
          </cell>
        </row>
        <row r="2724">
          <cell r="A2724" t="str">
            <v>吉晨盛泰</v>
          </cell>
          <cell r="B2724" t="str">
            <v>螺纹钢</v>
          </cell>
          <cell r="C2724" t="str">
            <v>HRB400E Φ12</v>
          </cell>
          <cell r="D2724" t="str">
            <v>吨</v>
          </cell>
          <cell r="E2724">
            <v>190</v>
          </cell>
          <cell r="F2724">
            <v>45777</v>
          </cell>
          <cell r="G2724" t="str">
            <v>凉山州昭觉县新城镇阿都马打(中铁十局西昭高速3号拌合站过磅)</v>
          </cell>
          <cell r="H2724" t="str">
            <v>魏忠魁 </v>
          </cell>
          <cell r="I2724">
            <v>18229056777</v>
          </cell>
        </row>
        <row r="2725">
          <cell r="A2725" t="str">
            <v>吉晨盛泰</v>
          </cell>
          <cell r="B2725" t="str">
            <v>螺纹钢</v>
          </cell>
          <cell r="C2725" t="str">
            <v>HRB400E Φ14</v>
          </cell>
          <cell r="D2725" t="str">
            <v>吨</v>
          </cell>
          <cell r="E2725">
            <v>40</v>
          </cell>
          <cell r="F2725">
            <v>45777</v>
          </cell>
          <cell r="G2725" t="str">
            <v>凉山州昭觉县新城镇阿都马打(中铁十局西昭高速3号拌合站过磅)</v>
          </cell>
          <cell r="H2725" t="str">
            <v>魏忠魁 </v>
          </cell>
          <cell r="I2725">
            <v>18229056777</v>
          </cell>
        </row>
        <row r="2726">
          <cell r="A2726" t="str">
            <v>吉晨盛泰</v>
          </cell>
          <cell r="B2726" t="str">
            <v>螺纹钢</v>
          </cell>
          <cell r="C2726" t="str">
            <v>HRB400E Φ16</v>
          </cell>
          <cell r="D2726" t="str">
            <v>吨</v>
          </cell>
          <cell r="E2726">
            <v>35</v>
          </cell>
          <cell r="F2726">
            <v>45777</v>
          </cell>
          <cell r="G2726" t="str">
            <v>凉山州昭觉县新城镇阿都马打(中铁十局西昭高速3号拌合站过磅)</v>
          </cell>
          <cell r="H2726" t="str">
            <v>魏忠魁 </v>
          </cell>
          <cell r="I2726">
            <v>18229056777</v>
          </cell>
        </row>
        <row r="2727">
          <cell r="A2727" t="str">
            <v>吉晨盛泰</v>
          </cell>
          <cell r="B2727" t="str">
            <v>螺纹钢</v>
          </cell>
          <cell r="C2727" t="str">
            <v>HRB500E Φ32</v>
          </cell>
          <cell r="D2727" t="str">
            <v>吨</v>
          </cell>
          <cell r="E2727">
            <v>75</v>
          </cell>
          <cell r="F2727">
            <v>45777</v>
          </cell>
          <cell r="G2727" t="str">
            <v>凉山州昭觉县新城镇阿都马打(中铁十局西昭高速3号拌合站过磅)</v>
          </cell>
          <cell r="H2727" t="str">
            <v>魏忠魁 </v>
          </cell>
          <cell r="I2727">
            <v>18229056777</v>
          </cell>
        </row>
        <row r="2728">
          <cell r="A2728" t="str">
            <v>吉晨盛泰</v>
          </cell>
          <cell r="B2728" t="str">
            <v>螺纹钢</v>
          </cell>
          <cell r="C2728" t="str">
            <v>HRB400E Φ32</v>
          </cell>
          <cell r="D2728" t="str">
            <v>吨</v>
          </cell>
          <cell r="E2728">
            <v>50</v>
          </cell>
          <cell r="F2728">
            <v>45777</v>
          </cell>
          <cell r="G2728" t="str">
            <v>凉山州昭觉县新城镇阿都马打(中铁十局西昭高速3号拌合站过磅)</v>
          </cell>
          <cell r="H2728" t="str">
            <v>魏忠魁 </v>
          </cell>
          <cell r="I2728">
            <v>18229056777</v>
          </cell>
        </row>
        <row r="2729">
          <cell r="A2729" t="str">
            <v>吉晨盛泰</v>
          </cell>
          <cell r="B2729" t="str">
            <v>螺纹钢</v>
          </cell>
          <cell r="C2729" t="str">
            <v>HRB400E Φ32</v>
          </cell>
          <cell r="D2729" t="str">
            <v>吨</v>
          </cell>
          <cell r="E2729">
            <v>150</v>
          </cell>
          <cell r="F2729">
            <v>45777</v>
          </cell>
          <cell r="G2729" t="str">
            <v>凉山州昭觉县谷曲镇瓦洛乌村</v>
          </cell>
          <cell r="H2729" t="str">
            <v>魏忠魁 </v>
          </cell>
          <cell r="I2729">
            <v>18229056777</v>
          </cell>
        </row>
        <row r="2730">
          <cell r="A2730" t="str">
            <v>吉晨盛泰</v>
          </cell>
          <cell r="B2730" t="str">
            <v>高线</v>
          </cell>
          <cell r="C2730" t="str">
            <v>HPB300Φ6</v>
          </cell>
          <cell r="D2730" t="str">
            <v>吨</v>
          </cell>
          <cell r="E2730">
            <v>10</v>
          </cell>
          <cell r="F2730">
            <v>45777</v>
          </cell>
          <cell r="G2730" t="str">
            <v>5标一分部十局第七公司1号钢构厂</v>
          </cell>
          <cell r="H2730" t="str">
            <v>吴裕</v>
          </cell>
          <cell r="I2730">
            <v>19802920715</v>
          </cell>
        </row>
        <row r="2731">
          <cell r="A2731" t="str">
            <v>吉晨盛泰</v>
          </cell>
          <cell r="B2731" t="str">
            <v>螺纹钢</v>
          </cell>
          <cell r="C2731" t="str">
            <v>HRB400E Φ12</v>
          </cell>
          <cell r="D2731" t="str">
            <v>吨</v>
          </cell>
          <cell r="E2731">
            <v>10</v>
          </cell>
          <cell r="F2731">
            <v>45777</v>
          </cell>
          <cell r="G2731" t="str">
            <v>5标一分部十局第七公司1号钢构厂</v>
          </cell>
          <cell r="H2731" t="str">
            <v>吴裕</v>
          </cell>
          <cell r="I2731">
            <v>19802920715</v>
          </cell>
        </row>
        <row r="2732">
          <cell r="A2732" t="str">
            <v>吉晨盛泰</v>
          </cell>
          <cell r="B2732" t="str">
            <v>螺纹钢</v>
          </cell>
          <cell r="C2732" t="str">
            <v>HRB400E Φ14</v>
          </cell>
          <cell r="D2732" t="str">
            <v>吨</v>
          </cell>
          <cell r="E2732">
            <v>20</v>
          </cell>
          <cell r="F2732">
            <v>45777</v>
          </cell>
          <cell r="G2732" t="str">
            <v>5标一分部十局第七公司1号钢构厂</v>
          </cell>
          <cell r="H2732" t="str">
            <v>吴裕</v>
          </cell>
          <cell r="I2732">
            <v>19802920715</v>
          </cell>
        </row>
        <row r="2733">
          <cell r="A2733" t="str">
            <v>吉晨盛泰</v>
          </cell>
          <cell r="B2733" t="str">
            <v>螺纹钢</v>
          </cell>
          <cell r="C2733" t="str">
            <v>HRB400E Φ16</v>
          </cell>
          <cell r="D2733" t="str">
            <v>吨</v>
          </cell>
          <cell r="E2733">
            <v>30</v>
          </cell>
          <cell r="F2733">
            <v>45777</v>
          </cell>
          <cell r="G2733" t="str">
            <v>5标一分部十局第七公司1号钢构厂</v>
          </cell>
          <cell r="H2733" t="str">
            <v>吴裕</v>
          </cell>
          <cell r="I2733">
            <v>19802920715</v>
          </cell>
        </row>
        <row r="2734">
          <cell r="A2734" t="str">
            <v>吉晨盛泰</v>
          </cell>
          <cell r="B2734" t="str">
            <v>螺纹钢</v>
          </cell>
          <cell r="C2734" t="str">
            <v>HRB400E Φ22</v>
          </cell>
          <cell r="D2734" t="str">
            <v>吨</v>
          </cell>
          <cell r="E2734">
            <v>15</v>
          </cell>
          <cell r="F2734">
            <v>45777</v>
          </cell>
          <cell r="G2734" t="str">
            <v>5标一分部十局第七公司1号钢构厂</v>
          </cell>
          <cell r="H2734" t="str">
            <v>吴裕</v>
          </cell>
          <cell r="I2734">
            <v>19802920715</v>
          </cell>
        </row>
        <row r="2735">
          <cell r="A2735" t="str">
            <v>吉晨盛泰</v>
          </cell>
          <cell r="B2735" t="str">
            <v>螺纹钢</v>
          </cell>
          <cell r="C2735" t="str">
            <v>HRB500E Φ25</v>
          </cell>
          <cell r="D2735" t="str">
            <v>吨</v>
          </cell>
          <cell r="E2735">
            <v>12</v>
          </cell>
          <cell r="F2735">
            <v>45777</v>
          </cell>
          <cell r="G2735" t="str">
            <v>5标一分部十局第七公司1号钢构厂</v>
          </cell>
          <cell r="H2735" t="str">
            <v>吴裕</v>
          </cell>
          <cell r="I2735">
            <v>19802920715</v>
          </cell>
        </row>
        <row r="2736">
          <cell r="A2736" t="str">
            <v>吉晨盛泰</v>
          </cell>
          <cell r="B2736" t="str">
            <v>螺纹钢</v>
          </cell>
          <cell r="C2736" t="str">
            <v>HRB500E Φ28</v>
          </cell>
          <cell r="D2736" t="str">
            <v>吨</v>
          </cell>
          <cell r="E2736">
            <v>10</v>
          </cell>
          <cell r="F2736">
            <v>45777</v>
          </cell>
          <cell r="G2736" t="str">
            <v>5标一分部十局第七公司1号钢构厂</v>
          </cell>
          <cell r="H2736" t="str">
            <v>吴裕</v>
          </cell>
          <cell r="I2736">
            <v>19802920715</v>
          </cell>
        </row>
        <row r="2737">
          <cell r="A2737" t="str">
            <v>吉晨盛泰</v>
          </cell>
          <cell r="B2737" t="str">
            <v>螺纹钢</v>
          </cell>
          <cell r="C2737" t="str">
            <v>HRB400E Φ12</v>
          </cell>
          <cell r="D2737" t="str">
            <v>吨</v>
          </cell>
          <cell r="E2737">
            <v>10</v>
          </cell>
          <cell r="F2737">
            <v>45777</v>
          </cell>
          <cell r="G2737" t="str">
            <v>中铁隧道局路桥公司西昭高速2标1分部凉山州金阳县派来镇</v>
          </cell>
          <cell r="H2737" t="str">
            <v>杨勇</v>
          </cell>
          <cell r="I2737">
            <v>18882117172</v>
          </cell>
        </row>
        <row r="2738">
          <cell r="A2738" t="str">
            <v>吉晨盛泰</v>
          </cell>
          <cell r="B2738" t="str">
            <v>螺纹钢</v>
          </cell>
          <cell r="C2738" t="str">
            <v>HRB400E Φ14</v>
          </cell>
          <cell r="D2738" t="str">
            <v>吨</v>
          </cell>
          <cell r="E2738">
            <v>20</v>
          </cell>
          <cell r="F2738">
            <v>45777</v>
          </cell>
          <cell r="G2738" t="str">
            <v>中铁隧道局路桥公司西昭高速2标1分部凉山州金阳县派来镇</v>
          </cell>
          <cell r="H2738" t="str">
            <v>杨勇</v>
          </cell>
          <cell r="I2738">
            <v>18882117172</v>
          </cell>
        </row>
        <row r="2739">
          <cell r="A2739" t="str">
            <v>吉晨盛泰</v>
          </cell>
          <cell r="B2739" t="str">
            <v>螺纹钢</v>
          </cell>
          <cell r="C2739" t="str">
            <v>HRB400E Φ16</v>
          </cell>
          <cell r="D2739" t="str">
            <v>吨</v>
          </cell>
          <cell r="E2739">
            <v>65</v>
          </cell>
          <cell r="F2739">
            <v>45777</v>
          </cell>
          <cell r="G2739" t="str">
            <v>中铁隧道局路桥公司西昭高速2标1分部凉山州金阳县派来镇</v>
          </cell>
          <cell r="H2739" t="str">
            <v>杨勇</v>
          </cell>
          <cell r="I2739">
            <v>18882117172</v>
          </cell>
        </row>
        <row r="2740">
          <cell r="A2740" t="str">
            <v>吉晨盛泰</v>
          </cell>
          <cell r="B2740" t="str">
            <v>螺纹钢</v>
          </cell>
          <cell r="C2740" t="str">
            <v>HRB400E Φ22</v>
          </cell>
          <cell r="D2740" t="str">
            <v>吨</v>
          </cell>
          <cell r="E2740">
            <v>10</v>
          </cell>
          <cell r="F2740">
            <v>45777</v>
          </cell>
          <cell r="G2740" t="str">
            <v>中铁隧道局路桥公司西昭高速2标1分部凉山州金阳县派来镇</v>
          </cell>
          <cell r="H2740" t="str">
            <v>杨勇</v>
          </cell>
          <cell r="I2740">
            <v>18882117172</v>
          </cell>
        </row>
        <row r="2741">
          <cell r="A2741" t="str">
            <v>吉晨盛泰</v>
          </cell>
          <cell r="B2741" t="str">
            <v>螺纹钢</v>
          </cell>
          <cell r="C2741" t="str">
            <v>HRB400E Φ25</v>
          </cell>
          <cell r="D2741" t="str">
            <v>吨</v>
          </cell>
          <cell r="E2741">
            <v>35</v>
          </cell>
          <cell r="F2741">
            <v>45777</v>
          </cell>
          <cell r="G2741" t="str">
            <v>中铁隧道局路桥公司西昭高速2标1分部凉山州金阳县派来镇</v>
          </cell>
          <cell r="H2741" t="str">
            <v>杨勇</v>
          </cell>
          <cell r="I2741">
            <v>18882117172</v>
          </cell>
        </row>
        <row r="2742">
          <cell r="A2742" t="str">
            <v>吉晨盛泰</v>
          </cell>
          <cell r="B2742" t="str">
            <v>高线</v>
          </cell>
          <cell r="C2742" t="str">
            <v>HPB300Φ8</v>
          </cell>
          <cell r="D2742" t="str">
            <v>吨</v>
          </cell>
          <cell r="E2742">
            <v>8</v>
          </cell>
          <cell r="F2742">
            <v>45777</v>
          </cell>
          <cell r="G2742" t="str">
            <v>中铁隧道局路桥公司西昭高速2标1分部凉山州金阳县派来镇</v>
          </cell>
          <cell r="H2742" t="str">
            <v>杨勇</v>
          </cell>
          <cell r="I2742">
            <v>18882117172</v>
          </cell>
        </row>
        <row r="2743">
          <cell r="A2743" t="str">
            <v>吉晨盛泰</v>
          </cell>
          <cell r="B2743" t="str">
            <v>高线</v>
          </cell>
          <cell r="C2743" t="str">
            <v>HPB300Φ6</v>
          </cell>
          <cell r="D2743" t="str">
            <v>吨</v>
          </cell>
          <cell r="E2743">
            <v>2</v>
          </cell>
          <cell r="F2743">
            <v>45777</v>
          </cell>
          <cell r="G2743" t="str">
            <v>中铁隧道局路桥公司西昭高速2标1分部凉山州金阳县派来镇</v>
          </cell>
          <cell r="H2743" t="str">
            <v>杨勇</v>
          </cell>
          <cell r="I2743">
            <v>18882117172</v>
          </cell>
        </row>
        <row r="2744">
          <cell r="A2744" t="str">
            <v>吉晨盛泰</v>
          </cell>
          <cell r="B2744" t="str">
            <v>螺纹钢</v>
          </cell>
          <cell r="C2744" t="str">
            <v>HRB400E Φ22</v>
          </cell>
          <cell r="D2744" t="str">
            <v>吨</v>
          </cell>
          <cell r="E2744">
            <v>100</v>
          </cell>
          <cell r="F2744">
            <v>45777</v>
          </cell>
          <cell r="G2744" t="str">
            <v>中铁隧道局路桥公司西昭高速2标二分部凉山州布拖县地洛乡金阳隧道出口</v>
          </cell>
          <cell r="H2744" t="str">
            <v>胡明建</v>
          </cell>
          <cell r="I2744">
            <v>13558937055</v>
          </cell>
        </row>
        <row r="2745">
          <cell r="A2745" t="str">
            <v>吉晨盛泰</v>
          </cell>
          <cell r="B2745" t="str">
            <v>高线</v>
          </cell>
          <cell r="C2745" t="str">
            <v>HPB300Φ8</v>
          </cell>
          <cell r="D2745" t="str">
            <v>吨</v>
          </cell>
          <cell r="E2745">
            <v>60</v>
          </cell>
          <cell r="F2745">
            <v>45777</v>
          </cell>
          <cell r="G2745" t="str">
            <v>中铁隧道局路桥公司西昭高速2标二分部凉山州布拖县地洛乡金阳隧道出口</v>
          </cell>
          <cell r="H2745" t="str">
            <v>胡明建</v>
          </cell>
          <cell r="I2745">
            <v>13558937055</v>
          </cell>
        </row>
        <row r="2746">
          <cell r="A2746" t="str">
            <v>吉晨盛泰</v>
          </cell>
          <cell r="B2746" t="str">
            <v>螺纹钢</v>
          </cell>
          <cell r="C2746" t="str">
            <v>HRB500E Φ32</v>
          </cell>
          <cell r="D2746" t="str">
            <v>吨</v>
          </cell>
          <cell r="E2746">
            <v>55</v>
          </cell>
          <cell r="F2746">
            <v>45777</v>
          </cell>
          <cell r="G2746" t="str">
            <v>5标一分部十局第七公司1号钢构厂</v>
          </cell>
          <cell r="H2746" t="str">
            <v>吴裕</v>
          </cell>
          <cell r="I2746">
            <v>19802920715</v>
          </cell>
        </row>
        <row r="2747">
          <cell r="A2747" t="str">
            <v>德胜</v>
          </cell>
          <cell r="B2747" t="str">
            <v>螺纹钢</v>
          </cell>
          <cell r="C2747" t="str">
            <v>HRB400E Φ12</v>
          </cell>
          <cell r="D2747" t="str">
            <v>吨</v>
          </cell>
          <cell r="E2747">
            <v>10</v>
          </cell>
          <cell r="F2747">
            <v>45777</v>
          </cell>
          <cell r="G2747" t="str">
            <v>中铁隧道局路桥公司西昭高速2标1分部凉山州金阳县派来镇</v>
          </cell>
          <cell r="H2747" t="str">
            <v>杨勇</v>
          </cell>
          <cell r="I2747">
            <v>18882117172</v>
          </cell>
        </row>
        <row r="2748">
          <cell r="A2748" t="str">
            <v>德胜</v>
          </cell>
          <cell r="B2748" t="str">
            <v>螺纹钢</v>
          </cell>
          <cell r="C2748" t="str">
            <v>HRB400E Φ14</v>
          </cell>
          <cell r="D2748" t="str">
            <v>吨</v>
          </cell>
          <cell r="E2748">
            <v>20</v>
          </cell>
          <cell r="F2748">
            <v>45777</v>
          </cell>
          <cell r="G2748" t="str">
            <v>中铁隧道局路桥公司西昭高速2标1分部凉山州金阳县派来镇</v>
          </cell>
          <cell r="H2748" t="str">
            <v>杨勇</v>
          </cell>
          <cell r="I2748">
            <v>18882117172</v>
          </cell>
        </row>
        <row r="2749">
          <cell r="A2749" t="str">
            <v>德胜</v>
          </cell>
          <cell r="B2749" t="str">
            <v>螺纹钢</v>
          </cell>
          <cell r="C2749" t="str">
            <v>HRB400E Φ16</v>
          </cell>
          <cell r="D2749" t="str">
            <v>吨</v>
          </cell>
          <cell r="E2749">
            <v>65</v>
          </cell>
          <cell r="F2749">
            <v>45777</v>
          </cell>
          <cell r="G2749" t="str">
            <v>中铁隧道局路桥公司西昭高速2标1分部凉山州金阳县派来镇</v>
          </cell>
          <cell r="H2749" t="str">
            <v>杨勇</v>
          </cell>
          <cell r="I2749">
            <v>18882117172</v>
          </cell>
        </row>
        <row r="2750">
          <cell r="A2750" t="str">
            <v>德胜</v>
          </cell>
          <cell r="B2750" t="str">
            <v>螺纹钢</v>
          </cell>
          <cell r="C2750" t="str">
            <v>HRB400E Φ22</v>
          </cell>
          <cell r="D2750" t="str">
            <v>吨</v>
          </cell>
          <cell r="E2750">
            <v>10</v>
          </cell>
          <cell r="F2750">
            <v>45777</v>
          </cell>
          <cell r="G2750" t="str">
            <v>中铁隧道局路桥公司西昭高速2标1分部凉山州金阳县派来镇</v>
          </cell>
          <cell r="H2750" t="str">
            <v>杨勇</v>
          </cell>
          <cell r="I2750">
            <v>18882117172</v>
          </cell>
        </row>
        <row r="2751">
          <cell r="A2751" t="str">
            <v>德胜</v>
          </cell>
          <cell r="B2751" t="str">
            <v>螺纹钢</v>
          </cell>
          <cell r="C2751" t="str">
            <v>HRB400E Φ25</v>
          </cell>
          <cell r="D2751" t="str">
            <v>吨</v>
          </cell>
          <cell r="E2751">
            <v>35</v>
          </cell>
          <cell r="F2751">
            <v>45777</v>
          </cell>
          <cell r="G2751" t="str">
            <v>中铁隧道局路桥公司西昭高速2标1分部凉山州金阳县派来镇</v>
          </cell>
          <cell r="H2751" t="str">
            <v>杨勇</v>
          </cell>
          <cell r="I2751">
            <v>18882117172</v>
          </cell>
        </row>
        <row r="2752">
          <cell r="A2752" t="str">
            <v>德胜</v>
          </cell>
          <cell r="B2752" t="str">
            <v>螺纹钢</v>
          </cell>
          <cell r="C2752" t="str">
            <v>HRB400E Φ22</v>
          </cell>
          <cell r="D2752" t="str">
            <v>吨</v>
          </cell>
          <cell r="E2752">
            <v>100</v>
          </cell>
          <cell r="F2752">
            <v>45777</v>
          </cell>
          <cell r="G2752" t="str">
            <v>中铁隧道局路桥公司西昭高速2标二分部凉山州布拖县地洛乡金阳隧道出口</v>
          </cell>
          <cell r="H2752" t="str">
            <v>胡明建</v>
          </cell>
          <cell r="I2752">
            <v>13558937055</v>
          </cell>
        </row>
        <row r="2753">
          <cell r="A2753" t="str">
            <v>陕钢</v>
          </cell>
          <cell r="B2753" t="str">
            <v>高线</v>
          </cell>
          <cell r="C2753" t="str">
            <v>HPB300 Φ8</v>
          </cell>
          <cell r="D2753" t="str">
            <v>吨</v>
          </cell>
          <cell r="E2753">
            <v>6</v>
          </cell>
          <cell r="F2753">
            <v>45777</v>
          </cell>
          <cell r="G2753" t="str">
            <v>（自永1标八局二分公司钢筋棚）四川省自贡市大安区牛佛镇</v>
          </cell>
          <cell r="H2753" t="str">
            <v>沈维良</v>
          </cell>
          <cell r="I2753">
            <v>18980505177</v>
          </cell>
        </row>
        <row r="2754">
          <cell r="A2754" t="str">
            <v>陕钢</v>
          </cell>
          <cell r="B2754" t="str">
            <v>高线</v>
          </cell>
          <cell r="C2754" t="str">
            <v>HPB300 Φ12</v>
          </cell>
          <cell r="D2754" t="str">
            <v>吨</v>
          </cell>
          <cell r="E2754">
            <v>28</v>
          </cell>
          <cell r="F2754">
            <v>45777</v>
          </cell>
          <cell r="G2754" t="str">
            <v>（自永1标八局二分公司钢筋棚）四川省自贡市大安区牛佛镇</v>
          </cell>
          <cell r="H2754" t="str">
            <v>沈维良</v>
          </cell>
          <cell r="I2754">
            <v>18980505177</v>
          </cell>
        </row>
        <row r="2755">
          <cell r="A2755" t="str">
            <v>陕钢</v>
          </cell>
          <cell r="B2755" t="str">
            <v>高线</v>
          </cell>
          <cell r="C2755" t="str">
            <v>HPB300 Φ6</v>
          </cell>
          <cell r="D2755" t="str">
            <v>吨</v>
          </cell>
          <cell r="E2755">
            <v>8</v>
          </cell>
          <cell r="F2755">
            <v>45777</v>
          </cell>
          <cell r="G2755" t="str">
            <v>四川省内江市隆昌市圣灯镇自永项目3标隆昌市圣灯镇中心学校</v>
          </cell>
          <cell r="H2755" t="str">
            <v>单贺明</v>
          </cell>
          <cell r="I2755">
            <v>18513327609</v>
          </cell>
        </row>
        <row r="2756">
          <cell r="A2756" t="str">
            <v>陕钢</v>
          </cell>
          <cell r="B2756" t="str">
            <v>螺纹钢</v>
          </cell>
          <cell r="C2756" t="str">
            <v>HRB400E Φ25×12米</v>
          </cell>
          <cell r="D2756" t="str">
            <v>吨</v>
          </cell>
          <cell r="E2756">
            <v>17</v>
          </cell>
          <cell r="F2756">
            <v>45777</v>
          </cell>
          <cell r="G2756" t="str">
            <v>四川省内江市隆昌市圣灯镇自永项目3标隆昌市圣灯镇中心学校</v>
          </cell>
          <cell r="H2756" t="str">
            <v>单贺明</v>
          </cell>
          <cell r="I2756">
            <v>18513327609</v>
          </cell>
        </row>
        <row r="2757">
          <cell r="A2757" t="str">
            <v>陕钢</v>
          </cell>
          <cell r="B2757" t="str">
            <v>螺纹钢</v>
          </cell>
          <cell r="C2757" t="str">
            <v>HRB400E Φ28×9米</v>
          </cell>
          <cell r="D2757" t="str">
            <v>吨</v>
          </cell>
          <cell r="E2757">
            <v>9</v>
          </cell>
          <cell r="F2757">
            <v>45777</v>
          </cell>
          <cell r="G2757" t="str">
            <v>四川省内江市隆昌市圣灯镇自永项目3标隆昌市圣灯镇中心学校</v>
          </cell>
          <cell r="H2757" t="str">
            <v>单贺明</v>
          </cell>
          <cell r="I2757">
            <v>18513327609</v>
          </cell>
        </row>
        <row r="2758">
          <cell r="A2758" t="str">
            <v>陕钢</v>
          </cell>
          <cell r="B2758" t="str">
            <v>螺纹钢</v>
          </cell>
          <cell r="C2758" t="str">
            <v>HRB400E Φ12×9米</v>
          </cell>
          <cell r="D2758" t="str">
            <v>吨</v>
          </cell>
          <cell r="E2758">
            <v>14</v>
          </cell>
          <cell r="F2758">
            <v>45777</v>
          </cell>
          <cell r="G2758" t="str">
            <v>四川省内江市隆昌市圣灯镇自永项目3标隆昌市圣灯镇中心学校</v>
          </cell>
          <cell r="H2758" t="str">
            <v>单贺明</v>
          </cell>
          <cell r="I2758">
            <v>18513327609</v>
          </cell>
        </row>
        <row r="2759">
          <cell r="A2759" t="str">
            <v>陕钢</v>
          </cell>
          <cell r="B2759" t="str">
            <v>螺纹钢</v>
          </cell>
          <cell r="C2759" t="str">
            <v>HRB400E Φ20×9米</v>
          </cell>
          <cell r="D2759" t="str">
            <v>吨</v>
          </cell>
          <cell r="E2759">
            <v>20</v>
          </cell>
          <cell r="F2759">
            <v>45777</v>
          </cell>
          <cell r="G2759" t="str">
            <v>四川省内江市隆昌市圣灯镇自永项目3标隆昌市圣灯镇中心学校</v>
          </cell>
          <cell r="H2759" t="str">
            <v>单贺明</v>
          </cell>
          <cell r="I2759">
            <v>18513327609</v>
          </cell>
        </row>
        <row r="2760">
          <cell r="A2760" t="str">
            <v>陕钢</v>
          </cell>
          <cell r="B2760" t="str">
            <v>高线</v>
          </cell>
          <cell r="C2760" t="str">
            <v>HPB300Φ10</v>
          </cell>
          <cell r="D2760" t="str">
            <v>吨</v>
          </cell>
          <cell r="E2760">
            <v>35</v>
          </cell>
          <cell r="F2760">
            <v>45777</v>
          </cell>
          <cell r="G2760" t="str">
            <v>（中铁三局-铜资高速1标）四川省资阳市安岳县石羊镇猫坝村2#钢筋场</v>
          </cell>
          <cell r="H2760" t="str">
            <v>王雪</v>
          </cell>
          <cell r="I2760">
            <v>18729676589</v>
          </cell>
        </row>
        <row r="2761">
          <cell r="A2761" t="str">
            <v>陕钢</v>
          </cell>
          <cell r="B2761" t="str">
            <v>高线</v>
          </cell>
          <cell r="C2761" t="str">
            <v>HPB300 Φ8</v>
          </cell>
          <cell r="D2761" t="str">
            <v>吨</v>
          </cell>
          <cell r="E2761">
            <v>2</v>
          </cell>
          <cell r="F2761">
            <v>45778</v>
          </cell>
          <cell r="G2761" t="str">
            <v>（华西简阳西城嘉苑）四川省成都市简阳市简城街道高屋村</v>
          </cell>
          <cell r="H2761" t="str">
            <v>张瀚镭</v>
          </cell>
          <cell r="I2761">
            <v>15884666220</v>
          </cell>
        </row>
        <row r="2762">
          <cell r="A2762" t="str">
            <v>陕钢</v>
          </cell>
          <cell r="B2762" t="str">
            <v>盘螺</v>
          </cell>
          <cell r="C2762" t="str">
            <v>HRB400E Φ6</v>
          </cell>
          <cell r="D2762" t="str">
            <v>吨</v>
          </cell>
          <cell r="E2762">
            <v>2</v>
          </cell>
          <cell r="F2762">
            <v>45778</v>
          </cell>
          <cell r="G2762" t="str">
            <v>（华西简阳西城嘉苑）四川省成都市简阳市简城街道高屋村</v>
          </cell>
          <cell r="H2762" t="str">
            <v>张瀚镭</v>
          </cell>
          <cell r="I2762">
            <v>15884666220</v>
          </cell>
        </row>
        <row r="2763">
          <cell r="A2763" t="str">
            <v>陕钢</v>
          </cell>
          <cell r="B2763" t="str">
            <v>盘螺</v>
          </cell>
          <cell r="C2763" t="str">
            <v>HRB400E Φ8</v>
          </cell>
          <cell r="D2763" t="str">
            <v>吨</v>
          </cell>
          <cell r="E2763">
            <v>12</v>
          </cell>
          <cell r="F2763">
            <v>45778</v>
          </cell>
          <cell r="G2763" t="str">
            <v>（华西简阳西城嘉苑）四川省成都市简阳市简城街道高屋村</v>
          </cell>
          <cell r="H2763" t="str">
            <v>张瀚镭</v>
          </cell>
          <cell r="I2763">
            <v>15884666220</v>
          </cell>
        </row>
        <row r="2764">
          <cell r="A2764" t="str">
            <v>陕钢</v>
          </cell>
          <cell r="B2764" t="str">
            <v>盘螺</v>
          </cell>
          <cell r="C2764" t="str">
            <v>HRB400E Φ10</v>
          </cell>
          <cell r="D2764" t="str">
            <v>吨</v>
          </cell>
          <cell r="E2764">
            <v>53</v>
          </cell>
          <cell r="F2764">
            <v>45778</v>
          </cell>
          <cell r="G2764" t="str">
            <v>（华西简阳西城嘉苑）四川省成都市简阳市简城街道高屋村</v>
          </cell>
          <cell r="H2764" t="str">
            <v>张瀚镭</v>
          </cell>
          <cell r="I2764">
            <v>15884666220</v>
          </cell>
        </row>
        <row r="2765">
          <cell r="A2765" t="str">
            <v>陕钢</v>
          </cell>
          <cell r="B2765" t="str">
            <v>盘螺</v>
          </cell>
          <cell r="C2765" t="str">
            <v>HRB400E Φ6</v>
          </cell>
          <cell r="D2765" t="str">
            <v>吨</v>
          </cell>
          <cell r="E2765">
            <v>2.5</v>
          </cell>
          <cell r="F2765">
            <v>45778</v>
          </cell>
          <cell r="G2765" t="str">
            <v>（华西酒城南）成都市武侯区火车南站西路8号酒城南项目</v>
          </cell>
          <cell r="H2765" t="str">
            <v>龙耀宇</v>
          </cell>
          <cell r="I2765">
            <v>18384145895</v>
          </cell>
        </row>
        <row r="2766">
          <cell r="A2766" t="str">
            <v>陕钢</v>
          </cell>
          <cell r="B2766" t="str">
            <v>盘螺</v>
          </cell>
          <cell r="C2766" t="str">
            <v>HRB400E Φ12</v>
          </cell>
          <cell r="D2766" t="str">
            <v>吨</v>
          </cell>
          <cell r="E2766">
            <v>32.5</v>
          </cell>
          <cell r="F2766">
            <v>45778</v>
          </cell>
          <cell r="G2766" t="str">
            <v>（华西酒城南）成都市武侯区火车南站西路8号酒城南项目</v>
          </cell>
          <cell r="H2766" t="str">
            <v>龙耀宇</v>
          </cell>
          <cell r="I2766">
            <v>18384145895</v>
          </cell>
        </row>
        <row r="2767">
          <cell r="A2767" t="str">
            <v>陕钢</v>
          </cell>
          <cell r="B2767" t="str">
            <v>高线</v>
          </cell>
          <cell r="C2767" t="str">
            <v>HPB300Φ6</v>
          </cell>
          <cell r="D2767" t="str">
            <v>吨</v>
          </cell>
          <cell r="E2767">
            <v>4</v>
          </cell>
          <cell r="F2767">
            <v>45778</v>
          </cell>
          <cell r="G2767" t="str">
            <v>（北京工程局乐山项目）乐山市五通桥区冠英镇</v>
          </cell>
          <cell r="H2767" t="str">
            <v>王治</v>
          </cell>
          <cell r="I2767">
            <v>18811564698</v>
          </cell>
        </row>
        <row r="2768">
          <cell r="A2768" t="str">
            <v>陕钢</v>
          </cell>
          <cell r="B2768" t="str">
            <v>高线</v>
          </cell>
          <cell r="C2768" t="str">
            <v>HPB300Φ10</v>
          </cell>
          <cell r="D2768" t="str">
            <v>吨</v>
          </cell>
          <cell r="E2768">
            <v>30</v>
          </cell>
          <cell r="F2768">
            <v>45778</v>
          </cell>
          <cell r="G2768" t="str">
            <v>（北京工程局乐山项目）乐山市五通桥区冠英镇</v>
          </cell>
          <cell r="H2768" t="str">
            <v>王治</v>
          </cell>
          <cell r="I2768">
            <v>18811564698</v>
          </cell>
        </row>
        <row r="2769">
          <cell r="A2769" t="str">
            <v>陕钢</v>
          </cell>
          <cell r="B2769" t="str">
            <v>高线</v>
          </cell>
          <cell r="C2769" t="str">
            <v>HPB300Φ10</v>
          </cell>
          <cell r="D2769" t="str">
            <v>吨</v>
          </cell>
          <cell r="E2769">
            <v>35</v>
          </cell>
          <cell r="F2769">
            <v>45778</v>
          </cell>
          <cell r="G2769" t="str">
            <v>（中铁十局-资乐高速4标）四川省眉山市仁寿县彰加镇促进村中铁十局2#钢筋厂</v>
          </cell>
          <cell r="H2769" t="str">
            <v>杨飞</v>
          </cell>
          <cell r="I2769">
            <v>15667998777</v>
          </cell>
        </row>
        <row r="2770">
          <cell r="A2770" t="str">
            <v>陕钢</v>
          </cell>
          <cell r="B2770" t="str">
            <v>高线</v>
          </cell>
          <cell r="C2770" t="str">
            <v>HPB300Φ10</v>
          </cell>
          <cell r="D2770" t="str">
            <v>吨</v>
          </cell>
          <cell r="E2770">
            <v>35</v>
          </cell>
          <cell r="F2770">
            <v>45778</v>
          </cell>
          <cell r="G2770" t="str">
            <v>（中铁北京局-资乐高速6标）四川省乐山市市中区土主镇资乐高速TJ6标项目试验室</v>
          </cell>
          <cell r="H2770" t="str">
            <v>刘岩</v>
          </cell>
          <cell r="I2770">
            <v>18543566469</v>
          </cell>
        </row>
        <row r="2771">
          <cell r="A2771" t="str">
            <v>陕钢</v>
          </cell>
          <cell r="B2771" t="str">
            <v>盘螺</v>
          </cell>
          <cell r="C2771" t="str">
            <v>HRB400EФ8</v>
          </cell>
          <cell r="D2771" t="str">
            <v>吨</v>
          </cell>
          <cell r="E2771">
            <v>16</v>
          </cell>
          <cell r="F2771">
            <v>45778</v>
          </cell>
          <cell r="G2771" t="str">
            <v>（中核华兴-峨眉山项目）四川省乐山市峨眉山市双福镇梓橦庙红华五期中核华兴工地</v>
          </cell>
          <cell r="H2771" t="str">
            <v>李汉军</v>
          </cell>
          <cell r="I2771" t="str">
            <v>18691249091</v>
          </cell>
        </row>
        <row r="2772">
          <cell r="A2772" t="str">
            <v>陕钢</v>
          </cell>
          <cell r="B2772" t="str">
            <v>螺纹钢</v>
          </cell>
          <cell r="C2772" t="str">
            <v>HRB500EФ12*9m</v>
          </cell>
          <cell r="D2772" t="str">
            <v>吨</v>
          </cell>
          <cell r="E2772">
            <v>10</v>
          </cell>
          <cell r="F2772">
            <v>45778</v>
          </cell>
          <cell r="G2772" t="str">
            <v>（中核华兴-峨眉山项目）四川省乐山市峨眉山市双福镇梓橦庙红华五期中核华兴工地</v>
          </cell>
          <cell r="H2772" t="str">
            <v>李汉军</v>
          </cell>
          <cell r="I2772">
            <v>18691249091</v>
          </cell>
        </row>
        <row r="2773">
          <cell r="A2773" t="str">
            <v>陕钢</v>
          </cell>
          <cell r="B2773" t="str">
            <v>螺纹钢</v>
          </cell>
          <cell r="C2773" t="str">
            <v>HRB500EФ32*9m</v>
          </cell>
          <cell r="D2773" t="str">
            <v>吨</v>
          </cell>
          <cell r="E2773">
            <v>10</v>
          </cell>
          <cell r="F2773">
            <v>45778</v>
          </cell>
          <cell r="G2773" t="str">
            <v>（中核华兴-峨眉山项目）四川省乐山市峨眉山市双福镇梓橦庙红华五期中核华兴工地</v>
          </cell>
          <cell r="H2773" t="str">
            <v>李汉军</v>
          </cell>
          <cell r="I2773" t="str">
            <v>18691249091</v>
          </cell>
        </row>
        <row r="2774">
          <cell r="A2774" t="str">
            <v>德胜</v>
          </cell>
          <cell r="B2774" t="str">
            <v>螺纹钢</v>
          </cell>
          <cell r="C2774" t="str">
            <v>HRB400E Φ20 9m</v>
          </cell>
          <cell r="D2774" t="str">
            <v>吨</v>
          </cell>
          <cell r="E2774">
            <v>35</v>
          </cell>
          <cell r="F2774">
            <v>45778</v>
          </cell>
          <cell r="G2774" t="str">
            <v>（中铁广州局-成渝扩容2标）四川省资阳市雁江区南双路杨家糖房</v>
          </cell>
          <cell r="H2774" t="str">
            <v>邓志强</v>
          </cell>
          <cell r="I2774">
            <v>17603045490</v>
          </cell>
        </row>
        <row r="2775">
          <cell r="A2775" t="str">
            <v>德胜</v>
          </cell>
          <cell r="B2775" t="str">
            <v>螺纹钢</v>
          </cell>
          <cell r="C2775" t="str">
            <v>HRB400E Φ25 12m</v>
          </cell>
          <cell r="D2775" t="str">
            <v>吨</v>
          </cell>
          <cell r="E2775">
            <v>70</v>
          </cell>
          <cell r="F2775">
            <v>45778</v>
          </cell>
          <cell r="G2775" t="str">
            <v>（中铁广州局-成渝扩容2标）四川省资阳市雁江区南双路杨家糖房</v>
          </cell>
          <cell r="H2775" t="str">
            <v>邓志强</v>
          </cell>
          <cell r="I2775">
            <v>17603045490</v>
          </cell>
        </row>
        <row r="2776">
          <cell r="A2776" t="str">
            <v>德胜</v>
          </cell>
          <cell r="B2776" t="str">
            <v>螺纹钢</v>
          </cell>
          <cell r="C2776" t="str">
            <v>HRB400E Φ28 12m</v>
          </cell>
          <cell r="D2776" t="str">
            <v>吨</v>
          </cell>
          <cell r="E2776">
            <v>70</v>
          </cell>
          <cell r="F2776">
            <v>45778</v>
          </cell>
          <cell r="G2776" t="str">
            <v>（中铁五局-成渝扩容3标）四川省资阳市雁江区伍隍镇铺子村雁江区X138</v>
          </cell>
          <cell r="H2776" t="str">
            <v>王健</v>
          </cell>
          <cell r="I2776">
            <v>17726168395</v>
          </cell>
        </row>
        <row r="2777">
          <cell r="A2777" t="str">
            <v>德胜</v>
          </cell>
          <cell r="B2777" t="str">
            <v>螺纹钢</v>
          </cell>
          <cell r="C2777" t="str">
            <v>HRB400E Φ28 9m</v>
          </cell>
          <cell r="D2777" t="str">
            <v>吨</v>
          </cell>
          <cell r="E2777">
            <v>105</v>
          </cell>
          <cell r="F2777">
            <v>45778</v>
          </cell>
          <cell r="G2777" t="str">
            <v>（中铁五局-成渝扩容3标）四川省资阳市雁江区伍隍镇铺子村雁江区X138</v>
          </cell>
          <cell r="H2777" t="str">
            <v>王健</v>
          </cell>
          <cell r="I2777">
            <v>17726168395</v>
          </cell>
        </row>
        <row r="2778">
          <cell r="A2778" t="str">
            <v>德胜</v>
          </cell>
          <cell r="B2778" t="str">
            <v>螺纹钢</v>
          </cell>
          <cell r="C2778" t="str">
            <v>HRB400E Φ25 12m</v>
          </cell>
          <cell r="D2778" t="str">
            <v>吨</v>
          </cell>
          <cell r="E2778">
            <v>70</v>
          </cell>
          <cell r="F2778">
            <v>45778</v>
          </cell>
          <cell r="G2778" t="str">
            <v>（中铁五局-成渝扩容3标）四川省资阳市雁江区伍隍镇铺子村雁江区X138</v>
          </cell>
          <cell r="H2778" t="str">
            <v>王健</v>
          </cell>
          <cell r="I2778">
            <v>17726168395</v>
          </cell>
        </row>
        <row r="2779">
          <cell r="A2779" t="str">
            <v>德胜</v>
          </cell>
          <cell r="B2779" t="str">
            <v>螺纹钢</v>
          </cell>
          <cell r="C2779" t="str">
            <v>HRB400E Φ20 9m</v>
          </cell>
          <cell r="D2779" t="str">
            <v>吨</v>
          </cell>
          <cell r="E2779">
            <v>35</v>
          </cell>
          <cell r="F2779">
            <v>45778</v>
          </cell>
          <cell r="G2779" t="str">
            <v>（中铁五局-成渝扩容3标）四川省资阳市雁江区伍隍镇铺子村雁江区X138</v>
          </cell>
          <cell r="H2779" t="str">
            <v>王健</v>
          </cell>
          <cell r="I2779">
            <v>17726168395</v>
          </cell>
        </row>
        <row r="2780">
          <cell r="A2780" t="str">
            <v>德胜</v>
          </cell>
          <cell r="B2780" t="str">
            <v>螺纹钢</v>
          </cell>
          <cell r="C2780" t="str">
            <v>HRB400E Φ12 12m</v>
          </cell>
          <cell r="D2780" t="str">
            <v>吨</v>
          </cell>
          <cell r="E2780">
            <v>105</v>
          </cell>
          <cell r="F2780">
            <v>45778</v>
          </cell>
          <cell r="G2780" t="str">
            <v>（中铁五局-成渝扩容3标）四川省资阳市雁江区伍隍镇铺子村雁江区X138</v>
          </cell>
          <cell r="H2780" t="str">
            <v>王健</v>
          </cell>
          <cell r="I2780">
            <v>17726168395</v>
          </cell>
        </row>
        <row r="2781">
          <cell r="A2781" t="str">
            <v>德胜</v>
          </cell>
          <cell r="B2781" t="str">
            <v>螺纹钢</v>
          </cell>
          <cell r="C2781" t="str">
            <v>HRB400E Φ12 9m</v>
          </cell>
          <cell r="D2781" t="str">
            <v>吨</v>
          </cell>
          <cell r="E2781">
            <v>15</v>
          </cell>
          <cell r="F2781">
            <v>45778</v>
          </cell>
          <cell r="G2781" t="str">
            <v>（四川商建-射洪城乡一体化项目）遂宁市射洪市忠新幼儿园北侧约220米新溪小区</v>
          </cell>
          <cell r="H2781" t="str">
            <v>柏子刚</v>
          </cell>
          <cell r="I2781">
            <v>15692885305</v>
          </cell>
        </row>
        <row r="2782">
          <cell r="A2782" t="str">
            <v>德胜</v>
          </cell>
          <cell r="B2782" t="str">
            <v>螺纹钢</v>
          </cell>
          <cell r="C2782" t="str">
            <v>HRB400E Φ18 9m</v>
          </cell>
          <cell r="D2782" t="str">
            <v>吨</v>
          </cell>
          <cell r="E2782">
            <v>12</v>
          </cell>
          <cell r="F2782">
            <v>45778</v>
          </cell>
          <cell r="G2782" t="str">
            <v>（四川商建-射洪城乡一体化项目）遂宁市射洪市忠新幼儿园北侧约220米新溪小区</v>
          </cell>
          <cell r="H2782" t="str">
            <v>柏子刚</v>
          </cell>
          <cell r="I2782">
            <v>15692885305</v>
          </cell>
        </row>
        <row r="2783">
          <cell r="A2783" t="str">
            <v>德胜</v>
          </cell>
          <cell r="B2783" t="str">
            <v>螺纹钢</v>
          </cell>
          <cell r="C2783" t="str">
            <v>HRB500E Φ12</v>
          </cell>
          <cell r="D2783" t="str">
            <v>吨</v>
          </cell>
          <cell r="E2783">
            <v>9</v>
          </cell>
          <cell r="F2783">
            <v>45778</v>
          </cell>
          <cell r="G2783" t="str">
            <v>（四川商建-射洪城乡一体化项目）遂宁市射洪市忠新幼儿园北侧约220米新溪小区</v>
          </cell>
          <cell r="H2783" t="str">
            <v>柏子刚</v>
          </cell>
          <cell r="I2783">
            <v>15692885305</v>
          </cell>
        </row>
        <row r="2784">
          <cell r="A2784" t="str">
            <v>德胜</v>
          </cell>
          <cell r="B2784" t="str">
            <v>螺纹钢</v>
          </cell>
          <cell r="C2784" t="str">
            <v>HRB500E Φ18</v>
          </cell>
          <cell r="D2784" t="str">
            <v>吨</v>
          </cell>
          <cell r="E2784">
            <v>3</v>
          </cell>
          <cell r="F2784">
            <v>45778</v>
          </cell>
          <cell r="G2784" t="str">
            <v>（四川商建-射洪城乡一体化项目）遂宁市射洪市忠新幼儿园北侧约220米新溪小区</v>
          </cell>
          <cell r="H2784" t="str">
            <v>柏子刚</v>
          </cell>
          <cell r="I2784">
            <v>15692885305</v>
          </cell>
        </row>
        <row r="2785">
          <cell r="A2785" t="str">
            <v>德胜</v>
          </cell>
          <cell r="B2785" t="str">
            <v>螺纹钢</v>
          </cell>
          <cell r="C2785" t="str">
            <v>HRB500E Φ25</v>
          </cell>
          <cell r="D2785" t="str">
            <v>吨</v>
          </cell>
          <cell r="E2785">
            <v>30</v>
          </cell>
          <cell r="F2785">
            <v>45778</v>
          </cell>
          <cell r="G2785" t="str">
            <v>（四川商建-射洪城乡一体化项目）遂宁市射洪市忠新幼儿园北侧约220米新溪小区</v>
          </cell>
          <cell r="H2785" t="str">
            <v>柏子刚</v>
          </cell>
          <cell r="I2785">
            <v>15692885305</v>
          </cell>
        </row>
        <row r="2786">
          <cell r="A2786" t="str">
            <v>德胜</v>
          </cell>
          <cell r="B2786" t="str">
            <v>螺纹钢</v>
          </cell>
          <cell r="C2786" t="str">
            <v>HRB400E Φ12 9m</v>
          </cell>
          <cell r="D2786" t="str">
            <v>吨</v>
          </cell>
          <cell r="E2786">
            <v>18</v>
          </cell>
          <cell r="F2786">
            <v>45778</v>
          </cell>
          <cell r="G2786" t="str">
            <v>（华西简阳西城嘉苑）四川省成都市简阳市简城街道高屋村</v>
          </cell>
          <cell r="H2786" t="str">
            <v>张瀚镭</v>
          </cell>
          <cell r="I2786">
            <v>15884666220</v>
          </cell>
        </row>
        <row r="2787">
          <cell r="A2787" t="str">
            <v>德胜</v>
          </cell>
          <cell r="B2787" t="str">
            <v>螺纹钢</v>
          </cell>
          <cell r="C2787" t="str">
            <v>HRB400E Φ14 9m</v>
          </cell>
          <cell r="D2787" t="str">
            <v>吨</v>
          </cell>
          <cell r="E2787">
            <v>2</v>
          </cell>
          <cell r="F2787">
            <v>45778</v>
          </cell>
          <cell r="G2787" t="str">
            <v>（华西简阳西城嘉苑）四川省成都市简阳市简城街道高屋村</v>
          </cell>
          <cell r="H2787" t="str">
            <v>张瀚镭</v>
          </cell>
          <cell r="I2787">
            <v>15884666220</v>
          </cell>
        </row>
        <row r="2788">
          <cell r="A2788" t="str">
            <v>德胜</v>
          </cell>
          <cell r="B2788" t="str">
            <v>螺纹钢</v>
          </cell>
          <cell r="C2788" t="str">
            <v>HRB400E Φ16 9m</v>
          </cell>
          <cell r="D2788" t="str">
            <v>吨</v>
          </cell>
          <cell r="E2788">
            <v>17</v>
          </cell>
          <cell r="F2788">
            <v>45778</v>
          </cell>
          <cell r="G2788" t="str">
            <v>（华西简阳西城嘉苑）四川省成都市简阳市简城街道高屋村</v>
          </cell>
          <cell r="H2788" t="str">
            <v>张瀚镭</v>
          </cell>
          <cell r="I2788">
            <v>15884666220</v>
          </cell>
        </row>
        <row r="2789">
          <cell r="A2789" t="str">
            <v>德胜</v>
          </cell>
          <cell r="B2789" t="str">
            <v>螺纹钢</v>
          </cell>
          <cell r="C2789" t="str">
            <v>HRB400E Φ18 9m</v>
          </cell>
          <cell r="D2789" t="str">
            <v>吨</v>
          </cell>
          <cell r="E2789">
            <v>16</v>
          </cell>
          <cell r="F2789">
            <v>45778</v>
          </cell>
          <cell r="G2789" t="str">
            <v>（华西简阳西城嘉苑）四川省成都市简阳市简城街道高屋村</v>
          </cell>
          <cell r="H2789" t="str">
            <v>张瀚镭</v>
          </cell>
          <cell r="I2789">
            <v>15884666220</v>
          </cell>
        </row>
        <row r="2790">
          <cell r="A2790" t="str">
            <v>德胜</v>
          </cell>
          <cell r="B2790" t="str">
            <v>螺纹钢</v>
          </cell>
          <cell r="C2790" t="str">
            <v>HRB400E Φ20 9m</v>
          </cell>
          <cell r="D2790" t="str">
            <v>吨</v>
          </cell>
          <cell r="E2790">
            <v>13</v>
          </cell>
          <cell r="F2790">
            <v>45778</v>
          </cell>
          <cell r="G2790" t="str">
            <v>（华西简阳西城嘉苑）四川省成都市简阳市简城街道高屋村</v>
          </cell>
          <cell r="H2790" t="str">
            <v>张瀚镭</v>
          </cell>
          <cell r="I2790">
            <v>15884666220</v>
          </cell>
        </row>
        <row r="2791">
          <cell r="A2791" t="str">
            <v>德胜</v>
          </cell>
          <cell r="B2791" t="str">
            <v>螺纹钢</v>
          </cell>
          <cell r="C2791" t="str">
            <v>HRB400E Φ22 9m</v>
          </cell>
          <cell r="D2791" t="str">
            <v>吨</v>
          </cell>
          <cell r="E2791">
            <v>2</v>
          </cell>
          <cell r="F2791">
            <v>45778</v>
          </cell>
          <cell r="G2791" t="str">
            <v>（华西简阳西城嘉苑）四川省成都市简阳市简城街道高屋村</v>
          </cell>
          <cell r="H2791" t="str">
            <v>张瀚镭</v>
          </cell>
          <cell r="I2791">
            <v>15884666220</v>
          </cell>
        </row>
        <row r="2792">
          <cell r="A2792" t="str">
            <v>德胜</v>
          </cell>
          <cell r="B2792" t="str">
            <v>螺纹钢</v>
          </cell>
          <cell r="C2792" t="str">
            <v>HRB400E Φ25 9m</v>
          </cell>
          <cell r="D2792" t="str">
            <v>吨</v>
          </cell>
          <cell r="E2792">
            <v>2</v>
          </cell>
          <cell r="F2792">
            <v>45778</v>
          </cell>
          <cell r="G2792" t="str">
            <v>（华西简阳西城嘉苑）四川省成都市简阳市简城街道高屋村</v>
          </cell>
          <cell r="H2792" t="str">
            <v>张瀚镭</v>
          </cell>
          <cell r="I2792">
            <v>15884666220</v>
          </cell>
        </row>
        <row r="2793">
          <cell r="A2793" t="str">
            <v>吉晨盛泰</v>
          </cell>
          <cell r="B2793" t="str">
            <v>螺纹钢</v>
          </cell>
          <cell r="C2793" t="str">
            <v>HRB400E Φ32</v>
          </cell>
          <cell r="D2793" t="str">
            <v>吨</v>
          </cell>
          <cell r="E2793">
            <v>40</v>
          </cell>
          <cell r="F2793">
            <v>45778</v>
          </cell>
          <cell r="G2793" t="str">
            <v>（中铁广州局深圳公司西昭高速9标）四川省凉山彝族自治州西昌市西乡乡三百村</v>
          </cell>
          <cell r="H2793" t="str">
            <v>伍红林</v>
          </cell>
          <cell r="I2793">
            <v>18683860677</v>
          </cell>
        </row>
        <row r="2794">
          <cell r="A2794" t="str">
            <v>吉晨盛泰</v>
          </cell>
          <cell r="B2794" t="str">
            <v>盘螺</v>
          </cell>
          <cell r="C2794" t="str">
            <v>HRB400EΦ12</v>
          </cell>
          <cell r="D2794" t="str">
            <v>吨</v>
          </cell>
          <cell r="E2794">
            <v>32</v>
          </cell>
          <cell r="F2794">
            <v>45779</v>
          </cell>
          <cell r="G2794" t="str">
            <v>（中铁广州局深圳公司西昭高速9标）四川省凉山彝族自治州西昌市西乡乡三百村</v>
          </cell>
          <cell r="H2794" t="str">
            <v>伍红林</v>
          </cell>
          <cell r="I2794">
            <v>18683860677</v>
          </cell>
        </row>
        <row r="2795">
          <cell r="A2795" t="str">
            <v>吉晨盛泰</v>
          </cell>
          <cell r="B2795" t="str">
            <v>螺纹钢</v>
          </cell>
          <cell r="C2795" t="str">
            <v>HRB400EΦ12</v>
          </cell>
          <cell r="D2795" t="str">
            <v>吨</v>
          </cell>
          <cell r="E2795">
            <v>20</v>
          </cell>
          <cell r="F2795">
            <v>45779</v>
          </cell>
          <cell r="G2795" t="str">
            <v>（中铁广州局深圳公司西昭高速9标）四川省凉山彝族自治州西昌市西乡乡三百村</v>
          </cell>
          <cell r="H2795" t="str">
            <v>伍红林</v>
          </cell>
          <cell r="I2795">
            <v>18683860677</v>
          </cell>
        </row>
        <row r="2796">
          <cell r="A2796" t="str">
            <v>吉晨盛泰</v>
          </cell>
          <cell r="B2796" t="str">
            <v>螺纹钢</v>
          </cell>
          <cell r="C2796" t="str">
            <v>HRB400EΦ22</v>
          </cell>
          <cell r="D2796" t="str">
            <v>吨</v>
          </cell>
          <cell r="E2796">
            <v>35</v>
          </cell>
          <cell r="F2796">
            <v>45779</v>
          </cell>
          <cell r="G2796" t="str">
            <v>（中铁广州局深圳公司西昭高速9标）四川省凉山彝族自治州西昌市西乡乡三百村</v>
          </cell>
          <cell r="H2796" t="str">
            <v>伍红林</v>
          </cell>
          <cell r="I2796">
            <v>18683860677</v>
          </cell>
        </row>
        <row r="2797">
          <cell r="A2797" t="str">
            <v>吉晨盛泰</v>
          </cell>
          <cell r="B2797" t="str">
            <v>螺纹钢</v>
          </cell>
          <cell r="C2797" t="str">
            <v>HRB400EΦ32</v>
          </cell>
          <cell r="D2797" t="str">
            <v>吨</v>
          </cell>
          <cell r="E2797">
            <v>98</v>
          </cell>
          <cell r="F2797">
            <v>45779</v>
          </cell>
          <cell r="G2797" t="str">
            <v>（中铁广州局深圳公司西昭高速9标）四川省凉山彝族自治州西昌市西乡乡三百村</v>
          </cell>
          <cell r="H2797" t="str">
            <v>伍红林</v>
          </cell>
          <cell r="I2797">
            <v>18683860677</v>
          </cell>
        </row>
        <row r="2798">
          <cell r="A2798" t="str">
            <v>吉晨盛泰</v>
          </cell>
          <cell r="B2798" t="str">
            <v>螺纹钢</v>
          </cell>
          <cell r="C2798" t="str">
            <v>HRB500EΦ32</v>
          </cell>
          <cell r="D2798" t="str">
            <v>吨</v>
          </cell>
          <cell r="E2798">
            <v>60</v>
          </cell>
          <cell r="F2798">
            <v>45779</v>
          </cell>
          <cell r="G2798" t="str">
            <v>（中铁广州局深圳公司西昭高速9标）四川省凉山彝族自治州西昌市西乡乡三百村</v>
          </cell>
          <cell r="H2798" t="str">
            <v>伍红林</v>
          </cell>
          <cell r="I2798">
            <v>18683860677</v>
          </cell>
        </row>
        <row r="2799">
          <cell r="A2799" t="str">
            <v>吉晨盛泰</v>
          </cell>
          <cell r="B2799" t="str">
            <v>螺纹钢</v>
          </cell>
          <cell r="C2799" t="str">
            <v>HRB500E Φ32</v>
          </cell>
          <cell r="D2799" t="str">
            <v>吨</v>
          </cell>
          <cell r="E2799">
            <v>40</v>
          </cell>
          <cell r="F2799">
            <v>45778</v>
          </cell>
          <cell r="G2799" t="str">
            <v>（中铁广州局深圳公司西昭高速9标）四川省凉山彝族自治州西昌市西乡乡三百村</v>
          </cell>
          <cell r="H2799" t="str">
            <v>伍红林</v>
          </cell>
          <cell r="I2799">
            <v>18683860677</v>
          </cell>
        </row>
        <row r="2800">
          <cell r="A2800" t="str">
            <v>晋邦</v>
          </cell>
          <cell r="B2800" t="str">
            <v>高线</v>
          </cell>
          <cell r="C2800" t="str">
            <v>HPB300Φ8</v>
          </cell>
          <cell r="D2800" t="str">
            <v>吨</v>
          </cell>
          <cell r="E2800">
            <v>3</v>
          </cell>
          <cell r="F2800">
            <v>45778</v>
          </cell>
          <cell r="G2800" t="str">
            <v>（十九冶-华电重庆奉节）重庆市奉节县康乐镇七星村</v>
          </cell>
          <cell r="H2800" t="str">
            <v>岑甲乐</v>
          </cell>
          <cell r="I2800">
            <v>17349037782</v>
          </cell>
        </row>
        <row r="2801">
          <cell r="A2801" t="str">
            <v>晋邦</v>
          </cell>
          <cell r="B2801" t="str">
            <v>高线</v>
          </cell>
          <cell r="C2801" t="str">
            <v>HPB300Φ10</v>
          </cell>
          <cell r="D2801" t="str">
            <v>吨</v>
          </cell>
          <cell r="E2801">
            <v>18</v>
          </cell>
          <cell r="F2801">
            <v>45778</v>
          </cell>
          <cell r="G2801" t="str">
            <v>（十九冶-华电重庆奉节）重庆市奉节县康乐镇七星村</v>
          </cell>
          <cell r="H2801" t="str">
            <v>岑甲乐</v>
          </cell>
          <cell r="I2801">
            <v>17349037782</v>
          </cell>
        </row>
        <row r="2802">
          <cell r="A2802" t="str">
            <v>晋邦</v>
          </cell>
          <cell r="B2802" t="str">
            <v>螺纹钢</v>
          </cell>
          <cell r="C2802" t="str">
            <v>HRB400E Φ25 9m</v>
          </cell>
          <cell r="D2802" t="str">
            <v>吨</v>
          </cell>
          <cell r="E2802">
            <v>14</v>
          </cell>
          <cell r="F2802">
            <v>45778</v>
          </cell>
          <cell r="G2802" t="str">
            <v>（十九冶-华电重庆奉节）重庆市奉节县康乐镇七星村</v>
          </cell>
          <cell r="H2802" t="str">
            <v>岑甲乐</v>
          </cell>
          <cell r="I2802">
            <v>17349037782</v>
          </cell>
        </row>
        <row r="2803">
          <cell r="A2803" t="str">
            <v>晋邦</v>
          </cell>
          <cell r="B2803" t="str">
            <v>螺纹钢</v>
          </cell>
          <cell r="C2803" t="str">
            <v>HRB400E Φ32 9m</v>
          </cell>
          <cell r="D2803" t="str">
            <v>吨</v>
          </cell>
          <cell r="E2803">
            <v>35</v>
          </cell>
          <cell r="F2803">
            <v>45778</v>
          </cell>
          <cell r="G2803" t="str">
            <v>（十九冶-华电重庆奉节）重庆市奉节县康乐镇七星村</v>
          </cell>
          <cell r="H2803" t="str">
            <v>岑甲乐</v>
          </cell>
          <cell r="I2803">
            <v>17349037782</v>
          </cell>
        </row>
        <row r="2804">
          <cell r="A2804" t="str">
            <v>晋邦</v>
          </cell>
          <cell r="B2804" t="str">
            <v>螺纹钢</v>
          </cell>
          <cell r="C2804" t="str">
            <v>HRB400E Φ12 9m</v>
          </cell>
          <cell r="D2804" t="str">
            <v>吨</v>
          </cell>
          <cell r="E2804">
            <v>36</v>
          </cell>
          <cell r="F2804">
            <v>45778</v>
          </cell>
          <cell r="G2804" t="str">
            <v>中铁建工集团有限公司“十四五”酱香酒习水同民坝一期一标段项目</v>
          </cell>
          <cell r="H2804" t="str">
            <v>周彰鑫</v>
          </cell>
          <cell r="I2804">
            <v>18586545402</v>
          </cell>
        </row>
        <row r="2805">
          <cell r="A2805" t="str">
            <v>晋邦</v>
          </cell>
          <cell r="B2805" t="str">
            <v>螺纹钢</v>
          </cell>
          <cell r="C2805" t="str">
            <v>HRB400E Φ14 9m</v>
          </cell>
          <cell r="D2805" t="str">
            <v>吨</v>
          </cell>
          <cell r="E2805">
            <v>3</v>
          </cell>
          <cell r="F2805">
            <v>45778</v>
          </cell>
          <cell r="G2805" t="str">
            <v>中铁建工集团有限公司“十四五”酱香酒习水同民坝一期一标段项目</v>
          </cell>
          <cell r="H2805" t="str">
            <v>周彰鑫</v>
          </cell>
          <cell r="I2805">
            <v>18586545402</v>
          </cell>
        </row>
        <row r="2806">
          <cell r="A2806" t="str">
            <v>晋邦</v>
          </cell>
          <cell r="B2806" t="str">
            <v>螺纹钢</v>
          </cell>
          <cell r="C2806" t="str">
            <v>HRB400E Φ16 9m</v>
          </cell>
          <cell r="D2806" t="str">
            <v>吨</v>
          </cell>
          <cell r="E2806">
            <v>3</v>
          </cell>
          <cell r="F2806">
            <v>45778</v>
          </cell>
          <cell r="G2806" t="str">
            <v>中铁建工集团有限公司“十四五”酱香酒习水同民坝一期一标段项目</v>
          </cell>
          <cell r="H2806" t="str">
            <v>周彰鑫</v>
          </cell>
          <cell r="I2806">
            <v>18586545402</v>
          </cell>
        </row>
        <row r="2807">
          <cell r="A2807" t="str">
            <v>晋邦</v>
          </cell>
          <cell r="B2807" t="str">
            <v>螺纹钢</v>
          </cell>
          <cell r="C2807" t="str">
            <v>HRB400E Φ18 9m</v>
          </cell>
          <cell r="D2807" t="str">
            <v>吨</v>
          </cell>
          <cell r="E2807">
            <v>3</v>
          </cell>
          <cell r="F2807">
            <v>45778</v>
          </cell>
          <cell r="G2807" t="str">
            <v>中铁建工集团有限公司“十四五”酱香酒习水同民坝一期一标段项目</v>
          </cell>
          <cell r="H2807" t="str">
            <v>周彰鑫</v>
          </cell>
          <cell r="I2807">
            <v>18586545402</v>
          </cell>
        </row>
        <row r="2808">
          <cell r="A2808" t="str">
            <v>晋邦</v>
          </cell>
          <cell r="B2808" t="str">
            <v>螺纹钢</v>
          </cell>
          <cell r="C2808" t="str">
            <v>HRB400E Φ20 9m</v>
          </cell>
          <cell r="D2808" t="str">
            <v>吨</v>
          </cell>
          <cell r="E2808">
            <v>16</v>
          </cell>
          <cell r="F2808">
            <v>45778</v>
          </cell>
          <cell r="G2808" t="str">
            <v>中铁建工集团有限公司“十四五”酱香酒习水同民坝一期一标段项目</v>
          </cell>
          <cell r="H2808" t="str">
            <v>周彰鑫</v>
          </cell>
          <cell r="I2808">
            <v>18586545402</v>
          </cell>
        </row>
        <row r="2809">
          <cell r="A2809" t="str">
            <v>晋邦</v>
          </cell>
          <cell r="B2809" t="str">
            <v>螺纹钢</v>
          </cell>
          <cell r="C2809" t="str">
            <v>HRB400E Φ25 9m</v>
          </cell>
          <cell r="D2809" t="str">
            <v>吨</v>
          </cell>
          <cell r="E2809">
            <v>9</v>
          </cell>
          <cell r="F2809">
            <v>45778</v>
          </cell>
          <cell r="G2809" t="str">
            <v>中铁建工集团有限公司“十四五”酱香酒习水同民坝一期一标段项目</v>
          </cell>
          <cell r="H2809" t="str">
            <v>周彰鑫</v>
          </cell>
          <cell r="I2809">
            <v>18586545402</v>
          </cell>
        </row>
        <row r="2810">
          <cell r="A2810" t="str">
            <v>晋邦</v>
          </cell>
          <cell r="B2810" t="str">
            <v>盘螺</v>
          </cell>
          <cell r="C2810" t="str">
            <v>HRB400E Φ6</v>
          </cell>
          <cell r="D2810" t="str">
            <v>吨</v>
          </cell>
          <cell r="E2810">
            <v>12</v>
          </cell>
          <cell r="F2810">
            <v>45779</v>
          </cell>
          <cell r="G2810" t="str">
            <v>(五冶钢构医学科学产业园建设项目房建三部-管网总坪)四川省南充市顺庆区搬罾街道学府大道二段</v>
          </cell>
          <cell r="H2810" t="str">
            <v>郑林</v>
          </cell>
          <cell r="I2810">
            <v>18349955455</v>
          </cell>
        </row>
        <row r="2811">
          <cell r="A2811" t="str">
            <v>晋邦</v>
          </cell>
          <cell r="B2811" t="str">
            <v>盘螺</v>
          </cell>
          <cell r="C2811" t="str">
            <v>HRB400E Φ10</v>
          </cell>
          <cell r="D2811" t="str">
            <v>吨</v>
          </cell>
          <cell r="E2811">
            <v>10</v>
          </cell>
          <cell r="F2811">
            <v>45779</v>
          </cell>
          <cell r="G2811" t="str">
            <v>(五冶钢构医学科学产业园建设项目房建三部-管网总坪)四川省南充市顺庆区搬罾街道学府大道二段</v>
          </cell>
          <cell r="H2811" t="str">
            <v>郑林</v>
          </cell>
          <cell r="I2811">
            <v>18349955455</v>
          </cell>
        </row>
        <row r="2812">
          <cell r="A2812" t="str">
            <v>晋邦</v>
          </cell>
          <cell r="B2812" t="str">
            <v>螺纹钢</v>
          </cell>
          <cell r="C2812" t="str">
            <v>HRB400E Φ12 9m</v>
          </cell>
          <cell r="D2812" t="str">
            <v>吨</v>
          </cell>
          <cell r="E2812">
            <v>13</v>
          </cell>
          <cell r="F2812">
            <v>45779</v>
          </cell>
          <cell r="G2812" t="str">
            <v>(五冶钢构医学科学产业园建设项目房建三部-管网总坪)四川省南充市顺庆区搬罾街道学府大道二段</v>
          </cell>
          <cell r="H2812" t="str">
            <v>郑林</v>
          </cell>
          <cell r="I2812">
            <v>18349955455</v>
          </cell>
        </row>
        <row r="2813">
          <cell r="A2813" t="str">
            <v>泸钢</v>
          </cell>
          <cell r="B2813" t="str">
            <v>螺纹钢</v>
          </cell>
          <cell r="C2813" t="str">
            <v>HRB400E Φ14 9m</v>
          </cell>
          <cell r="D2813" t="str">
            <v>吨</v>
          </cell>
          <cell r="E2813">
            <v>3</v>
          </cell>
          <cell r="F2813">
            <v>45779</v>
          </cell>
          <cell r="G2813" t="str">
            <v>（五冶钢构宜宾高县月江镇建设项目）  四川省宜宾市高县月江镇刚记超市斜对面(还阳组团沪碳二期项目)</v>
          </cell>
          <cell r="H2813" t="str">
            <v>张朝亮</v>
          </cell>
          <cell r="I2813">
            <v>15228205853</v>
          </cell>
        </row>
        <row r="2814">
          <cell r="A2814" t="str">
            <v>泸钢</v>
          </cell>
          <cell r="B2814" t="str">
            <v>螺纹钢</v>
          </cell>
          <cell r="C2814" t="str">
            <v>HRB400E Φ18 9m</v>
          </cell>
          <cell r="D2814" t="str">
            <v>吨</v>
          </cell>
          <cell r="E2814">
            <v>6</v>
          </cell>
          <cell r="F2814">
            <v>45779</v>
          </cell>
          <cell r="G2814" t="str">
            <v>（五冶钢构宜宾高县月江镇建设项目）  四川省宜宾市高县月江镇刚记超市斜对面(还阳组团沪碳二期项目)</v>
          </cell>
          <cell r="H2814" t="str">
            <v>张朝亮</v>
          </cell>
          <cell r="I2814">
            <v>15228205853</v>
          </cell>
        </row>
        <row r="2815">
          <cell r="A2815" t="str">
            <v>泸钢</v>
          </cell>
          <cell r="B2815" t="str">
            <v>盘螺</v>
          </cell>
          <cell r="C2815" t="str">
            <v>HRB400E Φ10</v>
          </cell>
          <cell r="D2815" t="str">
            <v>吨</v>
          </cell>
          <cell r="E2815">
            <v>10</v>
          </cell>
          <cell r="F2815">
            <v>45779</v>
          </cell>
          <cell r="G2815" t="str">
            <v>(五冶钢构宜宾高县月江镇建设项目-2)四川省宜宾市高县月江镇高县宜宾保润汽车维修服务有限公司西南(S436西)(污水管网项目)</v>
          </cell>
          <cell r="H2815" t="str">
            <v>张朝亮</v>
          </cell>
          <cell r="I2815">
            <v>15228205853</v>
          </cell>
        </row>
        <row r="2816">
          <cell r="A2816" t="str">
            <v>泸钢</v>
          </cell>
          <cell r="B2816" t="str">
            <v>螺纹钢</v>
          </cell>
          <cell r="C2816" t="str">
            <v>HRB400E Φ16 9m</v>
          </cell>
          <cell r="D2816" t="str">
            <v>吨</v>
          </cell>
          <cell r="E2816">
            <v>18</v>
          </cell>
          <cell r="F2816">
            <v>45779</v>
          </cell>
          <cell r="G2816" t="str">
            <v>(五冶钢构宜宾高县月江镇建设项目-2)四川省宜宾市高县月江镇高县宜宾保润汽车维修服务有限公司西南(S436西)(污水管网项目)</v>
          </cell>
          <cell r="H2816" t="str">
            <v>张朝亮</v>
          </cell>
          <cell r="I2816">
            <v>15228205853</v>
          </cell>
        </row>
        <row r="2817">
          <cell r="A2817" t="str">
            <v>海南海控</v>
          </cell>
          <cell r="B2817" t="str">
            <v>盘圆</v>
          </cell>
          <cell r="C2817" t="str">
            <v>HPB300Ф8</v>
          </cell>
          <cell r="D2817" t="str">
            <v>吨</v>
          </cell>
          <cell r="E2817">
            <v>35</v>
          </cell>
          <cell r="F2817">
            <v>45779</v>
          </cell>
          <cell r="G2817" t="str">
            <v>（中铁一局四公司康新高速TJ1-1标雅加梗隧道）四川省甘孜州康定市雅加梗</v>
          </cell>
          <cell r="H2817" t="str">
            <v>范国义</v>
          </cell>
          <cell r="I2817">
            <v>15897676433</v>
          </cell>
        </row>
        <row r="2818">
          <cell r="A2818" t="str">
            <v>晋邦</v>
          </cell>
          <cell r="B2818" t="str">
            <v>盘螺</v>
          </cell>
          <cell r="C2818" t="str">
            <v>HRB400E Φ10</v>
          </cell>
          <cell r="D2818" t="str">
            <v>吨</v>
          </cell>
          <cell r="E2818">
            <v>35</v>
          </cell>
          <cell r="F2818">
            <v>45780</v>
          </cell>
          <cell r="G2818" t="str">
            <v>中铁建工集团贵州有限公司水城古镇改造工程(荷谐园三期)设计施工总承包项目部</v>
          </cell>
          <cell r="H2818" t="str">
            <v>陈国旺</v>
          </cell>
          <cell r="I2818">
            <v>18761662588</v>
          </cell>
        </row>
        <row r="2819">
          <cell r="A2819" t="str">
            <v>晋邦</v>
          </cell>
          <cell r="B2819" t="str">
            <v>螺纹钢</v>
          </cell>
          <cell r="C2819" t="str">
            <v>HRB400E Φ25 9m</v>
          </cell>
          <cell r="D2819" t="str">
            <v>吨</v>
          </cell>
          <cell r="E2819">
            <v>10</v>
          </cell>
          <cell r="F2819">
            <v>45780</v>
          </cell>
          <cell r="G2819" t="str">
            <v>（十九冶-华电重庆奉节）重庆市奉节县康乐镇七星村</v>
          </cell>
          <cell r="H2819" t="str">
            <v>岑甲乐</v>
          </cell>
          <cell r="I2819">
            <v>17349037782</v>
          </cell>
        </row>
        <row r="2820">
          <cell r="A2820" t="str">
            <v>达钢</v>
          </cell>
          <cell r="B2820" t="str">
            <v>螺纹钢</v>
          </cell>
          <cell r="C2820" t="str">
            <v>HRB400E Φ12 9m</v>
          </cell>
          <cell r="D2820" t="str">
            <v>吨</v>
          </cell>
          <cell r="E2820">
            <v>21</v>
          </cell>
          <cell r="F2820">
            <v>45780</v>
          </cell>
          <cell r="G2820" t="str">
            <v>（华西简阳西城嘉苑）四川省成都市简阳市简城街道高屋村</v>
          </cell>
          <cell r="H2820" t="str">
            <v>张瀚镭</v>
          </cell>
          <cell r="I2820">
            <v>15884666220</v>
          </cell>
        </row>
        <row r="2821">
          <cell r="A2821" t="str">
            <v>达钢</v>
          </cell>
          <cell r="B2821" t="str">
            <v>螺纹钢</v>
          </cell>
          <cell r="C2821" t="str">
            <v>HRB400E Φ14 9m</v>
          </cell>
          <cell r="D2821" t="str">
            <v>吨</v>
          </cell>
          <cell r="E2821">
            <v>9</v>
          </cell>
          <cell r="F2821">
            <v>45780</v>
          </cell>
          <cell r="G2821" t="str">
            <v>（华西简阳西城嘉苑）四川省成都市简阳市简城街道高屋村</v>
          </cell>
          <cell r="H2821" t="str">
            <v>张瀚镭</v>
          </cell>
          <cell r="I2821">
            <v>15884666220</v>
          </cell>
        </row>
        <row r="2822">
          <cell r="A2822" t="str">
            <v>达钢</v>
          </cell>
          <cell r="B2822" t="str">
            <v>螺纹钢</v>
          </cell>
          <cell r="C2822" t="str">
            <v>HRB400E Φ16 9m</v>
          </cell>
          <cell r="D2822" t="str">
            <v>吨</v>
          </cell>
          <cell r="E2822">
            <v>63</v>
          </cell>
          <cell r="F2822">
            <v>45780</v>
          </cell>
          <cell r="G2822" t="str">
            <v>（华西简阳西城嘉苑）四川省成都市简阳市简城街道高屋村</v>
          </cell>
          <cell r="H2822" t="str">
            <v>张瀚镭</v>
          </cell>
          <cell r="I2822">
            <v>15884666220</v>
          </cell>
        </row>
        <row r="2823">
          <cell r="A2823" t="str">
            <v>达钢</v>
          </cell>
          <cell r="B2823" t="str">
            <v>螺纹钢</v>
          </cell>
          <cell r="C2823" t="str">
            <v>HRB400E Φ20 9m</v>
          </cell>
          <cell r="D2823" t="str">
            <v>吨</v>
          </cell>
          <cell r="E2823">
            <v>9</v>
          </cell>
          <cell r="F2823">
            <v>45780</v>
          </cell>
          <cell r="G2823" t="str">
            <v>（华西简阳西城嘉苑）四川省成都市简阳市简城街道高屋村</v>
          </cell>
          <cell r="H2823" t="str">
            <v>张瀚镭</v>
          </cell>
          <cell r="I2823">
            <v>15884666220</v>
          </cell>
        </row>
        <row r="2824">
          <cell r="A2824" t="str">
            <v>达钢</v>
          </cell>
          <cell r="B2824" t="str">
            <v>螺纹钢</v>
          </cell>
          <cell r="C2824" t="str">
            <v>HRB400E Φ22 9m</v>
          </cell>
          <cell r="D2824" t="str">
            <v>吨</v>
          </cell>
          <cell r="E2824">
            <v>6</v>
          </cell>
          <cell r="F2824">
            <v>45780</v>
          </cell>
          <cell r="G2824" t="str">
            <v>（华西简阳西城嘉苑）四川省成都市简阳市简城街道高屋村</v>
          </cell>
          <cell r="H2824" t="str">
            <v>张瀚镭</v>
          </cell>
          <cell r="I2824">
            <v>15884666220</v>
          </cell>
        </row>
        <row r="2825">
          <cell r="A2825" t="str">
            <v>达钢</v>
          </cell>
          <cell r="B2825" t="str">
            <v>螺纹钢</v>
          </cell>
          <cell r="C2825" t="str">
            <v>HRB400E Φ12 9m</v>
          </cell>
          <cell r="D2825" t="str">
            <v>吨</v>
          </cell>
          <cell r="E2825">
            <v>21</v>
          </cell>
          <cell r="F2825">
            <v>45780</v>
          </cell>
          <cell r="G2825" t="str">
            <v>（商投建工达州中医药科技园-4工区-11号楼）达州市通川区达州中医药职业学院犀牛大道北段</v>
          </cell>
          <cell r="H2825" t="str">
            <v>张扬</v>
          </cell>
          <cell r="I2825">
            <v>18381904567</v>
          </cell>
        </row>
        <row r="2826">
          <cell r="A2826" t="str">
            <v>达钢</v>
          </cell>
          <cell r="B2826" t="str">
            <v>螺纹钢</v>
          </cell>
          <cell r="C2826" t="str">
            <v>HRB400E Φ18 9m</v>
          </cell>
          <cell r="D2826" t="str">
            <v>吨</v>
          </cell>
          <cell r="E2826">
            <v>30</v>
          </cell>
          <cell r="F2826">
            <v>45780</v>
          </cell>
          <cell r="G2826" t="str">
            <v>（商投建工达州中医药科技园-4工区-11号楼）达州市通川区达州中医药职业学院犀牛大道北段</v>
          </cell>
          <cell r="H2826" t="str">
            <v>张扬</v>
          </cell>
          <cell r="I2826">
            <v>18381904567</v>
          </cell>
        </row>
        <row r="2827">
          <cell r="A2827" t="str">
            <v>达钢</v>
          </cell>
          <cell r="B2827" t="str">
            <v>高线</v>
          </cell>
          <cell r="C2827" t="str">
            <v>HPB300 Φ8</v>
          </cell>
          <cell r="D2827" t="str">
            <v>吨</v>
          </cell>
          <cell r="E2827">
            <v>2.5</v>
          </cell>
          <cell r="F2827">
            <v>45780</v>
          </cell>
          <cell r="G2827" t="str">
            <v>(五冶钢构医学科学产业园建设项目房建二部-网羽馆（6-5）)四川省南充市顺庆区搬罾街道学府大道二段</v>
          </cell>
          <cell r="H2827" t="str">
            <v>安南</v>
          </cell>
          <cell r="I2827">
            <v>19950525030</v>
          </cell>
        </row>
        <row r="2828">
          <cell r="A2828" t="str">
            <v>达钢</v>
          </cell>
          <cell r="B2828" t="str">
            <v>螺纹钢</v>
          </cell>
          <cell r="C2828" t="str">
            <v>HRB400E Φ12 9m</v>
          </cell>
          <cell r="D2828" t="str">
            <v>吨</v>
          </cell>
          <cell r="E2828">
            <v>33</v>
          </cell>
          <cell r="F2828">
            <v>45780</v>
          </cell>
          <cell r="G2828" t="str">
            <v>(五冶钢构医学科学产业园建设项目房建二部-网羽馆（6-5）)四川省南充市顺庆区搬罾街道学府大道二段</v>
          </cell>
          <cell r="H2828" t="str">
            <v>安南</v>
          </cell>
          <cell r="I2828">
            <v>19950525030</v>
          </cell>
        </row>
        <row r="2829">
          <cell r="A2829" t="str">
            <v>达钢</v>
          </cell>
          <cell r="B2829" t="str">
            <v>螺纹钢</v>
          </cell>
          <cell r="C2829" t="str">
            <v>HRB500EФ14*9m</v>
          </cell>
          <cell r="D2829" t="str">
            <v>吨</v>
          </cell>
          <cell r="E2829">
            <v>30</v>
          </cell>
          <cell r="F2829">
            <v>45780</v>
          </cell>
          <cell r="G2829" t="str">
            <v>（中核中原-温江北林医养综合体项目）四川省成都市温江区万春大道第三人民医院东</v>
          </cell>
          <cell r="H2829" t="str">
            <v>蔡杰</v>
          </cell>
          <cell r="I2829">
            <v>18875129329</v>
          </cell>
        </row>
        <row r="2830">
          <cell r="A2830" t="str">
            <v>达钢</v>
          </cell>
          <cell r="B2830" t="str">
            <v>螺纹钢</v>
          </cell>
          <cell r="C2830" t="str">
            <v>HRB500EФ16*9m</v>
          </cell>
          <cell r="D2830" t="str">
            <v>吨</v>
          </cell>
          <cell r="E2830">
            <v>30</v>
          </cell>
          <cell r="F2830">
            <v>45780</v>
          </cell>
          <cell r="G2830" t="str">
            <v>（中核中原-温江北林医养综合体项目）四川省成都市温江区万春大道第三人民医院东</v>
          </cell>
          <cell r="H2830" t="str">
            <v>蔡杰</v>
          </cell>
          <cell r="I2830">
            <v>18875129329</v>
          </cell>
        </row>
        <row r="2831">
          <cell r="A2831" t="str">
            <v>达钢</v>
          </cell>
          <cell r="B2831" t="str">
            <v>螺纹钢</v>
          </cell>
          <cell r="C2831" t="str">
            <v>HRB500EФ28*12m</v>
          </cell>
          <cell r="D2831" t="str">
            <v>吨</v>
          </cell>
          <cell r="E2831">
            <v>12</v>
          </cell>
          <cell r="F2831">
            <v>45780</v>
          </cell>
          <cell r="G2831" t="str">
            <v>（中核中原-温江北林医养综合体项目）四川省成都市温江区万春大道第三人民医院东</v>
          </cell>
          <cell r="H2831" t="str">
            <v>蔡杰</v>
          </cell>
          <cell r="I2831">
            <v>18875129329</v>
          </cell>
        </row>
        <row r="2832">
          <cell r="A2832" t="str">
            <v>达钢</v>
          </cell>
          <cell r="B2832" t="str">
            <v>螺纹钢</v>
          </cell>
          <cell r="C2832" t="str">
            <v>HRB400E Φ32 9m</v>
          </cell>
          <cell r="D2832" t="str">
            <v>吨</v>
          </cell>
          <cell r="E2832">
            <v>18</v>
          </cell>
          <cell r="F2832">
            <v>45780</v>
          </cell>
          <cell r="G2832" t="str">
            <v>（十九冶-华电重庆奉节）重庆市奉节县康乐镇七星村</v>
          </cell>
          <cell r="H2832" t="str">
            <v>岑甲乐</v>
          </cell>
          <cell r="I2832">
            <v>17349037782</v>
          </cell>
        </row>
        <row r="2833">
          <cell r="A2833" t="str">
            <v>达钢</v>
          </cell>
          <cell r="B2833" t="str">
            <v>盘螺</v>
          </cell>
          <cell r="C2833" t="str">
            <v>HRB400E Φ8</v>
          </cell>
          <cell r="D2833" t="str">
            <v>吨</v>
          </cell>
          <cell r="E2833">
            <v>37.5</v>
          </cell>
          <cell r="F2833">
            <v>45780</v>
          </cell>
          <cell r="G2833" t="str">
            <v>（十九冶-华电重庆奉节）重庆市奉节县康乐镇七星村</v>
          </cell>
          <cell r="H2833" t="str">
            <v>岑甲乐</v>
          </cell>
          <cell r="I2833">
            <v>17349037782</v>
          </cell>
        </row>
        <row r="2834">
          <cell r="A2834" t="str">
            <v>达钢</v>
          </cell>
          <cell r="B2834" t="str">
            <v>螺纹钢</v>
          </cell>
          <cell r="C2834" t="str">
            <v>HRB400E Φ12 9m</v>
          </cell>
          <cell r="D2834" t="str">
            <v>吨</v>
          </cell>
          <cell r="E2834">
            <v>9</v>
          </cell>
          <cell r="F2834">
            <v>45780</v>
          </cell>
          <cell r="G2834" t="str">
            <v>（十九冶-华电重庆奉节）重庆市奉节县康乐镇七星村</v>
          </cell>
          <cell r="H2834" t="str">
            <v>岑甲乐</v>
          </cell>
          <cell r="I2834">
            <v>17349037782</v>
          </cell>
        </row>
        <row r="2835">
          <cell r="A2835" t="str">
            <v>达钢</v>
          </cell>
          <cell r="B2835" t="str">
            <v>螺纹钢</v>
          </cell>
          <cell r="C2835" t="str">
            <v>HRB400E Φ14 9m</v>
          </cell>
          <cell r="D2835" t="str">
            <v>吨</v>
          </cell>
          <cell r="E2835">
            <v>15</v>
          </cell>
          <cell r="F2835">
            <v>45780</v>
          </cell>
          <cell r="G2835" t="str">
            <v>（十九冶-华电重庆奉节）重庆市奉节县康乐镇七星村</v>
          </cell>
          <cell r="H2835" t="str">
            <v>岑甲乐</v>
          </cell>
          <cell r="I2835">
            <v>17349037782</v>
          </cell>
        </row>
        <row r="2836">
          <cell r="A2836" t="str">
            <v>达钢</v>
          </cell>
          <cell r="B2836" t="str">
            <v>螺纹钢</v>
          </cell>
          <cell r="C2836" t="str">
            <v>HRB400E Φ16 9m</v>
          </cell>
          <cell r="D2836" t="str">
            <v>吨</v>
          </cell>
          <cell r="E2836">
            <v>9</v>
          </cell>
          <cell r="F2836">
            <v>45780</v>
          </cell>
          <cell r="G2836" t="str">
            <v>（十九冶-华电重庆奉节）重庆市奉节县康乐镇七星村</v>
          </cell>
          <cell r="H2836" t="str">
            <v>岑甲乐</v>
          </cell>
          <cell r="I2836">
            <v>17349037782</v>
          </cell>
        </row>
        <row r="2837">
          <cell r="A2837" t="str">
            <v>达钢</v>
          </cell>
          <cell r="B2837" t="str">
            <v>螺纹钢</v>
          </cell>
          <cell r="C2837" t="str">
            <v>HRB400E Φ20 9m</v>
          </cell>
          <cell r="D2837" t="str">
            <v>吨</v>
          </cell>
          <cell r="E2837">
            <v>21</v>
          </cell>
          <cell r="F2837">
            <v>45780</v>
          </cell>
          <cell r="G2837" t="str">
            <v>（十九冶-华电重庆奉节）重庆市奉节县康乐镇七星村</v>
          </cell>
          <cell r="H2837" t="str">
            <v>岑甲乐</v>
          </cell>
          <cell r="I2837">
            <v>17349037782</v>
          </cell>
        </row>
        <row r="2838">
          <cell r="A2838" t="str">
            <v>达钢</v>
          </cell>
          <cell r="B2838" t="str">
            <v>螺纹钢</v>
          </cell>
          <cell r="C2838" t="str">
            <v>HRB400E Φ22 9m</v>
          </cell>
          <cell r="D2838" t="str">
            <v>吨</v>
          </cell>
          <cell r="E2838">
            <v>36</v>
          </cell>
          <cell r="F2838">
            <v>45780</v>
          </cell>
          <cell r="G2838" t="str">
            <v>（十九冶-华电重庆奉节）重庆市奉节县康乐镇七星村</v>
          </cell>
          <cell r="H2838" t="str">
            <v>岑甲乐</v>
          </cell>
          <cell r="I2838">
            <v>17349037782</v>
          </cell>
        </row>
        <row r="2839">
          <cell r="A2839" t="str">
            <v>达钢</v>
          </cell>
          <cell r="B2839" t="str">
            <v>螺纹钢</v>
          </cell>
          <cell r="C2839" t="str">
            <v>HRB500EФ25*9m</v>
          </cell>
          <cell r="D2839" t="str">
            <v>吨</v>
          </cell>
          <cell r="E2839">
            <v>30</v>
          </cell>
          <cell r="F2839">
            <v>45781</v>
          </cell>
          <cell r="G2839" t="str">
            <v>（中核中原-温江北林医养综合体项目）四川省成都市温江区万春大道第三人民医院东</v>
          </cell>
          <cell r="H2839" t="str">
            <v>蔡杰</v>
          </cell>
          <cell r="I2839">
            <v>18875129329</v>
          </cell>
        </row>
        <row r="2840">
          <cell r="A2840" t="str">
            <v>达钢</v>
          </cell>
          <cell r="B2840" t="str">
            <v>螺纹钢</v>
          </cell>
          <cell r="C2840" t="str">
            <v>HRB500EФ25*12m</v>
          </cell>
          <cell r="D2840" t="str">
            <v>吨</v>
          </cell>
          <cell r="E2840">
            <v>5</v>
          </cell>
          <cell r="F2840">
            <v>45781</v>
          </cell>
          <cell r="G2840" t="str">
            <v>（中核中原-温江北林医养综合体项目）四川省成都市温江区万春大道第三人民医院东</v>
          </cell>
          <cell r="H2840" t="str">
            <v>蔡杰</v>
          </cell>
          <cell r="I2840">
            <v>18875129329</v>
          </cell>
        </row>
        <row r="2841">
          <cell r="A2841" t="str">
            <v>德胜</v>
          </cell>
          <cell r="B2841" t="str">
            <v>螺纹钢</v>
          </cell>
          <cell r="C2841" t="str">
            <v>HRB400EФ18*9m</v>
          </cell>
          <cell r="D2841" t="str">
            <v>吨</v>
          </cell>
          <cell r="E2841">
            <v>35</v>
          </cell>
          <cell r="F2841">
            <v>45781</v>
          </cell>
          <cell r="G2841" t="str">
            <v>（中铁六局呼和公司康新高速TJ4-2标）四川省甘孜藏族自治州康定市新都桥镇东俄罗三村中建八局搅拌站旁</v>
          </cell>
          <cell r="H2841" t="str">
            <v>王坤</v>
          </cell>
          <cell r="I2841">
            <v>15647490007</v>
          </cell>
        </row>
        <row r="2842">
          <cell r="A2842" t="str">
            <v>泸钢</v>
          </cell>
          <cell r="B2842" t="str">
            <v>高线</v>
          </cell>
          <cell r="C2842" t="str">
            <v>HPB300 Φ10</v>
          </cell>
          <cell r="D2842" t="str">
            <v>吨</v>
          </cell>
          <cell r="E2842">
            <v>2.5</v>
          </cell>
          <cell r="F2842">
            <v>45781</v>
          </cell>
          <cell r="G2842" t="str">
            <v>（四川商建-射洪城乡一体化项目）遂宁市射洪市忠新幼儿园北侧约220米新溪小区</v>
          </cell>
          <cell r="H2842" t="str">
            <v>柏子刚</v>
          </cell>
          <cell r="I2842">
            <v>15692885305</v>
          </cell>
        </row>
        <row r="2843">
          <cell r="A2843" t="str">
            <v>泸钢</v>
          </cell>
          <cell r="B2843" t="str">
            <v>盘螺</v>
          </cell>
          <cell r="C2843" t="str">
            <v>HRB400E Φ10</v>
          </cell>
          <cell r="D2843" t="str">
            <v>吨</v>
          </cell>
          <cell r="E2843">
            <v>32.5</v>
          </cell>
          <cell r="F2843">
            <v>45781</v>
          </cell>
          <cell r="G2843" t="str">
            <v>（四川商建-射洪城乡一体化项目）遂宁市射洪市忠新幼儿园北侧约220米新溪小区</v>
          </cell>
          <cell r="H2843" t="str">
            <v>柏子刚</v>
          </cell>
          <cell r="I2843">
            <v>15692885305</v>
          </cell>
        </row>
        <row r="2844">
          <cell r="A2844" t="str">
            <v>泸钢</v>
          </cell>
          <cell r="B2844" t="str">
            <v>盘螺</v>
          </cell>
          <cell r="C2844" t="str">
            <v>HRB400E Φ6</v>
          </cell>
          <cell r="D2844" t="str">
            <v>吨</v>
          </cell>
          <cell r="E2844">
            <v>15</v>
          </cell>
          <cell r="F2844">
            <v>45781</v>
          </cell>
          <cell r="G2844" t="str">
            <v>（五冶钢构宜宾高县月江镇建设项目）  四川省宜宾市高县月江镇刚记超市斜对面(还阳组团沪碳二期项目)</v>
          </cell>
          <cell r="H2844" t="str">
            <v>张朝亮</v>
          </cell>
          <cell r="I2844">
            <v>15228205853</v>
          </cell>
        </row>
        <row r="2845">
          <cell r="A2845" t="str">
            <v>泸钢</v>
          </cell>
          <cell r="B2845" t="str">
            <v>盘螺</v>
          </cell>
          <cell r="C2845" t="str">
            <v>HRB400E Φ8</v>
          </cell>
          <cell r="D2845" t="str">
            <v>吨</v>
          </cell>
          <cell r="E2845">
            <v>20</v>
          </cell>
          <cell r="F2845">
            <v>45781</v>
          </cell>
          <cell r="G2845" t="str">
            <v>（五冶钢构宜宾高县月江镇建设项目）  四川省宜宾市高县月江镇刚记超市斜对面(还阳组团沪碳二期项目)</v>
          </cell>
          <cell r="H2845" t="str">
            <v>张朝亮</v>
          </cell>
          <cell r="I2845">
            <v>15228205853</v>
          </cell>
        </row>
        <row r="2846">
          <cell r="A2846" t="str">
            <v>泸钢</v>
          </cell>
          <cell r="B2846" t="str">
            <v>螺纹钢</v>
          </cell>
          <cell r="C2846" t="str">
            <v>HRB400E Φ12×9米</v>
          </cell>
          <cell r="D2846" t="str">
            <v>吨</v>
          </cell>
          <cell r="E2846">
            <v>70</v>
          </cell>
          <cell r="F2846">
            <v>45781</v>
          </cell>
          <cell r="G2846" t="str">
            <v>（自永1标八局二分公司钢筋棚）四川省自贡市大安区牛佛镇</v>
          </cell>
          <cell r="H2846" t="str">
            <v>沈维良</v>
          </cell>
          <cell r="I2846">
            <v>18980505177</v>
          </cell>
        </row>
        <row r="2847">
          <cell r="A2847" t="str">
            <v>泸钢</v>
          </cell>
          <cell r="B2847" t="str">
            <v>螺纹钢</v>
          </cell>
          <cell r="C2847" t="str">
            <v>HRB400E Φ14×9米</v>
          </cell>
          <cell r="D2847" t="str">
            <v>吨</v>
          </cell>
          <cell r="E2847">
            <v>35</v>
          </cell>
          <cell r="F2847">
            <v>45781</v>
          </cell>
          <cell r="G2847" t="str">
            <v>（自永1标八局二分公司钢筋棚）四川省自贡市大安区牛佛镇</v>
          </cell>
          <cell r="H2847" t="str">
            <v>沈维良</v>
          </cell>
          <cell r="I2847">
            <v>18980505177</v>
          </cell>
        </row>
        <row r="2848">
          <cell r="A2848" t="str">
            <v>泸钢</v>
          </cell>
          <cell r="B2848" t="str">
            <v>螺纹钢</v>
          </cell>
          <cell r="C2848" t="str">
            <v>HRB400E Φ16×9米</v>
          </cell>
          <cell r="D2848" t="str">
            <v>吨</v>
          </cell>
          <cell r="E2848">
            <v>105</v>
          </cell>
          <cell r="F2848">
            <v>45781</v>
          </cell>
          <cell r="G2848" t="str">
            <v>（自永1标八局二分公司钢筋棚）四川省自贡市大安区牛佛镇</v>
          </cell>
          <cell r="H2848" t="str">
            <v>沈维良</v>
          </cell>
          <cell r="I2848">
            <v>18980505177</v>
          </cell>
        </row>
        <row r="2849">
          <cell r="A2849" t="str">
            <v>泸钢</v>
          </cell>
          <cell r="B2849" t="str">
            <v>螺纹钢</v>
          </cell>
          <cell r="C2849" t="str">
            <v>HRB400E Φ20×9米</v>
          </cell>
          <cell r="D2849" t="str">
            <v>吨</v>
          </cell>
          <cell r="E2849">
            <v>70</v>
          </cell>
          <cell r="F2849">
            <v>45781</v>
          </cell>
          <cell r="G2849" t="str">
            <v>（自永1标八局二分公司钢筋棚）四川省自贡市大安区牛佛镇</v>
          </cell>
          <cell r="H2849" t="str">
            <v>沈维良</v>
          </cell>
          <cell r="I2849">
            <v>18980505177</v>
          </cell>
        </row>
        <row r="2850">
          <cell r="A2850" t="str">
            <v>泸钢</v>
          </cell>
          <cell r="B2850" t="str">
            <v>螺纹钢</v>
          </cell>
          <cell r="C2850" t="str">
            <v>HRB500E Φ28×9米</v>
          </cell>
          <cell r="D2850" t="str">
            <v>吨</v>
          </cell>
          <cell r="E2850">
            <v>35</v>
          </cell>
          <cell r="F2850">
            <v>45781</v>
          </cell>
          <cell r="G2850" t="str">
            <v>（自永1标八局二分公司钢筋棚）四川省自贡市大安区牛佛镇</v>
          </cell>
          <cell r="H2850" t="str">
            <v>沈维良</v>
          </cell>
          <cell r="I2850">
            <v>18980505177</v>
          </cell>
        </row>
        <row r="2851">
          <cell r="A2851" t="str">
            <v>德胜</v>
          </cell>
          <cell r="B2851" t="str">
            <v>螺纹钢</v>
          </cell>
          <cell r="C2851" t="str">
            <v>HRB500EФ28*9m</v>
          </cell>
          <cell r="D2851" t="str">
            <v>吨</v>
          </cell>
          <cell r="E2851">
            <v>20</v>
          </cell>
          <cell r="F2851">
            <v>45781</v>
          </cell>
          <cell r="G2851" t="str">
            <v>（中核中原-温江北林医养综合体项目）四川省成都市温江区万春大道第三人民医院东</v>
          </cell>
          <cell r="H2851" t="str">
            <v>蔡杰</v>
          </cell>
          <cell r="I2851">
            <v>18875129329</v>
          </cell>
        </row>
        <row r="2852">
          <cell r="A2852" t="str">
            <v>德胜</v>
          </cell>
          <cell r="B2852" t="str">
            <v>螺纹钢</v>
          </cell>
          <cell r="C2852" t="str">
            <v>HRB500EФ22*12m</v>
          </cell>
          <cell r="D2852" t="str">
            <v>吨</v>
          </cell>
          <cell r="E2852">
            <v>20</v>
          </cell>
          <cell r="F2852">
            <v>45781</v>
          </cell>
          <cell r="G2852" t="str">
            <v>（中核中原-温江北林医养综合体项目）四川省成都市温江区万春大道第三人民医院东</v>
          </cell>
          <cell r="H2852" t="str">
            <v>蔡杰</v>
          </cell>
          <cell r="I2852">
            <v>18875129329</v>
          </cell>
        </row>
        <row r="2853">
          <cell r="A2853" t="str">
            <v>德胜</v>
          </cell>
          <cell r="B2853" t="str">
            <v>螺纹钢</v>
          </cell>
          <cell r="C2853" t="str">
            <v>HRB500EФ25*12m</v>
          </cell>
          <cell r="D2853" t="str">
            <v>吨</v>
          </cell>
          <cell r="E2853">
            <v>10</v>
          </cell>
          <cell r="F2853">
            <v>45781</v>
          </cell>
          <cell r="G2853" t="str">
            <v>（中核中原-温江北林医养综合体项目）四川省成都市温江区万春大道第三人民医院东</v>
          </cell>
          <cell r="H2853" t="str">
            <v>蔡杰</v>
          </cell>
          <cell r="I2853">
            <v>18875129329</v>
          </cell>
        </row>
        <row r="2854">
          <cell r="A2854" t="str">
            <v>德胜</v>
          </cell>
          <cell r="B2854" t="str">
            <v>螺纹钢</v>
          </cell>
          <cell r="C2854" t="str">
            <v>HRB400EФ20*12m</v>
          </cell>
          <cell r="D2854" t="str">
            <v>吨</v>
          </cell>
          <cell r="E2854">
            <v>4</v>
          </cell>
          <cell r="F2854">
            <v>45781</v>
          </cell>
          <cell r="G2854" t="str">
            <v>（中核中原-温江北林医养综合体项目）四川省成都市温江区万春大道第三人民医院东</v>
          </cell>
          <cell r="H2854" t="str">
            <v>蔡杰</v>
          </cell>
          <cell r="I2854">
            <v>18875129329</v>
          </cell>
        </row>
        <row r="2855">
          <cell r="A2855" t="str">
            <v>德胜</v>
          </cell>
          <cell r="B2855" t="str">
            <v>螺纹钢</v>
          </cell>
          <cell r="C2855" t="str">
            <v>HRB400EФ22*12m</v>
          </cell>
          <cell r="D2855" t="str">
            <v>吨</v>
          </cell>
          <cell r="E2855">
            <v>6</v>
          </cell>
          <cell r="F2855">
            <v>45781</v>
          </cell>
          <cell r="G2855" t="str">
            <v>（中核中原-温江北林医养综合体项目）四川省成都市温江区万春大道第三人民医院东</v>
          </cell>
          <cell r="H2855" t="str">
            <v>蔡杰</v>
          </cell>
          <cell r="I2855">
            <v>18875129329</v>
          </cell>
        </row>
        <row r="2856">
          <cell r="A2856" t="str">
            <v>德胜</v>
          </cell>
          <cell r="B2856" t="str">
            <v>螺纹钢</v>
          </cell>
          <cell r="C2856" t="str">
            <v>HRB400EФ25*12m</v>
          </cell>
          <cell r="D2856" t="str">
            <v>吨</v>
          </cell>
          <cell r="E2856">
            <v>10</v>
          </cell>
          <cell r="F2856">
            <v>45781</v>
          </cell>
          <cell r="G2856" t="str">
            <v>（中核中原-温江北林医养综合体项目）四川省成都市温江区万春大道第三人民医院东</v>
          </cell>
          <cell r="H2856" t="str">
            <v>蔡杰</v>
          </cell>
          <cell r="I2856">
            <v>18875129329</v>
          </cell>
        </row>
        <row r="2857">
          <cell r="A2857" t="str">
            <v>晋邦</v>
          </cell>
          <cell r="B2857" t="str">
            <v>螺纹钢</v>
          </cell>
          <cell r="C2857" t="str">
            <v>HRB400E Φ12 9m</v>
          </cell>
          <cell r="D2857" t="str">
            <v>吨</v>
          </cell>
          <cell r="E2857">
            <v>18</v>
          </cell>
          <cell r="F2857">
            <v>45781</v>
          </cell>
          <cell r="G2857" t="str">
            <v>（十九冶-江龙高速一分部）重庆市云阳县X886附近中国十九冶开云高速项目总包部西98米*复兴互通预制梁场</v>
          </cell>
          <cell r="H2857" t="str">
            <v>吴章红</v>
          </cell>
          <cell r="I2857">
            <v>18628165772</v>
          </cell>
        </row>
        <row r="2858">
          <cell r="A2858" t="str">
            <v>晋邦</v>
          </cell>
          <cell r="B2858" t="str">
            <v>螺纹钢</v>
          </cell>
          <cell r="C2858" t="str">
            <v>HRB400E Φ16 9m</v>
          </cell>
          <cell r="D2858" t="str">
            <v>吨</v>
          </cell>
          <cell r="E2858">
            <v>18</v>
          </cell>
          <cell r="F2858">
            <v>45781</v>
          </cell>
          <cell r="G2858" t="str">
            <v>（十九冶-江龙高速一分部）重庆市云阳县X886附近中国十九冶开云高速项目总包部西98米*复兴互通预制梁场</v>
          </cell>
          <cell r="H2858" t="str">
            <v>吴章红</v>
          </cell>
          <cell r="I2858">
            <v>18628165772</v>
          </cell>
        </row>
        <row r="2859">
          <cell r="A2859" t="str">
            <v>达钢</v>
          </cell>
          <cell r="B2859" t="str">
            <v>螺纹钢</v>
          </cell>
          <cell r="C2859" t="str">
            <v>HRB400E Φ25 9m</v>
          </cell>
          <cell r="D2859" t="str">
            <v>吨</v>
          </cell>
          <cell r="E2859">
            <v>10</v>
          </cell>
          <cell r="F2859">
            <v>45783</v>
          </cell>
          <cell r="G2859" t="str">
            <v>（十九冶-华电重庆奉节）重庆市奉节县康乐镇七星村</v>
          </cell>
          <cell r="H2859" t="str">
            <v>岑甲乐</v>
          </cell>
          <cell r="I2859">
            <v>17349037782</v>
          </cell>
        </row>
        <row r="2860">
          <cell r="A2860" t="str">
            <v>达钢</v>
          </cell>
          <cell r="B2860" t="str">
            <v>螺纹钢</v>
          </cell>
          <cell r="C2860" t="str">
            <v>HRB400E Φ32 9m</v>
          </cell>
          <cell r="D2860" t="str">
            <v>吨</v>
          </cell>
          <cell r="E2860">
            <v>130</v>
          </cell>
          <cell r="F2860">
            <v>45783</v>
          </cell>
          <cell r="G2860" t="str">
            <v>（十九冶-华电重庆奉节）重庆市奉节县康乐镇七星村</v>
          </cell>
          <cell r="H2860" t="str">
            <v>岑甲乐</v>
          </cell>
          <cell r="I2860">
            <v>17349037782</v>
          </cell>
        </row>
        <row r="2861">
          <cell r="A2861" t="str">
            <v>达钢</v>
          </cell>
          <cell r="B2861" t="str">
            <v>直螺纹</v>
          </cell>
          <cell r="C2861" t="str">
            <v>HRB400E Φ12 9m</v>
          </cell>
          <cell r="D2861" t="str">
            <v>吨</v>
          </cell>
          <cell r="E2861">
            <v>33</v>
          </cell>
          <cell r="F2861">
            <v>45783</v>
          </cell>
          <cell r="G2861" t="str">
            <v>（十九冶-江龙高速三分部）重庆市云阳县龙角镇*皮家营梁场</v>
          </cell>
          <cell r="H2861" t="str">
            <v>任海军</v>
          </cell>
          <cell r="I2861">
            <v>17725037830</v>
          </cell>
        </row>
        <row r="2862">
          <cell r="A2862" t="str">
            <v>达钢</v>
          </cell>
          <cell r="B2862" t="str">
            <v>直螺纹</v>
          </cell>
          <cell r="C2862" t="str">
            <v>HRB400E Φ25 9m</v>
          </cell>
          <cell r="D2862" t="str">
            <v>吨</v>
          </cell>
          <cell r="E2862">
            <v>2.5</v>
          </cell>
          <cell r="F2862">
            <v>45783</v>
          </cell>
          <cell r="G2862" t="str">
            <v>（十九冶-江龙高速三分部）重庆市云阳县龙角镇*皮家营梁场</v>
          </cell>
          <cell r="H2862" t="str">
            <v>任海军</v>
          </cell>
          <cell r="I2862">
            <v>17725037830</v>
          </cell>
        </row>
        <row r="2863">
          <cell r="A2863" t="str">
            <v>达钢</v>
          </cell>
          <cell r="B2863" t="str">
            <v>直螺纹</v>
          </cell>
          <cell r="C2863" t="str">
            <v>HRB400E Φ12 9m</v>
          </cell>
          <cell r="D2863" t="str">
            <v>吨</v>
          </cell>
          <cell r="E2863">
            <v>65</v>
          </cell>
          <cell r="F2863">
            <v>45783</v>
          </cell>
          <cell r="G2863" t="str">
            <v>（十九冶-江龙高速三分部）重庆市云阳县蔈草镇三坵田*小尖山梁场</v>
          </cell>
          <cell r="H2863" t="str">
            <v>任海军</v>
          </cell>
          <cell r="I2863">
            <v>17725037830</v>
          </cell>
        </row>
        <row r="2864">
          <cell r="A2864" t="str">
            <v>达钢</v>
          </cell>
          <cell r="B2864" t="str">
            <v>直螺纹</v>
          </cell>
          <cell r="C2864" t="str">
            <v>HRB400E Φ20 9m</v>
          </cell>
          <cell r="D2864" t="str">
            <v>吨</v>
          </cell>
          <cell r="E2864">
            <v>5</v>
          </cell>
          <cell r="F2864">
            <v>45783</v>
          </cell>
          <cell r="G2864" t="str">
            <v>（十九冶-江龙高速三分部）重庆市云阳县蔈草镇三坵田*小尖山梁场</v>
          </cell>
          <cell r="H2864" t="str">
            <v>任海军</v>
          </cell>
          <cell r="I2864">
            <v>17725037830</v>
          </cell>
        </row>
        <row r="2865">
          <cell r="A2865" t="str">
            <v>陕钢</v>
          </cell>
          <cell r="B2865" t="str">
            <v>盘螺</v>
          </cell>
          <cell r="C2865" t="str">
            <v>HRB400E Φ12</v>
          </cell>
          <cell r="D2865" t="str">
            <v>吨</v>
          </cell>
          <cell r="E2865">
            <v>35</v>
          </cell>
          <cell r="F2865">
            <v>45783</v>
          </cell>
          <cell r="G2865" t="str">
            <v>（中铁三局-铜资高速1标）四川省资阳市安岳县石羊镇猫坝村2#钢筋场</v>
          </cell>
          <cell r="H2865" t="str">
            <v>王雪</v>
          </cell>
          <cell r="I2865">
            <v>18729676589</v>
          </cell>
        </row>
        <row r="2866">
          <cell r="A2866" t="str">
            <v>陕钢</v>
          </cell>
          <cell r="B2866" t="str">
            <v>高线</v>
          </cell>
          <cell r="C2866" t="str">
            <v>HPB300Φ12</v>
          </cell>
          <cell r="D2866" t="str">
            <v>吨</v>
          </cell>
          <cell r="E2866">
            <v>35</v>
          </cell>
          <cell r="F2866">
            <v>45783</v>
          </cell>
          <cell r="G2866" t="str">
            <v>（中铁广州局-成渝扩容2标）四川省资阳市雁江区堪嘉镇陈家湾刘家湾大桥桥头</v>
          </cell>
          <cell r="H2866" t="str">
            <v>刘沛琦</v>
          </cell>
          <cell r="I2866">
            <v>18011784798</v>
          </cell>
        </row>
        <row r="2867">
          <cell r="A2867" t="str">
            <v>德胜</v>
          </cell>
          <cell r="B2867" t="str">
            <v>螺纹钢</v>
          </cell>
          <cell r="C2867" t="str">
            <v>HRB400E Φ18 9m</v>
          </cell>
          <cell r="D2867" t="str">
            <v>吨</v>
          </cell>
          <cell r="E2867">
            <v>20</v>
          </cell>
          <cell r="F2867">
            <v>45783</v>
          </cell>
          <cell r="G2867" t="str">
            <v>(宜宾兴港三江新区长江工业园建设项目-3#8#土建)宜宾市翠屏区宜宾汽车零部件配套产业基地(纬五路南)</v>
          </cell>
          <cell r="H2867" t="str">
            <v>严石林</v>
          </cell>
          <cell r="I2867">
            <v>15924731822</v>
          </cell>
        </row>
        <row r="2868">
          <cell r="A2868" t="str">
            <v>德胜</v>
          </cell>
          <cell r="B2868" t="str">
            <v>螺纹钢</v>
          </cell>
          <cell r="C2868" t="str">
            <v>HRB500E Φ22 12m</v>
          </cell>
          <cell r="D2868" t="str">
            <v>吨</v>
          </cell>
          <cell r="E2868">
            <v>15</v>
          </cell>
          <cell r="F2868">
            <v>45783</v>
          </cell>
          <cell r="G2868" t="str">
            <v>(宜宾兴港三江新区长江工业园建设项目-3#8#土建)宜宾市翠屏区宜宾汽车零部件配套产业基地(纬五路南)</v>
          </cell>
          <cell r="H2868" t="str">
            <v>严石林</v>
          </cell>
          <cell r="I2868">
            <v>15924731822</v>
          </cell>
        </row>
        <row r="2869">
          <cell r="A2869" t="str">
            <v>陕钢</v>
          </cell>
          <cell r="B2869" t="str">
            <v>盘螺</v>
          </cell>
          <cell r="C2869" t="str">
            <v>HRB400E Φ8</v>
          </cell>
          <cell r="D2869" t="str">
            <v>吨</v>
          </cell>
          <cell r="E2869">
            <v>10</v>
          </cell>
          <cell r="F2869">
            <v>45783</v>
          </cell>
          <cell r="G2869" t="str">
            <v>（华西萌海科创农业生态谷）成都市简阳市白金山水库</v>
          </cell>
          <cell r="H2869" t="str">
            <v>石清国</v>
          </cell>
          <cell r="I2869">
            <v>13458642015</v>
          </cell>
        </row>
        <row r="2870">
          <cell r="A2870" t="str">
            <v>陕钢</v>
          </cell>
          <cell r="B2870" t="str">
            <v>盘螺</v>
          </cell>
          <cell r="C2870" t="str">
            <v>HRB400E Φ12</v>
          </cell>
          <cell r="D2870" t="str">
            <v>吨</v>
          </cell>
          <cell r="E2870">
            <v>10</v>
          </cell>
          <cell r="F2870">
            <v>45783</v>
          </cell>
          <cell r="G2870" t="str">
            <v>（华西萌海科创农业生态谷）成都市简阳市白金山水库</v>
          </cell>
          <cell r="H2870" t="str">
            <v>石清国</v>
          </cell>
          <cell r="I2870">
            <v>13458642015</v>
          </cell>
        </row>
        <row r="2871">
          <cell r="A2871" t="str">
            <v>陕钢</v>
          </cell>
          <cell r="B2871" t="str">
            <v>螺纹钢</v>
          </cell>
          <cell r="C2871" t="str">
            <v>HRB400E Φ12 9m</v>
          </cell>
          <cell r="D2871" t="str">
            <v>吨</v>
          </cell>
          <cell r="E2871">
            <v>8</v>
          </cell>
          <cell r="F2871">
            <v>45783</v>
          </cell>
          <cell r="G2871" t="str">
            <v>（华西萌海科创农业生态谷）成都市简阳市白金山水库</v>
          </cell>
          <cell r="H2871" t="str">
            <v>石清国</v>
          </cell>
          <cell r="I2871">
            <v>13458642015</v>
          </cell>
        </row>
        <row r="2872">
          <cell r="A2872" t="str">
            <v>陕钢</v>
          </cell>
          <cell r="B2872" t="str">
            <v>螺纹钢</v>
          </cell>
          <cell r="C2872" t="str">
            <v>HRB500E Φ12</v>
          </cell>
          <cell r="D2872" t="str">
            <v>吨</v>
          </cell>
          <cell r="E2872">
            <v>3</v>
          </cell>
          <cell r="F2872">
            <v>45783</v>
          </cell>
          <cell r="G2872" t="str">
            <v>（华西萌海科创农业生态谷）成都市简阳市白金山水库</v>
          </cell>
          <cell r="H2872" t="str">
            <v>石清国</v>
          </cell>
          <cell r="I2872">
            <v>13458642015</v>
          </cell>
        </row>
        <row r="2873">
          <cell r="A2873" t="str">
            <v>陕钢</v>
          </cell>
          <cell r="B2873" t="str">
            <v>螺纹钢</v>
          </cell>
          <cell r="C2873" t="str">
            <v>HRB500E Φ14</v>
          </cell>
          <cell r="D2873" t="str">
            <v>吨</v>
          </cell>
          <cell r="E2873">
            <v>3</v>
          </cell>
          <cell r="F2873">
            <v>45783</v>
          </cell>
          <cell r="G2873" t="str">
            <v>（华西萌海科创农业生态谷）成都市简阳市白金山水库</v>
          </cell>
          <cell r="H2873" t="str">
            <v>石清国</v>
          </cell>
          <cell r="I2873">
            <v>13458642015</v>
          </cell>
        </row>
        <row r="2874">
          <cell r="A2874" t="str">
            <v>陕钢</v>
          </cell>
          <cell r="B2874" t="str">
            <v>螺纹钢</v>
          </cell>
          <cell r="C2874" t="str">
            <v>HRB500E Φ20</v>
          </cell>
          <cell r="D2874" t="str">
            <v>吨</v>
          </cell>
          <cell r="E2874">
            <v>3</v>
          </cell>
          <cell r="F2874">
            <v>45783</v>
          </cell>
          <cell r="G2874" t="str">
            <v>（华西萌海科创农业生态谷）成都市简阳市白金山水库</v>
          </cell>
          <cell r="H2874" t="str">
            <v>石清国</v>
          </cell>
          <cell r="I2874">
            <v>13458642015</v>
          </cell>
        </row>
        <row r="2875">
          <cell r="A2875" t="str">
            <v>吉晨盛泰</v>
          </cell>
          <cell r="B2875" t="str">
            <v>螺纹钢</v>
          </cell>
          <cell r="C2875" t="str">
            <v>HRB400E Φ12*9m</v>
          </cell>
          <cell r="D2875" t="str">
            <v>吨</v>
          </cell>
          <cell r="E2875">
            <v>70</v>
          </cell>
          <cell r="F2875">
            <v>45783</v>
          </cell>
          <cell r="G2875" t="str">
            <v>（中铁一局四公司西昭高速6标4分部）四川省凉山彝族自治州昭觉县杨日占里</v>
          </cell>
          <cell r="H2875" t="str">
            <v>马占全</v>
          </cell>
          <cell r="I2875">
            <v>18189516465</v>
          </cell>
        </row>
        <row r="2876">
          <cell r="A2876" t="str">
            <v>吉晨盛泰</v>
          </cell>
          <cell r="B2876" t="str">
            <v>螺纹钢</v>
          </cell>
          <cell r="C2876" t="str">
            <v>HRB400E Φ16*9m</v>
          </cell>
          <cell r="D2876" t="str">
            <v>吨</v>
          </cell>
          <cell r="E2876">
            <v>70</v>
          </cell>
          <cell r="F2876">
            <v>45783</v>
          </cell>
          <cell r="G2876" t="str">
            <v>（中铁一局四公司西昭高速6标4分部）四川省凉山彝族自治州昭觉县杨日占里</v>
          </cell>
          <cell r="H2876" t="str">
            <v>马占全</v>
          </cell>
          <cell r="I2876">
            <v>18189516465</v>
          </cell>
        </row>
        <row r="2877">
          <cell r="A2877" t="str">
            <v>陕钢</v>
          </cell>
          <cell r="B2877" t="str">
            <v>盘螺</v>
          </cell>
          <cell r="C2877" t="str">
            <v>HRB400E Φ8</v>
          </cell>
          <cell r="D2877" t="str">
            <v>吨</v>
          </cell>
          <cell r="E2877">
            <v>15</v>
          </cell>
          <cell r="F2877">
            <v>45783</v>
          </cell>
          <cell r="G2877" t="str">
            <v>（五局乐山机场项目）乐山市五通桥区冠英镇</v>
          </cell>
          <cell r="H2877" t="str">
            <v>王思思</v>
          </cell>
          <cell r="I2877">
            <v>18973190156</v>
          </cell>
        </row>
        <row r="2878">
          <cell r="A2878" t="str">
            <v>陕钢</v>
          </cell>
          <cell r="B2878" t="str">
            <v>盘螺</v>
          </cell>
          <cell r="C2878" t="str">
            <v>HRB400E Φ10</v>
          </cell>
          <cell r="D2878" t="str">
            <v>吨</v>
          </cell>
          <cell r="E2878">
            <v>12.5</v>
          </cell>
          <cell r="F2878">
            <v>45783</v>
          </cell>
          <cell r="G2878" t="str">
            <v>（五局乐山机场项目）乐山市五通桥区冠英镇</v>
          </cell>
          <cell r="H2878" t="str">
            <v>王思思</v>
          </cell>
          <cell r="I2878">
            <v>18973190156</v>
          </cell>
        </row>
        <row r="2879">
          <cell r="A2879" t="str">
            <v>陕钢</v>
          </cell>
          <cell r="B2879" t="str">
            <v>螺纹钢</v>
          </cell>
          <cell r="C2879" t="str">
            <v>HRB400E Φ18 9m</v>
          </cell>
          <cell r="D2879" t="str">
            <v>吨</v>
          </cell>
          <cell r="E2879">
            <v>5</v>
          </cell>
          <cell r="F2879">
            <v>45783</v>
          </cell>
          <cell r="G2879" t="str">
            <v>（五局乐山机场项目）乐山市五通桥区冠英镇</v>
          </cell>
          <cell r="H2879" t="str">
            <v>王思思</v>
          </cell>
          <cell r="I2879">
            <v>18973190156</v>
          </cell>
        </row>
        <row r="2880">
          <cell r="A2880" t="str">
            <v>达钢</v>
          </cell>
          <cell r="B2880" t="str">
            <v>盘圆</v>
          </cell>
          <cell r="C2880" t="str">
            <v>HPB300Ф8</v>
          </cell>
          <cell r="D2880" t="str">
            <v>吨</v>
          </cell>
          <cell r="E2880">
            <v>7</v>
          </cell>
          <cell r="F2880">
            <v>45784</v>
          </cell>
          <cell r="G2880" t="str">
            <v>（成铁西物-重庆渝北金山项目）重庆市渝北区康庄美地C区（司机拍摄签收小票时需设置时间及地点水印）</v>
          </cell>
          <cell r="H2880" t="str">
            <v>黄永福</v>
          </cell>
          <cell r="I2880" t="str">
            <v>15982823571</v>
          </cell>
        </row>
        <row r="2881">
          <cell r="A2881" t="str">
            <v>达钢</v>
          </cell>
          <cell r="B2881" t="str">
            <v>盘圆</v>
          </cell>
          <cell r="C2881" t="str">
            <v>HPB300Ф10</v>
          </cell>
          <cell r="D2881" t="str">
            <v>吨</v>
          </cell>
          <cell r="E2881">
            <v>10</v>
          </cell>
          <cell r="F2881">
            <v>45784</v>
          </cell>
          <cell r="G2881" t="str">
            <v>（成铁西物-重庆渝北金山项目）重庆市渝北区康庄美地C区（司机拍摄签收小票时需设置时间及地点水印）</v>
          </cell>
          <cell r="H2881" t="str">
            <v>黄永福</v>
          </cell>
          <cell r="I2881" t="str">
            <v>15982823571</v>
          </cell>
        </row>
        <row r="2882">
          <cell r="A2882" t="str">
            <v>达钢</v>
          </cell>
          <cell r="B2882" t="str">
            <v>螺纹钢</v>
          </cell>
          <cell r="C2882" t="str">
            <v>HRB400EФ12*9m</v>
          </cell>
          <cell r="D2882" t="str">
            <v>吨</v>
          </cell>
          <cell r="E2882">
            <v>18</v>
          </cell>
          <cell r="F2882">
            <v>45784</v>
          </cell>
          <cell r="G2882" t="str">
            <v>（成铁西物-重庆渝北金山项目）重庆市渝北区康庄美地C区（司机拍摄签收小票时需设置时间及地点水印）</v>
          </cell>
          <cell r="H2882" t="str">
            <v>黄永福</v>
          </cell>
          <cell r="I2882" t="str">
            <v>15982823571</v>
          </cell>
        </row>
        <row r="2883">
          <cell r="A2883" t="str">
            <v>德胜恒嘉</v>
          </cell>
          <cell r="B2883" t="str">
            <v>螺纹钢</v>
          </cell>
          <cell r="C2883" t="str">
            <v>HRB400E Φ25 9m</v>
          </cell>
          <cell r="D2883" t="str">
            <v>吨</v>
          </cell>
          <cell r="E2883">
            <v>35</v>
          </cell>
          <cell r="F2883">
            <v>45784</v>
          </cell>
          <cell r="G2883" t="str">
            <v>（五局乐山机场项目）乐山市五通桥区冠英镇</v>
          </cell>
          <cell r="H2883" t="str">
            <v>王思思</v>
          </cell>
          <cell r="I2883">
            <v>18973190156</v>
          </cell>
        </row>
        <row r="2884">
          <cell r="A2884" t="str">
            <v>德胜恒嘉</v>
          </cell>
          <cell r="B2884" t="str">
            <v>螺纹钢</v>
          </cell>
          <cell r="C2884" t="str">
            <v>HRB400E Φ32 12m</v>
          </cell>
          <cell r="D2884" t="str">
            <v>吨</v>
          </cell>
          <cell r="E2884">
            <v>35</v>
          </cell>
          <cell r="F2884">
            <v>45784</v>
          </cell>
          <cell r="G2884" t="str">
            <v>（中铁北京局-资乐高速6标）四川省乐山市市中区土主镇资乐高速TJ6标项目试验室</v>
          </cell>
          <cell r="H2884" t="str">
            <v>刘岩</v>
          </cell>
          <cell r="I2884">
            <v>18543566469</v>
          </cell>
        </row>
        <row r="2885">
          <cell r="A2885" t="str">
            <v>达钢</v>
          </cell>
          <cell r="B2885" t="str">
            <v>螺纹钢</v>
          </cell>
          <cell r="C2885" t="str">
            <v>HRB500E Φ20</v>
          </cell>
          <cell r="D2885" t="str">
            <v>吨</v>
          </cell>
          <cell r="E2885">
            <v>9</v>
          </cell>
          <cell r="F2885">
            <v>45784</v>
          </cell>
          <cell r="G2885" t="str">
            <v>（华西简阳西城嘉苑）四川省成都市简阳市简城街道高屋村</v>
          </cell>
          <cell r="H2885" t="str">
            <v>张瀚镭</v>
          </cell>
          <cell r="I2885">
            <v>15884666220</v>
          </cell>
        </row>
        <row r="2886">
          <cell r="A2886" t="str">
            <v>达钢</v>
          </cell>
          <cell r="B2886" t="str">
            <v>螺纹钢</v>
          </cell>
          <cell r="C2886" t="str">
            <v>HRB500E Φ25</v>
          </cell>
          <cell r="D2886" t="str">
            <v>吨</v>
          </cell>
          <cell r="E2886">
            <v>12</v>
          </cell>
          <cell r="F2886">
            <v>45784</v>
          </cell>
          <cell r="G2886" t="str">
            <v>（华西简阳西城嘉苑）四川省成都市简阳市简城街道高屋村</v>
          </cell>
          <cell r="H2886" t="str">
            <v>张瀚镭</v>
          </cell>
          <cell r="I2886">
            <v>15884666220</v>
          </cell>
        </row>
        <row r="2887">
          <cell r="A2887" t="str">
            <v>达钢</v>
          </cell>
          <cell r="B2887" t="str">
            <v>螺纹钢</v>
          </cell>
          <cell r="C2887" t="str">
            <v>HRB400E Φ14 9m</v>
          </cell>
          <cell r="D2887" t="str">
            <v>吨</v>
          </cell>
          <cell r="E2887">
            <v>51</v>
          </cell>
          <cell r="F2887">
            <v>45784</v>
          </cell>
          <cell r="G2887" t="str">
            <v>（华西简阳西城嘉苑）四川省成都市简阳市简城街道高屋村</v>
          </cell>
          <cell r="H2887" t="str">
            <v>张瀚镭</v>
          </cell>
          <cell r="I2887">
            <v>15884666220</v>
          </cell>
        </row>
        <row r="2888">
          <cell r="A2888" t="str">
            <v>陕钢</v>
          </cell>
          <cell r="B2888" t="str">
            <v>盘螺</v>
          </cell>
          <cell r="C2888" t="str">
            <v>HRB400E Φ12</v>
          </cell>
          <cell r="D2888" t="str">
            <v>吨</v>
          </cell>
          <cell r="E2888">
            <v>5</v>
          </cell>
          <cell r="F2888">
            <v>45784</v>
          </cell>
          <cell r="G2888" t="str">
            <v>（华西简阳西城嘉苑）四川省成都市简阳市简城街道高屋村</v>
          </cell>
          <cell r="H2888" t="str">
            <v>张瀚镭</v>
          </cell>
          <cell r="I2888">
            <v>15884666220</v>
          </cell>
        </row>
        <row r="2889">
          <cell r="A2889" t="str">
            <v>陕钢</v>
          </cell>
          <cell r="B2889" t="str">
            <v>螺纹钢</v>
          </cell>
          <cell r="C2889" t="str">
            <v>HRB400E Φ14 9m</v>
          </cell>
          <cell r="D2889" t="str">
            <v>吨</v>
          </cell>
          <cell r="E2889">
            <v>20</v>
          </cell>
          <cell r="F2889">
            <v>45784</v>
          </cell>
          <cell r="G2889" t="str">
            <v>（华西简阳西城嘉苑）四川省成都市简阳市简城街道高屋村</v>
          </cell>
          <cell r="H2889" t="str">
            <v>张瀚镭</v>
          </cell>
          <cell r="I2889">
            <v>15884666220</v>
          </cell>
        </row>
        <row r="2890">
          <cell r="A2890" t="str">
            <v>陕钢</v>
          </cell>
          <cell r="B2890" t="str">
            <v>螺纹钢</v>
          </cell>
          <cell r="C2890" t="str">
            <v>HRB400E Φ16 9m</v>
          </cell>
          <cell r="D2890" t="str">
            <v>吨</v>
          </cell>
          <cell r="E2890">
            <v>17</v>
          </cell>
          <cell r="F2890">
            <v>45784</v>
          </cell>
          <cell r="G2890" t="str">
            <v>（华西简阳西城嘉苑）四川省成都市简阳市简城街道高屋村</v>
          </cell>
          <cell r="H2890" t="str">
            <v>张瀚镭</v>
          </cell>
          <cell r="I2890">
            <v>15884666220</v>
          </cell>
        </row>
        <row r="2891">
          <cell r="A2891" t="str">
            <v>陕钢</v>
          </cell>
          <cell r="B2891" t="str">
            <v>螺纹钢</v>
          </cell>
          <cell r="C2891" t="str">
            <v>HRB400E Φ18 9m</v>
          </cell>
          <cell r="D2891" t="str">
            <v>吨</v>
          </cell>
          <cell r="E2891">
            <v>20</v>
          </cell>
          <cell r="F2891">
            <v>45784</v>
          </cell>
          <cell r="G2891" t="str">
            <v>（华西简阳西城嘉苑）四川省成都市简阳市简城街道高屋村</v>
          </cell>
          <cell r="H2891" t="str">
            <v>张瀚镭</v>
          </cell>
          <cell r="I2891">
            <v>15884666220</v>
          </cell>
        </row>
        <row r="2892">
          <cell r="A2892" t="str">
            <v>陕钢</v>
          </cell>
          <cell r="B2892" t="str">
            <v>螺纹钢</v>
          </cell>
          <cell r="C2892" t="str">
            <v>HRB400E Φ20 9m</v>
          </cell>
          <cell r="D2892" t="str">
            <v>吨</v>
          </cell>
          <cell r="E2892">
            <v>3</v>
          </cell>
          <cell r="F2892">
            <v>45784</v>
          </cell>
          <cell r="G2892" t="str">
            <v>（华西简阳西城嘉苑）四川省成都市简阳市简城街道高屋村</v>
          </cell>
          <cell r="H2892" t="str">
            <v>张瀚镭</v>
          </cell>
          <cell r="I2892">
            <v>15884666220</v>
          </cell>
        </row>
        <row r="2893">
          <cell r="A2893" t="str">
            <v>陕钢</v>
          </cell>
          <cell r="B2893" t="str">
            <v>螺纹钢</v>
          </cell>
          <cell r="C2893" t="str">
            <v>HRB500E Φ22</v>
          </cell>
          <cell r="D2893" t="str">
            <v>吨</v>
          </cell>
          <cell r="E2893">
            <v>6</v>
          </cell>
          <cell r="F2893">
            <v>45784</v>
          </cell>
          <cell r="G2893" t="str">
            <v>（华西简阳西城嘉苑）四川省成都市简阳市简城街道高屋村</v>
          </cell>
          <cell r="H2893" t="str">
            <v>张瀚镭</v>
          </cell>
          <cell r="I2893">
            <v>15884666220</v>
          </cell>
        </row>
        <row r="2894">
          <cell r="A2894" t="str">
            <v>达钢</v>
          </cell>
          <cell r="B2894" t="str">
            <v>高线</v>
          </cell>
          <cell r="C2894" t="str">
            <v>HPB300Φ8</v>
          </cell>
          <cell r="D2894" t="str">
            <v>吨</v>
          </cell>
          <cell r="E2894">
            <v>7.5</v>
          </cell>
          <cell r="F2894">
            <v>45784</v>
          </cell>
          <cell r="G2894" t="str">
            <v>（十九冶-江龙高速二分部）重庆市云阳县S305附近*龙角互通连接线（变更段）</v>
          </cell>
          <cell r="H2894" t="str">
            <v>张鹏</v>
          </cell>
          <cell r="I2894">
            <v>18223006448</v>
          </cell>
        </row>
        <row r="2895">
          <cell r="A2895" t="str">
            <v>达钢</v>
          </cell>
          <cell r="B2895" t="str">
            <v>直螺纹</v>
          </cell>
          <cell r="C2895" t="str">
            <v>HRB400E Φ32 9m</v>
          </cell>
          <cell r="D2895" t="str">
            <v>吨</v>
          </cell>
          <cell r="E2895">
            <v>35</v>
          </cell>
          <cell r="F2895">
            <v>45784</v>
          </cell>
          <cell r="G2895" t="str">
            <v>（十九冶-江龙高速二分部）重庆市云阳县S305附近*龙角互通连接线（变更段）</v>
          </cell>
          <cell r="H2895" t="str">
            <v>张鹏</v>
          </cell>
          <cell r="I2895">
            <v>18223006448</v>
          </cell>
        </row>
        <row r="2896">
          <cell r="A2896" t="str">
            <v>达钢</v>
          </cell>
          <cell r="B2896" t="str">
            <v>直螺纹</v>
          </cell>
          <cell r="C2896" t="str">
            <v>HRB400E Φ12 9m</v>
          </cell>
          <cell r="D2896" t="str">
            <v>吨</v>
          </cell>
          <cell r="E2896">
            <v>66</v>
          </cell>
          <cell r="F2896">
            <v>45784</v>
          </cell>
          <cell r="G2896" t="str">
            <v>（十九冶-江龙高速二分部）重庆市云阳县宝坪镇双塆村*宝坪梁场</v>
          </cell>
          <cell r="H2896" t="str">
            <v>张鹏</v>
          </cell>
          <cell r="I2896">
            <v>18223006448</v>
          </cell>
        </row>
        <row r="2897">
          <cell r="A2897" t="str">
            <v>晋邦</v>
          </cell>
          <cell r="B2897" t="str">
            <v>盘螺</v>
          </cell>
          <cell r="C2897" t="str">
            <v>HRB400E Φ8</v>
          </cell>
          <cell r="D2897" t="str">
            <v>吨</v>
          </cell>
          <cell r="E2897">
            <v>15.6</v>
          </cell>
          <cell r="F2897">
            <v>45784</v>
          </cell>
          <cell r="G2897" t="str">
            <v>（商投建工达州中医药科技园-1工区）达州市通川区达州中医药职业学院犀牛大道北段</v>
          </cell>
          <cell r="H2897" t="str">
            <v>程黄刚</v>
          </cell>
          <cell r="I2897">
            <v>15108211617</v>
          </cell>
        </row>
        <row r="2898">
          <cell r="A2898" t="str">
            <v>晋邦</v>
          </cell>
          <cell r="B2898" t="str">
            <v>盘螺</v>
          </cell>
          <cell r="C2898" t="str">
            <v>HRB400E Φ10</v>
          </cell>
          <cell r="D2898" t="str">
            <v>吨</v>
          </cell>
          <cell r="E2898">
            <v>4.7</v>
          </cell>
          <cell r="F2898">
            <v>45784</v>
          </cell>
          <cell r="G2898" t="str">
            <v>（商投建工达州中医药科技园-1工区）达州市通川区达州中医药职业学院犀牛大道北段</v>
          </cell>
          <cell r="H2898" t="str">
            <v>程黄刚</v>
          </cell>
          <cell r="I2898">
            <v>15108211617</v>
          </cell>
        </row>
        <row r="2899">
          <cell r="A2899" t="str">
            <v>晋邦</v>
          </cell>
          <cell r="B2899" t="str">
            <v>螺纹钢</v>
          </cell>
          <cell r="C2899" t="str">
            <v>HRB400E Φ12 9m</v>
          </cell>
          <cell r="D2899" t="str">
            <v>吨</v>
          </cell>
          <cell r="E2899">
            <v>16</v>
          </cell>
          <cell r="F2899">
            <v>45784</v>
          </cell>
          <cell r="G2899" t="str">
            <v>（商投建工达州中医药科技园-1工区）达州市通川区达州中医药职业学院犀牛大道北段</v>
          </cell>
          <cell r="H2899" t="str">
            <v>程黄刚</v>
          </cell>
          <cell r="I2899">
            <v>15108211617</v>
          </cell>
        </row>
        <row r="2900">
          <cell r="A2900" t="str">
            <v>晋邦</v>
          </cell>
          <cell r="B2900" t="str">
            <v>螺纹钢</v>
          </cell>
          <cell r="C2900" t="str">
            <v>HRB400E Φ14 9m</v>
          </cell>
          <cell r="D2900" t="str">
            <v>吨</v>
          </cell>
          <cell r="E2900">
            <v>2</v>
          </cell>
          <cell r="F2900">
            <v>45784</v>
          </cell>
          <cell r="G2900" t="str">
            <v>（商投建工达州中医药科技园-1工区）达州市通川区达州中医药职业学院犀牛大道北段</v>
          </cell>
          <cell r="H2900" t="str">
            <v>程黄刚</v>
          </cell>
          <cell r="I2900">
            <v>15108211617</v>
          </cell>
        </row>
        <row r="2901">
          <cell r="A2901" t="str">
            <v>晋邦</v>
          </cell>
          <cell r="B2901" t="str">
            <v>螺纹钢</v>
          </cell>
          <cell r="C2901" t="str">
            <v>HRB400E Φ16 9m</v>
          </cell>
          <cell r="D2901" t="str">
            <v>吨</v>
          </cell>
          <cell r="E2901">
            <v>4</v>
          </cell>
          <cell r="F2901">
            <v>45784</v>
          </cell>
          <cell r="G2901" t="str">
            <v>（商投建工达州中医药科技园-1工区）达州市通川区达州中医药职业学院犀牛大道北段</v>
          </cell>
          <cell r="H2901" t="str">
            <v>程黄刚</v>
          </cell>
          <cell r="I2901">
            <v>15108211617</v>
          </cell>
        </row>
        <row r="2902">
          <cell r="A2902" t="str">
            <v>晋邦</v>
          </cell>
          <cell r="B2902" t="str">
            <v>螺纹钢</v>
          </cell>
          <cell r="C2902" t="str">
            <v>HRB400E Φ20 9m</v>
          </cell>
          <cell r="D2902" t="str">
            <v>吨</v>
          </cell>
          <cell r="E2902">
            <v>5</v>
          </cell>
          <cell r="F2902">
            <v>45784</v>
          </cell>
          <cell r="G2902" t="str">
            <v>（商投建工达州中医药科技园-1工区）达州市通川区达州中医药职业学院犀牛大道北段</v>
          </cell>
          <cell r="H2902" t="str">
            <v>程黄刚</v>
          </cell>
          <cell r="I2902">
            <v>15108211617</v>
          </cell>
        </row>
        <row r="2903">
          <cell r="A2903" t="str">
            <v>晋邦</v>
          </cell>
          <cell r="B2903" t="str">
            <v>螺纹钢</v>
          </cell>
          <cell r="C2903" t="str">
            <v>HRB400E Φ22 9m</v>
          </cell>
          <cell r="D2903" t="str">
            <v>吨</v>
          </cell>
          <cell r="E2903">
            <v>23</v>
          </cell>
          <cell r="F2903">
            <v>45784</v>
          </cell>
          <cell r="G2903" t="str">
            <v>（商投建工达州中医药科技园-1工区）达州市通川区达州中医药职业学院犀牛大道北段</v>
          </cell>
          <cell r="H2903" t="str">
            <v>程黄刚</v>
          </cell>
          <cell r="I2903">
            <v>15108211617</v>
          </cell>
        </row>
        <row r="2904">
          <cell r="A2904" t="str">
            <v>晋邦</v>
          </cell>
          <cell r="B2904" t="str">
            <v>盘螺</v>
          </cell>
          <cell r="C2904" t="str">
            <v>HRB400E Φ6</v>
          </cell>
          <cell r="D2904" t="str">
            <v>吨</v>
          </cell>
          <cell r="E2904">
            <v>2</v>
          </cell>
          <cell r="F2904">
            <v>45784</v>
          </cell>
          <cell r="G2904" t="str">
            <v>（十九冶-江龙高速二分部）重庆市云阳县宝坪镇双塆村*宝坪服务区南侧综合楼</v>
          </cell>
          <cell r="H2904" t="str">
            <v>张鹏</v>
          </cell>
          <cell r="I2904">
            <v>18223006448</v>
          </cell>
        </row>
        <row r="2905">
          <cell r="A2905" t="str">
            <v>晋邦</v>
          </cell>
          <cell r="B2905" t="str">
            <v>盘螺</v>
          </cell>
          <cell r="C2905" t="str">
            <v>HRB400E Φ8</v>
          </cell>
          <cell r="D2905" t="str">
            <v>吨</v>
          </cell>
          <cell r="E2905">
            <v>5</v>
          </cell>
          <cell r="F2905">
            <v>45784</v>
          </cell>
          <cell r="G2905" t="str">
            <v>（十九冶-江龙高速二分部）重庆市云阳县宝坪镇双塆村*宝坪服务区南侧综合楼</v>
          </cell>
          <cell r="H2905" t="str">
            <v>张鹏</v>
          </cell>
          <cell r="I2905">
            <v>18223006448</v>
          </cell>
        </row>
        <row r="2906">
          <cell r="A2906" t="str">
            <v>晋邦</v>
          </cell>
          <cell r="B2906" t="str">
            <v>直螺纹</v>
          </cell>
          <cell r="C2906" t="str">
            <v>HRB400E Φ12 9m</v>
          </cell>
          <cell r="D2906" t="str">
            <v>吨</v>
          </cell>
          <cell r="E2906">
            <v>7</v>
          </cell>
          <cell r="F2906">
            <v>45784</v>
          </cell>
          <cell r="G2906" t="str">
            <v>（十九冶-江龙高速二分部）重庆市云阳县宝坪镇双塆村*宝坪服务区南侧综合楼</v>
          </cell>
          <cell r="H2906" t="str">
            <v>张鹏</v>
          </cell>
          <cell r="I2906">
            <v>18223006448</v>
          </cell>
        </row>
        <row r="2907">
          <cell r="A2907" t="str">
            <v>晋邦</v>
          </cell>
          <cell r="B2907" t="str">
            <v>直螺纹</v>
          </cell>
          <cell r="C2907" t="str">
            <v>HRB400E Φ14 9m</v>
          </cell>
          <cell r="D2907" t="str">
            <v>吨</v>
          </cell>
          <cell r="E2907">
            <v>8</v>
          </cell>
          <cell r="F2907">
            <v>45784</v>
          </cell>
          <cell r="G2907" t="str">
            <v>（十九冶-江龙高速二分部）重庆市云阳县宝坪镇双塆村*宝坪服务区南侧综合楼</v>
          </cell>
          <cell r="H2907" t="str">
            <v>张鹏</v>
          </cell>
          <cell r="I2907">
            <v>18223006448</v>
          </cell>
        </row>
        <row r="2908">
          <cell r="A2908" t="str">
            <v>晋邦</v>
          </cell>
          <cell r="B2908" t="str">
            <v>直螺纹</v>
          </cell>
          <cell r="C2908" t="str">
            <v>HRB400E Φ12 9m</v>
          </cell>
          <cell r="D2908" t="str">
            <v>吨</v>
          </cell>
          <cell r="E2908">
            <v>8</v>
          </cell>
          <cell r="F2908">
            <v>45784</v>
          </cell>
          <cell r="G2908" t="str">
            <v>（十九冶-江龙高速二分部）重庆市云阳县宝坪镇*宝坪梁场</v>
          </cell>
          <cell r="H2908" t="str">
            <v>张鹏</v>
          </cell>
          <cell r="I2908">
            <v>18223006448</v>
          </cell>
        </row>
        <row r="2909">
          <cell r="A2909" t="str">
            <v>晋邦</v>
          </cell>
          <cell r="B2909" t="str">
            <v>直螺纹</v>
          </cell>
          <cell r="C2909" t="str">
            <v>HRB400E Φ16 9m</v>
          </cell>
          <cell r="D2909" t="str">
            <v>吨</v>
          </cell>
          <cell r="E2909">
            <v>10</v>
          </cell>
          <cell r="F2909">
            <v>45784</v>
          </cell>
          <cell r="G2909" t="str">
            <v>（十九冶-江龙高速二分部）重庆市云阳县S305附近*龙角互通连接线（变更段）</v>
          </cell>
          <cell r="H2909" t="str">
            <v>张鹏</v>
          </cell>
          <cell r="I2909">
            <v>18223006448</v>
          </cell>
        </row>
        <row r="2910">
          <cell r="A2910" t="str">
            <v>晋邦</v>
          </cell>
          <cell r="B2910" t="str">
            <v>直螺纹</v>
          </cell>
          <cell r="C2910" t="str">
            <v>HRB400E Φ12 9m</v>
          </cell>
          <cell r="D2910" t="str">
            <v>吨</v>
          </cell>
          <cell r="E2910">
            <v>10</v>
          </cell>
          <cell r="F2910">
            <v>45784</v>
          </cell>
          <cell r="G2910" t="str">
            <v>（十九冶-江龙高速三分部）重庆市云阳县龙角镇*刘家漕3#桥</v>
          </cell>
          <cell r="H2910" t="str">
            <v>任海军</v>
          </cell>
          <cell r="I2910">
            <v>17725037830</v>
          </cell>
        </row>
        <row r="2911">
          <cell r="A2911" t="str">
            <v>晋邦</v>
          </cell>
          <cell r="B2911" t="str">
            <v>直螺纹</v>
          </cell>
          <cell r="C2911" t="str">
            <v>HRB400E Φ16 9m</v>
          </cell>
          <cell r="D2911" t="str">
            <v>吨</v>
          </cell>
          <cell r="E2911">
            <v>15</v>
          </cell>
          <cell r="F2911">
            <v>45784</v>
          </cell>
          <cell r="G2911" t="str">
            <v>（十九冶-江龙高速三分部）重庆市云阳县龙角镇*刘家漕3#桥</v>
          </cell>
          <cell r="H2911" t="str">
            <v>任海军</v>
          </cell>
          <cell r="I2911">
            <v>17725037830</v>
          </cell>
        </row>
        <row r="2912">
          <cell r="A2912" t="str">
            <v>晋邦</v>
          </cell>
          <cell r="B2912" t="str">
            <v>盘螺</v>
          </cell>
          <cell r="C2912" t="str">
            <v>HRB400E Φ10</v>
          </cell>
          <cell r="D2912" t="str">
            <v>吨</v>
          </cell>
          <cell r="E2912">
            <v>6</v>
          </cell>
          <cell r="F2912">
            <v>45784</v>
          </cell>
          <cell r="G2912" t="str">
            <v>（十九冶-江龙高速三分部）重庆市云阳县龙角镇*刘家漕3#桥</v>
          </cell>
          <cell r="H2912" t="str">
            <v>任海军</v>
          </cell>
          <cell r="I2912">
            <v>17725037830</v>
          </cell>
        </row>
        <row r="2913">
          <cell r="A2913" t="str">
            <v>晋邦</v>
          </cell>
          <cell r="B2913" t="str">
            <v>直螺纹</v>
          </cell>
          <cell r="C2913" t="str">
            <v>HRB400E Φ16 9m</v>
          </cell>
          <cell r="D2913" t="str">
            <v>吨</v>
          </cell>
          <cell r="E2913">
            <v>15</v>
          </cell>
          <cell r="F2913">
            <v>45784</v>
          </cell>
          <cell r="G2913" t="str">
            <v>（十九冶-江龙高速三分部）重庆市云阳县开云高速（钢厂村）*龙缸互通</v>
          </cell>
          <cell r="H2913" t="str">
            <v>任海军</v>
          </cell>
          <cell r="I2913">
            <v>17725037830</v>
          </cell>
        </row>
        <row r="2914">
          <cell r="A2914" t="str">
            <v>晋邦</v>
          </cell>
          <cell r="B2914" t="str">
            <v>直螺纹</v>
          </cell>
          <cell r="C2914" t="str">
            <v>HRB400E Φ20 9m</v>
          </cell>
          <cell r="D2914" t="str">
            <v>吨</v>
          </cell>
          <cell r="E2914">
            <v>5</v>
          </cell>
          <cell r="F2914">
            <v>45784</v>
          </cell>
          <cell r="G2914" t="str">
            <v>（十九冶-江龙高速三分部）重庆市云阳县开云高速（钢厂村）*龙缸互通</v>
          </cell>
          <cell r="H2914" t="str">
            <v>任海军</v>
          </cell>
          <cell r="I2914">
            <v>17725037830</v>
          </cell>
        </row>
        <row r="2915">
          <cell r="A2915" t="str">
            <v>晋邦</v>
          </cell>
          <cell r="B2915" t="str">
            <v>直螺纹</v>
          </cell>
          <cell r="C2915" t="str">
            <v>HRB400E Φ22 9m</v>
          </cell>
          <cell r="D2915" t="str">
            <v>吨</v>
          </cell>
          <cell r="E2915">
            <v>8</v>
          </cell>
          <cell r="F2915">
            <v>45784</v>
          </cell>
          <cell r="G2915" t="str">
            <v>（十九冶-江龙高速三分部）重庆市云阳县开云高速（钢厂村）*龙缸互通</v>
          </cell>
          <cell r="H2915" t="str">
            <v>任海军</v>
          </cell>
          <cell r="I2915">
            <v>17725037830</v>
          </cell>
        </row>
        <row r="2916">
          <cell r="A2916" t="str">
            <v>晋邦</v>
          </cell>
          <cell r="B2916" t="str">
            <v>直螺纹</v>
          </cell>
          <cell r="C2916" t="str">
            <v>HRB400E Φ32 9m</v>
          </cell>
          <cell r="D2916" t="str">
            <v>吨</v>
          </cell>
          <cell r="E2916">
            <v>8</v>
          </cell>
          <cell r="F2916">
            <v>45784</v>
          </cell>
          <cell r="G2916" t="str">
            <v>（十九冶-江龙高速三分部）重庆市云阳县开云高速（钢厂村）*龙缸互通</v>
          </cell>
          <cell r="H2916" t="str">
            <v>任海军</v>
          </cell>
          <cell r="I2916">
            <v>17725037830</v>
          </cell>
        </row>
        <row r="2917">
          <cell r="A2917" t="str">
            <v>晋邦</v>
          </cell>
          <cell r="B2917" t="str">
            <v>盘螺</v>
          </cell>
          <cell r="C2917" t="str">
            <v>HRB400E Φ12</v>
          </cell>
          <cell r="D2917" t="str">
            <v>吨</v>
          </cell>
          <cell r="E2917">
            <v>12</v>
          </cell>
          <cell r="F2917">
            <v>45784</v>
          </cell>
          <cell r="G2917" t="str">
            <v>（十九冶-华电重庆奉节）重庆市奉节县康乐镇七星村</v>
          </cell>
          <cell r="H2917" t="str">
            <v>岑甲乐</v>
          </cell>
          <cell r="I2917">
            <v>17349037782</v>
          </cell>
        </row>
        <row r="2918">
          <cell r="A2918" t="str">
            <v>晋邦</v>
          </cell>
          <cell r="B2918" t="str">
            <v>螺纹钢</v>
          </cell>
          <cell r="C2918" t="str">
            <v>HRB400E Φ32 9m</v>
          </cell>
          <cell r="D2918" t="str">
            <v>吨</v>
          </cell>
          <cell r="E2918">
            <v>24</v>
          </cell>
          <cell r="F2918">
            <v>45784</v>
          </cell>
          <cell r="G2918" t="str">
            <v>（十九冶-华电重庆奉节）重庆市奉节县康乐镇七星村</v>
          </cell>
          <cell r="H2918" t="str">
            <v>岑甲乐</v>
          </cell>
          <cell r="I2918">
            <v>17349037782</v>
          </cell>
        </row>
        <row r="2919">
          <cell r="A2919" t="str">
            <v>陕钢</v>
          </cell>
          <cell r="B2919" t="str">
            <v>盘螺</v>
          </cell>
          <cell r="C2919" t="str">
            <v>HRB400EФ8</v>
          </cell>
          <cell r="D2919" t="str">
            <v>吨</v>
          </cell>
          <cell r="E2919">
            <v>18</v>
          </cell>
          <cell r="F2919">
            <v>45785</v>
          </cell>
          <cell r="G2919" t="str">
            <v>（中核华兴-峨眉山项目）四川省乐山市峨眉山市双福镇梓橦庙红华五期中核华兴工地</v>
          </cell>
          <cell r="H2919" t="str">
            <v>李汉军</v>
          </cell>
          <cell r="I2919" t="str">
            <v>18691249091</v>
          </cell>
        </row>
        <row r="2920">
          <cell r="A2920" t="str">
            <v>陕钢</v>
          </cell>
          <cell r="B2920" t="str">
            <v>盘螺</v>
          </cell>
          <cell r="C2920" t="str">
            <v>HRB400EФ10</v>
          </cell>
          <cell r="D2920" t="str">
            <v>吨</v>
          </cell>
          <cell r="E2920">
            <v>17</v>
          </cell>
          <cell r="F2920">
            <v>45785</v>
          </cell>
          <cell r="G2920" t="str">
            <v>（中核华兴-峨眉山项目）四川省乐山市峨眉山市双福镇梓橦庙红华五期中核华兴工地</v>
          </cell>
          <cell r="H2920" t="str">
            <v>李汉军</v>
          </cell>
          <cell r="I2920" t="str">
            <v>18691249091</v>
          </cell>
        </row>
        <row r="2921">
          <cell r="A2921" t="str">
            <v>达钢</v>
          </cell>
          <cell r="B2921" t="str">
            <v>螺纹钢</v>
          </cell>
          <cell r="C2921" t="str">
            <v>HRB400E Φ12 9m</v>
          </cell>
          <cell r="D2921" t="str">
            <v>吨</v>
          </cell>
          <cell r="E2921">
            <v>12</v>
          </cell>
          <cell r="F2921">
            <v>45785</v>
          </cell>
          <cell r="G2921" t="str">
            <v>（五冶钢构宜宾高县月江镇建设项目）  四川省宜宾市高县月江镇刚记超市斜对面(还阳组团沪碳二期项目)</v>
          </cell>
          <cell r="H2921" t="str">
            <v>张朝亮</v>
          </cell>
          <cell r="I2921">
            <v>15228205853</v>
          </cell>
        </row>
        <row r="2922">
          <cell r="A2922" t="str">
            <v>达钢</v>
          </cell>
          <cell r="B2922" t="str">
            <v>螺纹钢</v>
          </cell>
          <cell r="C2922" t="str">
            <v>HRB400E Φ14 9m</v>
          </cell>
          <cell r="D2922" t="str">
            <v>吨</v>
          </cell>
          <cell r="E2922">
            <v>12</v>
          </cell>
          <cell r="F2922">
            <v>45785</v>
          </cell>
          <cell r="G2922" t="str">
            <v>（五冶钢构宜宾高县月江镇建设项目）  四川省宜宾市高县月江镇刚记超市斜对面(还阳组团沪碳二期项目)</v>
          </cell>
          <cell r="H2922" t="str">
            <v>张朝亮</v>
          </cell>
          <cell r="I2922">
            <v>15228205853</v>
          </cell>
        </row>
        <row r="2923">
          <cell r="A2923" t="str">
            <v>达钢</v>
          </cell>
          <cell r="B2923" t="str">
            <v>螺纹钢</v>
          </cell>
          <cell r="C2923" t="str">
            <v>HRB400E Φ25 9m</v>
          </cell>
          <cell r="D2923" t="str">
            <v>吨</v>
          </cell>
          <cell r="E2923">
            <v>12</v>
          </cell>
          <cell r="F2923">
            <v>45785</v>
          </cell>
          <cell r="G2923" t="str">
            <v>（五冶钢构宜宾高县月江镇建设项目）  四川省宜宾市高县月江镇刚记超市斜对面(还阳组团沪碳二期项目)</v>
          </cell>
          <cell r="H2923" t="str">
            <v>张朝亮</v>
          </cell>
          <cell r="I2923">
            <v>15228205853</v>
          </cell>
        </row>
        <row r="2924">
          <cell r="A2924" t="str">
            <v>达钢</v>
          </cell>
          <cell r="B2924" t="str">
            <v>螺纹钢</v>
          </cell>
          <cell r="C2924" t="str">
            <v>HRB400E Φ14 9m</v>
          </cell>
          <cell r="D2924" t="str">
            <v>吨</v>
          </cell>
          <cell r="E2924">
            <v>9</v>
          </cell>
          <cell r="F2924">
            <v>45785</v>
          </cell>
          <cell r="G2924" t="str">
            <v>（华西简阳西城嘉苑）四川省成都市简阳市简城街道高屋村</v>
          </cell>
          <cell r="H2924" t="str">
            <v>张瀚镭</v>
          </cell>
          <cell r="I2924">
            <v>15884666220</v>
          </cell>
        </row>
        <row r="2925">
          <cell r="A2925" t="str">
            <v>达钢</v>
          </cell>
          <cell r="B2925" t="str">
            <v>螺纹钢</v>
          </cell>
          <cell r="C2925" t="str">
            <v>HRB400E Φ25 9m</v>
          </cell>
          <cell r="D2925" t="str">
            <v>吨</v>
          </cell>
          <cell r="E2925">
            <v>6</v>
          </cell>
          <cell r="F2925">
            <v>45785</v>
          </cell>
          <cell r="G2925" t="str">
            <v>（华西简阳西城嘉苑）四川省成都市简阳市简城街道高屋村</v>
          </cell>
          <cell r="H2925" t="str">
            <v>张瀚镭</v>
          </cell>
          <cell r="I2925">
            <v>15884666220</v>
          </cell>
        </row>
        <row r="2926">
          <cell r="A2926" t="str">
            <v>达钢</v>
          </cell>
          <cell r="B2926" t="str">
            <v>螺纹钢</v>
          </cell>
          <cell r="C2926" t="str">
            <v>HRB500E Φ20</v>
          </cell>
          <cell r="D2926" t="str">
            <v>吨</v>
          </cell>
          <cell r="E2926">
            <v>9</v>
          </cell>
          <cell r="F2926">
            <v>45785</v>
          </cell>
          <cell r="G2926" t="str">
            <v>（华西简阳西城嘉苑）四川省成都市简阳市简城街道高屋村</v>
          </cell>
          <cell r="H2926" t="str">
            <v>张瀚镭</v>
          </cell>
          <cell r="I2926">
            <v>15884666220</v>
          </cell>
        </row>
        <row r="2927">
          <cell r="A2927" t="str">
            <v>达钢</v>
          </cell>
          <cell r="B2927" t="str">
            <v>螺纹钢</v>
          </cell>
          <cell r="C2927" t="str">
            <v>HRB500E Φ25</v>
          </cell>
          <cell r="D2927" t="str">
            <v>吨</v>
          </cell>
          <cell r="E2927">
            <v>12</v>
          </cell>
          <cell r="F2927">
            <v>45785</v>
          </cell>
          <cell r="G2927" t="str">
            <v>（华西简阳西城嘉苑）四川省成都市简阳市简城街道高屋村</v>
          </cell>
          <cell r="H2927" t="str">
            <v>张瀚镭</v>
          </cell>
          <cell r="I2927">
            <v>15884666220</v>
          </cell>
        </row>
        <row r="2928">
          <cell r="A2928" t="str">
            <v>陕钢</v>
          </cell>
          <cell r="B2928" t="str">
            <v>高线</v>
          </cell>
          <cell r="C2928" t="str">
            <v>HPB300Φ10</v>
          </cell>
          <cell r="D2928" t="str">
            <v>吨</v>
          </cell>
          <cell r="E2928">
            <v>35</v>
          </cell>
          <cell r="F2928">
            <v>45785</v>
          </cell>
          <cell r="G2928" t="str">
            <v>（中铁三局-铜资高速1标）四川省资阳市安岳县石羊镇猫坝村2#钢筋场</v>
          </cell>
          <cell r="H2928" t="str">
            <v>王雪</v>
          </cell>
          <cell r="I2928">
            <v>18729676589</v>
          </cell>
        </row>
        <row r="2929">
          <cell r="A2929" t="str">
            <v>海南海控</v>
          </cell>
          <cell r="B2929" t="str">
            <v>螺纹钢</v>
          </cell>
          <cell r="C2929" t="str">
            <v>HRB500EФ25*9m</v>
          </cell>
          <cell r="D2929" t="str">
            <v>吨</v>
          </cell>
          <cell r="E2929">
            <v>140</v>
          </cell>
          <cell r="F2929">
            <v>45785</v>
          </cell>
          <cell r="G2929" t="str">
            <v>（中铁六局呼和公司康新高速TJ4-2标）四川省甘孜藏族自治州康定市新都桥镇东俄罗三村中建八局搅拌站旁</v>
          </cell>
          <cell r="H2929" t="str">
            <v>王坤</v>
          </cell>
          <cell r="I2929">
            <v>15647490007</v>
          </cell>
        </row>
        <row r="2930">
          <cell r="A2930" t="str">
            <v>晋邦</v>
          </cell>
          <cell r="B2930" t="str">
            <v>盘螺</v>
          </cell>
          <cell r="C2930" t="str">
            <v>HRB400E Φ10</v>
          </cell>
          <cell r="D2930" t="str">
            <v>吨</v>
          </cell>
          <cell r="E2930">
            <v>20</v>
          </cell>
          <cell r="F2930">
            <v>45785</v>
          </cell>
          <cell r="G2930" t="str">
            <v>（商投建工达州中医药科技园-4工区-11号楼）达州市通川区达州中医药职业学院犀牛大道北段</v>
          </cell>
          <cell r="H2930" t="str">
            <v>张扬</v>
          </cell>
          <cell r="I2930">
            <v>18381904567</v>
          </cell>
        </row>
        <row r="2931">
          <cell r="A2931" t="str">
            <v>晋邦</v>
          </cell>
          <cell r="B2931" t="str">
            <v>螺纹钢</v>
          </cell>
          <cell r="C2931" t="str">
            <v>HRB400E Φ25 9m</v>
          </cell>
          <cell r="D2931" t="str">
            <v>吨</v>
          </cell>
          <cell r="E2931">
            <v>18</v>
          </cell>
          <cell r="F2931">
            <v>45785</v>
          </cell>
          <cell r="G2931" t="str">
            <v>（商投建工达州中医药科技园-4工区-11号楼）达州市通川区达州中医药职业学院犀牛大道北段</v>
          </cell>
          <cell r="H2931" t="str">
            <v>张扬</v>
          </cell>
          <cell r="I2931">
            <v>18381904567</v>
          </cell>
        </row>
        <row r="2932">
          <cell r="A2932" t="str">
            <v>晋邦</v>
          </cell>
          <cell r="B2932" t="str">
            <v>螺纹钢</v>
          </cell>
          <cell r="C2932" t="str">
            <v>HRB400E Φ18 12m</v>
          </cell>
          <cell r="D2932" t="str">
            <v>吨</v>
          </cell>
          <cell r="E2932">
            <v>38</v>
          </cell>
          <cell r="F2932">
            <v>45785</v>
          </cell>
          <cell r="G2932" t="str">
            <v>（商投建工达州中医药科技园-4工区-11号楼）达州市通川区达州中医药职业学院犀牛大道北段</v>
          </cell>
          <cell r="H2932" t="str">
            <v>张扬</v>
          </cell>
          <cell r="I2932">
            <v>18381904567</v>
          </cell>
        </row>
        <row r="2933">
          <cell r="A2933" t="str">
            <v>晋邦</v>
          </cell>
          <cell r="B2933" t="str">
            <v>螺纹钢</v>
          </cell>
          <cell r="C2933" t="str">
            <v>HRB400E Φ18 12m</v>
          </cell>
          <cell r="D2933" t="str">
            <v>吨</v>
          </cell>
          <cell r="E2933">
            <v>35</v>
          </cell>
          <cell r="F2933">
            <v>45785</v>
          </cell>
          <cell r="G2933" t="str">
            <v>(宜宾兴港三江新区长江工业园建设项目-M2-2#厂房)宜宾市翠屏区宜宾汽车零部件配套产业基地(纬五路南)</v>
          </cell>
          <cell r="H2933" t="str">
            <v>王涛</v>
          </cell>
          <cell r="I2933">
            <v>18381110677</v>
          </cell>
        </row>
        <row r="2934">
          <cell r="A2934" t="str">
            <v>晋邦</v>
          </cell>
          <cell r="B2934" t="str">
            <v>直螺纹</v>
          </cell>
          <cell r="C2934" t="str">
            <v>HRB400E Φ12 9m</v>
          </cell>
          <cell r="D2934" t="str">
            <v>吨</v>
          </cell>
          <cell r="E2934">
            <v>15</v>
          </cell>
          <cell r="F2934">
            <v>45785</v>
          </cell>
          <cell r="G2934" t="str">
            <v>（十九冶-江龙高速三分部）重庆市云阳县蔈草镇三坵田*朗树湾1#桥桥面</v>
          </cell>
          <cell r="H2934" t="str">
            <v>任海军</v>
          </cell>
          <cell r="I2934">
            <v>17725037830</v>
          </cell>
        </row>
        <row r="2935">
          <cell r="A2935" t="str">
            <v>晋邦</v>
          </cell>
          <cell r="B2935" t="str">
            <v>直螺纹</v>
          </cell>
          <cell r="C2935" t="str">
            <v>HRB400E Φ16 9m</v>
          </cell>
          <cell r="D2935" t="str">
            <v>吨</v>
          </cell>
          <cell r="E2935">
            <v>15</v>
          </cell>
          <cell r="F2935">
            <v>45785</v>
          </cell>
          <cell r="G2935" t="str">
            <v>（十九冶-江龙高速三分部）重庆市云阳县蔈草镇三坵田*朗树湾1#桥桥面</v>
          </cell>
          <cell r="H2935" t="str">
            <v>任海军</v>
          </cell>
          <cell r="I2935">
            <v>17725037830</v>
          </cell>
        </row>
        <row r="2936">
          <cell r="A2936" t="str">
            <v>晋邦</v>
          </cell>
          <cell r="B2936" t="str">
            <v>高线</v>
          </cell>
          <cell r="C2936" t="str">
            <v>HPB300Φ8</v>
          </cell>
          <cell r="D2936" t="str">
            <v>吨</v>
          </cell>
          <cell r="E2936">
            <v>5</v>
          </cell>
          <cell r="F2936">
            <v>45785</v>
          </cell>
          <cell r="G2936" t="str">
            <v>（十九冶-江龙高速三分部）重庆市云阳县开云高速（钢厂村）*龙缸互通</v>
          </cell>
          <cell r="H2936" t="str">
            <v>任海军</v>
          </cell>
          <cell r="I2936">
            <v>17725037830</v>
          </cell>
        </row>
        <row r="2937">
          <cell r="A2937" t="str">
            <v>晋邦</v>
          </cell>
          <cell r="B2937" t="str">
            <v>直螺纹</v>
          </cell>
          <cell r="C2937" t="str">
            <v>HRB400E Φ12 9m</v>
          </cell>
          <cell r="D2937" t="str">
            <v>吨</v>
          </cell>
          <cell r="E2937">
            <v>20</v>
          </cell>
          <cell r="F2937">
            <v>45785</v>
          </cell>
          <cell r="G2937" t="str">
            <v>（十九冶-江龙高速一分部）重庆市云阳县宝坪镇双塆村*九倒拐大桥</v>
          </cell>
          <cell r="H2937" t="str">
            <v>吴章红</v>
          </cell>
          <cell r="I2937">
            <v>18628165772</v>
          </cell>
        </row>
        <row r="2938">
          <cell r="A2938" t="str">
            <v>晋邦</v>
          </cell>
          <cell r="B2938" t="str">
            <v>直螺纹</v>
          </cell>
          <cell r="C2938" t="str">
            <v>HRB400E Φ16 9m</v>
          </cell>
          <cell r="D2938" t="str">
            <v>吨</v>
          </cell>
          <cell r="E2938">
            <v>25</v>
          </cell>
          <cell r="F2938">
            <v>45785</v>
          </cell>
          <cell r="G2938" t="str">
            <v>（十九冶-江龙高速一分部）重庆市云阳县宝坪镇双塆村*九倒拐大桥</v>
          </cell>
          <cell r="H2938" t="str">
            <v>吴章红</v>
          </cell>
          <cell r="I2938">
            <v>18628165772</v>
          </cell>
        </row>
        <row r="2939">
          <cell r="A2939" t="str">
            <v>晋邦</v>
          </cell>
          <cell r="B2939" t="str">
            <v>直螺纹</v>
          </cell>
          <cell r="C2939" t="str">
            <v>HRB400E Φ25 9m</v>
          </cell>
          <cell r="D2939" t="str">
            <v>吨</v>
          </cell>
          <cell r="E2939">
            <v>6</v>
          </cell>
          <cell r="F2939">
            <v>45785</v>
          </cell>
          <cell r="G2939" t="str">
            <v>（十九冶-江龙高速一分部）重庆市云阳县宝坪镇双塆村*九倒拐大桥</v>
          </cell>
          <cell r="H2939" t="str">
            <v>吴章红</v>
          </cell>
          <cell r="I2939">
            <v>18628165772</v>
          </cell>
        </row>
        <row r="2940">
          <cell r="A2940" t="str">
            <v>晋邦</v>
          </cell>
          <cell r="B2940" t="str">
            <v>盘螺</v>
          </cell>
          <cell r="C2940" t="str">
            <v>HRB400E Φ10</v>
          </cell>
          <cell r="D2940" t="str">
            <v>吨</v>
          </cell>
          <cell r="E2940">
            <v>9</v>
          </cell>
          <cell r="F2940">
            <v>45785</v>
          </cell>
          <cell r="G2940" t="str">
            <v>（十九冶-江龙高速一分部）重庆市云阳县宝坪镇双塆村*九倒拐大桥</v>
          </cell>
          <cell r="H2940" t="str">
            <v>吴章红</v>
          </cell>
          <cell r="I2940">
            <v>18628165772</v>
          </cell>
        </row>
        <row r="2941">
          <cell r="A2941" t="str">
            <v>晋邦</v>
          </cell>
          <cell r="B2941" t="str">
            <v>高线</v>
          </cell>
          <cell r="C2941" t="str">
            <v>HPB300Φ10</v>
          </cell>
          <cell r="D2941" t="str">
            <v>吨</v>
          </cell>
          <cell r="E2941">
            <v>9</v>
          </cell>
          <cell r="F2941">
            <v>45785</v>
          </cell>
          <cell r="G2941" t="str">
            <v>（十九冶-江龙高速一分部）重庆市云阳县宝坪镇双塆村*九倒拐大桥</v>
          </cell>
          <cell r="H2941" t="str">
            <v>吴章红</v>
          </cell>
          <cell r="I2941">
            <v>18628165772</v>
          </cell>
        </row>
        <row r="2942">
          <cell r="A2942" t="str">
            <v>晋邦</v>
          </cell>
          <cell r="B2942" t="str">
            <v>直螺纹</v>
          </cell>
          <cell r="C2942" t="str">
            <v>HRB400E Φ12 9m</v>
          </cell>
          <cell r="D2942" t="str">
            <v>吨</v>
          </cell>
          <cell r="E2942">
            <v>108</v>
          </cell>
          <cell r="F2942">
            <v>45785</v>
          </cell>
          <cell r="G2942" t="str">
            <v>（十九冶-江龙高速一分部）重庆市云阳县X886附近中国十九冶开云高速项目总包部西98米*复兴互通预制梁场</v>
          </cell>
          <cell r="H2942" t="str">
            <v>吴章红</v>
          </cell>
          <cell r="I2942">
            <v>18628165772</v>
          </cell>
        </row>
        <row r="2943">
          <cell r="A2943" t="str">
            <v>德胜</v>
          </cell>
          <cell r="B2943" t="str">
            <v>螺纹钢</v>
          </cell>
          <cell r="C2943" t="str">
            <v>HRB400E Φ12 12m</v>
          </cell>
          <cell r="D2943" t="str">
            <v>吨</v>
          </cell>
          <cell r="E2943">
            <v>11.124</v>
          </cell>
          <cell r="F2943">
            <v>45786</v>
          </cell>
          <cell r="G2943" t="str">
            <v>（安久供应链项目）四川省宜宾市翠屏区志诚路</v>
          </cell>
          <cell r="H2943" t="str">
            <v>毛新熠</v>
          </cell>
          <cell r="I2943">
            <v>18208171901</v>
          </cell>
        </row>
        <row r="2944">
          <cell r="A2944" t="str">
            <v>德胜</v>
          </cell>
          <cell r="B2944" t="str">
            <v>螺纹钢</v>
          </cell>
          <cell r="C2944" t="str">
            <v>HRB400E Φ16 12m</v>
          </cell>
          <cell r="D2944" t="str">
            <v>吨</v>
          </cell>
          <cell r="E2944">
            <v>5.498</v>
          </cell>
          <cell r="F2944">
            <v>45786</v>
          </cell>
          <cell r="G2944" t="str">
            <v>（安久供应链项目）四川省宜宾市翠屏区志诚路</v>
          </cell>
          <cell r="H2944" t="str">
            <v>毛新熠</v>
          </cell>
          <cell r="I2944">
            <v>18208171901</v>
          </cell>
        </row>
        <row r="2945">
          <cell r="A2945" t="str">
            <v>德胜</v>
          </cell>
          <cell r="B2945" t="str">
            <v>螺纹钢</v>
          </cell>
          <cell r="C2945" t="str">
            <v>HRB400E Φ22 12m</v>
          </cell>
          <cell r="D2945" t="str">
            <v>吨</v>
          </cell>
          <cell r="E2945">
            <v>8.154</v>
          </cell>
          <cell r="F2945">
            <v>45786</v>
          </cell>
          <cell r="G2945" t="str">
            <v>（安久供应链项目）四川省宜宾市翠屏区志诚路</v>
          </cell>
          <cell r="H2945" t="str">
            <v>毛新熠</v>
          </cell>
          <cell r="I2945">
            <v>18208171901</v>
          </cell>
        </row>
        <row r="2946">
          <cell r="A2946" t="str">
            <v>德胜</v>
          </cell>
          <cell r="B2946" t="str">
            <v>螺纹钢</v>
          </cell>
          <cell r="C2946" t="str">
            <v>HRB400E Φ25 12m</v>
          </cell>
          <cell r="D2946" t="str">
            <v>吨</v>
          </cell>
          <cell r="E2946">
            <v>43.616</v>
          </cell>
          <cell r="F2946">
            <v>45786</v>
          </cell>
          <cell r="G2946" t="str">
            <v>（安久供应链项目）四川省宜宾市翠屏区志诚路</v>
          </cell>
          <cell r="H2946" t="str">
            <v>毛新熠</v>
          </cell>
          <cell r="I2946">
            <v>18208171901</v>
          </cell>
        </row>
        <row r="2947">
          <cell r="A2947" t="str">
            <v>德胜</v>
          </cell>
          <cell r="B2947" t="str">
            <v>螺纹钢</v>
          </cell>
          <cell r="C2947" t="str">
            <v>HRB400E Φ28 12m</v>
          </cell>
          <cell r="D2947" t="str">
            <v>吨</v>
          </cell>
          <cell r="E2947">
            <v>89.892</v>
          </cell>
          <cell r="F2947">
            <v>45786</v>
          </cell>
          <cell r="G2947" t="str">
            <v>（安久供应链项目）四川省宜宾市翠屏区志诚路</v>
          </cell>
          <cell r="H2947" t="str">
            <v>毛新熠</v>
          </cell>
          <cell r="I2947">
            <v>18208171901</v>
          </cell>
        </row>
        <row r="2948">
          <cell r="A2948" t="str">
            <v>德胜</v>
          </cell>
          <cell r="B2948" t="str">
            <v>螺纹钢</v>
          </cell>
          <cell r="C2948" t="str">
            <v>HRB400E Φ32 12m</v>
          </cell>
          <cell r="D2948" t="str">
            <v>吨</v>
          </cell>
          <cell r="E2948">
            <v>54.52</v>
          </cell>
          <cell r="F2948">
            <v>45786</v>
          </cell>
          <cell r="G2948" t="str">
            <v>（安久供应链项目）四川省宜宾市翠屏区志诚路</v>
          </cell>
          <cell r="H2948" t="str">
            <v>毛新熠</v>
          </cell>
          <cell r="I2948">
            <v>18208171901</v>
          </cell>
        </row>
        <row r="2949">
          <cell r="A2949" t="str">
            <v>德胜恒嘉</v>
          </cell>
          <cell r="B2949" t="str">
            <v>螺纹钢</v>
          </cell>
          <cell r="C2949" t="str">
            <v>HRB400EФ12*9m</v>
          </cell>
          <cell r="D2949" t="str">
            <v>吨</v>
          </cell>
          <cell r="E2949">
            <v>35</v>
          </cell>
          <cell r="F2949">
            <v>45786</v>
          </cell>
          <cell r="G2949" t="str">
            <v>（中铁八局康新高速TJ4-1标）四川省甘孜州康定市新都桥镇超限载检测站</v>
          </cell>
          <cell r="H2949" t="str">
            <v>刘俊</v>
          </cell>
          <cell r="I2949">
            <v>18587764925</v>
          </cell>
        </row>
        <row r="2950">
          <cell r="A2950" t="str">
            <v>德胜恒嘉</v>
          </cell>
          <cell r="B2950" t="str">
            <v>螺纹钢</v>
          </cell>
          <cell r="C2950" t="str">
            <v>HRB400EФ20*12m</v>
          </cell>
          <cell r="D2950" t="str">
            <v>吨</v>
          </cell>
          <cell r="E2950">
            <v>105</v>
          </cell>
          <cell r="F2950">
            <v>45786</v>
          </cell>
          <cell r="G2950" t="str">
            <v>（中铁八局康新高速TJ4-1标）四川省甘孜州康定市新都桥镇超限载检测站</v>
          </cell>
          <cell r="H2950" t="str">
            <v>刘俊</v>
          </cell>
          <cell r="I2950">
            <v>18587764925</v>
          </cell>
        </row>
        <row r="2951">
          <cell r="A2951" t="str">
            <v>德胜恒嘉</v>
          </cell>
          <cell r="B2951" t="str">
            <v>螺纹钢</v>
          </cell>
          <cell r="C2951" t="str">
            <v>HRB400EФ22*12m</v>
          </cell>
          <cell r="D2951" t="str">
            <v>吨</v>
          </cell>
          <cell r="E2951">
            <v>35</v>
          </cell>
          <cell r="F2951">
            <v>45786</v>
          </cell>
          <cell r="G2951" t="str">
            <v>（中铁八局康新高速TJ4-1标）四川省甘孜州康定市新都桥镇超限载检测站</v>
          </cell>
          <cell r="H2951" t="str">
            <v>刘俊</v>
          </cell>
          <cell r="I2951">
            <v>18587764925</v>
          </cell>
        </row>
        <row r="2952">
          <cell r="A2952" t="str">
            <v>德胜恒嘉</v>
          </cell>
          <cell r="B2952" t="str">
            <v>螺纹钢</v>
          </cell>
          <cell r="C2952" t="str">
            <v>HRB400EФ28*9m</v>
          </cell>
          <cell r="D2952" t="str">
            <v>吨</v>
          </cell>
          <cell r="E2952">
            <v>35</v>
          </cell>
          <cell r="F2952">
            <v>45786</v>
          </cell>
          <cell r="G2952" t="str">
            <v>（中铁八局康新高速TJ4-1标）四川省甘孜州康定市新都桥镇超限载检测站</v>
          </cell>
          <cell r="H2952" t="str">
            <v>刘俊</v>
          </cell>
          <cell r="I2952">
            <v>18587764925</v>
          </cell>
        </row>
        <row r="2953">
          <cell r="A2953" t="str">
            <v>德胜恒嘉</v>
          </cell>
          <cell r="B2953" t="str">
            <v>螺纹钢</v>
          </cell>
          <cell r="C2953" t="str">
            <v>HRB500EФ25*12m</v>
          </cell>
          <cell r="D2953" t="str">
            <v>吨</v>
          </cell>
          <cell r="E2953">
            <v>70</v>
          </cell>
          <cell r="F2953">
            <v>45786</v>
          </cell>
          <cell r="G2953" t="str">
            <v>（中铁八局康新高速TJ4-1标）四川省甘孜州康定市新都桥镇超限载检测站</v>
          </cell>
          <cell r="H2953" t="str">
            <v>刘俊</v>
          </cell>
          <cell r="I2953">
            <v>18587764925</v>
          </cell>
        </row>
        <row r="2954">
          <cell r="A2954" t="str">
            <v>达钢</v>
          </cell>
          <cell r="B2954" t="str">
            <v>盘螺</v>
          </cell>
          <cell r="C2954" t="str">
            <v>HRB400E Φ12</v>
          </cell>
          <cell r="D2954" t="str">
            <v>吨</v>
          </cell>
          <cell r="E2954">
            <v>35</v>
          </cell>
          <cell r="F2954">
            <v>45786</v>
          </cell>
          <cell r="G2954" t="str">
            <v>（中铁三局-铜资高速1标）四川省资阳市安岳县石羊镇猫坝村2#钢筋场</v>
          </cell>
          <cell r="H2954" t="str">
            <v>王雪</v>
          </cell>
          <cell r="I2954">
            <v>18729676589</v>
          </cell>
        </row>
        <row r="2955">
          <cell r="A2955" t="str">
            <v>达钢</v>
          </cell>
          <cell r="B2955" t="str">
            <v>螺纹钢</v>
          </cell>
          <cell r="C2955" t="str">
            <v>HRB500E Φ25</v>
          </cell>
          <cell r="D2955" t="str">
            <v>吨</v>
          </cell>
          <cell r="E2955">
            <v>35</v>
          </cell>
          <cell r="F2955">
            <v>45786</v>
          </cell>
          <cell r="G2955" t="str">
            <v>（四川商建-射洪城乡一体化项目）遂宁市射洪市忠新幼儿园北侧约220米新溪小区</v>
          </cell>
          <cell r="H2955" t="str">
            <v>柏子刚</v>
          </cell>
          <cell r="I2955">
            <v>15692885305</v>
          </cell>
        </row>
        <row r="2956">
          <cell r="A2956" t="str">
            <v>晋邦</v>
          </cell>
          <cell r="B2956" t="str">
            <v>盘螺</v>
          </cell>
          <cell r="C2956" t="str">
            <v>HRB400E Φ8</v>
          </cell>
          <cell r="D2956" t="str">
            <v>吨</v>
          </cell>
          <cell r="E2956">
            <v>22.1</v>
          </cell>
          <cell r="F2956">
            <v>45786</v>
          </cell>
          <cell r="G2956" t="str">
            <v>（十九冶-华电重庆奉节）重庆市奉节县康乐镇七星村</v>
          </cell>
          <cell r="H2956" t="str">
            <v>岑甲乐</v>
          </cell>
          <cell r="I2956">
            <v>17349037782</v>
          </cell>
        </row>
        <row r="2957">
          <cell r="A2957" t="str">
            <v>晋邦</v>
          </cell>
          <cell r="B2957" t="str">
            <v>盘螺</v>
          </cell>
          <cell r="C2957" t="str">
            <v>HRB400E Φ10</v>
          </cell>
          <cell r="D2957" t="str">
            <v>吨</v>
          </cell>
          <cell r="E2957">
            <v>19.28</v>
          </cell>
          <cell r="F2957">
            <v>45786</v>
          </cell>
          <cell r="G2957" t="str">
            <v>（十九冶-华电重庆奉节）重庆市奉节县康乐镇七星村</v>
          </cell>
          <cell r="H2957" t="str">
            <v>岑甲乐</v>
          </cell>
          <cell r="I2957">
            <v>17349037782</v>
          </cell>
        </row>
        <row r="2958">
          <cell r="A2958" t="str">
            <v>晋邦</v>
          </cell>
          <cell r="B2958" t="str">
            <v>螺纹钢</v>
          </cell>
          <cell r="C2958" t="str">
            <v>HRB400E Φ25 9m</v>
          </cell>
          <cell r="D2958" t="str">
            <v>吨</v>
          </cell>
          <cell r="E2958">
            <v>30.852</v>
          </cell>
          <cell r="F2958">
            <v>45786</v>
          </cell>
          <cell r="G2958" t="str">
            <v>（十九冶-华电重庆奉节）重庆市奉节县康乐镇七星村</v>
          </cell>
          <cell r="H2958" t="str">
            <v>岑甲乐</v>
          </cell>
          <cell r="I2958">
            <v>17349037782</v>
          </cell>
        </row>
        <row r="2959">
          <cell r="A2959" t="str">
            <v>晋邦</v>
          </cell>
          <cell r="B2959" t="str">
            <v>螺纹钢</v>
          </cell>
          <cell r="C2959" t="str">
            <v>HRB400E Φ18 12m</v>
          </cell>
          <cell r="D2959" t="str">
            <v>吨</v>
          </cell>
          <cell r="E2959">
            <v>35</v>
          </cell>
          <cell r="F2959">
            <v>45786</v>
          </cell>
          <cell r="G2959" t="str">
            <v>(宜宾兴港三江新区长江工业园建设项目-M2-2#厂房)宜宾市翠屏区宜宾汽车零部件配套产业基地(纬五路南)</v>
          </cell>
          <cell r="H2959" t="str">
            <v>王涛</v>
          </cell>
          <cell r="I2959">
            <v>18381110677</v>
          </cell>
        </row>
        <row r="2960">
          <cell r="A2960" t="str">
            <v>晋邦</v>
          </cell>
          <cell r="B2960" t="str">
            <v>盘螺</v>
          </cell>
          <cell r="C2960" t="str">
            <v>HRB400E Φ8</v>
          </cell>
          <cell r="D2960" t="str">
            <v>吨</v>
          </cell>
          <cell r="E2960">
            <v>8</v>
          </cell>
          <cell r="F2960">
            <v>45786</v>
          </cell>
          <cell r="G2960" t="str">
            <v>（商投建工达州中医药科技园-2工区-景观桥）达州市通川区达州中医药职业学院犀牛大道北段</v>
          </cell>
          <cell r="H2960" t="str">
            <v>李波</v>
          </cell>
          <cell r="I2960">
            <v>18381899787</v>
          </cell>
        </row>
        <row r="2961">
          <cell r="A2961" t="str">
            <v>晋邦</v>
          </cell>
          <cell r="B2961" t="str">
            <v>螺纹钢</v>
          </cell>
          <cell r="C2961" t="str">
            <v>HRB400E Φ12 9m</v>
          </cell>
          <cell r="D2961" t="str">
            <v>吨</v>
          </cell>
          <cell r="E2961">
            <v>3</v>
          </cell>
          <cell r="F2961">
            <v>45786</v>
          </cell>
          <cell r="G2961" t="str">
            <v>（商投建工达州中医药科技园-2工区-景观桥）达州市通川区达州中医药职业学院犀牛大道北段</v>
          </cell>
          <cell r="H2961" t="str">
            <v>李波</v>
          </cell>
          <cell r="I2961">
            <v>18381899787</v>
          </cell>
        </row>
        <row r="2962">
          <cell r="A2962" t="str">
            <v>晋邦</v>
          </cell>
          <cell r="B2962" t="str">
            <v>螺纹钢</v>
          </cell>
          <cell r="C2962" t="str">
            <v>HRB400E Φ14 9m</v>
          </cell>
          <cell r="D2962" t="str">
            <v>吨</v>
          </cell>
          <cell r="E2962">
            <v>10</v>
          </cell>
          <cell r="F2962">
            <v>45786</v>
          </cell>
          <cell r="G2962" t="str">
            <v>（商投建工达州中医药科技园-2工区-景观桥）达州市通川区达州中医药职业学院犀牛大道北段</v>
          </cell>
          <cell r="H2962" t="str">
            <v>李波</v>
          </cell>
          <cell r="I2962">
            <v>18381899787</v>
          </cell>
        </row>
        <row r="2963">
          <cell r="A2963" t="str">
            <v>晋邦</v>
          </cell>
          <cell r="B2963" t="str">
            <v>螺纹钢</v>
          </cell>
          <cell r="C2963" t="str">
            <v>HRB400E Φ20 9m</v>
          </cell>
          <cell r="D2963" t="str">
            <v>吨</v>
          </cell>
          <cell r="E2963">
            <v>50</v>
          </cell>
          <cell r="F2963">
            <v>45786</v>
          </cell>
          <cell r="G2963" t="str">
            <v>（商投建工达州中医药科技园-2工区-景观桥）达州市通川区达州中医药职业学院犀牛大道北段</v>
          </cell>
          <cell r="H2963" t="str">
            <v>李波</v>
          </cell>
          <cell r="I2963">
            <v>18381899787</v>
          </cell>
        </row>
        <row r="2964">
          <cell r="A2964" t="str">
            <v>晋邦</v>
          </cell>
          <cell r="B2964" t="str">
            <v>盘螺</v>
          </cell>
          <cell r="C2964" t="str">
            <v>HRB400E Φ8</v>
          </cell>
          <cell r="D2964" t="str">
            <v>吨</v>
          </cell>
          <cell r="E2964">
            <v>45</v>
          </cell>
          <cell r="F2964">
            <v>45786</v>
          </cell>
          <cell r="G2964" t="str">
            <v>（商投建工达州中医药科技园-4工区-7号楼）达州市通川区达州中医药职业学院犀牛大道北段</v>
          </cell>
          <cell r="H2964" t="str">
            <v>张扬</v>
          </cell>
          <cell r="I2964">
            <v>18381904567</v>
          </cell>
        </row>
        <row r="2965">
          <cell r="A2965" t="str">
            <v>晋邦</v>
          </cell>
          <cell r="B2965" t="str">
            <v>盘螺</v>
          </cell>
          <cell r="C2965" t="str">
            <v>HRB400E Φ10</v>
          </cell>
          <cell r="D2965" t="str">
            <v>吨</v>
          </cell>
          <cell r="E2965">
            <v>17.5</v>
          </cell>
          <cell r="F2965">
            <v>45786</v>
          </cell>
          <cell r="G2965" t="str">
            <v>（商投建工达州中医药科技园-4工区-11号楼）达州市通川区达州中医药职业学院犀牛大道北段</v>
          </cell>
          <cell r="H2965" t="str">
            <v>张扬</v>
          </cell>
          <cell r="I2965">
            <v>18381904567</v>
          </cell>
        </row>
        <row r="2966">
          <cell r="A2966" t="str">
            <v>晋邦</v>
          </cell>
          <cell r="B2966" t="str">
            <v>盘圆</v>
          </cell>
          <cell r="C2966" t="str">
            <v>HPB300Ф10</v>
          </cell>
          <cell r="D2966" t="str">
            <v>吨</v>
          </cell>
          <cell r="E2966">
            <v>2</v>
          </cell>
          <cell r="F2966">
            <v>45786</v>
          </cell>
          <cell r="G2966" t="str">
            <v>（成铁西物-重庆渝北金山项目）重庆市渝北区康庄美地C区（司机拍摄签收小票时需设置时间及地点水印）</v>
          </cell>
          <cell r="H2966" t="str">
            <v>黄永福</v>
          </cell>
          <cell r="I2966" t="str">
            <v>15982823571</v>
          </cell>
        </row>
        <row r="2967">
          <cell r="A2967" t="str">
            <v>晋邦</v>
          </cell>
          <cell r="B2967" t="str">
            <v>螺纹钢</v>
          </cell>
          <cell r="C2967" t="str">
            <v>HRB400EФ12*9m</v>
          </cell>
          <cell r="D2967" t="str">
            <v>吨</v>
          </cell>
          <cell r="E2967">
            <v>3</v>
          </cell>
          <cell r="F2967">
            <v>45786</v>
          </cell>
          <cell r="G2967" t="str">
            <v>（成铁西物-重庆渝北金山项目）重庆市渝北区康庄美地C区（司机拍摄签收小票时需设置时间及地点水印）</v>
          </cell>
          <cell r="H2967" t="str">
            <v>黄永福</v>
          </cell>
          <cell r="I2967" t="str">
            <v>15982823571</v>
          </cell>
        </row>
        <row r="2968">
          <cell r="A2968" t="str">
            <v>晋邦</v>
          </cell>
          <cell r="B2968" t="str">
            <v>螺纹钢</v>
          </cell>
          <cell r="C2968" t="str">
            <v>HRB400EФ16*9m</v>
          </cell>
          <cell r="D2968" t="str">
            <v>吨</v>
          </cell>
          <cell r="E2968">
            <v>30</v>
          </cell>
          <cell r="F2968">
            <v>45786</v>
          </cell>
          <cell r="G2968" t="str">
            <v>（成铁西物-重庆渝北金山项目）重庆市渝北区康庄美地C区（司机拍摄签收小票时需设置时间及地点水印）</v>
          </cell>
          <cell r="H2968" t="str">
            <v>黄永福</v>
          </cell>
          <cell r="I2968" t="str">
            <v>15982823571</v>
          </cell>
        </row>
        <row r="2969">
          <cell r="A2969" t="str">
            <v>晋邦</v>
          </cell>
          <cell r="B2969" t="str">
            <v>螺纹钢</v>
          </cell>
          <cell r="C2969" t="str">
            <v>HRB400EФ20*9m</v>
          </cell>
          <cell r="D2969" t="str">
            <v>吨</v>
          </cell>
          <cell r="E2969">
            <v>50</v>
          </cell>
          <cell r="F2969">
            <v>45786</v>
          </cell>
          <cell r="G2969" t="str">
            <v>（成铁西物-重庆渝北金山项目）重庆市渝北区康庄美地C区（司机拍摄签收小票时需设置时间及地点水印）</v>
          </cell>
          <cell r="H2969" t="str">
            <v>黄永福</v>
          </cell>
          <cell r="I2969" t="str">
            <v>15982823571</v>
          </cell>
        </row>
        <row r="2970">
          <cell r="A2970" t="str">
            <v>晋邦</v>
          </cell>
          <cell r="B2970" t="str">
            <v>螺纹钢</v>
          </cell>
          <cell r="C2970" t="str">
            <v>HRB400EФ25*9m</v>
          </cell>
          <cell r="D2970" t="str">
            <v>吨</v>
          </cell>
          <cell r="E2970">
            <v>7</v>
          </cell>
          <cell r="F2970">
            <v>45786</v>
          </cell>
          <cell r="G2970" t="str">
            <v>（成铁西物-重庆渝北金山项目）重庆市渝北区康庄美地C区（司机拍摄签收小票时需设置时间及地点水印）</v>
          </cell>
          <cell r="H2970" t="str">
            <v>黄永福</v>
          </cell>
          <cell r="I2970" t="str">
            <v>15982823571</v>
          </cell>
        </row>
        <row r="2971">
          <cell r="A2971" t="str">
            <v>德胜恒嘉</v>
          </cell>
          <cell r="B2971" t="str">
            <v>螺纹钢</v>
          </cell>
          <cell r="C2971" t="str">
            <v>HRB400E Φ20 9m</v>
          </cell>
          <cell r="D2971" t="str">
            <v>吨</v>
          </cell>
          <cell r="E2971">
            <v>35</v>
          </cell>
          <cell r="F2971">
            <v>45786</v>
          </cell>
          <cell r="G2971" t="str">
            <v>（五局乐山机场项目）乐山市五通桥区冠英镇</v>
          </cell>
          <cell r="H2971" t="str">
            <v>王思思</v>
          </cell>
          <cell r="I2971">
            <v>18973190156</v>
          </cell>
        </row>
        <row r="2972">
          <cell r="A2972" t="str">
            <v>晋邦</v>
          </cell>
          <cell r="B2972" t="str">
            <v>盘螺</v>
          </cell>
          <cell r="C2972" t="str">
            <v>HRB400E Φ6</v>
          </cell>
          <cell r="D2972" t="str">
            <v>吨</v>
          </cell>
          <cell r="E2972">
            <v>12</v>
          </cell>
          <cell r="F2972">
            <v>45787</v>
          </cell>
          <cell r="G2972" t="str">
            <v>(五冶钢构医学科学产业园建设项目房建三部-管网总坪)四川省南充市顺庆区搬罾街道学府大道二段</v>
          </cell>
          <cell r="H2972" t="str">
            <v>郑林</v>
          </cell>
          <cell r="I2972">
            <v>18349955455</v>
          </cell>
        </row>
        <row r="2973">
          <cell r="A2973" t="str">
            <v>晋邦</v>
          </cell>
          <cell r="B2973" t="str">
            <v>盘螺</v>
          </cell>
          <cell r="C2973" t="str">
            <v>HRB400E Φ10</v>
          </cell>
          <cell r="D2973" t="str">
            <v>吨</v>
          </cell>
          <cell r="E2973">
            <v>10</v>
          </cell>
          <cell r="F2973">
            <v>45787</v>
          </cell>
          <cell r="G2973" t="str">
            <v>(五冶钢构医学科学产业园建设项目房建三部-管网总坪)四川省南充市顺庆区搬罾街道学府大道二段</v>
          </cell>
          <cell r="H2973" t="str">
            <v>郑林</v>
          </cell>
          <cell r="I2973">
            <v>18349955455</v>
          </cell>
        </row>
        <row r="2974">
          <cell r="A2974" t="str">
            <v>晋邦</v>
          </cell>
          <cell r="B2974" t="str">
            <v>螺纹钢</v>
          </cell>
          <cell r="C2974" t="str">
            <v>HRB400E Φ12 9m</v>
          </cell>
          <cell r="D2974" t="str">
            <v>吨</v>
          </cell>
          <cell r="E2974">
            <v>13</v>
          </cell>
          <cell r="F2974">
            <v>45787</v>
          </cell>
          <cell r="G2974" t="str">
            <v>(五冶钢构医学科学产业园建设项目房建三部-管网总坪)四川省南充市顺庆区搬罾街道学府大道二段</v>
          </cell>
          <cell r="H2974" t="str">
            <v>郑林</v>
          </cell>
          <cell r="I2974">
            <v>18349955455</v>
          </cell>
        </row>
        <row r="2975">
          <cell r="A2975" t="str">
            <v>海南海控</v>
          </cell>
          <cell r="B2975" t="str">
            <v>盘圆</v>
          </cell>
          <cell r="C2975" t="str">
            <v>HPB300Ф8</v>
          </cell>
          <cell r="D2975" t="str">
            <v>吨</v>
          </cell>
          <cell r="E2975">
            <v>35</v>
          </cell>
          <cell r="F2975">
            <v>45787</v>
          </cell>
          <cell r="G2975" t="str">
            <v>（中铁一局四公司康新高速TJ1-1标贡不卡隧道）四川省甘孜州康定市折多塘村车管所旁</v>
          </cell>
          <cell r="H2975" t="str">
            <v>李彰</v>
          </cell>
          <cell r="I2975">
            <v>18523285235</v>
          </cell>
        </row>
        <row r="2976">
          <cell r="A2976" t="str">
            <v>海南海控</v>
          </cell>
          <cell r="B2976" t="str">
            <v>盘圆</v>
          </cell>
          <cell r="C2976" t="str">
            <v>HPB300Ф12</v>
          </cell>
          <cell r="D2976" t="str">
            <v>吨</v>
          </cell>
          <cell r="E2976">
            <v>30</v>
          </cell>
          <cell r="F2976">
            <v>45787</v>
          </cell>
          <cell r="G2976" t="str">
            <v>（中铁六局呼和公司康新高速TJ4-2标）四川省甘孜藏族自治州康定市新都桥镇东俄罗三村中建八局搅拌站旁</v>
          </cell>
          <cell r="H2976" t="str">
            <v>王龙</v>
          </cell>
          <cell r="I2976">
            <v>18809490151</v>
          </cell>
        </row>
        <row r="2977">
          <cell r="A2977" t="str">
            <v>海南海控</v>
          </cell>
          <cell r="B2977" t="str">
            <v>盘圆</v>
          </cell>
          <cell r="C2977" t="str">
            <v>HPB300Ф6</v>
          </cell>
          <cell r="D2977" t="str">
            <v>吨</v>
          </cell>
          <cell r="E2977">
            <v>4</v>
          </cell>
          <cell r="F2977">
            <v>45787</v>
          </cell>
          <cell r="G2977" t="str">
            <v>（中铁六局呼和公司康新高速TJ4-2标）四川省甘孜藏族自治州康定市新都桥镇东俄罗三村中建八局搅拌站旁</v>
          </cell>
          <cell r="H2977" t="str">
            <v>王龙</v>
          </cell>
          <cell r="I2977">
            <v>18809490151</v>
          </cell>
        </row>
        <row r="2978">
          <cell r="A2978" t="str">
            <v>德胜恒嘉</v>
          </cell>
          <cell r="B2978" t="str">
            <v>螺纹钢</v>
          </cell>
          <cell r="C2978" t="str">
            <v>HRB400EФ12*9m</v>
          </cell>
          <cell r="D2978" t="str">
            <v>吨</v>
          </cell>
          <cell r="E2978">
            <v>35</v>
          </cell>
          <cell r="F2978">
            <v>45787</v>
          </cell>
          <cell r="G2978" t="str">
            <v>（中铁六局呼和公司康新高速TJ4-2标）四川省甘孜藏族自治州康定市新都桥镇东俄罗三村中建八局搅拌站旁</v>
          </cell>
          <cell r="H2978" t="str">
            <v>王龙</v>
          </cell>
          <cell r="I2978">
            <v>18809490151</v>
          </cell>
        </row>
        <row r="2979">
          <cell r="A2979" t="str">
            <v>德胜恒嘉</v>
          </cell>
          <cell r="B2979" t="str">
            <v>螺纹钢</v>
          </cell>
          <cell r="C2979" t="str">
            <v>HRB400EФ16*9m</v>
          </cell>
          <cell r="D2979" t="str">
            <v>吨</v>
          </cell>
          <cell r="E2979">
            <v>35</v>
          </cell>
          <cell r="F2979">
            <v>45787</v>
          </cell>
          <cell r="G2979" t="str">
            <v>（中铁六局呼和公司康新高速TJ4-2标）四川省甘孜藏族自治州康定市新都桥镇东俄罗三村中建八局搅拌站旁</v>
          </cell>
          <cell r="H2979" t="str">
            <v>王龙</v>
          </cell>
          <cell r="I2979">
            <v>18809490151</v>
          </cell>
        </row>
        <row r="2980">
          <cell r="A2980" t="str">
            <v>德胜恒嘉</v>
          </cell>
          <cell r="B2980" t="str">
            <v>螺纹钢</v>
          </cell>
          <cell r="C2980" t="str">
            <v>HRB400EФ22*9m</v>
          </cell>
          <cell r="D2980" t="str">
            <v>吨</v>
          </cell>
          <cell r="E2980">
            <v>35</v>
          </cell>
          <cell r="F2980">
            <v>45787</v>
          </cell>
          <cell r="G2980" t="str">
            <v>（中铁六局呼和公司康新高速TJ4-2标）四川省甘孜藏族自治州康定市新都桥镇东俄罗三村中建八局搅拌站旁</v>
          </cell>
          <cell r="H2980" t="str">
            <v>许文刚</v>
          </cell>
          <cell r="I2980">
            <v>15848808186</v>
          </cell>
        </row>
        <row r="2981">
          <cell r="A2981" t="str">
            <v>德胜恒嘉</v>
          </cell>
          <cell r="B2981" t="str">
            <v>螺纹钢</v>
          </cell>
          <cell r="C2981" t="str">
            <v>HRB400EФ12*9m</v>
          </cell>
          <cell r="D2981" t="str">
            <v>吨</v>
          </cell>
          <cell r="E2981">
            <v>70</v>
          </cell>
          <cell r="F2981">
            <v>45787</v>
          </cell>
          <cell r="G2981" t="str">
            <v>（中铁六局呼和公司康新高速TJ4-2标）四川省甘孜藏族自治州康定市新都桥镇东俄罗三村中建八局搅拌站旁</v>
          </cell>
          <cell r="H2981" t="str">
            <v>王坤</v>
          </cell>
          <cell r="I2981">
            <v>15647490007</v>
          </cell>
        </row>
        <row r="2982">
          <cell r="A2982" t="str">
            <v>德胜恒嘉</v>
          </cell>
          <cell r="B2982" t="str">
            <v>螺纹钢</v>
          </cell>
          <cell r="C2982" t="str">
            <v>HRB400EФ14*9m</v>
          </cell>
          <cell r="D2982" t="str">
            <v>吨</v>
          </cell>
          <cell r="E2982">
            <v>105</v>
          </cell>
          <cell r="F2982">
            <v>45787</v>
          </cell>
          <cell r="G2982" t="str">
            <v>（中铁六局呼和公司康新高速TJ4-2标）四川省甘孜藏族自治州康定市新都桥镇东俄罗三村中建八局搅拌站旁</v>
          </cell>
          <cell r="H2982" t="str">
            <v>王坤</v>
          </cell>
          <cell r="I2982">
            <v>15647490007</v>
          </cell>
        </row>
        <row r="2983">
          <cell r="A2983" t="str">
            <v>德胜恒嘉</v>
          </cell>
          <cell r="B2983" t="str">
            <v>螺纹钢</v>
          </cell>
          <cell r="C2983" t="str">
            <v>HRB500EФ22*9m</v>
          </cell>
          <cell r="D2983" t="str">
            <v>吨</v>
          </cell>
          <cell r="E2983">
            <v>70</v>
          </cell>
          <cell r="F2983">
            <v>45787</v>
          </cell>
          <cell r="G2983" t="str">
            <v>（中铁六局呼和公司康新高速TJ4-2标）四川省甘孜藏族自治州康定市新都桥镇东俄罗三村中建八局搅拌站旁</v>
          </cell>
          <cell r="H2983" t="str">
            <v>王坤</v>
          </cell>
          <cell r="I2983">
            <v>15647490007</v>
          </cell>
        </row>
        <row r="2984">
          <cell r="A2984" t="str">
            <v>德胜恒嘉</v>
          </cell>
          <cell r="B2984" t="str">
            <v>螺纹钢</v>
          </cell>
          <cell r="C2984" t="str">
            <v>HRB500EФ25*9m</v>
          </cell>
          <cell r="D2984" t="str">
            <v>吨</v>
          </cell>
          <cell r="E2984">
            <v>140</v>
          </cell>
          <cell r="F2984">
            <v>45787</v>
          </cell>
          <cell r="G2984" t="str">
            <v>（中铁六局呼和公司康新高速TJ4-2标）四川省甘孜藏族自治州康定市新都桥镇东俄罗三村中建八局搅拌站旁</v>
          </cell>
          <cell r="H2984" t="str">
            <v>王坤</v>
          </cell>
          <cell r="I2984">
            <v>15647490007</v>
          </cell>
        </row>
        <row r="2985">
          <cell r="A2985" t="str">
            <v>德胜恒嘉</v>
          </cell>
          <cell r="B2985" t="str">
            <v>螺纹钢</v>
          </cell>
          <cell r="C2985" t="str">
            <v>HRB400EФ20*9m</v>
          </cell>
          <cell r="D2985" t="str">
            <v>吨</v>
          </cell>
          <cell r="E2985">
            <v>70</v>
          </cell>
          <cell r="F2985">
            <v>45787</v>
          </cell>
          <cell r="G2985" t="str">
            <v>（中铁六局呼和公司康新高速TJ4-2标）四川省甘孜藏族自治州康定市新都桥镇东俄罗三村中建八局搅拌站旁</v>
          </cell>
          <cell r="H2985" t="str">
            <v>王龙</v>
          </cell>
          <cell r="I2985">
            <v>18809490151</v>
          </cell>
        </row>
        <row r="2986">
          <cell r="A2986" t="str">
            <v>钢固融</v>
          </cell>
          <cell r="B2986" t="str">
            <v>盘圆</v>
          </cell>
          <cell r="C2986" t="str">
            <v>HRB300Ф8</v>
          </cell>
          <cell r="D2986" t="str">
            <v>吨</v>
          </cell>
          <cell r="E2986">
            <v>10</v>
          </cell>
          <cell r="F2986">
            <v>45787</v>
          </cell>
          <cell r="G2986" t="str">
            <v>（中核中原-温江北林医养综合体项目）四川省成都市温江区万春大道第三人民医院东</v>
          </cell>
          <cell r="H2986" t="str">
            <v>蔡杰</v>
          </cell>
          <cell r="I2986">
            <v>18875129329</v>
          </cell>
        </row>
        <row r="2987">
          <cell r="A2987" t="str">
            <v>钢固融</v>
          </cell>
          <cell r="B2987" t="str">
            <v>盘圆</v>
          </cell>
          <cell r="C2987" t="str">
            <v>HRB300Ф10</v>
          </cell>
          <cell r="D2987" t="str">
            <v>吨</v>
          </cell>
          <cell r="E2987">
            <v>2</v>
          </cell>
          <cell r="F2987">
            <v>45787</v>
          </cell>
          <cell r="G2987" t="str">
            <v>（中核中原-温江北林医养综合体项目）四川省成都市温江区万春大道第三人民医院东</v>
          </cell>
          <cell r="H2987" t="str">
            <v>蔡杰</v>
          </cell>
          <cell r="I2987">
            <v>18875129329</v>
          </cell>
        </row>
        <row r="2988">
          <cell r="A2988" t="str">
            <v>钢固融</v>
          </cell>
          <cell r="B2988" t="str">
            <v>螺纹钢</v>
          </cell>
          <cell r="C2988" t="str">
            <v>HRB400EФ12*9m</v>
          </cell>
          <cell r="D2988" t="str">
            <v>吨</v>
          </cell>
          <cell r="E2988">
            <v>18</v>
          </cell>
          <cell r="F2988">
            <v>45787</v>
          </cell>
          <cell r="G2988" t="str">
            <v>（中核中原-温江北林医养综合体项目）四川省成都市温江区万春大道第三人民医院东</v>
          </cell>
          <cell r="H2988" t="str">
            <v>蔡杰</v>
          </cell>
          <cell r="I2988">
            <v>18875129329</v>
          </cell>
        </row>
        <row r="2989">
          <cell r="A2989" t="str">
            <v>钢固融</v>
          </cell>
          <cell r="B2989" t="str">
            <v>螺纹钢</v>
          </cell>
          <cell r="C2989" t="str">
            <v>HRB400EФ14*12m</v>
          </cell>
          <cell r="D2989" t="str">
            <v>吨</v>
          </cell>
          <cell r="E2989">
            <v>10</v>
          </cell>
          <cell r="F2989">
            <v>45787</v>
          </cell>
          <cell r="G2989" t="str">
            <v>（中核中原-温江北林医养综合体项目）四川省成都市温江区万春大道第三人民医院东</v>
          </cell>
          <cell r="H2989" t="str">
            <v>蔡杰</v>
          </cell>
          <cell r="I2989">
            <v>18875129329</v>
          </cell>
        </row>
        <row r="2990">
          <cell r="A2990" t="str">
            <v>钢固融</v>
          </cell>
          <cell r="B2990" t="str">
            <v>螺纹钢</v>
          </cell>
          <cell r="C2990" t="str">
            <v>HRB400EФ16*9m</v>
          </cell>
          <cell r="D2990" t="str">
            <v>吨</v>
          </cell>
          <cell r="E2990">
            <v>15</v>
          </cell>
          <cell r="F2990">
            <v>45787</v>
          </cell>
          <cell r="G2990" t="str">
            <v>（中核中原-温江北林医养综合体项目）四川省成都市温江区万春大道第三人民医院东</v>
          </cell>
          <cell r="H2990" t="str">
            <v>蔡杰</v>
          </cell>
          <cell r="I2990">
            <v>18875129329</v>
          </cell>
        </row>
        <row r="2991">
          <cell r="A2991" t="str">
            <v>钢固融</v>
          </cell>
          <cell r="B2991" t="str">
            <v>螺纹钢</v>
          </cell>
          <cell r="C2991" t="str">
            <v>HRB400EФ18*9m</v>
          </cell>
          <cell r="D2991" t="str">
            <v>吨</v>
          </cell>
          <cell r="E2991">
            <v>10</v>
          </cell>
          <cell r="F2991">
            <v>45787</v>
          </cell>
          <cell r="G2991" t="str">
            <v>（中核中原-温江北林医养综合体项目）四川省成都市温江区万春大道第三人民医院东</v>
          </cell>
          <cell r="H2991" t="str">
            <v>蔡杰</v>
          </cell>
          <cell r="I2991">
            <v>18875129329</v>
          </cell>
        </row>
        <row r="2992">
          <cell r="A2992" t="str">
            <v>钢固融</v>
          </cell>
          <cell r="B2992" t="str">
            <v>螺纹钢</v>
          </cell>
          <cell r="C2992" t="str">
            <v>HRB400EФ18*12m</v>
          </cell>
          <cell r="D2992" t="str">
            <v>吨</v>
          </cell>
          <cell r="E2992">
            <v>10</v>
          </cell>
          <cell r="F2992">
            <v>45787</v>
          </cell>
          <cell r="G2992" t="str">
            <v>（中核中原-温江北林医养综合体项目）四川省成都市温江区万春大道第三人民医院东</v>
          </cell>
          <cell r="H2992" t="str">
            <v>蔡杰</v>
          </cell>
          <cell r="I2992">
            <v>18875129329</v>
          </cell>
        </row>
        <row r="2993">
          <cell r="A2993" t="str">
            <v>钢固融</v>
          </cell>
          <cell r="B2993" t="str">
            <v>螺纹钢</v>
          </cell>
          <cell r="C2993" t="str">
            <v>HRB400EФ20*9mm</v>
          </cell>
          <cell r="D2993" t="str">
            <v>吨</v>
          </cell>
          <cell r="E2993">
            <v>5</v>
          </cell>
          <cell r="F2993">
            <v>45787</v>
          </cell>
          <cell r="G2993" t="str">
            <v>（中核中原-温江北林医养综合体项目）四川省成都市温江区万春大道第三人民医院东</v>
          </cell>
          <cell r="H2993" t="str">
            <v>蔡杰</v>
          </cell>
          <cell r="I2993">
            <v>18875129329</v>
          </cell>
        </row>
        <row r="2994">
          <cell r="A2994" t="str">
            <v>钢固融</v>
          </cell>
          <cell r="B2994" t="str">
            <v>螺纹钢</v>
          </cell>
          <cell r="C2994" t="str">
            <v>HRB400EФ20*12mm</v>
          </cell>
          <cell r="D2994" t="str">
            <v>吨</v>
          </cell>
          <cell r="E2994">
            <v>5</v>
          </cell>
          <cell r="F2994">
            <v>45787</v>
          </cell>
          <cell r="G2994" t="str">
            <v>（中核中原-温江北林医养综合体项目）四川省成都市温江区万春大道第三人民医院东</v>
          </cell>
          <cell r="H2994" t="str">
            <v>蔡杰</v>
          </cell>
          <cell r="I2994">
            <v>18875129329</v>
          </cell>
        </row>
        <row r="2995">
          <cell r="A2995" t="str">
            <v>钢固融</v>
          </cell>
          <cell r="B2995" t="str">
            <v>螺纹钢</v>
          </cell>
          <cell r="C2995" t="str">
            <v>HRB400EФ22*9mm</v>
          </cell>
          <cell r="D2995" t="str">
            <v>吨</v>
          </cell>
          <cell r="E2995">
            <v>5</v>
          </cell>
          <cell r="F2995">
            <v>45787</v>
          </cell>
          <cell r="G2995" t="str">
            <v>（中核中原-温江北林医养综合体项目）四川省成都市温江区万春大道第三人民医院东</v>
          </cell>
          <cell r="H2995" t="str">
            <v>蔡杰</v>
          </cell>
          <cell r="I2995">
            <v>18875129329</v>
          </cell>
        </row>
        <row r="2996">
          <cell r="A2996" t="str">
            <v>钢固融</v>
          </cell>
          <cell r="B2996" t="str">
            <v>螺纹钢</v>
          </cell>
          <cell r="C2996" t="str">
            <v>HRB400EФ22*12mm</v>
          </cell>
          <cell r="D2996" t="str">
            <v>吨</v>
          </cell>
          <cell r="E2996">
            <v>5</v>
          </cell>
          <cell r="F2996">
            <v>45787</v>
          </cell>
          <cell r="G2996" t="str">
            <v>（中核中原-温江北林医养综合体项目）四川省成都市温江区万春大道第三人民医院东</v>
          </cell>
          <cell r="H2996" t="str">
            <v>蔡杰</v>
          </cell>
          <cell r="I2996">
            <v>18875129329</v>
          </cell>
        </row>
        <row r="2997">
          <cell r="A2997" t="str">
            <v>钢固融</v>
          </cell>
          <cell r="B2997" t="str">
            <v>螺纹钢</v>
          </cell>
          <cell r="C2997" t="str">
            <v>HRB400EФ25*12m</v>
          </cell>
          <cell r="D2997" t="str">
            <v>吨</v>
          </cell>
          <cell r="E2997">
            <v>5</v>
          </cell>
          <cell r="F2997">
            <v>45787</v>
          </cell>
          <cell r="G2997" t="str">
            <v>（中核中原-温江北林医养综合体项目）四川省成都市温江区万春大道第三人民医院东</v>
          </cell>
          <cell r="H2997" t="str">
            <v>蔡杰</v>
          </cell>
          <cell r="I2997">
            <v>18875129329</v>
          </cell>
        </row>
        <row r="2998">
          <cell r="A2998" t="str">
            <v>钢固融</v>
          </cell>
          <cell r="B2998" t="str">
            <v>螺纹钢</v>
          </cell>
          <cell r="C2998" t="str">
            <v>HRB500EФ20*9mm</v>
          </cell>
          <cell r="D2998" t="str">
            <v>吨</v>
          </cell>
          <cell r="E2998">
            <v>35</v>
          </cell>
          <cell r="F2998">
            <v>45787</v>
          </cell>
          <cell r="G2998" t="str">
            <v>（中核中原-温江北林医养综合体项目）四川省成都市温江区万春大道第三人民医院东</v>
          </cell>
          <cell r="H2998" t="str">
            <v>蔡杰</v>
          </cell>
          <cell r="I2998">
            <v>18875129329</v>
          </cell>
        </row>
        <row r="2999">
          <cell r="A2999" t="str">
            <v>达钢</v>
          </cell>
          <cell r="B2999" t="str">
            <v>螺纹钢</v>
          </cell>
          <cell r="C2999" t="str">
            <v>HRB400E Φ12×9米</v>
          </cell>
          <cell r="D2999" t="str">
            <v>吨</v>
          </cell>
          <cell r="E2999">
            <v>35</v>
          </cell>
          <cell r="F2999">
            <v>45787</v>
          </cell>
          <cell r="G2999" t="str">
            <v>自永4标一局四公司（四川省内江市隆昌市金鹅街道自永4标一局四公司钢筋棚）</v>
          </cell>
          <cell r="H2999" t="str">
            <v>郝优</v>
          </cell>
          <cell r="I2999">
            <v>13891371707</v>
          </cell>
        </row>
        <row r="3000">
          <cell r="A3000" t="str">
            <v>达钢</v>
          </cell>
          <cell r="B3000" t="str">
            <v>螺纹钢</v>
          </cell>
          <cell r="C3000" t="str">
            <v>HRB400E Φ12×12米</v>
          </cell>
          <cell r="D3000" t="str">
            <v>吨</v>
          </cell>
          <cell r="E3000">
            <v>35</v>
          </cell>
          <cell r="F3000">
            <v>45787</v>
          </cell>
          <cell r="G3000" t="str">
            <v>自永4标一局四公司（四川省内江市隆昌市金鹅街道自永4标一局四公司钢筋棚）</v>
          </cell>
          <cell r="H3000" t="str">
            <v>郝优</v>
          </cell>
          <cell r="I3000">
            <v>13891371707</v>
          </cell>
        </row>
        <row r="3001">
          <cell r="A3001" t="str">
            <v>达钢</v>
          </cell>
          <cell r="B3001" t="str">
            <v>螺纹钢</v>
          </cell>
          <cell r="C3001" t="str">
            <v>HRB400E Φ32×12米</v>
          </cell>
          <cell r="D3001" t="str">
            <v>吨</v>
          </cell>
          <cell r="E3001">
            <v>35</v>
          </cell>
          <cell r="F3001">
            <v>45787</v>
          </cell>
          <cell r="G3001" t="str">
            <v>自永4标一局四公司（四川省内江市隆昌市金鹅街道自永4标一局四公司钢筋棚）</v>
          </cell>
          <cell r="H3001" t="str">
            <v>郝优</v>
          </cell>
          <cell r="I3001">
            <v>13891371707</v>
          </cell>
        </row>
        <row r="3002">
          <cell r="A3002" t="str">
            <v>钢固融</v>
          </cell>
          <cell r="B3002" t="str">
            <v>盘螺</v>
          </cell>
          <cell r="C3002" t="str">
            <v>HRB400E Φ8</v>
          </cell>
          <cell r="D3002" t="str">
            <v>吨</v>
          </cell>
          <cell r="E3002">
            <v>7</v>
          </cell>
          <cell r="F3002">
            <v>45787</v>
          </cell>
          <cell r="G3002" t="str">
            <v>（中铁五局新津tod项目）成都市新津区旭辉天府未来城南(华金路南)</v>
          </cell>
          <cell r="H3002" t="str">
            <v>戴军</v>
          </cell>
          <cell r="I3002">
            <v>15984585768</v>
          </cell>
        </row>
        <row r="3003">
          <cell r="A3003" t="str">
            <v>钢固融</v>
          </cell>
          <cell r="B3003" t="str">
            <v>螺纹钢</v>
          </cell>
          <cell r="C3003" t="str">
            <v>HRB400E Φ12 9m</v>
          </cell>
          <cell r="D3003" t="str">
            <v>吨</v>
          </cell>
          <cell r="E3003">
            <v>15</v>
          </cell>
          <cell r="F3003">
            <v>45787</v>
          </cell>
          <cell r="G3003" t="str">
            <v>（中铁五局新津tod项目）成都市新津区旭辉天府未来城南(华金路南)</v>
          </cell>
          <cell r="H3003" t="str">
            <v>戴军</v>
          </cell>
          <cell r="I3003">
            <v>15984585768</v>
          </cell>
        </row>
        <row r="3004">
          <cell r="A3004" t="str">
            <v>钢固融</v>
          </cell>
          <cell r="B3004" t="str">
            <v>螺纹钢</v>
          </cell>
          <cell r="C3004" t="str">
            <v>HRB400E Φ25 9m</v>
          </cell>
          <cell r="D3004" t="str">
            <v>吨</v>
          </cell>
          <cell r="E3004">
            <v>12</v>
          </cell>
          <cell r="F3004">
            <v>45787</v>
          </cell>
          <cell r="G3004" t="str">
            <v>（中铁五局新津tod项目）成都市新津区旭辉天府未来城南(华金路南)</v>
          </cell>
          <cell r="H3004" t="str">
            <v>戴军</v>
          </cell>
          <cell r="I3004">
            <v>15984585768</v>
          </cell>
        </row>
        <row r="3005">
          <cell r="A3005" t="str">
            <v>德胜</v>
          </cell>
          <cell r="B3005" t="str">
            <v>螺纹钢</v>
          </cell>
          <cell r="C3005" t="str">
            <v>HRB400E Φ25 9m</v>
          </cell>
          <cell r="D3005" t="str">
            <v>吨</v>
          </cell>
          <cell r="E3005">
            <v>35</v>
          </cell>
          <cell r="F3005">
            <v>45787</v>
          </cell>
          <cell r="G3005" t="str">
            <v>（中铁三局成渝扩容ZCB3-1项目部）内江市胜利收费站红绿灯500米</v>
          </cell>
          <cell r="H3005" t="str">
            <v>王岩</v>
          </cell>
          <cell r="I3005">
            <v>17634813323</v>
          </cell>
        </row>
        <row r="3006">
          <cell r="A3006" t="str">
            <v>达钢</v>
          </cell>
          <cell r="B3006" t="str">
            <v>盘螺</v>
          </cell>
          <cell r="C3006" t="str">
            <v>HRB400E Φ12</v>
          </cell>
          <cell r="D3006" t="str">
            <v>吨</v>
          </cell>
          <cell r="E3006">
            <v>57</v>
          </cell>
          <cell r="F3006">
            <v>45787</v>
          </cell>
          <cell r="G3006" t="str">
            <v>（华西简阳西城嘉苑）四川省成都市简阳市简城街道高屋村</v>
          </cell>
          <cell r="H3006" t="str">
            <v>张瀚镭</v>
          </cell>
          <cell r="I3006">
            <v>15884666220</v>
          </cell>
        </row>
        <row r="3007">
          <cell r="A3007" t="str">
            <v>达钢</v>
          </cell>
          <cell r="B3007" t="str">
            <v>螺纹钢</v>
          </cell>
          <cell r="C3007" t="str">
            <v>HRB400E Φ14 9m</v>
          </cell>
          <cell r="D3007" t="str">
            <v>吨</v>
          </cell>
          <cell r="E3007">
            <v>14</v>
          </cell>
          <cell r="F3007">
            <v>45787</v>
          </cell>
          <cell r="G3007" t="str">
            <v>（华西简阳西城嘉苑）四川省成都市简阳市简城街道高屋村</v>
          </cell>
          <cell r="H3007" t="str">
            <v>张瀚镭</v>
          </cell>
          <cell r="I3007">
            <v>15884666220</v>
          </cell>
        </row>
        <row r="3008">
          <cell r="A3008" t="str">
            <v>达钢</v>
          </cell>
          <cell r="B3008" t="str">
            <v>螺纹钢</v>
          </cell>
          <cell r="C3008" t="str">
            <v>HRB400E Φ16 9m</v>
          </cell>
          <cell r="D3008" t="str">
            <v>吨</v>
          </cell>
          <cell r="E3008">
            <v>57</v>
          </cell>
          <cell r="F3008">
            <v>45787</v>
          </cell>
          <cell r="G3008" t="str">
            <v>（华西简阳西城嘉苑）四川省成都市简阳市简城街道高屋村</v>
          </cell>
          <cell r="H3008" t="str">
            <v>张瀚镭</v>
          </cell>
          <cell r="I3008">
            <v>15884666220</v>
          </cell>
        </row>
        <row r="3009">
          <cell r="A3009" t="str">
            <v>达钢</v>
          </cell>
          <cell r="B3009" t="str">
            <v>螺纹钢</v>
          </cell>
          <cell r="C3009" t="str">
            <v>HRB500E Φ12</v>
          </cell>
          <cell r="D3009" t="str">
            <v>吨</v>
          </cell>
          <cell r="E3009">
            <v>3</v>
          </cell>
          <cell r="F3009">
            <v>45787</v>
          </cell>
          <cell r="G3009" t="str">
            <v>（华西简阳西城嘉苑）四川省成都市简阳市简城街道高屋村</v>
          </cell>
          <cell r="H3009" t="str">
            <v>张瀚镭</v>
          </cell>
          <cell r="I3009">
            <v>15884666220</v>
          </cell>
        </row>
        <row r="3010">
          <cell r="A3010" t="str">
            <v>达钢</v>
          </cell>
          <cell r="B3010" t="str">
            <v>螺纹钢</v>
          </cell>
          <cell r="C3010" t="str">
            <v>HRB500E Φ14</v>
          </cell>
          <cell r="D3010" t="str">
            <v>吨</v>
          </cell>
          <cell r="E3010">
            <v>3</v>
          </cell>
          <cell r="F3010">
            <v>45787</v>
          </cell>
          <cell r="G3010" t="str">
            <v>（华西简阳西城嘉苑）四川省成都市简阳市简城街道高屋村</v>
          </cell>
          <cell r="H3010" t="str">
            <v>张瀚镭</v>
          </cell>
          <cell r="I3010">
            <v>15884666220</v>
          </cell>
        </row>
        <row r="3011">
          <cell r="A3011" t="str">
            <v>达钢</v>
          </cell>
          <cell r="B3011" t="str">
            <v>螺纹钢</v>
          </cell>
          <cell r="C3011" t="str">
            <v>HRB500E Φ16</v>
          </cell>
          <cell r="D3011" t="str">
            <v>吨</v>
          </cell>
          <cell r="E3011">
            <v>3</v>
          </cell>
          <cell r="F3011">
            <v>45787</v>
          </cell>
          <cell r="G3011" t="str">
            <v>（华西简阳西城嘉苑）四川省成都市简阳市简城街道高屋村</v>
          </cell>
          <cell r="H3011" t="str">
            <v>张瀚镭</v>
          </cell>
          <cell r="I3011">
            <v>15884666220</v>
          </cell>
        </row>
        <row r="3012">
          <cell r="A3012" t="str">
            <v>达钢</v>
          </cell>
          <cell r="B3012" t="str">
            <v>螺纹钢</v>
          </cell>
          <cell r="C3012" t="str">
            <v>HRB500E Φ20</v>
          </cell>
          <cell r="D3012" t="str">
            <v>吨</v>
          </cell>
          <cell r="E3012">
            <v>3</v>
          </cell>
          <cell r="F3012">
            <v>45787</v>
          </cell>
          <cell r="G3012" t="str">
            <v>（华西简阳西城嘉苑）四川省成都市简阳市简城街道高屋村</v>
          </cell>
          <cell r="H3012" t="str">
            <v>张瀚镭</v>
          </cell>
          <cell r="I3012">
            <v>15884666220</v>
          </cell>
        </row>
        <row r="3013">
          <cell r="A3013" t="str">
            <v>达钢</v>
          </cell>
          <cell r="B3013" t="str">
            <v>螺纹钢</v>
          </cell>
          <cell r="C3013" t="str">
            <v>HRB500E Φ25</v>
          </cell>
          <cell r="D3013" t="str">
            <v>吨</v>
          </cell>
          <cell r="E3013">
            <v>3</v>
          </cell>
          <cell r="F3013">
            <v>45787</v>
          </cell>
          <cell r="G3013" t="str">
            <v>（华西简阳西城嘉苑）四川省成都市简阳市简城街道高屋村</v>
          </cell>
          <cell r="H3013" t="str">
            <v>张瀚镭</v>
          </cell>
          <cell r="I3013">
            <v>15884666220</v>
          </cell>
        </row>
        <row r="3014">
          <cell r="A3014" t="str">
            <v>晋邦</v>
          </cell>
          <cell r="B3014" t="str">
            <v>盘螺</v>
          </cell>
          <cell r="C3014" t="str">
            <v>HRB400E Φ10</v>
          </cell>
          <cell r="D3014" t="str">
            <v>吨</v>
          </cell>
          <cell r="E3014">
            <v>8</v>
          </cell>
          <cell r="F3014">
            <v>45787</v>
          </cell>
          <cell r="G3014" t="str">
            <v>（商投建工达州中医药科技园-2工区-景观桥）达州市通川区达州中医药职业学院犀牛大道北段</v>
          </cell>
          <cell r="H3014" t="str">
            <v>李波</v>
          </cell>
          <cell r="I3014">
            <v>18381899787</v>
          </cell>
        </row>
        <row r="3015">
          <cell r="A3015" t="str">
            <v>晋邦</v>
          </cell>
          <cell r="B3015" t="str">
            <v>螺纹钢</v>
          </cell>
          <cell r="C3015" t="str">
            <v>HRB400E Φ32 9m</v>
          </cell>
          <cell r="D3015" t="str">
            <v>吨</v>
          </cell>
          <cell r="E3015">
            <v>17</v>
          </cell>
          <cell r="F3015">
            <v>45787</v>
          </cell>
          <cell r="G3015" t="str">
            <v>（商投建工达州中医药科技园-2工区-景观桥）达州市通川区达州中医药职业学院犀牛大道北段</v>
          </cell>
          <cell r="H3015" t="str">
            <v>李波</v>
          </cell>
          <cell r="I3015">
            <v>18381899787</v>
          </cell>
        </row>
        <row r="3016">
          <cell r="A3016" t="str">
            <v>晋邦</v>
          </cell>
          <cell r="B3016" t="str">
            <v>螺纹钢</v>
          </cell>
          <cell r="C3016" t="str">
            <v>HRB400E Φ20 9m</v>
          </cell>
          <cell r="D3016" t="str">
            <v>吨</v>
          </cell>
          <cell r="E3016">
            <v>10</v>
          </cell>
          <cell r="F3016">
            <v>45787</v>
          </cell>
          <cell r="G3016" t="str">
            <v>（商投建工达州中医药科技园-2工区-景观桥）达州市通川区达州中医药职业学院犀牛大道北段</v>
          </cell>
          <cell r="H3016" t="str">
            <v>李波</v>
          </cell>
          <cell r="I3016">
            <v>18381899787</v>
          </cell>
        </row>
        <row r="3017">
          <cell r="A3017" t="str">
            <v>达钢</v>
          </cell>
          <cell r="B3017" t="str">
            <v>螺纹钢</v>
          </cell>
          <cell r="C3017" t="str">
            <v>HRB500E Φ12</v>
          </cell>
          <cell r="D3017" t="str">
            <v>吨</v>
          </cell>
          <cell r="E3017">
            <v>20</v>
          </cell>
          <cell r="F3017">
            <v>45787</v>
          </cell>
          <cell r="G3017" t="str">
            <v>（商投建工达州中医药科技园-4工区-7号楼）达州市通川区达州中医药职业学院犀牛大道北段</v>
          </cell>
          <cell r="H3017" t="str">
            <v>张扬</v>
          </cell>
          <cell r="I3017">
            <v>18381904567</v>
          </cell>
        </row>
        <row r="3018">
          <cell r="A3018" t="str">
            <v>达钢</v>
          </cell>
          <cell r="B3018" t="str">
            <v>螺纹钢</v>
          </cell>
          <cell r="C3018" t="str">
            <v>HRB500E Φ25</v>
          </cell>
          <cell r="D3018" t="str">
            <v>吨</v>
          </cell>
          <cell r="E3018">
            <v>25</v>
          </cell>
          <cell r="F3018">
            <v>45787</v>
          </cell>
          <cell r="G3018" t="str">
            <v>（商投建工达州中医药科技园-4工区-7号楼）达州市通川区达州中医药职业学院犀牛大道北段</v>
          </cell>
          <cell r="H3018" t="str">
            <v>张扬</v>
          </cell>
          <cell r="I3018">
            <v>18381904567</v>
          </cell>
        </row>
        <row r="3019">
          <cell r="A3019" t="str">
            <v>吉晨盛泰</v>
          </cell>
          <cell r="B3019" t="str">
            <v>盘螺</v>
          </cell>
          <cell r="C3019" t="str">
            <v>HRB400E10</v>
          </cell>
          <cell r="D3019" t="str">
            <v>吨</v>
          </cell>
          <cell r="E3019">
            <v>30</v>
          </cell>
          <cell r="F3019">
            <v>45787</v>
          </cell>
          <cell r="G3019" t="str">
            <v>5标二分部十局第七公司四川省凉山州彝族自治州昭觉县</v>
          </cell>
          <cell r="H3019" t="str">
            <v>王浩</v>
          </cell>
          <cell r="I3019">
            <v>18292113429</v>
          </cell>
        </row>
        <row r="3020">
          <cell r="A3020" t="str">
            <v>吉晨盛泰</v>
          </cell>
          <cell r="B3020" t="str">
            <v>螺纹钢</v>
          </cell>
          <cell r="C3020" t="str">
            <v>HRB400E14</v>
          </cell>
          <cell r="D3020" t="str">
            <v>吨</v>
          </cell>
          <cell r="E3020">
            <v>12</v>
          </cell>
          <cell r="F3020">
            <v>45787</v>
          </cell>
          <cell r="G3020" t="str">
            <v>5标二分部十局第七公司四川省凉山州彝族自治州昭觉县</v>
          </cell>
          <cell r="H3020" t="str">
            <v>王浩</v>
          </cell>
          <cell r="I3020">
            <v>18292113429</v>
          </cell>
        </row>
        <row r="3021">
          <cell r="A3021" t="str">
            <v>吉晨盛泰</v>
          </cell>
          <cell r="B3021" t="str">
            <v>螺纹钢</v>
          </cell>
          <cell r="C3021" t="str">
            <v>HRB400E16</v>
          </cell>
          <cell r="D3021" t="str">
            <v>吨</v>
          </cell>
          <cell r="E3021">
            <v>12</v>
          </cell>
          <cell r="F3021">
            <v>45787</v>
          </cell>
          <cell r="G3021" t="str">
            <v>5标二分部十局第七公司四川省凉山州彝族自治州昭觉县</v>
          </cell>
          <cell r="H3021" t="str">
            <v>王浩</v>
          </cell>
          <cell r="I3021">
            <v>18292113429</v>
          </cell>
        </row>
        <row r="3022">
          <cell r="A3022" t="str">
            <v>吉晨盛泰</v>
          </cell>
          <cell r="B3022" t="str">
            <v>螺纹钢</v>
          </cell>
          <cell r="C3022" t="str">
            <v>HRB500E28</v>
          </cell>
          <cell r="D3022" t="str">
            <v>吨</v>
          </cell>
          <cell r="E3022">
            <v>26</v>
          </cell>
          <cell r="F3022">
            <v>45787</v>
          </cell>
          <cell r="G3022" t="str">
            <v>5标二分部十局第七公司四川省凉山州彝族自治州昭觉县</v>
          </cell>
          <cell r="H3022" t="str">
            <v>王浩</v>
          </cell>
          <cell r="I3022">
            <v>18292113429</v>
          </cell>
        </row>
        <row r="3023">
          <cell r="A3023" t="str">
            <v>吉晨盛泰</v>
          </cell>
          <cell r="B3023" t="str">
            <v>螺纹钢</v>
          </cell>
          <cell r="C3023" t="str">
            <v>HRB400EФ14mm</v>
          </cell>
          <cell r="D3023" t="str">
            <v>吨</v>
          </cell>
          <cell r="E3023">
            <v>5</v>
          </cell>
          <cell r="F3023">
            <v>45787</v>
          </cell>
          <cell r="G3023" t="str">
            <v>5标一分部十局第七公司凉山州布拖县委只洛乡</v>
          </cell>
          <cell r="H3023" t="str">
            <v>吴裕</v>
          </cell>
          <cell r="I3023">
            <v>19802920715</v>
          </cell>
        </row>
        <row r="3024">
          <cell r="A3024" t="str">
            <v>吉晨盛泰</v>
          </cell>
          <cell r="B3024" t="str">
            <v>螺纹钢</v>
          </cell>
          <cell r="C3024" t="str">
            <v>HRB400EФ20mm</v>
          </cell>
          <cell r="D3024" t="str">
            <v>吨</v>
          </cell>
          <cell r="E3024">
            <v>14</v>
          </cell>
          <cell r="F3024">
            <v>45787</v>
          </cell>
          <cell r="G3024" t="str">
            <v>5标一分部十局第七公司凉山州布拖县委只洛乡</v>
          </cell>
          <cell r="H3024" t="str">
            <v>吴裕</v>
          </cell>
          <cell r="I3024">
            <v>19802920715</v>
          </cell>
        </row>
        <row r="3025">
          <cell r="A3025" t="str">
            <v>吉晨盛泰</v>
          </cell>
          <cell r="B3025" t="str">
            <v>螺纹钢</v>
          </cell>
          <cell r="C3025" t="str">
            <v>HRB500EФ25mm</v>
          </cell>
          <cell r="D3025" t="str">
            <v>吨</v>
          </cell>
          <cell r="E3025">
            <v>15</v>
          </cell>
          <cell r="F3025">
            <v>45787</v>
          </cell>
          <cell r="G3025" t="str">
            <v>5标一分部十局第七公司凉山州布拖县委只洛乡</v>
          </cell>
          <cell r="H3025" t="str">
            <v>吴裕</v>
          </cell>
          <cell r="I3025">
            <v>19802920715</v>
          </cell>
        </row>
        <row r="3026">
          <cell r="A3026" t="str">
            <v>吉晨盛泰</v>
          </cell>
          <cell r="B3026" t="str">
            <v>螺纹钢</v>
          </cell>
          <cell r="C3026" t="str">
            <v>HRB500EФ32mm</v>
          </cell>
          <cell r="D3026" t="str">
            <v>吨</v>
          </cell>
          <cell r="E3026">
            <v>3</v>
          </cell>
          <cell r="F3026">
            <v>45787</v>
          </cell>
          <cell r="G3026" t="str">
            <v>5标一分部十局第七公司凉山州布拖县委只洛乡</v>
          </cell>
          <cell r="H3026" t="str">
            <v>吴裕</v>
          </cell>
          <cell r="I3026">
            <v>19802920715</v>
          </cell>
        </row>
        <row r="3027">
          <cell r="A3027" t="str">
            <v>吉晨盛泰</v>
          </cell>
          <cell r="B3027" t="str">
            <v>高线</v>
          </cell>
          <cell r="C3027" t="str">
            <v>HPB300φ8mm</v>
          </cell>
          <cell r="D3027" t="str">
            <v>吨</v>
          </cell>
          <cell r="E3027">
            <v>20</v>
          </cell>
          <cell r="F3027">
            <v>45787</v>
          </cell>
          <cell r="G3027" t="str">
            <v>5标三分部凉山州昭觉县谷曲镇洛不喜</v>
          </cell>
          <cell r="H3027" t="str">
            <v>魏忠魁 </v>
          </cell>
          <cell r="I3027">
            <v>18229056777</v>
          </cell>
        </row>
        <row r="3028">
          <cell r="A3028" t="str">
            <v>吉晨盛泰</v>
          </cell>
          <cell r="B3028" t="str">
            <v>螺纹钢</v>
          </cell>
          <cell r="C3028" t="str">
            <v>HRB400EФ16mm</v>
          </cell>
          <cell r="D3028" t="str">
            <v>吨</v>
          </cell>
          <cell r="E3028">
            <v>21</v>
          </cell>
          <cell r="F3028">
            <v>45787</v>
          </cell>
          <cell r="G3028" t="str">
            <v>5标三分部凉山州昭觉县谷曲镇洛不喜</v>
          </cell>
          <cell r="H3028" t="str">
            <v>魏忠魁 </v>
          </cell>
          <cell r="I3028">
            <v>18229056777</v>
          </cell>
        </row>
        <row r="3029">
          <cell r="A3029" t="str">
            <v>吉晨盛泰</v>
          </cell>
          <cell r="B3029" t="str">
            <v>盘螺</v>
          </cell>
          <cell r="C3029" t="str">
            <v>HRB400EФ10mm</v>
          </cell>
          <cell r="D3029" t="str">
            <v>吨</v>
          </cell>
          <cell r="E3029">
            <v>35</v>
          </cell>
          <cell r="F3029">
            <v>45787</v>
          </cell>
          <cell r="G3029" t="str">
            <v>5标三分部凉山州昭觉县新城镇阿都马打（中铁十局西昭高速3号拌合站过磅）</v>
          </cell>
          <cell r="H3029" t="str">
            <v>魏忠魁 </v>
          </cell>
          <cell r="I3029">
            <v>18229056777</v>
          </cell>
        </row>
        <row r="3030">
          <cell r="A3030" t="str">
            <v>吉晨盛泰</v>
          </cell>
          <cell r="B3030" t="str">
            <v>螺纹钢</v>
          </cell>
          <cell r="C3030" t="str">
            <v>HRB400EФ12mm</v>
          </cell>
          <cell r="D3030" t="str">
            <v>吨</v>
          </cell>
          <cell r="E3030">
            <v>35</v>
          </cell>
          <cell r="F3030">
            <v>45787</v>
          </cell>
          <cell r="G3030" t="str">
            <v>5标三分部凉山州昭觉县新城镇阿都马打（中铁十局西昭高速3号拌合站过磅）</v>
          </cell>
          <cell r="H3030" t="str">
            <v>魏忠魁 </v>
          </cell>
          <cell r="I3030">
            <v>18229056777</v>
          </cell>
        </row>
        <row r="3031">
          <cell r="A3031" t="str">
            <v>吉晨盛泰</v>
          </cell>
          <cell r="B3031" t="str">
            <v>螺纹钢</v>
          </cell>
          <cell r="C3031" t="str">
            <v>HRB400EФ16mm</v>
          </cell>
          <cell r="D3031" t="str">
            <v>吨</v>
          </cell>
          <cell r="E3031">
            <v>35</v>
          </cell>
          <cell r="F3031">
            <v>45787</v>
          </cell>
          <cell r="G3031" t="str">
            <v>5标三分部凉山州昭觉县新城镇阿都马打（中铁十局西昭高速3号拌合站过磅）</v>
          </cell>
          <cell r="H3031" t="str">
            <v>魏忠魁 </v>
          </cell>
          <cell r="I3031">
            <v>18229056777</v>
          </cell>
        </row>
        <row r="3032">
          <cell r="A3032" t="str">
            <v>吉晨盛泰</v>
          </cell>
          <cell r="B3032" t="str">
            <v>盘螺</v>
          </cell>
          <cell r="C3032" t="str">
            <v>HRB400EΦ10</v>
          </cell>
          <cell r="D3032" t="str">
            <v>吨</v>
          </cell>
          <cell r="E3032">
            <v>70</v>
          </cell>
          <cell r="F3032">
            <v>45787</v>
          </cell>
          <cell r="G3032" t="str">
            <v>（中铁一局四公司西昭高速6标4分部）四川省凉山彝族自治州昭觉县杨日占里</v>
          </cell>
          <cell r="H3032" t="str">
            <v>马占全</v>
          </cell>
          <cell r="I3032">
            <v>18189516465</v>
          </cell>
        </row>
        <row r="3033">
          <cell r="A3033" t="str">
            <v>吉晨盛泰</v>
          </cell>
          <cell r="B3033" t="str">
            <v>螺纹钢</v>
          </cell>
          <cell r="C3033" t="str">
            <v>HRB400EФ12mm</v>
          </cell>
          <cell r="D3033" t="str">
            <v>吨</v>
          </cell>
          <cell r="E3033">
            <v>70</v>
          </cell>
          <cell r="F3033">
            <v>45787</v>
          </cell>
          <cell r="G3033" t="str">
            <v>（中铁一局四公司西昭高速6标4分部）四川省凉山彝族自治州昭觉县杨日占里</v>
          </cell>
          <cell r="H3033" t="str">
            <v>马占全</v>
          </cell>
          <cell r="I3033">
            <v>18189516465</v>
          </cell>
        </row>
        <row r="3034">
          <cell r="A3034" t="str">
            <v>吉晨盛泰</v>
          </cell>
          <cell r="B3034" t="str">
            <v>盘螺</v>
          </cell>
          <cell r="C3034" t="str">
            <v>HRB400EΦ12</v>
          </cell>
          <cell r="D3034" t="str">
            <v>吨</v>
          </cell>
          <cell r="E3034">
            <v>70</v>
          </cell>
          <cell r="F3034">
            <v>45787</v>
          </cell>
          <cell r="G3034" t="str">
            <v>（中铁一局四公司西昭高速6标4分部）四川省凉山彝族自治州昭觉县杨日占里</v>
          </cell>
          <cell r="H3034" t="str">
            <v>马占全</v>
          </cell>
          <cell r="I3034">
            <v>18189516465</v>
          </cell>
        </row>
        <row r="3035">
          <cell r="A3035" t="str">
            <v>吉晨盛泰</v>
          </cell>
          <cell r="B3035" t="str">
            <v>螺纹钢</v>
          </cell>
          <cell r="C3035" t="str">
            <v>HRB400EФ16mm</v>
          </cell>
          <cell r="D3035" t="str">
            <v>吨</v>
          </cell>
          <cell r="E3035">
            <v>70</v>
          </cell>
          <cell r="F3035">
            <v>45787</v>
          </cell>
          <cell r="G3035" t="str">
            <v>（中铁一局四公司西昭高速6标4分部）四川省凉山彝族自治州昭觉县杨日占里</v>
          </cell>
          <cell r="H3035" t="str">
            <v>马占全</v>
          </cell>
          <cell r="I3035">
            <v>18189516465</v>
          </cell>
        </row>
        <row r="3036">
          <cell r="A3036" t="str">
            <v>吉晨盛泰</v>
          </cell>
          <cell r="B3036" t="str">
            <v>高线</v>
          </cell>
          <cell r="C3036" t="str">
            <v>HPB3008</v>
          </cell>
          <cell r="D3036" t="str">
            <v>吨</v>
          </cell>
          <cell r="E3036">
            <v>28</v>
          </cell>
          <cell r="F3036">
            <v>45787</v>
          </cell>
          <cell r="G3036" t="str">
            <v>（ 中铁一局四公司西昭高速6标3部）昭觉县洒拉地坡乡三分部山里钢筋场</v>
          </cell>
          <cell r="H3036" t="str">
            <v>陈忠</v>
          </cell>
          <cell r="I3036">
            <v>15730783825</v>
          </cell>
        </row>
        <row r="3037">
          <cell r="A3037" t="str">
            <v>吉晨盛泰</v>
          </cell>
          <cell r="B3037" t="str">
            <v>盘螺</v>
          </cell>
          <cell r="C3037" t="str">
            <v>HRB400E10</v>
          </cell>
          <cell r="D3037" t="str">
            <v>吨</v>
          </cell>
          <cell r="E3037">
            <v>50</v>
          </cell>
          <cell r="F3037">
            <v>45787</v>
          </cell>
          <cell r="G3037" t="str">
            <v>（ 中铁一局四公司西昭高速6标3部）昭觉县洒拉地坡乡三分部山里钢筋场</v>
          </cell>
          <cell r="H3037" t="str">
            <v>陈忠</v>
          </cell>
          <cell r="I3037">
            <v>15730783825</v>
          </cell>
        </row>
        <row r="3038">
          <cell r="A3038" t="str">
            <v>吉晨盛泰</v>
          </cell>
          <cell r="B3038" t="str">
            <v>盘螺</v>
          </cell>
          <cell r="C3038" t="str">
            <v>HRB400E12</v>
          </cell>
          <cell r="D3038" t="str">
            <v>吨</v>
          </cell>
          <cell r="E3038">
            <v>120</v>
          </cell>
          <cell r="F3038">
            <v>45787</v>
          </cell>
          <cell r="G3038" t="str">
            <v>（ 中铁一局四公司西昭高速6标3部）昭觉县洒拉地坡乡三分部山里钢筋场</v>
          </cell>
          <cell r="H3038" t="str">
            <v>陈忠</v>
          </cell>
          <cell r="I3038">
            <v>15730783825</v>
          </cell>
        </row>
        <row r="3039">
          <cell r="A3039" t="str">
            <v>吉晨盛泰</v>
          </cell>
          <cell r="B3039" t="str">
            <v>盘螺</v>
          </cell>
          <cell r="C3039" t="str">
            <v>HRB400E8</v>
          </cell>
          <cell r="D3039" t="str">
            <v>吨</v>
          </cell>
          <cell r="E3039">
            <v>14</v>
          </cell>
          <cell r="F3039">
            <v>45787</v>
          </cell>
          <cell r="G3039" t="str">
            <v>（ 中铁一局四公司西昭高速6标3部）昭觉县洒拉地坡乡三分部山里钢筋场</v>
          </cell>
          <cell r="H3039" t="str">
            <v>陈忠</v>
          </cell>
          <cell r="I3039">
            <v>15730783825</v>
          </cell>
        </row>
        <row r="3040">
          <cell r="A3040" t="str">
            <v>吉晨盛泰</v>
          </cell>
          <cell r="B3040" t="str">
            <v>螺纹钢</v>
          </cell>
          <cell r="C3040" t="str">
            <v>HRB400E12</v>
          </cell>
          <cell r="D3040" t="str">
            <v>吨</v>
          </cell>
          <cell r="E3040">
            <v>9</v>
          </cell>
          <cell r="F3040">
            <v>45787</v>
          </cell>
          <cell r="G3040" t="str">
            <v>（ 中铁一局四公司西昭高速6标3部）昭觉县洒拉地坡乡三分部山里钢筋场</v>
          </cell>
          <cell r="H3040" t="str">
            <v>陈忠</v>
          </cell>
          <cell r="I3040">
            <v>15730783825</v>
          </cell>
        </row>
        <row r="3041">
          <cell r="A3041" t="str">
            <v>吉晨盛泰</v>
          </cell>
          <cell r="B3041" t="str">
            <v>螺纹钢</v>
          </cell>
          <cell r="C3041" t="str">
            <v>HRB400E14</v>
          </cell>
          <cell r="D3041" t="str">
            <v>吨</v>
          </cell>
          <cell r="E3041">
            <v>3</v>
          </cell>
          <cell r="F3041">
            <v>45787</v>
          </cell>
          <cell r="G3041" t="str">
            <v>（ 中铁一局四公司西昭高速6标3部）昭觉县洒拉地坡乡三分部山里钢筋场</v>
          </cell>
          <cell r="H3041" t="str">
            <v>陈忠</v>
          </cell>
          <cell r="I3041">
            <v>15730783825</v>
          </cell>
        </row>
        <row r="3042">
          <cell r="A3042" t="str">
            <v>吉晨盛泰</v>
          </cell>
          <cell r="B3042" t="str">
            <v>螺纹钢</v>
          </cell>
          <cell r="C3042" t="str">
            <v>HRB400E12</v>
          </cell>
          <cell r="D3042" t="str">
            <v>吨</v>
          </cell>
          <cell r="E3042">
            <v>50</v>
          </cell>
          <cell r="F3042">
            <v>45787</v>
          </cell>
          <cell r="G3042" t="str">
            <v>（ 中铁一局四公司西昭高速6标3部）昭觉县洒拉地坡乡三分部山里钢筋场</v>
          </cell>
          <cell r="H3042" t="str">
            <v>陈忠</v>
          </cell>
          <cell r="I3042">
            <v>15730783825</v>
          </cell>
        </row>
        <row r="3043">
          <cell r="A3043" t="str">
            <v>吉晨盛泰</v>
          </cell>
          <cell r="B3043" t="str">
            <v>螺纹钢</v>
          </cell>
          <cell r="C3043" t="str">
            <v>HRB400E14</v>
          </cell>
          <cell r="D3043" t="str">
            <v>吨</v>
          </cell>
          <cell r="E3043">
            <v>50</v>
          </cell>
          <cell r="F3043">
            <v>45787</v>
          </cell>
          <cell r="G3043" t="str">
            <v>（ 中铁一局四公司西昭高速6标3部）昭觉县洒拉地坡乡三分部山里钢筋场</v>
          </cell>
          <cell r="H3043" t="str">
            <v>陈忠</v>
          </cell>
          <cell r="I3043">
            <v>15730783825</v>
          </cell>
        </row>
        <row r="3044">
          <cell r="A3044" t="str">
            <v>吉晨盛泰</v>
          </cell>
          <cell r="B3044" t="str">
            <v>螺纹钢</v>
          </cell>
          <cell r="C3044" t="str">
            <v>HRB400E16</v>
          </cell>
          <cell r="D3044" t="str">
            <v>吨</v>
          </cell>
          <cell r="E3044">
            <v>120</v>
          </cell>
          <cell r="F3044">
            <v>45787</v>
          </cell>
          <cell r="G3044" t="str">
            <v>（ 中铁一局四公司西昭高速6标3部）昭觉县洒拉地坡乡三分部山里钢筋场</v>
          </cell>
          <cell r="H3044" t="str">
            <v>陈忠</v>
          </cell>
          <cell r="I3044">
            <v>15730783825</v>
          </cell>
        </row>
        <row r="3045">
          <cell r="A3045" t="str">
            <v>吉晨盛泰</v>
          </cell>
          <cell r="B3045" t="str">
            <v>螺纹钢</v>
          </cell>
          <cell r="C3045" t="str">
            <v>HRB400E20</v>
          </cell>
          <cell r="D3045" t="str">
            <v>吨</v>
          </cell>
          <cell r="E3045">
            <v>8</v>
          </cell>
          <cell r="F3045">
            <v>45787</v>
          </cell>
          <cell r="G3045" t="str">
            <v>（ 中铁一局四公司西昭高速6标3部）昭觉县洒拉地坡乡三分部山里钢筋场</v>
          </cell>
          <cell r="H3045" t="str">
            <v>陈忠</v>
          </cell>
          <cell r="I3045">
            <v>15730783825</v>
          </cell>
        </row>
        <row r="3046">
          <cell r="A3046" t="str">
            <v>吉晨盛泰</v>
          </cell>
          <cell r="B3046" t="str">
            <v>螺纹钢</v>
          </cell>
          <cell r="C3046" t="str">
            <v>HRB400E22</v>
          </cell>
          <cell r="D3046" t="str">
            <v>吨</v>
          </cell>
          <cell r="E3046">
            <v>2</v>
          </cell>
          <cell r="F3046">
            <v>45787</v>
          </cell>
          <cell r="G3046" t="str">
            <v>（ 中铁一局四公司西昭高速6标3部）昭觉县洒拉地坡乡三分部山里钢筋场</v>
          </cell>
          <cell r="H3046" t="str">
            <v>陈忠</v>
          </cell>
          <cell r="I3046">
            <v>15730783825</v>
          </cell>
        </row>
        <row r="3047">
          <cell r="A3047" t="str">
            <v>吉晨盛泰</v>
          </cell>
          <cell r="B3047" t="str">
            <v>螺纹钢</v>
          </cell>
          <cell r="C3047" t="str">
            <v>HRB400E25</v>
          </cell>
          <cell r="D3047" t="str">
            <v>吨</v>
          </cell>
          <cell r="E3047">
            <v>2</v>
          </cell>
          <cell r="F3047">
            <v>45787</v>
          </cell>
          <cell r="G3047" t="str">
            <v>（ 中铁一局四公司西昭高速6标3部）昭觉县洒拉地坡乡三分部山里钢筋场</v>
          </cell>
          <cell r="H3047" t="str">
            <v>陈忠</v>
          </cell>
          <cell r="I3047">
            <v>15730783825</v>
          </cell>
        </row>
        <row r="3048">
          <cell r="A3048" t="str">
            <v>吉晨盛泰</v>
          </cell>
          <cell r="B3048" t="str">
            <v>螺纹钢</v>
          </cell>
          <cell r="C3048" t="str">
            <v>HRB500E25</v>
          </cell>
          <cell r="D3048" t="str">
            <v>吨</v>
          </cell>
          <cell r="E3048">
            <v>40</v>
          </cell>
          <cell r="F3048">
            <v>45787</v>
          </cell>
          <cell r="G3048" t="str">
            <v>（ 中铁一局四公司西昭高速6标3部）昭觉县洒拉地坡乡三分部山里钢筋场</v>
          </cell>
          <cell r="H3048" t="str">
            <v>陈忠</v>
          </cell>
          <cell r="I3048">
            <v>15730783825</v>
          </cell>
        </row>
        <row r="3049">
          <cell r="A3049" t="str">
            <v>吉晨盛泰</v>
          </cell>
          <cell r="B3049" t="str">
            <v>螺纹钢</v>
          </cell>
          <cell r="C3049" t="str">
            <v>HRB500E28</v>
          </cell>
          <cell r="D3049" t="str">
            <v>吨</v>
          </cell>
          <cell r="E3049">
            <v>80</v>
          </cell>
          <cell r="F3049">
            <v>45787</v>
          </cell>
          <cell r="G3049" t="str">
            <v>（ 中铁一局四公司西昭高速6标3部）昭觉县洒拉地坡乡三分部山里钢筋场</v>
          </cell>
          <cell r="H3049" t="str">
            <v>陈忠</v>
          </cell>
          <cell r="I3049">
            <v>15730783825</v>
          </cell>
        </row>
        <row r="3050">
          <cell r="A3050" t="str">
            <v>吉晨盛泰</v>
          </cell>
          <cell r="B3050" t="str">
            <v>螺纹钢</v>
          </cell>
          <cell r="C3050" t="str">
            <v>HRB500E32</v>
          </cell>
          <cell r="D3050" t="str">
            <v>吨</v>
          </cell>
          <cell r="E3050">
            <v>80</v>
          </cell>
          <cell r="F3050">
            <v>45787</v>
          </cell>
          <cell r="G3050" t="str">
            <v>（ 中铁一局四公司西昭高速6标3部）昭觉县洒拉地坡乡三分部山里钢筋场</v>
          </cell>
          <cell r="H3050" t="str">
            <v>陈忠</v>
          </cell>
          <cell r="I3050">
            <v>15730783825</v>
          </cell>
        </row>
        <row r="3051">
          <cell r="A3051" t="str">
            <v>吉晨盛泰</v>
          </cell>
          <cell r="B3051" t="str">
            <v>螺纹钢</v>
          </cell>
          <cell r="C3051" t="str">
            <v>HRB400E12</v>
          </cell>
          <cell r="D3051" t="str">
            <v>吨</v>
          </cell>
          <cell r="E3051">
            <v>80</v>
          </cell>
          <cell r="F3051">
            <v>45787</v>
          </cell>
          <cell r="G3051" t="str">
            <v>（中铁六局呼和浩特铁路建设公司西昭高速7标二分部)西昌市川兴镇则各</v>
          </cell>
          <cell r="H3051" t="str">
            <v>石建龙</v>
          </cell>
          <cell r="I3051">
            <v>14747304923</v>
          </cell>
        </row>
        <row r="3052">
          <cell r="A3052" t="str">
            <v>德胜</v>
          </cell>
          <cell r="B3052" t="str">
            <v>螺纹钢</v>
          </cell>
          <cell r="C3052" t="str">
            <v>HRB400E Φ25 9m</v>
          </cell>
          <cell r="D3052" t="str">
            <v>吨</v>
          </cell>
          <cell r="E3052">
            <v>35</v>
          </cell>
          <cell r="F3052">
            <v>45788</v>
          </cell>
          <cell r="G3052" t="str">
            <v>（中铁三局成渝扩容ZCB3-1项目部）内江市胜利收费站红绿灯500米</v>
          </cell>
          <cell r="H3052" t="str">
            <v>王岩</v>
          </cell>
          <cell r="I3052">
            <v>17634813323</v>
          </cell>
        </row>
        <row r="3053">
          <cell r="A3053" t="str">
            <v>达钢</v>
          </cell>
          <cell r="B3053" t="str">
            <v>螺纹钢</v>
          </cell>
          <cell r="C3053" t="str">
            <v>HRB400E Φ12 9m</v>
          </cell>
          <cell r="D3053" t="str">
            <v>吨</v>
          </cell>
          <cell r="E3053">
            <v>9</v>
          </cell>
          <cell r="F3053">
            <v>45788</v>
          </cell>
          <cell r="G3053" t="str">
            <v>（五冶钢构宜宾高县月江镇建设项目）  四川省宜宾市高县月江镇刚记超市斜对面(还阳组团沪碳二期项目)</v>
          </cell>
          <cell r="H3053" t="str">
            <v>张朝亮</v>
          </cell>
          <cell r="I3053">
            <v>15228205853</v>
          </cell>
        </row>
        <row r="3054">
          <cell r="A3054" t="str">
            <v>达钢</v>
          </cell>
          <cell r="B3054" t="str">
            <v>螺纹钢</v>
          </cell>
          <cell r="C3054" t="str">
            <v>HRB400E Φ14 9m</v>
          </cell>
          <cell r="D3054" t="str">
            <v>吨</v>
          </cell>
          <cell r="E3054">
            <v>9</v>
          </cell>
          <cell r="F3054">
            <v>45788</v>
          </cell>
          <cell r="G3054" t="str">
            <v>（五冶钢构宜宾高县月江镇建设项目）  四川省宜宾市高县月江镇刚记超市斜对面(还阳组团沪碳二期项目)</v>
          </cell>
          <cell r="H3054" t="str">
            <v>张朝亮</v>
          </cell>
          <cell r="I3054">
            <v>15228205853</v>
          </cell>
        </row>
        <row r="3055">
          <cell r="A3055" t="str">
            <v>达钢</v>
          </cell>
          <cell r="B3055" t="str">
            <v>螺纹钢</v>
          </cell>
          <cell r="C3055" t="str">
            <v>HRB400E Φ22 9m</v>
          </cell>
          <cell r="D3055" t="str">
            <v>吨</v>
          </cell>
          <cell r="E3055">
            <v>18</v>
          </cell>
          <cell r="F3055">
            <v>45788</v>
          </cell>
          <cell r="G3055" t="str">
            <v>（五冶钢构宜宾高县月江镇建设项目）  四川省宜宾市高县月江镇刚记超市斜对面(还阳组团沪碳二期项目)</v>
          </cell>
          <cell r="H3055" t="str">
            <v>张朝亮</v>
          </cell>
          <cell r="I3055">
            <v>15228205853</v>
          </cell>
        </row>
        <row r="3056">
          <cell r="A3056" t="str">
            <v>达钢</v>
          </cell>
          <cell r="B3056" t="str">
            <v>螺纹钢</v>
          </cell>
          <cell r="C3056" t="str">
            <v>HRB400E Φ16×12米</v>
          </cell>
          <cell r="D3056" t="str">
            <v>吨</v>
          </cell>
          <cell r="E3056">
            <v>35</v>
          </cell>
          <cell r="F3056">
            <v>45788</v>
          </cell>
          <cell r="G3056" t="str">
            <v>自永4标一局四公司（四川省内江市隆昌市金鹅街道自永4标一局四公司钢筋棚）</v>
          </cell>
          <cell r="H3056" t="str">
            <v>郝优</v>
          </cell>
          <cell r="I3056">
            <v>13891371707</v>
          </cell>
        </row>
        <row r="3057">
          <cell r="A3057" t="str">
            <v>泸钢</v>
          </cell>
          <cell r="B3057" t="str">
            <v>盘螺</v>
          </cell>
          <cell r="C3057" t="str">
            <v>HRB400E Φ6</v>
          </cell>
          <cell r="D3057" t="str">
            <v>吨</v>
          </cell>
          <cell r="E3057">
            <v>35</v>
          </cell>
          <cell r="F3057">
            <v>45788</v>
          </cell>
          <cell r="G3057" t="str">
            <v>（四川商建-射洪城乡一体化项目）遂宁市射洪市忠新幼儿园北侧约220米新溪小区</v>
          </cell>
          <cell r="H3057" t="str">
            <v>柏子刚</v>
          </cell>
          <cell r="I3057">
            <v>15692885305</v>
          </cell>
        </row>
        <row r="3058">
          <cell r="A3058" t="str">
            <v>泸钢</v>
          </cell>
          <cell r="B3058" t="str">
            <v>盘螺</v>
          </cell>
          <cell r="C3058" t="str">
            <v>HRB400E Φ8</v>
          </cell>
          <cell r="D3058" t="str">
            <v>吨</v>
          </cell>
          <cell r="E3058">
            <v>35</v>
          </cell>
          <cell r="F3058">
            <v>45788</v>
          </cell>
          <cell r="G3058" t="str">
            <v>（五冶钢构宜宾高县月江镇建设项目）  四川省宜宾市高县月江镇刚记超市斜对面(还阳组团沪碳二期项目)</v>
          </cell>
          <cell r="H3058" t="str">
            <v>张朝亮</v>
          </cell>
          <cell r="I3058">
            <v>15228205853</v>
          </cell>
        </row>
        <row r="3059">
          <cell r="A3059" t="str">
            <v>钢固融</v>
          </cell>
          <cell r="B3059" t="str">
            <v>螺纹钢</v>
          </cell>
          <cell r="C3059" t="str">
            <v>HRB400EФ14*9m</v>
          </cell>
          <cell r="D3059" t="str">
            <v>吨</v>
          </cell>
          <cell r="E3059">
            <v>10</v>
          </cell>
          <cell r="F3059">
            <v>45788</v>
          </cell>
          <cell r="G3059" t="str">
            <v>（中核中原-温江北林医养综合体项目）四川省成都市温江区万春大道第三人民医院东</v>
          </cell>
          <cell r="H3059" t="str">
            <v>蔡杰</v>
          </cell>
          <cell r="I3059">
            <v>18875129329</v>
          </cell>
        </row>
        <row r="3060">
          <cell r="A3060" t="str">
            <v>钢固融</v>
          </cell>
          <cell r="B3060" t="str">
            <v>螺纹钢</v>
          </cell>
          <cell r="C3060" t="str">
            <v>HRB400EФ16*12m</v>
          </cell>
          <cell r="D3060" t="str">
            <v>吨</v>
          </cell>
          <cell r="E3060">
            <v>15</v>
          </cell>
          <cell r="F3060">
            <v>45788</v>
          </cell>
          <cell r="G3060" t="str">
            <v>（中核中原-温江北林医养综合体项目）四川省成都市温江区万春大道第三人民医院东</v>
          </cell>
          <cell r="H3060" t="str">
            <v>蔡杰</v>
          </cell>
          <cell r="I3060">
            <v>18875129329</v>
          </cell>
        </row>
        <row r="3061">
          <cell r="A3061" t="str">
            <v>钢固融</v>
          </cell>
          <cell r="B3061" t="str">
            <v>螺纹钢</v>
          </cell>
          <cell r="C3061" t="str">
            <v>HRB400EФ12*9m</v>
          </cell>
          <cell r="D3061" t="str">
            <v>吨</v>
          </cell>
          <cell r="E3061">
            <v>10</v>
          </cell>
          <cell r="F3061">
            <v>45788</v>
          </cell>
          <cell r="G3061" t="str">
            <v>（中核中原-温江北林医养综合体项目）四川省成都市温江区万春大道第三人民医院东</v>
          </cell>
          <cell r="H3061" t="str">
            <v>蔡杰</v>
          </cell>
          <cell r="I3061">
            <v>18875129329</v>
          </cell>
        </row>
        <row r="3062">
          <cell r="A3062" t="str">
            <v>吉晨盛泰</v>
          </cell>
          <cell r="B3062" t="str">
            <v>螺纹钢</v>
          </cell>
          <cell r="C3062" t="str">
            <v>HRB400EФ14</v>
          </cell>
          <cell r="D3062" t="str">
            <v>吨</v>
          </cell>
          <cell r="E3062">
            <v>120</v>
          </cell>
          <cell r="F3062">
            <v>45789</v>
          </cell>
          <cell r="G3062" t="str">
            <v>（中铁三局五公司西昭高速4标2号钢筋厂)凉山州布拖县特基村</v>
          </cell>
          <cell r="H3062" t="str">
            <v>李阳</v>
          </cell>
          <cell r="I3062">
            <v>18353423022</v>
          </cell>
        </row>
        <row r="3063">
          <cell r="A3063" t="str">
            <v>吉晨盛泰</v>
          </cell>
          <cell r="B3063" t="str">
            <v>螺纹钢</v>
          </cell>
          <cell r="C3063" t="str">
            <v>HRB400EФ20</v>
          </cell>
          <cell r="D3063" t="str">
            <v>吨</v>
          </cell>
          <cell r="E3063">
            <v>60</v>
          </cell>
          <cell r="F3063">
            <v>45789</v>
          </cell>
          <cell r="G3063" t="str">
            <v>（中铁三局五公司西昭高速4标2号钢筋厂)凉山州布拖县特基村</v>
          </cell>
          <cell r="H3063" t="str">
            <v>李阳</v>
          </cell>
          <cell r="I3063">
            <v>18353423022</v>
          </cell>
        </row>
        <row r="3064">
          <cell r="A3064" t="str">
            <v>吉晨盛泰</v>
          </cell>
          <cell r="B3064" t="str">
            <v>螺纹钢</v>
          </cell>
          <cell r="C3064" t="str">
            <v>HRB400EФ22</v>
          </cell>
          <cell r="D3064" t="str">
            <v>吨</v>
          </cell>
          <cell r="E3064">
            <v>80</v>
          </cell>
          <cell r="F3064">
            <v>45789</v>
          </cell>
          <cell r="G3064" t="str">
            <v>（中铁三局五公司西昭高速4标2号钢筋厂)凉山州布拖县特基村</v>
          </cell>
          <cell r="H3064" t="str">
            <v>李阳</v>
          </cell>
          <cell r="I3064">
            <v>18353423022</v>
          </cell>
        </row>
        <row r="3065">
          <cell r="A3065" t="str">
            <v>吉晨盛泰</v>
          </cell>
          <cell r="B3065" t="str">
            <v>螺纹钢</v>
          </cell>
          <cell r="C3065" t="str">
            <v>HRB400EФ25</v>
          </cell>
          <cell r="D3065" t="str">
            <v>吨</v>
          </cell>
          <cell r="E3065">
            <v>80</v>
          </cell>
          <cell r="F3065">
            <v>45789</v>
          </cell>
          <cell r="G3065" t="str">
            <v>（中铁三局五公司西昭高速4标2号钢筋厂)凉山州布拖县特基村</v>
          </cell>
          <cell r="H3065" t="str">
            <v>李阳</v>
          </cell>
          <cell r="I3065">
            <v>18353423022</v>
          </cell>
        </row>
        <row r="3066">
          <cell r="A3066" t="str">
            <v>吉晨盛泰</v>
          </cell>
          <cell r="B3066" t="str">
            <v>螺纹钢</v>
          </cell>
          <cell r="C3066" t="str">
            <v>HRB500EФ25</v>
          </cell>
          <cell r="D3066" t="str">
            <v>吨</v>
          </cell>
          <cell r="E3066">
            <v>160</v>
          </cell>
          <cell r="F3066">
            <v>45789</v>
          </cell>
          <cell r="G3066" t="str">
            <v>（中铁三局五公司西昭高速4标2号钢筋厂)凉山州布拖县特基村</v>
          </cell>
          <cell r="H3066" t="str">
            <v>李阳</v>
          </cell>
          <cell r="I3066">
            <v>18353423022</v>
          </cell>
        </row>
        <row r="3067">
          <cell r="A3067" t="str">
            <v>吉晨盛泰</v>
          </cell>
          <cell r="B3067" t="str">
            <v>盘螺</v>
          </cell>
          <cell r="C3067" t="str">
            <v>HRB400EФ10</v>
          </cell>
          <cell r="D3067" t="str">
            <v>吨</v>
          </cell>
          <cell r="E3067">
            <v>20</v>
          </cell>
          <cell r="F3067">
            <v>45789</v>
          </cell>
          <cell r="G3067" t="str">
            <v>（中铁一局四公司西昭高速6标1分部）四川省凉山彝族自治州西昌市川兴镇普诗乡李子村</v>
          </cell>
          <cell r="H3067" t="str">
            <v>党牛</v>
          </cell>
          <cell r="I3067">
            <v>19996000463</v>
          </cell>
        </row>
        <row r="3068">
          <cell r="A3068" t="str">
            <v>吉晨盛泰</v>
          </cell>
          <cell r="B3068" t="str">
            <v>螺纹钢</v>
          </cell>
          <cell r="C3068" t="str">
            <v>HRB400EФ12</v>
          </cell>
          <cell r="D3068" t="str">
            <v>吨</v>
          </cell>
          <cell r="E3068">
            <v>90</v>
          </cell>
          <cell r="F3068">
            <v>45789</v>
          </cell>
          <cell r="G3068" t="str">
            <v>（中铁一局四公司西昭高速6标1分部）四川省凉山彝族自治州西昌市川兴镇普诗乡李子村</v>
          </cell>
          <cell r="H3068" t="str">
            <v>党牛</v>
          </cell>
          <cell r="I3068">
            <v>19996000463</v>
          </cell>
        </row>
        <row r="3069">
          <cell r="A3069" t="str">
            <v>吉晨盛泰</v>
          </cell>
          <cell r="B3069" t="str">
            <v>螺纹钢</v>
          </cell>
          <cell r="C3069" t="str">
            <v>HRB400EФ16</v>
          </cell>
          <cell r="D3069" t="str">
            <v>吨</v>
          </cell>
          <cell r="E3069">
            <v>25</v>
          </cell>
          <cell r="F3069">
            <v>45789</v>
          </cell>
          <cell r="G3069" t="str">
            <v>（中铁一局四公司西昭高速6标1分部）四川省凉山彝族自治州西昌市川兴镇普诗乡李子村</v>
          </cell>
          <cell r="H3069" t="str">
            <v>党牛</v>
          </cell>
          <cell r="I3069">
            <v>19996000463</v>
          </cell>
        </row>
        <row r="3070">
          <cell r="A3070" t="str">
            <v>吉晨盛泰</v>
          </cell>
          <cell r="B3070" t="str">
            <v>螺纹钢</v>
          </cell>
          <cell r="C3070" t="str">
            <v>HRB500EФ25</v>
          </cell>
          <cell r="D3070" t="str">
            <v>吨</v>
          </cell>
          <cell r="E3070">
            <v>23</v>
          </cell>
          <cell r="F3070">
            <v>45789</v>
          </cell>
          <cell r="G3070" t="str">
            <v>（中铁一局四公司西昭高速6标1分部）四川省凉山彝族自治州西昌市川兴镇普诗乡李子村</v>
          </cell>
          <cell r="H3070" t="str">
            <v>党牛</v>
          </cell>
          <cell r="I3070">
            <v>19996000463</v>
          </cell>
        </row>
        <row r="3071">
          <cell r="A3071" t="str">
            <v>吉晨盛泰</v>
          </cell>
          <cell r="B3071" t="str">
            <v>螺纹钢</v>
          </cell>
          <cell r="C3071" t="str">
            <v>HRB500EФ28</v>
          </cell>
          <cell r="D3071" t="str">
            <v>吨</v>
          </cell>
          <cell r="E3071">
            <v>12</v>
          </cell>
          <cell r="F3071">
            <v>45789</v>
          </cell>
          <cell r="G3071" t="str">
            <v>（中铁一局四公司西昭高速6标1分部）四川省凉山彝族自治州西昌市川兴镇普诗乡李子村</v>
          </cell>
          <cell r="H3071" t="str">
            <v>党牛</v>
          </cell>
          <cell r="I3071">
            <v>19996000463</v>
          </cell>
        </row>
        <row r="3072">
          <cell r="A3072" t="str">
            <v>吉晨盛泰</v>
          </cell>
          <cell r="B3072" t="str">
            <v>高线</v>
          </cell>
          <cell r="C3072" t="str">
            <v>HPB300Ф8</v>
          </cell>
          <cell r="D3072" t="str">
            <v>吨</v>
          </cell>
          <cell r="E3072">
            <v>24</v>
          </cell>
          <cell r="F3072">
            <v>45789</v>
          </cell>
          <cell r="G3072" t="str">
            <v>（中铁一局四公司西昭高速6标1分部）四川省凉山彝族自治州西昌市川兴镇普诗乡李子村</v>
          </cell>
          <cell r="H3072" t="str">
            <v>党牛</v>
          </cell>
          <cell r="I3072">
            <v>19996000463</v>
          </cell>
        </row>
        <row r="3073">
          <cell r="A3073" t="str">
            <v>吉晨盛泰</v>
          </cell>
          <cell r="B3073" t="str">
            <v>螺纹钢</v>
          </cell>
          <cell r="C3073" t="str">
            <v>HRB400EФ22</v>
          </cell>
          <cell r="D3073" t="str">
            <v>吨</v>
          </cell>
          <cell r="E3073">
            <v>46</v>
          </cell>
          <cell r="F3073">
            <v>45789</v>
          </cell>
          <cell r="G3073" t="str">
            <v>（中铁一局四公司西昭高速6标1分部）四川省凉山彝族自治州西昌市川兴镇普诗乡李子村</v>
          </cell>
          <cell r="H3073" t="str">
            <v>党牛</v>
          </cell>
          <cell r="I3073">
            <v>19996000463</v>
          </cell>
        </row>
        <row r="3074">
          <cell r="A3074" t="str">
            <v>陕钢</v>
          </cell>
          <cell r="B3074" t="str">
            <v>盘螺</v>
          </cell>
          <cell r="C3074" t="str">
            <v>HRB400EФ8</v>
          </cell>
          <cell r="D3074" t="str">
            <v>吨</v>
          </cell>
          <cell r="E3074">
            <v>19</v>
          </cell>
          <cell r="F3074">
            <v>45789</v>
          </cell>
          <cell r="G3074" t="str">
            <v>（中核华兴-峨眉山项目）四川省乐山市峨眉山市双福镇梓橦庙红华五期中核华兴工地</v>
          </cell>
          <cell r="H3074" t="str">
            <v>李汉军</v>
          </cell>
          <cell r="I3074" t="str">
            <v>18691249091</v>
          </cell>
        </row>
        <row r="3075">
          <cell r="A3075" t="str">
            <v>陕钢</v>
          </cell>
          <cell r="B3075" t="str">
            <v>盘螺</v>
          </cell>
          <cell r="C3075" t="str">
            <v>HRB400EФ10</v>
          </cell>
          <cell r="D3075" t="str">
            <v>吨</v>
          </cell>
          <cell r="E3075">
            <v>14</v>
          </cell>
          <cell r="F3075">
            <v>45789</v>
          </cell>
          <cell r="G3075" t="str">
            <v>（中核华兴-峨眉山项目）四川省乐山市峨眉山市双福镇梓橦庙红华五期中核华兴工地</v>
          </cell>
          <cell r="H3075" t="str">
            <v>李汉军</v>
          </cell>
          <cell r="I3075" t="str">
            <v>18691249091</v>
          </cell>
        </row>
        <row r="3076">
          <cell r="A3076" t="str">
            <v>陕钢</v>
          </cell>
          <cell r="B3076" t="str">
            <v>螺纹钢</v>
          </cell>
          <cell r="C3076" t="str">
            <v>HRB500EФ32*9m</v>
          </cell>
          <cell r="D3076" t="str">
            <v>吨</v>
          </cell>
          <cell r="E3076">
            <v>2.5</v>
          </cell>
          <cell r="F3076">
            <v>45789</v>
          </cell>
          <cell r="G3076" t="str">
            <v>（中核华兴-峨眉山项目）四川省乐山市峨眉山市双福镇梓橦庙红华五期中核华兴工地</v>
          </cell>
          <cell r="H3076" t="str">
            <v>李汉军</v>
          </cell>
          <cell r="I3076" t="str">
            <v>18691249091</v>
          </cell>
        </row>
        <row r="3077">
          <cell r="A3077" t="str">
            <v>陕钢</v>
          </cell>
          <cell r="B3077" t="str">
            <v>盘螺</v>
          </cell>
          <cell r="C3077" t="str">
            <v>HRB400E Φ10</v>
          </cell>
          <cell r="D3077" t="str">
            <v>吨</v>
          </cell>
          <cell r="E3077">
            <v>35</v>
          </cell>
          <cell r="F3077">
            <v>45789</v>
          </cell>
          <cell r="G3077" t="str">
            <v>（华西简阳西城嘉苑）四川省成都市简阳市简城街道高屋村</v>
          </cell>
          <cell r="H3077" t="str">
            <v>张瀚镭</v>
          </cell>
          <cell r="I3077">
            <v>15884666220</v>
          </cell>
        </row>
        <row r="3078">
          <cell r="A3078" t="str">
            <v>德胜</v>
          </cell>
          <cell r="B3078" t="str">
            <v>螺纹钢</v>
          </cell>
          <cell r="C3078" t="str">
            <v>HRB400E Φ18 9m</v>
          </cell>
          <cell r="D3078" t="str">
            <v>吨</v>
          </cell>
          <cell r="E3078">
            <v>12</v>
          </cell>
          <cell r="F3078">
            <v>45789</v>
          </cell>
          <cell r="G3078" t="str">
            <v>（华西简阳西城嘉苑）四川省成都市简阳市简城街道高屋村</v>
          </cell>
          <cell r="H3078" t="str">
            <v>张瀚镭</v>
          </cell>
          <cell r="I3078">
            <v>15884666220</v>
          </cell>
        </row>
        <row r="3079">
          <cell r="A3079" t="str">
            <v>德胜</v>
          </cell>
          <cell r="B3079" t="str">
            <v>螺纹钢</v>
          </cell>
          <cell r="C3079" t="str">
            <v>HRB400E Φ20 9m</v>
          </cell>
          <cell r="D3079" t="str">
            <v>吨</v>
          </cell>
          <cell r="E3079">
            <v>25.5</v>
          </cell>
          <cell r="F3079">
            <v>45789</v>
          </cell>
          <cell r="G3079" t="str">
            <v>（华西简阳西城嘉苑）四川省成都市简阳市简城街道高屋村</v>
          </cell>
          <cell r="H3079" t="str">
            <v>张瀚镭</v>
          </cell>
          <cell r="I3079">
            <v>15884666220</v>
          </cell>
        </row>
        <row r="3080">
          <cell r="A3080" t="str">
            <v>德胜</v>
          </cell>
          <cell r="B3080" t="str">
            <v>螺纹钢</v>
          </cell>
          <cell r="C3080" t="str">
            <v>HRB400E Φ22 9m</v>
          </cell>
          <cell r="D3080" t="str">
            <v>吨</v>
          </cell>
          <cell r="E3080">
            <v>7</v>
          </cell>
          <cell r="F3080">
            <v>45789</v>
          </cell>
          <cell r="G3080" t="str">
            <v>（华西简阳西城嘉苑）四川省成都市简阳市简城街道高屋村</v>
          </cell>
          <cell r="H3080" t="str">
            <v>张瀚镭</v>
          </cell>
          <cell r="I3080">
            <v>15884666220</v>
          </cell>
        </row>
        <row r="3081">
          <cell r="A3081" t="str">
            <v>德胜</v>
          </cell>
          <cell r="B3081" t="str">
            <v>螺纹钢</v>
          </cell>
          <cell r="C3081" t="str">
            <v>HRB400E Φ25 9m</v>
          </cell>
          <cell r="D3081" t="str">
            <v>吨</v>
          </cell>
          <cell r="E3081">
            <v>14.5</v>
          </cell>
          <cell r="F3081">
            <v>45789</v>
          </cell>
          <cell r="G3081" t="str">
            <v>（华西简阳西城嘉苑）四川省成都市简阳市简城街道高屋村</v>
          </cell>
          <cell r="H3081" t="str">
            <v>张瀚镭</v>
          </cell>
          <cell r="I3081">
            <v>15884666220</v>
          </cell>
        </row>
        <row r="3082">
          <cell r="A3082" t="str">
            <v>德胜</v>
          </cell>
          <cell r="B3082" t="str">
            <v>螺纹钢</v>
          </cell>
          <cell r="C3082" t="str">
            <v>HRB500E Φ18</v>
          </cell>
          <cell r="D3082" t="str">
            <v>吨</v>
          </cell>
          <cell r="E3082">
            <v>2.5</v>
          </cell>
          <cell r="F3082">
            <v>45789</v>
          </cell>
          <cell r="G3082" t="str">
            <v>（华西简阳西城嘉苑）四川省成都市简阳市简城街道高屋村</v>
          </cell>
          <cell r="H3082" t="str">
            <v>张瀚镭</v>
          </cell>
          <cell r="I3082">
            <v>15884666220</v>
          </cell>
        </row>
        <row r="3083">
          <cell r="A3083" t="str">
            <v>德胜</v>
          </cell>
          <cell r="B3083" t="str">
            <v>螺纹钢</v>
          </cell>
          <cell r="C3083" t="str">
            <v>HRB500E Φ22</v>
          </cell>
          <cell r="D3083" t="str">
            <v>吨</v>
          </cell>
          <cell r="E3083">
            <v>8.5</v>
          </cell>
          <cell r="F3083">
            <v>45789</v>
          </cell>
          <cell r="G3083" t="str">
            <v>（华西简阳西城嘉苑）四川省成都市简阳市简城街道高屋村</v>
          </cell>
          <cell r="H3083" t="str">
            <v>张瀚镭</v>
          </cell>
          <cell r="I3083">
            <v>15884666220</v>
          </cell>
        </row>
        <row r="3084">
          <cell r="A3084" t="str">
            <v>德胜</v>
          </cell>
          <cell r="B3084" t="str">
            <v>螺纹钢</v>
          </cell>
          <cell r="C3084" t="str">
            <v>HRB400E Φ22 9m</v>
          </cell>
          <cell r="D3084" t="str">
            <v>吨</v>
          </cell>
          <cell r="E3084">
            <v>27</v>
          </cell>
          <cell r="F3084">
            <v>45789</v>
          </cell>
          <cell r="G3084" t="str">
            <v>(中铁科研院宜宾泥溪项目)中铁科研院集团有限公司宜宾市泥溪东互通式立交下穿成贵客专铁路工程项目钢筋加工厂</v>
          </cell>
          <cell r="H3084" t="str">
            <v>蔡鹏/程港</v>
          </cell>
          <cell r="I3084" t="str">
            <v>19130850820/18208257412</v>
          </cell>
        </row>
        <row r="3085">
          <cell r="A3085" t="str">
            <v>德胜</v>
          </cell>
          <cell r="B3085" t="str">
            <v>螺纹钢</v>
          </cell>
          <cell r="C3085" t="str">
            <v>HRB400E Φ28 9m</v>
          </cell>
          <cell r="D3085" t="str">
            <v>吨</v>
          </cell>
          <cell r="E3085">
            <v>36</v>
          </cell>
          <cell r="F3085">
            <v>45789</v>
          </cell>
          <cell r="G3085" t="str">
            <v>(中铁科研院宜宾泥溪项目)中铁科研院集团有限公司宜宾市泥溪东互通式立交下穿成贵客专铁路工程项目钢筋加工厂</v>
          </cell>
          <cell r="H3085" t="str">
            <v>蔡鹏/程港</v>
          </cell>
          <cell r="I3085" t="str">
            <v>19130850820/18208257412</v>
          </cell>
        </row>
        <row r="3086">
          <cell r="A3086" t="str">
            <v>德胜</v>
          </cell>
          <cell r="B3086" t="str">
            <v>螺纹钢</v>
          </cell>
          <cell r="C3086" t="str">
            <v>HRB400E Φ16 9m</v>
          </cell>
          <cell r="D3086" t="str">
            <v>吨</v>
          </cell>
          <cell r="E3086">
            <v>6</v>
          </cell>
          <cell r="F3086">
            <v>45789</v>
          </cell>
          <cell r="G3086" t="str">
            <v>(中铁科研院宜宾泥溪项目)中铁科研院集团有限公司宜宾市泥溪东互通式立交下穿成贵客专铁路工程项目钢筋加工厂</v>
          </cell>
          <cell r="H3086" t="str">
            <v>蔡鹏/程港</v>
          </cell>
          <cell r="I3086" t="str">
            <v>19130850820/18208257412</v>
          </cell>
        </row>
        <row r="3087">
          <cell r="A3087" t="str">
            <v>德胜恒嘉</v>
          </cell>
          <cell r="B3087" t="str">
            <v>螺纹钢</v>
          </cell>
          <cell r="C3087" t="str">
            <v>HRB400E Φ16 12m</v>
          </cell>
          <cell r="D3087" t="str">
            <v>吨</v>
          </cell>
          <cell r="E3087">
            <v>20</v>
          </cell>
          <cell r="F3087">
            <v>45789</v>
          </cell>
          <cell r="G3087" t="str">
            <v>（中铁北京局-资乐高速6标）四川省乐山市市中区土主镇资乐高速TJ6标项目试验室</v>
          </cell>
          <cell r="H3087" t="str">
            <v>刘岩</v>
          </cell>
          <cell r="I3087">
            <v>18543566469</v>
          </cell>
        </row>
        <row r="3088">
          <cell r="A3088" t="str">
            <v>德胜恒嘉</v>
          </cell>
          <cell r="B3088" t="str">
            <v>螺纹钢</v>
          </cell>
          <cell r="C3088" t="str">
            <v>HRB400E Φ12 9m</v>
          </cell>
          <cell r="D3088" t="str">
            <v>吨</v>
          </cell>
          <cell r="E3088">
            <v>15</v>
          </cell>
          <cell r="F3088">
            <v>45789</v>
          </cell>
          <cell r="G3088" t="str">
            <v>（中铁北京局-资乐高速6标）四川省乐山市市中区土主镇资乐高速TJ6标项目试验室</v>
          </cell>
          <cell r="H3088" t="str">
            <v>刘岩</v>
          </cell>
          <cell r="I3088">
            <v>18543566469</v>
          </cell>
        </row>
        <row r="3089">
          <cell r="A3089" t="str">
            <v>德胜恒嘉</v>
          </cell>
          <cell r="B3089" t="str">
            <v>螺纹钢</v>
          </cell>
          <cell r="C3089" t="str">
            <v>HRB400E Φ25 12m</v>
          </cell>
          <cell r="D3089" t="str">
            <v>吨</v>
          </cell>
          <cell r="E3089">
            <v>35</v>
          </cell>
          <cell r="F3089">
            <v>45789</v>
          </cell>
          <cell r="G3089" t="str">
            <v>（中铁北京局-资乐高速6标）四川省乐山市市中区土主镇资乐高速TJ6标项目试验室</v>
          </cell>
          <cell r="H3089" t="str">
            <v>刘岩</v>
          </cell>
          <cell r="I3089">
            <v>18543566469</v>
          </cell>
        </row>
        <row r="3090">
          <cell r="A3090" t="str">
            <v>德胜恒嘉</v>
          </cell>
          <cell r="B3090" t="str">
            <v>螺纹钢</v>
          </cell>
          <cell r="C3090" t="str">
            <v>HRB500E Φ28 9m</v>
          </cell>
          <cell r="D3090" t="str">
            <v>吨</v>
          </cell>
          <cell r="E3090">
            <v>35</v>
          </cell>
          <cell r="F3090">
            <v>45789</v>
          </cell>
          <cell r="G3090" t="str">
            <v>（中铁北京局-资乐高速6标）四川省乐山市市中区土主镇资乐高速TJ6标项目试验室</v>
          </cell>
          <cell r="H3090" t="str">
            <v>刘岩</v>
          </cell>
          <cell r="I3090">
            <v>18543566469</v>
          </cell>
        </row>
        <row r="3091">
          <cell r="A3091" t="str">
            <v>泸钢</v>
          </cell>
          <cell r="B3091" t="str">
            <v>盘螺</v>
          </cell>
          <cell r="C3091" t="str">
            <v>HRB400E Φ8</v>
          </cell>
          <cell r="D3091" t="str">
            <v>吨</v>
          </cell>
          <cell r="E3091">
            <v>23</v>
          </cell>
          <cell r="F3091">
            <v>45789</v>
          </cell>
          <cell r="G3091" t="str">
            <v>（五冶钢构宜宾高县月江镇建设项目）  四川省宜宾市高县月江镇刚记超市斜对面(还阳组团沪碳二期项目)</v>
          </cell>
          <cell r="H3091" t="str">
            <v>张朝亮</v>
          </cell>
          <cell r="I3091">
            <v>15228205853</v>
          </cell>
        </row>
        <row r="3092">
          <cell r="A3092" t="str">
            <v>泸钢</v>
          </cell>
          <cell r="B3092" t="str">
            <v>螺纹钢</v>
          </cell>
          <cell r="C3092" t="str">
            <v>HRB400E Φ20 9m</v>
          </cell>
          <cell r="D3092" t="str">
            <v>吨</v>
          </cell>
          <cell r="E3092">
            <v>9</v>
          </cell>
          <cell r="F3092">
            <v>45789</v>
          </cell>
          <cell r="G3092" t="str">
            <v>（五冶钢构宜宾高县月江镇建设项目）  四川省宜宾市高县月江镇刚记超市斜对面(还阳组团沪碳二期项目)</v>
          </cell>
          <cell r="H3092" t="str">
            <v>张朝亮</v>
          </cell>
          <cell r="I3092">
            <v>15228205853</v>
          </cell>
        </row>
        <row r="3093">
          <cell r="A3093" t="str">
            <v>泸钢</v>
          </cell>
          <cell r="B3093" t="str">
            <v>螺纹钢</v>
          </cell>
          <cell r="C3093" t="str">
            <v>HRB400E Φ22 9m</v>
          </cell>
          <cell r="D3093" t="str">
            <v>吨</v>
          </cell>
          <cell r="E3093">
            <v>3</v>
          </cell>
          <cell r="F3093">
            <v>45789</v>
          </cell>
          <cell r="G3093" t="str">
            <v>（五冶钢构宜宾高县月江镇建设项目）  四川省宜宾市高县月江镇刚记超市斜对面(还阳组团沪碳二期项目)</v>
          </cell>
          <cell r="H3093" t="str">
            <v>张朝亮</v>
          </cell>
          <cell r="I3093">
            <v>15228205853</v>
          </cell>
        </row>
        <row r="3094">
          <cell r="A3094" t="str">
            <v>德胜</v>
          </cell>
          <cell r="B3094" t="str">
            <v>螺纹钢</v>
          </cell>
          <cell r="C3094" t="str">
            <v>HRB400E Φ12 12m</v>
          </cell>
          <cell r="D3094" t="str">
            <v>吨</v>
          </cell>
          <cell r="E3094">
            <v>8</v>
          </cell>
          <cell r="F3094">
            <v>45789</v>
          </cell>
          <cell r="G3094" t="str">
            <v>（安久供应链项目）四川省宜宾市翠屏区志诚路</v>
          </cell>
          <cell r="H3094" t="str">
            <v>毛新熠</v>
          </cell>
          <cell r="I3094">
            <v>18208171901</v>
          </cell>
        </row>
        <row r="3095">
          <cell r="A3095" t="str">
            <v>德胜</v>
          </cell>
          <cell r="B3095" t="str">
            <v>螺纹钢</v>
          </cell>
          <cell r="C3095" t="str">
            <v>HRB400E Φ16 12m</v>
          </cell>
          <cell r="D3095" t="str">
            <v>吨</v>
          </cell>
          <cell r="E3095">
            <v>27</v>
          </cell>
          <cell r="F3095">
            <v>45789</v>
          </cell>
          <cell r="G3095" t="str">
            <v>（安久供应链项目）四川省宜宾市翠屏区志诚路</v>
          </cell>
          <cell r="H3095" t="str">
            <v>毛新熠</v>
          </cell>
          <cell r="I3095">
            <v>18208171901</v>
          </cell>
        </row>
        <row r="3096">
          <cell r="A3096" t="str">
            <v>八局</v>
          </cell>
          <cell r="B3096" t="str">
            <v>螺纹钢</v>
          </cell>
          <cell r="C3096" t="str">
            <v>HRB400E Φ12×9米</v>
          </cell>
          <cell r="D3096" t="str">
            <v>吨</v>
          </cell>
          <cell r="E3096">
            <v>30</v>
          </cell>
          <cell r="F3096">
            <v>45789</v>
          </cell>
          <cell r="G3096" t="str">
            <v>（自永2标九局西南分公司钢筋棚）四川省自贡市骑龙镇大湾村</v>
          </cell>
          <cell r="H3096" t="str">
            <v>高彦彬</v>
          </cell>
          <cell r="I3096">
            <v>13835906370</v>
          </cell>
        </row>
        <row r="3097">
          <cell r="A3097" t="str">
            <v>八局</v>
          </cell>
          <cell r="B3097" t="str">
            <v>螺纹钢</v>
          </cell>
          <cell r="C3097" t="str">
            <v>HRB400E Φ14×9米</v>
          </cell>
          <cell r="D3097" t="str">
            <v>吨</v>
          </cell>
          <cell r="E3097">
            <v>3</v>
          </cell>
          <cell r="F3097">
            <v>45789</v>
          </cell>
          <cell r="G3097" t="str">
            <v>（自永2标九局西南分公司钢筋棚）四川省自贡市骑龙镇大湾村</v>
          </cell>
          <cell r="H3097" t="str">
            <v>高彦彬</v>
          </cell>
          <cell r="I3097">
            <v>13835906370</v>
          </cell>
        </row>
        <row r="3098">
          <cell r="A3098" t="str">
            <v>八局</v>
          </cell>
          <cell r="B3098" t="str">
            <v>螺纹钢</v>
          </cell>
          <cell r="C3098" t="str">
            <v>HRB400E Φ16×9米</v>
          </cell>
          <cell r="D3098" t="str">
            <v>吨</v>
          </cell>
          <cell r="E3098">
            <v>3</v>
          </cell>
          <cell r="F3098">
            <v>45789</v>
          </cell>
          <cell r="G3098" t="str">
            <v>（自永2标九局西南分公司钢筋棚）四川省自贡市骑龙镇大湾村</v>
          </cell>
          <cell r="H3098" t="str">
            <v>高彦彬</v>
          </cell>
          <cell r="I3098">
            <v>13835906370</v>
          </cell>
        </row>
        <row r="3099">
          <cell r="A3099" t="str">
            <v>八局</v>
          </cell>
          <cell r="B3099" t="str">
            <v>螺纹钢</v>
          </cell>
          <cell r="C3099" t="str">
            <v>HRB400E Φ20×9米</v>
          </cell>
          <cell r="D3099" t="str">
            <v>吨</v>
          </cell>
          <cell r="E3099">
            <v>10</v>
          </cell>
          <cell r="F3099">
            <v>45789</v>
          </cell>
          <cell r="G3099" t="str">
            <v>（自永2标九局西南分公司钢筋棚）四川省自贡市骑龙镇大湾村</v>
          </cell>
          <cell r="H3099" t="str">
            <v>高彦彬</v>
          </cell>
          <cell r="I3099">
            <v>13835906370</v>
          </cell>
        </row>
        <row r="3100">
          <cell r="A3100" t="str">
            <v>八局</v>
          </cell>
          <cell r="B3100" t="str">
            <v>螺纹钢</v>
          </cell>
          <cell r="C3100" t="str">
            <v>HRB400E Φ25×9米</v>
          </cell>
          <cell r="D3100" t="str">
            <v>吨</v>
          </cell>
          <cell r="E3100">
            <v>30</v>
          </cell>
          <cell r="F3100">
            <v>45789</v>
          </cell>
          <cell r="G3100" t="str">
            <v>（自永2标九局西南分公司钢筋棚）四川省自贡市骑龙镇大湾村</v>
          </cell>
          <cell r="H3100" t="str">
            <v>高彦彬</v>
          </cell>
          <cell r="I3100">
            <v>13835906370</v>
          </cell>
        </row>
        <row r="3101">
          <cell r="A3101" t="str">
            <v>八局</v>
          </cell>
          <cell r="B3101" t="str">
            <v>螺纹钢</v>
          </cell>
          <cell r="C3101" t="str">
            <v>HRB400E Φ32×9米</v>
          </cell>
          <cell r="D3101" t="str">
            <v>吨</v>
          </cell>
          <cell r="E3101">
            <v>20</v>
          </cell>
          <cell r="F3101">
            <v>45789</v>
          </cell>
          <cell r="G3101" t="str">
            <v>（自永2标九局西南分公司钢筋棚）四川省自贡市骑龙镇大湾村</v>
          </cell>
          <cell r="H3101" t="str">
            <v>高彦彬</v>
          </cell>
          <cell r="I3101">
            <v>13835906370</v>
          </cell>
        </row>
        <row r="3102">
          <cell r="A3102" t="str">
            <v>八局</v>
          </cell>
          <cell r="B3102" t="str">
            <v>螺纹钢</v>
          </cell>
          <cell r="C3102" t="str">
            <v>HRB400E Φ22×9米</v>
          </cell>
          <cell r="D3102" t="str">
            <v>吨</v>
          </cell>
          <cell r="E3102">
            <v>3</v>
          </cell>
          <cell r="F3102">
            <v>45789</v>
          </cell>
          <cell r="G3102" t="str">
            <v>（自永2标九局西南分公司钢筋棚）四川省自贡市骑龙镇大湾村</v>
          </cell>
          <cell r="H3102" t="str">
            <v>高彦彬</v>
          </cell>
          <cell r="I3102">
            <v>13835906370</v>
          </cell>
        </row>
        <row r="3103">
          <cell r="A3103" t="str">
            <v>八局</v>
          </cell>
          <cell r="B3103" t="str">
            <v>螺纹钢</v>
          </cell>
          <cell r="C3103" t="str">
            <v>HRB400E Φ28×9米</v>
          </cell>
          <cell r="D3103" t="str">
            <v>吨</v>
          </cell>
          <cell r="E3103">
            <v>30</v>
          </cell>
          <cell r="F3103">
            <v>45789</v>
          </cell>
          <cell r="G3103" t="str">
            <v>（自永2标九局西南分公司钢筋棚）四川省自贡市骑龙镇大湾村</v>
          </cell>
          <cell r="H3103" t="str">
            <v>高彦彬</v>
          </cell>
          <cell r="I3103">
            <v>13835906370</v>
          </cell>
        </row>
        <row r="3104">
          <cell r="A3104" t="str">
            <v>八局</v>
          </cell>
          <cell r="B3104" t="str">
            <v>螺纹钢</v>
          </cell>
          <cell r="C3104" t="str">
            <v>HRB500E Φ28×9米</v>
          </cell>
          <cell r="D3104" t="str">
            <v>吨</v>
          </cell>
          <cell r="E3104">
            <v>50</v>
          </cell>
          <cell r="F3104">
            <v>45789</v>
          </cell>
          <cell r="G3104" t="str">
            <v>（自永2标九局西南分公司钢筋棚）四川省自贡市骑龙镇大湾村</v>
          </cell>
          <cell r="H3104" t="str">
            <v>高彦彬</v>
          </cell>
          <cell r="I3104">
            <v>13835906370</v>
          </cell>
        </row>
        <row r="3105">
          <cell r="A3105" t="str">
            <v>晋邦</v>
          </cell>
          <cell r="B3105" t="str">
            <v>盘螺</v>
          </cell>
          <cell r="C3105" t="str">
            <v>HRB400E Φ10</v>
          </cell>
          <cell r="D3105" t="str">
            <v>吨</v>
          </cell>
          <cell r="E3105">
            <v>35</v>
          </cell>
          <cell r="F3105">
            <v>45789</v>
          </cell>
          <cell r="G3105" t="str">
            <v>中铁建工集团贵州有限公司水城古镇改造工程(荷谐园三期)设计施工总承包项目部</v>
          </cell>
          <cell r="H3105" t="str">
            <v>陈国旺</v>
          </cell>
          <cell r="I3105">
            <v>18761662588</v>
          </cell>
        </row>
        <row r="3106">
          <cell r="A3106" t="str">
            <v>达钢</v>
          </cell>
          <cell r="B3106" t="str">
            <v>直螺纹</v>
          </cell>
          <cell r="C3106" t="str">
            <v>HRB400E Φ12 9m</v>
          </cell>
          <cell r="D3106" t="str">
            <v>吨</v>
          </cell>
          <cell r="E3106">
            <v>35</v>
          </cell>
          <cell r="F3106">
            <v>45789</v>
          </cell>
          <cell r="G3106" t="str">
            <v>（十九冶-江龙高速三分部）重庆市云阳县蔈草镇三坵田*小尖山梁场</v>
          </cell>
          <cell r="H3106" t="str">
            <v>任海军</v>
          </cell>
          <cell r="I3106">
            <v>17725037830</v>
          </cell>
        </row>
        <row r="3107">
          <cell r="A3107" t="str">
            <v>晋邦</v>
          </cell>
          <cell r="B3107" t="str">
            <v>螺纹钢</v>
          </cell>
          <cell r="C3107" t="str">
            <v>HRB400E Φ18 9m</v>
          </cell>
          <cell r="D3107" t="str">
            <v>吨</v>
          </cell>
          <cell r="E3107">
            <v>33.47</v>
          </cell>
          <cell r="F3107">
            <v>45789</v>
          </cell>
          <cell r="G3107" t="str">
            <v>（十九冶-华电重庆奉节）重庆市奉节县康乐镇七星村</v>
          </cell>
          <cell r="H3107" t="str">
            <v>岑甲乐</v>
          </cell>
          <cell r="I3107">
            <v>17349037782</v>
          </cell>
        </row>
        <row r="3108">
          <cell r="A3108" t="str">
            <v>晋邦</v>
          </cell>
          <cell r="B3108" t="str">
            <v>螺纹钢</v>
          </cell>
          <cell r="C3108" t="str">
            <v>HRB400E Φ20 9m</v>
          </cell>
          <cell r="D3108" t="str">
            <v>吨</v>
          </cell>
          <cell r="E3108">
            <v>13</v>
          </cell>
          <cell r="F3108">
            <v>45789</v>
          </cell>
          <cell r="G3108" t="str">
            <v>（十九冶-华电重庆奉节）重庆市奉节县康乐镇七星村</v>
          </cell>
          <cell r="H3108" t="str">
            <v>岑甲乐</v>
          </cell>
          <cell r="I3108">
            <v>17349037782</v>
          </cell>
        </row>
        <row r="3109">
          <cell r="A3109" t="str">
            <v>晋邦</v>
          </cell>
          <cell r="B3109" t="str">
            <v>螺纹钢</v>
          </cell>
          <cell r="C3109" t="str">
            <v>HRB400E Φ14 9m</v>
          </cell>
          <cell r="D3109" t="str">
            <v>吨</v>
          </cell>
          <cell r="E3109">
            <v>23</v>
          </cell>
          <cell r="F3109">
            <v>45789</v>
          </cell>
          <cell r="G3109" t="str">
            <v>（十九冶-华电重庆奉节）重庆市奉节县康乐镇七星村</v>
          </cell>
          <cell r="H3109" t="str">
            <v>岑甲乐</v>
          </cell>
          <cell r="I3109">
            <v>17349037782</v>
          </cell>
        </row>
        <row r="3110">
          <cell r="A3110" t="str">
            <v>晋邦</v>
          </cell>
          <cell r="B3110" t="str">
            <v>高线</v>
          </cell>
          <cell r="C3110" t="str">
            <v>HPB300Φ8</v>
          </cell>
          <cell r="D3110" t="str">
            <v>吨</v>
          </cell>
          <cell r="E3110">
            <v>2</v>
          </cell>
          <cell r="F3110">
            <v>45789</v>
          </cell>
          <cell r="G3110" t="str">
            <v>（十九冶-江龙高速三分部）重庆市云阳县开云高速（钢厂村）*龙缸互通</v>
          </cell>
          <cell r="H3110" t="str">
            <v>任海军</v>
          </cell>
          <cell r="I3110">
            <v>17725037830</v>
          </cell>
        </row>
        <row r="3111">
          <cell r="A3111" t="str">
            <v>晋邦</v>
          </cell>
          <cell r="B3111" t="str">
            <v>直螺纹</v>
          </cell>
          <cell r="C3111" t="str">
            <v>HRB400E Φ12 9m</v>
          </cell>
          <cell r="D3111" t="str">
            <v>吨</v>
          </cell>
          <cell r="E3111">
            <v>10</v>
          </cell>
          <cell r="F3111">
            <v>45789</v>
          </cell>
          <cell r="G3111" t="str">
            <v>（十九冶-江龙高速三分部）重庆市云阳县开云高速（钢厂村）*龙缸互通</v>
          </cell>
          <cell r="H3111" t="str">
            <v>任海军</v>
          </cell>
          <cell r="I3111">
            <v>17725037830</v>
          </cell>
        </row>
        <row r="3112">
          <cell r="A3112" t="str">
            <v>晋邦</v>
          </cell>
          <cell r="B3112" t="str">
            <v>直螺纹</v>
          </cell>
          <cell r="C3112" t="str">
            <v>HRB400E Φ14 9m</v>
          </cell>
          <cell r="D3112" t="str">
            <v>吨</v>
          </cell>
          <cell r="E3112">
            <v>8</v>
          </cell>
          <cell r="F3112">
            <v>45789</v>
          </cell>
          <cell r="G3112" t="str">
            <v>（十九冶-江龙高速三分部）重庆市云阳县开云高速（钢厂村）*龙缸互通</v>
          </cell>
          <cell r="H3112" t="str">
            <v>任海军</v>
          </cell>
          <cell r="I3112">
            <v>17725037830</v>
          </cell>
        </row>
        <row r="3113">
          <cell r="A3113" t="str">
            <v>晋邦</v>
          </cell>
          <cell r="B3113" t="str">
            <v>直螺纹</v>
          </cell>
          <cell r="C3113" t="str">
            <v>HRB400E Φ20 9m</v>
          </cell>
          <cell r="D3113" t="str">
            <v>吨</v>
          </cell>
          <cell r="E3113">
            <v>5</v>
          </cell>
          <cell r="F3113">
            <v>45789</v>
          </cell>
          <cell r="G3113" t="str">
            <v>（十九冶-江龙高速三分部）重庆市云阳县开云高速（钢厂村）*龙缸互通</v>
          </cell>
          <cell r="H3113" t="str">
            <v>任海军</v>
          </cell>
          <cell r="I3113">
            <v>17725037830</v>
          </cell>
        </row>
        <row r="3114">
          <cell r="A3114" t="str">
            <v>晋邦</v>
          </cell>
          <cell r="B3114" t="str">
            <v>直螺纹</v>
          </cell>
          <cell r="C3114" t="str">
            <v>HRB400E Φ25 9m</v>
          </cell>
          <cell r="D3114" t="str">
            <v>吨</v>
          </cell>
          <cell r="E3114">
            <v>15</v>
          </cell>
          <cell r="F3114">
            <v>45789</v>
          </cell>
          <cell r="G3114" t="str">
            <v>（十九冶-江龙高速三分部）重庆市云阳县开云高速（钢厂村）*龙缸互通</v>
          </cell>
          <cell r="H3114" t="str">
            <v>任海军</v>
          </cell>
          <cell r="I3114">
            <v>17725037830</v>
          </cell>
        </row>
        <row r="3115">
          <cell r="A3115" t="str">
            <v>晋邦</v>
          </cell>
          <cell r="B3115" t="str">
            <v>直螺纹</v>
          </cell>
          <cell r="C3115" t="str">
            <v>HRB400E Φ28 9m</v>
          </cell>
          <cell r="D3115" t="str">
            <v>吨</v>
          </cell>
          <cell r="E3115">
            <v>11</v>
          </cell>
          <cell r="F3115">
            <v>45789</v>
          </cell>
          <cell r="G3115" t="str">
            <v>（十九冶-江龙高速三分部）重庆市云阳县龙角镇*皮家营梁场</v>
          </cell>
          <cell r="H3115" t="str">
            <v>任海军</v>
          </cell>
          <cell r="I3115">
            <v>17725037830</v>
          </cell>
        </row>
        <row r="3116">
          <cell r="A3116" t="str">
            <v>晋邦</v>
          </cell>
          <cell r="B3116" t="str">
            <v>直螺纹</v>
          </cell>
          <cell r="C3116" t="str">
            <v>HRB400E Φ16 9m</v>
          </cell>
          <cell r="D3116" t="str">
            <v>吨</v>
          </cell>
          <cell r="E3116">
            <v>15</v>
          </cell>
          <cell r="F3116">
            <v>45789</v>
          </cell>
          <cell r="G3116" t="str">
            <v>（十九冶-江龙高速三分部）重庆市云阳县龙角镇*皮家营梁场</v>
          </cell>
          <cell r="H3116" t="str">
            <v>任海军</v>
          </cell>
          <cell r="I3116">
            <v>17725037830</v>
          </cell>
        </row>
        <row r="3117">
          <cell r="A3117" t="str">
            <v>晋邦</v>
          </cell>
          <cell r="B3117" t="str">
            <v>直螺纹</v>
          </cell>
          <cell r="C3117" t="str">
            <v>HRB400E Φ12 9m</v>
          </cell>
          <cell r="D3117" t="str">
            <v>吨</v>
          </cell>
          <cell r="E3117">
            <v>15</v>
          </cell>
          <cell r="F3117">
            <v>45789</v>
          </cell>
          <cell r="G3117" t="str">
            <v>（十九冶-江龙高速三分部）重庆市云阳县龙角镇*刘家漕3#桥</v>
          </cell>
          <cell r="H3117" t="str">
            <v>任海军</v>
          </cell>
          <cell r="I3117">
            <v>17725037830</v>
          </cell>
        </row>
        <row r="3118">
          <cell r="A3118" t="str">
            <v>晋邦</v>
          </cell>
          <cell r="B3118" t="str">
            <v>盘螺</v>
          </cell>
          <cell r="C3118" t="str">
            <v>HRB400E Φ10</v>
          </cell>
          <cell r="D3118" t="str">
            <v>吨</v>
          </cell>
          <cell r="E3118">
            <v>6</v>
          </cell>
          <cell r="F3118">
            <v>45789</v>
          </cell>
          <cell r="G3118" t="str">
            <v>（十九冶-江龙高速三分部）重庆市云阳县龙角镇*刘家漕3#桥</v>
          </cell>
          <cell r="H3118" t="str">
            <v>任海军</v>
          </cell>
          <cell r="I3118">
            <v>17725037830</v>
          </cell>
        </row>
        <row r="3119">
          <cell r="A3119" t="str">
            <v>晋邦</v>
          </cell>
          <cell r="B3119" t="str">
            <v>高线</v>
          </cell>
          <cell r="C3119" t="str">
            <v>HPB300Φ10</v>
          </cell>
          <cell r="D3119" t="str">
            <v>吨</v>
          </cell>
          <cell r="E3119">
            <v>5</v>
          </cell>
          <cell r="F3119">
            <v>45789</v>
          </cell>
          <cell r="G3119" t="str">
            <v>（十九冶-江龙高速三分部）重庆市云阳县龙角镇*刘家漕3#桥</v>
          </cell>
          <cell r="H3119" t="str">
            <v>任海军</v>
          </cell>
          <cell r="I3119">
            <v>17725037830</v>
          </cell>
        </row>
        <row r="3120">
          <cell r="A3120" t="str">
            <v>晋邦</v>
          </cell>
          <cell r="B3120" t="str">
            <v>直螺纹</v>
          </cell>
          <cell r="C3120" t="str">
            <v>HRB400E Φ12 9m</v>
          </cell>
          <cell r="D3120" t="str">
            <v>吨</v>
          </cell>
          <cell r="E3120">
            <v>15</v>
          </cell>
          <cell r="F3120">
            <v>45789</v>
          </cell>
          <cell r="G3120" t="str">
            <v>（十九冶-江龙高速三分部）重庆市云阳县蔈草镇三坵田*小尖山梁场</v>
          </cell>
          <cell r="H3120" t="str">
            <v>任海军</v>
          </cell>
          <cell r="I3120">
            <v>17725037830</v>
          </cell>
        </row>
        <row r="3121">
          <cell r="A3121" t="str">
            <v>晋邦</v>
          </cell>
          <cell r="B3121" t="str">
            <v>直螺纹</v>
          </cell>
          <cell r="C3121" t="str">
            <v>HRB400E Φ25 9m</v>
          </cell>
          <cell r="D3121" t="str">
            <v>吨</v>
          </cell>
          <cell r="E3121">
            <v>10</v>
          </cell>
          <cell r="F3121">
            <v>45789</v>
          </cell>
          <cell r="G3121" t="str">
            <v>（十九冶-江龙高速三分部）重庆市云阳县蔈草镇三坵田*小尖山梁场</v>
          </cell>
          <cell r="H3121" t="str">
            <v>任海军</v>
          </cell>
          <cell r="I3121">
            <v>17725037830</v>
          </cell>
        </row>
        <row r="3122">
          <cell r="A3122" t="str">
            <v>晋邦</v>
          </cell>
          <cell r="B3122" t="str">
            <v>盘螺</v>
          </cell>
          <cell r="C3122" t="str">
            <v>HRB400E Φ10</v>
          </cell>
          <cell r="D3122" t="str">
            <v>吨</v>
          </cell>
          <cell r="E3122">
            <v>15</v>
          </cell>
          <cell r="F3122">
            <v>45789</v>
          </cell>
          <cell r="G3122" t="str">
            <v>（十九冶-江龙高速三分部）重庆市云阳县蔈草镇三坵田*小尖山梁场</v>
          </cell>
          <cell r="H3122" t="str">
            <v>任海军</v>
          </cell>
          <cell r="I3122">
            <v>17725037830</v>
          </cell>
        </row>
        <row r="3123">
          <cell r="A3123" t="str">
            <v>晋邦</v>
          </cell>
          <cell r="B3123" t="str">
            <v>高线</v>
          </cell>
          <cell r="C3123" t="str">
            <v>HPB300Φ10</v>
          </cell>
          <cell r="D3123" t="str">
            <v>吨</v>
          </cell>
          <cell r="E3123">
            <v>10</v>
          </cell>
          <cell r="F3123">
            <v>45789</v>
          </cell>
          <cell r="G3123" t="str">
            <v>（十九冶-江龙高速三分部）重庆市云阳县蔈草镇三坵田*小尖山梁场</v>
          </cell>
          <cell r="H3123" t="str">
            <v>任海军</v>
          </cell>
          <cell r="I3123">
            <v>17725037830</v>
          </cell>
        </row>
        <row r="3124">
          <cell r="A3124" t="str">
            <v>晋邦</v>
          </cell>
          <cell r="B3124" t="str">
            <v>盘螺</v>
          </cell>
          <cell r="C3124" t="str">
            <v>HRB400E Φ6</v>
          </cell>
          <cell r="D3124" t="str">
            <v>吨</v>
          </cell>
          <cell r="E3124">
            <v>1.18</v>
          </cell>
          <cell r="F3124">
            <v>45789</v>
          </cell>
          <cell r="G3124" t="str">
            <v>（十九冶-江龙高速一分部）重庆市云阳县X886附近中国十九冶开云高速项目总包部西北43米*复兴拌合站</v>
          </cell>
          <cell r="H3124" t="str">
            <v>吴章红</v>
          </cell>
          <cell r="I3124">
            <v>18628165772</v>
          </cell>
        </row>
        <row r="3125">
          <cell r="A3125" t="str">
            <v>晋邦</v>
          </cell>
          <cell r="B3125" t="str">
            <v>盘螺</v>
          </cell>
          <cell r="C3125" t="str">
            <v>HRB400E Φ8</v>
          </cell>
          <cell r="D3125" t="str">
            <v>吨</v>
          </cell>
          <cell r="E3125">
            <v>15.178</v>
          </cell>
          <cell r="F3125">
            <v>45789</v>
          </cell>
          <cell r="G3125" t="str">
            <v>（十九冶-江龙高速一分部）重庆市云阳县X886附近中国十九冶开云高速项目总包部西北43米*复兴拌合站</v>
          </cell>
          <cell r="H3125" t="str">
            <v>吴章红</v>
          </cell>
          <cell r="I3125">
            <v>18628165772</v>
          </cell>
        </row>
        <row r="3126">
          <cell r="A3126" t="str">
            <v>晋邦</v>
          </cell>
          <cell r="B3126" t="str">
            <v>盘螺</v>
          </cell>
          <cell r="C3126" t="str">
            <v>HRB400E Φ10</v>
          </cell>
          <cell r="D3126" t="str">
            <v>吨</v>
          </cell>
          <cell r="E3126">
            <v>4.647</v>
          </cell>
          <cell r="F3126">
            <v>45789</v>
          </cell>
          <cell r="G3126" t="str">
            <v>（十九冶-江龙高速一分部）重庆市云阳县X886附近中国十九冶开云高速项目总包部西北43米*复兴拌合站</v>
          </cell>
          <cell r="H3126" t="str">
            <v>吴章红</v>
          </cell>
          <cell r="I3126">
            <v>18628165772</v>
          </cell>
        </row>
        <row r="3127">
          <cell r="A3127" t="str">
            <v>晋邦</v>
          </cell>
          <cell r="B3127" t="str">
            <v>直螺纹</v>
          </cell>
          <cell r="C3127" t="str">
            <v>HRB400E Φ12 9m</v>
          </cell>
          <cell r="D3127" t="str">
            <v>吨</v>
          </cell>
          <cell r="E3127">
            <v>5.667</v>
          </cell>
          <cell r="F3127">
            <v>45789</v>
          </cell>
          <cell r="G3127" t="str">
            <v>（十九冶-江龙高速一分部）重庆市云阳县X886附近中国十九冶开云高速项目总包部西北43米*复兴拌合站</v>
          </cell>
          <cell r="H3127" t="str">
            <v>吴章红</v>
          </cell>
          <cell r="I3127">
            <v>18628165772</v>
          </cell>
        </row>
        <row r="3128">
          <cell r="A3128" t="str">
            <v>晋邦</v>
          </cell>
          <cell r="B3128" t="str">
            <v>直螺纹</v>
          </cell>
          <cell r="C3128" t="str">
            <v>HRB400E Φ16 9m</v>
          </cell>
          <cell r="D3128" t="str">
            <v>吨</v>
          </cell>
          <cell r="E3128">
            <v>1.453</v>
          </cell>
          <cell r="F3128">
            <v>45789</v>
          </cell>
          <cell r="G3128" t="str">
            <v>（十九冶-江龙高速一分部）重庆市云阳县X886附近中国十九冶开云高速项目总包部西北43米*复兴拌合站</v>
          </cell>
          <cell r="H3128" t="str">
            <v>吴章红</v>
          </cell>
          <cell r="I3128">
            <v>18628165772</v>
          </cell>
        </row>
        <row r="3129">
          <cell r="A3129" t="str">
            <v>晋邦</v>
          </cell>
          <cell r="B3129" t="str">
            <v>直螺纹</v>
          </cell>
          <cell r="C3129" t="str">
            <v>HRB400E Φ18 9m</v>
          </cell>
          <cell r="D3129" t="str">
            <v>吨</v>
          </cell>
          <cell r="E3129">
            <v>7.41</v>
          </cell>
          <cell r="F3129">
            <v>45789</v>
          </cell>
          <cell r="G3129" t="str">
            <v>（十九冶-江龙高速一分部）重庆市云阳县X886附近中国十九冶开云高速项目总包部西北43米*复兴拌合站</v>
          </cell>
          <cell r="H3129" t="str">
            <v>吴章红</v>
          </cell>
          <cell r="I3129">
            <v>18628165772</v>
          </cell>
        </row>
        <row r="3130">
          <cell r="A3130" t="str">
            <v>晋邦</v>
          </cell>
          <cell r="B3130" t="str">
            <v>直螺纹</v>
          </cell>
          <cell r="C3130" t="str">
            <v>HRB400E Φ20 9m</v>
          </cell>
          <cell r="D3130" t="str">
            <v>吨</v>
          </cell>
          <cell r="E3130">
            <v>5.413</v>
          </cell>
          <cell r="F3130">
            <v>45789</v>
          </cell>
          <cell r="G3130" t="str">
            <v>（十九冶-江龙高速一分部）重庆市云阳县X886附近中国十九冶开云高速项目总包部西北43米*复兴拌合站</v>
          </cell>
          <cell r="H3130" t="str">
            <v>吴章红</v>
          </cell>
          <cell r="I3130">
            <v>18628165772</v>
          </cell>
        </row>
        <row r="3131">
          <cell r="A3131" t="str">
            <v>晋邦</v>
          </cell>
          <cell r="B3131" t="str">
            <v>直螺纹</v>
          </cell>
          <cell r="C3131" t="str">
            <v>HRB400E Φ22 9m</v>
          </cell>
          <cell r="D3131" t="str">
            <v>吨</v>
          </cell>
          <cell r="E3131">
            <v>3.171</v>
          </cell>
          <cell r="F3131">
            <v>45789</v>
          </cell>
          <cell r="G3131" t="str">
            <v>（十九冶-江龙高速一分部）重庆市云阳县X886附近中国十九冶开云高速项目总包部西北43米*复兴拌合站</v>
          </cell>
          <cell r="H3131" t="str">
            <v>吴章红</v>
          </cell>
          <cell r="I3131">
            <v>18628165772</v>
          </cell>
        </row>
        <row r="3132">
          <cell r="A3132" t="str">
            <v>晋邦</v>
          </cell>
          <cell r="B3132" t="str">
            <v>直螺纹</v>
          </cell>
          <cell r="C3132" t="str">
            <v>HRB400E Φ25 9m</v>
          </cell>
          <cell r="D3132" t="str">
            <v>吨</v>
          </cell>
          <cell r="E3132">
            <v>3.197</v>
          </cell>
          <cell r="F3132">
            <v>45789</v>
          </cell>
          <cell r="G3132" t="str">
            <v>（十九冶-江龙高速一分部）重庆市云阳县X886附近中国十九冶开云高速项目总包部西北43米*复兴拌合站</v>
          </cell>
          <cell r="H3132" t="str">
            <v>吴章红</v>
          </cell>
          <cell r="I3132">
            <v>18628165772</v>
          </cell>
        </row>
        <row r="3133">
          <cell r="A3133" t="str">
            <v>陕钢</v>
          </cell>
          <cell r="B3133" t="str">
            <v>盘螺</v>
          </cell>
          <cell r="C3133" t="str">
            <v>HRB400E Φ6</v>
          </cell>
          <cell r="D3133" t="str">
            <v>吨</v>
          </cell>
          <cell r="E3133">
            <v>4</v>
          </cell>
          <cell r="F3133">
            <v>45790</v>
          </cell>
          <cell r="G3133" t="str">
            <v>（华西简阳西城嘉苑）四川省成都市简阳市简城街道高屋村</v>
          </cell>
          <cell r="H3133" t="str">
            <v>张瀚镭</v>
          </cell>
          <cell r="I3133">
            <v>15884666220</v>
          </cell>
        </row>
        <row r="3134">
          <cell r="A3134" t="str">
            <v>陕钢</v>
          </cell>
          <cell r="B3134" t="str">
            <v>盘螺</v>
          </cell>
          <cell r="C3134" t="str">
            <v>HRB400E Φ8</v>
          </cell>
          <cell r="D3134" t="str">
            <v>吨</v>
          </cell>
          <cell r="E3134">
            <v>32</v>
          </cell>
          <cell r="F3134">
            <v>45790</v>
          </cell>
          <cell r="G3134" t="str">
            <v>（华西简阳西城嘉苑）四川省成都市简阳市简城街道高屋村</v>
          </cell>
          <cell r="H3134" t="str">
            <v>张瀚镭</v>
          </cell>
          <cell r="I3134">
            <v>15884666220</v>
          </cell>
        </row>
        <row r="3135">
          <cell r="A3135" t="str">
            <v>德胜</v>
          </cell>
          <cell r="B3135" t="str">
            <v>螺纹钢</v>
          </cell>
          <cell r="C3135" t="str">
            <v>HRB400E Φ14 9m</v>
          </cell>
          <cell r="D3135" t="str">
            <v>吨</v>
          </cell>
          <cell r="E3135">
            <v>9</v>
          </cell>
          <cell r="F3135">
            <v>45790</v>
          </cell>
          <cell r="G3135" t="str">
            <v>成都市都江堰市石羊镇丰乐村10组殡仪馆旁</v>
          </cell>
          <cell r="H3135" t="str">
            <v>马佳荣</v>
          </cell>
          <cell r="I3135">
            <v>17872107112</v>
          </cell>
        </row>
        <row r="3136">
          <cell r="A3136" t="str">
            <v>德胜</v>
          </cell>
          <cell r="B3136" t="str">
            <v>螺纹钢</v>
          </cell>
          <cell r="C3136" t="str">
            <v>HRB400E Φ18 9m</v>
          </cell>
          <cell r="D3136" t="str">
            <v>吨</v>
          </cell>
          <cell r="E3136">
            <v>15</v>
          </cell>
          <cell r="F3136">
            <v>45790</v>
          </cell>
          <cell r="G3136" t="str">
            <v>成都市都江堰市石羊镇丰乐村10组殡仪馆旁</v>
          </cell>
          <cell r="H3136" t="str">
            <v>马佳荣</v>
          </cell>
          <cell r="I3136">
            <v>17872107112</v>
          </cell>
        </row>
        <row r="3137">
          <cell r="A3137" t="str">
            <v>德胜</v>
          </cell>
          <cell r="B3137" t="str">
            <v>螺纹钢</v>
          </cell>
          <cell r="C3137" t="str">
            <v>HRB400E Φ20 9m</v>
          </cell>
          <cell r="D3137" t="str">
            <v>吨</v>
          </cell>
          <cell r="E3137">
            <v>11</v>
          </cell>
          <cell r="F3137">
            <v>45790</v>
          </cell>
          <cell r="G3137" t="str">
            <v>成都市都江堰市石羊镇丰乐村10组殡仪馆旁</v>
          </cell>
          <cell r="H3137" t="str">
            <v>马佳荣</v>
          </cell>
          <cell r="I3137">
            <v>17872107112</v>
          </cell>
        </row>
        <row r="3138">
          <cell r="A3138" t="str">
            <v>晋邦</v>
          </cell>
          <cell r="B3138" t="str">
            <v>高线</v>
          </cell>
          <cell r="C3138" t="str">
            <v>HPB300 Φ8</v>
          </cell>
          <cell r="D3138" t="str">
            <v>吨</v>
          </cell>
          <cell r="E3138">
            <v>7</v>
          </cell>
          <cell r="F3138">
            <v>45790</v>
          </cell>
          <cell r="G3138" t="str">
            <v>（华西简阳西城嘉苑）四川省成都市简阳市简城街道高屋村</v>
          </cell>
          <cell r="H3138" t="str">
            <v>张瀚镭</v>
          </cell>
          <cell r="I3138">
            <v>15884666220</v>
          </cell>
        </row>
        <row r="3139">
          <cell r="A3139" t="str">
            <v>晋邦</v>
          </cell>
          <cell r="B3139" t="str">
            <v>盘螺</v>
          </cell>
          <cell r="C3139" t="str">
            <v>HRB400E Φ8</v>
          </cell>
          <cell r="D3139" t="str">
            <v>吨</v>
          </cell>
          <cell r="E3139">
            <v>30</v>
          </cell>
          <cell r="F3139">
            <v>45790</v>
          </cell>
          <cell r="G3139" t="str">
            <v>（华西简阳西城嘉苑）四川省成都市简阳市简城街道高屋村</v>
          </cell>
          <cell r="H3139" t="str">
            <v>张瀚镭</v>
          </cell>
          <cell r="I3139">
            <v>15884666220</v>
          </cell>
        </row>
        <row r="3140">
          <cell r="A3140" t="str">
            <v>晋邦</v>
          </cell>
          <cell r="B3140" t="str">
            <v>盘螺</v>
          </cell>
          <cell r="C3140" t="str">
            <v>HRB400E Φ10</v>
          </cell>
          <cell r="D3140" t="str">
            <v>吨</v>
          </cell>
          <cell r="E3140">
            <v>100</v>
          </cell>
          <cell r="F3140">
            <v>45790</v>
          </cell>
          <cell r="G3140" t="str">
            <v>（华西简阳西城嘉苑）四川省成都市简阳市简城街道高屋村</v>
          </cell>
          <cell r="H3140" t="str">
            <v>张瀚镭</v>
          </cell>
          <cell r="I3140">
            <v>15884666220</v>
          </cell>
        </row>
        <row r="3141">
          <cell r="A3141" t="str">
            <v>晋邦</v>
          </cell>
          <cell r="B3141" t="str">
            <v>直螺纹</v>
          </cell>
          <cell r="C3141" t="str">
            <v>HRB400E Φ12 9m</v>
          </cell>
          <cell r="D3141" t="str">
            <v>吨</v>
          </cell>
          <cell r="E3141">
            <v>23</v>
          </cell>
          <cell r="F3141">
            <v>45790</v>
          </cell>
          <cell r="G3141" t="str">
            <v>（十九冶-江龙高速一分部）重庆市云阳县X886附近中国十九冶开云高速项目总包部西98米*龙王溪大桥桥面</v>
          </cell>
          <cell r="H3141" t="str">
            <v>吴章红</v>
          </cell>
          <cell r="I3141">
            <v>18628165772</v>
          </cell>
        </row>
        <row r="3142">
          <cell r="A3142" t="str">
            <v>晋邦</v>
          </cell>
          <cell r="B3142" t="str">
            <v>盘螺</v>
          </cell>
          <cell r="C3142" t="str">
            <v>HRB400E Φ10</v>
          </cell>
          <cell r="D3142" t="str">
            <v>吨</v>
          </cell>
          <cell r="E3142">
            <v>5</v>
          </cell>
          <cell r="F3142">
            <v>45790</v>
          </cell>
          <cell r="G3142" t="str">
            <v>（十九冶-江龙高速一分部）重庆市云阳县X886附近中国十九冶开云高速项目总包部西98米*龙王溪大桥桥面</v>
          </cell>
          <cell r="H3142" t="str">
            <v>吴章红</v>
          </cell>
          <cell r="I3142">
            <v>18628165772</v>
          </cell>
        </row>
        <row r="3143">
          <cell r="A3143" t="str">
            <v>晋邦</v>
          </cell>
          <cell r="B3143" t="str">
            <v>高线</v>
          </cell>
          <cell r="C3143" t="str">
            <v>HPB300Φ10</v>
          </cell>
          <cell r="D3143" t="str">
            <v>吨</v>
          </cell>
          <cell r="E3143">
            <v>7.5</v>
          </cell>
          <cell r="F3143">
            <v>45790</v>
          </cell>
          <cell r="G3143" t="str">
            <v>（十九冶-江龙高速一分部）重庆市云阳县X886附近中国十九冶开云高速项目总包部西98米*龙王溪大桥桥面</v>
          </cell>
          <cell r="H3143" t="str">
            <v>吴章红</v>
          </cell>
          <cell r="I3143">
            <v>18628165772</v>
          </cell>
        </row>
        <row r="3144">
          <cell r="A3144" t="str">
            <v>晋邦</v>
          </cell>
          <cell r="B3144" t="str">
            <v>直螺纹</v>
          </cell>
          <cell r="C3144" t="str">
            <v>HRB400E Φ12 9m</v>
          </cell>
          <cell r="D3144" t="str">
            <v>吨</v>
          </cell>
          <cell r="E3144">
            <v>17</v>
          </cell>
          <cell r="F3144">
            <v>45790</v>
          </cell>
          <cell r="G3144" t="str">
            <v>（十九冶-江龙高速一分部）重庆市云阳县X886附近中国十九冶开云高速项目总包部西98米*复兴互通预制梁场</v>
          </cell>
          <cell r="H3144" t="str">
            <v>吴章红</v>
          </cell>
          <cell r="I3144">
            <v>18628165772</v>
          </cell>
        </row>
        <row r="3145">
          <cell r="A3145" t="str">
            <v>德胜</v>
          </cell>
          <cell r="B3145" t="str">
            <v>螺纹钢</v>
          </cell>
          <cell r="C3145" t="str">
            <v>HRB400E Φ18 9m</v>
          </cell>
          <cell r="D3145" t="str">
            <v>吨</v>
          </cell>
          <cell r="E3145">
            <v>35</v>
          </cell>
          <cell r="F3145">
            <v>45790</v>
          </cell>
          <cell r="G3145" t="str">
            <v>（华西简阳西城嘉苑）四川省成都市简阳市简城街道高屋村</v>
          </cell>
          <cell r="H3145" t="str">
            <v>张瀚镭</v>
          </cell>
          <cell r="I3145">
            <v>15884666220</v>
          </cell>
        </row>
        <row r="3146">
          <cell r="A3146" t="str">
            <v>德胜</v>
          </cell>
          <cell r="B3146" t="str">
            <v>螺纹钢</v>
          </cell>
          <cell r="C3146" t="str">
            <v>HRB400EФ18*9m</v>
          </cell>
          <cell r="D3146" t="str">
            <v>吨</v>
          </cell>
          <cell r="E3146">
            <v>105</v>
          </cell>
          <cell r="F3146">
            <v>45790</v>
          </cell>
          <cell r="G3146" t="str">
            <v>（中铁六局呼和公司康新高速TJ4-2标）四川省甘孜藏族自治州康定市新都桥镇东俄罗三村中建八局搅拌站旁</v>
          </cell>
          <cell r="H3146" t="str">
            <v>王坤</v>
          </cell>
          <cell r="I3146">
            <v>15647490007</v>
          </cell>
        </row>
        <row r="3147">
          <cell r="A3147" t="str">
            <v>八局</v>
          </cell>
          <cell r="B3147" t="str">
            <v>螺纹钢</v>
          </cell>
          <cell r="C3147" t="str">
            <v>HRB400E Φ32 12m</v>
          </cell>
          <cell r="D3147" t="str">
            <v>吨</v>
          </cell>
          <cell r="E3147">
            <v>35</v>
          </cell>
          <cell r="F3147">
            <v>45790</v>
          </cell>
          <cell r="G3147" t="str">
            <v>（中铁北京局-资乐高速6标）四川省乐山市市中区土主镇资乐高速TJ6标项目试验室</v>
          </cell>
          <cell r="H3147" t="str">
            <v>刘岩</v>
          </cell>
          <cell r="I3147">
            <v>18543566469</v>
          </cell>
        </row>
        <row r="3148">
          <cell r="A3148" t="str">
            <v>八局</v>
          </cell>
          <cell r="B3148" t="str">
            <v>盘螺</v>
          </cell>
          <cell r="C3148" t="str">
            <v>HRB400E Φ12</v>
          </cell>
          <cell r="D3148" t="str">
            <v>吨</v>
          </cell>
          <cell r="E3148">
            <v>35</v>
          </cell>
          <cell r="F3148">
            <v>45790</v>
          </cell>
          <cell r="G3148" t="str">
            <v>（中铁广州局-资乐高速5标）四川省乐山市井研县希望大道116号</v>
          </cell>
          <cell r="H3148" t="str">
            <v>廖俊杰</v>
          </cell>
          <cell r="I3148">
            <v>15775100965</v>
          </cell>
        </row>
        <row r="3149">
          <cell r="A3149" t="str">
            <v>八局</v>
          </cell>
          <cell r="B3149" t="str">
            <v>螺纹钢</v>
          </cell>
          <cell r="C3149" t="str">
            <v>HRB400E Φ25 12m</v>
          </cell>
          <cell r="D3149" t="str">
            <v>吨</v>
          </cell>
          <cell r="E3149">
            <v>35</v>
          </cell>
          <cell r="F3149">
            <v>45790</v>
          </cell>
          <cell r="G3149" t="str">
            <v>（中铁广州局-资乐高速5标）四川省乐山市井研县希望大道116号</v>
          </cell>
          <cell r="H3149" t="str">
            <v>廖俊杰</v>
          </cell>
          <cell r="I3149">
            <v>15775100965</v>
          </cell>
        </row>
        <row r="3150">
          <cell r="A3150" t="str">
            <v>八局</v>
          </cell>
          <cell r="B3150" t="str">
            <v>螺纹钢</v>
          </cell>
          <cell r="C3150" t="str">
            <v>HRB400E Φ28 9m</v>
          </cell>
          <cell r="D3150" t="str">
            <v>吨</v>
          </cell>
          <cell r="E3150">
            <v>35</v>
          </cell>
          <cell r="F3150">
            <v>45790</v>
          </cell>
          <cell r="G3150" t="str">
            <v>（中铁广州局-资乐高速5标）四川省乐山市井研县希望大道116号</v>
          </cell>
          <cell r="H3150" t="str">
            <v>廖俊杰</v>
          </cell>
          <cell r="I3150">
            <v>15775100965</v>
          </cell>
        </row>
        <row r="3151">
          <cell r="A3151" t="str">
            <v>八局</v>
          </cell>
          <cell r="B3151" t="str">
            <v>螺纹钢</v>
          </cell>
          <cell r="C3151" t="str">
            <v>HRB400E Φ20 12m</v>
          </cell>
          <cell r="D3151" t="str">
            <v>吨</v>
          </cell>
          <cell r="E3151">
            <v>35</v>
          </cell>
          <cell r="F3151">
            <v>45790</v>
          </cell>
          <cell r="G3151" t="str">
            <v>（中铁广州局-资乐高速5标）四川省乐山市井研县希望大道116号</v>
          </cell>
          <cell r="H3151" t="str">
            <v>廖俊杰</v>
          </cell>
          <cell r="I3151">
            <v>15775100965</v>
          </cell>
        </row>
        <row r="3152">
          <cell r="A3152" t="str">
            <v>八局</v>
          </cell>
          <cell r="B3152" t="str">
            <v>螺纹钢</v>
          </cell>
          <cell r="C3152" t="str">
            <v>HRB400E Φ16 9m</v>
          </cell>
          <cell r="D3152" t="str">
            <v>吨</v>
          </cell>
          <cell r="E3152">
            <v>18</v>
          </cell>
          <cell r="F3152">
            <v>45790</v>
          </cell>
          <cell r="G3152" t="str">
            <v>（中铁广州局-资乐高速5标）四川省乐山市井研县希望大道116号</v>
          </cell>
          <cell r="H3152" t="str">
            <v>廖俊杰</v>
          </cell>
          <cell r="I3152">
            <v>15775100965</v>
          </cell>
        </row>
        <row r="3153">
          <cell r="A3153" t="str">
            <v>八局</v>
          </cell>
          <cell r="B3153" t="str">
            <v>螺纹钢</v>
          </cell>
          <cell r="C3153" t="str">
            <v>HRB400E Φ20 9m</v>
          </cell>
          <cell r="D3153" t="str">
            <v>吨</v>
          </cell>
          <cell r="E3153">
            <v>18</v>
          </cell>
          <cell r="F3153">
            <v>45790</v>
          </cell>
          <cell r="G3153" t="str">
            <v>（中铁广州局-资乐高速5标）四川省乐山市井研县希望大道116号</v>
          </cell>
          <cell r="H3153" t="str">
            <v>廖俊杰</v>
          </cell>
          <cell r="I3153">
            <v>15775100965</v>
          </cell>
        </row>
        <row r="3154">
          <cell r="A3154" t="str">
            <v>八局</v>
          </cell>
          <cell r="B3154" t="str">
            <v>螺纹钢</v>
          </cell>
          <cell r="C3154" t="str">
            <v>HRB400E Φ25 12m</v>
          </cell>
          <cell r="D3154" t="str">
            <v>吨</v>
          </cell>
          <cell r="E3154">
            <v>105</v>
          </cell>
          <cell r="F3154">
            <v>45790</v>
          </cell>
          <cell r="G3154" t="str">
            <v>（中铁广州局-成渝扩容2标）成渝扩容项目ZCB3-2标2＃拌和站【雁江区联盟桥东北50米(资资路) 】</v>
          </cell>
          <cell r="H3154" t="str">
            <v>刘沛琦</v>
          </cell>
          <cell r="I3154">
            <v>18011784798</v>
          </cell>
        </row>
        <row r="3155">
          <cell r="A3155" t="str">
            <v>八局</v>
          </cell>
          <cell r="B3155" t="str">
            <v>螺纹钢</v>
          </cell>
          <cell r="C3155" t="str">
            <v>HRB400E Φ25 12m</v>
          </cell>
          <cell r="D3155" t="str">
            <v>吨</v>
          </cell>
          <cell r="E3155">
            <v>70</v>
          </cell>
          <cell r="F3155">
            <v>45790</v>
          </cell>
          <cell r="G3155" t="str">
            <v>（中铁广州局-成渝扩容2标）四川省资阳市雁江区南双路杨家糖房</v>
          </cell>
          <cell r="H3155" t="str">
            <v>邓志强</v>
          </cell>
          <cell r="I3155">
            <v>17603045490</v>
          </cell>
        </row>
        <row r="3156">
          <cell r="A3156" t="str">
            <v>德胜</v>
          </cell>
          <cell r="B3156" t="str">
            <v>螺纹钢</v>
          </cell>
          <cell r="C3156" t="str">
            <v>HRB400E Φ12 12m</v>
          </cell>
          <cell r="D3156" t="str">
            <v>吨</v>
          </cell>
          <cell r="E3156">
            <v>36.153</v>
          </cell>
          <cell r="F3156">
            <v>45791</v>
          </cell>
          <cell r="G3156" t="str">
            <v>（安久供应链项目）四川省宜宾市翠屏区志诚路</v>
          </cell>
          <cell r="H3156" t="str">
            <v>毛新熠</v>
          </cell>
          <cell r="I3156">
            <v>18208171901</v>
          </cell>
        </row>
        <row r="3157">
          <cell r="A3157" t="str">
            <v>德胜</v>
          </cell>
          <cell r="B3157" t="str">
            <v>螺纹钢</v>
          </cell>
          <cell r="C3157" t="str">
            <v>HRB400E Φ25 12m</v>
          </cell>
          <cell r="D3157" t="str">
            <v>吨</v>
          </cell>
          <cell r="E3157">
            <v>35.438</v>
          </cell>
          <cell r="F3157">
            <v>45791</v>
          </cell>
          <cell r="G3157" t="str">
            <v>（安久供应链项目）四川省宜宾市翠屏区志诚路</v>
          </cell>
          <cell r="H3157" t="str">
            <v>毛新熠</v>
          </cell>
          <cell r="I3157">
            <v>18208171901</v>
          </cell>
        </row>
        <row r="3158">
          <cell r="A3158" t="str">
            <v>德胜</v>
          </cell>
          <cell r="B3158" t="str">
            <v>螺纹钢</v>
          </cell>
          <cell r="C3158" t="str">
            <v>HRB400E Φ12 12m</v>
          </cell>
          <cell r="D3158" t="str">
            <v>吨</v>
          </cell>
          <cell r="E3158">
            <v>30.591</v>
          </cell>
          <cell r="F3158">
            <v>45791</v>
          </cell>
          <cell r="G3158" t="str">
            <v>（安久供应链项目）四川省宜宾市翠屏区志诚路</v>
          </cell>
          <cell r="H3158" t="str">
            <v>毛新熠</v>
          </cell>
          <cell r="I3158">
            <v>18208171901</v>
          </cell>
        </row>
        <row r="3159">
          <cell r="A3159" t="str">
            <v>德胜</v>
          </cell>
          <cell r="B3159" t="str">
            <v>螺纹钢</v>
          </cell>
          <cell r="C3159" t="str">
            <v>HRB400E Φ16 12m</v>
          </cell>
          <cell r="D3159" t="str">
            <v>吨</v>
          </cell>
          <cell r="E3159">
            <v>19.243</v>
          </cell>
          <cell r="F3159">
            <v>45791</v>
          </cell>
          <cell r="G3159" t="str">
            <v>（安久供应链项目）四川省宜宾市翠屏区志诚路</v>
          </cell>
          <cell r="H3159" t="str">
            <v>毛新熠</v>
          </cell>
          <cell r="I3159">
            <v>18208171901</v>
          </cell>
        </row>
        <row r="3160">
          <cell r="A3160" t="str">
            <v>德胜</v>
          </cell>
          <cell r="B3160" t="str">
            <v>螺纹钢</v>
          </cell>
          <cell r="C3160" t="str">
            <v>HRB400E Φ20 12m</v>
          </cell>
          <cell r="D3160" t="str">
            <v>吨</v>
          </cell>
          <cell r="E3160">
            <v>19.299</v>
          </cell>
          <cell r="F3160">
            <v>45791</v>
          </cell>
          <cell r="G3160" t="str">
            <v>（安久供应链项目）四川省宜宾市翠屏区志诚路</v>
          </cell>
          <cell r="H3160" t="str">
            <v>毛新熠</v>
          </cell>
          <cell r="I3160">
            <v>18208171901</v>
          </cell>
        </row>
        <row r="3161">
          <cell r="A3161" t="str">
            <v>德胜</v>
          </cell>
          <cell r="B3161" t="str">
            <v>螺纹钢</v>
          </cell>
          <cell r="C3161" t="str">
            <v>HRB400E Φ22 12m</v>
          </cell>
          <cell r="D3161" t="str">
            <v>吨</v>
          </cell>
          <cell r="E3161">
            <v>19.026</v>
          </cell>
          <cell r="F3161">
            <v>45791</v>
          </cell>
          <cell r="G3161" t="str">
            <v>（安久供应链项目）四川省宜宾市翠屏区志诚路</v>
          </cell>
          <cell r="H3161" t="str">
            <v>毛新熠</v>
          </cell>
          <cell r="I3161">
            <v>18208171901</v>
          </cell>
        </row>
        <row r="3162">
          <cell r="A3162" t="str">
            <v>德胜</v>
          </cell>
          <cell r="B3162" t="str">
            <v>螺纹钢</v>
          </cell>
          <cell r="C3162" t="str">
            <v>HRB400E Φ25 12m</v>
          </cell>
          <cell r="D3162" t="str">
            <v>吨</v>
          </cell>
          <cell r="E3162">
            <v>16.356</v>
          </cell>
          <cell r="F3162">
            <v>45791</v>
          </cell>
          <cell r="G3162" t="str">
            <v>（安久供应链项目）四川省宜宾市翠屏区志诚路</v>
          </cell>
          <cell r="H3162" t="str">
            <v>毛新熠</v>
          </cell>
          <cell r="I3162">
            <v>18208171901</v>
          </cell>
        </row>
        <row r="3163">
          <cell r="A3163" t="str">
            <v>德胜</v>
          </cell>
          <cell r="B3163" t="str">
            <v>螺纹钢</v>
          </cell>
          <cell r="C3163" t="str">
            <v>HRB400E Φ28 12m</v>
          </cell>
          <cell r="D3163" t="str">
            <v>吨</v>
          </cell>
          <cell r="E3163">
            <v>38.136</v>
          </cell>
          <cell r="F3163">
            <v>45791</v>
          </cell>
          <cell r="G3163" t="str">
            <v>（安久供应链项目）四川省宜宾市翠屏区志诚路</v>
          </cell>
          <cell r="H3163" t="str">
            <v>毛新熠</v>
          </cell>
          <cell r="I3163">
            <v>18208171901</v>
          </cell>
        </row>
        <row r="3164">
          <cell r="A3164" t="str">
            <v>德胜</v>
          </cell>
          <cell r="B3164" t="str">
            <v>螺纹钢</v>
          </cell>
          <cell r="C3164" t="str">
            <v>HRB400E Φ25 12m</v>
          </cell>
          <cell r="D3164" t="str">
            <v>吨</v>
          </cell>
          <cell r="E3164">
            <v>40.89</v>
          </cell>
          <cell r="F3164">
            <v>45791</v>
          </cell>
          <cell r="G3164" t="str">
            <v>（安久供应链项目）四川省宜宾市翠屏区志诚路</v>
          </cell>
          <cell r="H3164" t="str">
            <v>毛新熠</v>
          </cell>
          <cell r="I3164">
            <v>18208171901</v>
          </cell>
        </row>
        <row r="3165">
          <cell r="A3165" t="str">
            <v>德胜</v>
          </cell>
          <cell r="B3165" t="str">
            <v>螺纹钢</v>
          </cell>
          <cell r="C3165" t="str">
            <v>HRB400E Φ28 12m</v>
          </cell>
          <cell r="D3165" t="str">
            <v>吨</v>
          </cell>
          <cell r="E3165">
            <v>19.068</v>
          </cell>
          <cell r="F3165">
            <v>45791</v>
          </cell>
          <cell r="G3165" t="str">
            <v>（安久供应链项目）四川省宜宾市翠屏区志诚路</v>
          </cell>
          <cell r="H3165" t="str">
            <v>毛新熠</v>
          </cell>
          <cell r="I3165">
            <v>18208171901</v>
          </cell>
        </row>
        <row r="3166">
          <cell r="A3166" t="str">
            <v>德胜</v>
          </cell>
          <cell r="B3166" t="str">
            <v>螺纹钢</v>
          </cell>
          <cell r="C3166" t="str">
            <v>HRB400E Φ32 12m</v>
          </cell>
          <cell r="D3166" t="str">
            <v>吨</v>
          </cell>
          <cell r="E3166">
            <v>10.904</v>
          </cell>
          <cell r="F3166">
            <v>45791</v>
          </cell>
          <cell r="G3166" t="str">
            <v>（安久供应链项目）四川省宜宾市翠屏区志诚路</v>
          </cell>
          <cell r="H3166" t="str">
            <v>毛新熠</v>
          </cell>
          <cell r="I3166">
            <v>18208171901</v>
          </cell>
        </row>
        <row r="3167">
          <cell r="A3167" t="str">
            <v>钢固融</v>
          </cell>
          <cell r="B3167" t="str">
            <v>螺纹钢</v>
          </cell>
          <cell r="C3167" t="str">
            <v>HRB400E Φ14 9m</v>
          </cell>
          <cell r="D3167" t="str">
            <v>吨</v>
          </cell>
          <cell r="E3167">
            <v>12</v>
          </cell>
          <cell r="F3167">
            <v>45791</v>
          </cell>
          <cell r="G3167" t="str">
            <v>（中铁五局新津tod项目）成都市新津区旭辉天府未来城南(华金路南)</v>
          </cell>
          <cell r="H3167" t="str">
            <v>戴军</v>
          </cell>
          <cell r="I3167">
            <v>15984585768</v>
          </cell>
        </row>
        <row r="3168">
          <cell r="A3168" t="str">
            <v>钢固融</v>
          </cell>
          <cell r="B3168" t="str">
            <v>螺纹钢</v>
          </cell>
          <cell r="C3168" t="str">
            <v>HRB500E Φ12 9m</v>
          </cell>
          <cell r="D3168" t="str">
            <v>吨</v>
          </cell>
          <cell r="E3168">
            <v>3</v>
          </cell>
          <cell r="F3168">
            <v>45791</v>
          </cell>
          <cell r="G3168" t="str">
            <v>（中铁五局新津tod项目）成都市新津区旭辉天府未来城南(华金路南)</v>
          </cell>
          <cell r="H3168" t="str">
            <v>戴军</v>
          </cell>
          <cell r="I3168">
            <v>15984585768</v>
          </cell>
        </row>
        <row r="3169">
          <cell r="A3169" t="str">
            <v>钢固融</v>
          </cell>
          <cell r="B3169" t="str">
            <v>螺纹钢</v>
          </cell>
          <cell r="C3169" t="str">
            <v>HRB500E Φ14 9m</v>
          </cell>
          <cell r="D3169" t="str">
            <v>吨</v>
          </cell>
          <cell r="E3169">
            <v>3</v>
          </cell>
          <cell r="F3169">
            <v>45791</v>
          </cell>
          <cell r="G3169" t="str">
            <v>（中铁五局新津tod项目）成都市新津区旭辉天府未来城南(华金路南)</v>
          </cell>
          <cell r="H3169" t="str">
            <v>戴军</v>
          </cell>
          <cell r="I3169">
            <v>15984585768</v>
          </cell>
        </row>
        <row r="3170">
          <cell r="A3170" t="str">
            <v>钢固融</v>
          </cell>
          <cell r="B3170" t="str">
            <v>螺纹钢</v>
          </cell>
          <cell r="C3170" t="str">
            <v>HRB500E Φ20 9m</v>
          </cell>
          <cell r="D3170" t="str">
            <v>吨</v>
          </cell>
          <cell r="E3170">
            <v>3</v>
          </cell>
          <cell r="F3170">
            <v>45791</v>
          </cell>
          <cell r="G3170" t="str">
            <v>（中铁五局新津tod项目）成都市新津区旭辉天府未来城南(华金路南)</v>
          </cell>
          <cell r="H3170" t="str">
            <v>戴军</v>
          </cell>
          <cell r="I3170">
            <v>15984585768</v>
          </cell>
        </row>
        <row r="3171">
          <cell r="A3171" t="str">
            <v>钢固融</v>
          </cell>
          <cell r="B3171" t="str">
            <v>螺纹钢</v>
          </cell>
          <cell r="C3171" t="str">
            <v>HRB500E Φ22 9m</v>
          </cell>
          <cell r="D3171" t="str">
            <v>吨</v>
          </cell>
          <cell r="E3171">
            <v>3</v>
          </cell>
          <cell r="F3171">
            <v>45791</v>
          </cell>
          <cell r="G3171" t="str">
            <v>（中铁五局新津tod项目）成都市新津区旭辉天府未来城南(华金路南)</v>
          </cell>
          <cell r="H3171" t="str">
            <v>戴军</v>
          </cell>
          <cell r="I3171">
            <v>15984585768</v>
          </cell>
        </row>
        <row r="3172">
          <cell r="A3172" t="str">
            <v>钢固融</v>
          </cell>
          <cell r="B3172" t="str">
            <v>螺纹钢</v>
          </cell>
          <cell r="C3172" t="str">
            <v>HRB500E Φ25 9m</v>
          </cell>
          <cell r="D3172" t="str">
            <v>吨</v>
          </cell>
          <cell r="E3172">
            <v>10</v>
          </cell>
          <cell r="F3172">
            <v>45791</v>
          </cell>
          <cell r="G3172" t="str">
            <v>（中铁五局新津tod项目）成都市新津区旭辉天府未来城南(华金路南)</v>
          </cell>
          <cell r="H3172" t="str">
            <v>戴军</v>
          </cell>
          <cell r="I3172">
            <v>15984585768</v>
          </cell>
        </row>
        <row r="3173">
          <cell r="A3173" t="str">
            <v>德胜</v>
          </cell>
          <cell r="B3173" t="str">
            <v>螺纹钢</v>
          </cell>
          <cell r="C3173" t="str">
            <v>HRB400E Φ12 9m</v>
          </cell>
          <cell r="D3173" t="str">
            <v>吨</v>
          </cell>
          <cell r="E3173">
            <v>18</v>
          </cell>
          <cell r="F3173">
            <v>45791</v>
          </cell>
          <cell r="G3173" t="str">
            <v>（中铁五局新津tod项目）成都市新津区旭辉天府未来城南(华金路南)</v>
          </cell>
          <cell r="H3173" t="str">
            <v>李霜</v>
          </cell>
          <cell r="I3173">
            <v>18785086540</v>
          </cell>
        </row>
        <row r="3174">
          <cell r="A3174" t="str">
            <v>德胜</v>
          </cell>
          <cell r="B3174" t="str">
            <v>螺纹钢</v>
          </cell>
          <cell r="C3174" t="str">
            <v>HRB400E Φ14 9m</v>
          </cell>
          <cell r="D3174" t="str">
            <v>吨</v>
          </cell>
          <cell r="E3174">
            <v>3</v>
          </cell>
          <cell r="F3174">
            <v>45791</v>
          </cell>
          <cell r="G3174" t="str">
            <v>（中铁五局新津tod项目）成都市新津区旭辉天府未来城南(华金路南)</v>
          </cell>
          <cell r="H3174" t="str">
            <v>李霜</v>
          </cell>
          <cell r="I3174">
            <v>18785086540</v>
          </cell>
        </row>
        <row r="3175">
          <cell r="A3175" t="str">
            <v>德胜</v>
          </cell>
          <cell r="B3175" t="str">
            <v>螺纹钢</v>
          </cell>
          <cell r="C3175" t="str">
            <v>HRB500E Φ16 9m</v>
          </cell>
          <cell r="D3175" t="str">
            <v>吨</v>
          </cell>
          <cell r="E3175">
            <v>3</v>
          </cell>
          <cell r="F3175">
            <v>45791</v>
          </cell>
          <cell r="G3175" t="str">
            <v>（中铁五局新津tod项目）成都市新津区旭辉天府未来城南(华金路南)</v>
          </cell>
          <cell r="H3175" t="str">
            <v>李霜</v>
          </cell>
          <cell r="I3175">
            <v>18785086540</v>
          </cell>
        </row>
        <row r="3176">
          <cell r="A3176" t="str">
            <v>德胜</v>
          </cell>
          <cell r="B3176" t="str">
            <v>螺纹钢</v>
          </cell>
          <cell r="C3176" t="str">
            <v>HRB500E Φ18 9m</v>
          </cell>
          <cell r="D3176" t="str">
            <v>吨</v>
          </cell>
          <cell r="E3176">
            <v>3</v>
          </cell>
          <cell r="F3176">
            <v>45791</v>
          </cell>
          <cell r="G3176" t="str">
            <v>（中铁五局新津tod项目）成都市新津区旭辉天府未来城南(华金路南)</v>
          </cell>
          <cell r="H3176" t="str">
            <v>李霜</v>
          </cell>
          <cell r="I3176">
            <v>18785086540</v>
          </cell>
        </row>
        <row r="3177">
          <cell r="A3177" t="str">
            <v>德胜</v>
          </cell>
          <cell r="B3177" t="str">
            <v>螺纹钢</v>
          </cell>
          <cell r="C3177" t="str">
            <v>HRB500E Φ25 9m</v>
          </cell>
          <cell r="D3177" t="str">
            <v>吨</v>
          </cell>
          <cell r="E3177">
            <v>10</v>
          </cell>
          <cell r="F3177">
            <v>45791</v>
          </cell>
          <cell r="G3177" t="str">
            <v>（中铁五局新津tod项目）成都市新津区旭辉天府未来城南(华金路南)</v>
          </cell>
          <cell r="H3177" t="str">
            <v>李霜</v>
          </cell>
          <cell r="I3177">
            <v>18785086540</v>
          </cell>
        </row>
        <row r="3178">
          <cell r="A3178" t="str">
            <v>钢固融</v>
          </cell>
          <cell r="B3178" t="str">
            <v>螺纹钢</v>
          </cell>
          <cell r="C3178" t="str">
            <v>HRB500EФ32*9m</v>
          </cell>
          <cell r="D3178" t="str">
            <v>吨</v>
          </cell>
          <cell r="E3178">
            <v>140</v>
          </cell>
          <cell r="F3178">
            <v>45791</v>
          </cell>
          <cell r="G3178" t="str">
            <v>（中铁九桥康新高速TJ1-3标）四川省甘孜州康定市折多塘村车管所旁（使用德胜、威钢、成实）</v>
          </cell>
          <cell r="H3178" t="str">
            <v>王营光</v>
          </cell>
          <cell r="I3178">
            <v>13479287250</v>
          </cell>
        </row>
        <row r="3179">
          <cell r="A3179" t="str">
            <v>八局</v>
          </cell>
          <cell r="B3179" t="str">
            <v>盘螺</v>
          </cell>
          <cell r="C3179" t="str">
            <v>HRB400E Φ12</v>
          </cell>
          <cell r="D3179" t="str">
            <v>吨</v>
          </cell>
          <cell r="E3179">
            <v>35</v>
          </cell>
          <cell r="F3179">
            <v>45791</v>
          </cell>
          <cell r="G3179" t="str">
            <v>（中铁广州局-资乐高速5标）四川省乐山市井研县希望大道116号</v>
          </cell>
          <cell r="H3179" t="str">
            <v>廖俊杰</v>
          </cell>
          <cell r="I3179">
            <v>15775100965</v>
          </cell>
        </row>
        <row r="3180">
          <cell r="A3180" t="str">
            <v>润耀</v>
          </cell>
          <cell r="B3180" t="str">
            <v>盘螺</v>
          </cell>
          <cell r="C3180" t="str">
            <v>HRB400E Φ12</v>
          </cell>
          <cell r="D3180" t="str">
            <v>吨</v>
          </cell>
          <cell r="E3180">
            <v>10</v>
          </cell>
          <cell r="F3180">
            <v>45791</v>
          </cell>
          <cell r="G3180" t="str">
            <v>（华西萌海科创农业生态谷）成都市简阳市白金山水库</v>
          </cell>
          <cell r="H3180" t="str">
            <v>石清国</v>
          </cell>
          <cell r="I3180">
            <v>13458642015</v>
          </cell>
        </row>
        <row r="3181">
          <cell r="A3181" t="str">
            <v>润耀</v>
          </cell>
          <cell r="B3181" t="str">
            <v>螺纹钢</v>
          </cell>
          <cell r="C3181" t="str">
            <v>HRB400E Φ12 9m</v>
          </cell>
          <cell r="D3181" t="str">
            <v>吨</v>
          </cell>
          <cell r="E3181">
            <v>8</v>
          </cell>
          <cell r="F3181">
            <v>45791</v>
          </cell>
          <cell r="G3181" t="str">
            <v>（华西萌海科创农业生态谷）成都市简阳市白金山水库</v>
          </cell>
          <cell r="H3181" t="str">
            <v>石清国</v>
          </cell>
          <cell r="I3181">
            <v>13458642015</v>
          </cell>
        </row>
        <row r="3182">
          <cell r="A3182" t="str">
            <v>润耀</v>
          </cell>
          <cell r="B3182" t="str">
            <v>螺纹钢</v>
          </cell>
          <cell r="C3182" t="str">
            <v>HRB400E Φ14 9m</v>
          </cell>
          <cell r="D3182" t="str">
            <v>吨</v>
          </cell>
          <cell r="E3182">
            <v>3</v>
          </cell>
          <cell r="F3182">
            <v>45791</v>
          </cell>
          <cell r="G3182" t="str">
            <v>（华西萌海科创农业生态谷）成都市简阳市白金山水库</v>
          </cell>
          <cell r="H3182" t="str">
            <v>石清国</v>
          </cell>
          <cell r="I3182">
            <v>13458642015</v>
          </cell>
        </row>
        <row r="3183">
          <cell r="A3183" t="str">
            <v>润耀</v>
          </cell>
          <cell r="B3183" t="str">
            <v>螺纹钢</v>
          </cell>
          <cell r="C3183" t="str">
            <v>HRB500E Φ25</v>
          </cell>
          <cell r="D3183" t="str">
            <v>吨</v>
          </cell>
          <cell r="E3183">
            <v>14</v>
          </cell>
          <cell r="F3183">
            <v>45791</v>
          </cell>
          <cell r="G3183" t="str">
            <v>（华西萌海科创农业生态谷）成都市简阳市白金山水库</v>
          </cell>
          <cell r="H3183" t="str">
            <v>石清国</v>
          </cell>
          <cell r="I3183">
            <v>13458642015</v>
          </cell>
        </row>
        <row r="3184">
          <cell r="A3184" t="str">
            <v>吉晨盛泰</v>
          </cell>
          <cell r="B3184" t="str">
            <v>螺纹钢</v>
          </cell>
          <cell r="C3184" t="str">
            <v>HRB400E Φ28</v>
          </cell>
          <cell r="D3184" t="str">
            <v>吨</v>
          </cell>
          <cell r="E3184">
            <v>15</v>
          </cell>
          <cell r="F3184">
            <v>45792</v>
          </cell>
          <cell r="G3184" t="str">
            <v>中铁隧道局路桥公司西昭高速2标1分部凉山州金阳县派来镇</v>
          </cell>
          <cell r="H3184" t="str">
            <v>杨勇</v>
          </cell>
          <cell r="I3184">
            <v>18882117172</v>
          </cell>
        </row>
        <row r="3185">
          <cell r="A3185" t="str">
            <v>吉晨盛泰</v>
          </cell>
          <cell r="B3185" t="str">
            <v>螺纹钢</v>
          </cell>
          <cell r="C3185" t="str">
            <v>HRB400E Φ25</v>
          </cell>
          <cell r="D3185" t="str">
            <v>吨</v>
          </cell>
          <cell r="E3185">
            <v>75</v>
          </cell>
          <cell r="F3185">
            <v>45792</v>
          </cell>
          <cell r="G3185" t="str">
            <v>中铁隧道局路桥公司西昭高速2标1分部凉山州金阳县派来镇</v>
          </cell>
          <cell r="H3185" t="str">
            <v>杨勇</v>
          </cell>
          <cell r="I3185">
            <v>18882117172</v>
          </cell>
        </row>
        <row r="3186">
          <cell r="A3186" t="str">
            <v>吉晨盛泰</v>
          </cell>
          <cell r="B3186" t="str">
            <v>螺纹钢</v>
          </cell>
          <cell r="C3186" t="str">
            <v>HRB400E Φ12</v>
          </cell>
          <cell r="D3186" t="str">
            <v>吨</v>
          </cell>
          <cell r="E3186">
            <v>15</v>
          </cell>
          <cell r="F3186">
            <v>45792</v>
          </cell>
          <cell r="G3186" t="str">
            <v>中铁隧道局路桥公司西昭高速2标1分部凉山州金阳县派来镇</v>
          </cell>
          <cell r="H3186" t="str">
            <v>杨勇</v>
          </cell>
          <cell r="I3186">
            <v>18882117172</v>
          </cell>
        </row>
        <row r="3187">
          <cell r="A3187" t="str">
            <v>吉晨盛泰</v>
          </cell>
          <cell r="B3187" t="str">
            <v>螺纹钢</v>
          </cell>
          <cell r="C3187" t="str">
            <v>HRB400E Φ22</v>
          </cell>
          <cell r="D3187" t="str">
            <v>吨</v>
          </cell>
          <cell r="E3187">
            <v>45</v>
          </cell>
          <cell r="F3187">
            <v>45792</v>
          </cell>
          <cell r="G3187" t="str">
            <v>中铁隧道局路桥公司西昭高速2标1分部凉山州金阳县派来镇</v>
          </cell>
          <cell r="H3187" t="str">
            <v>杨勇</v>
          </cell>
          <cell r="I3187">
            <v>18882117172</v>
          </cell>
        </row>
        <row r="3188">
          <cell r="A3188" t="str">
            <v>吉晨盛泰</v>
          </cell>
          <cell r="B3188" t="str">
            <v>盘螺</v>
          </cell>
          <cell r="C3188" t="str">
            <v>HRB400E10</v>
          </cell>
          <cell r="D3188" t="str">
            <v>吨</v>
          </cell>
          <cell r="E3188">
            <v>35</v>
          </cell>
          <cell r="F3188">
            <v>45792</v>
          </cell>
          <cell r="G3188" t="str">
            <v>（ 中铁一局四公司西昭高速6标3部）昭觉县洒拉地坡乡三分部山里钢筋场</v>
          </cell>
          <cell r="H3188" t="str">
            <v>陈忠</v>
          </cell>
          <cell r="I3188">
            <v>15730783825</v>
          </cell>
        </row>
        <row r="3189">
          <cell r="A3189" t="str">
            <v>吉晨盛泰</v>
          </cell>
          <cell r="B3189" t="str">
            <v>盘螺</v>
          </cell>
          <cell r="C3189" t="str">
            <v>HRB400EΦ10</v>
          </cell>
          <cell r="D3189" t="str">
            <v>吨</v>
          </cell>
          <cell r="E3189">
            <v>35</v>
          </cell>
          <cell r="F3189">
            <v>45792</v>
          </cell>
          <cell r="G3189" t="str">
            <v>（中铁广州局深圳公司西昭高速9标）四川省凉山彝族自治州西昌市西乡乡三百村</v>
          </cell>
          <cell r="H3189" t="str">
            <v>伍红林</v>
          </cell>
          <cell r="I3189">
            <v>18683860677</v>
          </cell>
        </row>
        <row r="3190">
          <cell r="A3190" t="str">
            <v>吉晨盛泰</v>
          </cell>
          <cell r="B3190" t="str">
            <v>螺纹钢</v>
          </cell>
          <cell r="C3190" t="str">
            <v>HRB400EΦ12*9m</v>
          </cell>
          <cell r="D3190" t="str">
            <v>吨</v>
          </cell>
          <cell r="E3190">
            <v>70</v>
          </cell>
          <cell r="F3190">
            <v>45792</v>
          </cell>
          <cell r="G3190" t="str">
            <v>（中铁广州局深圳公司西昭高速9标）四川省凉山彝族自治州西昌市西乡乡三百村</v>
          </cell>
          <cell r="H3190" t="str">
            <v>伍红林</v>
          </cell>
          <cell r="I3190">
            <v>18683860677</v>
          </cell>
        </row>
        <row r="3191">
          <cell r="A3191" t="str">
            <v>吉晨盛泰</v>
          </cell>
          <cell r="B3191" t="str">
            <v>螺纹钢</v>
          </cell>
          <cell r="C3191" t="str">
            <v>HRB400EΦ12*12m</v>
          </cell>
          <cell r="D3191" t="str">
            <v>吨</v>
          </cell>
          <cell r="E3191">
            <v>60</v>
          </cell>
          <cell r="F3191">
            <v>45792</v>
          </cell>
          <cell r="G3191" t="str">
            <v>（中铁广州局深圳公司西昭高速9标）四川省凉山彝族自治州西昌市西乡乡三百村</v>
          </cell>
          <cell r="H3191" t="str">
            <v>伍红林</v>
          </cell>
          <cell r="I3191">
            <v>18683860677</v>
          </cell>
        </row>
        <row r="3192">
          <cell r="A3192" t="str">
            <v>吉晨盛泰</v>
          </cell>
          <cell r="B3192" t="str">
            <v>螺纹钢</v>
          </cell>
          <cell r="C3192" t="str">
            <v>HRB400EΦ16*9m</v>
          </cell>
          <cell r="D3192" t="str">
            <v>吨</v>
          </cell>
          <cell r="E3192">
            <v>35</v>
          </cell>
          <cell r="F3192">
            <v>45792</v>
          </cell>
          <cell r="G3192" t="str">
            <v>（中铁广州局深圳公司西昭高速9标）四川省凉山彝族自治州西昌市西乡乡三百村</v>
          </cell>
          <cell r="H3192" t="str">
            <v>伍红林</v>
          </cell>
          <cell r="I3192">
            <v>18683860677</v>
          </cell>
        </row>
        <row r="3193">
          <cell r="A3193" t="str">
            <v>吉晨盛泰</v>
          </cell>
          <cell r="B3193" t="str">
            <v>螺纹钢</v>
          </cell>
          <cell r="C3193" t="str">
            <v>HRB400EΦ18*9m</v>
          </cell>
          <cell r="D3193" t="str">
            <v>吨</v>
          </cell>
          <cell r="E3193">
            <v>12</v>
          </cell>
          <cell r="F3193">
            <v>45792</v>
          </cell>
          <cell r="G3193" t="str">
            <v>（中铁广州局深圳公司西昭高速9标）四川省凉山彝族自治州西昌市西乡乡三百村</v>
          </cell>
          <cell r="H3193" t="str">
            <v>伍红林</v>
          </cell>
          <cell r="I3193">
            <v>18683860677</v>
          </cell>
        </row>
        <row r="3194">
          <cell r="A3194" t="str">
            <v>吉晨盛泰</v>
          </cell>
          <cell r="B3194" t="str">
            <v>螺纹钢</v>
          </cell>
          <cell r="C3194" t="str">
            <v>HRB400EΦ22*9m</v>
          </cell>
          <cell r="D3194" t="str">
            <v>吨</v>
          </cell>
          <cell r="E3194">
            <v>47</v>
          </cell>
          <cell r="F3194">
            <v>45792</v>
          </cell>
          <cell r="G3194" t="str">
            <v>（中铁广州局深圳公司西昭高速9标）四川省凉山彝族自治州西昌市西乡乡三百村</v>
          </cell>
          <cell r="H3194" t="str">
            <v>伍红林</v>
          </cell>
          <cell r="I3194">
            <v>18683860677</v>
          </cell>
        </row>
        <row r="3195">
          <cell r="A3195" t="str">
            <v>吉晨盛泰</v>
          </cell>
          <cell r="B3195" t="str">
            <v>螺纹钢</v>
          </cell>
          <cell r="C3195" t="str">
            <v>HRB500EΦ28*9m</v>
          </cell>
          <cell r="D3195" t="str">
            <v>吨</v>
          </cell>
          <cell r="E3195">
            <v>120</v>
          </cell>
          <cell r="F3195">
            <v>45792</v>
          </cell>
          <cell r="G3195" t="str">
            <v>（中铁广州局深圳公司西昭高速9标）四川省凉山彝族自治州西昌市西乡乡三百村</v>
          </cell>
          <cell r="H3195" t="str">
            <v>伍红林</v>
          </cell>
          <cell r="I3195">
            <v>18683860677</v>
          </cell>
        </row>
        <row r="3196">
          <cell r="A3196" t="str">
            <v>德胜</v>
          </cell>
          <cell r="B3196" t="str">
            <v>螺纹钢</v>
          </cell>
          <cell r="C3196" t="str">
            <v>HRB500E Φ22</v>
          </cell>
          <cell r="D3196" t="str">
            <v>吨</v>
          </cell>
          <cell r="E3196">
            <v>35</v>
          </cell>
          <cell r="F3196">
            <v>45792</v>
          </cell>
          <cell r="G3196" t="str">
            <v>（中铁六局呼和公司康新高速TJ4-2标）四川省甘孜藏族自治州康定市新都桥镇东俄罗三村中建八局搅拌站旁</v>
          </cell>
          <cell r="H3196" t="str">
            <v>王坤</v>
          </cell>
          <cell r="I3196">
            <v>15647490007</v>
          </cell>
        </row>
        <row r="3197">
          <cell r="A3197" t="str">
            <v>德胜</v>
          </cell>
          <cell r="B3197" t="str">
            <v>螺纹钢</v>
          </cell>
          <cell r="C3197" t="str">
            <v>HRB500E Φ22 12m</v>
          </cell>
          <cell r="D3197" t="str">
            <v>吨</v>
          </cell>
          <cell r="E3197">
            <v>70</v>
          </cell>
          <cell r="F3197">
            <v>45792</v>
          </cell>
          <cell r="G3197" t="str">
            <v>(宜宾兴港三江新区长江工业园建设项目-3#8#土建)宜宾市翠屏区宜宾汽车零部件配套产业基地(纬五路南)</v>
          </cell>
          <cell r="H3197" t="str">
            <v>严石林</v>
          </cell>
          <cell r="I3197">
            <v>15924731822</v>
          </cell>
        </row>
        <row r="3198">
          <cell r="A3198" t="str">
            <v>海南海控</v>
          </cell>
          <cell r="B3198" t="str">
            <v>盘螺</v>
          </cell>
          <cell r="C3198" t="str">
            <v>HRB400EФ12</v>
          </cell>
          <cell r="D3198" t="str">
            <v>吨</v>
          </cell>
          <cell r="E3198">
            <v>70</v>
          </cell>
          <cell r="F3198">
            <v>45792</v>
          </cell>
          <cell r="G3198" t="str">
            <v>（中铁六局呼和公司康新高速TJ4-2标）四川省甘孜藏族自治州康定市新都桥镇东俄罗三村中建八局搅拌站旁</v>
          </cell>
          <cell r="H3198" t="str">
            <v>王坤</v>
          </cell>
          <cell r="I3198">
            <v>15647490007</v>
          </cell>
        </row>
        <row r="3199">
          <cell r="A3199" t="str">
            <v>钢固融</v>
          </cell>
          <cell r="B3199" t="str">
            <v>盘螺</v>
          </cell>
          <cell r="C3199" t="str">
            <v>HRB400E Φ10</v>
          </cell>
          <cell r="D3199" t="str">
            <v>吨</v>
          </cell>
          <cell r="E3199">
            <v>26</v>
          </cell>
          <cell r="F3199">
            <v>45792</v>
          </cell>
          <cell r="G3199" t="str">
            <v>（中铁五局新津tod项目）成都市新津区旭辉天府未来城南(华金路南)</v>
          </cell>
          <cell r="H3199" t="str">
            <v>戴军</v>
          </cell>
          <cell r="I3199">
            <v>15984585768</v>
          </cell>
        </row>
        <row r="3200">
          <cell r="A3200" t="str">
            <v>钢固融</v>
          </cell>
          <cell r="B3200" t="str">
            <v>盘螺</v>
          </cell>
          <cell r="C3200" t="str">
            <v>HRB400E Φ8</v>
          </cell>
          <cell r="D3200" t="str">
            <v>吨</v>
          </cell>
          <cell r="E3200">
            <v>8</v>
          </cell>
          <cell r="F3200">
            <v>45792</v>
          </cell>
          <cell r="G3200" t="str">
            <v>（中铁五局新津tod项目）成都市新津区旭辉天府未来城南(华金路南)</v>
          </cell>
          <cell r="H3200" t="str">
            <v>戴军</v>
          </cell>
          <cell r="I3200">
            <v>15984585768</v>
          </cell>
        </row>
        <row r="3201">
          <cell r="A3201" t="str">
            <v>钢固融</v>
          </cell>
          <cell r="B3201" t="str">
            <v>螺纹钢</v>
          </cell>
          <cell r="C3201" t="str">
            <v>HRB400E Φ12 9m</v>
          </cell>
          <cell r="D3201" t="str">
            <v>吨</v>
          </cell>
          <cell r="E3201">
            <v>5</v>
          </cell>
          <cell r="F3201">
            <v>45792</v>
          </cell>
          <cell r="G3201" t="str">
            <v>（五局建筑温江tod项目）罗欣安若维他药业(成都)有限公司南94米温江区海发路附近</v>
          </cell>
          <cell r="H3201" t="str">
            <v>兰</v>
          </cell>
          <cell r="I3201">
            <v>18281603736</v>
          </cell>
        </row>
        <row r="3202">
          <cell r="A3202" t="str">
            <v>钢固融</v>
          </cell>
          <cell r="B3202" t="str">
            <v>螺纹钢</v>
          </cell>
          <cell r="C3202" t="str">
            <v>HRB400E Φ14 9m</v>
          </cell>
          <cell r="D3202" t="str">
            <v>吨</v>
          </cell>
          <cell r="E3202">
            <v>2.5</v>
          </cell>
          <cell r="F3202">
            <v>45792</v>
          </cell>
          <cell r="G3202" t="str">
            <v>（五局建筑温江tod项目）罗欣安若维他药业(成都)有限公司南94米温江区海发路附近</v>
          </cell>
          <cell r="H3202" t="str">
            <v>兰</v>
          </cell>
          <cell r="I3202">
            <v>18281603736</v>
          </cell>
        </row>
        <row r="3203">
          <cell r="A3203" t="str">
            <v>钢固融</v>
          </cell>
          <cell r="B3203" t="str">
            <v>螺纹钢</v>
          </cell>
          <cell r="C3203" t="str">
            <v>HRB400E Φ18 9m</v>
          </cell>
          <cell r="D3203" t="str">
            <v>吨</v>
          </cell>
          <cell r="E3203">
            <v>2.5</v>
          </cell>
          <cell r="F3203">
            <v>45792</v>
          </cell>
          <cell r="G3203" t="str">
            <v>（五局建筑温江tod项目）罗欣安若维他药业(成都)有限公司南94米温江区海发路附近</v>
          </cell>
          <cell r="H3203" t="str">
            <v>兰</v>
          </cell>
          <cell r="I3203">
            <v>18281603736</v>
          </cell>
        </row>
        <row r="3204">
          <cell r="A3204" t="str">
            <v>钢固融</v>
          </cell>
          <cell r="B3204" t="str">
            <v>螺纹钢</v>
          </cell>
          <cell r="C3204" t="str">
            <v>HRB400E Φ20 9m</v>
          </cell>
          <cell r="D3204" t="str">
            <v>吨</v>
          </cell>
          <cell r="E3204">
            <v>17.5</v>
          </cell>
          <cell r="F3204">
            <v>45792</v>
          </cell>
          <cell r="G3204" t="str">
            <v>（五局建筑温江tod项目）罗欣安若维他药业(成都)有限公司南94米温江区海发路附近</v>
          </cell>
          <cell r="H3204" t="str">
            <v>兰</v>
          </cell>
          <cell r="I3204">
            <v>18281603736</v>
          </cell>
        </row>
        <row r="3205">
          <cell r="A3205" t="str">
            <v>钢固融</v>
          </cell>
          <cell r="B3205" t="str">
            <v>螺纹钢</v>
          </cell>
          <cell r="C3205" t="str">
            <v>HRB400E Φ22 9m</v>
          </cell>
          <cell r="D3205" t="str">
            <v>吨</v>
          </cell>
          <cell r="E3205">
            <v>35</v>
          </cell>
          <cell r="F3205">
            <v>45792</v>
          </cell>
          <cell r="G3205" t="str">
            <v>（五局建筑温江tod项目）罗欣安若维他药业(成都)有限公司南94米温江区海发路附近</v>
          </cell>
          <cell r="H3205" t="str">
            <v>兰</v>
          </cell>
          <cell r="I3205">
            <v>18281603736</v>
          </cell>
        </row>
        <row r="3206">
          <cell r="A3206" t="str">
            <v>钢固融</v>
          </cell>
          <cell r="B3206" t="str">
            <v>螺纹钢</v>
          </cell>
          <cell r="C3206" t="str">
            <v>HRB400E Φ25 9m</v>
          </cell>
          <cell r="D3206" t="str">
            <v>吨</v>
          </cell>
          <cell r="E3206">
            <v>2.5</v>
          </cell>
          <cell r="F3206">
            <v>45792</v>
          </cell>
          <cell r="G3206" t="str">
            <v>（五局建筑温江tod项目）罗欣安若维他药业(成都)有限公司南94米温江区海发路附近</v>
          </cell>
          <cell r="H3206" t="str">
            <v>兰</v>
          </cell>
          <cell r="I3206">
            <v>18281603736</v>
          </cell>
        </row>
        <row r="3207">
          <cell r="A3207" t="str">
            <v>晋邦</v>
          </cell>
          <cell r="B3207" t="str">
            <v>盘螺</v>
          </cell>
          <cell r="C3207" t="str">
            <v>HRB400E Φ8</v>
          </cell>
          <cell r="D3207" t="str">
            <v>吨</v>
          </cell>
          <cell r="E3207">
            <v>15</v>
          </cell>
          <cell r="F3207">
            <v>45792</v>
          </cell>
          <cell r="G3207" t="str">
            <v>（十九冶-江龙高速二分部）重庆市云阳县宝坪镇双塆村*宝坪服务区南侧综合楼</v>
          </cell>
          <cell r="H3207" t="str">
            <v>张鹏</v>
          </cell>
          <cell r="I3207">
            <v>18223006448</v>
          </cell>
        </row>
        <row r="3208">
          <cell r="A3208" t="str">
            <v>晋邦</v>
          </cell>
          <cell r="B3208" t="str">
            <v>直螺纹</v>
          </cell>
          <cell r="C3208" t="str">
            <v>HRB400E Φ12 9m</v>
          </cell>
          <cell r="D3208" t="str">
            <v>吨</v>
          </cell>
          <cell r="E3208">
            <v>4</v>
          </cell>
          <cell r="F3208">
            <v>45792</v>
          </cell>
          <cell r="G3208" t="str">
            <v>（十九冶-江龙高速二分部）重庆市云阳县宝坪镇双塆村*宝坪服务区南侧综合楼</v>
          </cell>
          <cell r="H3208" t="str">
            <v>张鹏</v>
          </cell>
          <cell r="I3208">
            <v>18223006448</v>
          </cell>
        </row>
        <row r="3209">
          <cell r="A3209" t="str">
            <v>晋邦</v>
          </cell>
          <cell r="B3209" t="str">
            <v>直螺纹</v>
          </cell>
          <cell r="C3209" t="str">
            <v>HRB400E Φ18 9m</v>
          </cell>
          <cell r="D3209" t="str">
            <v>吨</v>
          </cell>
          <cell r="E3209">
            <v>2</v>
          </cell>
          <cell r="F3209">
            <v>45792</v>
          </cell>
          <cell r="G3209" t="str">
            <v>（十九冶-江龙高速二分部）重庆市云阳县宝坪镇双塆村*宝坪服务区南侧综合楼</v>
          </cell>
          <cell r="H3209" t="str">
            <v>张鹏</v>
          </cell>
          <cell r="I3209">
            <v>18223006448</v>
          </cell>
        </row>
        <row r="3210">
          <cell r="A3210" t="str">
            <v>晋邦</v>
          </cell>
          <cell r="B3210" t="str">
            <v>直螺纹</v>
          </cell>
          <cell r="C3210" t="str">
            <v>HRB400E Φ20 9m</v>
          </cell>
          <cell r="D3210" t="str">
            <v>吨</v>
          </cell>
          <cell r="E3210">
            <v>10</v>
          </cell>
          <cell r="F3210">
            <v>45792</v>
          </cell>
          <cell r="G3210" t="str">
            <v>（十九冶-江龙高速二分部）重庆市云阳县宝坪镇双塆村*宝坪服务区南侧综合楼</v>
          </cell>
          <cell r="H3210" t="str">
            <v>张鹏</v>
          </cell>
          <cell r="I3210">
            <v>18223006448</v>
          </cell>
        </row>
        <row r="3211">
          <cell r="A3211" t="str">
            <v>晋邦</v>
          </cell>
          <cell r="B3211" t="str">
            <v>直螺纹</v>
          </cell>
          <cell r="C3211" t="str">
            <v>HRB400E Φ25 9m</v>
          </cell>
          <cell r="D3211" t="str">
            <v>吨</v>
          </cell>
          <cell r="E3211">
            <v>7</v>
          </cell>
          <cell r="F3211">
            <v>45792</v>
          </cell>
          <cell r="G3211" t="str">
            <v>（十九冶-江龙高速二分部）重庆市云阳县宝坪镇双塆村*宝坪服务区南侧综合楼</v>
          </cell>
          <cell r="H3211" t="str">
            <v>张鹏</v>
          </cell>
          <cell r="I3211">
            <v>18223006448</v>
          </cell>
        </row>
        <row r="3212">
          <cell r="A3212" t="str">
            <v>晋邦</v>
          </cell>
          <cell r="B3212" t="str">
            <v>盘螺</v>
          </cell>
          <cell r="C3212" t="str">
            <v>HRB400E Φ12</v>
          </cell>
          <cell r="D3212" t="str">
            <v>吨</v>
          </cell>
          <cell r="E3212">
            <v>26</v>
          </cell>
          <cell r="F3212">
            <v>45792</v>
          </cell>
          <cell r="G3212" t="str">
            <v>（十九冶-华电重庆奉节）重庆市奉节县康乐镇七星村</v>
          </cell>
          <cell r="H3212" t="str">
            <v>岑甲乐</v>
          </cell>
          <cell r="I3212">
            <v>17349037782</v>
          </cell>
        </row>
        <row r="3213">
          <cell r="A3213" t="str">
            <v>晋邦</v>
          </cell>
          <cell r="B3213" t="str">
            <v>螺纹钢</v>
          </cell>
          <cell r="C3213" t="str">
            <v>HRB400E Φ25 9m</v>
          </cell>
          <cell r="D3213" t="str">
            <v>吨</v>
          </cell>
          <cell r="E3213">
            <v>9</v>
          </cell>
          <cell r="F3213">
            <v>45792</v>
          </cell>
          <cell r="G3213" t="str">
            <v>（十九冶-华电重庆奉节）重庆市奉节县康乐镇七星村</v>
          </cell>
          <cell r="H3213" t="str">
            <v>岑甲乐</v>
          </cell>
          <cell r="I3213">
            <v>17349037782</v>
          </cell>
        </row>
        <row r="3214">
          <cell r="A3214" t="str">
            <v>晋邦</v>
          </cell>
          <cell r="B3214" t="str">
            <v>螺纹钢</v>
          </cell>
          <cell r="C3214" t="str">
            <v>HRB400E Φ32 9m</v>
          </cell>
          <cell r="D3214" t="str">
            <v>吨</v>
          </cell>
          <cell r="E3214">
            <v>166</v>
          </cell>
          <cell r="F3214">
            <v>45792</v>
          </cell>
          <cell r="G3214" t="str">
            <v>（十九冶-华电重庆奉节）重庆市奉节县康乐镇七星村</v>
          </cell>
          <cell r="H3214" t="str">
            <v>岑甲乐</v>
          </cell>
          <cell r="I3214">
            <v>17349037782</v>
          </cell>
        </row>
        <row r="3215">
          <cell r="A3215" t="str">
            <v>晋邦</v>
          </cell>
          <cell r="B3215" t="str">
            <v>盘螺</v>
          </cell>
          <cell r="C3215" t="str">
            <v>HRB400E Φ10</v>
          </cell>
          <cell r="D3215" t="str">
            <v>吨</v>
          </cell>
          <cell r="E3215">
            <v>10</v>
          </cell>
          <cell r="F3215">
            <v>45792</v>
          </cell>
          <cell r="G3215" t="str">
            <v>（十九冶-华电重庆奉节）重庆市奉节县康乐镇七星村</v>
          </cell>
          <cell r="H3215" t="str">
            <v>岑甲乐</v>
          </cell>
          <cell r="I3215">
            <v>17349037782</v>
          </cell>
        </row>
        <row r="3216">
          <cell r="A3216" t="str">
            <v>晋邦</v>
          </cell>
          <cell r="B3216" t="str">
            <v>螺纹钢</v>
          </cell>
          <cell r="C3216" t="str">
            <v>HRB400E Φ25 9m</v>
          </cell>
          <cell r="D3216" t="str">
            <v>吨</v>
          </cell>
          <cell r="E3216">
            <v>5</v>
          </cell>
          <cell r="F3216">
            <v>45792</v>
          </cell>
          <cell r="G3216" t="str">
            <v>（十九冶-华电重庆奉节）重庆市奉节县康乐镇七星村</v>
          </cell>
          <cell r="H3216" t="str">
            <v>岑甲乐</v>
          </cell>
          <cell r="I3216">
            <v>17349037782</v>
          </cell>
        </row>
        <row r="3217">
          <cell r="A3217" t="str">
            <v>晋邦</v>
          </cell>
          <cell r="B3217" t="str">
            <v>螺纹钢</v>
          </cell>
          <cell r="C3217" t="str">
            <v>HRB400E Φ32 9m</v>
          </cell>
          <cell r="D3217" t="str">
            <v>吨</v>
          </cell>
          <cell r="E3217">
            <v>80</v>
          </cell>
          <cell r="F3217">
            <v>45792</v>
          </cell>
          <cell r="G3217" t="str">
            <v>（十九冶-华电重庆奉节）重庆市奉节县康乐镇七星村</v>
          </cell>
          <cell r="H3217" t="str">
            <v>岑甲乐</v>
          </cell>
          <cell r="I3217">
            <v>17349037782</v>
          </cell>
        </row>
        <row r="3218">
          <cell r="A3218" t="str">
            <v>八局</v>
          </cell>
          <cell r="B3218" t="str">
            <v>螺纹钢</v>
          </cell>
          <cell r="C3218" t="str">
            <v>HRB400E Φ14 12m</v>
          </cell>
          <cell r="D3218" t="str">
            <v>吨</v>
          </cell>
          <cell r="E3218">
            <v>35</v>
          </cell>
          <cell r="F3218">
            <v>45792</v>
          </cell>
          <cell r="G3218" t="str">
            <v>（中铁五局-成渝扩容3标）四川省资阳市雁江区伍隍镇铺子村雁江区X138</v>
          </cell>
          <cell r="H3218" t="str">
            <v>王健</v>
          </cell>
          <cell r="I3218">
            <v>17726168395</v>
          </cell>
        </row>
        <row r="3219">
          <cell r="A3219" t="str">
            <v>八局</v>
          </cell>
          <cell r="B3219" t="str">
            <v>螺纹钢</v>
          </cell>
          <cell r="C3219" t="str">
            <v>HRB400E Φ16 12m</v>
          </cell>
          <cell r="D3219" t="str">
            <v>吨</v>
          </cell>
          <cell r="E3219">
            <v>70</v>
          </cell>
          <cell r="F3219">
            <v>45792</v>
          </cell>
          <cell r="G3219" t="str">
            <v>（中铁五局-成渝扩容3标）四川省资阳市雁江区伍隍镇铺子村雁江区X138</v>
          </cell>
          <cell r="H3219" t="str">
            <v>王健</v>
          </cell>
          <cell r="I3219">
            <v>17726168395</v>
          </cell>
        </row>
        <row r="3220">
          <cell r="A3220" t="str">
            <v>八局</v>
          </cell>
          <cell r="B3220" t="str">
            <v>螺纹钢</v>
          </cell>
          <cell r="C3220" t="str">
            <v>HRB400E Φ22 12m</v>
          </cell>
          <cell r="D3220" t="str">
            <v>吨</v>
          </cell>
          <cell r="E3220">
            <v>35</v>
          </cell>
          <cell r="F3220">
            <v>45792</v>
          </cell>
          <cell r="G3220" t="str">
            <v>（中铁五局-成渝扩容3标）四川省资阳市雁江区伍隍镇铺子村雁江区X138</v>
          </cell>
          <cell r="H3220" t="str">
            <v>王健</v>
          </cell>
          <cell r="I3220">
            <v>17726168395</v>
          </cell>
        </row>
        <row r="3221">
          <cell r="A3221" t="str">
            <v>八局</v>
          </cell>
          <cell r="B3221" t="str">
            <v>螺纹钢</v>
          </cell>
          <cell r="C3221" t="str">
            <v>HRB400E Φ25×12米</v>
          </cell>
          <cell r="D3221" t="str">
            <v>吨</v>
          </cell>
          <cell r="E3221">
            <v>35</v>
          </cell>
          <cell r="F3221">
            <v>45792</v>
          </cell>
          <cell r="G3221" t="str">
            <v>自永4标一局四公司（四川省内江市隆昌市金鹅街道自永4标一局四公司钢筋棚）</v>
          </cell>
          <cell r="H3221" t="str">
            <v>郝优</v>
          </cell>
          <cell r="I3221">
            <v>13891371707</v>
          </cell>
        </row>
        <row r="3222">
          <cell r="A3222" t="str">
            <v>八局</v>
          </cell>
          <cell r="B3222" t="str">
            <v>螺纹钢</v>
          </cell>
          <cell r="C3222" t="str">
            <v>HRB400E Φ22×12米</v>
          </cell>
          <cell r="D3222" t="str">
            <v>吨</v>
          </cell>
          <cell r="E3222">
            <v>35</v>
          </cell>
          <cell r="F3222">
            <v>45792</v>
          </cell>
          <cell r="G3222" t="str">
            <v>自永4标一局四公司（四川省内江市隆昌市金鹅街道自永4标一局四公司钢筋棚）</v>
          </cell>
          <cell r="H3222" t="str">
            <v>郝优</v>
          </cell>
          <cell r="I3222">
            <v>13891371707</v>
          </cell>
        </row>
        <row r="3223">
          <cell r="A3223" t="str">
            <v>八局</v>
          </cell>
          <cell r="B3223" t="str">
            <v>螺纹钢</v>
          </cell>
          <cell r="C3223" t="str">
            <v>HRB400E Φ22×9米</v>
          </cell>
          <cell r="D3223" t="str">
            <v>吨</v>
          </cell>
          <cell r="E3223">
            <v>35</v>
          </cell>
          <cell r="F3223">
            <v>45792</v>
          </cell>
          <cell r="G3223" t="str">
            <v>自永4标一局四公司（四川省内江市隆昌市金鹅街道自永4标一局四公司钢筋棚）</v>
          </cell>
          <cell r="H3223" t="str">
            <v>郝优</v>
          </cell>
          <cell r="I3223">
            <v>13891371707</v>
          </cell>
        </row>
        <row r="3224">
          <cell r="A3224" t="str">
            <v>湖北商贸</v>
          </cell>
          <cell r="B3224" t="str">
            <v>螺纹钢</v>
          </cell>
          <cell r="C3224" t="str">
            <v>HRB400E Φ12 9m</v>
          </cell>
          <cell r="D3224" t="str">
            <v>吨</v>
          </cell>
          <cell r="E3224">
            <v>35</v>
          </cell>
          <cell r="F3224">
            <v>45792</v>
          </cell>
          <cell r="G3224" t="str">
            <v>（中铁十局-资乐高速4标）四川省眉山市仁寿县彰加镇促进村中铁十局资乐高速1#钢筋场</v>
          </cell>
          <cell r="H3224" t="str">
            <v>杨飞</v>
          </cell>
          <cell r="I3224">
            <v>15667998777</v>
          </cell>
        </row>
        <row r="3225">
          <cell r="A3225" t="str">
            <v>湖北商贸</v>
          </cell>
          <cell r="B3225" t="str">
            <v>螺纹钢</v>
          </cell>
          <cell r="C3225" t="str">
            <v>HRB400E Φ14 12m</v>
          </cell>
          <cell r="D3225" t="str">
            <v>吨</v>
          </cell>
          <cell r="E3225">
            <v>35</v>
          </cell>
          <cell r="F3225">
            <v>45792</v>
          </cell>
          <cell r="G3225" t="str">
            <v>（中铁十局-资乐高速4标）四川省眉山市仁寿县彰加镇促进村中铁十局资乐高速1#钢筋场</v>
          </cell>
          <cell r="H3225" t="str">
            <v>杨飞</v>
          </cell>
          <cell r="I3225">
            <v>15667998777</v>
          </cell>
        </row>
        <row r="3226">
          <cell r="A3226" t="str">
            <v>湖北商贸</v>
          </cell>
          <cell r="B3226" t="str">
            <v>螺纹钢</v>
          </cell>
          <cell r="C3226" t="str">
            <v>HRB400E Φ16 9m</v>
          </cell>
          <cell r="D3226" t="str">
            <v>吨</v>
          </cell>
          <cell r="E3226">
            <v>20</v>
          </cell>
          <cell r="F3226">
            <v>45792</v>
          </cell>
          <cell r="G3226" t="str">
            <v>（中铁十局-资乐高速4标）四川省眉山市仁寿县彰加镇促进村中铁十局资乐高速1#钢筋场</v>
          </cell>
          <cell r="H3226" t="str">
            <v>杨飞</v>
          </cell>
          <cell r="I3226">
            <v>15667998777</v>
          </cell>
        </row>
        <row r="3227">
          <cell r="A3227" t="str">
            <v>湖北商贸</v>
          </cell>
          <cell r="B3227" t="str">
            <v>螺纹钢</v>
          </cell>
          <cell r="C3227" t="str">
            <v>HRB400E Φ25 12m</v>
          </cell>
          <cell r="D3227" t="str">
            <v>吨</v>
          </cell>
          <cell r="E3227">
            <v>15</v>
          </cell>
          <cell r="F3227">
            <v>45792</v>
          </cell>
          <cell r="G3227" t="str">
            <v>（中铁十局-资乐高速4标）四川省眉山市仁寿县彰加镇促进村中铁十局资乐高速1#钢筋场</v>
          </cell>
          <cell r="H3227" t="str">
            <v>杨飞</v>
          </cell>
          <cell r="I3227">
            <v>15667998777</v>
          </cell>
        </row>
        <row r="3228">
          <cell r="A3228" t="str">
            <v>湖北商贸</v>
          </cell>
          <cell r="B3228" t="str">
            <v>螺纹钢</v>
          </cell>
          <cell r="C3228" t="str">
            <v>HRB400E Φ32 12m</v>
          </cell>
          <cell r="D3228" t="str">
            <v>吨</v>
          </cell>
          <cell r="E3228">
            <v>35</v>
          </cell>
          <cell r="F3228">
            <v>45792</v>
          </cell>
          <cell r="G3228" t="str">
            <v>（中铁十局-资乐高速4标）四川省眉山市仁寿县彰加镇促进村中铁十局资乐高速1#钢筋场</v>
          </cell>
          <cell r="H3228" t="str">
            <v>杨飞</v>
          </cell>
          <cell r="I3228">
            <v>15667998777</v>
          </cell>
        </row>
        <row r="3229">
          <cell r="A3229" t="str">
            <v>湖北商贸</v>
          </cell>
          <cell r="B3229" t="str">
            <v>螺纹钢</v>
          </cell>
          <cell r="C3229" t="str">
            <v>HRB500E Φ25 12m</v>
          </cell>
          <cell r="D3229" t="str">
            <v>吨</v>
          </cell>
          <cell r="E3229">
            <v>35</v>
          </cell>
          <cell r="F3229">
            <v>45792</v>
          </cell>
          <cell r="G3229" t="str">
            <v>（中铁十局-资乐高速4标）四川省眉山市仁寿县彰加镇促进村中铁十局资乐高速1#钢筋场</v>
          </cell>
          <cell r="H3229" t="str">
            <v>杨飞</v>
          </cell>
          <cell r="I3229">
            <v>15667998777</v>
          </cell>
        </row>
        <row r="3230">
          <cell r="A3230" t="str">
            <v>湖北商贸</v>
          </cell>
          <cell r="B3230" t="str">
            <v>螺纹钢</v>
          </cell>
          <cell r="C3230" t="str">
            <v>HRB500E Φ28 12m</v>
          </cell>
          <cell r="D3230" t="str">
            <v>吨</v>
          </cell>
          <cell r="E3230">
            <v>35</v>
          </cell>
          <cell r="F3230">
            <v>45792</v>
          </cell>
          <cell r="G3230" t="str">
            <v>（中铁十局-资乐高速4标）四川省眉山市仁寿县彰加镇促进村中铁十局2#钢筋厂</v>
          </cell>
          <cell r="H3230" t="str">
            <v>杨飞</v>
          </cell>
          <cell r="I3230">
            <v>15667998777</v>
          </cell>
        </row>
        <row r="3231">
          <cell r="A3231" t="str">
            <v>湖北商贸</v>
          </cell>
          <cell r="B3231" t="str">
            <v>螺纹钢</v>
          </cell>
          <cell r="C3231" t="str">
            <v>HRB400E Φ25 12m</v>
          </cell>
          <cell r="D3231" t="str">
            <v>吨</v>
          </cell>
          <cell r="E3231">
            <v>35</v>
          </cell>
          <cell r="F3231">
            <v>45792</v>
          </cell>
          <cell r="G3231" t="str">
            <v>（中铁十局-资乐高速4标）四川省眉山市仁寿县彰加镇促进村中铁十局2#钢筋厂</v>
          </cell>
          <cell r="H3231" t="str">
            <v>杨飞</v>
          </cell>
          <cell r="I3231">
            <v>15667998777</v>
          </cell>
        </row>
        <row r="3232">
          <cell r="A3232" t="str">
            <v>湖北商贸</v>
          </cell>
          <cell r="B3232" t="str">
            <v>盘螺</v>
          </cell>
          <cell r="C3232" t="str">
            <v>HRB400E Φ12</v>
          </cell>
          <cell r="D3232" t="str">
            <v>吨</v>
          </cell>
          <cell r="E3232">
            <v>70</v>
          </cell>
          <cell r="F3232">
            <v>45792</v>
          </cell>
          <cell r="G3232" t="str">
            <v>（中铁广州局-资乐高速5标）四川省乐山市井研县希望大道116号</v>
          </cell>
          <cell r="H3232" t="str">
            <v>廖俊杰</v>
          </cell>
          <cell r="I3232">
            <v>15775100965</v>
          </cell>
        </row>
        <row r="3233">
          <cell r="A3233" t="str">
            <v>润耀</v>
          </cell>
          <cell r="B3233" t="str">
            <v>盘螺</v>
          </cell>
          <cell r="C3233" t="str">
            <v>HRB400E Φ8</v>
          </cell>
          <cell r="D3233" t="str">
            <v>吨</v>
          </cell>
          <cell r="E3233">
            <v>25</v>
          </cell>
          <cell r="F3233">
            <v>45793</v>
          </cell>
          <cell r="G3233" t="str">
            <v>（华西萌海科创农业生态谷）成都市简阳市白金山水库</v>
          </cell>
          <cell r="H3233" t="str">
            <v>石清国</v>
          </cell>
          <cell r="I3233">
            <v>13458642015</v>
          </cell>
        </row>
        <row r="3234">
          <cell r="A3234" t="str">
            <v>润耀</v>
          </cell>
          <cell r="B3234" t="str">
            <v>盘螺</v>
          </cell>
          <cell r="C3234" t="str">
            <v>HRB400E Φ10</v>
          </cell>
          <cell r="D3234" t="str">
            <v>吨</v>
          </cell>
          <cell r="E3234">
            <v>10</v>
          </cell>
          <cell r="F3234">
            <v>45793</v>
          </cell>
          <cell r="G3234" t="str">
            <v>（华西萌海科创农业生态谷）成都市简阳市白金山水库</v>
          </cell>
          <cell r="H3234" t="str">
            <v>石清国</v>
          </cell>
          <cell r="I3234">
            <v>13458642015</v>
          </cell>
        </row>
        <row r="3235">
          <cell r="A3235" t="str">
            <v>润耀</v>
          </cell>
          <cell r="B3235" t="str">
            <v>螺纹钢</v>
          </cell>
          <cell r="C3235" t="str">
            <v>HRB400E Φ14 9m</v>
          </cell>
          <cell r="D3235" t="str">
            <v>吨</v>
          </cell>
          <cell r="E3235">
            <v>6</v>
          </cell>
          <cell r="F3235">
            <v>45793</v>
          </cell>
          <cell r="G3235" t="str">
            <v>（华西简阳西城嘉苑）四川省成都市简阳市简城街道高屋村</v>
          </cell>
          <cell r="H3235" t="str">
            <v>张瀚镭</v>
          </cell>
          <cell r="I3235">
            <v>15884666220</v>
          </cell>
        </row>
        <row r="3236">
          <cell r="A3236" t="str">
            <v>润耀</v>
          </cell>
          <cell r="B3236" t="str">
            <v>螺纹钢</v>
          </cell>
          <cell r="C3236" t="str">
            <v>HRB400E Φ16 9m</v>
          </cell>
          <cell r="D3236" t="str">
            <v>吨</v>
          </cell>
          <cell r="E3236">
            <v>15</v>
          </cell>
          <cell r="F3236">
            <v>45793</v>
          </cell>
          <cell r="G3236" t="str">
            <v>（华西简阳西城嘉苑）四川省成都市简阳市简城街道高屋村</v>
          </cell>
          <cell r="H3236" t="str">
            <v>张瀚镭</v>
          </cell>
          <cell r="I3236">
            <v>15884666220</v>
          </cell>
        </row>
        <row r="3237">
          <cell r="A3237" t="str">
            <v>润耀</v>
          </cell>
          <cell r="B3237" t="str">
            <v>螺纹钢</v>
          </cell>
          <cell r="C3237" t="str">
            <v>HRB400E Φ18 9m</v>
          </cell>
          <cell r="D3237" t="str">
            <v>吨</v>
          </cell>
          <cell r="E3237">
            <v>9</v>
          </cell>
          <cell r="F3237">
            <v>45793</v>
          </cell>
          <cell r="G3237" t="str">
            <v>（华西简阳西城嘉苑）四川省成都市简阳市简城街道高屋村</v>
          </cell>
          <cell r="H3237" t="str">
            <v>张瀚镭</v>
          </cell>
          <cell r="I3237">
            <v>15884666220</v>
          </cell>
        </row>
        <row r="3238">
          <cell r="A3238" t="str">
            <v>润耀</v>
          </cell>
          <cell r="B3238" t="str">
            <v>螺纹钢</v>
          </cell>
          <cell r="C3238" t="str">
            <v>HRB400E Φ20 9m</v>
          </cell>
          <cell r="D3238" t="str">
            <v>吨</v>
          </cell>
          <cell r="E3238">
            <v>6</v>
          </cell>
          <cell r="F3238">
            <v>45793</v>
          </cell>
          <cell r="G3238" t="str">
            <v>（华西简阳西城嘉苑）四川省成都市简阳市简城街道高屋村</v>
          </cell>
          <cell r="H3238" t="str">
            <v>张瀚镭</v>
          </cell>
          <cell r="I3238">
            <v>15884666220</v>
          </cell>
        </row>
        <row r="3239">
          <cell r="A3239" t="str">
            <v>润耀</v>
          </cell>
          <cell r="B3239" t="str">
            <v>螺纹钢</v>
          </cell>
          <cell r="C3239" t="str">
            <v>HRB400E Φ22 9m</v>
          </cell>
          <cell r="D3239" t="str">
            <v>吨</v>
          </cell>
          <cell r="E3239">
            <v>3</v>
          </cell>
          <cell r="F3239">
            <v>45793</v>
          </cell>
          <cell r="G3239" t="str">
            <v>（华西简阳西城嘉苑）四川省成都市简阳市简城街道高屋村</v>
          </cell>
          <cell r="H3239" t="str">
            <v>张瀚镭</v>
          </cell>
          <cell r="I3239">
            <v>15884666220</v>
          </cell>
        </row>
        <row r="3240">
          <cell r="A3240" t="str">
            <v>润耀</v>
          </cell>
          <cell r="B3240" t="str">
            <v>螺纹钢</v>
          </cell>
          <cell r="C3240" t="str">
            <v>HRB400E Φ25 9m</v>
          </cell>
          <cell r="D3240" t="str">
            <v>吨</v>
          </cell>
          <cell r="E3240">
            <v>3</v>
          </cell>
          <cell r="F3240">
            <v>45793</v>
          </cell>
          <cell r="G3240" t="str">
            <v>（华西简阳西城嘉苑）四川省成都市简阳市简城街道高屋村</v>
          </cell>
          <cell r="H3240" t="str">
            <v>张瀚镭</v>
          </cell>
          <cell r="I3240">
            <v>15884666220</v>
          </cell>
        </row>
        <row r="3241">
          <cell r="A3241" t="str">
            <v>润耀</v>
          </cell>
          <cell r="B3241" t="str">
            <v>螺纹钢</v>
          </cell>
          <cell r="C3241" t="str">
            <v>HRB500E Φ12</v>
          </cell>
          <cell r="D3241" t="str">
            <v>吨</v>
          </cell>
          <cell r="E3241">
            <v>3</v>
          </cell>
          <cell r="F3241">
            <v>45793</v>
          </cell>
          <cell r="G3241" t="str">
            <v>（华西简阳西城嘉苑）四川省成都市简阳市简城街道高屋村</v>
          </cell>
          <cell r="H3241" t="str">
            <v>张瀚镭</v>
          </cell>
          <cell r="I3241">
            <v>15884666220</v>
          </cell>
        </row>
        <row r="3242">
          <cell r="A3242" t="str">
            <v>润耀</v>
          </cell>
          <cell r="B3242" t="str">
            <v>螺纹钢</v>
          </cell>
          <cell r="C3242" t="str">
            <v>HRB500E Φ14</v>
          </cell>
          <cell r="D3242" t="str">
            <v>吨</v>
          </cell>
          <cell r="E3242">
            <v>3</v>
          </cell>
          <cell r="F3242">
            <v>45793</v>
          </cell>
          <cell r="G3242" t="str">
            <v>（华西简阳西城嘉苑）四川省成都市简阳市简城街道高屋村</v>
          </cell>
          <cell r="H3242" t="str">
            <v>张瀚镭</v>
          </cell>
          <cell r="I3242">
            <v>15884666220</v>
          </cell>
        </row>
        <row r="3243">
          <cell r="A3243" t="str">
            <v>润耀</v>
          </cell>
          <cell r="B3243" t="str">
            <v>螺纹钢</v>
          </cell>
          <cell r="C3243" t="str">
            <v>HRB500E Φ16</v>
          </cell>
          <cell r="D3243" t="str">
            <v>吨</v>
          </cell>
          <cell r="E3243">
            <v>3</v>
          </cell>
          <cell r="F3243">
            <v>45793</v>
          </cell>
          <cell r="G3243" t="str">
            <v>（华西简阳西城嘉苑）四川省成都市简阳市简城街道高屋村</v>
          </cell>
          <cell r="H3243" t="str">
            <v>张瀚镭</v>
          </cell>
          <cell r="I3243">
            <v>15884666220</v>
          </cell>
        </row>
        <row r="3244">
          <cell r="A3244" t="str">
            <v>润耀</v>
          </cell>
          <cell r="B3244" t="str">
            <v>螺纹钢</v>
          </cell>
          <cell r="C3244" t="str">
            <v>HRB500E Φ18</v>
          </cell>
          <cell r="D3244" t="str">
            <v>吨</v>
          </cell>
          <cell r="E3244">
            <v>3</v>
          </cell>
          <cell r="F3244">
            <v>45793</v>
          </cell>
          <cell r="G3244" t="str">
            <v>（华西简阳西城嘉苑）四川省成都市简阳市简城街道高屋村</v>
          </cell>
          <cell r="H3244" t="str">
            <v>张瀚镭</v>
          </cell>
          <cell r="I3244">
            <v>15884666220</v>
          </cell>
        </row>
        <row r="3245">
          <cell r="A3245" t="str">
            <v>润耀</v>
          </cell>
          <cell r="B3245" t="str">
            <v>螺纹钢</v>
          </cell>
          <cell r="C3245" t="str">
            <v>HRB500E Φ20</v>
          </cell>
          <cell r="D3245" t="str">
            <v>吨</v>
          </cell>
          <cell r="E3245">
            <v>6</v>
          </cell>
          <cell r="F3245">
            <v>45793</v>
          </cell>
          <cell r="G3245" t="str">
            <v>（华西简阳西城嘉苑）四川省成都市简阳市简城街道高屋村</v>
          </cell>
          <cell r="H3245" t="str">
            <v>张瀚镭</v>
          </cell>
          <cell r="I3245">
            <v>15884666220</v>
          </cell>
        </row>
        <row r="3246">
          <cell r="A3246" t="str">
            <v>润耀</v>
          </cell>
          <cell r="B3246" t="str">
            <v>螺纹钢</v>
          </cell>
          <cell r="C3246" t="str">
            <v>HRB500E Φ22</v>
          </cell>
          <cell r="D3246" t="str">
            <v>吨</v>
          </cell>
          <cell r="E3246">
            <v>3</v>
          </cell>
          <cell r="F3246">
            <v>45793</v>
          </cell>
          <cell r="G3246" t="str">
            <v>（华西简阳西城嘉苑）四川省成都市简阳市简城街道高屋村</v>
          </cell>
          <cell r="H3246" t="str">
            <v>张瀚镭</v>
          </cell>
          <cell r="I3246">
            <v>15884666220</v>
          </cell>
        </row>
        <row r="3247">
          <cell r="A3247" t="str">
            <v>润耀</v>
          </cell>
          <cell r="B3247" t="str">
            <v>螺纹钢</v>
          </cell>
          <cell r="C3247" t="str">
            <v>HRB500E Φ25</v>
          </cell>
          <cell r="D3247" t="str">
            <v>吨</v>
          </cell>
          <cell r="E3247">
            <v>9</v>
          </cell>
          <cell r="F3247">
            <v>45793</v>
          </cell>
          <cell r="G3247" t="str">
            <v>（华西简阳西城嘉苑）四川省成都市简阳市简城街道高屋村</v>
          </cell>
          <cell r="H3247" t="str">
            <v>张瀚镭</v>
          </cell>
          <cell r="I3247">
            <v>15884666220</v>
          </cell>
        </row>
        <row r="3248">
          <cell r="A3248" t="str">
            <v>达钢</v>
          </cell>
          <cell r="B3248" t="str">
            <v>盘螺</v>
          </cell>
          <cell r="C3248" t="str">
            <v>HRB400E Φ6</v>
          </cell>
          <cell r="D3248" t="str">
            <v>吨</v>
          </cell>
          <cell r="E3248">
            <v>14</v>
          </cell>
          <cell r="F3248">
            <v>45793</v>
          </cell>
          <cell r="G3248" t="str">
            <v>（达州市公共卫生临床医疗中心项目-一标-1号制作房）达州市通川区西外复兴镇公共卫生临床医疗中心项目</v>
          </cell>
          <cell r="H3248" t="str">
            <v>潘建发</v>
          </cell>
          <cell r="I3248">
            <v>13658059919</v>
          </cell>
        </row>
        <row r="3249">
          <cell r="A3249" t="str">
            <v>达钢</v>
          </cell>
          <cell r="B3249" t="str">
            <v>盘螺</v>
          </cell>
          <cell r="C3249" t="str">
            <v>HRB400E Φ10</v>
          </cell>
          <cell r="D3249" t="str">
            <v>吨</v>
          </cell>
          <cell r="E3249">
            <v>7</v>
          </cell>
          <cell r="F3249">
            <v>45793</v>
          </cell>
          <cell r="G3249" t="str">
            <v>（达州市公共卫生临床医疗中心项目-一标-1号制作房）达州市通川区西外复兴镇公共卫生临床医疗中心项目</v>
          </cell>
          <cell r="H3249" t="str">
            <v>潘建发</v>
          </cell>
          <cell r="I3249">
            <v>13658059919</v>
          </cell>
        </row>
        <row r="3250">
          <cell r="A3250" t="str">
            <v>达钢</v>
          </cell>
          <cell r="B3250" t="str">
            <v>螺纹钢</v>
          </cell>
          <cell r="C3250" t="str">
            <v>HRB400E Φ12 9m</v>
          </cell>
          <cell r="D3250" t="str">
            <v>吨</v>
          </cell>
          <cell r="E3250">
            <v>2</v>
          </cell>
          <cell r="F3250">
            <v>45793</v>
          </cell>
          <cell r="G3250" t="str">
            <v>（达州市公共卫生临床医疗中心项目-一标-1号制作房）达州市通川区西外复兴镇公共卫生临床医疗中心项目</v>
          </cell>
          <cell r="H3250" t="str">
            <v>潘建发</v>
          </cell>
          <cell r="I3250">
            <v>13658059919</v>
          </cell>
        </row>
        <row r="3251">
          <cell r="A3251" t="str">
            <v>达钢</v>
          </cell>
          <cell r="B3251" t="str">
            <v>螺纹钢</v>
          </cell>
          <cell r="C3251" t="str">
            <v>HRB400E Φ14 9m</v>
          </cell>
          <cell r="D3251" t="str">
            <v>吨</v>
          </cell>
          <cell r="E3251">
            <v>2</v>
          </cell>
          <cell r="F3251">
            <v>45793</v>
          </cell>
          <cell r="G3251" t="str">
            <v>（达州市公共卫生临床医疗中心项目-一标-1号制作房）达州市通川区西外复兴镇公共卫生临床医疗中心项目</v>
          </cell>
          <cell r="H3251" t="str">
            <v>潘建发</v>
          </cell>
          <cell r="I3251">
            <v>13658059919</v>
          </cell>
        </row>
        <row r="3252">
          <cell r="A3252" t="str">
            <v>达钢</v>
          </cell>
          <cell r="B3252" t="str">
            <v>螺纹钢</v>
          </cell>
          <cell r="C3252" t="str">
            <v>HRB400E Φ14 9m</v>
          </cell>
          <cell r="D3252" t="str">
            <v>吨</v>
          </cell>
          <cell r="E3252">
            <v>35</v>
          </cell>
          <cell r="F3252">
            <v>45793</v>
          </cell>
          <cell r="G3252" t="str">
            <v>(五冶钢构医学科学产业园建设项目房建一部-四标（3-7）)四川省南充市顺庆区搬罾街道学府大道二段</v>
          </cell>
          <cell r="H3252" t="str">
            <v>胡泽宇</v>
          </cell>
          <cell r="I3252">
            <v>18141337338</v>
          </cell>
        </row>
        <row r="3253">
          <cell r="A3253" t="str">
            <v>海南海控</v>
          </cell>
          <cell r="B3253" t="str">
            <v>盘圆</v>
          </cell>
          <cell r="C3253" t="str">
            <v>HPB300Ф8</v>
          </cell>
          <cell r="D3253" t="str">
            <v>吨</v>
          </cell>
          <cell r="E3253">
            <v>35</v>
          </cell>
          <cell r="F3253">
            <v>45793</v>
          </cell>
          <cell r="G3253" t="str">
            <v>（中铁一局四公司康新高速TJ1-1标康定隧道）四川省甘孜州康定市榆林街道甘孜州博物馆旁</v>
          </cell>
          <cell r="H3253" t="str">
            <v>陈由斌</v>
          </cell>
          <cell r="I3253">
            <v>15005068786</v>
          </cell>
        </row>
        <row r="3254">
          <cell r="A3254" t="str">
            <v>海南海控</v>
          </cell>
          <cell r="B3254" t="str">
            <v>螺纹钢</v>
          </cell>
          <cell r="C3254" t="str">
            <v>HRB400EФ22*9m</v>
          </cell>
          <cell r="D3254" t="str">
            <v>吨</v>
          </cell>
          <cell r="E3254">
            <v>35</v>
          </cell>
          <cell r="F3254">
            <v>45793</v>
          </cell>
          <cell r="G3254" t="str">
            <v>（中铁一局四公司康新高速TJ1-1标康定隧道）四川省甘孜州康定市榆林街道甘孜州博物馆旁</v>
          </cell>
          <cell r="H3254" t="str">
            <v>陈由斌</v>
          </cell>
          <cell r="I3254">
            <v>15005068786</v>
          </cell>
        </row>
        <row r="3255">
          <cell r="A3255" t="str">
            <v>海南海控</v>
          </cell>
          <cell r="B3255" t="str">
            <v>螺纹钢</v>
          </cell>
          <cell r="C3255" t="str">
            <v>HRB400EФ25*9m</v>
          </cell>
          <cell r="D3255" t="str">
            <v>吨</v>
          </cell>
          <cell r="E3255">
            <v>35</v>
          </cell>
          <cell r="F3255">
            <v>45793</v>
          </cell>
          <cell r="G3255" t="str">
            <v>（中铁一局四公司康新高速TJ1-1标雅加梗隧道）四川省甘孜州康定市雅加梗</v>
          </cell>
          <cell r="H3255" t="str">
            <v>范国义</v>
          </cell>
          <cell r="I3255">
            <v>15897676433</v>
          </cell>
        </row>
        <row r="3256">
          <cell r="A3256" t="str">
            <v>海南海控</v>
          </cell>
          <cell r="B3256" t="str">
            <v>盘圆</v>
          </cell>
          <cell r="C3256" t="str">
            <v>HPB300Ф10</v>
          </cell>
          <cell r="D3256" t="str">
            <v>吨</v>
          </cell>
          <cell r="E3256">
            <v>35</v>
          </cell>
          <cell r="F3256">
            <v>45793</v>
          </cell>
          <cell r="G3256" t="str">
            <v>（中铁八局康新高速TJ4-1标）四川省甘孜州康定市新都桥镇超限载检测站</v>
          </cell>
          <cell r="H3256" t="str">
            <v>刘俊</v>
          </cell>
          <cell r="I3256">
            <v>18587764925</v>
          </cell>
        </row>
        <row r="3257">
          <cell r="A3257" t="str">
            <v>海南海控</v>
          </cell>
          <cell r="B3257" t="str">
            <v>螺纹钢</v>
          </cell>
          <cell r="C3257" t="str">
            <v>HRB400EФ16*9m</v>
          </cell>
          <cell r="D3257" t="str">
            <v>吨</v>
          </cell>
          <cell r="E3257">
            <v>35</v>
          </cell>
          <cell r="F3257">
            <v>45793</v>
          </cell>
          <cell r="G3257" t="str">
            <v>（中铁八局康新高速TJ4-1标）四川省甘孜州康定市新都桥镇超限载检测站</v>
          </cell>
          <cell r="H3257" t="str">
            <v>刘俊</v>
          </cell>
          <cell r="I3257">
            <v>18587764925</v>
          </cell>
        </row>
        <row r="3258">
          <cell r="A3258" t="str">
            <v>海南海控</v>
          </cell>
          <cell r="B3258" t="str">
            <v>螺纹钢</v>
          </cell>
          <cell r="C3258" t="str">
            <v>HRB400EФ20*12m</v>
          </cell>
          <cell r="D3258" t="str">
            <v>吨</v>
          </cell>
          <cell r="E3258">
            <v>35</v>
          </cell>
          <cell r="F3258">
            <v>45793</v>
          </cell>
          <cell r="G3258" t="str">
            <v>（中铁八局康新高速TJ4-1标）四川省甘孜州康定市新都桥镇超限载检测站</v>
          </cell>
          <cell r="H3258" t="str">
            <v>刘俊</v>
          </cell>
          <cell r="I3258">
            <v>18587764925</v>
          </cell>
        </row>
        <row r="3259">
          <cell r="A3259" t="str">
            <v>海南海控</v>
          </cell>
          <cell r="B3259" t="str">
            <v>螺纹钢</v>
          </cell>
          <cell r="C3259" t="str">
            <v>HRB500EФ25*9m</v>
          </cell>
          <cell r="D3259" t="str">
            <v>吨</v>
          </cell>
          <cell r="E3259">
            <v>35</v>
          </cell>
          <cell r="F3259">
            <v>45793</v>
          </cell>
          <cell r="G3259" t="str">
            <v>（中铁八局康新高速TJ4-1标）四川省甘孜州康定市新都桥镇超限载检测站</v>
          </cell>
          <cell r="H3259" t="str">
            <v>刘俊</v>
          </cell>
          <cell r="I3259">
            <v>18587764925</v>
          </cell>
        </row>
        <row r="3260">
          <cell r="A3260" t="str">
            <v>海南海控</v>
          </cell>
          <cell r="B3260" t="str">
            <v>螺纹钢</v>
          </cell>
          <cell r="C3260" t="str">
            <v>HRB500EФ25*12m</v>
          </cell>
          <cell r="D3260" t="str">
            <v>吨</v>
          </cell>
          <cell r="E3260">
            <v>70</v>
          </cell>
          <cell r="F3260">
            <v>45793</v>
          </cell>
          <cell r="G3260" t="str">
            <v>（中铁八局康新高速TJ4-1标）四川省甘孜州康定市新都桥镇超限载检测站</v>
          </cell>
          <cell r="H3260" t="str">
            <v>刘俊</v>
          </cell>
          <cell r="I3260">
            <v>18587764925</v>
          </cell>
        </row>
        <row r="3261">
          <cell r="A3261" t="str">
            <v>海南海控</v>
          </cell>
          <cell r="B3261" t="str">
            <v>盘螺</v>
          </cell>
          <cell r="C3261" t="str">
            <v>HRB400EΦ12</v>
          </cell>
          <cell r="D3261" t="str">
            <v>吨</v>
          </cell>
          <cell r="E3261">
            <v>35</v>
          </cell>
          <cell r="F3261">
            <v>45793</v>
          </cell>
          <cell r="G3261" t="str">
            <v>（中铁八局康新高速TJ4-1标）四川省甘孜州康定市新都桥镇超限载检测站</v>
          </cell>
          <cell r="H3261" t="str">
            <v>刘俊</v>
          </cell>
          <cell r="I3261">
            <v>18587764925</v>
          </cell>
        </row>
        <row r="3262">
          <cell r="A3262" t="str">
            <v>德胜</v>
          </cell>
          <cell r="B3262" t="str">
            <v>螺纹钢</v>
          </cell>
          <cell r="C3262" t="str">
            <v>HRB500E Φ22×9米</v>
          </cell>
          <cell r="D3262" t="str">
            <v>吨</v>
          </cell>
          <cell r="E3262">
            <v>35</v>
          </cell>
          <cell r="F3262">
            <v>45793</v>
          </cell>
          <cell r="G3262" t="str">
            <v>自永4标一局四公司（四川省内江市隆昌市金鹅街道自永4标一局四公司钢筋棚）</v>
          </cell>
          <cell r="H3262" t="str">
            <v>郝优</v>
          </cell>
          <cell r="I3262">
            <v>13891371707</v>
          </cell>
        </row>
        <row r="3263">
          <cell r="A3263" t="str">
            <v>德胜</v>
          </cell>
          <cell r="B3263" t="str">
            <v>螺纹钢</v>
          </cell>
          <cell r="C3263" t="str">
            <v>HRB400E Φ32×12米</v>
          </cell>
          <cell r="D3263" t="str">
            <v>吨</v>
          </cell>
          <cell r="E3263">
            <v>35</v>
          </cell>
          <cell r="F3263">
            <v>45793</v>
          </cell>
          <cell r="G3263" t="str">
            <v>自永4标一局四公司（四川省内江市隆昌市金鹅街道自永4标一局四公司钢筋棚）</v>
          </cell>
          <cell r="H3263" t="str">
            <v>郝优</v>
          </cell>
          <cell r="I3263">
            <v>13891371707</v>
          </cell>
        </row>
        <row r="3264">
          <cell r="A3264" t="str">
            <v>德胜</v>
          </cell>
          <cell r="B3264" t="str">
            <v>螺纹钢</v>
          </cell>
          <cell r="C3264" t="str">
            <v>HRB500E Φ28×12米</v>
          </cell>
          <cell r="D3264" t="str">
            <v>吨</v>
          </cell>
          <cell r="E3264">
            <v>35</v>
          </cell>
          <cell r="F3264">
            <v>45793</v>
          </cell>
          <cell r="G3264" t="str">
            <v>自永4标一局四公司（四川省内江市隆昌市金鹅街道自永4标一局四公司钢筋棚）</v>
          </cell>
          <cell r="H3264" t="str">
            <v>郝优</v>
          </cell>
          <cell r="I3264">
            <v>13891371707</v>
          </cell>
        </row>
        <row r="3265">
          <cell r="A3265" t="str">
            <v>德胜</v>
          </cell>
          <cell r="B3265" t="str">
            <v>螺纹钢</v>
          </cell>
          <cell r="C3265" t="str">
            <v>HRB400E Φ28×12米</v>
          </cell>
          <cell r="D3265" t="str">
            <v>吨</v>
          </cell>
          <cell r="E3265">
            <v>35</v>
          </cell>
          <cell r="F3265">
            <v>45793</v>
          </cell>
          <cell r="G3265" t="str">
            <v>自永4标一局四公司（四川省内江市隆昌市金鹅街道自永4标一局四公司钢筋棚）</v>
          </cell>
          <cell r="H3265" t="str">
            <v>郝优</v>
          </cell>
          <cell r="I3265">
            <v>13891371707</v>
          </cell>
        </row>
        <row r="3266">
          <cell r="A3266" t="str">
            <v>德胜</v>
          </cell>
          <cell r="B3266" t="str">
            <v>螺纹钢</v>
          </cell>
          <cell r="C3266" t="str">
            <v>HRB500E Φ25×12米</v>
          </cell>
          <cell r="D3266" t="str">
            <v>吨</v>
          </cell>
          <cell r="E3266">
            <v>35</v>
          </cell>
          <cell r="F3266">
            <v>45793</v>
          </cell>
          <cell r="G3266" t="str">
            <v>自永4标一局四公司（四川省内江市隆昌市金鹅街道自永4标一局四公司钢筋棚）</v>
          </cell>
          <cell r="H3266" t="str">
            <v>郝优</v>
          </cell>
          <cell r="I3266">
            <v>13891371707</v>
          </cell>
        </row>
        <row r="3267">
          <cell r="A3267" t="str">
            <v>德胜</v>
          </cell>
          <cell r="B3267" t="str">
            <v>螺纹钢</v>
          </cell>
          <cell r="C3267" t="str">
            <v>HRB400E Φ32×12米</v>
          </cell>
          <cell r="D3267" t="str">
            <v>吨</v>
          </cell>
          <cell r="E3267">
            <v>35</v>
          </cell>
          <cell r="F3267">
            <v>45793</v>
          </cell>
          <cell r="G3267" t="str">
            <v>（自永2标九局西南分公司钢筋棚）四川省自贡市骑龙镇大湾村</v>
          </cell>
          <cell r="H3267" t="str">
            <v>高彦彬</v>
          </cell>
          <cell r="I3267">
            <v>13835906370</v>
          </cell>
        </row>
        <row r="3268">
          <cell r="A3268" t="str">
            <v>德胜</v>
          </cell>
          <cell r="B3268" t="str">
            <v>螺纹钢</v>
          </cell>
          <cell r="C3268" t="str">
            <v>HRB400E Φ12 12m</v>
          </cell>
          <cell r="D3268" t="str">
            <v>吨</v>
          </cell>
          <cell r="E3268">
            <v>35</v>
          </cell>
          <cell r="F3268">
            <v>45793</v>
          </cell>
          <cell r="G3268" t="str">
            <v>（中铁广州局-成渝扩容2标）成渝扩容项目ZCB3-2标2＃拌和站【雁江区联盟桥东北50米(资资路) 】</v>
          </cell>
          <cell r="H3268" t="str">
            <v>刘沛琦</v>
          </cell>
          <cell r="I3268">
            <v>18011784798</v>
          </cell>
        </row>
        <row r="3269">
          <cell r="A3269" t="str">
            <v>德胜</v>
          </cell>
          <cell r="B3269" t="str">
            <v>螺纹钢</v>
          </cell>
          <cell r="C3269" t="str">
            <v>HRB400E Φ28 12m</v>
          </cell>
          <cell r="D3269" t="str">
            <v>吨</v>
          </cell>
          <cell r="E3269">
            <v>70</v>
          </cell>
          <cell r="F3269">
            <v>45793</v>
          </cell>
          <cell r="G3269" t="str">
            <v>（中铁五局-成渝扩容3标）四川省资阳市雁江区伍隍镇铺子村雁江区X138</v>
          </cell>
          <cell r="H3269" t="str">
            <v>王健</v>
          </cell>
          <cell r="I3269">
            <v>17726168395</v>
          </cell>
        </row>
        <row r="3270">
          <cell r="A3270" t="str">
            <v>德胜</v>
          </cell>
          <cell r="B3270" t="str">
            <v>螺纹钢</v>
          </cell>
          <cell r="C3270" t="str">
            <v>HRB400E Φ20 12m</v>
          </cell>
          <cell r="D3270" t="str">
            <v>吨</v>
          </cell>
          <cell r="E3270">
            <v>35</v>
          </cell>
          <cell r="F3270">
            <v>45793</v>
          </cell>
          <cell r="G3270" t="str">
            <v>（中铁五局-成渝扩容3标）四川省资阳市雁江区伍隍镇铺子村雁江区X138</v>
          </cell>
          <cell r="H3270" t="str">
            <v>王健</v>
          </cell>
          <cell r="I3270">
            <v>17726168395</v>
          </cell>
        </row>
        <row r="3271">
          <cell r="A3271" t="str">
            <v>德胜</v>
          </cell>
          <cell r="B3271" t="str">
            <v>螺纹钢</v>
          </cell>
          <cell r="C3271" t="str">
            <v>HRB400EФ12*9m</v>
          </cell>
          <cell r="D3271" t="str">
            <v>吨</v>
          </cell>
          <cell r="E3271">
            <v>14</v>
          </cell>
          <cell r="F3271">
            <v>45793</v>
          </cell>
          <cell r="G3271" t="str">
            <v>四川省南充市营山县咸安大道成都元泽环境技术有限公司营山分公司（中核华兴市政道路项目部）</v>
          </cell>
          <cell r="H3271" t="str">
            <v>黎家敏</v>
          </cell>
          <cell r="I3271" t="str">
            <v>15082798787</v>
          </cell>
        </row>
        <row r="3272">
          <cell r="A3272" t="str">
            <v>德胜</v>
          </cell>
          <cell r="B3272" t="str">
            <v>螺纹钢</v>
          </cell>
          <cell r="C3272" t="str">
            <v>HRB400EФ22*9m</v>
          </cell>
          <cell r="D3272" t="str">
            <v>吨</v>
          </cell>
          <cell r="E3272">
            <v>16</v>
          </cell>
          <cell r="F3272">
            <v>45793</v>
          </cell>
          <cell r="G3272" t="str">
            <v>四川省南充市营山县咸安大道成都元泽环境技术有限公司营山分公司（中核华兴市政道路项目部）</v>
          </cell>
          <cell r="H3272" t="str">
            <v>黎家敏</v>
          </cell>
          <cell r="I3272" t="str">
            <v>15082798787</v>
          </cell>
        </row>
        <row r="3273">
          <cell r="A3273" t="str">
            <v>德胜</v>
          </cell>
          <cell r="B3273" t="str">
            <v>螺纹钢</v>
          </cell>
          <cell r="C3273" t="str">
            <v>HRB400EФ25*9m</v>
          </cell>
          <cell r="D3273" t="str">
            <v>吨</v>
          </cell>
          <cell r="E3273">
            <v>2.5</v>
          </cell>
          <cell r="F3273">
            <v>45793</v>
          </cell>
          <cell r="G3273" t="str">
            <v>四川省南充市营山县咸安大道成都元泽环境技术有限公司营山分公司（中核华兴市政道路项目部）</v>
          </cell>
          <cell r="H3273" t="str">
            <v>黎家敏</v>
          </cell>
          <cell r="I3273" t="str">
            <v>15082798787</v>
          </cell>
        </row>
        <row r="3274">
          <cell r="A3274" t="str">
            <v>德胜</v>
          </cell>
          <cell r="B3274" t="str">
            <v>螺纹钢</v>
          </cell>
          <cell r="C3274" t="str">
            <v>HRB400EФ28*9m</v>
          </cell>
          <cell r="D3274" t="str">
            <v>吨</v>
          </cell>
          <cell r="E3274">
            <v>2.5</v>
          </cell>
          <cell r="F3274">
            <v>45793</v>
          </cell>
          <cell r="G3274" t="str">
            <v>四川省南充市营山县咸安大道成都元泽环境技术有限公司营山分公司（中核华兴市政道路项目部）</v>
          </cell>
          <cell r="H3274" t="str">
            <v>黎家敏</v>
          </cell>
          <cell r="I3274" t="str">
            <v>15082798787</v>
          </cell>
        </row>
        <row r="3275">
          <cell r="A3275" t="str">
            <v>泸钢</v>
          </cell>
          <cell r="B3275" t="str">
            <v>高线</v>
          </cell>
          <cell r="C3275" t="str">
            <v>HPB300 Φ8</v>
          </cell>
          <cell r="D3275" t="str">
            <v>吨</v>
          </cell>
          <cell r="E3275">
            <v>17</v>
          </cell>
          <cell r="F3275">
            <v>45793</v>
          </cell>
          <cell r="G3275" t="str">
            <v>自永4标一局四公司（四川省内江市隆昌市金鹅街道自永4标一局四公司钢筋棚）</v>
          </cell>
          <cell r="H3275" t="str">
            <v>郝优</v>
          </cell>
          <cell r="I3275">
            <v>13891371707</v>
          </cell>
        </row>
        <row r="3276">
          <cell r="A3276" t="str">
            <v>泸钢</v>
          </cell>
          <cell r="B3276" t="str">
            <v>螺纹钢</v>
          </cell>
          <cell r="C3276" t="str">
            <v>HRB400E Φ16×9米</v>
          </cell>
          <cell r="D3276" t="str">
            <v>吨</v>
          </cell>
          <cell r="E3276">
            <v>18</v>
          </cell>
          <cell r="F3276">
            <v>45793</v>
          </cell>
          <cell r="G3276" t="str">
            <v>自永4标一局四公司（四川省内江市隆昌市金鹅街道自永4标一局四公司钢筋棚）</v>
          </cell>
          <cell r="H3276" t="str">
            <v>郝优</v>
          </cell>
          <cell r="I3276">
            <v>13891371707</v>
          </cell>
        </row>
        <row r="3277">
          <cell r="A3277" t="str">
            <v>八局</v>
          </cell>
          <cell r="B3277" t="str">
            <v>螺纹钢</v>
          </cell>
          <cell r="C3277" t="str">
            <v>HRB400E Φ25×12米</v>
          </cell>
          <cell r="D3277" t="str">
            <v>吨</v>
          </cell>
          <cell r="E3277">
            <v>35</v>
          </cell>
          <cell r="F3277">
            <v>45793</v>
          </cell>
          <cell r="G3277" t="str">
            <v>（自永2标九局西南分公司钢筋棚）四川省自贡市骑龙镇大湾村</v>
          </cell>
          <cell r="H3277" t="str">
            <v>高彦彬</v>
          </cell>
          <cell r="I3277">
            <v>13835906370</v>
          </cell>
        </row>
        <row r="3278">
          <cell r="A3278" t="str">
            <v>湖北商贸</v>
          </cell>
          <cell r="B3278" t="str">
            <v>高线</v>
          </cell>
          <cell r="C3278" t="str">
            <v>HPB300Φ10</v>
          </cell>
          <cell r="D3278" t="str">
            <v>吨</v>
          </cell>
          <cell r="E3278">
            <v>70</v>
          </cell>
          <cell r="F3278">
            <v>45793</v>
          </cell>
          <cell r="G3278" t="str">
            <v>（中铁三局-铜资高速1标）四川省资阳市安岳县石羊镇猫坝村2#钢筋场</v>
          </cell>
          <cell r="H3278" t="str">
            <v>王雪</v>
          </cell>
          <cell r="I3278">
            <v>18729676589</v>
          </cell>
        </row>
        <row r="3279">
          <cell r="A3279" t="str">
            <v>湖北商贸</v>
          </cell>
          <cell r="B3279" t="str">
            <v>螺纹钢</v>
          </cell>
          <cell r="C3279" t="str">
            <v>HRB400E Φ14 9m</v>
          </cell>
          <cell r="D3279" t="str">
            <v>吨</v>
          </cell>
          <cell r="E3279">
            <v>35</v>
          </cell>
          <cell r="F3279">
            <v>45793</v>
          </cell>
          <cell r="G3279" t="str">
            <v>（中铁三局-铜资高速1标）四川省资阳市安岳县石羊镇猫坝村2#钢筋场</v>
          </cell>
          <cell r="H3279" t="str">
            <v>王雪</v>
          </cell>
          <cell r="I3279">
            <v>18729676589</v>
          </cell>
        </row>
        <row r="3280">
          <cell r="A3280" t="str">
            <v>湖北商贸</v>
          </cell>
          <cell r="B3280" t="str">
            <v>螺纹钢</v>
          </cell>
          <cell r="C3280" t="str">
            <v>HRB400E Φ28 12m</v>
          </cell>
          <cell r="D3280" t="str">
            <v>吨</v>
          </cell>
          <cell r="E3280">
            <v>35</v>
          </cell>
          <cell r="F3280">
            <v>45793</v>
          </cell>
          <cell r="G3280" t="str">
            <v>（中铁广州局-资乐高速5标）四川省乐山市井研县希望大道116号</v>
          </cell>
          <cell r="H3280" t="str">
            <v>廖俊杰</v>
          </cell>
          <cell r="I3280">
            <v>15775100965</v>
          </cell>
        </row>
        <row r="3281">
          <cell r="A3281" t="str">
            <v>湖北商贸</v>
          </cell>
          <cell r="B3281" t="str">
            <v>螺纹钢</v>
          </cell>
          <cell r="C3281" t="str">
            <v>HRB400E Φ25 12m</v>
          </cell>
          <cell r="D3281" t="str">
            <v>吨</v>
          </cell>
          <cell r="E3281">
            <v>20</v>
          </cell>
          <cell r="F3281">
            <v>45793</v>
          </cell>
          <cell r="G3281" t="str">
            <v>（中铁广州局-资乐高速5标）四川省乐山市井研县希望大道116号</v>
          </cell>
          <cell r="H3281" t="str">
            <v>廖俊杰</v>
          </cell>
          <cell r="I3281">
            <v>15775100965</v>
          </cell>
        </row>
        <row r="3282">
          <cell r="A3282" t="str">
            <v>湖北商贸</v>
          </cell>
          <cell r="B3282" t="str">
            <v>螺纹钢</v>
          </cell>
          <cell r="C3282" t="str">
            <v>HRB400E Φ20 12m</v>
          </cell>
          <cell r="D3282" t="str">
            <v>吨</v>
          </cell>
          <cell r="E3282">
            <v>15</v>
          </cell>
          <cell r="F3282">
            <v>45793</v>
          </cell>
          <cell r="G3282" t="str">
            <v>（中铁广州局-资乐高速5标）四川省乐山市井研县希望大道116号</v>
          </cell>
          <cell r="H3282" t="str">
            <v>廖俊杰</v>
          </cell>
          <cell r="I3282">
            <v>15775100965</v>
          </cell>
        </row>
        <row r="3283">
          <cell r="A3283" t="str">
            <v>钢固融</v>
          </cell>
          <cell r="B3283" t="str">
            <v>盘螺</v>
          </cell>
          <cell r="C3283" t="str">
            <v>HRB400E Φ10</v>
          </cell>
          <cell r="D3283" t="str">
            <v>吨</v>
          </cell>
          <cell r="E3283">
            <v>2</v>
          </cell>
          <cell r="F3283">
            <v>45793</v>
          </cell>
          <cell r="G3283" t="str">
            <v>（五冶怡心湖）五冶西河基地自用项目</v>
          </cell>
          <cell r="H3283" t="str">
            <v>罗权</v>
          </cell>
          <cell r="I3283">
            <v>15208436083</v>
          </cell>
        </row>
        <row r="3284">
          <cell r="A3284" t="str">
            <v>晋邦</v>
          </cell>
          <cell r="B3284" t="str">
            <v>盘螺</v>
          </cell>
          <cell r="C3284" t="str">
            <v>HRB400E Φ10</v>
          </cell>
          <cell r="D3284" t="str">
            <v>吨</v>
          </cell>
          <cell r="E3284">
            <v>18</v>
          </cell>
          <cell r="F3284">
            <v>45793</v>
          </cell>
          <cell r="G3284" t="str">
            <v>（十九冶-江龙高速一分部）重庆市云阳县X886附近中国十九冶开云高速项目总包部西98米*复兴互通预制梁场</v>
          </cell>
          <cell r="H3284" t="str">
            <v>吴章红</v>
          </cell>
          <cell r="I3284">
            <v>18628165772</v>
          </cell>
        </row>
        <row r="3285">
          <cell r="A3285" t="str">
            <v>晋邦</v>
          </cell>
          <cell r="B3285" t="str">
            <v>高线</v>
          </cell>
          <cell r="C3285" t="str">
            <v>HPB300Φ10</v>
          </cell>
          <cell r="D3285" t="str">
            <v>吨</v>
          </cell>
          <cell r="E3285">
            <v>18</v>
          </cell>
          <cell r="F3285">
            <v>45793</v>
          </cell>
          <cell r="G3285" t="str">
            <v>（十九冶-江龙高速一分部）重庆市云阳县X886附近中国十九冶开云高速项目总包部西98米*复兴互通预制梁场</v>
          </cell>
          <cell r="H3285" t="str">
            <v>吴章红</v>
          </cell>
          <cell r="I3285">
            <v>18628165772</v>
          </cell>
        </row>
        <row r="3286">
          <cell r="A3286" t="str">
            <v>陕钢</v>
          </cell>
          <cell r="B3286" t="str">
            <v>盘螺</v>
          </cell>
          <cell r="C3286" t="str">
            <v>HRB400E Φ6</v>
          </cell>
          <cell r="D3286" t="str">
            <v>吨</v>
          </cell>
          <cell r="E3286">
            <v>10</v>
          </cell>
          <cell r="F3286">
            <v>45793</v>
          </cell>
          <cell r="G3286" t="str">
            <v>（北京工程局乐山机场项目）乐山市五通桥区冠英镇</v>
          </cell>
          <cell r="H3286" t="str">
            <v>王治</v>
          </cell>
          <cell r="I3286">
            <v>18811564698</v>
          </cell>
        </row>
        <row r="3287">
          <cell r="A3287" t="str">
            <v>陕钢</v>
          </cell>
          <cell r="B3287" t="str">
            <v>盘螺</v>
          </cell>
          <cell r="C3287" t="str">
            <v>HRB400E Φ8</v>
          </cell>
          <cell r="D3287" t="str">
            <v>吨</v>
          </cell>
          <cell r="E3287">
            <v>25</v>
          </cell>
          <cell r="F3287">
            <v>45793</v>
          </cell>
          <cell r="G3287" t="str">
            <v>（北京工程局乐山机场项目）乐山市五通桥区冠英镇</v>
          </cell>
          <cell r="H3287" t="str">
            <v>王治</v>
          </cell>
          <cell r="I3287">
            <v>18811564698</v>
          </cell>
        </row>
        <row r="3288">
          <cell r="A3288" t="str">
            <v>德胜</v>
          </cell>
          <cell r="B3288" t="str">
            <v>螺纹钢</v>
          </cell>
          <cell r="C3288" t="str">
            <v>HRB400E Φ12 9m</v>
          </cell>
          <cell r="D3288" t="str">
            <v>吨</v>
          </cell>
          <cell r="E3288">
            <v>12</v>
          </cell>
          <cell r="F3288">
            <v>45793</v>
          </cell>
          <cell r="G3288" t="str">
            <v>（五局乐山机场项目）乐山市五通桥区冠英镇</v>
          </cell>
          <cell r="H3288" t="str">
            <v>王思思</v>
          </cell>
          <cell r="I3288">
            <v>18973190156</v>
          </cell>
        </row>
        <row r="3289">
          <cell r="A3289" t="str">
            <v>德胜</v>
          </cell>
          <cell r="B3289" t="str">
            <v>螺纹钢</v>
          </cell>
          <cell r="C3289" t="str">
            <v>HRB400E Φ18 9m</v>
          </cell>
          <cell r="D3289" t="str">
            <v>吨</v>
          </cell>
          <cell r="E3289">
            <v>22.5</v>
          </cell>
          <cell r="F3289">
            <v>45793</v>
          </cell>
          <cell r="G3289" t="str">
            <v>（五局乐山机场项目）乐山市五通桥区冠英镇</v>
          </cell>
          <cell r="H3289" t="str">
            <v>王思思</v>
          </cell>
          <cell r="I3289">
            <v>18973190156</v>
          </cell>
        </row>
        <row r="3290">
          <cell r="A3290" t="str">
            <v>德胜</v>
          </cell>
          <cell r="B3290" t="str">
            <v>螺纹钢</v>
          </cell>
          <cell r="C3290" t="str">
            <v>HRB400E Φ22 9m</v>
          </cell>
          <cell r="D3290" t="str">
            <v>吨</v>
          </cell>
          <cell r="E3290">
            <v>70</v>
          </cell>
          <cell r="F3290">
            <v>45793</v>
          </cell>
          <cell r="G3290" t="str">
            <v>（五冶怡心湖项目）龙泉驿区双堰塘钓鱼东100米(北川路)龙泉驿区北川路</v>
          </cell>
          <cell r="H3290" t="str">
            <v>董文学</v>
          </cell>
          <cell r="I3290">
            <v>15828110575</v>
          </cell>
        </row>
        <row r="3291">
          <cell r="A3291" t="str">
            <v>钢固融</v>
          </cell>
          <cell r="B3291" t="str">
            <v>高线</v>
          </cell>
          <cell r="C3291" t="str">
            <v>HPB300Φ10</v>
          </cell>
          <cell r="D3291" t="str">
            <v>吨</v>
          </cell>
          <cell r="E3291">
            <v>35</v>
          </cell>
          <cell r="F3291">
            <v>45793</v>
          </cell>
          <cell r="G3291" t="str">
            <v>（五冶怡心湖项目）龙泉驿区双堰塘钓鱼东100米(北川路)龙泉驿区北川路</v>
          </cell>
          <cell r="H3291" t="str">
            <v>董文学</v>
          </cell>
          <cell r="I3291">
            <v>15828110575</v>
          </cell>
        </row>
        <row r="3292">
          <cell r="A3292" t="str">
            <v>湖北商贸</v>
          </cell>
          <cell r="B3292" t="str">
            <v>高线</v>
          </cell>
          <cell r="C3292" t="str">
            <v>HPB300Φ8</v>
          </cell>
          <cell r="D3292" t="str">
            <v>吨</v>
          </cell>
          <cell r="E3292">
            <v>18</v>
          </cell>
          <cell r="F3292">
            <v>45794</v>
          </cell>
          <cell r="G3292" t="str">
            <v>（中铁北京局-资乐高速6标）四川省乐山市市中区土主镇资乐高速TJ6标项目试验室</v>
          </cell>
          <cell r="H3292" t="str">
            <v>刘岩</v>
          </cell>
          <cell r="I3292">
            <v>18543566469</v>
          </cell>
        </row>
        <row r="3293">
          <cell r="A3293" t="str">
            <v>湖北商贸</v>
          </cell>
          <cell r="B3293" t="str">
            <v>高线</v>
          </cell>
          <cell r="C3293" t="str">
            <v>HPB300Φ10</v>
          </cell>
          <cell r="D3293" t="str">
            <v>吨</v>
          </cell>
          <cell r="E3293">
            <v>17</v>
          </cell>
          <cell r="F3293">
            <v>45794</v>
          </cell>
          <cell r="G3293" t="str">
            <v>（中铁北京局-资乐高速6标）四川省乐山市市中区土主镇资乐高速TJ6标项目试验室</v>
          </cell>
          <cell r="H3293" t="str">
            <v>刘岩</v>
          </cell>
          <cell r="I3293">
            <v>18543566469</v>
          </cell>
        </row>
        <row r="3294">
          <cell r="A3294" t="str">
            <v>湖北商贸</v>
          </cell>
          <cell r="B3294" t="str">
            <v>螺纹钢</v>
          </cell>
          <cell r="C3294" t="str">
            <v>HRB400E Φ25 9m</v>
          </cell>
          <cell r="D3294" t="str">
            <v>吨</v>
          </cell>
          <cell r="E3294">
            <v>18</v>
          </cell>
          <cell r="F3294">
            <v>45794</v>
          </cell>
          <cell r="G3294" t="str">
            <v>（中铁北京局-资乐高速6标）四川省乐山市市中区土主镇资乐高速TJ6标项目试验室</v>
          </cell>
          <cell r="H3294" t="str">
            <v>刘岩</v>
          </cell>
          <cell r="I3294">
            <v>18543566469</v>
          </cell>
        </row>
        <row r="3295">
          <cell r="A3295" t="str">
            <v>湖北商贸</v>
          </cell>
          <cell r="B3295" t="str">
            <v>螺纹钢</v>
          </cell>
          <cell r="C3295" t="str">
            <v>HRB400E Φ28 9m</v>
          </cell>
          <cell r="D3295" t="str">
            <v>吨</v>
          </cell>
          <cell r="E3295">
            <v>17</v>
          </cell>
          <cell r="F3295">
            <v>45794</v>
          </cell>
          <cell r="G3295" t="str">
            <v>（中铁北京局-资乐高速6标）四川省乐山市市中区土主镇资乐高速TJ6标项目试验室</v>
          </cell>
          <cell r="H3295" t="str">
            <v>刘岩</v>
          </cell>
          <cell r="I3295">
            <v>18543566469</v>
          </cell>
        </row>
        <row r="3296">
          <cell r="A3296" t="str">
            <v>达钢</v>
          </cell>
          <cell r="B3296" t="str">
            <v>盘螺</v>
          </cell>
          <cell r="C3296" t="str">
            <v>HRB400E Φ10</v>
          </cell>
          <cell r="D3296" t="str">
            <v>吨</v>
          </cell>
          <cell r="E3296">
            <v>70</v>
          </cell>
          <cell r="F3296">
            <v>45794</v>
          </cell>
          <cell r="G3296" t="str">
            <v>（五局乐山机场项目）乐山市五通桥区冠英镇</v>
          </cell>
          <cell r="H3296" t="str">
            <v>王思思</v>
          </cell>
          <cell r="I3296">
            <v>18973190156</v>
          </cell>
        </row>
        <row r="3297">
          <cell r="A3297" t="str">
            <v>达钢</v>
          </cell>
          <cell r="B3297" t="str">
            <v>螺纹钢</v>
          </cell>
          <cell r="C3297" t="str">
            <v>HRB400E Φ12 9m</v>
          </cell>
          <cell r="D3297" t="str">
            <v>吨</v>
          </cell>
          <cell r="E3297">
            <v>21</v>
          </cell>
          <cell r="F3297">
            <v>45794</v>
          </cell>
          <cell r="G3297" t="str">
            <v>（五局乐山机场项目）乐山市五通桥区冠英镇</v>
          </cell>
          <cell r="H3297" t="str">
            <v>王思思</v>
          </cell>
          <cell r="I3297">
            <v>18973190156</v>
          </cell>
        </row>
        <row r="3298">
          <cell r="A3298" t="str">
            <v>达钢</v>
          </cell>
          <cell r="B3298" t="str">
            <v>盘螺</v>
          </cell>
          <cell r="C3298" t="str">
            <v>HRB400E Φ6</v>
          </cell>
          <cell r="D3298" t="str">
            <v>吨</v>
          </cell>
          <cell r="E3298">
            <v>15</v>
          </cell>
          <cell r="F3298">
            <v>45794</v>
          </cell>
          <cell r="G3298" t="str">
            <v>（五局乐山机场项目）乐山市五通桥区冠英镇</v>
          </cell>
          <cell r="H3298" t="str">
            <v>王思思</v>
          </cell>
          <cell r="I3298">
            <v>18973190156</v>
          </cell>
        </row>
        <row r="3299">
          <cell r="A3299" t="str">
            <v>德胜</v>
          </cell>
          <cell r="B3299" t="str">
            <v>螺纹钢</v>
          </cell>
          <cell r="C3299" t="str">
            <v>HRB400E Φ12 9m</v>
          </cell>
          <cell r="D3299" t="str">
            <v>吨</v>
          </cell>
          <cell r="E3299">
            <v>50</v>
          </cell>
          <cell r="F3299">
            <v>45794</v>
          </cell>
          <cell r="G3299" t="str">
            <v>（五局乐山机场项目）乐山市五通桥区冠英镇</v>
          </cell>
          <cell r="H3299" t="str">
            <v>蒲</v>
          </cell>
          <cell r="I3299">
            <v>19180333999</v>
          </cell>
        </row>
        <row r="3300">
          <cell r="A3300" t="str">
            <v>德胜</v>
          </cell>
          <cell r="B3300" t="str">
            <v>螺纹钢</v>
          </cell>
          <cell r="C3300" t="str">
            <v>HRB400E Φ16 9m</v>
          </cell>
          <cell r="D3300" t="str">
            <v>吨</v>
          </cell>
          <cell r="E3300">
            <v>20</v>
          </cell>
          <cell r="F3300">
            <v>45794</v>
          </cell>
          <cell r="G3300" t="str">
            <v>（五局乐山机场项目）乐山市五通桥区冠英镇</v>
          </cell>
          <cell r="H3300" t="str">
            <v>蒲</v>
          </cell>
          <cell r="I3300">
            <v>19180333999</v>
          </cell>
        </row>
        <row r="3301">
          <cell r="A3301" t="str">
            <v>德胜</v>
          </cell>
          <cell r="B3301" t="str">
            <v>螺纹钢</v>
          </cell>
          <cell r="C3301" t="str">
            <v>HRB400E Φ16 9m</v>
          </cell>
          <cell r="D3301" t="str">
            <v>吨</v>
          </cell>
          <cell r="E3301">
            <v>2.5</v>
          </cell>
          <cell r="F3301">
            <v>45794</v>
          </cell>
          <cell r="G3301" t="str">
            <v>（北京工程局乐山机场项目）乐山市五通桥区冠英镇</v>
          </cell>
          <cell r="H3301" t="str">
            <v>王治</v>
          </cell>
          <cell r="I3301">
            <v>18811564698</v>
          </cell>
        </row>
        <row r="3302">
          <cell r="A3302" t="str">
            <v>德胜</v>
          </cell>
          <cell r="B3302" t="str">
            <v>螺纹钢</v>
          </cell>
          <cell r="C3302" t="str">
            <v>HRB400E Φ20 9m</v>
          </cell>
          <cell r="D3302" t="str">
            <v>吨</v>
          </cell>
          <cell r="E3302">
            <v>8</v>
          </cell>
          <cell r="F3302">
            <v>45794</v>
          </cell>
          <cell r="G3302" t="str">
            <v>（北京工程局乐山机场项目）乐山市五通桥区冠英镇</v>
          </cell>
          <cell r="H3302" t="str">
            <v>王治</v>
          </cell>
          <cell r="I3302">
            <v>18811564698</v>
          </cell>
        </row>
        <row r="3303">
          <cell r="A3303" t="str">
            <v>德胜</v>
          </cell>
          <cell r="B3303" t="str">
            <v>螺纹钢</v>
          </cell>
          <cell r="C3303" t="str">
            <v>HRB400E Φ22 9m</v>
          </cell>
          <cell r="D3303" t="str">
            <v>吨</v>
          </cell>
          <cell r="E3303">
            <v>8</v>
          </cell>
          <cell r="F3303">
            <v>45794</v>
          </cell>
          <cell r="G3303" t="str">
            <v>（北京工程局乐山机场项目）乐山市五通桥区冠英镇</v>
          </cell>
          <cell r="H3303" t="str">
            <v>王治</v>
          </cell>
          <cell r="I3303">
            <v>18811564698</v>
          </cell>
        </row>
        <row r="3304">
          <cell r="A3304" t="str">
            <v>德胜</v>
          </cell>
          <cell r="B3304" t="str">
            <v>螺纹钢</v>
          </cell>
          <cell r="C3304" t="str">
            <v>HRB400E Φ25 9m</v>
          </cell>
          <cell r="D3304" t="str">
            <v>吨</v>
          </cell>
          <cell r="E3304">
            <v>18</v>
          </cell>
          <cell r="F3304">
            <v>45794</v>
          </cell>
          <cell r="G3304" t="str">
            <v>（北京工程局乐山机场项目）乐山市五通桥区冠英镇</v>
          </cell>
          <cell r="H3304" t="str">
            <v>王治</v>
          </cell>
          <cell r="I3304">
            <v>18811564698</v>
          </cell>
        </row>
        <row r="3305">
          <cell r="A3305" t="str">
            <v>陕钢</v>
          </cell>
          <cell r="B3305" t="str">
            <v>盘螺</v>
          </cell>
          <cell r="C3305" t="str">
            <v>HRB400E Φ8</v>
          </cell>
          <cell r="D3305" t="str">
            <v>吨</v>
          </cell>
          <cell r="E3305">
            <v>35</v>
          </cell>
          <cell r="F3305">
            <v>45795</v>
          </cell>
          <cell r="G3305" t="str">
            <v>（五局乐山机场项目）乐山市五通桥区冠英镇</v>
          </cell>
          <cell r="H3305" t="str">
            <v>王思思</v>
          </cell>
          <cell r="I3305">
            <v>18973190156</v>
          </cell>
        </row>
        <row r="3306">
          <cell r="A3306" t="str">
            <v>陕钢</v>
          </cell>
          <cell r="B3306" t="str">
            <v>高线</v>
          </cell>
          <cell r="C3306" t="str">
            <v>HPB300Φ6</v>
          </cell>
          <cell r="D3306" t="str">
            <v>吨</v>
          </cell>
          <cell r="E3306">
            <v>12.5</v>
          </cell>
          <cell r="F3306">
            <v>45795</v>
          </cell>
          <cell r="G3306" t="str">
            <v>（北京工程局乐山机场项目）乐山市五通桥区冠英镇</v>
          </cell>
          <cell r="H3306" t="str">
            <v>王治</v>
          </cell>
          <cell r="I3306">
            <v>18811564698</v>
          </cell>
        </row>
        <row r="3307">
          <cell r="A3307" t="str">
            <v>陕钢</v>
          </cell>
          <cell r="B3307" t="str">
            <v>盘螺</v>
          </cell>
          <cell r="C3307" t="str">
            <v>HRB400E Φ6</v>
          </cell>
          <cell r="D3307" t="str">
            <v>吨</v>
          </cell>
          <cell r="E3307">
            <v>5</v>
          </cell>
          <cell r="F3307">
            <v>45795</v>
          </cell>
          <cell r="G3307" t="str">
            <v>（北京工程局乐山机场项目）乐山市五通桥区冠英镇</v>
          </cell>
          <cell r="H3307" t="str">
            <v>王治</v>
          </cell>
          <cell r="I3307">
            <v>18811564698</v>
          </cell>
        </row>
        <row r="3308">
          <cell r="A3308" t="str">
            <v>陕钢</v>
          </cell>
          <cell r="B3308" t="str">
            <v>盘螺</v>
          </cell>
          <cell r="C3308" t="str">
            <v>HRB400E Φ8</v>
          </cell>
          <cell r="D3308" t="str">
            <v>吨</v>
          </cell>
          <cell r="E3308">
            <v>45</v>
          </cell>
          <cell r="F3308">
            <v>45795</v>
          </cell>
          <cell r="G3308" t="str">
            <v>（北京工程局乐山机场项目）乐山市五通桥区冠英镇</v>
          </cell>
          <cell r="H3308" t="str">
            <v>王治</v>
          </cell>
          <cell r="I3308">
            <v>18811564698</v>
          </cell>
        </row>
        <row r="3309">
          <cell r="A3309" t="str">
            <v>陕钢</v>
          </cell>
          <cell r="B3309" t="str">
            <v>盘螺</v>
          </cell>
          <cell r="C3309" t="str">
            <v>HRB400E Φ10</v>
          </cell>
          <cell r="D3309" t="str">
            <v>吨</v>
          </cell>
          <cell r="E3309">
            <v>35</v>
          </cell>
          <cell r="F3309">
            <v>45795</v>
          </cell>
          <cell r="G3309" t="str">
            <v>（北京工程局乐山机场项目）乐山市五通桥区冠英镇</v>
          </cell>
          <cell r="H3309" t="str">
            <v>王治</v>
          </cell>
          <cell r="I3309">
            <v>18811564698</v>
          </cell>
        </row>
        <row r="3310">
          <cell r="A3310" t="str">
            <v>陕钢</v>
          </cell>
          <cell r="B3310" t="str">
            <v>盘螺</v>
          </cell>
          <cell r="C3310" t="str">
            <v>HRB400E Φ12</v>
          </cell>
          <cell r="D3310" t="str">
            <v>吨</v>
          </cell>
          <cell r="E3310">
            <v>10</v>
          </cell>
          <cell r="F3310">
            <v>45795</v>
          </cell>
          <cell r="G3310" t="str">
            <v>（北京工程局乐山机场项目）乐山市五通桥区冠英镇</v>
          </cell>
          <cell r="H3310" t="str">
            <v>王治</v>
          </cell>
          <cell r="I3310">
            <v>18811564698</v>
          </cell>
        </row>
        <row r="3311">
          <cell r="A3311" t="str">
            <v>陕钢</v>
          </cell>
          <cell r="B3311" t="str">
            <v>螺纹钢</v>
          </cell>
          <cell r="C3311" t="str">
            <v>HRB400E Φ20 9m</v>
          </cell>
          <cell r="D3311" t="str">
            <v>吨</v>
          </cell>
          <cell r="E3311">
            <v>35</v>
          </cell>
          <cell r="F3311">
            <v>45795</v>
          </cell>
          <cell r="G3311" t="str">
            <v>（五局建筑温江tod项目）罗欣安若维他药业(成都)有限公司南94米温江区海发路附近</v>
          </cell>
          <cell r="H3311" t="str">
            <v>兰</v>
          </cell>
          <cell r="I3311">
            <v>18281603736</v>
          </cell>
        </row>
        <row r="3312">
          <cell r="A3312" t="str">
            <v>陕钢</v>
          </cell>
          <cell r="B3312" t="str">
            <v>螺纹钢</v>
          </cell>
          <cell r="C3312" t="str">
            <v>HRB400E Φ22 9m</v>
          </cell>
          <cell r="D3312" t="str">
            <v>吨</v>
          </cell>
          <cell r="E3312">
            <v>30</v>
          </cell>
          <cell r="F3312">
            <v>45795</v>
          </cell>
          <cell r="G3312" t="str">
            <v>（五局建筑温江tod项目）罗欣安若维他药业(成都)有限公司南94米温江区海发路附近</v>
          </cell>
          <cell r="H3312" t="str">
            <v>兰</v>
          </cell>
          <cell r="I3312">
            <v>18281603736</v>
          </cell>
        </row>
        <row r="3313">
          <cell r="A3313" t="str">
            <v>陕钢</v>
          </cell>
          <cell r="B3313" t="str">
            <v>高线</v>
          </cell>
          <cell r="C3313" t="str">
            <v>HPB300Φ8</v>
          </cell>
          <cell r="D3313" t="str">
            <v>吨</v>
          </cell>
          <cell r="E3313">
            <v>5.145</v>
          </cell>
          <cell r="F3313">
            <v>45795</v>
          </cell>
          <cell r="G3313" t="str">
            <v>（五局建筑温江tod项目）罗欣安若维他药业(成都)有限公司南94米温江区海发路附近</v>
          </cell>
          <cell r="H3313" t="str">
            <v>兰</v>
          </cell>
          <cell r="I3313">
            <v>18281603736</v>
          </cell>
        </row>
        <row r="3314">
          <cell r="A3314" t="str">
            <v>陕钢</v>
          </cell>
          <cell r="B3314" t="str">
            <v>高线</v>
          </cell>
          <cell r="C3314" t="str">
            <v>HPB300Φ10</v>
          </cell>
          <cell r="D3314" t="str">
            <v>吨</v>
          </cell>
          <cell r="E3314">
            <v>20</v>
          </cell>
          <cell r="F3314">
            <v>45795</v>
          </cell>
          <cell r="G3314" t="str">
            <v>（中铁五局-成渝扩容3标）四川省资阳市雁江区伍隍镇铺子村雁江区X138</v>
          </cell>
          <cell r="H3314" t="str">
            <v>王健</v>
          </cell>
          <cell r="I3314">
            <v>17726168395</v>
          </cell>
        </row>
        <row r="3315">
          <cell r="A3315" t="str">
            <v>陕钢</v>
          </cell>
          <cell r="B3315" t="str">
            <v>高线</v>
          </cell>
          <cell r="C3315" t="str">
            <v>HPB300Φ12</v>
          </cell>
          <cell r="D3315" t="str">
            <v>吨</v>
          </cell>
          <cell r="E3315">
            <v>15</v>
          </cell>
          <cell r="F3315">
            <v>45795</v>
          </cell>
          <cell r="G3315" t="str">
            <v>（中铁五局-成渝扩容3标）四川省资阳市雁江区伍隍镇铺子村雁江区X138</v>
          </cell>
          <cell r="H3315" t="str">
            <v>王健</v>
          </cell>
          <cell r="I3315">
            <v>17726168395</v>
          </cell>
        </row>
        <row r="3316">
          <cell r="A3316" t="str">
            <v>德胜</v>
          </cell>
          <cell r="B3316" t="str">
            <v>螺纹钢</v>
          </cell>
          <cell r="C3316" t="str">
            <v>HRB400EΦ32*9m</v>
          </cell>
          <cell r="D3316" t="str">
            <v>吨</v>
          </cell>
          <cell r="E3316">
            <v>35</v>
          </cell>
          <cell r="F3316">
            <v>45796</v>
          </cell>
          <cell r="G3316" t="str">
            <v>乐山市峨边县沙坪镇中铁一局钢筋加工厂（污水处理厂）</v>
          </cell>
          <cell r="H3316" t="str">
            <v>冯雷</v>
          </cell>
          <cell r="I3316" t="str">
            <v>18700069985</v>
          </cell>
        </row>
        <row r="3317">
          <cell r="A3317" t="str">
            <v>德胜</v>
          </cell>
          <cell r="B3317" t="str">
            <v>螺纹钢</v>
          </cell>
          <cell r="C3317" t="str">
            <v>HRB400EФ18*9m</v>
          </cell>
          <cell r="D3317" t="str">
            <v>吨</v>
          </cell>
          <cell r="E3317">
            <v>35</v>
          </cell>
          <cell r="F3317">
            <v>45796</v>
          </cell>
          <cell r="G3317" t="str">
            <v>（成铁西物-重庆渝北金山项目）重庆市渝北区康庄美地C区（司机拍摄签收小票时需设置时间及地点水印）</v>
          </cell>
          <cell r="H3317" t="str">
            <v>黄永福</v>
          </cell>
          <cell r="I3317" t="str">
            <v>15982823571</v>
          </cell>
        </row>
        <row r="3318">
          <cell r="A3318" t="str">
            <v>德胜</v>
          </cell>
          <cell r="B3318" t="str">
            <v>螺纹钢</v>
          </cell>
          <cell r="C3318" t="str">
            <v>HRB400E Φ14 12m</v>
          </cell>
          <cell r="D3318" t="str">
            <v>吨</v>
          </cell>
          <cell r="E3318">
            <v>35</v>
          </cell>
          <cell r="F3318">
            <v>45796</v>
          </cell>
          <cell r="G3318" t="str">
            <v>（中铁北京局-资乐高速6标）四川省乐山市市中区土主镇资乐高速TJ6标项目试验室</v>
          </cell>
          <cell r="H3318" t="str">
            <v>刘岩</v>
          </cell>
          <cell r="I3318">
            <v>18543566469</v>
          </cell>
        </row>
        <row r="3319">
          <cell r="A3319" t="str">
            <v>润耀</v>
          </cell>
          <cell r="B3319" t="str">
            <v>盘螺</v>
          </cell>
          <cell r="C3319" t="str">
            <v>HRB400E Φ8</v>
          </cell>
          <cell r="D3319" t="str">
            <v>吨</v>
          </cell>
          <cell r="E3319">
            <v>23</v>
          </cell>
          <cell r="F3319">
            <v>45796</v>
          </cell>
          <cell r="G3319" t="str">
            <v>（北京工程局乐山机场项目）乐山市五通桥区冠英镇</v>
          </cell>
          <cell r="H3319" t="str">
            <v>王治</v>
          </cell>
          <cell r="I3319">
            <v>18811564698</v>
          </cell>
        </row>
        <row r="3320">
          <cell r="A3320" t="str">
            <v>润耀</v>
          </cell>
          <cell r="B3320" t="str">
            <v>螺纹钢</v>
          </cell>
          <cell r="C3320" t="str">
            <v>HRB400E Φ25 9m</v>
          </cell>
          <cell r="D3320" t="str">
            <v>吨</v>
          </cell>
          <cell r="E3320">
            <v>10</v>
          </cell>
          <cell r="F3320">
            <v>45796</v>
          </cell>
          <cell r="G3320" t="str">
            <v>（北京工程局乐山机场项目）乐山市五通桥区冠英镇</v>
          </cell>
          <cell r="H3320" t="str">
            <v>王治</v>
          </cell>
          <cell r="I3320">
            <v>18811564698</v>
          </cell>
        </row>
        <row r="3321">
          <cell r="A3321" t="str">
            <v>湖北商贸</v>
          </cell>
          <cell r="B3321" t="str">
            <v>盘螺</v>
          </cell>
          <cell r="C3321" t="str">
            <v>HRB400E Φ12</v>
          </cell>
          <cell r="D3321" t="str">
            <v>吨</v>
          </cell>
          <cell r="E3321">
            <v>25</v>
          </cell>
          <cell r="F3321">
            <v>45796</v>
          </cell>
          <cell r="G3321" t="str">
            <v>（中铁三局-铜资高速1标）四川省资阳市安岳县石羊镇猫坝村2#钢筋场</v>
          </cell>
          <cell r="H3321" t="str">
            <v>王雪</v>
          </cell>
          <cell r="I3321">
            <v>18729676589</v>
          </cell>
        </row>
        <row r="3322">
          <cell r="A3322" t="str">
            <v>湖北商贸</v>
          </cell>
          <cell r="B3322" t="str">
            <v>高线</v>
          </cell>
          <cell r="C3322" t="str">
            <v>HPB300Φ8</v>
          </cell>
          <cell r="D3322" t="str">
            <v>吨</v>
          </cell>
          <cell r="E3322">
            <v>10</v>
          </cell>
          <cell r="F3322">
            <v>45796</v>
          </cell>
          <cell r="G3322" t="str">
            <v>（中铁三局-铜资高速1标）四川省资阳市安岳县石羊镇猫坝村2#钢筋场</v>
          </cell>
          <cell r="H3322" t="str">
            <v>王雪</v>
          </cell>
          <cell r="I3322">
            <v>18729676589</v>
          </cell>
        </row>
        <row r="3323">
          <cell r="A3323" t="str">
            <v>钢固融</v>
          </cell>
          <cell r="B3323" t="str">
            <v>盘螺</v>
          </cell>
          <cell r="C3323" t="str">
            <v>HRB400E Φ6</v>
          </cell>
          <cell r="D3323" t="str">
            <v>吨</v>
          </cell>
          <cell r="E3323">
            <v>4</v>
          </cell>
          <cell r="F3323">
            <v>45796</v>
          </cell>
          <cell r="G3323" t="str">
            <v>（中铁五局新津tod项目）成都市新津区旭辉天府未来城南(华金路南)</v>
          </cell>
          <cell r="H3323" t="str">
            <v>戴军</v>
          </cell>
          <cell r="I3323">
            <v>15984585768</v>
          </cell>
        </row>
        <row r="3324">
          <cell r="A3324" t="str">
            <v>钢固融</v>
          </cell>
          <cell r="B3324" t="str">
            <v>盘螺</v>
          </cell>
          <cell r="C3324" t="str">
            <v>HRB400E Φ8</v>
          </cell>
          <cell r="D3324" t="str">
            <v>吨</v>
          </cell>
          <cell r="E3324">
            <v>8</v>
          </cell>
          <cell r="F3324">
            <v>45796</v>
          </cell>
          <cell r="G3324" t="str">
            <v>（中铁五局新津tod项目）成都市新津区旭辉天府未来城南(华金路南)</v>
          </cell>
          <cell r="H3324" t="str">
            <v>戴军</v>
          </cell>
          <cell r="I3324">
            <v>15984585768</v>
          </cell>
        </row>
        <row r="3325">
          <cell r="A3325" t="str">
            <v>钢固融</v>
          </cell>
          <cell r="B3325" t="str">
            <v>盘螺</v>
          </cell>
          <cell r="C3325" t="str">
            <v>HRB400E Φ10</v>
          </cell>
          <cell r="D3325" t="str">
            <v>吨</v>
          </cell>
          <cell r="E3325">
            <v>25</v>
          </cell>
          <cell r="F3325">
            <v>45796</v>
          </cell>
          <cell r="G3325" t="str">
            <v>（中铁五局新津tod项目）成都市新津区旭辉天府未来城南(华金路南)</v>
          </cell>
          <cell r="H3325" t="str">
            <v>戴军</v>
          </cell>
          <cell r="I3325">
            <v>15984585768</v>
          </cell>
        </row>
        <row r="3326">
          <cell r="A3326" t="str">
            <v>钢固融</v>
          </cell>
          <cell r="B3326" t="str">
            <v>螺纹钢</v>
          </cell>
          <cell r="C3326" t="str">
            <v>HRB400E Φ12 9m</v>
          </cell>
          <cell r="D3326" t="str">
            <v>吨</v>
          </cell>
          <cell r="E3326">
            <v>20</v>
          </cell>
          <cell r="F3326">
            <v>45796</v>
          </cell>
          <cell r="G3326" t="str">
            <v>（中铁五局新津tod项目）成都市新津区旭辉天府未来城南(华金路南)</v>
          </cell>
          <cell r="H3326" t="str">
            <v>戴军</v>
          </cell>
          <cell r="I3326">
            <v>15984585768</v>
          </cell>
        </row>
        <row r="3327">
          <cell r="A3327" t="str">
            <v>钢固融</v>
          </cell>
          <cell r="B3327" t="str">
            <v>螺纹钢</v>
          </cell>
          <cell r="C3327" t="str">
            <v>HRB400E Φ14 9m</v>
          </cell>
          <cell r="D3327" t="str">
            <v>吨</v>
          </cell>
          <cell r="E3327">
            <v>9</v>
          </cell>
          <cell r="F3327">
            <v>45796</v>
          </cell>
          <cell r="G3327" t="str">
            <v>（中铁五局新津tod项目）成都市新津区旭辉天府未来城南(华金路南)</v>
          </cell>
          <cell r="H3327" t="str">
            <v>戴军</v>
          </cell>
          <cell r="I3327">
            <v>15984585768</v>
          </cell>
        </row>
        <row r="3328">
          <cell r="A3328" t="str">
            <v>钢固融</v>
          </cell>
          <cell r="B3328" t="str">
            <v>螺纹钢</v>
          </cell>
          <cell r="C3328" t="str">
            <v>HRB400E Φ16 9m</v>
          </cell>
          <cell r="D3328" t="str">
            <v>吨</v>
          </cell>
          <cell r="E3328">
            <v>6</v>
          </cell>
          <cell r="F3328">
            <v>45796</v>
          </cell>
          <cell r="G3328" t="str">
            <v>（中铁五局新津tod项目）成都市新津区旭辉天府未来城南(华金路南)</v>
          </cell>
          <cell r="H3328" t="str">
            <v>戴军</v>
          </cell>
          <cell r="I3328">
            <v>15984585768</v>
          </cell>
        </row>
        <row r="3329">
          <cell r="A3329" t="str">
            <v>钢固融</v>
          </cell>
          <cell r="B3329" t="str">
            <v>螺纹钢</v>
          </cell>
          <cell r="C3329" t="str">
            <v>HRB400E Φ18 9m</v>
          </cell>
          <cell r="D3329" t="str">
            <v>吨</v>
          </cell>
          <cell r="E3329">
            <v>3</v>
          </cell>
          <cell r="F3329">
            <v>45796</v>
          </cell>
          <cell r="G3329" t="str">
            <v>（中铁五局新津tod项目）成都市新津区旭辉天府未来城南(华金路南)</v>
          </cell>
          <cell r="H3329" t="str">
            <v>戴军</v>
          </cell>
          <cell r="I3329">
            <v>15984585768</v>
          </cell>
        </row>
        <row r="3330">
          <cell r="A3330" t="str">
            <v>钢固融</v>
          </cell>
          <cell r="B3330" t="str">
            <v>螺纹钢</v>
          </cell>
          <cell r="C3330" t="str">
            <v>HRB400E Φ20 9m</v>
          </cell>
          <cell r="D3330" t="str">
            <v>吨</v>
          </cell>
          <cell r="E3330">
            <v>3</v>
          </cell>
          <cell r="F3330">
            <v>45796</v>
          </cell>
          <cell r="G3330" t="str">
            <v>（中铁五局新津tod项目）成都市新津区旭辉天府未来城南(华金路南)</v>
          </cell>
          <cell r="H3330" t="str">
            <v>戴军</v>
          </cell>
          <cell r="I3330">
            <v>15984585768</v>
          </cell>
        </row>
        <row r="3331">
          <cell r="A3331" t="str">
            <v>钢固融</v>
          </cell>
          <cell r="B3331" t="str">
            <v>螺纹钢</v>
          </cell>
          <cell r="C3331" t="str">
            <v>HRB400E Φ22 9m</v>
          </cell>
          <cell r="D3331" t="str">
            <v>吨</v>
          </cell>
          <cell r="E3331">
            <v>3</v>
          </cell>
          <cell r="F3331">
            <v>45796</v>
          </cell>
          <cell r="G3331" t="str">
            <v>（中铁五局新津tod项目）成都市新津区旭辉天府未来城南(华金路南)</v>
          </cell>
          <cell r="H3331" t="str">
            <v>戴军</v>
          </cell>
          <cell r="I3331">
            <v>15984585768</v>
          </cell>
        </row>
        <row r="3332">
          <cell r="A3332" t="str">
            <v>钢固融</v>
          </cell>
          <cell r="B3332" t="str">
            <v>螺纹钢</v>
          </cell>
          <cell r="C3332" t="str">
            <v>HRB500E Φ22 9m</v>
          </cell>
          <cell r="D3332" t="str">
            <v>吨</v>
          </cell>
          <cell r="E3332">
            <v>3</v>
          </cell>
          <cell r="F3332">
            <v>45796</v>
          </cell>
          <cell r="G3332" t="str">
            <v>（中铁五局新津tod项目）成都市新津区旭辉天府未来城南(华金路南)</v>
          </cell>
          <cell r="H3332" t="str">
            <v>戴军</v>
          </cell>
          <cell r="I3332">
            <v>15984585768</v>
          </cell>
        </row>
        <row r="3333">
          <cell r="A3333" t="str">
            <v>钢固融</v>
          </cell>
          <cell r="B3333" t="str">
            <v>螺纹钢</v>
          </cell>
          <cell r="C3333" t="str">
            <v>HRB500E Φ25 9m</v>
          </cell>
          <cell r="D3333" t="str">
            <v>吨</v>
          </cell>
          <cell r="E3333">
            <v>15</v>
          </cell>
          <cell r="F3333">
            <v>45796</v>
          </cell>
          <cell r="G3333" t="str">
            <v>（中铁五局新津tod项目）成都市新津区旭辉天府未来城南(华金路南)</v>
          </cell>
          <cell r="H3333" t="str">
            <v>戴军</v>
          </cell>
          <cell r="I3333">
            <v>15984585768</v>
          </cell>
        </row>
        <row r="3334">
          <cell r="A3334" t="str">
            <v>润耀</v>
          </cell>
          <cell r="B3334" t="str">
            <v>盘螺</v>
          </cell>
          <cell r="C3334" t="str">
            <v>HRB400E Φ8</v>
          </cell>
          <cell r="D3334" t="str">
            <v>吨</v>
          </cell>
          <cell r="E3334">
            <v>30</v>
          </cell>
          <cell r="F3334">
            <v>45796</v>
          </cell>
          <cell r="G3334" t="str">
            <v>（华西简阳西城嘉苑）四川省成都市简阳市简城街道高屋村</v>
          </cell>
          <cell r="H3334" t="str">
            <v>张瀚镭</v>
          </cell>
          <cell r="I3334">
            <v>15884666220</v>
          </cell>
        </row>
        <row r="3335">
          <cell r="A3335" t="str">
            <v>润耀</v>
          </cell>
          <cell r="B3335" t="str">
            <v>盘螺</v>
          </cell>
          <cell r="C3335" t="str">
            <v>HRB400E Φ10</v>
          </cell>
          <cell r="D3335" t="str">
            <v>吨</v>
          </cell>
          <cell r="E3335">
            <v>40</v>
          </cell>
          <cell r="F3335">
            <v>45796</v>
          </cell>
          <cell r="G3335" t="str">
            <v>（华西简阳西城嘉苑）四川省成都市简阳市简城街道高屋村</v>
          </cell>
          <cell r="H3335" t="str">
            <v>张瀚镭</v>
          </cell>
          <cell r="I3335">
            <v>15884666220</v>
          </cell>
        </row>
        <row r="3336">
          <cell r="A3336" t="str">
            <v>润耀</v>
          </cell>
          <cell r="B3336" t="str">
            <v>盘螺</v>
          </cell>
          <cell r="C3336" t="str">
            <v>HRB400E Φ12</v>
          </cell>
          <cell r="D3336" t="str">
            <v>吨</v>
          </cell>
          <cell r="E3336">
            <v>35</v>
          </cell>
          <cell r="F3336">
            <v>45796</v>
          </cell>
          <cell r="G3336" t="str">
            <v>（华西简阳西城嘉苑）四川省成都市简阳市简城街道高屋村</v>
          </cell>
          <cell r="H3336" t="str">
            <v>张瀚镭</v>
          </cell>
          <cell r="I3336">
            <v>15884666220</v>
          </cell>
        </row>
        <row r="3337">
          <cell r="A3337" t="str">
            <v>润耀</v>
          </cell>
          <cell r="B3337" t="str">
            <v>螺纹钢</v>
          </cell>
          <cell r="C3337" t="str">
            <v>HRB400E Φ14 9m</v>
          </cell>
          <cell r="D3337" t="str">
            <v>吨</v>
          </cell>
          <cell r="E3337">
            <v>6</v>
          </cell>
          <cell r="F3337">
            <v>45796</v>
          </cell>
          <cell r="G3337" t="str">
            <v>（华西简阳西城嘉苑）四川省成都市简阳市简城街道高屋村</v>
          </cell>
          <cell r="H3337" t="str">
            <v>张瀚镭</v>
          </cell>
          <cell r="I3337">
            <v>15884666220</v>
          </cell>
        </row>
        <row r="3338">
          <cell r="A3338" t="str">
            <v>润耀</v>
          </cell>
          <cell r="B3338" t="str">
            <v>螺纹钢</v>
          </cell>
          <cell r="C3338" t="str">
            <v>HRB400E Φ16 9m</v>
          </cell>
          <cell r="D3338" t="str">
            <v>吨</v>
          </cell>
          <cell r="E3338">
            <v>9</v>
          </cell>
          <cell r="F3338">
            <v>45796</v>
          </cell>
          <cell r="G3338" t="str">
            <v>（华西简阳西城嘉苑）四川省成都市简阳市简城街道高屋村</v>
          </cell>
          <cell r="H3338" t="str">
            <v>张瀚镭</v>
          </cell>
          <cell r="I3338">
            <v>15884666220</v>
          </cell>
        </row>
        <row r="3339">
          <cell r="A3339" t="str">
            <v>润耀</v>
          </cell>
          <cell r="B3339" t="str">
            <v>螺纹钢</v>
          </cell>
          <cell r="C3339" t="str">
            <v>HRB400E Φ18 9m</v>
          </cell>
          <cell r="D3339" t="str">
            <v>吨</v>
          </cell>
          <cell r="E3339">
            <v>6</v>
          </cell>
          <cell r="F3339">
            <v>45796</v>
          </cell>
          <cell r="G3339" t="str">
            <v>（华西简阳西城嘉苑）四川省成都市简阳市简城街道高屋村</v>
          </cell>
          <cell r="H3339" t="str">
            <v>张瀚镭</v>
          </cell>
          <cell r="I3339">
            <v>15884666220</v>
          </cell>
        </row>
        <row r="3340">
          <cell r="A3340" t="str">
            <v>润耀</v>
          </cell>
          <cell r="B3340" t="str">
            <v>螺纹钢</v>
          </cell>
          <cell r="C3340" t="str">
            <v>HRB400E Φ20 9m</v>
          </cell>
          <cell r="D3340" t="str">
            <v>吨</v>
          </cell>
          <cell r="E3340">
            <v>6</v>
          </cell>
          <cell r="F3340">
            <v>45796</v>
          </cell>
          <cell r="G3340" t="str">
            <v>（华西简阳西城嘉苑）四川省成都市简阳市简城街道高屋村</v>
          </cell>
          <cell r="H3340" t="str">
            <v>张瀚镭</v>
          </cell>
          <cell r="I3340">
            <v>15884666220</v>
          </cell>
        </row>
        <row r="3341">
          <cell r="A3341" t="str">
            <v>润耀</v>
          </cell>
          <cell r="B3341" t="str">
            <v>螺纹钢</v>
          </cell>
          <cell r="C3341" t="str">
            <v>HRB400E Φ22 9m</v>
          </cell>
          <cell r="D3341" t="str">
            <v>吨</v>
          </cell>
          <cell r="E3341">
            <v>3</v>
          </cell>
          <cell r="F3341">
            <v>45796</v>
          </cell>
          <cell r="G3341" t="str">
            <v>（华西简阳西城嘉苑）四川省成都市简阳市简城街道高屋村</v>
          </cell>
          <cell r="H3341" t="str">
            <v>张瀚镭</v>
          </cell>
          <cell r="I3341">
            <v>15884666220</v>
          </cell>
        </row>
        <row r="3342">
          <cell r="A3342" t="str">
            <v>润耀</v>
          </cell>
          <cell r="B3342" t="str">
            <v>螺纹钢</v>
          </cell>
          <cell r="C3342" t="str">
            <v>HRB400E Φ25 9m</v>
          </cell>
          <cell r="D3342" t="str">
            <v>吨</v>
          </cell>
          <cell r="E3342">
            <v>6</v>
          </cell>
          <cell r="F3342">
            <v>45796</v>
          </cell>
          <cell r="G3342" t="str">
            <v>（华西简阳西城嘉苑）四川省成都市简阳市简城街道高屋村</v>
          </cell>
          <cell r="H3342" t="str">
            <v>张瀚镭</v>
          </cell>
          <cell r="I3342">
            <v>15884666220</v>
          </cell>
        </row>
        <row r="3343">
          <cell r="A3343" t="str">
            <v>德胜</v>
          </cell>
          <cell r="B3343" t="str">
            <v>螺纹钢</v>
          </cell>
          <cell r="C3343" t="str">
            <v>HRB400E Φ12 9m</v>
          </cell>
          <cell r="D3343" t="str">
            <v>吨</v>
          </cell>
          <cell r="E3343">
            <v>15</v>
          </cell>
          <cell r="F3343">
            <v>45796</v>
          </cell>
          <cell r="G3343" t="str">
            <v>(宜宾兴港三江新区长江工业园建设项目-M2-4#厂房)宜宾市翠屏区宜宾汽车零部件配套产业基地(纬五路南)</v>
          </cell>
          <cell r="H3343" t="str">
            <v>王涛</v>
          </cell>
          <cell r="I3343">
            <v>18381110677</v>
          </cell>
        </row>
        <row r="3344">
          <cell r="A3344" t="str">
            <v>德胜</v>
          </cell>
          <cell r="B3344" t="str">
            <v>螺纹钢</v>
          </cell>
          <cell r="C3344" t="str">
            <v>HRB400E Φ18 12m</v>
          </cell>
          <cell r="D3344" t="str">
            <v>吨</v>
          </cell>
          <cell r="E3344">
            <v>40</v>
          </cell>
          <cell r="F3344">
            <v>45796</v>
          </cell>
          <cell r="G3344" t="str">
            <v>(宜宾兴港三江新区长江工业园建设项目-M2-2#厂房)宜宾市翠屏区宜宾汽车零部件配套产业基地(纬五路南)</v>
          </cell>
          <cell r="H3344" t="str">
            <v>王涛</v>
          </cell>
          <cell r="I3344">
            <v>18381110677</v>
          </cell>
        </row>
        <row r="3345">
          <cell r="A3345" t="str">
            <v>德胜</v>
          </cell>
          <cell r="B3345" t="str">
            <v>螺纹钢</v>
          </cell>
          <cell r="C3345" t="str">
            <v>HRB400E Φ22 12m</v>
          </cell>
          <cell r="D3345" t="str">
            <v>吨</v>
          </cell>
          <cell r="E3345">
            <v>50</v>
          </cell>
          <cell r="F3345">
            <v>45796</v>
          </cell>
          <cell r="G3345" t="str">
            <v>(宜宾兴港三江新区长江工业园建设项目-M2-5#厂房)宜宾市翠屏区宜宾汽车零部件配套产业基地(纬五路南)</v>
          </cell>
          <cell r="H3345" t="str">
            <v>王涛</v>
          </cell>
          <cell r="I3345">
            <v>18381110677</v>
          </cell>
        </row>
        <row r="3346">
          <cell r="A3346" t="str">
            <v>湖北商贸</v>
          </cell>
          <cell r="B3346" t="str">
            <v>螺纹钢</v>
          </cell>
          <cell r="C3346" t="str">
            <v>HRB400E Φ16 9m</v>
          </cell>
          <cell r="D3346" t="str">
            <v>吨</v>
          </cell>
          <cell r="E3346">
            <v>35</v>
          </cell>
          <cell r="F3346">
            <v>45796</v>
          </cell>
          <cell r="G3346" t="str">
            <v>（中铁十局-资乐高速4标）四川省眉山市仁寿县彰加镇促进村中铁十局资乐高速1#钢筋场</v>
          </cell>
          <cell r="H3346" t="str">
            <v>杨飞</v>
          </cell>
          <cell r="I3346">
            <v>15667998777</v>
          </cell>
        </row>
        <row r="3347">
          <cell r="A3347" t="str">
            <v>湖北商贸</v>
          </cell>
          <cell r="B3347" t="str">
            <v>螺纹钢</v>
          </cell>
          <cell r="C3347" t="str">
            <v>HRB400E Φ14 12m</v>
          </cell>
          <cell r="D3347" t="str">
            <v>吨</v>
          </cell>
          <cell r="E3347">
            <v>35</v>
          </cell>
          <cell r="F3347">
            <v>45796</v>
          </cell>
          <cell r="G3347" t="str">
            <v>（中铁十局-资乐高速4标）四川省眉山市仁寿县彰加镇促进村中铁十局资乐高速1#钢筋场</v>
          </cell>
          <cell r="H3347" t="str">
            <v>杨飞</v>
          </cell>
          <cell r="I3347">
            <v>15667998777</v>
          </cell>
        </row>
        <row r="3348">
          <cell r="A3348" t="str">
            <v>湖北商贸</v>
          </cell>
          <cell r="B3348" t="str">
            <v>螺纹钢</v>
          </cell>
          <cell r="C3348" t="str">
            <v>HRB400E Φ32 12m</v>
          </cell>
          <cell r="D3348" t="str">
            <v>吨</v>
          </cell>
          <cell r="E3348">
            <v>35</v>
          </cell>
          <cell r="F3348">
            <v>45796</v>
          </cell>
          <cell r="G3348" t="str">
            <v>（中铁十局-资乐高速4标）四川省眉山市仁寿县彰加镇促进村中铁十局资乐高速1#钢筋场</v>
          </cell>
          <cell r="H3348" t="str">
            <v>杨飞</v>
          </cell>
          <cell r="I3348">
            <v>15667998777</v>
          </cell>
        </row>
        <row r="3349">
          <cell r="A3349" t="str">
            <v>湖北商贸</v>
          </cell>
          <cell r="B3349" t="str">
            <v>螺纹钢</v>
          </cell>
          <cell r="C3349" t="str">
            <v>HRB500E Φ25 12m</v>
          </cell>
          <cell r="D3349" t="str">
            <v>吨</v>
          </cell>
          <cell r="E3349">
            <v>35</v>
          </cell>
          <cell r="F3349">
            <v>45796</v>
          </cell>
          <cell r="G3349" t="str">
            <v>（中铁十局-资乐高速4标）四川省眉山市仁寿县彰加镇促进村中铁十局资乐高速1#钢筋场</v>
          </cell>
          <cell r="H3349" t="str">
            <v>杨飞</v>
          </cell>
          <cell r="I3349">
            <v>15667998777</v>
          </cell>
        </row>
        <row r="3350">
          <cell r="A3350" t="str">
            <v>湖北商贸</v>
          </cell>
          <cell r="B3350" t="str">
            <v>高线</v>
          </cell>
          <cell r="C3350" t="str">
            <v>HPB300Φ10</v>
          </cell>
          <cell r="D3350" t="str">
            <v>吨</v>
          </cell>
          <cell r="E3350">
            <v>35</v>
          </cell>
          <cell r="F3350">
            <v>45796</v>
          </cell>
          <cell r="G3350" t="str">
            <v>（中铁十局-资乐高速4标）四川省眉山市仁寿县彰加镇促进村中铁十局2#钢筋厂</v>
          </cell>
          <cell r="H3350" t="str">
            <v>杨飞</v>
          </cell>
          <cell r="I3350">
            <v>15667998777</v>
          </cell>
        </row>
        <row r="3351">
          <cell r="A3351" t="str">
            <v>湖北商贸</v>
          </cell>
          <cell r="B3351" t="str">
            <v>螺纹钢</v>
          </cell>
          <cell r="C3351" t="str">
            <v>HRB500E Φ25 9m</v>
          </cell>
          <cell r="D3351" t="str">
            <v>吨</v>
          </cell>
          <cell r="E3351">
            <v>35</v>
          </cell>
          <cell r="F3351">
            <v>45796</v>
          </cell>
          <cell r="G3351" t="str">
            <v>（中铁十局-资乐高速4标）四川省眉山市仁寿县彰加镇促进村中铁十局2#钢筋厂</v>
          </cell>
          <cell r="H3351" t="str">
            <v>杨飞</v>
          </cell>
          <cell r="I3351">
            <v>15667998777</v>
          </cell>
        </row>
        <row r="3352">
          <cell r="A3352" t="str">
            <v>湖北商贸</v>
          </cell>
          <cell r="B3352" t="str">
            <v>螺纹钢</v>
          </cell>
          <cell r="C3352" t="str">
            <v>HRB400E Φ12 9m</v>
          </cell>
          <cell r="D3352" t="str">
            <v>吨</v>
          </cell>
          <cell r="E3352">
            <v>35</v>
          </cell>
          <cell r="F3352">
            <v>45796</v>
          </cell>
          <cell r="G3352" t="str">
            <v>（中铁十局-资乐高速4标）四川省眉山市仁寿县彰加镇促进村中铁十局资乐高速1#钢筋场</v>
          </cell>
          <cell r="H3352" t="str">
            <v>杨飞</v>
          </cell>
          <cell r="I3352">
            <v>15667998777</v>
          </cell>
        </row>
        <row r="3353">
          <cell r="A3353" t="str">
            <v>达钢</v>
          </cell>
          <cell r="B3353" t="str">
            <v>盘螺</v>
          </cell>
          <cell r="C3353" t="str">
            <v>HRB400E Φ10</v>
          </cell>
          <cell r="D3353" t="str">
            <v>吨</v>
          </cell>
          <cell r="E3353">
            <v>18</v>
          </cell>
          <cell r="F3353">
            <v>45796</v>
          </cell>
          <cell r="G3353" t="str">
            <v>（十九冶-江龙高速二分部）重庆市云阳县宝坪镇双塆村*宝坪梁场</v>
          </cell>
          <cell r="H3353" t="str">
            <v>张鹏</v>
          </cell>
          <cell r="I3353">
            <v>18223006448</v>
          </cell>
        </row>
        <row r="3354">
          <cell r="A3354" t="str">
            <v>达钢</v>
          </cell>
          <cell r="B3354" t="str">
            <v>直螺纹</v>
          </cell>
          <cell r="C3354" t="str">
            <v>HRB400E Φ20 9m</v>
          </cell>
          <cell r="D3354" t="str">
            <v>吨</v>
          </cell>
          <cell r="E3354">
            <v>24</v>
          </cell>
          <cell r="F3354">
            <v>45796</v>
          </cell>
          <cell r="G3354" t="str">
            <v>（十九冶-江龙高速二分部）重庆市云阳县宝坪镇双塆村*宝坪梁场</v>
          </cell>
          <cell r="H3354" t="str">
            <v>张鹏</v>
          </cell>
          <cell r="I3354">
            <v>18223006448</v>
          </cell>
        </row>
        <row r="3355">
          <cell r="A3355" t="str">
            <v>达钢</v>
          </cell>
          <cell r="B3355" t="str">
            <v>直螺纹</v>
          </cell>
          <cell r="C3355" t="str">
            <v>HRB400E Φ25 9m</v>
          </cell>
          <cell r="D3355" t="str">
            <v>吨</v>
          </cell>
          <cell r="E3355">
            <v>30</v>
          </cell>
          <cell r="F3355">
            <v>45796</v>
          </cell>
          <cell r="G3355" t="str">
            <v>（十九冶-江龙高速二分部）重庆市云阳县宝坪镇双塆村*宝坪梁场</v>
          </cell>
          <cell r="H3355" t="str">
            <v>张鹏</v>
          </cell>
          <cell r="I3355">
            <v>18223006448</v>
          </cell>
        </row>
        <row r="3356">
          <cell r="A3356" t="str">
            <v>晋邦</v>
          </cell>
          <cell r="B3356" t="str">
            <v>螺纹钢</v>
          </cell>
          <cell r="C3356" t="str">
            <v>HRB400E Φ16 9m</v>
          </cell>
          <cell r="D3356" t="str">
            <v>吨</v>
          </cell>
          <cell r="E3356">
            <v>20</v>
          </cell>
          <cell r="F3356">
            <v>45796</v>
          </cell>
          <cell r="G3356" t="str">
            <v>（十九冶-江龙高速三分部）重庆市云阳县龙角镇*刘家漕3#桥</v>
          </cell>
          <cell r="H3356" t="str">
            <v>任海军</v>
          </cell>
          <cell r="I3356">
            <v>17725037830</v>
          </cell>
        </row>
        <row r="3357">
          <cell r="A3357" t="str">
            <v>晋邦</v>
          </cell>
          <cell r="B3357" t="str">
            <v>螺纹钢</v>
          </cell>
          <cell r="C3357" t="str">
            <v>HRB400E Φ12 9m</v>
          </cell>
          <cell r="D3357" t="str">
            <v>吨</v>
          </cell>
          <cell r="E3357">
            <v>10</v>
          </cell>
          <cell r="F3357">
            <v>45796</v>
          </cell>
          <cell r="G3357" t="str">
            <v>（十九冶-江龙高速三分部）重庆市云阳县龙角镇*刘家漕3#桥</v>
          </cell>
          <cell r="H3357" t="str">
            <v>任海军</v>
          </cell>
          <cell r="I3357">
            <v>17725037830</v>
          </cell>
        </row>
        <row r="3358">
          <cell r="A3358" t="str">
            <v>晋邦</v>
          </cell>
          <cell r="B3358" t="str">
            <v>螺纹钢</v>
          </cell>
          <cell r="C3358" t="str">
            <v>HRB400E Φ16 9m</v>
          </cell>
          <cell r="D3358" t="str">
            <v>吨</v>
          </cell>
          <cell r="E3358">
            <v>30</v>
          </cell>
          <cell r="F3358">
            <v>45796</v>
          </cell>
          <cell r="G3358" t="str">
            <v>（十九冶-江龙高速三分部）重庆市云阳县蔈草镇三坵田*朗树湾1#桥桥面</v>
          </cell>
          <cell r="H3358" t="str">
            <v>任海军</v>
          </cell>
          <cell r="I3358">
            <v>17725037830</v>
          </cell>
        </row>
        <row r="3359">
          <cell r="A3359" t="str">
            <v>晋邦</v>
          </cell>
          <cell r="B3359" t="str">
            <v>螺纹钢</v>
          </cell>
          <cell r="C3359" t="str">
            <v>HRB400E Φ14 9m</v>
          </cell>
          <cell r="D3359" t="str">
            <v>吨</v>
          </cell>
          <cell r="E3359">
            <v>15</v>
          </cell>
          <cell r="F3359">
            <v>45796</v>
          </cell>
          <cell r="G3359" t="str">
            <v>（十九冶-江龙高速三分部）重庆市云阳县龙角镇*皮家营隧道</v>
          </cell>
          <cell r="H3359" t="str">
            <v>任海军</v>
          </cell>
          <cell r="I3359">
            <v>17725037830</v>
          </cell>
        </row>
        <row r="3360">
          <cell r="A3360" t="str">
            <v>晋邦</v>
          </cell>
          <cell r="B3360" t="str">
            <v>螺纹钢</v>
          </cell>
          <cell r="C3360" t="str">
            <v>HRB400E Φ20 9m</v>
          </cell>
          <cell r="D3360" t="str">
            <v>吨</v>
          </cell>
          <cell r="E3360">
            <v>5</v>
          </cell>
          <cell r="F3360">
            <v>45796</v>
          </cell>
          <cell r="G3360" t="str">
            <v>（十九冶-江龙高速三分部）重庆市云阳县开云高速（钢厂村）*朗树湾2#桥路基</v>
          </cell>
          <cell r="H3360" t="str">
            <v>任海军</v>
          </cell>
          <cell r="I3360">
            <v>17725037830</v>
          </cell>
        </row>
        <row r="3361">
          <cell r="A3361" t="str">
            <v>晋邦</v>
          </cell>
          <cell r="B3361" t="str">
            <v>高线</v>
          </cell>
          <cell r="C3361" t="str">
            <v>HPB300Φ10</v>
          </cell>
          <cell r="D3361" t="str">
            <v>吨</v>
          </cell>
          <cell r="E3361">
            <v>18</v>
          </cell>
          <cell r="F3361">
            <v>45796</v>
          </cell>
          <cell r="G3361" t="str">
            <v>（十九冶-江龙高速二分部）重庆市云阳县宝坪镇双塆村*宝坪梁场</v>
          </cell>
          <cell r="H3361" t="str">
            <v>张鹏</v>
          </cell>
          <cell r="I3361">
            <v>18223006448</v>
          </cell>
        </row>
        <row r="3362">
          <cell r="A3362" t="str">
            <v>晋邦</v>
          </cell>
          <cell r="B3362" t="str">
            <v>直螺纹</v>
          </cell>
          <cell r="C3362" t="str">
            <v>HRB400E Φ16 9m</v>
          </cell>
          <cell r="D3362" t="str">
            <v>吨</v>
          </cell>
          <cell r="E3362">
            <v>40</v>
          </cell>
          <cell r="F3362">
            <v>45796</v>
          </cell>
          <cell r="G3362" t="str">
            <v>（十九冶-江龙高速二分部）重庆市云阳县宝坪镇双塆村*宝坪梁场</v>
          </cell>
          <cell r="H3362" t="str">
            <v>张鹏</v>
          </cell>
          <cell r="I3362">
            <v>18223006448</v>
          </cell>
        </row>
        <row r="3363">
          <cell r="A3363" t="str">
            <v>晋邦</v>
          </cell>
          <cell r="B3363" t="str">
            <v>高线</v>
          </cell>
          <cell r="C3363" t="str">
            <v>HPB300Φ10</v>
          </cell>
          <cell r="D3363" t="str">
            <v>吨</v>
          </cell>
          <cell r="E3363">
            <v>20</v>
          </cell>
          <cell r="F3363">
            <v>45796</v>
          </cell>
          <cell r="G3363" t="str">
            <v>（十九冶-江龙高速二分部）重庆市云阳县凤鸣镇平顶村*磨子坪隧道出口</v>
          </cell>
          <cell r="H3363" t="str">
            <v>张鹏</v>
          </cell>
          <cell r="I3363">
            <v>18223006448</v>
          </cell>
        </row>
        <row r="3364">
          <cell r="A3364" t="str">
            <v>晋邦</v>
          </cell>
          <cell r="B3364" t="str">
            <v>直螺纹</v>
          </cell>
          <cell r="C3364" t="str">
            <v>HRB400E Φ18 9m</v>
          </cell>
          <cell r="D3364" t="str">
            <v>吨</v>
          </cell>
          <cell r="E3364">
            <v>7</v>
          </cell>
          <cell r="F3364">
            <v>45796</v>
          </cell>
          <cell r="G3364" t="str">
            <v>（十九冶-江龙高速二分部）重庆市云阳县凤鸣镇平顶村*磨子坪隧道出口</v>
          </cell>
          <cell r="H3364" t="str">
            <v>张鹏</v>
          </cell>
          <cell r="I3364">
            <v>18223006448</v>
          </cell>
        </row>
        <row r="3365">
          <cell r="A3365" t="str">
            <v>晋邦</v>
          </cell>
          <cell r="B3365" t="str">
            <v>直螺纹</v>
          </cell>
          <cell r="C3365" t="str">
            <v>HRB400E Φ20 9m</v>
          </cell>
          <cell r="D3365" t="str">
            <v>吨</v>
          </cell>
          <cell r="E3365">
            <v>10</v>
          </cell>
          <cell r="F3365">
            <v>45796</v>
          </cell>
          <cell r="G3365" t="str">
            <v>（十九冶-江龙高速二分部）重庆市云阳县凤鸣镇平顶村*磨子坪隧道出口</v>
          </cell>
          <cell r="H3365" t="str">
            <v>张鹏</v>
          </cell>
          <cell r="I3365">
            <v>18223006448</v>
          </cell>
        </row>
        <row r="3366">
          <cell r="A3366" t="str">
            <v>晋邦</v>
          </cell>
          <cell r="B3366" t="str">
            <v>高线</v>
          </cell>
          <cell r="C3366" t="str">
            <v>HPB300Φ10</v>
          </cell>
          <cell r="D3366" t="str">
            <v>吨</v>
          </cell>
          <cell r="E3366">
            <v>10</v>
          </cell>
          <cell r="F3366">
            <v>45796</v>
          </cell>
          <cell r="G3366" t="str">
            <v>（十九冶-江龙高速二分部）重庆市云阳县S305附近*龙角梁场</v>
          </cell>
          <cell r="H3366" t="str">
            <v>张鹏</v>
          </cell>
          <cell r="I3366">
            <v>18223006448</v>
          </cell>
        </row>
        <row r="3367">
          <cell r="A3367" t="str">
            <v>钢固融</v>
          </cell>
          <cell r="B3367" t="str">
            <v>螺纹钢</v>
          </cell>
          <cell r="C3367" t="str">
            <v>HRB400E Φ22 9m</v>
          </cell>
          <cell r="D3367" t="str">
            <v>吨</v>
          </cell>
          <cell r="E3367">
            <v>33</v>
          </cell>
          <cell r="F3367">
            <v>45796</v>
          </cell>
          <cell r="G3367" t="str">
            <v>（五冶怡心湖项目）龙泉驿区双堰塘钓鱼东100米(北川路)龙泉驿区北川路</v>
          </cell>
          <cell r="H3367" t="str">
            <v>董文学</v>
          </cell>
          <cell r="I3367">
            <v>15828110575</v>
          </cell>
        </row>
        <row r="3368">
          <cell r="A3368" t="str">
            <v>德胜</v>
          </cell>
          <cell r="B3368" t="str">
            <v>螺纹钢</v>
          </cell>
          <cell r="C3368" t="str">
            <v>HRB400E Φ14×12米</v>
          </cell>
          <cell r="D3368" t="str">
            <v>吨</v>
          </cell>
          <cell r="E3368">
            <v>35</v>
          </cell>
          <cell r="F3368">
            <v>45796</v>
          </cell>
          <cell r="G3368" t="str">
            <v>自永4标一局四公司（四川省内江市隆昌市金鹅街道自永4标一局四公司钢筋棚）</v>
          </cell>
          <cell r="H3368" t="str">
            <v>郝优</v>
          </cell>
          <cell r="I3368">
            <v>13891371707</v>
          </cell>
        </row>
        <row r="3369">
          <cell r="A3369" t="str">
            <v>晋邦</v>
          </cell>
          <cell r="B3369" t="str">
            <v>盘螺</v>
          </cell>
          <cell r="C3369" t="str">
            <v>HRB400E Φ8</v>
          </cell>
          <cell r="D3369" t="str">
            <v>吨</v>
          </cell>
          <cell r="E3369">
            <v>2</v>
          </cell>
          <cell r="F3369">
            <v>45797</v>
          </cell>
          <cell r="G3369" t="str">
            <v>（十九冶-华电重庆奉节）重庆市奉节县康乐镇七星村</v>
          </cell>
          <cell r="H3369" t="str">
            <v>岑甲乐</v>
          </cell>
          <cell r="I3369">
            <v>17349037782</v>
          </cell>
        </row>
        <row r="3370">
          <cell r="A3370" t="str">
            <v>晋邦</v>
          </cell>
          <cell r="B3370" t="str">
            <v>盘螺</v>
          </cell>
          <cell r="C3370" t="str">
            <v>HRB400E Φ10</v>
          </cell>
          <cell r="D3370" t="str">
            <v>吨</v>
          </cell>
          <cell r="E3370">
            <v>4</v>
          </cell>
          <cell r="F3370">
            <v>45797</v>
          </cell>
          <cell r="G3370" t="str">
            <v>（十九冶-华电重庆奉节）重庆市奉节县康乐镇七星村</v>
          </cell>
          <cell r="H3370" t="str">
            <v>岑甲乐</v>
          </cell>
          <cell r="I3370">
            <v>17349037782</v>
          </cell>
        </row>
        <row r="3371">
          <cell r="A3371" t="str">
            <v>晋邦</v>
          </cell>
          <cell r="B3371" t="str">
            <v>螺纹钢</v>
          </cell>
          <cell r="C3371" t="str">
            <v>HRB400E Φ12 9m</v>
          </cell>
          <cell r="D3371" t="str">
            <v>吨</v>
          </cell>
          <cell r="E3371">
            <v>20</v>
          </cell>
          <cell r="F3371">
            <v>45797</v>
          </cell>
          <cell r="G3371" t="str">
            <v>（十九冶-华电重庆奉节）重庆市奉节县康乐镇七星村</v>
          </cell>
          <cell r="H3371" t="str">
            <v>岑甲乐</v>
          </cell>
          <cell r="I3371">
            <v>17349037782</v>
          </cell>
        </row>
        <row r="3372">
          <cell r="A3372" t="str">
            <v>晋邦</v>
          </cell>
          <cell r="B3372" t="str">
            <v>螺纹钢</v>
          </cell>
          <cell r="C3372" t="str">
            <v>HRB400E Φ14 9m</v>
          </cell>
          <cell r="D3372" t="str">
            <v>吨</v>
          </cell>
          <cell r="E3372">
            <v>25</v>
          </cell>
          <cell r="F3372">
            <v>45797</v>
          </cell>
          <cell r="G3372" t="str">
            <v>（十九冶-华电重庆奉节）重庆市奉节县康乐镇七星村</v>
          </cell>
          <cell r="H3372" t="str">
            <v>岑甲乐</v>
          </cell>
          <cell r="I3372">
            <v>17349037782</v>
          </cell>
        </row>
        <row r="3373">
          <cell r="A3373" t="str">
            <v>晋邦</v>
          </cell>
          <cell r="B3373" t="str">
            <v>螺纹钢</v>
          </cell>
          <cell r="C3373" t="str">
            <v>HRB400E Φ20 9m</v>
          </cell>
          <cell r="D3373" t="str">
            <v>吨</v>
          </cell>
          <cell r="E3373">
            <v>5</v>
          </cell>
          <cell r="F3373">
            <v>45797</v>
          </cell>
          <cell r="G3373" t="str">
            <v>（十九冶-华电重庆奉节）重庆市奉节县康乐镇七星村</v>
          </cell>
          <cell r="H3373" t="str">
            <v>岑甲乐</v>
          </cell>
          <cell r="I3373">
            <v>17349037782</v>
          </cell>
        </row>
        <row r="3374">
          <cell r="A3374" t="str">
            <v>晋邦</v>
          </cell>
          <cell r="B3374" t="str">
            <v>螺纹钢</v>
          </cell>
          <cell r="C3374" t="str">
            <v>HRB400E Φ22 9m</v>
          </cell>
          <cell r="D3374" t="str">
            <v>吨</v>
          </cell>
          <cell r="E3374">
            <v>15</v>
          </cell>
          <cell r="F3374">
            <v>45797</v>
          </cell>
          <cell r="G3374" t="str">
            <v>（十九冶-华电重庆奉节）重庆市奉节县康乐镇七星村</v>
          </cell>
          <cell r="H3374" t="str">
            <v>岑甲乐</v>
          </cell>
          <cell r="I3374">
            <v>17349037782</v>
          </cell>
        </row>
        <row r="3375">
          <cell r="A3375" t="str">
            <v>晋邦</v>
          </cell>
          <cell r="B3375" t="str">
            <v>螺纹钢</v>
          </cell>
          <cell r="C3375" t="str">
            <v>HRB400E Φ25 9m</v>
          </cell>
          <cell r="D3375" t="str">
            <v>吨</v>
          </cell>
          <cell r="E3375">
            <v>30</v>
          </cell>
          <cell r="F3375">
            <v>45797</v>
          </cell>
          <cell r="G3375" t="str">
            <v>（十九冶-华电重庆奉节）重庆市奉节县康乐镇七星村</v>
          </cell>
          <cell r="H3375" t="str">
            <v>岑甲乐</v>
          </cell>
          <cell r="I3375">
            <v>17349037782</v>
          </cell>
        </row>
        <row r="3376">
          <cell r="A3376" t="str">
            <v>润耀</v>
          </cell>
          <cell r="B3376" t="str">
            <v>螺纹钢</v>
          </cell>
          <cell r="C3376" t="str">
            <v>HRB400EФ12*9m</v>
          </cell>
          <cell r="D3376" t="str">
            <v>吨</v>
          </cell>
          <cell r="E3376">
            <v>24</v>
          </cell>
          <cell r="F3376">
            <v>45797</v>
          </cell>
          <cell r="G3376" t="str">
            <v>（成铁西物-德阳西外街项目）四川省德阳市旌阳区黄山路一段（司机拍摄签收小票时需设置时间及地点水印）</v>
          </cell>
          <cell r="H3376" t="str">
            <v>黄永福</v>
          </cell>
          <cell r="I3376">
            <v>15982823571</v>
          </cell>
        </row>
        <row r="3377">
          <cell r="A3377" t="str">
            <v>润耀</v>
          </cell>
          <cell r="B3377" t="str">
            <v>螺纹钢</v>
          </cell>
          <cell r="C3377" t="str">
            <v>HRB400EФ18*9m</v>
          </cell>
          <cell r="D3377" t="str">
            <v>吨</v>
          </cell>
          <cell r="E3377">
            <v>2</v>
          </cell>
          <cell r="F3377">
            <v>45797</v>
          </cell>
          <cell r="G3377" t="str">
            <v>（成铁西物-德阳西外街项目）四川省德阳市旌阳区黄山路一段（司机拍摄签收小票时需设置时间及地点水印）</v>
          </cell>
          <cell r="H3377" t="str">
            <v>黄永福</v>
          </cell>
          <cell r="I3377">
            <v>15982823571</v>
          </cell>
        </row>
        <row r="3378">
          <cell r="A3378" t="str">
            <v>润耀</v>
          </cell>
          <cell r="B3378" t="str">
            <v>螺纹钢</v>
          </cell>
          <cell r="C3378" t="str">
            <v>HRB400EФ22*9m</v>
          </cell>
          <cell r="D3378" t="str">
            <v>吨</v>
          </cell>
          <cell r="E3378">
            <v>113</v>
          </cell>
          <cell r="F3378">
            <v>45797</v>
          </cell>
          <cell r="G3378" t="str">
            <v>（成铁西物-德阳西外街项目）四川省德阳市旌阳区黄山路一段（司机拍摄签收小票时需设置时间及地点水印）</v>
          </cell>
          <cell r="H3378" t="str">
            <v>黄永福</v>
          </cell>
          <cell r="I3378">
            <v>15982823571</v>
          </cell>
        </row>
        <row r="3379">
          <cell r="A3379" t="str">
            <v>润耀</v>
          </cell>
          <cell r="B3379" t="str">
            <v>螺纹钢</v>
          </cell>
          <cell r="C3379" t="str">
            <v>HRB400E Φ12 12m</v>
          </cell>
          <cell r="D3379" t="str">
            <v>吨</v>
          </cell>
          <cell r="E3379">
            <v>35</v>
          </cell>
          <cell r="F3379">
            <v>45797</v>
          </cell>
          <cell r="G3379" t="str">
            <v>（中铁广州局-成渝扩容2标）成渝扩容项目ZCB3-2标2＃拌和站【雁江区联盟桥东北50米(资资路) 】</v>
          </cell>
          <cell r="H3379" t="str">
            <v>刘沛琦</v>
          </cell>
          <cell r="I3379">
            <v>18011784798</v>
          </cell>
        </row>
        <row r="3380">
          <cell r="A3380" t="str">
            <v>润耀</v>
          </cell>
          <cell r="B3380" t="str">
            <v>螺纹钢</v>
          </cell>
          <cell r="C3380" t="str">
            <v>HRB400E Φ25 12m</v>
          </cell>
          <cell r="D3380" t="str">
            <v>吨</v>
          </cell>
          <cell r="E3380">
            <v>105</v>
          </cell>
          <cell r="F3380">
            <v>45797</v>
          </cell>
          <cell r="G3380" t="str">
            <v>（中铁广州局-成渝扩容2标）成渝扩容项目ZCB3-2标2＃拌和站【雁江区联盟桥东北50米(资资路) 】</v>
          </cell>
          <cell r="H3380" t="str">
            <v>刘沛琦</v>
          </cell>
          <cell r="I3380">
            <v>18011784798</v>
          </cell>
        </row>
        <row r="3381">
          <cell r="A3381" t="str">
            <v>德胜</v>
          </cell>
          <cell r="B3381" t="str">
            <v>螺纹钢</v>
          </cell>
          <cell r="C3381" t="str">
            <v>HRB400EФ18*9m</v>
          </cell>
          <cell r="D3381" t="str">
            <v>吨</v>
          </cell>
          <cell r="E3381">
            <v>140</v>
          </cell>
          <cell r="F3381">
            <v>45797</v>
          </cell>
          <cell r="G3381" t="str">
            <v>（中铁六局呼和公司康新高速TJ4-2标）四川省甘孜藏族自治州康定市新都桥镇东俄罗三村中建八局搅拌站旁</v>
          </cell>
          <cell r="H3381" t="str">
            <v>冯德瑞</v>
          </cell>
          <cell r="I3381">
            <v>18649545619</v>
          </cell>
        </row>
        <row r="3382">
          <cell r="A3382" t="str">
            <v>德胜</v>
          </cell>
          <cell r="B3382" t="str">
            <v>螺纹钢</v>
          </cell>
          <cell r="C3382" t="str">
            <v>HRB400EФ22*9m</v>
          </cell>
          <cell r="D3382" t="str">
            <v>吨</v>
          </cell>
          <cell r="E3382">
            <v>70</v>
          </cell>
          <cell r="F3382">
            <v>45797</v>
          </cell>
          <cell r="G3382" t="str">
            <v>（中铁六局呼和公司康新高速TJ4-2标）四川省甘孜藏族自治州康定市新都桥镇东俄罗三村中建八局搅拌站旁</v>
          </cell>
          <cell r="H3382" t="str">
            <v>冯德瑞</v>
          </cell>
          <cell r="I3382">
            <v>18649545619</v>
          </cell>
        </row>
        <row r="3383">
          <cell r="A3383" t="str">
            <v>陕钢</v>
          </cell>
          <cell r="B3383" t="str">
            <v>盘螺</v>
          </cell>
          <cell r="C3383" t="str">
            <v>HRB400E Φ10</v>
          </cell>
          <cell r="D3383" t="str">
            <v>吨</v>
          </cell>
          <cell r="E3383">
            <v>5</v>
          </cell>
          <cell r="F3383">
            <v>45797</v>
          </cell>
          <cell r="G3383" t="str">
            <v>（中核华兴-峨眉山项目）四川省乐山市峨眉山市双福镇梓橦庙红华五期中核华兴工地</v>
          </cell>
          <cell r="H3383" t="str">
            <v>李汉军</v>
          </cell>
          <cell r="I3383" t="str">
            <v>18691249091</v>
          </cell>
        </row>
        <row r="3384">
          <cell r="A3384" t="str">
            <v>陕钢</v>
          </cell>
          <cell r="B3384" t="str">
            <v>螺纹钢</v>
          </cell>
          <cell r="C3384" t="str">
            <v>HRB400EФ12*9m</v>
          </cell>
          <cell r="D3384" t="str">
            <v>吨</v>
          </cell>
          <cell r="E3384">
            <v>15</v>
          </cell>
          <cell r="F3384">
            <v>45797</v>
          </cell>
          <cell r="G3384" t="str">
            <v>（中核华兴-峨眉山项目）四川省乐山市峨眉山市双福镇梓橦庙红华五期中核华兴工地</v>
          </cell>
          <cell r="H3384" t="str">
            <v>李汉军</v>
          </cell>
          <cell r="I3384" t="str">
            <v>18691249091</v>
          </cell>
        </row>
        <row r="3385">
          <cell r="A3385" t="str">
            <v>陕钢</v>
          </cell>
          <cell r="B3385" t="str">
            <v>螺纹钢</v>
          </cell>
          <cell r="C3385" t="str">
            <v>HRB500EФ12*9m</v>
          </cell>
          <cell r="D3385" t="str">
            <v>吨</v>
          </cell>
          <cell r="E3385">
            <v>15</v>
          </cell>
          <cell r="F3385">
            <v>45797</v>
          </cell>
          <cell r="G3385" t="str">
            <v>（中核华兴-峨眉山项目）四川省乐山市峨眉山市双福镇梓橦庙红华五期中核华兴工地</v>
          </cell>
          <cell r="H3385" t="str">
            <v>李汉军</v>
          </cell>
          <cell r="I3385" t="str">
            <v>18691249091</v>
          </cell>
        </row>
        <row r="3386">
          <cell r="A3386" t="str">
            <v>德胜</v>
          </cell>
          <cell r="B3386" t="str">
            <v>螺纹钢</v>
          </cell>
          <cell r="C3386" t="str">
            <v>HRB400E Φ25 9m</v>
          </cell>
          <cell r="D3386" t="str">
            <v>吨</v>
          </cell>
          <cell r="E3386">
            <v>35</v>
          </cell>
          <cell r="F3386">
            <v>45797</v>
          </cell>
          <cell r="G3386" t="str">
            <v>（五冶钢构宜宾高县月江镇建设项目）  四川省宜宾市高县月江镇刚记超市斜对面(还阳组团沪碳二期项目)</v>
          </cell>
          <cell r="H3386" t="str">
            <v>张朝亮</v>
          </cell>
          <cell r="I3386">
            <v>15228205853</v>
          </cell>
        </row>
        <row r="3387">
          <cell r="A3387" t="str">
            <v>泸钢</v>
          </cell>
          <cell r="B3387" t="str">
            <v>螺纹钢</v>
          </cell>
          <cell r="C3387" t="str">
            <v>HRB400E Φ14×12米</v>
          </cell>
          <cell r="D3387" t="str">
            <v>吨</v>
          </cell>
          <cell r="E3387">
            <v>35</v>
          </cell>
          <cell r="F3387">
            <v>45798</v>
          </cell>
          <cell r="G3387" t="str">
            <v>自永4标一局四公司（四川省内江市隆昌市金鹅街道自永4标一局四公司钢筋棚）</v>
          </cell>
          <cell r="H3387" t="str">
            <v>郝优</v>
          </cell>
          <cell r="I3387">
            <v>13891371707</v>
          </cell>
        </row>
        <row r="3388">
          <cell r="A3388" t="str">
            <v>泸钢</v>
          </cell>
          <cell r="B3388" t="str">
            <v>高线</v>
          </cell>
          <cell r="C3388" t="str">
            <v>HPB300 Φ10</v>
          </cell>
          <cell r="D3388" t="str">
            <v>吨</v>
          </cell>
          <cell r="E3388">
            <v>2.5</v>
          </cell>
          <cell r="F3388">
            <v>45798</v>
          </cell>
          <cell r="G3388" t="str">
            <v>(五冶钢构宜宾高县月江镇建设项目-308亩平场项目)宜宾市高县月江镇三转湾(308亩平场项目)</v>
          </cell>
          <cell r="H3388" t="str">
            <v>张朝亮</v>
          </cell>
          <cell r="I3388">
            <v>15228205853</v>
          </cell>
        </row>
        <row r="3389">
          <cell r="A3389" t="str">
            <v>泸钢</v>
          </cell>
          <cell r="B3389" t="str">
            <v>盘螺</v>
          </cell>
          <cell r="C3389" t="str">
            <v>HRB400E Φ12</v>
          </cell>
          <cell r="D3389" t="str">
            <v>吨</v>
          </cell>
          <cell r="E3389">
            <v>7</v>
          </cell>
          <cell r="F3389">
            <v>45798</v>
          </cell>
          <cell r="G3389" t="str">
            <v>(五冶钢构宜宾高县月江镇建设项目-308亩平场项目)宜宾市高县月江镇三转湾(308亩平场项目)</v>
          </cell>
          <cell r="H3389" t="str">
            <v>张朝亮</v>
          </cell>
          <cell r="I3389">
            <v>15228205853</v>
          </cell>
        </row>
        <row r="3390">
          <cell r="A3390" t="str">
            <v>泸钢</v>
          </cell>
          <cell r="B3390" t="str">
            <v>螺纹钢</v>
          </cell>
          <cell r="C3390" t="str">
            <v>HRB400E Φ25 9m</v>
          </cell>
          <cell r="D3390" t="str">
            <v>吨</v>
          </cell>
          <cell r="E3390">
            <v>24</v>
          </cell>
          <cell r="F3390">
            <v>45798</v>
          </cell>
          <cell r="G3390" t="str">
            <v>(五冶钢构宜宾高县月江镇建设项目-308亩平场项目)宜宾市高县月江镇三转湾(308亩平场项目)</v>
          </cell>
          <cell r="H3390" t="str">
            <v>张朝亮</v>
          </cell>
          <cell r="I3390">
            <v>15228205853</v>
          </cell>
        </row>
        <row r="3391">
          <cell r="A3391" t="str">
            <v>海南海控</v>
          </cell>
          <cell r="B3391" t="str">
            <v>螺纹钢</v>
          </cell>
          <cell r="C3391" t="str">
            <v>HRB400EФ14*9m</v>
          </cell>
          <cell r="D3391" t="str">
            <v>吨</v>
          </cell>
          <cell r="E3391">
            <v>35</v>
          </cell>
          <cell r="F3391">
            <v>45798</v>
          </cell>
          <cell r="G3391" t="str">
            <v>（中铁一局四公司康新高速TJ1-1标雅加梗隧道）四川省甘孜州康定市雅加梗</v>
          </cell>
          <cell r="H3391" t="str">
            <v>范国义</v>
          </cell>
          <cell r="I3391">
            <v>15897676433</v>
          </cell>
        </row>
        <row r="3392">
          <cell r="A3392" t="str">
            <v>海南海控</v>
          </cell>
          <cell r="B3392" t="str">
            <v>螺纹钢</v>
          </cell>
          <cell r="C3392" t="str">
            <v>HRB400EФ12*9m</v>
          </cell>
          <cell r="D3392" t="str">
            <v>吨</v>
          </cell>
          <cell r="E3392">
            <v>6</v>
          </cell>
          <cell r="F3392">
            <v>45798</v>
          </cell>
          <cell r="G3392" t="str">
            <v>（中铁一局四公司康新高速TJ1-1标雅加梗隧道）四川省甘孜州康定市雅加梗路基</v>
          </cell>
          <cell r="H3392" t="str">
            <v>范国义</v>
          </cell>
          <cell r="I3392">
            <v>15897676433</v>
          </cell>
        </row>
        <row r="3393">
          <cell r="A3393" t="str">
            <v>海南海控</v>
          </cell>
          <cell r="B3393" t="str">
            <v>螺纹钢</v>
          </cell>
          <cell r="C3393" t="str">
            <v>HRB400EФ20*9m</v>
          </cell>
          <cell r="D3393" t="str">
            <v>吨</v>
          </cell>
          <cell r="E3393">
            <v>7</v>
          </cell>
          <cell r="F3393">
            <v>45798</v>
          </cell>
          <cell r="G3393" t="str">
            <v>（中铁一局四公司康新高速TJ1-1标雅加梗隧道）四川省甘孜州康定市雅加梗路基</v>
          </cell>
          <cell r="H3393" t="str">
            <v>范国义</v>
          </cell>
          <cell r="I3393">
            <v>15897676433</v>
          </cell>
        </row>
        <row r="3394">
          <cell r="A3394" t="str">
            <v>海南海控</v>
          </cell>
          <cell r="B3394" t="str">
            <v>螺纹钢</v>
          </cell>
          <cell r="C3394" t="str">
            <v>HRB400EФ25*9m</v>
          </cell>
          <cell r="D3394" t="str">
            <v>吨</v>
          </cell>
          <cell r="E3394">
            <v>18</v>
          </cell>
          <cell r="F3394">
            <v>45798</v>
          </cell>
          <cell r="G3394" t="str">
            <v>（中铁一局四公司康新高速TJ1-1标雅加梗隧道）四川省甘孜州康定市雅加梗路基</v>
          </cell>
          <cell r="H3394" t="str">
            <v>范国义</v>
          </cell>
          <cell r="I3394">
            <v>15897676433</v>
          </cell>
        </row>
        <row r="3395">
          <cell r="A3395" t="str">
            <v>海南海控</v>
          </cell>
          <cell r="B3395" t="str">
            <v>盘圆</v>
          </cell>
          <cell r="C3395" t="str">
            <v>HPB300Ф8</v>
          </cell>
          <cell r="D3395" t="str">
            <v>吨</v>
          </cell>
          <cell r="E3395">
            <v>2</v>
          </cell>
          <cell r="F3395">
            <v>45798</v>
          </cell>
          <cell r="G3395" t="str">
            <v>（中铁一局四公司康新高速TJ1-1标雅加梗隧道）四川省甘孜州康定市雅加梗路基</v>
          </cell>
          <cell r="H3395" t="str">
            <v>范国义</v>
          </cell>
          <cell r="I3395">
            <v>15897676433</v>
          </cell>
        </row>
        <row r="3396">
          <cell r="A3396" t="str">
            <v>润耀</v>
          </cell>
          <cell r="B3396" t="str">
            <v>盘螺</v>
          </cell>
          <cell r="C3396" t="str">
            <v>HRB400E Φ12</v>
          </cell>
          <cell r="D3396" t="str">
            <v>吨</v>
          </cell>
          <cell r="E3396">
            <v>15</v>
          </cell>
          <cell r="F3396">
            <v>45798</v>
          </cell>
          <cell r="G3396" t="str">
            <v>(中铁科研院宜宾泥溪项目)中铁科研院集团有限公司宜宾市泥溪东互通式立交下穿成贵客专铁路工程项目钢筋加工厂</v>
          </cell>
          <cell r="H3396" t="str">
            <v>蔡鹏/程港</v>
          </cell>
          <cell r="I3396" t="str">
            <v>19130850820/18208257412</v>
          </cell>
        </row>
        <row r="3397">
          <cell r="A3397" t="str">
            <v>润耀</v>
          </cell>
          <cell r="B3397" t="str">
            <v>螺纹钢</v>
          </cell>
          <cell r="C3397" t="str">
            <v>HRB400E Φ25 9m</v>
          </cell>
          <cell r="D3397" t="str">
            <v>吨</v>
          </cell>
          <cell r="E3397">
            <v>12</v>
          </cell>
          <cell r="F3397">
            <v>45798</v>
          </cell>
          <cell r="G3397" t="str">
            <v>(中铁科研院宜宾泥溪项目)中铁科研院集团有限公司宜宾市泥溪东互通式立交下穿成贵客专铁路工程项目钢筋加工厂</v>
          </cell>
          <cell r="H3397" t="str">
            <v>蔡鹏/程港</v>
          </cell>
          <cell r="I3397" t="str">
            <v>19130850820/18208257412</v>
          </cell>
        </row>
        <row r="3398">
          <cell r="A3398" t="str">
            <v>润耀</v>
          </cell>
          <cell r="B3398" t="str">
            <v>螺纹钢</v>
          </cell>
          <cell r="C3398" t="str">
            <v>HRB400E Φ28 9m</v>
          </cell>
          <cell r="D3398" t="str">
            <v>吨</v>
          </cell>
          <cell r="E3398">
            <v>6</v>
          </cell>
          <cell r="F3398">
            <v>45798</v>
          </cell>
          <cell r="G3398" t="str">
            <v>(中铁科研院宜宾泥溪项目)中铁科研院集团有限公司宜宾市泥溪东互通式立交下穿成贵客专铁路工程项目钢筋加工厂</v>
          </cell>
          <cell r="H3398" t="str">
            <v>蔡鹏/程港</v>
          </cell>
          <cell r="I3398" t="str">
            <v>19130850820/18208257412</v>
          </cell>
        </row>
        <row r="3399">
          <cell r="A3399" t="str">
            <v>润耀</v>
          </cell>
          <cell r="B3399" t="str">
            <v>盘螺</v>
          </cell>
          <cell r="C3399" t="str">
            <v>HRB400E Φ8</v>
          </cell>
          <cell r="D3399" t="str">
            <v>吨</v>
          </cell>
          <cell r="E3399">
            <v>15</v>
          </cell>
          <cell r="F3399">
            <v>45798</v>
          </cell>
          <cell r="G3399" t="str">
            <v>（华西简阳西城嘉苑）四川省成都市简阳市简城街道高屋村</v>
          </cell>
          <cell r="H3399" t="str">
            <v>张瀚镭</v>
          </cell>
          <cell r="I3399">
            <v>15884666220</v>
          </cell>
        </row>
        <row r="3400">
          <cell r="A3400" t="str">
            <v>润耀</v>
          </cell>
          <cell r="B3400" t="str">
            <v>盘螺</v>
          </cell>
          <cell r="C3400" t="str">
            <v>HRB400E Φ10</v>
          </cell>
          <cell r="D3400" t="str">
            <v>吨</v>
          </cell>
          <cell r="E3400">
            <v>30</v>
          </cell>
          <cell r="F3400">
            <v>45798</v>
          </cell>
          <cell r="G3400" t="str">
            <v>（华西简阳西城嘉苑）四川省成都市简阳市简城街道高屋村</v>
          </cell>
          <cell r="H3400" t="str">
            <v>张瀚镭</v>
          </cell>
          <cell r="I3400">
            <v>15884666220</v>
          </cell>
        </row>
        <row r="3401">
          <cell r="A3401" t="str">
            <v>润耀</v>
          </cell>
          <cell r="B3401" t="str">
            <v>盘螺</v>
          </cell>
          <cell r="C3401" t="str">
            <v>HRB400E Φ12</v>
          </cell>
          <cell r="D3401" t="str">
            <v>吨</v>
          </cell>
          <cell r="E3401">
            <v>25</v>
          </cell>
          <cell r="F3401">
            <v>45798</v>
          </cell>
          <cell r="G3401" t="str">
            <v>（华西简阳西城嘉苑）四川省成都市简阳市简城街道高屋村</v>
          </cell>
          <cell r="H3401" t="str">
            <v>张瀚镭</v>
          </cell>
          <cell r="I3401">
            <v>15884666220</v>
          </cell>
        </row>
        <row r="3402">
          <cell r="A3402" t="str">
            <v>润耀</v>
          </cell>
          <cell r="B3402" t="str">
            <v>螺纹钢</v>
          </cell>
          <cell r="C3402" t="str">
            <v>HRB400E Φ16 9m</v>
          </cell>
          <cell r="D3402" t="str">
            <v>吨</v>
          </cell>
          <cell r="E3402">
            <v>6</v>
          </cell>
          <cell r="F3402">
            <v>45798</v>
          </cell>
          <cell r="G3402" t="str">
            <v>（华西简阳西城嘉苑）四川省成都市简阳市简城街道高屋村</v>
          </cell>
          <cell r="H3402" t="str">
            <v>张瀚镭</v>
          </cell>
          <cell r="I3402">
            <v>15884666220</v>
          </cell>
        </row>
        <row r="3403">
          <cell r="A3403" t="str">
            <v>润耀</v>
          </cell>
          <cell r="B3403" t="str">
            <v>螺纹钢</v>
          </cell>
          <cell r="C3403" t="str">
            <v>HRB400E Φ20 9m</v>
          </cell>
          <cell r="D3403" t="str">
            <v>吨</v>
          </cell>
          <cell r="E3403">
            <v>24</v>
          </cell>
          <cell r="F3403">
            <v>45798</v>
          </cell>
          <cell r="G3403" t="str">
            <v>（华西简阳西城嘉苑）四川省成都市简阳市简城街道高屋村</v>
          </cell>
          <cell r="H3403" t="str">
            <v>张瀚镭</v>
          </cell>
          <cell r="I3403">
            <v>15884666220</v>
          </cell>
        </row>
        <row r="3404">
          <cell r="A3404" t="str">
            <v>润耀</v>
          </cell>
          <cell r="B3404" t="str">
            <v>螺纹钢</v>
          </cell>
          <cell r="C3404" t="str">
            <v>HRB400E Φ22 9m</v>
          </cell>
          <cell r="D3404" t="str">
            <v>吨</v>
          </cell>
          <cell r="E3404">
            <v>3</v>
          </cell>
          <cell r="F3404">
            <v>45798</v>
          </cell>
          <cell r="G3404" t="str">
            <v>（华西简阳西城嘉苑）四川省成都市简阳市简城街道高屋村</v>
          </cell>
          <cell r="H3404" t="str">
            <v>张瀚镭</v>
          </cell>
          <cell r="I3404">
            <v>15884666220</v>
          </cell>
        </row>
        <row r="3405">
          <cell r="A3405" t="str">
            <v>润耀</v>
          </cell>
          <cell r="B3405" t="str">
            <v>螺纹钢</v>
          </cell>
          <cell r="C3405" t="str">
            <v>HRB400E Φ25 9m</v>
          </cell>
          <cell r="D3405" t="str">
            <v>吨</v>
          </cell>
          <cell r="E3405">
            <v>3</v>
          </cell>
          <cell r="F3405">
            <v>45798</v>
          </cell>
          <cell r="G3405" t="str">
            <v>（华西简阳西城嘉苑）四川省成都市简阳市简城街道高屋村</v>
          </cell>
          <cell r="H3405" t="str">
            <v>张瀚镭</v>
          </cell>
          <cell r="I3405">
            <v>15884666220</v>
          </cell>
        </row>
        <row r="3406">
          <cell r="A3406" t="str">
            <v>湖北商贸</v>
          </cell>
          <cell r="B3406" t="str">
            <v>螺纹钢</v>
          </cell>
          <cell r="C3406" t="str">
            <v>HRB400E Φ14 12m</v>
          </cell>
          <cell r="D3406" t="str">
            <v>吨</v>
          </cell>
          <cell r="E3406">
            <v>35</v>
          </cell>
          <cell r="F3406">
            <v>45798</v>
          </cell>
          <cell r="G3406" t="str">
            <v>（中铁北京局-资乐高速6标）四川省乐山市市中区土主镇资乐高速TJ6标项目试验室</v>
          </cell>
          <cell r="H3406" t="str">
            <v>刘岩</v>
          </cell>
          <cell r="I3406">
            <v>18543566469</v>
          </cell>
        </row>
        <row r="3407">
          <cell r="A3407" t="str">
            <v>湖北商贸</v>
          </cell>
          <cell r="B3407" t="str">
            <v>螺纹钢</v>
          </cell>
          <cell r="C3407" t="str">
            <v>HRB400E Φ32 12m</v>
          </cell>
          <cell r="D3407" t="str">
            <v>吨</v>
          </cell>
          <cell r="E3407">
            <v>105</v>
          </cell>
          <cell r="F3407">
            <v>45798</v>
          </cell>
          <cell r="G3407" t="str">
            <v>（中铁十局-资乐高速4标）四川省眉山市仁寿县彰加镇促进村中铁十局资乐高速1#钢筋场</v>
          </cell>
          <cell r="H3407" t="str">
            <v>杨飞</v>
          </cell>
          <cell r="I3407">
            <v>15667998777</v>
          </cell>
        </row>
        <row r="3408">
          <cell r="A3408" t="str">
            <v>湖北商贸</v>
          </cell>
          <cell r="B3408" t="str">
            <v>螺纹钢</v>
          </cell>
          <cell r="C3408" t="str">
            <v>HRB500E Φ25 12m</v>
          </cell>
          <cell r="D3408" t="str">
            <v>吨</v>
          </cell>
          <cell r="E3408">
            <v>35</v>
          </cell>
          <cell r="F3408">
            <v>45798</v>
          </cell>
          <cell r="G3408" t="str">
            <v>（中铁十局-资乐高速4标）四川省眉山市仁寿县彰加镇促进村中铁十局2#钢筋厂</v>
          </cell>
          <cell r="H3408" t="str">
            <v>杨飞</v>
          </cell>
          <cell r="I3408">
            <v>15667998777</v>
          </cell>
        </row>
        <row r="3409">
          <cell r="A3409" t="str">
            <v>湖北商贸</v>
          </cell>
          <cell r="B3409" t="str">
            <v>螺纹钢</v>
          </cell>
          <cell r="C3409" t="str">
            <v>HRB400E Φ22 12m</v>
          </cell>
          <cell r="D3409" t="str">
            <v>吨</v>
          </cell>
          <cell r="E3409">
            <v>35</v>
          </cell>
          <cell r="F3409">
            <v>45799</v>
          </cell>
          <cell r="G3409" t="str">
            <v>（中铁广州局-资乐高速5标）四川省乐山市井研县希望大道116号</v>
          </cell>
          <cell r="H3409" t="str">
            <v>廖俊杰</v>
          </cell>
          <cell r="I3409">
            <v>15775100965</v>
          </cell>
        </row>
        <row r="3410">
          <cell r="A3410" t="str">
            <v>湖北商贸</v>
          </cell>
          <cell r="B3410" t="str">
            <v>螺纹钢</v>
          </cell>
          <cell r="C3410" t="str">
            <v>HRB400E Φ22 12m</v>
          </cell>
          <cell r="D3410" t="str">
            <v>吨</v>
          </cell>
          <cell r="E3410">
            <v>35</v>
          </cell>
          <cell r="F3410">
            <v>45799</v>
          </cell>
          <cell r="G3410" t="str">
            <v>（中铁广州局-资乐高速5标）四川省乐山市井研县希望大道116号</v>
          </cell>
          <cell r="H3410" t="str">
            <v>廖俊杰</v>
          </cell>
          <cell r="I3410">
            <v>15775100965</v>
          </cell>
        </row>
        <row r="3411">
          <cell r="A3411" t="str">
            <v>湖北商贸</v>
          </cell>
          <cell r="B3411" t="str">
            <v>螺纹钢</v>
          </cell>
          <cell r="C3411" t="str">
            <v>HRB500E Φ25 12m</v>
          </cell>
          <cell r="D3411" t="str">
            <v>吨</v>
          </cell>
          <cell r="E3411">
            <v>35</v>
          </cell>
          <cell r="F3411">
            <v>45799</v>
          </cell>
          <cell r="G3411" t="str">
            <v>（中铁广州局-资乐高速5标）四川省乐山市井研县希望大道116号</v>
          </cell>
          <cell r="H3411" t="str">
            <v>廖俊杰</v>
          </cell>
          <cell r="I3411">
            <v>15775100965</v>
          </cell>
        </row>
        <row r="3412">
          <cell r="A3412" t="str">
            <v>湖北商贸</v>
          </cell>
          <cell r="B3412" t="str">
            <v>螺纹钢</v>
          </cell>
          <cell r="C3412" t="str">
            <v>HRB500E Φ25 12m</v>
          </cell>
          <cell r="D3412" t="str">
            <v>吨</v>
          </cell>
          <cell r="E3412">
            <v>35</v>
          </cell>
          <cell r="F3412">
            <v>45799</v>
          </cell>
          <cell r="G3412" t="str">
            <v>（中铁十局-资乐高速4标）四川省眉山市仁寿县彰加镇促进村中铁十局资乐高速1#钢筋场</v>
          </cell>
          <cell r="H3412" t="str">
            <v>杨飞</v>
          </cell>
          <cell r="I3412">
            <v>15667998777</v>
          </cell>
        </row>
        <row r="3413">
          <cell r="A3413" t="str">
            <v>海南海控</v>
          </cell>
          <cell r="B3413" t="str">
            <v>螺纹钢</v>
          </cell>
          <cell r="C3413" t="str">
            <v>HRB400EФ22*9m</v>
          </cell>
          <cell r="D3413" t="str">
            <v>吨</v>
          </cell>
          <cell r="E3413">
            <v>35</v>
          </cell>
          <cell r="F3413">
            <v>45799</v>
          </cell>
          <cell r="G3413" t="str">
            <v>（中铁一局四公司康新高速TJ1-1标吉拉隧道）四川省甘孜州康定市折多塘村车管所旁</v>
          </cell>
          <cell r="H3413" t="str">
            <v>李彰</v>
          </cell>
          <cell r="I3413">
            <v>18523285235</v>
          </cell>
        </row>
        <row r="3414">
          <cell r="A3414" t="str">
            <v>海南海控</v>
          </cell>
          <cell r="B3414" t="str">
            <v>螺纹钢</v>
          </cell>
          <cell r="C3414" t="str">
            <v>HRB400EФ22*9m</v>
          </cell>
          <cell r="D3414" t="str">
            <v>吨</v>
          </cell>
          <cell r="E3414">
            <v>35</v>
          </cell>
          <cell r="F3414">
            <v>45799</v>
          </cell>
          <cell r="G3414" t="str">
            <v>（中铁一局四公司康新高速TJ1-1标康定隧道）四川省甘孜州康定市榆林街道甘孜州博物馆旁</v>
          </cell>
          <cell r="H3414" t="str">
            <v>陈由斌</v>
          </cell>
          <cell r="I3414">
            <v>15005068786</v>
          </cell>
        </row>
        <row r="3415">
          <cell r="A3415" t="str">
            <v>吉晨盛泰</v>
          </cell>
          <cell r="B3415" t="str">
            <v>螺纹钢</v>
          </cell>
          <cell r="C3415" t="str">
            <v>HRB400E Φ12</v>
          </cell>
          <cell r="D3415" t="str">
            <v>吨</v>
          </cell>
          <cell r="E3415">
            <v>35</v>
          </cell>
          <cell r="F3415">
            <v>45805</v>
          </cell>
          <cell r="G3415" t="str">
            <v>5标二分部十局第七公司四川省凉山州彝族自治州昭觉县</v>
          </cell>
          <cell r="H3415" t="str">
            <v>王浩</v>
          </cell>
          <cell r="I3415">
            <v>18292113429</v>
          </cell>
        </row>
        <row r="3416">
          <cell r="A3416" t="str">
            <v>吉晨盛泰</v>
          </cell>
          <cell r="B3416" t="str">
            <v>螺纹钢</v>
          </cell>
          <cell r="C3416" t="str">
            <v>HRB400E Φ14</v>
          </cell>
          <cell r="D3416" t="str">
            <v>吨</v>
          </cell>
          <cell r="E3416">
            <v>35</v>
          </cell>
          <cell r="F3416">
            <v>45805</v>
          </cell>
          <cell r="G3416" t="str">
            <v>5标二分部十局第七公司四川省凉山州彝族自治州昭觉县</v>
          </cell>
          <cell r="H3416" t="str">
            <v>王浩</v>
          </cell>
          <cell r="I3416">
            <v>18292113429</v>
          </cell>
        </row>
        <row r="3417">
          <cell r="A3417" t="str">
            <v>吉晨盛泰</v>
          </cell>
          <cell r="B3417" t="str">
            <v>螺纹钢</v>
          </cell>
          <cell r="C3417" t="str">
            <v>HRB400E Φ16</v>
          </cell>
          <cell r="D3417" t="str">
            <v>吨</v>
          </cell>
          <cell r="E3417">
            <v>35</v>
          </cell>
          <cell r="F3417">
            <v>45805</v>
          </cell>
          <cell r="G3417" t="str">
            <v>5标二分部十局第七公司四川省凉山州彝族自治州昭觉县</v>
          </cell>
          <cell r="H3417" t="str">
            <v>王浩</v>
          </cell>
          <cell r="I3417">
            <v>18292113429</v>
          </cell>
        </row>
        <row r="3418">
          <cell r="A3418" t="str">
            <v>吉晨盛泰</v>
          </cell>
          <cell r="B3418" t="str">
            <v>螺纹钢</v>
          </cell>
          <cell r="C3418" t="str">
            <v>HRB400E Φ20</v>
          </cell>
          <cell r="D3418" t="str">
            <v>吨</v>
          </cell>
          <cell r="E3418">
            <v>70</v>
          </cell>
          <cell r="F3418">
            <v>45805</v>
          </cell>
          <cell r="G3418" t="str">
            <v>5标二分部十局第七公司四川省凉山州彝族自治州昭觉县</v>
          </cell>
          <cell r="H3418" t="str">
            <v>王浩</v>
          </cell>
          <cell r="I3418">
            <v>18292113429</v>
          </cell>
        </row>
        <row r="3419">
          <cell r="A3419" t="str">
            <v>吉晨盛泰</v>
          </cell>
          <cell r="B3419" t="str">
            <v>螺纹钢</v>
          </cell>
          <cell r="C3419" t="str">
            <v>HRB400EΦ16</v>
          </cell>
          <cell r="D3419" t="str">
            <v>吨</v>
          </cell>
          <cell r="E3419">
            <v>35</v>
          </cell>
          <cell r="F3419">
            <v>45805</v>
          </cell>
          <cell r="G3419" t="str">
            <v>凉山州昭觉县新城镇阿都马打(中铁十局西昭高速3号拌合站过磅)</v>
          </cell>
          <cell r="H3419" t="str">
            <v>魏忠魁</v>
          </cell>
          <cell r="I3419">
            <v>18229056777</v>
          </cell>
        </row>
        <row r="3420">
          <cell r="A3420" t="str">
            <v>吉晨盛泰</v>
          </cell>
          <cell r="B3420" t="str">
            <v>螺纹钢</v>
          </cell>
          <cell r="C3420" t="str">
            <v>HRB500EΦ32</v>
          </cell>
          <cell r="D3420" t="str">
            <v>吨</v>
          </cell>
          <cell r="E3420">
            <v>75</v>
          </cell>
          <cell r="F3420">
            <v>45805</v>
          </cell>
          <cell r="G3420" t="str">
            <v>凉山州昭觉县新城镇阿都马打(中铁十局西昭高速3号拌合站过磅)</v>
          </cell>
          <cell r="H3420" t="str">
            <v>魏忠魁</v>
          </cell>
          <cell r="I3420">
            <v>18229056777</v>
          </cell>
        </row>
        <row r="3421">
          <cell r="A3421" t="str">
            <v>吉晨盛泰</v>
          </cell>
          <cell r="B3421" t="str">
            <v>盘螺</v>
          </cell>
          <cell r="C3421" t="str">
            <v>HRB400EΦ10</v>
          </cell>
          <cell r="D3421" t="str">
            <v>吨</v>
          </cell>
          <cell r="E3421">
            <v>75</v>
          </cell>
          <cell r="F3421">
            <v>45805</v>
          </cell>
          <cell r="G3421" t="str">
            <v>凉山州昭觉县新城镇阿都马打(中铁十局西昭高速3号拌合站过磅)</v>
          </cell>
          <cell r="H3421" t="str">
            <v>魏忠魁</v>
          </cell>
          <cell r="I3421">
            <v>18229056777</v>
          </cell>
        </row>
        <row r="3422">
          <cell r="A3422" t="str">
            <v>钢固融</v>
          </cell>
          <cell r="B3422" t="str">
            <v>盘圆</v>
          </cell>
          <cell r="C3422" t="str">
            <v>HPB300Ф10</v>
          </cell>
          <cell r="D3422" t="str">
            <v>吨</v>
          </cell>
          <cell r="E3422">
            <v>6</v>
          </cell>
          <cell r="F3422">
            <v>45800</v>
          </cell>
          <cell r="G3422" t="str">
            <v>（成铁西物-自贡）自贡市大安区和平街道茴香坳</v>
          </cell>
          <cell r="H3422" t="str">
            <v>黄永福</v>
          </cell>
          <cell r="I3422">
            <v>15982823571</v>
          </cell>
        </row>
        <row r="3423">
          <cell r="A3423" t="str">
            <v>钢固融</v>
          </cell>
          <cell r="B3423" t="str">
            <v>盘螺</v>
          </cell>
          <cell r="C3423" t="str">
            <v>HRB400EΦ10</v>
          </cell>
          <cell r="D3423" t="str">
            <v>吨</v>
          </cell>
          <cell r="E3423">
            <v>11</v>
          </cell>
          <cell r="F3423">
            <v>45800</v>
          </cell>
          <cell r="G3423" t="str">
            <v>（成铁西物-自贡）自贡市大安区和平街道茴香坳</v>
          </cell>
          <cell r="H3423" t="str">
            <v>黄永福</v>
          </cell>
          <cell r="I3423" t="str">
            <v>15982823571</v>
          </cell>
        </row>
        <row r="3424">
          <cell r="A3424" t="str">
            <v>钢固融</v>
          </cell>
          <cell r="B3424" t="str">
            <v>螺纹钢</v>
          </cell>
          <cell r="C3424" t="str">
            <v>HRB400EФ16*9m</v>
          </cell>
          <cell r="D3424" t="str">
            <v>吨</v>
          </cell>
          <cell r="E3424">
            <v>18</v>
          </cell>
          <cell r="F3424">
            <v>45800</v>
          </cell>
          <cell r="G3424" t="str">
            <v>（成铁西物-自贡）自贡市大安区和平街道茴香坳</v>
          </cell>
          <cell r="H3424" t="str">
            <v>黄永福</v>
          </cell>
          <cell r="I3424" t="str">
            <v>15982823571</v>
          </cell>
        </row>
        <row r="3425">
          <cell r="A3425" t="str">
            <v>钢固融</v>
          </cell>
          <cell r="B3425" t="str">
            <v>螺纹钢</v>
          </cell>
          <cell r="C3425" t="str">
            <v>HRB400E Φ12 9m</v>
          </cell>
          <cell r="D3425" t="str">
            <v>吨</v>
          </cell>
          <cell r="E3425">
            <v>27</v>
          </cell>
          <cell r="F3425">
            <v>45800</v>
          </cell>
          <cell r="G3425" t="str">
            <v>（五局建筑温江tod项目）罗欣安若维他药业(成都)有限公司南94米温江区海发路附近</v>
          </cell>
          <cell r="H3425" t="str">
            <v>兰</v>
          </cell>
          <cell r="I3425">
            <v>18281603736</v>
          </cell>
        </row>
        <row r="3426">
          <cell r="A3426" t="str">
            <v>钢固融</v>
          </cell>
          <cell r="B3426" t="str">
            <v>盘螺</v>
          </cell>
          <cell r="C3426" t="str">
            <v>HRB400E Φ10</v>
          </cell>
          <cell r="D3426" t="str">
            <v>吨</v>
          </cell>
          <cell r="E3426">
            <v>3</v>
          </cell>
          <cell r="F3426">
            <v>45800</v>
          </cell>
          <cell r="G3426" t="str">
            <v>（五局建筑温江tod项目）罗欣安若维他药业(成都)有限公司南94米温江区海发路附近</v>
          </cell>
          <cell r="H3426" t="str">
            <v>兰</v>
          </cell>
          <cell r="I3426">
            <v>18281603736</v>
          </cell>
        </row>
        <row r="3427">
          <cell r="A3427" t="str">
            <v>钢固融</v>
          </cell>
          <cell r="B3427" t="str">
            <v>螺纹钢</v>
          </cell>
          <cell r="C3427" t="str">
            <v>HRB400E Φ16 9m</v>
          </cell>
          <cell r="D3427" t="str">
            <v>吨</v>
          </cell>
          <cell r="E3427">
            <v>2.5</v>
          </cell>
          <cell r="F3427">
            <v>45800</v>
          </cell>
          <cell r="G3427" t="str">
            <v>（五局建筑温江tod项目）罗欣安若维他药业(成都)有限公司南94米温江区海发路附近</v>
          </cell>
          <cell r="H3427" t="str">
            <v>兰</v>
          </cell>
          <cell r="I3427">
            <v>18281603736</v>
          </cell>
        </row>
        <row r="3428">
          <cell r="A3428" t="str">
            <v>钢固融</v>
          </cell>
          <cell r="B3428" t="str">
            <v>螺纹钢</v>
          </cell>
          <cell r="C3428" t="str">
            <v>HRB400E Φ18 9m</v>
          </cell>
          <cell r="D3428" t="str">
            <v>吨</v>
          </cell>
          <cell r="E3428">
            <v>2.5</v>
          </cell>
          <cell r="F3428">
            <v>45800</v>
          </cell>
          <cell r="G3428" t="str">
            <v>（五局建筑温江tod项目）罗欣安若维他药业(成都)有限公司南94米温江区海发路附近</v>
          </cell>
          <cell r="H3428" t="str">
            <v>兰</v>
          </cell>
          <cell r="I3428">
            <v>18281603736</v>
          </cell>
        </row>
        <row r="3429">
          <cell r="A3429" t="str">
            <v>晋邦</v>
          </cell>
          <cell r="B3429" t="str">
            <v>高线</v>
          </cell>
          <cell r="C3429" t="str">
            <v>HPB300 Φ6</v>
          </cell>
          <cell r="D3429" t="str">
            <v>吨</v>
          </cell>
          <cell r="E3429">
            <v>13</v>
          </cell>
          <cell r="F3429">
            <v>45800</v>
          </cell>
          <cell r="G3429" t="str">
            <v>（商投建工达州中医药科技园-4工区-11号楼）达州市通川区达州中医药职业学院犀牛大道北段</v>
          </cell>
          <cell r="H3429" t="str">
            <v>张扬</v>
          </cell>
          <cell r="I3429">
            <v>18381904567</v>
          </cell>
        </row>
        <row r="3430">
          <cell r="A3430" t="str">
            <v>晋邦</v>
          </cell>
          <cell r="B3430" t="str">
            <v>盘螺</v>
          </cell>
          <cell r="C3430" t="str">
            <v>HRB400E Φ6</v>
          </cell>
          <cell r="D3430" t="str">
            <v>吨</v>
          </cell>
          <cell r="E3430">
            <v>6</v>
          </cell>
          <cell r="F3430">
            <v>45800</v>
          </cell>
          <cell r="G3430" t="str">
            <v>（商投建工达州中医药科技园-4工区-11号楼）达州市通川区达州中医药职业学院犀牛大道北段</v>
          </cell>
          <cell r="H3430" t="str">
            <v>张扬</v>
          </cell>
          <cell r="I3430">
            <v>18381904567</v>
          </cell>
        </row>
        <row r="3431">
          <cell r="A3431" t="str">
            <v>晋邦</v>
          </cell>
          <cell r="B3431" t="str">
            <v>螺纹钢</v>
          </cell>
          <cell r="C3431" t="str">
            <v>HRB400E Φ16 9m</v>
          </cell>
          <cell r="D3431" t="str">
            <v>吨</v>
          </cell>
          <cell r="E3431">
            <v>6</v>
          </cell>
          <cell r="F3431">
            <v>45800</v>
          </cell>
          <cell r="G3431" t="str">
            <v>（商投建工达州中医药科技园-4工区-11号楼）达州市通川区达州中医药职业学院犀牛大道北段</v>
          </cell>
          <cell r="H3431" t="str">
            <v>张扬</v>
          </cell>
          <cell r="I3431">
            <v>18381904567</v>
          </cell>
        </row>
        <row r="3432">
          <cell r="A3432" t="str">
            <v>晋邦</v>
          </cell>
          <cell r="B3432" t="str">
            <v>螺纹钢</v>
          </cell>
          <cell r="C3432" t="str">
            <v>HRB400E Φ25 9m</v>
          </cell>
          <cell r="D3432" t="str">
            <v>吨</v>
          </cell>
          <cell r="E3432">
            <v>9</v>
          </cell>
          <cell r="F3432">
            <v>45800</v>
          </cell>
          <cell r="G3432" t="str">
            <v>（商投建工达州中医药科技园-4工区-11号楼）达州市通川区达州中医药职业学院犀牛大道北段</v>
          </cell>
          <cell r="H3432" t="str">
            <v>张扬</v>
          </cell>
          <cell r="I3432">
            <v>18381904567</v>
          </cell>
        </row>
        <row r="3433">
          <cell r="A3433" t="str">
            <v>晋邦</v>
          </cell>
          <cell r="B3433" t="str">
            <v>螺纹钢</v>
          </cell>
          <cell r="C3433" t="str">
            <v>HRB400E Φ12 9m</v>
          </cell>
          <cell r="D3433" t="str">
            <v>吨</v>
          </cell>
          <cell r="E3433">
            <v>25</v>
          </cell>
          <cell r="F3433">
            <v>45800</v>
          </cell>
          <cell r="G3433" t="str">
            <v>（商投建工达州中医药科技园-2工区-2号桥）达州市通川区达州中医药职业学院犀牛大道北段</v>
          </cell>
          <cell r="H3433" t="str">
            <v>李波</v>
          </cell>
          <cell r="I3433">
            <v>18381899787</v>
          </cell>
        </row>
        <row r="3434">
          <cell r="A3434" t="str">
            <v>晋邦</v>
          </cell>
          <cell r="B3434" t="str">
            <v>螺纹钢</v>
          </cell>
          <cell r="C3434" t="str">
            <v>HRB400E Φ16 9m</v>
          </cell>
          <cell r="D3434" t="str">
            <v>吨</v>
          </cell>
          <cell r="E3434">
            <v>42</v>
          </cell>
          <cell r="F3434">
            <v>45800</v>
          </cell>
          <cell r="G3434" t="str">
            <v>（商投建工达州中医药科技园-2工区-2号桥）达州市通川区达州中医药职业学院犀牛大道北段</v>
          </cell>
          <cell r="H3434" t="str">
            <v>李波</v>
          </cell>
          <cell r="I3434">
            <v>18381899787</v>
          </cell>
        </row>
        <row r="3435">
          <cell r="A3435" t="str">
            <v>晋邦</v>
          </cell>
          <cell r="B3435" t="str">
            <v>螺纹钢</v>
          </cell>
          <cell r="C3435" t="str">
            <v>HRB400E Φ20 9m</v>
          </cell>
          <cell r="D3435" t="str">
            <v>吨</v>
          </cell>
          <cell r="E3435">
            <v>80</v>
          </cell>
          <cell r="F3435">
            <v>45800</v>
          </cell>
          <cell r="G3435" t="str">
            <v>（商投建工达州中医药科技园-2工区-2号桥）达州市通川区达州中医药职业学院犀牛大道北段</v>
          </cell>
          <cell r="H3435" t="str">
            <v>李波</v>
          </cell>
          <cell r="I3435">
            <v>18381899787</v>
          </cell>
        </row>
        <row r="3436">
          <cell r="A3436" t="str">
            <v>晋邦</v>
          </cell>
          <cell r="B3436" t="str">
            <v>螺纹钢</v>
          </cell>
          <cell r="C3436" t="str">
            <v>HRB400E Φ22 9m</v>
          </cell>
          <cell r="D3436" t="str">
            <v>吨</v>
          </cell>
          <cell r="E3436">
            <v>34</v>
          </cell>
          <cell r="F3436">
            <v>45800</v>
          </cell>
          <cell r="G3436" t="str">
            <v>（商投建工达州中医药科技园-2工区-2号桥）达州市通川区达州中医药职业学院犀牛大道北段</v>
          </cell>
          <cell r="H3436" t="str">
            <v>李波</v>
          </cell>
          <cell r="I3436">
            <v>18381899787</v>
          </cell>
        </row>
        <row r="3437">
          <cell r="A3437" t="str">
            <v>晋邦</v>
          </cell>
          <cell r="B3437" t="str">
            <v>螺纹钢</v>
          </cell>
          <cell r="C3437" t="str">
            <v>HRB400E Φ28 9m</v>
          </cell>
          <cell r="D3437" t="str">
            <v>吨</v>
          </cell>
          <cell r="E3437">
            <v>445</v>
          </cell>
          <cell r="F3437">
            <v>45800</v>
          </cell>
          <cell r="G3437" t="str">
            <v>（商投建工达州中医药科技园-2工区-2号桥）达州市通川区达州中医药职业学院犀牛大道北段</v>
          </cell>
          <cell r="H3437" t="str">
            <v>李波</v>
          </cell>
          <cell r="I3437">
            <v>18381899787</v>
          </cell>
        </row>
        <row r="3438">
          <cell r="A3438" t="str">
            <v>晋邦</v>
          </cell>
          <cell r="B3438" t="str">
            <v>盘螺</v>
          </cell>
          <cell r="C3438" t="str">
            <v>HRB400E Φ6</v>
          </cell>
          <cell r="D3438" t="str">
            <v>吨</v>
          </cell>
          <cell r="E3438">
            <v>35</v>
          </cell>
          <cell r="F3438">
            <v>45800</v>
          </cell>
          <cell r="G3438" t="str">
            <v>(五冶钢构医学科学产业园建设项目房建三部-管网总坪)四川省南充市顺庆区搬罾街道学府大道二段</v>
          </cell>
          <cell r="H3438" t="str">
            <v>郑林</v>
          </cell>
          <cell r="I3438">
            <v>18349955455</v>
          </cell>
        </row>
        <row r="3439">
          <cell r="A3439" t="str">
            <v>德胜</v>
          </cell>
          <cell r="B3439" t="str">
            <v>螺纹钢</v>
          </cell>
          <cell r="C3439" t="str">
            <v>HRB400E Φ25 12m</v>
          </cell>
          <cell r="D3439" t="str">
            <v>吨</v>
          </cell>
          <cell r="E3439">
            <v>35.438</v>
          </cell>
          <cell r="F3439">
            <v>45800</v>
          </cell>
          <cell r="G3439" t="str">
            <v>（安久供应链项目）四川省宜宾市翠屏区志诚路</v>
          </cell>
          <cell r="H3439" t="str">
            <v>毛新熠</v>
          </cell>
          <cell r="I3439">
            <v>18208171901</v>
          </cell>
        </row>
        <row r="3440">
          <cell r="A3440" t="str">
            <v>德胜</v>
          </cell>
          <cell r="B3440" t="str">
            <v>螺纹钢</v>
          </cell>
          <cell r="C3440" t="str">
            <v>HRB400E Φ22 12m</v>
          </cell>
          <cell r="D3440" t="str">
            <v>吨</v>
          </cell>
          <cell r="E3440">
            <v>10.872</v>
          </cell>
          <cell r="F3440">
            <v>45800</v>
          </cell>
          <cell r="G3440" t="str">
            <v>（安久供应链项目）四川省宜宾市翠屏区志诚路</v>
          </cell>
          <cell r="H3440" t="str">
            <v>毛新熠</v>
          </cell>
          <cell r="I3440">
            <v>18208171901</v>
          </cell>
        </row>
        <row r="3441">
          <cell r="A3441" t="str">
            <v>德胜</v>
          </cell>
          <cell r="B3441" t="str">
            <v>螺纹钢</v>
          </cell>
          <cell r="C3441" t="str">
            <v>HRB400E Φ25 12m</v>
          </cell>
          <cell r="D3441" t="str">
            <v>吨</v>
          </cell>
          <cell r="E3441">
            <v>24.534</v>
          </cell>
          <cell r="F3441">
            <v>45800</v>
          </cell>
          <cell r="G3441" t="str">
            <v>（安久供应链项目）四川省宜宾市翠屏区志诚路</v>
          </cell>
          <cell r="H3441" t="str">
            <v>毛新熠</v>
          </cell>
          <cell r="I3441">
            <v>18208171901</v>
          </cell>
        </row>
        <row r="3442">
          <cell r="A3442" t="str">
            <v>德胜</v>
          </cell>
          <cell r="B3442" t="str">
            <v>螺纹钢</v>
          </cell>
          <cell r="C3442" t="str">
            <v>HRB400E Φ12 12m</v>
          </cell>
          <cell r="D3442" t="str">
            <v>吨</v>
          </cell>
          <cell r="E3442">
            <v>30.591</v>
          </cell>
          <cell r="F3442">
            <v>45800</v>
          </cell>
          <cell r="G3442" t="str">
            <v>（安久供应链项目）四川省宜宾市翠屏区志诚路</v>
          </cell>
          <cell r="H3442" t="str">
            <v>毛新熠</v>
          </cell>
          <cell r="I3442">
            <v>18208171901</v>
          </cell>
        </row>
        <row r="3443">
          <cell r="A3443" t="str">
            <v>德胜</v>
          </cell>
          <cell r="B3443" t="str">
            <v>螺纹钢</v>
          </cell>
          <cell r="C3443" t="str">
            <v>HRB400E Φ20 12m</v>
          </cell>
          <cell r="D3443" t="str">
            <v>吨</v>
          </cell>
          <cell r="E3443">
            <v>11.028</v>
          </cell>
          <cell r="F3443">
            <v>45800</v>
          </cell>
          <cell r="G3443" t="str">
            <v>（安久供应链项目）四川省宜宾市翠屏区志诚路</v>
          </cell>
          <cell r="H3443" t="str">
            <v>毛新熠</v>
          </cell>
          <cell r="I3443">
            <v>18208171901</v>
          </cell>
        </row>
        <row r="3444">
          <cell r="A3444" t="str">
            <v>德胜</v>
          </cell>
          <cell r="B3444" t="str">
            <v>螺纹钢</v>
          </cell>
          <cell r="C3444" t="str">
            <v>HRB400E Φ22 12m</v>
          </cell>
          <cell r="D3444" t="str">
            <v>吨</v>
          </cell>
          <cell r="E3444">
            <v>5.436</v>
          </cell>
          <cell r="F3444">
            <v>45800</v>
          </cell>
          <cell r="G3444" t="str">
            <v>（安久供应链项目）四川省宜宾市翠屏区志诚路</v>
          </cell>
          <cell r="H3444" t="str">
            <v>毛新熠</v>
          </cell>
          <cell r="I3444">
            <v>18208171901</v>
          </cell>
        </row>
        <row r="3445">
          <cell r="A3445" t="str">
            <v>德胜</v>
          </cell>
          <cell r="B3445" t="str">
            <v>螺纹钢</v>
          </cell>
          <cell r="C3445" t="str">
            <v>HRB400E Φ25 12m</v>
          </cell>
          <cell r="D3445" t="str">
            <v>吨</v>
          </cell>
          <cell r="E3445">
            <v>24.534</v>
          </cell>
          <cell r="F3445">
            <v>45800</v>
          </cell>
          <cell r="G3445" t="str">
            <v>（安久供应链项目）四川省宜宾市翠屏区志诚路</v>
          </cell>
          <cell r="H3445" t="str">
            <v>毛新熠</v>
          </cell>
          <cell r="I3445">
            <v>18208171901</v>
          </cell>
        </row>
        <row r="3446">
          <cell r="A3446" t="str">
            <v>晋邦</v>
          </cell>
          <cell r="B3446" t="str">
            <v>盘圆</v>
          </cell>
          <cell r="C3446" t="str">
            <v>HPB300 6</v>
          </cell>
          <cell r="D3446" t="str">
            <v>吨</v>
          </cell>
          <cell r="E3446">
            <v>2</v>
          </cell>
          <cell r="F3446">
            <v>45800</v>
          </cell>
          <cell r="G3446" t="str">
            <v>（中铁武汉电气化局成达万项目）新建成都至达州至万州铁路四电系统集成及相关工程CDWQDJC-2标</v>
          </cell>
          <cell r="H3446" t="str">
            <v>余凡</v>
          </cell>
          <cell r="I3446">
            <v>18228076992</v>
          </cell>
        </row>
        <row r="3447">
          <cell r="A3447" t="str">
            <v>晋邦</v>
          </cell>
          <cell r="B3447" t="str">
            <v>盘螺</v>
          </cell>
          <cell r="C3447" t="str">
            <v>HRB400E Φ8</v>
          </cell>
          <cell r="D3447" t="str">
            <v>吨</v>
          </cell>
          <cell r="E3447">
            <v>4</v>
          </cell>
          <cell r="F3447">
            <v>45800</v>
          </cell>
          <cell r="G3447" t="str">
            <v>（中铁武汉电气化局成达万项目）新建成都至达州至万州铁路四电系统集成及相关工程CDWQDJC-2标</v>
          </cell>
          <cell r="H3447" t="str">
            <v>余凡</v>
          </cell>
          <cell r="I3447">
            <v>18228076992</v>
          </cell>
        </row>
        <row r="3448">
          <cell r="A3448" t="str">
            <v>晋邦</v>
          </cell>
          <cell r="B3448" t="str">
            <v>盘螺</v>
          </cell>
          <cell r="C3448" t="str">
            <v>HRB400E Φ10</v>
          </cell>
          <cell r="D3448" t="str">
            <v>吨</v>
          </cell>
          <cell r="E3448">
            <v>2</v>
          </cell>
          <cell r="F3448">
            <v>45800</v>
          </cell>
          <cell r="G3448" t="str">
            <v>（中铁武汉电气化局成达万项目）新建成都至达州至万州铁路四电系统集成及相关工程CDWQDJC-2标</v>
          </cell>
          <cell r="H3448" t="str">
            <v>余凡</v>
          </cell>
          <cell r="I3448">
            <v>18228076992</v>
          </cell>
        </row>
        <row r="3449">
          <cell r="A3449" t="str">
            <v>晋邦</v>
          </cell>
          <cell r="B3449" t="str">
            <v>螺纹钢</v>
          </cell>
          <cell r="C3449" t="str">
            <v>HRB400E Φ12</v>
          </cell>
          <cell r="D3449" t="str">
            <v>吨</v>
          </cell>
          <cell r="E3449">
            <v>2.8</v>
          </cell>
          <cell r="F3449">
            <v>45800</v>
          </cell>
          <cell r="G3449" t="str">
            <v>（中铁武汉电气化局成达万项目）新建成都至达州至万州铁路四电系统集成及相关工程CDWQDJC-2标</v>
          </cell>
          <cell r="H3449" t="str">
            <v>余凡</v>
          </cell>
          <cell r="I3449">
            <v>18228076992</v>
          </cell>
        </row>
        <row r="3450">
          <cell r="A3450" t="str">
            <v>晋邦</v>
          </cell>
          <cell r="B3450" t="str">
            <v>螺纹钢</v>
          </cell>
          <cell r="C3450" t="str">
            <v>HRB400E 14*9m</v>
          </cell>
          <cell r="D3450" t="str">
            <v>吨</v>
          </cell>
          <cell r="E3450">
            <v>5.6</v>
          </cell>
          <cell r="F3450">
            <v>45800</v>
          </cell>
          <cell r="G3450" t="str">
            <v>（中铁武汉电气化局成达万项目）新建成都至达州至万州铁路四电系统集成及相关工程CDWQDJC-2标</v>
          </cell>
          <cell r="H3450" t="str">
            <v>余凡</v>
          </cell>
          <cell r="I3450">
            <v>18228076992</v>
          </cell>
        </row>
        <row r="3451">
          <cell r="A3451" t="str">
            <v>晋邦</v>
          </cell>
          <cell r="B3451" t="str">
            <v>螺纹钢</v>
          </cell>
          <cell r="C3451" t="str">
            <v>HRB400E 16*9m</v>
          </cell>
          <cell r="D3451" t="str">
            <v>吨</v>
          </cell>
          <cell r="E3451">
            <v>8.1</v>
          </cell>
          <cell r="F3451">
            <v>45800</v>
          </cell>
          <cell r="G3451" t="str">
            <v>（中铁武汉电气化局成达万项目）新建成都至达州至万州铁路四电系统集成及相关工程CDWQDJC-2标</v>
          </cell>
          <cell r="H3451" t="str">
            <v>余凡</v>
          </cell>
          <cell r="I3451">
            <v>18228076992</v>
          </cell>
        </row>
        <row r="3452">
          <cell r="A3452" t="str">
            <v>晋邦</v>
          </cell>
          <cell r="B3452" t="str">
            <v>螺纹钢</v>
          </cell>
          <cell r="C3452" t="str">
            <v>HRB400E 18*9m</v>
          </cell>
          <cell r="D3452" t="str">
            <v>吨</v>
          </cell>
          <cell r="E3452">
            <v>5.6</v>
          </cell>
          <cell r="F3452">
            <v>45800</v>
          </cell>
          <cell r="G3452" t="str">
            <v>（中铁武汉电气化局成达万项目）新建成都至达州至万州铁路四电系统集成及相关工程CDWQDJC-2标</v>
          </cell>
          <cell r="H3452" t="str">
            <v>余凡</v>
          </cell>
          <cell r="I3452">
            <v>18228076992</v>
          </cell>
        </row>
        <row r="3453">
          <cell r="A3453" t="str">
            <v>晋邦</v>
          </cell>
          <cell r="B3453" t="str">
            <v>螺纹钢</v>
          </cell>
          <cell r="C3453" t="str">
            <v>HRB400E 20*9m</v>
          </cell>
          <cell r="D3453" t="str">
            <v>吨</v>
          </cell>
          <cell r="E3453">
            <v>2.8</v>
          </cell>
          <cell r="F3453">
            <v>45800</v>
          </cell>
          <cell r="G3453" t="str">
            <v>（中铁武汉电气化局成达万项目）新建成都至达州至万州铁路四电系统集成及相关工程CDWQDJC-2标</v>
          </cell>
          <cell r="H3453" t="str">
            <v>余凡</v>
          </cell>
          <cell r="I3453">
            <v>18228076992</v>
          </cell>
        </row>
        <row r="3454">
          <cell r="A3454" t="str">
            <v>晋邦</v>
          </cell>
          <cell r="B3454" t="str">
            <v>螺纹钢</v>
          </cell>
          <cell r="C3454" t="str">
            <v>HRB400E 22*9m</v>
          </cell>
          <cell r="D3454" t="str">
            <v>吨</v>
          </cell>
          <cell r="E3454">
            <v>2.8</v>
          </cell>
          <cell r="F3454">
            <v>45800</v>
          </cell>
          <cell r="G3454" t="str">
            <v>（中铁武汉电气化局成达万项目）新建成都至达州至万州铁路四电系统集成及相关工程CDWQDJC-2标</v>
          </cell>
          <cell r="H3454" t="str">
            <v>余凡</v>
          </cell>
          <cell r="I3454">
            <v>18228076992</v>
          </cell>
        </row>
        <row r="3455">
          <cell r="A3455" t="str">
            <v>晋邦</v>
          </cell>
          <cell r="B3455" t="str">
            <v>螺纹钢</v>
          </cell>
          <cell r="C3455" t="str">
            <v>HRB400E 25*9m</v>
          </cell>
          <cell r="D3455" t="str">
            <v>吨</v>
          </cell>
          <cell r="E3455">
            <v>2.8</v>
          </cell>
          <cell r="F3455">
            <v>45800</v>
          </cell>
          <cell r="G3455" t="str">
            <v>（中铁武汉电气化局成达万项目）新建成都至达州至万州铁路四电系统集成及相关工程CDWQDJC-2标</v>
          </cell>
          <cell r="H3455" t="str">
            <v>余凡</v>
          </cell>
          <cell r="I3455">
            <v>18228076992</v>
          </cell>
        </row>
        <row r="3456">
          <cell r="A3456" t="str">
            <v>润耀</v>
          </cell>
          <cell r="B3456" t="str">
            <v>盘螺</v>
          </cell>
          <cell r="C3456" t="str">
            <v>HRB400E Φ8</v>
          </cell>
          <cell r="D3456" t="str">
            <v>吨</v>
          </cell>
          <cell r="E3456">
            <v>12</v>
          </cell>
          <cell r="F3456">
            <v>45800</v>
          </cell>
          <cell r="G3456" t="str">
            <v>（中核华兴-峨眉山项目）四川省乐山市峨眉山市双福镇梓橦庙红华五期中核华兴工地</v>
          </cell>
          <cell r="H3456" t="str">
            <v>李汉军</v>
          </cell>
          <cell r="I3456" t="str">
            <v>18691249091</v>
          </cell>
        </row>
        <row r="3457">
          <cell r="A3457" t="str">
            <v>润耀</v>
          </cell>
          <cell r="B3457" t="str">
            <v>盘螺</v>
          </cell>
          <cell r="C3457" t="str">
            <v>HRB400E Φ10</v>
          </cell>
          <cell r="D3457" t="str">
            <v>吨</v>
          </cell>
          <cell r="E3457">
            <v>22</v>
          </cell>
          <cell r="F3457">
            <v>45800</v>
          </cell>
          <cell r="G3457" t="str">
            <v>（中核华兴-峨眉山项目）四川省乐山市峨眉山市双福镇梓橦庙红华五期中核华兴工地</v>
          </cell>
          <cell r="H3457" t="str">
            <v>李汉军</v>
          </cell>
          <cell r="I3457" t="str">
            <v>18691249091</v>
          </cell>
        </row>
        <row r="3458">
          <cell r="A3458" t="str">
            <v>钢固融</v>
          </cell>
          <cell r="B3458" t="str">
            <v>盘螺</v>
          </cell>
          <cell r="C3458" t="str">
            <v>HRB400EФ12</v>
          </cell>
          <cell r="D3458" t="str">
            <v>吨</v>
          </cell>
          <cell r="E3458">
            <v>14</v>
          </cell>
          <cell r="F3458">
            <v>45801</v>
          </cell>
          <cell r="G3458" t="str">
            <v>（成铁西物-地铁5号线项目）成都市武侯区天府一街与昆华路交叉口（提前联系项目准备吊车）</v>
          </cell>
          <cell r="H3458" t="str">
            <v>黄永福</v>
          </cell>
          <cell r="I3458">
            <v>15982823571</v>
          </cell>
        </row>
        <row r="3459">
          <cell r="A3459" t="str">
            <v>钢固融</v>
          </cell>
          <cell r="B3459" t="str">
            <v>螺纹钢</v>
          </cell>
          <cell r="C3459" t="str">
            <v>HRB400EФ28*9m</v>
          </cell>
          <cell r="D3459" t="str">
            <v>吨</v>
          </cell>
          <cell r="E3459">
            <v>20</v>
          </cell>
          <cell r="F3459">
            <v>45801</v>
          </cell>
          <cell r="G3459" t="str">
            <v>（成铁西物-地铁5号线项目）成都市武侯区天府一街与昆华路交叉口（提前联系项目准备吊车）</v>
          </cell>
          <cell r="H3459" t="str">
            <v>黄永福</v>
          </cell>
          <cell r="I3459" t="str">
            <v>15982823571</v>
          </cell>
        </row>
        <row r="3460">
          <cell r="A3460" t="str">
            <v>润耀</v>
          </cell>
          <cell r="B3460" t="str">
            <v>高线</v>
          </cell>
          <cell r="C3460" t="str">
            <v>HPB300 Φ12</v>
          </cell>
          <cell r="D3460" t="str">
            <v>吨</v>
          </cell>
          <cell r="E3460">
            <v>35</v>
          </cell>
          <cell r="F3460">
            <v>45801</v>
          </cell>
          <cell r="G3460" t="str">
            <v>（自永1标八局二分公司钢筋棚）四川省自贡市大安区牛佛镇</v>
          </cell>
          <cell r="H3460" t="str">
            <v>王君杰</v>
          </cell>
          <cell r="I3460">
            <v>18919619850</v>
          </cell>
        </row>
        <row r="3461">
          <cell r="A3461" t="str">
            <v>润耀</v>
          </cell>
          <cell r="B3461" t="str">
            <v>螺纹钢</v>
          </cell>
          <cell r="C3461" t="str">
            <v>HRB400E Φ28×9米</v>
          </cell>
          <cell r="D3461" t="str">
            <v>吨</v>
          </cell>
          <cell r="E3461">
            <v>105</v>
          </cell>
          <cell r="F3461">
            <v>45801</v>
          </cell>
          <cell r="G3461" t="str">
            <v>（自永1标八局二分公司钢筋棚）四川省自贡市大安区牛佛镇</v>
          </cell>
          <cell r="H3461" t="str">
            <v>王君杰</v>
          </cell>
          <cell r="I3461">
            <v>18919619850</v>
          </cell>
        </row>
        <row r="3462">
          <cell r="A3462" t="str">
            <v>德胜</v>
          </cell>
          <cell r="B3462" t="str">
            <v>螺纹钢</v>
          </cell>
          <cell r="C3462" t="str">
            <v>HRB500E Φ32×9米</v>
          </cell>
          <cell r="D3462" t="str">
            <v>吨</v>
          </cell>
          <cell r="E3462">
            <v>70</v>
          </cell>
          <cell r="F3462">
            <v>45801</v>
          </cell>
          <cell r="G3462" t="str">
            <v>（自永1标八局二分公司钢筋棚）四川省自贡市大安区牛佛镇</v>
          </cell>
          <cell r="H3462" t="str">
            <v>王君杰</v>
          </cell>
          <cell r="I3462">
            <v>18919619850</v>
          </cell>
        </row>
        <row r="3463">
          <cell r="A3463" t="str">
            <v>德胜</v>
          </cell>
          <cell r="B3463" t="str">
            <v>螺纹钢</v>
          </cell>
          <cell r="C3463" t="str">
            <v>HRB500E Φ28×9米</v>
          </cell>
          <cell r="D3463" t="str">
            <v>吨</v>
          </cell>
          <cell r="E3463">
            <v>35</v>
          </cell>
          <cell r="F3463">
            <v>45801</v>
          </cell>
          <cell r="G3463" t="str">
            <v>（自永1标八局二分公司钢筋棚）四川省自贡市大安区牛佛镇</v>
          </cell>
          <cell r="H3463" t="str">
            <v>王君杰</v>
          </cell>
          <cell r="I3463">
            <v>18919619850</v>
          </cell>
        </row>
        <row r="3464">
          <cell r="A3464" t="str">
            <v>德胜恒嘉</v>
          </cell>
          <cell r="B3464" t="str">
            <v>螺纹钢</v>
          </cell>
          <cell r="C3464" t="str">
            <v>HRB400E Φ32 12m</v>
          </cell>
          <cell r="D3464" t="str">
            <v>吨</v>
          </cell>
          <cell r="E3464">
            <v>35</v>
          </cell>
          <cell r="F3464">
            <v>45801</v>
          </cell>
          <cell r="G3464" t="str">
            <v>（中铁北京局-资乐高速6标）四川省乐山市市中区土主镇资乐高速TJ6标项目试验室</v>
          </cell>
          <cell r="H3464" t="str">
            <v>刘岩</v>
          </cell>
          <cell r="I3464">
            <v>18543566469</v>
          </cell>
        </row>
        <row r="3465">
          <cell r="A3465" t="str">
            <v>德胜</v>
          </cell>
          <cell r="B3465" t="str">
            <v>螺纹钢</v>
          </cell>
          <cell r="C3465" t="str">
            <v>HRB400E Φ18 12m</v>
          </cell>
          <cell r="D3465" t="str">
            <v>吨</v>
          </cell>
          <cell r="E3465">
            <v>20</v>
          </cell>
          <cell r="F3465">
            <v>45801</v>
          </cell>
          <cell r="G3465" t="str">
            <v>(宜宾兴港三江新区长江工业园建设项目-M2-2#厂房)宜宾市翠屏区宜宾汽车零部件配套产业基地(纬五路南)</v>
          </cell>
          <cell r="H3465" t="str">
            <v>王涛</v>
          </cell>
          <cell r="I3465">
            <v>18381110677</v>
          </cell>
        </row>
        <row r="3466">
          <cell r="A3466" t="str">
            <v>德胜</v>
          </cell>
          <cell r="B3466" t="str">
            <v>螺纹钢</v>
          </cell>
          <cell r="C3466" t="str">
            <v>HRB400E Φ22 9m</v>
          </cell>
          <cell r="D3466" t="str">
            <v>吨</v>
          </cell>
          <cell r="E3466">
            <v>15</v>
          </cell>
          <cell r="F3466">
            <v>45801</v>
          </cell>
          <cell r="G3466" t="str">
            <v>(宜宾兴港三江新区长江工业园建设项目-M2-5#厂房)宜宾市翠屏区宜宾汽车零部件配套产业基地(纬五路南)</v>
          </cell>
          <cell r="H3466" t="str">
            <v>王涛</v>
          </cell>
          <cell r="I3466">
            <v>18381110677</v>
          </cell>
        </row>
        <row r="3467">
          <cell r="A3467" t="str">
            <v>钢固融</v>
          </cell>
          <cell r="B3467" t="str">
            <v>盘螺</v>
          </cell>
          <cell r="C3467" t="str">
            <v>HRB400E Φ8</v>
          </cell>
          <cell r="D3467" t="str">
            <v>吨</v>
          </cell>
          <cell r="E3467">
            <v>12</v>
          </cell>
          <cell r="F3467">
            <v>45801</v>
          </cell>
          <cell r="G3467" t="str">
            <v>（五局新津tod项目）成都市新津区旭辉天府未来城南(华金路南)</v>
          </cell>
          <cell r="H3467" t="str">
            <v>戴军</v>
          </cell>
          <cell r="I3467">
            <v>15984585768</v>
          </cell>
        </row>
        <row r="3468">
          <cell r="A3468" t="str">
            <v>钢固融</v>
          </cell>
          <cell r="B3468" t="str">
            <v>盘螺</v>
          </cell>
          <cell r="C3468" t="str">
            <v>HRB400E Φ10</v>
          </cell>
          <cell r="D3468" t="str">
            <v>吨</v>
          </cell>
          <cell r="E3468">
            <v>26</v>
          </cell>
          <cell r="F3468">
            <v>45801</v>
          </cell>
          <cell r="G3468" t="str">
            <v>（五局新津tod项目）成都市新津区旭辉天府未来城南(华金路南)</v>
          </cell>
          <cell r="H3468" t="str">
            <v>戴军</v>
          </cell>
          <cell r="I3468">
            <v>15984585768</v>
          </cell>
        </row>
        <row r="3469">
          <cell r="A3469" t="str">
            <v>钢固融</v>
          </cell>
          <cell r="B3469" t="str">
            <v>螺纹钢</v>
          </cell>
          <cell r="C3469" t="str">
            <v>HRB400E Φ12 9m</v>
          </cell>
          <cell r="D3469" t="str">
            <v>吨</v>
          </cell>
          <cell r="E3469">
            <v>6</v>
          </cell>
          <cell r="F3469">
            <v>45801</v>
          </cell>
          <cell r="G3469" t="str">
            <v>（五局新津tod项目）成都市新津区旭辉天府未来城南(华金路南)</v>
          </cell>
          <cell r="H3469" t="str">
            <v>戴军</v>
          </cell>
          <cell r="I3469">
            <v>15984585768</v>
          </cell>
        </row>
        <row r="3470">
          <cell r="A3470" t="str">
            <v>钢固融</v>
          </cell>
          <cell r="B3470" t="str">
            <v>螺纹钢</v>
          </cell>
          <cell r="C3470" t="str">
            <v>HRB400E Φ14 9m</v>
          </cell>
          <cell r="D3470" t="str">
            <v>吨</v>
          </cell>
          <cell r="E3470">
            <v>15</v>
          </cell>
          <cell r="F3470">
            <v>45801</v>
          </cell>
          <cell r="G3470" t="str">
            <v>（五局新津tod项目）成都市新津区旭辉天府未来城南(华金路南)</v>
          </cell>
          <cell r="H3470" t="str">
            <v>戴军</v>
          </cell>
          <cell r="I3470">
            <v>15984585768</v>
          </cell>
        </row>
        <row r="3471">
          <cell r="A3471" t="str">
            <v>钢固融</v>
          </cell>
          <cell r="B3471" t="str">
            <v>螺纹钢</v>
          </cell>
          <cell r="C3471" t="str">
            <v>HRB400E Φ16 9m</v>
          </cell>
          <cell r="D3471" t="str">
            <v>吨</v>
          </cell>
          <cell r="E3471">
            <v>10</v>
          </cell>
          <cell r="F3471">
            <v>45801</v>
          </cell>
          <cell r="G3471" t="str">
            <v>（五局新津tod项目）成都市新津区旭辉天府未来城南(华金路南)</v>
          </cell>
          <cell r="H3471" t="str">
            <v>戴军</v>
          </cell>
          <cell r="I3471">
            <v>15984585768</v>
          </cell>
        </row>
        <row r="3472">
          <cell r="A3472" t="str">
            <v>山东高速</v>
          </cell>
          <cell r="B3472" t="str">
            <v>螺纹钢</v>
          </cell>
          <cell r="C3472" t="str">
            <v>HRB400E Φ25 9m</v>
          </cell>
          <cell r="D3472" t="str">
            <v>吨</v>
          </cell>
          <cell r="E3472">
            <v>35</v>
          </cell>
          <cell r="F3472">
            <v>45801</v>
          </cell>
          <cell r="G3472" t="str">
            <v>（中铁广州局-成渝扩容2标）四川省资阳市雁江区堪嘉镇陈家湾刘家湾大桥桥头</v>
          </cell>
          <cell r="H3472" t="str">
            <v>刘沛琦</v>
          </cell>
          <cell r="I3472">
            <v>18011784798</v>
          </cell>
        </row>
        <row r="3473">
          <cell r="A3473" t="str">
            <v>山东高速</v>
          </cell>
          <cell r="B3473" t="str">
            <v>螺纹钢</v>
          </cell>
          <cell r="C3473" t="str">
            <v>HRB400E Φ25 12m</v>
          </cell>
          <cell r="D3473" t="str">
            <v>吨</v>
          </cell>
          <cell r="E3473">
            <v>70</v>
          </cell>
          <cell r="F3473">
            <v>45801</v>
          </cell>
          <cell r="G3473" t="str">
            <v>（中铁广州局-成渝扩容2标）四川省资阳市雁江区堪嘉镇陈家湾刘家湾大桥桥头</v>
          </cell>
          <cell r="H3473" t="str">
            <v>刘沛琦</v>
          </cell>
          <cell r="I3473">
            <v>18011784798</v>
          </cell>
        </row>
        <row r="3474">
          <cell r="A3474" t="str">
            <v>山东高速</v>
          </cell>
          <cell r="B3474" t="str">
            <v>螺纹钢</v>
          </cell>
          <cell r="C3474" t="str">
            <v>HRB400E Φ32 9m</v>
          </cell>
          <cell r="D3474" t="str">
            <v>吨</v>
          </cell>
          <cell r="E3474">
            <v>105</v>
          </cell>
          <cell r="F3474">
            <v>45801</v>
          </cell>
          <cell r="G3474" t="str">
            <v>（中铁广州局-成渝扩容2标）四川省资阳市雁江区堪嘉镇陈家湾刘家湾大桥桥头</v>
          </cell>
          <cell r="H3474" t="str">
            <v>刘沛琦</v>
          </cell>
          <cell r="I3474">
            <v>18011784798</v>
          </cell>
        </row>
        <row r="3475">
          <cell r="A3475" t="str">
            <v>山东高速</v>
          </cell>
          <cell r="B3475" t="str">
            <v>螺纹钢</v>
          </cell>
          <cell r="C3475" t="str">
            <v>HRB400E Φ32 12m</v>
          </cell>
          <cell r="D3475" t="str">
            <v>吨</v>
          </cell>
          <cell r="E3475">
            <v>210</v>
          </cell>
          <cell r="F3475">
            <v>45801</v>
          </cell>
          <cell r="G3475" t="str">
            <v>（中铁广州局-成渝扩容2标）四川省资阳市雁江区堪嘉镇陈家湾刘家湾大桥桥头</v>
          </cell>
          <cell r="H3475" t="str">
            <v>刘沛琦</v>
          </cell>
          <cell r="I3475">
            <v>18011784798</v>
          </cell>
        </row>
        <row r="3476">
          <cell r="A3476" t="str">
            <v>德胜</v>
          </cell>
          <cell r="B3476" t="str">
            <v>螺纹钢</v>
          </cell>
          <cell r="C3476" t="str">
            <v>HRB400EФ14*9m</v>
          </cell>
          <cell r="D3476" t="str">
            <v>吨</v>
          </cell>
          <cell r="E3476">
            <v>5</v>
          </cell>
          <cell r="F3476">
            <v>45801</v>
          </cell>
          <cell r="G3476" t="str">
            <v>（中核中原-温江北林医养综合体项目）四川省成都市温江区万春大道第三人民医院东</v>
          </cell>
          <cell r="H3476" t="str">
            <v>蔡杰</v>
          </cell>
          <cell r="I3476">
            <v>18875129329</v>
          </cell>
        </row>
        <row r="3477">
          <cell r="A3477" t="str">
            <v>德胜</v>
          </cell>
          <cell r="B3477" t="str">
            <v>螺纹钢</v>
          </cell>
          <cell r="C3477" t="str">
            <v>HRB400EФ16*12m</v>
          </cell>
          <cell r="D3477" t="str">
            <v>吨</v>
          </cell>
          <cell r="E3477">
            <v>10</v>
          </cell>
          <cell r="F3477">
            <v>45801</v>
          </cell>
          <cell r="G3477" t="str">
            <v>（中核中原-温江北林医养综合体项目）四川省成都市温江区万春大道第三人民医院东</v>
          </cell>
          <cell r="H3477" t="str">
            <v>蔡杰</v>
          </cell>
          <cell r="I3477">
            <v>18875129329</v>
          </cell>
        </row>
        <row r="3478">
          <cell r="A3478" t="str">
            <v>德胜</v>
          </cell>
          <cell r="B3478" t="str">
            <v>螺纹钢</v>
          </cell>
          <cell r="C3478" t="str">
            <v>HRB400EФ18*9m</v>
          </cell>
          <cell r="D3478" t="str">
            <v>吨</v>
          </cell>
          <cell r="E3478">
            <v>10</v>
          </cell>
          <cell r="F3478">
            <v>45801</v>
          </cell>
          <cell r="G3478" t="str">
            <v>（中核中原-温江北林医养综合体项目）四川省成都市温江区万春大道第三人民医院东</v>
          </cell>
          <cell r="H3478" t="str">
            <v>蔡杰</v>
          </cell>
          <cell r="I3478">
            <v>18875129329</v>
          </cell>
        </row>
        <row r="3479">
          <cell r="A3479" t="str">
            <v>德胜</v>
          </cell>
          <cell r="B3479" t="str">
            <v>螺纹钢</v>
          </cell>
          <cell r="C3479" t="str">
            <v>HRB400EФ18*12m</v>
          </cell>
          <cell r="D3479" t="str">
            <v>吨</v>
          </cell>
          <cell r="E3479">
            <v>10</v>
          </cell>
          <cell r="F3479">
            <v>45801</v>
          </cell>
          <cell r="G3479" t="str">
            <v>（中核中原-温江北林医养综合体项目）四川省成都市温江区万春大道第三人民医院东</v>
          </cell>
          <cell r="H3479" t="str">
            <v>蔡杰</v>
          </cell>
          <cell r="I3479">
            <v>18875129329</v>
          </cell>
        </row>
        <row r="3480">
          <cell r="A3480" t="str">
            <v>德胜</v>
          </cell>
          <cell r="B3480" t="str">
            <v>螺纹钢</v>
          </cell>
          <cell r="C3480" t="str">
            <v>HRB400EФ20*9mm</v>
          </cell>
          <cell r="D3480" t="str">
            <v>吨</v>
          </cell>
          <cell r="E3480">
            <v>6</v>
          </cell>
          <cell r="F3480">
            <v>45801</v>
          </cell>
          <cell r="G3480" t="str">
            <v>（中核中原-温江北林医养综合体项目）四川省成都市温江区万春大道第三人民医院东</v>
          </cell>
          <cell r="H3480" t="str">
            <v>蔡杰</v>
          </cell>
          <cell r="I3480">
            <v>18875129329</v>
          </cell>
        </row>
        <row r="3481">
          <cell r="A3481" t="str">
            <v>德胜</v>
          </cell>
          <cell r="B3481" t="str">
            <v>螺纹钢</v>
          </cell>
          <cell r="C3481" t="str">
            <v>HRB400EФ20*12mm</v>
          </cell>
          <cell r="D3481" t="str">
            <v>吨</v>
          </cell>
          <cell r="E3481">
            <v>6</v>
          </cell>
          <cell r="F3481">
            <v>45801</v>
          </cell>
          <cell r="G3481" t="str">
            <v>（中核中原-温江北林医养综合体项目）四川省成都市温江区万春大道第三人民医院东</v>
          </cell>
          <cell r="H3481" t="str">
            <v>蔡杰</v>
          </cell>
          <cell r="I3481">
            <v>18875129329</v>
          </cell>
        </row>
        <row r="3482">
          <cell r="A3482" t="str">
            <v>德胜</v>
          </cell>
          <cell r="B3482" t="str">
            <v>螺纹钢</v>
          </cell>
          <cell r="C3482" t="str">
            <v>HRB400EФ22*9mm</v>
          </cell>
          <cell r="D3482" t="str">
            <v>吨</v>
          </cell>
          <cell r="E3482">
            <v>10</v>
          </cell>
          <cell r="F3482">
            <v>45801</v>
          </cell>
          <cell r="G3482" t="str">
            <v>（中核中原-温江北林医养综合体项目）四川省成都市温江区万春大道第三人民医院东</v>
          </cell>
          <cell r="H3482" t="str">
            <v>蔡杰</v>
          </cell>
          <cell r="I3482">
            <v>18875129329</v>
          </cell>
        </row>
        <row r="3483">
          <cell r="A3483" t="str">
            <v>德胜</v>
          </cell>
          <cell r="B3483" t="str">
            <v>螺纹钢</v>
          </cell>
          <cell r="C3483" t="str">
            <v>HRB400EФ22*12mm</v>
          </cell>
          <cell r="D3483" t="str">
            <v>吨</v>
          </cell>
          <cell r="E3483">
            <v>10</v>
          </cell>
          <cell r="F3483">
            <v>45801</v>
          </cell>
          <cell r="G3483" t="str">
            <v>（中核中原-温江北林医养综合体项目）四川省成都市温江区万春大道第三人民医院东</v>
          </cell>
          <cell r="H3483" t="str">
            <v>蔡杰</v>
          </cell>
          <cell r="I3483">
            <v>18875129329</v>
          </cell>
        </row>
        <row r="3484">
          <cell r="A3484" t="str">
            <v>德胜</v>
          </cell>
          <cell r="B3484" t="str">
            <v>螺纹钢</v>
          </cell>
          <cell r="C3484" t="str">
            <v>HRB400EФ25*12mm</v>
          </cell>
          <cell r="D3484" t="str">
            <v>吨</v>
          </cell>
          <cell r="E3484">
            <v>6</v>
          </cell>
          <cell r="F3484">
            <v>45801</v>
          </cell>
          <cell r="G3484" t="str">
            <v>（中核中原-温江北林医养综合体项目）四川省成都市温江区万春大道第三人民医院东</v>
          </cell>
          <cell r="H3484" t="str">
            <v>蔡杰</v>
          </cell>
          <cell r="I3484">
            <v>18875129329</v>
          </cell>
        </row>
        <row r="3485">
          <cell r="A3485" t="str">
            <v>德胜</v>
          </cell>
          <cell r="B3485" t="str">
            <v>螺纹钢</v>
          </cell>
          <cell r="C3485" t="str">
            <v>HRB500EФ20*9mm</v>
          </cell>
          <cell r="D3485" t="str">
            <v>吨</v>
          </cell>
          <cell r="E3485">
            <v>32</v>
          </cell>
          <cell r="F3485">
            <v>45801</v>
          </cell>
          <cell r="G3485" t="str">
            <v>（中核中原-温江北林医养综合体项目）四川省成都市温江区万春大道第三人民医院东</v>
          </cell>
          <cell r="H3485" t="str">
            <v>蔡杰</v>
          </cell>
          <cell r="I3485">
            <v>18875129329</v>
          </cell>
        </row>
        <row r="3486">
          <cell r="A3486" t="str">
            <v>钢固融</v>
          </cell>
          <cell r="B3486" t="str">
            <v>螺纹钢</v>
          </cell>
          <cell r="C3486" t="str">
            <v>HRB500EФ20*9mm</v>
          </cell>
          <cell r="D3486" t="str">
            <v>吨</v>
          </cell>
          <cell r="E3486">
            <v>30</v>
          </cell>
          <cell r="F3486">
            <v>45801</v>
          </cell>
          <cell r="G3486" t="str">
            <v>（中核中原-温江北林医养综合体项目）四川省成都市温江区万春大道第三人民医院东</v>
          </cell>
          <cell r="H3486" t="str">
            <v>蔡杰</v>
          </cell>
          <cell r="I3486">
            <v>18875129329</v>
          </cell>
        </row>
        <row r="3487">
          <cell r="A3487" t="str">
            <v>钢固融</v>
          </cell>
          <cell r="B3487" t="str">
            <v>螺纹钢</v>
          </cell>
          <cell r="C3487" t="str">
            <v>HRB400EФ14*12m</v>
          </cell>
          <cell r="D3487" t="str">
            <v>吨</v>
          </cell>
          <cell r="E3487">
            <v>5</v>
          </cell>
          <cell r="F3487">
            <v>45801</v>
          </cell>
          <cell r="G3487" t="str">
            <v>（中核中原-温江北林医养综合体项目）四川省成都市温江区万春大道第三人民医院东</v>
          </cell>
          <cell r="H3487" t="str">
            <v>蔡杰</v>
          </cell>
          <cell r="I3487">
            <v>18875129329</v>
          </cell>
        </row>
        <row r="3488">
          <cell r="A3488" t="str">
            <v>润耀</v>
          </cell>
          <cell r="B3488" t="str">
            <v>螺纹钢</v>
          </cell>
          <cell r="C3488" t="str">
            <v>HRB400E Φ18 9m</v>
          </cell>
          <cell r="D3488" t="str">
            <v>吨</v>
          </cell>
          <cell r="E3488">
            <v>30</v>
          </cell>
          <cell r="F3488">
            <v>45802</v>
          </cell>
          <cell r="G3488" t="str">
            <v>（华西简阳西城嘉苑）四川省成都市简阳市简城街道高屋村</v>
          </cell>
          <cell r="H3488" t="str">
            <v>张瀚镭</v>
          </cell>
          <cell r="I3488">
            <v>15884666220</v>
          </cell>
        </row>
        <row r="3489">
          <cell r="A3489" t="str">
            <v>润耀</v>
          </cell>
          <cell r="B3489" t="str">
            <v>螺纹钢</v>
          </cell>
          <cell r="C3489" t="str">
            <v>HRB400E Φ20 9m</v>
          </cell>
          <cell r="D3489" t="str">
            <v>吨</v>
          </cell>
          <cell r="E3489">
            <v>5</v>
          </cell>
          <cell r="F3489">
            <v>45802</v>
          </cell>
          <cell r="G3489" t="str">
            <v>（华西简阳西城嘉苑）四川省成都市简阳市简城街道高屋村</v>
          </cell>
          <cell r="H3489" t="str">
            <v>张瀚镭</v>
          </cell>
          <cell r="I3489">
            <v>15884666220</v>
          </cell>
        </row>
        <row r="3490">
          <cell r="A3490" t="str">
            <v>泸钢</v>
          </cell>
          <cell r="B3490" t="str">
            <v>高线</v>
          </cell>
          <cell r="C3490" t="str">
            <v>HPB300 Φ8</v>
          </cell>
          <cell r="D3490" t="str">
            <v>吨</v>
          </cell>
          <cell r="E3490">
            <v>17</v>
          </cell>
          <cell r="F3490">
            <v>45803</v>
          </cell>
          <cell r="G3490" t="str">
            <v>(五冶建设龙泉芙蓉花语项目-2地块)龙泉驿区北川路双堰塘钓鱼东100米(北川路)-怡心湖</v>
          </cell>
          <cell r="H3490" t="str">
            <v>白燕军</v>
          </cell>
          <cell r="I3490">
            <v>15982002377</v>
          </cell>
        </row>
        <row r="3491">
          <cell r="A3491" t="str">
            <v>泸钢</v>
          </cell>
          <cell r="B3491" t="str">
            <v>螺纹钢</v>
          </cell>
          <cell r="C3491" t="str">
            <v>HRB400E Φ16 9m</v>
          </cell>
          <cell r="D3491" t="str">
            <v>吨</v>
          </cell>
          <cell r="E3491">
            <v>10</v>
          </cell>
          <cell r="F3491">
            <v>45803</v>
          </cell>
          <cell r="G3491" t="str">
            <v>(五冶建设龙泉芙蓉花语项目-2地块)龙泉驿区北川路双堰塘钓鱼东100米(北川路)-怡心湖</v>
          </cell>
          <cell r="H3491" t="str">
            <v>白燕军</v>
          </cell>
          <cell r="I3491">
            <v>15982002377</v>
          </cell>
        </row>
        <row r="3492">
          <cell r="A3492" t="str">
            <v>泸钢</v>
          </cell>
          <cell r="B3492" t="str">
            <v>高线</v>
          </cell>
          <cell r="C3492" t="str">
            <v>HPB300 Φ6</v>
          </cell>
          <cell r="D3492" t="str">
            <v>吨</v>
          </cell>
          <cell r="E3492">
            <v>2.5</v>
          </cell>
          <cell r="F3492">
            <v>45803</v>
          </cell>
          <cell r="G3492" t="str">
            <v>（四川商建-射洪城乡一体化项目）遂宁市射洪市忠新幼儿园北侧约220米新溪小区</v>
          </cell>
          <cell r="H3492" t="str">
            <v>柏子刚</v>
          </cell>
          <cell r="I3492">
            <v>15692885305</v>
          </cell>
        </row>
        <row r="3493">
          <cell r="A3493" t="str">
            <v>泸钢</v>
          </cell>
          <cell r="B3493" t="str">
            <v>高线</v>
          </cell>
          <cell r="C3493" t="str">
            <v>HPB300 Φ8</v>
          </cell>
          <cell r="D3493" t="str">
            <v>吨</v>
          </cell>
          <cell r="E3493">
            <v>7.5</v>
          </cell>
          <cell r="F3493">
            <v>45803</v>
          </cell>
          <cell r="G3493" t="str">
            <v>（四川商建-射洪城乡一体化项目）遂宁市射洪市忠新幼儿园北侧约220米新溪小区</v>
          </cell>
          <cell r="H3493" t="str">
            <v>柏子刚</v>
          </cell>
          <cell r="I3493">
            <v>15692885305</v>
          </cell>
        </row>
        <row r="3494">
          <cell r="A3494" t="str">
            <v>泸钢</v>
          </cell>
          <cell r="B3494" t="str">
            <v>高线</v>
          </cell>
          <cell r="C3494" t="str">
            <v>HPB300 Φ10</v>
          </cell>
          <cell r="D3494" t="str">
            <v>吨</v>
          </cell>
          <cell r="E3494">
            <v>7.5</v>
          </cell>
          <cell r="F3494">
            <v>45803</v>
          </cell>
          <cell r="G3494" t="str">
            <v>（四川商建-射洪城乡一体化项目）遂宁市射洪市忠新幼儿园北侧约220米新溪小区</v>
          </cell>
          <cell r="H3494" t="str">
            <v>柏子刚</v>
          </cell>
          <cell r="I3494">
            <v>15692885305</v>
          </cell>
        </row>
        <row r="3495">
          <cell r="A3495" t="str">
            <v>泸钢</v>
          </cell>
          <cell r="B3495" t="str">
            <v>盘螺</v>
          </cell>
          <cell r="C3495" t="str">
            <v>HRB400E Φ6</v>
          </cell>
          <cell r="D3495" t="str">
            <v>吨</v>
          </cell>
          <cell r="E3495">
            <v>18</v>
          </cell>
          <cell r="F3495">
            <v>45803</v>
          </cell>
          <cell r="G3495" t="str">
            <v>（四川商建-射洪城乡一体化项目）遂宁市射洪市忠新幼儿园北侧约220米新溪小区</v>
          </cell>
          <cell r="H3495" t="str">
            <v>柏子刚</v>
          </cell>
          <cell r="I3495">
            <v>15692885305</v>
          </cell>
        </row>
        <row r="3496">
          <cell r="A3496" t="str">
            <v>润耀</v>
          </cell>
          <cell r="B3496" t="str">
            <v>螺纹钢</v>
          </cell>
          <cell r="C3496" t="str">
            <v>HRB400E Φ12 9m</v>
          </cell>
          <cell r="D3496" t="str">
            <v>吨</v>
          </cell>
          <cell r="E3496">
            <v>9</v>
          </cell>
          <cell r="F3496">
            <v>45803</v>
          </cell>
          <cell r="G3496" t="str">
            <v>（五冶钢构宜宾高县月江镇建设项目）  四川省宜宾市高县月江镇刚记超市斜对面(还阳组团沪碳二期项目)</v>
          </cell>
          <cell r="H3496" t="str">
            <v>张朝亮</v>
          </cell>
          <cell r="I3496">
            <v>15228205853</v>
          </cell>
        </row>
        <row r="3497">
          <cell r="A3497" t="str">
            <v>润耀</v>
          </cell>
          <cell r="B3497" t="str">
            <v>螺纹钢</v>
          </cell>
          <cell r="C3497" t="str">
            <v>HRB400E Φ14 9m</v>
          </cell>
          <cell r="D3497" t="str">
            <v>吨</v>
          </cell>
          <cell r="E3497">
            <v>9</v>
          </cell>
          <cell r="F3497">
            <v>45803</v>
          </cell>
          <cell r="G3497" t="str">
            <v>（五冶钢构宜宾高县月江镇建设项目）  四川省宜宾市高县月江镇刚记超市斜对面(还阳组团沪碳二期项目)</v>
          </cell>
          <cell r="H3497" t="str">
            <v>张朝亮</v>
          </cell>
          <cell r="I3497">
            <v>15228205853</v>
          </cell>
        </row>
        <row r="3498">
          <cell r="A3498" t="str">
            <v>润耀</v>
          </cell>
          <cell r="B3498" t="str">
            <v>螺纹钢</v>
          </cell>
          <cell r="C3498" t="str">
            <v>HRB400E Φ16 9m</v>
          </cell>
          <cell r="D3498" t="str">
            <v>吨</v>
          </cell>
          <cell r="E3498">
            <v>12</v>
          </cell>
          <cell r="F3498">
            <v>45803</v>
          </cell>
          <cell r="G3498" t="str">
            <v>（五冶钢构宜宾高县月江镇建设项目）  四川省宜宾市高县月江镇刚记超市斜对面(还阳组团沪碳二期项目)</v>
          </cell>
          <cell r="H3498" t="str">
            <v>张朝亮</v>
          </cell>
          <cell r="I3498">
            <v>15228205853</v>
          </cell>
        </row>
        <row r="3499">
          <cell r="A3499" t="str">
            <v>润耀</v>
          </cell>
          <cell r="B3499" t="str">
            <v>螺纹钢</v>
          </cell>
          <cell r="C3499" t="str">
            <v>HRB400E Φ18 9m</v>
          </cell>
          <cell r="D3499" t="str">
            <v>吨</v>
          </cell>
          <cell r="E3499">
            <v>24</v>
          </cell>
          <cell r="F3499">
            <v>45803</v>
          </cell>
          <cell r="G3499" t="str">
            <v>（五冶钢构宜宾高县月江镇建设项目）  四川省宜宾市高县月江镇刚记超市斜对面(还阳组团沪碳二期项目)</v>
          </cell>
          <cell r="H3499" t="str">
            <v>张朝亮</v>
          </cell>
          <cell r="I3499">
            <v>15228205853</v>
          </cell>
        </row>
        <row r="3500">
          <cell r="A3500" t="str">
            <v>润耀</v>
          </cell>
          <cell r="B3500" t="str">
            <v>螺纹钢</v>
          </cell>
          <cell r="C3500" t="str">
            <v>HRB400E Φ22 9m</v>
          </cell>
          <cell r="D3500" t="str">
            <v>吨</v>
          </cell>
          <cell r="E3500">
            <v>12</v>
          </cell>
          <cell r="F3500">
            <v>45803</v>
          </cell>
          <cell r="G3500" t="str">
            <v>（五冶钢构宜宾高县月江镇建设项目）  四川省宜宾市高县月江镇刚记超市斜对面(还阳组团沪碳二期项目)</v>
          </cell>
          <cell r="H3500" t="str">
            <v>张朝亮</v>
          </cell>
          <cell r="I3500">
            <v>15228205853</v>
          </cell>
        </row>
        <row r="3501">
          <cell r="A3501" t="str">
            <v>润耀</v>
          </cell>
          <cell r="B3501" t="str">
            <v>螺纹钢</v>
          </cell>
          <cell r="C3501" t="str">
            <v>HRB400E Φ25 9m</v>
          </cell>
          <cell r="D3501" t="str">
            <v>吨</v>
          </cell>
          <cell r="E3501">
            <v>6</v>
          </cell>
          <cell r="F3501">
            <v>45803</v>
          </cell>
          <cell r="G3501" t="str">
            <v>（五冶钢构宜宾高县月江镇建设项目）  四川省宜宾市高县月江镇刚记超市斜对面(还阳组团沪碳二期项目)</v>
          </cell>
          <cell r="H3501" t="str">
            <v>张朝亮</v>
          </cell>
          <cell r="I3501">
            <v>15228205853</v>
          </cell>
        </row>
        <row r="3502">
          <cell r="A3502" t="str">
            <v>润耀</v>
          </cell>
          <cell r="B3502" t="str">
            <v>螺纹钢</v>
          </cell>
          <cell r="C3502" t="str">
            <v>HRB400EΦ32*9m</v>
          </cell>
          <cell r="D3502" t="str">
            <v>吨</v>
          </cell>
          <cell r="E3502">
            <v>70</v>
          </cell>
          <cell r="F3502">
            <v>45803</v>
          </cell>
          <cell r="G3502" t="str">
            <v>（中铁一局-大渡河项目）乐山市峨边县沙坪镇中铁一局钢筋加工厂（污水处理厂）</v>
          </cell>
          <cell r="H3502" t="str">
            <v>吕春春</v>
          </cell>
          <cell r="I3502">
            <v>18329268222</v>
          </cell>
        </row>
        <row r="3503">
          <cell r="A3503" t="str">
            <v>润耀</v>
          </cell>
          <cell r="B3503" t="str">
            <v>螺纹钢</v>
          </cell>
          <cell r="C3503" t="str">
            <v>HRB400E Φ18 9m</v>
          </cell>
          <cell r="D3503" t="str">
            <v>吨</v>
          </cell>
          <cell r="E3503">
            <v>25</v>
          </cell>
          <cell r="F3503">
            <v>45803</v>
          </cell>
          <cell r="G3503" t="str">
            <v>（华西简阳西城嘉苑）四川省成都市简阳市简城街道高屋村</v>
          </cell>
          <cell r="H3503" t="str">
            <v>张瀚镭</v>
          </cell>
          <cell r="I3503">
            <v>15884666220</v>
          </cell>
        </row>
        <row r="3504">
          <cell r="A3504" t="str">
            <v>润耀</v>
          </cell>
          <cell r="B3504" t="str">
            <v>盘螺</v>
          </cell>
          <cell r="C3504" t="str">
            <v>HRB400E Φ6</v>
          </cell>
          <cell r="D3504" t="str">
            <v>吨</v>
          </cell>
          <cell r="E3504">
            <v>10</v>
          </cell>
          <cell r="F3504">
            <v>45803</v>
          </cell>
          <cell r="G3504" t="str">
            <v>（华西简阳西城嘉苑）四川省成都市简阳市简城街道高屋村</v>
          </cell>
          <cell r="H3504" t="str">
            <v>张瀚镭</v>
          </cell>
          <cell r="I3504">
            <v>15884666220</v>
          </cell>
        </row>
        <row r="3505">
          <cell r="A3505" t="str">
            <v>润耀</v>
          </cell>
          <cell r="B3505" t="str">
            <v>盘螺</v>
          </cell>
          <cell r="C3505" t="str">
            <v>HRB400E Φ8</v>
          </cell>
          <cell r="D3505" t="str">
            <v>吨</v>
          </cell>
          <cell r="E3505">
            <v>2</v>
          </cell>
          <cell r="F3505">
            <v>45803</v>
          </cell>
          <cell r="G3505" t="str">
            <v>（华西简阳西城嘉苑）四川省成都市简阳市简城街道高屋村</v>
          </cell>
          <cell r="H3505" t="str">
            <v>张瀚镭</v>
          </cell>
          <cell r="I3505">
            <v>15884666220</v>
          </cell>
        </row>
        <row r="3506">
          <cell r="A3506" t="str">
            <v>润耀</v>
          </cell>
          <cell r="B3506" t="str">
            <v>盘螺</v>
          </cell>
          <cell r="C3506" t="str">
            <v>HRB400E Φ10</v>
          </cell>
          <cell r="D3506" t="str">
            <v>吨</v>
          </cell>
          <cell r="E3506">
            <v>20</v>
          </cell>
          <cell r="F3506">
            <v>45803</v>
          </cell>
          <cell r="G3506" t="str">
            <v>（华西简阳西城嘉苑）四川省成都市简阳市简城街道高屋村</v>
          </cell>
          <cell r="H3506" t="str">
            <v>张瀚镭</v>
          </cell>
          <cell r="I3506">
            <v>15884666220</v>
          </cell>
        </row>
        <row r="3507">
          <cell r="A3507" t="str">
            <v>润耀</v>
          </cell>
          <cell r="B3507" t="str">
            <v>盘螺</v>
          </cell>
          <cell r="C3507" t="str">
            <v>HRB400E Φ12</v>
          </cell>
          <cell r="D3507" t="str">
            <v>吨</v>
          </cell>
          <cell r="E3507">
            <v>6</v>
          </cell>
          <cell r="F3507">
            <v>45803</v>
          </cell>
          <cell r="G3507" t="str">
            <v>（华西简阳西城嘉苑）四川省成都市简阳市简城街道高屋村</v>
          </cell>
          <cell r="H3507" t="str">
            <v>张瀚镭</v>
          </cell>
          <cell r="I3507">
            <v>15884666220</v>
          </cell>
        </row>
        <row r="3508">
          <cell r="A3508" t="str">
            <v>润耀</v>
          </cell>
          <cell r="B3508" t="str">
            <v>螺纹钢</v>
          </cell>
          <cell r="C3508" t="str">
            <v>HRB400E Φ14 9m</v>
          </cell>
          <cell r="D3508" t="str">
            <v>吨</v>
          </cell>
          <cell r="E3508">
            <v>5</v>
          </cell>
          <cell r="F3508">
            <v>45803</v>
          </cell>
          <cell r="G3508" t="str">
            <v>（华西简阳西城嘉苑）四川省成都市简阳市简城街道高屋村</v>
          </cell>
          <cell r="H3508" t="str">
            <v>张瀚镭</v>
          </cell>
          <cell r="I3508">
            <v>15884666220</v>
          </cell>
        </row>
        <row r="3509">
          <cell r="A3509" t="str">
            <v>润耀</v>
          </cell>
          <cell r="B3509" t="str">
            <v>螺纹钢</v>
          </cell>
          <cell r="C3509" t="str">
            <v>HRB400E Φ16 9m</v>
          </cell>
          <cell r="D3509" t="str">
            <v>吨</v>
          </cell>
          <cell r="E3509">
            <v>5</v>
          </cell>
          <cell r="F3509">
            <v>45803</v>
          </cell>
          <cell r="G3509" t="str">
            <v>（华西简阳西城嘉苑）四川省成都市简阳市简城街道高屋村</v>
          </cell>
          <cell r="H3509" t="str">
            <v>张瀚镭</v>
          </cell>
          <cell r="I3509">
            <v>15884666220</v>
          </cell>
        </row>
        <row r="3510">
          <cell r="A3510" t="str">
            <v>润耀</v>
          </cell>
          <cell r="B3510" t="str">
            <v>螺纹钢</v>
          </cell>
          <cell r="C3510" t="str">
            <v>HRB400E Φ18 9m</v>
          </cell>
          <cell r="D3510" t="str">
            <v>吨</v>
          </cell>
          <cell r="E3510">
            <v>5</v>
          </cell>
          <cell r="F3510">
            <v>45803</v>
          </cell>
          <cell r="G3510" t="str">
            <v>（华西简阳西城嘉苑）四川省成都市简阳市简城街道高屋村</v>
          </cell>
          <cell r="H3510" t="str">
            <v>张瀚镭</v>
          </cell>
          <cell r="I3510">
            <v>15884666220</v>
          </cell>
        </row>
        <row r="3511">
          <cell r="A3511" t="str">
            <v>润耀</v>
          </cell>
          <cell r="B3511" t="str">
            <v>螺纹钢</v>
          </cell>
          <cell r="C3511" t="str">
            <v>HRB400E Φ20 9m</v>
          </cell>
          <cell r="D3511" t="str">
            <v>吨</v>
          </cell>
          <cell r="E3511">
            <v>2</v>
          </cell>
          <cell r="F3511">
            <v>45803</v>
          </cell>
          <cell r="G3511" t="str">
            <v>（华西简阳西城嘉苑）四川省成都市简阳市简城街道高屋村</v>
          </cell>
          <cell r="H3511" t="str">
            <v>张瀚镭</v>
          </cell>
          <cell r="I3511">
            <v>15884666220</v>
          </cell>
        </row>
        <row r="3512">
          <cell r="A3512" t="str">
            <v>润耀</v>
          </cell>
          <cell r="B3512" t="str">
            <v>螺纹钢</v>
          </cell>
          <cell r="C3512" t="str">
            <v>HRB500E Φ20</v>
          </cell>
          <cell r="D3512" t="str">
            <v>吨</v>
          </cell>
          <cell r="E3512">
            <v>2.5</v>
          </cell>
          <cell r="F3512">
            <v>45803</v>
          </cell>
          <cell r="G3512" t="str">
            <v>（华西简阳西城嘉苑）四川省成都市简阳市简城街道高屋村</v>
          </cell>
          <cell r="H3512" t="str">
            <v>张瀚镭</v>
          </cell>
          <cell r="I3512">
            <v>15884666220</v>
          </cell>
        </row>
        <row r="3513">
          <cell r="A3513" t="str">
            <v>润耀</v>
          </cell>
          <cell r="B3513" t="str">
            <v>螺纹钢</v>
          </cell>
          <cell r="C3513" t="str">
            <v>HRB500E Φ22</v>
          </cell>
          <cell r="D3513" t="str">
            <v>吨</v>
          </cell>
          <cell r="E3513">
            <v>2.5</v>
          </cell>
          <cell r="F3513">
            <v>45803</v>
          </cell>
          <cell r="G3513" t="str">
            <v>（华西简阳西城嘉苑）四川省成都市简阳市简城街道高屋村</v>
          </cell>
          <cell r="H3513" t="str">
            <v>张瀚镭</v>
          </cell>
          <cell r="I3513">
            <v>15884666220</v>
          </cell>
        </row>
        <row r="3514">
          <cell r="A3514" t="str">
            <v>润耀</v>
          </cell>
          <cell r="B3514" t="str">
            <v>螺纹钢</v>
          </cell>
          <cell r="C3514" t="str">
            <v>HRB500E Φ25</v>
          </cell>
          <cell r="D3514" t="str">
            <v>吨</v>
          </cell>
          <cell r="E3514">
            <v>15</v>
          </cell>
          <cell r="F3514">
            <v>45803</v>
          </cell>
          <cell r="G3514" t="str">
            <v>（华西简阳西城嘉苑）四川省成都市简阳市简城街道高屋村</v>
          </cell>
          <cell r="H3514" t="str">
            <v>张瀚镭</v>
          </cell>
          <cell r="I3514">
            <v>15884666220</v>
          </cell>
        </row>
        <row r="3515">
          <cell r="A3515" t="str">
            <v>湖北商贸</v>
          </cell>
          <cell r="B3515" t="str">
            <v>盘螺</v>
          </cell>
          <cell r="C3515" t="str">
            <v>HRB400E Φ12</v>
          </cell>
          <cell r="D3515" t="str">
            <v>吨</v>
          </cell>
          <cell r="E3515">
            <v>35</v>
          </cell>
          <cell r="F3515">
            <v>45803</v>
          </cell>
          <cell r="G3515" t="str">
            <v>（中铁广州局-资乐高速5标）四川省乐山市井研县希望大道116号</v>
          </cell>
          <cell r="H3515" t="str">
            <v>廖俊杰</v>
          </cell>
          <cell r="I3515">
            <v>15775100965</v>
          </cell>
        </row>
        <row r="3516">
          <cell r="A3516" t="str">
            <v>湖北商贸</v>
          </cell>
          <cell r="B3516" t="str">
            <v>螺纹钢</v>
          </cell>
          <cell r="C3516" t="str">
            <v>HRB400E Φ16 12m</v>
          </cell>
          <cell r="D3516" t="str">
            <v>吨</v>
          </cell>
          <cell r="E3516">
            <v>35</v>
          </cell>
          <cell r="F3516">
            <v>45803</v>
          </cell>
          <cell r="G3516" t="str">
            <v>（中铁广州局-资乐高速5标）四川省乐山市井研县希望大道116号</v>
          </cell>
          <cell r="H3516" t="str">
            <v>廖俊杰</v>
          </cell>
          <cell r="I3516">
            <v>15775100965</v>
          </cell>
        </row>
        <row r="3517">
          <cell r="A3517" t="str">
            <v>湖北商贸</v>
          </cell>
          <cell r="B3517" t="str">
            <v>螺纹钢</v>
          </cell>
          <cell r="C3517" t="str">
            <v>HRB400E Φ22 12m</v>
          </cell>
          <cell r="D3517" t="str">
            <v>吨</v>
          </cell>
          <cell r="E3517">
            <v>35</v>
          </cell>
          <cell r="F3517">
            <v>45803</v>
          </cell>
          <cell r="G3517" t="str">
            <v>（中铁广州局-资乐高速5标）四川省乐山市井研县希望大道116号</v>
          </cell>
          <cell r="H3517" t="str">
            <v>廖俊杰</v>
          </cell>
          <cell r="I3517">
            <v>15775100965</v>
          </cell>
        </row>
        <row r="3518">
          <cell r="A3518" t="str">
            <v>湖北商贸</v>
          </cell>
          <cell r="B3518" t="str">
            <v>螺纹钢</v>
          </cell>
          <cell r="C3518" t="str">
            <v>HRB400E Φ25 12m</v>
          </cell>
          <cell r="D3518" t="str">
            <v>吨</v>
          </cell>
          <cell r="E3518">
            <v>35</v>
          </cell>
          <cell r="F3518">
            <v>45803</v>
          </cell>
          <cell r="G3518" t="str">
            <v>（中铁广州局-资乐高速5标）四川省乐山市井研县希望大道116号</v>
          </cell>
          <cell r="H3518" t="str">
            <v>廖俊杰</v>
          </cell>
          <cell r="I3518">
            <v>15775100965</v>
          </cell>
        </row>
        <row r="3519">
          <cell r="A3519" t="str">
            <v>湖北商贸</v>
          </cell>
          <cell r="B3519" t="str">
            <v>螺纹钢</v>
          </cell>
          <cell r="C3519" t="str">
            <v>HRB400E Φ28 12m</v>
          </cell>
          <cell r="D3519" t="str">
            <v>吨</v>
          </cell>
          <cell r="E3519">
            <v>35</v>
          </cell>
          <cell r="F3519">
            <v>45803</v>
          </cell>
          <cell r="G3519" t="str">
            <v>（中铁广州局-资乐高速5标）四川省乐山市井研县希望大道116号</v>
          </cell>
          <cell r="H3519" t="str">
            <v>廖俊杰</v>
          </cell>
          <cell r="I3519">
            <v>15775100965</v>
          </cell>
        </row>
        <row r="3520">
          <cell r="A3520" t="str">
            <v>湖北商贸</v>
          </cell>
          <cell r="B3520" t="str">
            <v>螺纹钢</v>
          </cell>
          <cell r="C3520" t="str">
            <v>HRB500E Φ25 9m</v>
          </cell>
          <cell r="D3520" t="str">
            <v>吨</v>
          </cell>
          <cell r="E3520">
            <v>35</v>
          </cell>
          <cell r="F3520">
            <v>45803</v>
          </cell>
          <cell r="G3520" t="str">
            <v>（中铁十局-资乐高速4标）四川省眉山市仁寿县彰加镇促进村中铁十局2#钢筋厂</v>
          </cell>
          <cell r="H3520" t="str">
            <v>杨飞</v>
          </cell>
          <cell r="I3520">
            <v>15667998777</v>
          </cell>
        </row>
        <row r="3521">
          <cell r="A3521" t="str">
            <v>湖北商贸</v>
          </cell>
          <cell r="B3521" t="str">
            <v>螺纹钢</v>
          </cell>
          <cell r="C3521" t="str">
            <v>HRB400E Φ14 12m</v>
          </cell>
          <cell r="D3521" t="str">
            <v>吨</v>
          </cell>
          <cell r="E3521">
            <v>35</v>
          </cell>
          <cell r="F3521">
            <v>45803</v>
          </cell>
          <cell r="G3521" t="str">
            <v>（中铁十局-资乐高速4标）四川省眉山市仁寿县彰加镇促进村中铁十局资乐高速1#钢筋场</v>
          </cell>
          <cell r="H3521" t="str">
            <v>杨飞</v>
          </cell>
          <cell r="I3521">
            <v>15667998777</v>
          </cell>
        </row>
        <row r="3522">
          <cell r="A3522" t="str">
            <v>德胜</v>
          </cell>
          <cell r="B3522" t="str">
            <v>螺纹钢</v>
          </cell>
          <cell r="C3522" t="str">
            <v>HRB400EФ12*9mm</v>
          </cell>
          <cell r="D3522" t="str">
            <v>吨</v>
          </cell>
          <cell r="E3522">
            <v>35</v>
          </cell>
          <cell r="F3522">
            <v>45803</v>
          </cell>
          <cell r="G3522" t="str">
            <v>（中核中原-温江北林医养综合体项目）四川省成都市温江区万春大道第三人民医院东</v>
          </cell>
          <cell r="H3522" t="str">
            <v>蔡杰</v>
          </cell>
          <cell r="I3522">
            <v>18875129329</v>
          </cell>
        </row>
        <row r="3523">
          <cell r="A3523" t="str">
            <v>德胜</v>
          </cell>
          <cell r="B3523" t="str">
            <v>螺纹钢</v>
          </cell>
          <cell r="C3523" t="str">
            <v>HRB500EФ25*12mm</v>
          </cell>
          <cell r="D3523" t="str">
            <v>吨</v>
          </cell>
          <cell r="E3523">
            <v>25</v>
          </cell>
          <cell r="F3523">
            <v>45803</v>
          </cell>
          <cell r="G3523" t="str">
            <v>（中核中原-温江北林医养综合体项目）四川省成都市温江区万春大道第三人民医院东</v>
          </cell>
          <cell r="H3523" t="str">
            <v>蔡杰</v>
          </cell>
          <cell r="I3523">
            <v>18875129329</v>
          </cell>
        </row>
        <row r="3524">
          <cell r="A3524" t="str">
            <v>德胜</v>
          </cell>
          <cell r="B3524" t="str">
            <v>螺纹钢</v>
          </cell>
          <cell r="C3524" t="str">
            <v>HRB500EФ28*12mm</v>
          </cell>
          <cell r="D3524" t="str">
            <v>吨</v>
          </cell>
          <cell r="E3524">
            <v>10</v>
          </cell>
          <cell r="F3524">
            <v>45803</v>
          </cell>
          <cell r="G3524" t="str">
            <v>（中核中原-温江北林医养综合体项目）四川省成都市温江区万春大道第三人民医院东</v>
          </cell>
          <cell r="H3524" t="str">
            <v>蔡杰</v>
          </cell>
          <cell r="I3524">
            <v>18875129329</v>
          </cell>
        </row>
        <row r="3525">
          <cell r="A3525" t="str">
            <v>德胜</v>
          </cell>
          <cell r="B3525" t="str">
            <v>螺纹钢</v>
          </cell>
          <cell r="C3525" t="str">
            <v>HRB400E Φ12 9m</v>
          </cell>
          <cell r="D3525" t="str">
            <v>吨</v>
          </cell>
          <cell r="E3525">
            <v>3</v>
          </cell>
          <cell r="F3525">
            <v>45803</v>
          </cell>
          <cell r="G3525" t="str">
            <v>(五冶钢构医学科学产业园建设项目房建一部-四标（3-7）)四川省南充市顺庆区搬罾街道学府大道二段</v>
          </cell>
          <cell r="H3525" t="str">
            <v>胡泽宇</v>
          </cell>
          <cell r="I3525">
            <v>18141337338</v>
          </cell>
        </row>
        <row r="3526">
          <cell r="A3526" t="str">
            <v>德胜</v>
          </cell>
          <cell r="B3526" t="str">
            <v>螺纹钢</v>
          </cell>
          <cell r="C3526" t="str">
            <v>HRB400E Φ14 9m</v>
          </cell>
          <cell r="D3526" t="str">
            <v>吨</v>
          </cell>
          <cell r="E3526">
            <v>30</v>
          </cell>
          <cell r="F3526">
            <v>45803</v>
          </cell>
          <cell r="G3526" t="str">
            <v>(五冶钢构医学科学产业园建设项目房建一部-四标（3-7）)四川省南充市顺庆区搬罾街道学府大道二段</v>
          </cell>
          <cell r="H3526" t="str">
            <v>胡泽宇</v>
          </cell>
          <cell r="I3526">
            <v>18141337338</v>
          </cell>
        </row>
        <row r="3527">
          <cell r="A3527" t="str">
            <v>德胜</v>
          </cell>
          <cell r="B3527" t="str">
            <v>螺纹钢</v>
          </cell>
          <cell r="C3527" t="str">
            <v>HRB400E Φ16 9m</v>
          </cell>
          <cell r="D3527" t="str">
            <v>吨</v>
          </cell>
          <cell r="E3527">
            <v>3</v>
          </cell>
          <cell r="F3527">
            <v>45803</v>
          </cell>
          <cell r="G3527" t="str">
            <v>(五冶钢构医学科学产业园建设项目房建一部-四标（3-7）)四川省南充市顺庆区搬罾街道学府大道二段</v>
          </cell>
          <cell r="H3527" t="str">
            <v>胡泽宇</v>
          </cell>
          <cell r="I3527">
            <v>18141337338</v>
          </cell>
        </row>
        <row r="3528">
          <cell r="A3528" t="str">
            <v>海南海控</v>
          </cell>
          <cell r="B3528" t="str">
            <v>螺纹钢</v>
          </cell>
          <cell r="C3528" t="str">
            <v>HRB400EФ22*9m</v>
          </cell>
          <cell r="D3528" t="str">
            <v>吨</v>
          </cell>
          <cell r="E3528">
            <v>70</v>
          </cell>
          <cell r="F3528">
            <v>45803</v>
          </cell>
          <cell r="G3528" t="str">
            <v>（中铁一局四公司康新高速TJ1-1标贡不卡隧道）四川省甘孜州康定市折多塘村车管所旁</v>
          </cell>
          <cell r="H3528" t="str">
            <v>李彰</v>
          </cell>
          <cell r="I3528">
            <v>18523285235</v>
          </cell>
        </row>
        <row r="3529">
          <cell r="A3529" t="str">
            <v>海南海控</v>
          </cell>
          <cell r="B3529" t="str">
            <v>螺纹钢</v>
          </cell>
          <cell r="C3529" t="str">
            <v>HRB400EФ22*9m</v>
          </cell>
          <cell r="D3529" t="str">
            <v>吨</v>
          </cell>
          <cell r="E3529">
            <v>70</v>
          </cell>
          <cell r="F3529">
            <v>45803</v>
          </cell>
          <cell r="G3529" t="str">
            <v>（中铁一局四公司康新高速TJ1-1标康定隧道）四川省甘孜州康定市榆林街道甘孜州博物馆旁</v>
          </cell>
          <cell r="H3529" t="str">
            <v>王永强</v>
          </cell>
          <cell r="I3529">
            <v>15929204416</v>
          </cell>
        </row>
        <row r="3530">
          <cell r="A3530" t="str">
            <v>晋邦</v>
          </cell>
          <cell r="B3530" t="str">
            <v>直螺纹</v>
          </cell>
          <cell r="C3530" t="str">
            <v>HRB400E Φ12 9m</v>
          </cell>
          <cell r="D3530" t="str">
            <v>吨</v>
          </cell>
          <cell r="E3530">
            <v>55</v>
          </cell>
          <cell r="F3530">
            <v>45803</v>
          </cell>
          <cell r="G3530" t="str">
            <v>（十九冶-江龙高速一分部）重庆市云阳县X886附近中国十九冶开云高速项目总包部西98米*复兴互通预制梁场</v>
          </cell>
          <cell r="H3530" t="str">
            <v>吴章红</v>
          </cell>
          <cell r="I3530">
            <v>18628165772</v>
          </cell>
        </row>
        <row r="3531">
          <cell r="A3531" t="str">
            <v>晋邦</v>
          </cell>
          <cell r="B3531" t="str">
            <v>盘螺</v>
          </cell>
          <cell r="C3531" t="str">
            <v>HRB400E Φ10</v>
          </cell>
          <cell r="D3531" t="str">
            <v>吨</v>
          </cell>
          <cell r="E3531">
            <v>15</v>
          </cell>
          <cell r="F3531">
            <v>45803</v>
          </cell>
          <cell r="G3531" t="str">
            <v>（十九冶-江龙高速一分部）重庆市云阳县X886附近中国十九冶开云高速项目总包部西98米*复兴互通预制梁场</v>
          </cell>
          <cell r="H3531" t="str">
            <v>吴章红</v>
          </cell>
          <cell r="I3531">
            <v>18628165772</v>
          </cell>
        </row>
        <row r="3532">
          <cell r="A3532" t="str">
            <v>晋邦</v>
          </cell>
          <cell r="B3532" t="str">
            <v>高线</v>
          </cell>
          <cell r="C3532" t="str">
            <v>HPB300Φ10</v>
          </cell>
          <cell r="D3532" t="str">
            <v>吨</v>
          </cell>
          <cell r="E3532">
            <v>18</v>
          </cell>
          <cell r="F3532">
            <v>45803</v>
          </cell>
          <cell r="G3532" t="str">
            <v>（十九冶-江龙高速一分部）重庆市云阳县X886附近中国十九冶开云高速项目总包部西98米*复兴互通预制梁场</v>
          </cell>
          <cell r="H3532" t="str">
            <v>吴章红</v>
          </cell>
          <cell r="I3532">
            <v>18628165772</v>
          </cell>
        </row>
        <row r="3533">
          <cell r="A3533" t="str">
            <v>晋邦</v>
          </cell>
          <cell r="B3533" t="str">
            <v>盘螺</v>
          </cell>
          <cell r="C3533" t="str">
            <v>HRB400E Φ10</v>
          </cell>
          <cell r="D3533" t="str">
            <v>吨</v>
          </cell>
          <cell r="E3533">
            <v>18</v>
          </cell>
          <cell r="F3533">
            <v>45803</v>
          </cell>
          <cell r="G3533" t="str">
            <v>（十九冶-江龙高速一分部）重庆市云阳县X886附近中国十九冶开云高速项目总包部西98米*复兴互通预制梁场</v>
          </cell>
          <cell r="H3533" t="str">
            <v>吴章红</v>
          </cell>
          <cell r="I3533">
            <v>18628165772</v>
          </cell>
        </row>
        <row r="3534">
          <cell r="A3534" t="str">
            <v>晋邦</v>
          </cell>
          <cell r="B3534" t="str">
            <v>直螺纹</v>
          </cell>
          <cell r="C3534" t="str">
            <v>HRB400E Φ14 9m</v>
          </cell>
          <cell r="D3534" t="str">
            <v>吨</v>
          </cell>
          <cell r="E3534">
            <v>33</v>
          </cell>
          <cell r="F3534">
            <v>45803</v>
          </cell>
          <cell r="G3534" t="str">
            <v>（十九冶-江龙高速二分部）重庆市云阳县凤鸣镇平顶村*磨子坪隧道出口</v>
          </cell>
          <cell r="H3534" t="str">
            <v>张鹏</v>
          </cell>
          <cell r="I3534">
            <v>18223006448</v>
          </cell>
        </row>
        <row r="3535">
          <cell r="A3535" t="str">
            <v>晋邦</v>
          </cell>
          <cell r="B3535" t="str">
            <v>直螺纹</v>
          </cell>
          <cell r="C3535" t="str">
            <v>HRB400E Φ20 9m</v>
          </cell>
          <cell r="D3535" t="str">
            <v>吨</v>
          </cell>
          <cell r="E3535">
            <v>90</v>
          </cell>
          <cell r="F3535">
            <v>45803</v>
          </cell>
          <cell r="G3535" t="str">
            <v>（十九冶-江龙高速二分部）重庆市云阳县凤鸣镇平顶村*磨子坪隧道出口</v>
          </cell>
          <cell r="H3535" t="str">
            <v>张鹏</v>
          </cell>
          <cell r="I3535">
            <v>18223006448</v>
          </cell>
        </row>
        <row r="3536">
          <cell r="A3536" t="str">
            <v>晋邦</v>
          </cell>
          <cell r="B3536" t="str">
            <v>直螺纹</v>
          </cell>
          <cell r="C3536" t="str">
            <v>HRB400E Φ12 9m</v>
          </cell>
          <cell r="D3536" t="str">
            <v>吨</v>
          </cell>
          <cell r="E3536">
            <v>60</v>
          </cell>
          <cell r="F3536">
            <v>45803</v>
          </cell>
          <cell r="G3536" t="str">
            <v>（十九冶-江龙高速二分部）重庆市云阳县宝坪镇双塆村*宝坪梁场</v>
          </cell>
          <cell r="H3536" t="str">
            <v>张鹏</v>
          </cell>
          <cell r="I3536">
            <v>18223006448</v>
          </cell>
        </row>
        <row r="3537">
          <cell r="A3537" t="str">
            <v>晋邦</v>
          </cell>
          <cell r="B3537" t="str">
            <v>直螺纹</v>
          </cell>
          <cell r="C3537" t="str">
            <v>HRB400E Φ12 9m</v>
          </cell>
          <cell r="D3537" t="str">
            <v>吨</v>
          </cell>
          <cell r="E3537">
            <v>12</v>
          </cell>
          <cell r="F3537">
            <v>45803</v>
          </cell>
          <cell r="G3537" t="str">
            <v>（十九冶-江龙高速二分部）重庆市云阳县普安乡佛手村*磨刀溪大桥</v>
          </cell>
          <cell r="H3537" t="str">
            <v>张鹏</v>
          </cell>
          <cell r="I3537">
            <v>18223006448</v>
          </cell>
        </row>
        <row r="3538">
          <cell r="A3538" t="str">
            <v>晋邦</v>
          </cell>
          <cell r="B3538" t="str">
            <v>直螺纹</v>
          </cell>
          <cell r="C3538" t="str">
            <v>HRB400E Φ16 9m</v>
          </cell>
          <cell r="D3538" t="str">
            <v>吨</v>
          </cell>
          <cell r="E3538">
            <v>7</v>
          </cell>
          <cell r="F3538">
            <v>45803</v>
          </cell>
          <cell r="G3538" t="str">
            <v>（十九冶-江龙高速二分部）重庆市云阳县普安乡佛手村*磨刀溪大桥</v>
          </cell>
          <cell r="H3538" t="str">
            <v>张鹏</v>
          </cell>
          <cell r="I3538">
            <v>18223006448</v>
          </cell>
        </row>
        <row r="3539">
          <cell r="A3539" t="str">
            <v>晋邦</v>
          </cell>
          <cell r="B3539" t="str">
            <v>直螺纹</v>
          </cell>
          <cell r="C3539" t="str">
            <v>HRB400E Φ25 9m</v>
          </cell>
          <cell r="D3539" t="str">
            <v>吨</v>
          </cell>
          <cell r="E3539">
            <v>5</v>
          </cell>
          <cell r="F3539">
            <v>45803</v>
          </cell>
          <cell r="G3539" t="str">
            <v>（十九冶-江龙高速二分部）重庆市云阳县普安乡佛手村*磨刀溪大桥</v>
          </cell>
          <cell r="H3539" t="str">
            <v>张鹏</v>
          </cell>
          <cell r="I3539">
            <v>18223006448</v>
          </cell>
        </row>
        <row r="3540">
          <cell r="A3540" t="str">
            <v>晋邦</v>
          </cell>
          <cell r="B3540" t="str">
            <v>直螺纹</v>
          </cell>
          <cell r="C3540" t="str">
            <v>HRB400E Φ28 9m</v>
          </cell>
          <cell r="D3540" t="str">
            <v>吨</v>
          </cell>
          <cell r="E3540">
            <v>9.5</v>
          </cell>
          <cell r="F3540">
            <v>45803</v>
          </cell>
          <cell r="G3540" t="str">
            <v>（十九冶-江龙高速二分部）重庆市云阳县普安乡佛手村*磨刀溪大桥</v>
          </cell>
          <cell r="H3540" t="str">
            <v>张鹏</v>
          </cell>
          <cell r="I3540">
            <v>18223006448</v>
          </cell>
        </row>
        <row r="3541">
          <cell r="A3541" t="str">
            <v>晋邦</v>
          </cell>
          <cell r="B3541" t="str">
            <v>直螺纹</v>
          </cell>
          <cell r="C3541" t="str">
            <v>HRB400E Φ16 9m</v>
          </cell>
          <cell r="D3541" t="str">
            <v>吨</v>
          </cell>
          <cell r="E3541">
            <v>80</v>
          </cell>
          <cell r="F3541">
            <v>45803</v>
          </cell>
          <cell r="G3541" t="str">
            <v>（十九冶-江龙高速三分部）重庆市云阳县清水土家族乡云峰乡开云高速（钢厂村）*龙缸匝道桥</v>
          </cell>
          <cell r="H3541" t="str">
            <v>任海军</v>
          </cell>
          <cell r="I3541">
            <v>17725037830</v>
          </cell>
        </row>
        <row r="3542">
          <cell r="A3542" t="str">
            <v>晋邦</v>
          </cell>
          <cell r="B3542" t="str">
            <v>直螺纹</v>
          </cell>
          <cell r="C3542" t="str">
            <v>HRB400E Φ12 9m</v>
          </cell>
          <cell r="D3542" t="str">
            <v>吨</v>
          </cell>
          <cell r="E3542">
            <v>20</v>
          </cell>
          <cell r="F3542">
            <v>45803</v>
          </cell>
          <cell r="G3542" t="str">
            <v>（十九冶-江龙高速三分部）重庆市云阳县清水土家族乡云峰乡开云高速（钢厂村）*龙缸匝道桥</v>
          </cell>
          <cell r="H3542" t="str">
            <v>任海军</v>
          </cell>
          <cell r="I3542">
            <v>17725037830</v>
          </cell>
        </row>
        <row r="3543">
          <cell r="A3543" t="str">
            <v>晋邦</v>
          </cell>
          <cell r="B3543" t="str">
            <v>直螺纹</v>
          </cell>
          <cell r="C3543" t="str">
            <v>HRB400E Φ25 9m</v>
          </cell>
          <cell r="D3543" t="str">
            <v>吨</v>
          </cell>
          <cell r="E3543">
            <v>5</v>
          </cell>
          <cell r="F3543">
            <v>45803</v>
          </cell>
          <cell r="G3543" t="str">
            <v>（十九冶-江龙高速三分部）重庆市云阳县清水土家族乡云峰乡开云高速（钢厂村）*龙缸匝道桥</v>
          </cell>
          <cell r="H3543" t="str">
            <v>任海军</v>
          </cell>
          <cell r="I3543">
            <v>17725037830</v>
          </cell>
        </row>
        <row r="3544">
          <cell r="A3544" t="str">
            <v>晋邦</v>
          </cell>
          <cell r="B3544" t="str">
            <v>直螺纹</v>
          </cell>
          <cell r="C3544" t="str">
            <v>HRB400E Φ14 9m</v>
          </cell>
          <cell r="D3544" t="str">
            <v>吨</v>
          </cell>
          <cell r="E3544">
            <v>12</v>
          </cell>
          <cell r="F3544">
            <v>45803</v>
          </cell>
          <cell r="G3544" t="str">
            <v>（十九冶-江龙高速三分部）重庆市云阳县龙角镇*皮家营隧道</v>
          </cell>
          <cell r="H3544" t="str">
            <v>任海军</v>
          </cell>
          <cell r="I3544">
            <v>17725037830</v>
          </cell>
        </row>
        <row r="3545">
          <cell r="A3545" t="str">
            <v>晋邦</v>
          </cell>
          <cell r="B3545" t="str">
            <v>直螺纹</v>
          </cell>
          <cell r="C3545" t="str">
            <v>HRB400E Φ12 9m</v>
          </cell>
          <cell r="D3545" t="str">
            <v>吨</v>
          </cell>
          <cell r="E3545">
            <v>40</v>
          </cell>
          <cell r="F3545">
            <v>45803</v>
          </cell>
          <cell r="G3545" t="str">
            <v>（十九冶-江龙高速三分部）重庆市云阳县蔈草镇三坵田*小尖山梁场</v>
          </cell>
          <cell r="H3545" t="str">
            <v>任海军</v>
          </cell>
          <cell r="I3545">
            <v>17725037830</v>
          </cell>
        </row>
        <row r="3546">
          <cell r="A3546" t="str">
            <v>晋邦</v>
          </cell>
          <cell r="B3546" t="str">
            <v>直螺纹</v>
          </cell>
          <cell r="C3546" t="str">
            <v>HRB400E Φ25 9m</v>
          </cell>
          <cell r="D3546" t="str">
            <v>吨</v>
          </cell>
          <cell r="E3546">
            <v>3</v>
          </cell>
          <cell r="F3546">
            <v>45803</v>
          </cell>
          <cell r="G3546" t="str">
            <v>（十九冶-江龙高速三分部）重庆市云阳县蔈草镇三坵田*小尖山梁场</v>
          </cell>
          <cell r="H3546" t="str">
            <v>任海军</v>
          </cell>
          <cell r="I3546">
            <v>17725037830</v>
          </cell>
        </row>
        <row r="3547">
          <cell r="A3547" t="str">
            <v>晋邦</v>
          </cell>
          <cell r="B3547" t="str">
            <v>盘螺</v>
          </cell>
          <cell r="C3547" t="str">
            <v>HRB400E Φ10</v>
          </cell>
          <cell r="D3547" t="str">
            <v>吨</v>
          </cell>
          <cell r="E3547">
            <v>15</v>
          </cell>
          <cell r="F3547">
            <v>45803</v>
          </cell>
          <cell r="G3547" t="str">
            <v>（十九冶-江龙高速二分部）重庆市云阳县S305附近*龙角梁场</v>
          </cell>
          <cell r="H3547" t="str">
            <v>张鹏</v>
          </cell>
          <cell r="I3547">
            <v>18223006448</v>
          </cell>
        </row>
        <row r="3548">
          <cell r="A3548" t="str">
            <v>晋邦</v>
          </cell>
          <cell r="B3548" t="str">
            <v>直螺纹</v>
          </cell>
          <cell r="C3548" t="str">
            <v>HRB400E Φ12 9m</v>
          </cell>
          <cell r="D3548" t="str">
            <v>吨</v>
          </cell>
          <cell r="E3548">
            <v>20</v>
          </cell>
          <cell r="F3548">
            <v>45803</v>
          </cell>
          <cell r="G3548" t="str">
            <v>（十九冶-江龙高速二分部）重庆市云阳县S305附近*龙角梁场</v>
          </cell>
          <cell r="H3548" t="str">
            <v>张鹏</v>
          </cell>
          <cell r="I3548">
            <v>18223006448</v>
          </cell>
        </row>
        <row r="3549">
          <cell r="A3549" t="str">
            <v>陕钢</v>
          </cell>
          <cell r="B3549" t="str">
            <v>盘螺</v>
          </cell>
          <cell r="C3549" t="str">
            <v>HRB400E Φ6</v>
          </cell>
          <cell r="D3549" t="str">
            <v>吨</v>
          </cell>
          <cell r="E3549">
            <v>17.5</v>
          </cell>
          <cell r="F3549">
            <v>45803</v>
          </cell>
          <cell r="G3549" t="str">
            <v>（华西酒城南）成都市武侯区火车南站西路8号酒城南项目</v>
          </cell>
          <cell r="H3549" t="str">
            <v>龙耀宇</v>
          </cell>
          <cell r="I3549">
            <v>18384145895</v>
          </cell>
        </row>
        <row r="3550">
          <cell r="A3550" t="str">
            <v>陕钢</v>
          </cell>
          <cell r="B3550" t="str">
            <v>盘螺</v>
          </cell>
          <cell r="C3550" t="str">
            <v>HRB400E Φ10</v>
          </cell>
          <cell r="D3550" t="str">
            <v>吨</v>
          </cell>
          <cell r="E3550">
            <v>2.5</v>
          </cell>
          <cell r="F3550">
            <v>45803</v>
          </cell>
          <cell r="G3550" t="str">
            <v>（华西酒城南）成都市武侯区火车南站西路8号酒城南项目</v>
          </cell>
          <cell r="H3550" t="str">
            <v>龙耀宇</v>
          </cell>
          <cell r="I3550">
            <v>18384145895</v>
          </cell>
        </row>
        <row r="3551">
          <cell r="A3551" t="str">
            <v>陕钢</v>
          </cell>
          <cell r="B3551" t="str">
            <v>盘螺</v>
          </cell>
          <cell r="C3551" t="str">
            <v>HRB400E Φ12</v>
          </cell>
          <cell r="D3551" t="str">
            <v>吨</v>
          </cell>
          <cell r="E3551">
            <v>15</v>
          </cell>
          <cell r="F3551">
            <v>45803</v>
          </cell>
          <cell r="G3551" t="str">
            <v>（华西酒城南）成都市武侯区火车南站西路8号酒城南项目</v>
          </cell>
          <cell r="H3551" t="str">
            <v>龙耀宇</v>
          </cell>
          <cell r="I3551">
            <v>18384145895</v>
          </cell>
        </row>
        <row r="3552">
          <cell r="A3552" t="str">
            <v>润耀</v>
          </cell>
          <cell r="B3552" t="str">
            <v>螺纹钢</v>
          </cell>
          <cell r="C3552" t="str">
            <v>HRB400E Φ25 9m</v>
          </cell>
          <cell r="D3552" t="str">
            <v>吨</v>
          </cell>
          <cell r="E3552">
            <v>35</v>
          </cell>
          <cell r="F3552">
            <v>45804</v>
          </cell>
          <cell r="G3552" t="str">
            <v>（中铁广州局-资乐高速5标）四川省乐山市井研县希望大道116号</v>
          </cell>
          <cell r="H3552" t="str">
            <v>廖俊杰</v>
          </cell>
          <cell r="I3552">
            <v>15775100965</v>
          </cell>
        </row>
        <row r="3553">
          <cell r="A3553" t="str">
            <v>润耀</v>
          </cell>
          <cell r="B3553" t="str">
            <v>螺纹钢</v>
          </cell>
          <cell r="C3553" t="str">
            <v>HRB400E Φ25 12m</v>
          </cell>
          <cell r="D3553" t="str">
            <v>吨</v>
          </cell>
          <cell r="E3553">
            <v>35</v>
          </cell>
          <cell r="F3553">
            <v>45804</v>
          </cell>
          <cell r="G3553" t="str">
            <v>（中铁广州局-资乐高速5标）四川省乐山市井研县希望大道116号</v>
          </cell>
          <cell r="H3553" t="str">
            <v>廖俊杰</v>
          </cell>
          <cell r="I3553">
            <v>15775100965</v>
          </cell>
        </row>
        <row r="3554">
          <cell r="A3554" t="str">
            <v>润耀</v>
          </cell>
          <cell r="B3554" t="str">
            <v>螺纹钢</v>
          </cell>
          <cell r="C3554" t="str">
            <v>HRB400E Φ32 9m</v>
          </cell>
          <cell r="D3554" t="str">
            <v>吨</v>
          </cell>
          <cell r="E3554">
            <v>35</v>
          </cell>
          <cell r="F3554">
            <v>45804</v>
          </cell>
          <cell r="G3554" t="str">
            <v>（中铁广州局-资乐高速5标）四川省乐山市井研县希望大道116号</v>
          </cell>
          <cell r="H3554" t="str">
            <v>廖俊杰</v>
          </cell>
          <cell r="I3554">
            <v>15775100965</v>
          </cell>
        </row>
        <row r="3555">
          <cell r="A3555" t="str">
            <v>润耀</v>
          </cell>
          <cell r="B3555" t="str">
            <v>螺纹钢</v>
          </cell>
          <cell r="C3555" t="str">
            <v>HRB400E Φ28 12m</v>
          </cell>
          <cell r="D3555" t="str">
            <v>吨</v>
          </cell>
          <cell r="E3555">
            <v>44</v>
          </cell>
          <cell r="F3555">
            <v>45804</v>
          </cell>
          <cell r="G3555" t="str">
            <v>（中铁广州局-资乐高速5标）四川省乐山市井研县希望大道116号</v>
          </cell>
          <cell r="H3555" t="str">
            <v>廖俊杰</v>
          </cell>
          <cell r="I3555">
            <v>15775100965</v>
          </cell>
        </row>
        <row r="3556">
          <cell r="A3556" t="str">
            <v>润耀</v>
          </cell>
          <cell r="B3556" t="str">
            <v>螺纹钢</v>
          </cell>
          <cell r="C3556" t="str">
            <v>HRB400E Φ28 9m</v>
          </cell>
          <cell r="D3556" t="str">
            <v>吨</v>
          </cell>
          <cell r="E3556">
            <v>35</v>
          </cell>
          <cell r="F3556">
            <v>45804</v>
          </cell>
          <cell r="G3556" t="str">
            <v>（中铁广州局-资乐高速5标）四川省乐山市井研县希望大道116号</v>
          </cell>
          <cell r="H3556" t="str">
            <v>廖俊杰</v>
          </cell>
          <cell r="I3556">
            <v>15775100965</v>
          </cell>
        </row>
        <row r="3557">
          <cell r="A3557" t="str">
            <v>润耀</v>
          </cell>
          <cell r="B3557" t="str">
            <v>螺纹钢</v>
          </cell>
          <cell r="C3557" t="str">
            <v>HRB400E Φ12 9m</v>
          </cell>
          <cell r="D3557" t="str">
            <v>吨</v>
          </cell>
          <cell r="E3557">
            <v>17</v>
          </cell>
          <cell r="F3557">
            <v>45804</v>
          </cell>
          <cell r="G3557" t="str">
            <v>（中铁广州局-资乐高速5标）四川省乐山市井研县希望大道116号</v>
          </cell>
          <cell r="H3557" t="str">
            <v>廖俊杰</v>
          </cell>
          <cell r="I3557">
            <v>15775100965</v>
          </cell>
        </row>
        <row r="3558">
          <cell r="A3558" t="str">
            <v>润耀</v>
          </cell>
          <cell r="B3558" t="str">
            <v>螺纹钢</v>
          </cell>
          <cell r="C3558" t="str">
            <v>HRB400E Φ16 9m</v>
          </cell>
          <cell r="D3558" t="str">
            <v>吨</v>
          </cell>
          <cell r="E3558">
            <v>17</v>
          </cell>
          <cell r="F3558">
            <v>45804</v>
          </cell>
          <cell r="G3558" t="str">
            <v>（中铁广州局-资乐高速5标）四川省乐山市井研县希望大道116号</v>
          </cell>
          <cell r="H3558" t="str">
            <v>廖俊杰</v>
          </cell>
          <cell r="I3558">
            <v>15775100965</v>
          </cell>
        </row>
        <row r="3559">
          <cell r="A3559" t="str">
            <v>润耀</v>
          </cell>
          <cell r="B3559" t="str">
            <v>螺纹钢</v>
          </cell>
          <cell r="C3559" t="str">
            <v>HRB400E Φ28 9m</v>
          </cell>
          <cell r="D3559" t="str">
            <v>吨</v>
          </cell>
          <cell r="E3559">
            <v>35</v>
          </cell>
          <cell r="F3559">
            <v>45804</v>
          </cell>
          <cell r="G3559" t="str">
            <v>（中铁广州局-资乐高速5标）四川省乐山市井研县希望大道116号</v>
          </cell>
          <cell r="H3559" t="str">
            <v>廖俊杰</v>
          </cell>
          <cell r="I3559">
            <v>15775100965</v>
          </cell>
        </row>
        <row r="3560">
          <cell r="A3560" t="str">
            <v>润耀</v>
          </cell>
          <cell r="B3560" t="str">
            <v>螺纹钢</v>
          </cell>
          <cell r="C3560" t="str">
            <v>HRB400E Φ20 12m</v>
          </cell>
          <cell r="D3560" t="str">
            <v>吨</v>
          </cell>
          <cell r="E3560">
            <v>35</v>
          </cell>
          <cell r="F3560">
            <v>45804</v>
          </cell>
          <cell r="G3560" t="str">
            <v>（中铁广州局-资乐高速5标）四川省乐山市井研县希望大道116号</v>
          </cell>
          <cell r="H3560" t="str">
            <v>廖俊杰</v>
          </cell>
          <cell r="I3560">
            <v>15775100965</v>
          </cell>
        </row>
        <row r="3561">
          <cell r="A3561" t="str">
            <v>润耀</v>
          </cell>
          <cell r="B3561" t="str">
            <v>盘螺</v>
          </cell>
          <cell r="C3561" t="str">
            <v>HRB400E Φ12</v>
          </cell>
          <cell r="D3561" t="str">
            <v>吨</v>
          </cell>
          <cell r="E3561">
            <v>35</v>
          </cell>
          <cell r="F3561">
            <v>45804</v>
          </cell>
          <cell r="G3561" t="str">
            <v>（中铁广州局-资乐高速5标）四川省乐山市井研县希望大道116号</v>
          </cell>
          <cell r="H3561" t="str">
            <v>廖俊杰</v>
          </cell>
          <cell r="I3561">
            <v>15775100965</v>
          </cell>
        </row>
        <row r="3562">
          <cell r="A3562" t="str">
            <v>润耀</v>
          </cell>
          <cell r="B3562" t="str">
            <v>螺纹钢</v>
          </cell>
          <cell r="C3562" t="str">
            <v>HRB400E Φ14 12m</v>
          </cell>
          <cell r="D3562" t="str">
            <v>吨</v>
          </cell>
          <cell r="E3562">
            <v>10</v>
          </cell>
          <cell r="F3562">
            <v>45804</v>
          </cell>
          <cell r="G3562" t="str">
            <v>（中铁广州局-资乐高速5标）四川省乐山市井研县希望大道116号</v>
          </cell>
          <cell r="H3562" t="str">
            <v>廖俊杰</v>
          </cell>
          <cell r="I3562">
            <v>15775100965</v>
          </cell>
        </row>
        <row r="3563">
          <cell r="A3563" t="str">
            <v>润耀</v>
          </cell>
          <cell r="B3563" t="str">
            <v>螺纹钢</v>
          </cell>
          <cell r="C3563" t="str">
            <v>HRB400E Φ16 12m</v>
          </cell>
          <cell r="D3563" t="str">
            <v>吨</v>
          </cell>
          <cell r="E3563">
            <v>25</v>
          </cell>
          <cell r="F3563">
            <v>45804</v>
          </cell>
          <cell r="G3563" t="str">
            <v>（中铁广州局-资乐高速5标）四川省乐山市井研县希望大道116号</v>
          </cell>
          <cell r="H3563" t="str">
            <v>廖俊杰</v>
          </cell>
          <cell r="I3563">
            <v>15775100965</v>
          </cell>
        </row>
        <row r="3564">
          <cell r="A3564" t="str">
            <v>润耀</v>
          </cell>
          <cell r="B3564" t="str">
            <v>螺纹钢</v>
          </cell>
          <cell r="C3564" t="str">
            <v>HRB400E Φ20 12m</v>
          </cell>
          <cell r="D3564" t="str">
            <v>吨</v>
          </cell>
          <cell r="E3564">
            <v>35</v>
          </cell>
          <cell r="F3564">
            <v>45804</v>
          </cell>
          <cell r="G3564" t="str">
            <v>（中铁广州局-资乐高速5标）四川省乐山市井研县希望大道116号</v>
          </cell>
          <cell r="H3564" t="str">
            <v>廖俊杰</v>
          </cell>
          <cell r="I3564">
            <v>15775100965</v>
          </cell>
        </row>
        <row r="3565">
          <cell r="A3565" t="str">
            <v>润耀</v>
          </cell>
          <cell r="B3565" t="str">
            <v>螺纹钢</v>
          </cell>
          <cell r="C3565" t="str">
            <v>HRB400E Φ22 12m</v>
          </cell>
          <cell r="D3565" t="str">
            <v>吨</v>
          </cell>
          <cell r="E3565">
            <v>25</v>
          </cell>
          <cell r="F3565">
            <v>45804</v>
          </cell>
          <cell r="G3565" t="str">
            <v>（中铁广州局-资乐高速5标）四川省乐山市井研县希望大道116号</v>
          </cell>
          <cell r="H3565" t="str">
            <v>廖俊杰</v>
          </cell>
          <cell r="I3565">
            <v>15775100965</v>
          </cell>
        </row>
        <row r="3566">
          <cell r="A3566" t="str">
            <v>润耀</v>
          </cell>
          <cell r="B3566" t="str">
            <v>高线</v>
          </cell>
          <cell r="C3566" t="str">
            <v>HPB300Φ10</v>
          </cell>
          <cell r="D3566" t="str">
            <v>吨</v>
          </cell>
          <cell r="E3566">
            <v>5</v>
          </cell>
          <cell r="F3566">
            <v>45804</v>
          </cell>
          <cell r="G3566" t="str">
            <v>（中铁十局-资乐高速4标）四川省眉山市仁寿县彰加镇促进村中铁十局资乐高速1#钢筋场</v>
          </cell>
          <cell r="H3566" t="str">
            <v>杨飞</v>
          </cell>
          <cell r="I3566">
            <v>15667998777</v>
          </cell>
        </row>
        <row r="3567">
          <cell r="A3567" t="str">
            <v>润耀</v>
          </cell>
          <cell r="B3567" t="str">
            <v>螺纹钢</v>
          </cell>
          <cell r="C3567" t="str">
            <v>HRB400E Φ12 9m</v>
          </cell>
          <cell r="D3567" t="str">
            <v>吨</v>
          </cell>
          <cell r="E3567">
            <v>35</v>
          </cell>
          <cell r="F3567">
            <v>45804</v>
          </cell>
          <cell r="G3567" t="str">
            <v>（中铁十局-资乐高速4标）四川省眉山市仁寿县彰加镇促进村中铁十局资乐高速1#钢筋场</v>
          </cell>
          <cell r="H3567" t="str">
            <v>杨飞</v>
          </cell>
          <cell r="I3567">
            <v>15667998777</v>
          </cell>
        </row>
        <row r="3568">
          <cell r="A3568" t="str">
            <v>润耀</v>
          </cell>
          <cell r="B3568" t="str">
            <v>螺纹钢</v>
          </cell>
          <cell r="C3568" t="str">
            <v>HRB400E Φ16 9m</v>
          </cell>
          <cell r="D3568" t="str">
            <v>吨</v>
          </cell>
          <cell r="E3568">
            <v>25</v>
          </cell>
          <cell r="F3568">
            <v>45804</v>
          </cell>
          <cell r="G3568" t="str">
            <v>（中铁十局-资乐高速4标）四川省眉山市仁寿县彰加镇促进村中铁十局资乐高速1#钢筋场</v>
          </cell>
          <cell r="H3568" t="str">
            <v>杨飞</v>
          </cell>
          <cell r="I3568">
            <v>15667998777</v>
          </cell>
        </row>
        <row r="3569">
          <cell r="A3569" t="str">
            <v>润耀</v>
          </cell>
          <cell r="B3569" t="str">
            <v>螺纹钢</v>
          </cell>
          <cell r="C3569" t="str">
            <v>HRB400E Φ20 9m</v>
          </cell>
          <cell r="D3569" t="str">
            <v>吨</v>
          </cell>
          <cell r="E3569">
            <v>5</v>
          </cell>
          <cell r="F3569">
            <v>45804</v>
          </cell>
          <cell r="G3569" t="str">
            <v>（中铁十局-资乐高速4标）四川省眉山市仁寿县彰加镇促进村中铁十局资乐高速1#钢筋场</v>
          </cell>
          <cell r="H3569" t="str">
            <v>杨飞</v>
          </cell>
          <cell r="I3569">
            <v>15667998777</v>
          </cell>
        </row>
        <row r="3570">
          <cell r="A3570" t="str">
            <v>润耀</v>
          </cell>
          <cell r="B3570" t="str">
            <v>螺纹钢</v>
          </cell>
          <cell r="C3570" t="str">
            <v>HRB400E Φ25 9m</v>
          </cell>
          <cell r="D3570" t="str">
            <v>吨</v>
          </cell>
          <cell r="E3570">
            <v>35</v>
          </cell>
          <cell r="F3570">
            <v>45804</v>
          </cell>
          <cell r="G3570" t="str">
            <v>（中铁十局-资乐高速4标）四川省眉山市仁寿县彰加镇促进村中铁十局资乐高速1#钢筋场</v>
          </cell>
          <cell r="H3570" t="str">
            <v>杨飞</v>
          </cell>
          <cell r="I3570">
            <v>15667998777</v>
          </cell>
        </row>
        <row r="3571">
          <cell r="A3571" t="str">
            <v>润耀</v>
          </cell>
          <cell r="B3571" t="str">
            <v>螺纹钢</v>
          </cell>
          <cell r="C3571" t="str">
            <v>HRB400E Φ28 9m</v>
          </cell>
          <cell r="D3571" t="str">
            <v>吨</v>
          </cell>
          <cell r="E3571">
            <v>35</v>
          </cell>
          <cell r="F3571">
            <v>45804</v>
          </cell>
          <cell r="G3571" t="str">
            <v>（中铁十局-资乐高速4标）四川省眉山市仁寿县彰加镇促进村中铁十局资乐高速1#钢筋场</v>
          </cell>
          <cell r="H3571" t="str">
            <v>杨飞</v>
          </cell>
          <cell r="I3571">
            <v>15667998777</v>
          </cell>
        </row>
        <row r="3572">
          <cell r="A3572" t="str">
            <v>吉晨盛泰</v>
          </cell>
          <cell r="B3572" t="str">
            <v>螺纹钢</v>
          </cell>
          <cell r="C3572" t="str">
            <v>HRB400E Φ12</v>
          </cell>
          <cell r="D3572" t="str">
            <v>吨</v>
          </cell>
          <cell r="E3572">
            <v>35</v>
          </cell>
          <cell r="F3572">
            <v>45805</v>
          </cell>
          <cell r="G3572" t="str">
            <v>5标二分部十局第七公司四川省凉山州彝族自治州昭觉县</v>
          </cell>
          <cell r="H3572" t="str">
            <v>王浩</v>
          </cell>
          <cell r="I3572">
            <v>18292113429</v>
          </cell>
        </row>
        <row r="3573">
          <cell r="A3573" t="str">
            <v>吉晨盛泰</v>
          </cell>
          <cell r="B3573" t="str">
            <v>螺纹钢</v>
          </cell>
          <cell r="C3573" t="str">
            <v>HRB400E Φ14</v>
          </cell>
          <cell r="D3573" t="str">
            <v>吨</v>
          </cell>
          <cell r="E3573">
            <v>35</v>
          </cell>
          <cell r="F3573">
            <v>45805</v>
          </cell>
          <cell r="G3573" t="str">
            <v>5标二分部十局第七公司四川省凉山州彝族自治州昭觉县</v>
          </cell>
          <cell r="H3573" t="str">
            <v>王浩</v>
          </cell>
          <cell r="I3573">
            <v>18292113429</v>
          </cell>
        </row>
        <row r="3574">
          <cell r="A3574" t="str">
            <v>吉晨盛泰</v>
          </cell>
          <cell r="B3574" t="str">
            <v>螺纹钢</v>
          </cell>
          <cell r="C3574" t="str">
            <v>HRB400E Φ16</v>
          </cell>
          <cell r="D3574" t="str">
            <v>吨</v>
          </cell>
          <cell r="E3574">
            <v>35</v>
          </cell>
          <cell r="F3574">
            <v>45805</v>
          </cell>
          <cell r="G3574" t="str">
            <v>5标二分部十局第七公司四川省凉山州彝族自治州昭觉县</v>
          </cell>
          <cell r="H3574" t="str">
            <v>王浩</v>
          </cell>
          <cell r="I3574">
            <v>18292113429</v>
          </cell>
        </row>
        <row r="3575">
          <cell r="A3575" t="str">
            <v>吉晨盛泰</v>
          </cell>
          <cell r="B3575" t="str">
            <v>螺纹钢</v>
          </cell>
          <cell r="C3575" t="str">
            <v>HRB400E Φ20</v>
          </cell>
          <cell r="D3575" t="str">
            <v>吨</v>
          </cell>
          <cell r="E3575">
            <v>70</v>
          </cell>
          <cell r="F3575">
            <v>45805</v>
          </cell>
          <cell r="G3575" t="str">
            <v>5标二分部十局第七公司四川省凉山州彝族自治州昭觉县</v>
          </cell>
          <cell r="H3575" t="str">
            <v>王浩</v>
          </cell>
          <cell r="I3575">
            <v>18292113429</v>
          </cell>
        </row>
        <row r="3576">
          <cell r="A3576" t="str">
            <v>吉晨盛泰</v>
          </cell>
          <cell r="B3576" t="str">
            <v>螺纹钢</v>
          </cell>
          <cell r="C3576" t="str">
            <v>HRB400EΦ16</v>
          </cell>
          <cell r="D3576" t="str">
            <v>吨</v>
          </cell>
          <cell r="E3576">
            <v>35</v>
          </cell>
          <cell r="F3576">
            <v>45805</v>
          </cell>
          <cell r="G3576" t="str">
            <v>凉山州昭觉县新城镇阿都马打(中铁十局西昭高速3号拌合站过磅)</v>
          </cell>
          <cell r="H3576" t="str">
            <v>魏忠魁</v>
          </cell>
          <cell r="I3576">
            <v>18229056777</v>
          </cell>
        </row>
        <row r="3577">
          <cell r="A3577" t="str">
            <v>吉晨盛泰</v>
          </cell>
          <cell r="B3577" t="str">
            <v>螺纹钢</v>
          </cell>
          <cell r="C3577" t="str">
            <v>HRB500EΦ32</v>
          </cell>
          <cell r="D3577" t="str">
            <v>吨</v>
          </cell>
          <cell r="E3577">
            <v>75</v>
          </cell>
          <cell r="F3577">
            <v>45805</v>
          </cell>
          <cell r="G3577" t="str">
            <v>凉山州昭觉县新城镇阿都马打(中铁十局西昭高速3号拌合站过磅)</v>
          </cell>
          <cell r="H3577" t="str">
            <v>魏忠魁</v>
          </cell>
          <cell r="I3577">
            <v>18229056777</v>
          </cell>
        </row>
        <row r="3578">
          <cell r="A3578" t="str">
            <v>吉晨盛泰</v>
          </cell>
          <cell r="B3578" t="str">
            <v>盘螺</v>
          </cell>
          <cell r="C3578" t="str">
            <v>HRB400EΦ10</v>
          </cell>
          <cell r="D3578" t="str">
            <v>吨</v>
          </cell>
          <cell r="E3578">
            <v>75</v>
          </cell>
          <cell r="F3578">
            <v>45805</v>
          </cell>
          <cell r="G3578" t="str">
            <v>凉山州昭觉县新城镇阿都马打(中铁十局西昭高速3号拌合站过磅)</v>
          </cell>
          <cell r="H3578" t="str">
            <v>魏忠魁</v>
          </cell>
          <cell r="I3578">
            <v>18229056777</v>
          </cell>
        </row>
        <row r="3579">
          <cell r="A3579" t="str">
            <v>德胜</v>
          </cell>
          <cell r="B3579" t="str">
            <v>螺纹钢</v>
          </cell>
          <cell r="C3579" t="str">
            <v>HRB400E Φ16 9m</v>
          </cell>
          <cell r="D3579" t="str">
            <v>吨</v>
          </cell>
          <cell r="E3579">
            <v>35</v>
          </cell>
          <cell r="F3579">
            <v>45805</v>
          </cell>
          <cell r="G3579" t="str">
            <v>（中铁广州局-资乐高速5标）四川省乐山市井研县希望大道116号</v>
          </cell>
          <cell r="H3579" t="str">
            <v>廖俊杰</v>
          </cell>
          <cell r="I3579">
            <v>15775100965</v>
          </cell>
        </row>
        <row r="3580">
          <cell r="A3580" t="str">
            <v>德胜</v>
          </cell>
          <cell r="B3580" t="str">
            <v>螺纹钢</v>
          </cell>
          <cell r="C3580" t="str">
            <v>HRB400E Φ20 12m</v>
          </cell>
          <cell r="D3580" t="str">
            <v>吨</v>
          </cell>
          <cell r="E3580">
            <v>35</v>
          </cell>
          <cell r="F3580">
            <v>45805</v>
          </cell>
          <cell r="G3580" t="str">
            <v>（中铁广州局-资乐高速5标）四川省乐山市井研县希望大道116号</v>
          </cell>
          <cell r="H3580" t="str">
            <v>廖俊杰</v>
          </cell>
          <cell r="I3580">
            <v>15775100965</v>
          </cell>
        </row>
        <row r="3581">
          <cell r="A3581" t="str">
            <v>德胜</v>
          </cell>
          <cell r="B3581" t="str">
            <v>螺纹钢</v>
          </cell>
          <cell r="C3581" t="str">
            <v>HRB400E Φ25 12m</v>
          </cell>
          <cell r="D3581" t="str">
            <v>吨</v>
          </cell>
          <cell r="E3581">
            <v>15</v>
          </cell>
          <cell r="F3581">
            <v>45805</v>
          </cell>
          <cell r="G3581" t="str">
            <v>（中铁广州局-资乐高速5标）四川省乐山市井研县希望大道116号</v>
          </cell>
          <cell r="H3581" t="str">
            <v>廖俊杰</v>
          </cell>
          <cell r="I3581">
            <v>15775100965</v>
          </cell>
        </row>
        <row r="3582">
          <cell r="A3582" t="str">
            <v>德胜</v>
          </cell>
          <cell r="B3582" t="str">
            <v>螺纹钢</v>
          </cell>
          <cell r="C3582" t="str">
            <v>HRB400E Φ28 12m</v>
          </cell>
          <cell r="D3582" t="str">
            <v>吨</v>
          </cell>
          <cell r="E3582">
            <v>20</v>
          </cell>
          <cell r="F3582">
            <v>45805</v>
          </cell>
          <cell r="G3582" t="str">
            <v>（中铁广州局-资乐高速5标）四川省乐山市井研县希望大道116号</v>
          </cell>
          <cell r="H3582" t="str">
            <v>廖俊杰</v>
          </cell>
          <cell r="I3582">
            <v>15775100965</v>
          </cell>
        </row>
        <row r="3583">
          <cell r="A3583" t="str">
            <v>德胜</v>
          </cell>
          <cell r="B3583" t="str">
            <v>螺纹钢</v>
          </cell>
          <cell r="C3583" t="str">
            <v>HRB500E Φ28×12米</v>
          </cell>
          <cell r="D3583" t="str">
            <v>吨</v>
          </cell>
          <cell r="E3583">
            <v>35</v>
          </cell>
          <cell r="F3583">
            <v>45805</v>
          </cell>
          <cell r="G3583" t="str">
            <v>自永4标一局四公司（四川省内江市隆昌市金鹅街道自永4标一局四公司钢筋棚）</v>
          </cell>
          <cell r="H3583" t="str">
            <v>郝优</v>
          </cell>
          <cell r="I3583">
            <v>13891371707</v>
          </cell>
        </row>
        <row r="3584">
          <cell r="A3584" t="str">
            <v>德胜</v>
          </cell>
          <cell r="B3584" t="str">
            <v>螺纹钢</v>
          </cell>
          <cell r="C3584" t="str">
            <v>HRB500E Φ28×9米</v>
          </cell>
          <cell r="D3584" t="str">
            <v>吨</v>
          </cell>
          <cell r="E3584">
            <v>35</v>
          </cell>
          <cell r="F3584">
            <v>45805</v>
          </cell>
          <cell r="G3584" t="str">
            <v>自永4标一局四公司（四川省内江市隆昌市金鹅街道自永4标一局四公司钢筋棚）</v>
          </cell>
          <cell r="H3584" t="str">
            <v>郝优</v>
          </cell>
          <cell r="I3584">
            <v>13891371707</v>
          </cell>
        </row>
        <row r="3585">
          <cell r="A3585" t="str">
            <v>德胜</v>
          </cell>
          <cell r="B3585" t="str">
            <v>螺纹钢</v>
          </cell>
          <cell r="C3585" t="str">
            <v>HRB400E Φ28×9米</v>
          </cell>
          <cell r="D3585" t="str">
            <v>吨</v>
          </cell>
          <cell r="E3585">
            <v>35</v>
          </cell>
          <cell r="F3585">
            <v>45805</v>
          </cell>
          <cell r="G3585" t="str">
            <v>自永4标一局四公司（四川省内江市隆昌市金鹅街道自永4标一局四公司钢筋棚）</v>
          </cell>
          <cell r="H3585" t="str">
            <v>郝优</v>
          </cell>
          <cell r="I3585">
            <v>13891371707</v>
          </cell>
        </row>
        <row r="3586">
          <cell r="A3586" t="str">
            <v>润耀</v>
          </cell>
          <cell r="B3586" t="str">
            <v>螺纹钢</v>
          </cell>
          <cell r="C3586" t="str">
            <v>HRB400E Φ28 12m</v>
          </cell>
          <cell r="D3586" t="str">
            <v>吨</v>
          </cell>
          <cell r="E3586">
            <v>35</v>
          </cell>
          <cell r="F3586">
            <v>45805</v>
          </cell>
          <cell r="G3586" t="str">
            <v>（中铁广州局-资乐高速5标）四川省乐山市井研县希望大道116号</v>
          </cell>
          <cell r="H3586" t="str">
            <v>廖俊杰</v>
          </cell>
          <cell r="I3586">
            <v>15775100965</v>
          </cell>
        </row>
        <row r="3587">
          <cell r="A3587" t="str">
            <v>润耀</v>
          </cell>
          <cell r="B3587" t="str">
            <v>盘螺</v>
          </cell>
          <cell r="C3587" t="str">
            <v>HRB400E Φ12</v>
          </cell>
          <cell r="D3587" t="str">
            <v>吨</v>
          </cell>
          <cell r="E3587">
            <v>35</v>
          </cell>
          <cell r="F3587">
            <v>45805</v>
          </cell>
          <cell r="G3587" t="str">
            <v>（中铁广州局-资乐高速5标）四川省乐山市井研县希望大道116号</v>
          </cell>
          <cell r="H3587" t="str">
            <v>廖俊杰</v>
          </cell>
          <cell r="I3587">
            <v>15775100965</v>
          </cell>
        </row>
        <row r="3588">
          <cell r="A3588" t="str">
            <v>润耀</v>
          </cell>
          <cell r="B3588" t="str">
            <v>螺纹钢</v>
          </cell>
          <cell r="C3588" t="str">
            <v>HRB400E Φ12 9m</v>
          </cell>
          <cell r="D3588" t="str">
            <v>吨</v>
          </cell>
          <cell r="E3588">
            <v>35</v>
          </cell>
          <cell r="F3588">
            <v>45805</v>
          </cell>
          <cell r="G3588" t="str">
            <v>（中铁十局-资乐高速4标）四川省眉山市仁寿县彰加镇促进村中铁十局资乐高速1#钢筋场</v>
          </cell>
          <cell r="H3588" t="str">
            <v>杨飞</v>
          </cell>
          <cell r="I3588">
            <v>15667998777</v>
          </cell>
        </row>
        <row r="3589">
          <cell r="A3589" t="str">
            <v>达钢</v>
          </cell>
          <cell r="B3589" t="str">
            <v>盘螺</v>
          </cell>
          <cell r="C3589" t="str">
            <v>HRB400E Φ8</v>
          </cell>
          <cell r="D3589" t="str">
            <v>吨</v>
          </cell>
          <cell r="E3589">
            <v>24</v>
          </cell>
          <cell r="F3589">
            <v>45805</v>
          </cell>
          <cell r="G3589" t="str">
            <v>（商投建工达州中医药科技园-4工区-7号楼）达州市通川区达州中医药职业学院犀牛大道北段</v>
          </cell>
          <cell r="H3589" t="str">
            <v>张扬</v>
          </cell>
          <cell r="I3589">
            <v>18381904567</v>
          </cell>
        </row>
        <row r="3590">
          <cell r="A3590" t="str">
            <v>达钢</v>
          </cell>
          <cell r="B3590" t="str">
            <v>螺纹钢</v>
          </cell>
          <cell r="C3590" t="str">
            <v>HRB500E Φ25</v>
          </cell>
          <cell r="D3590" t="str">
            <v>吨</v>
          </cell>
          <cell r="E3590">
            <v>27</v>
          </cell>
          <cell r="F3590">
            <v>45805</v>
          </cell>
          <cell r="G3590" t="str">
            <v>（商投建工达州中医药科技园-3工区）达州市通川区达州中医药职业学院犀牛大道北段</v>
          </cell>
          <cell r="H3590" t="str">
            <v>程黄刚</v>
          </cell>
          <cell r="I3590">
            <v>15108211617</v>
          </cell>
        </row>
        <row r="3591">
          <cell r="A3591" t="str">
            <v>晋邦</v>
          </cell>
          <cell r="B3591" t="str">
            <v>螺纹钢</v>
          </cell>
          <cell r="C3591" t="str">
            <v>HRB500E Φ12</v>
          </cell>
          <cell r="D3591" t="str">
            <v>吨</v>
          </cell>
          <cell r="E3591">
            <v>6</v>
          </cell>
          <cell r="F3591">
            <v>45805</v>
          </cell>
          <cell r="G3591" t="str">
            <v>（商投建工达州中医药科技园-3工区）达州市通川区达州中医药职业学院犀牛大道北段</v>
          </cell>
          <cell r="H3591" t="str">
            <v>程黄刚</v>
          </cell>
          <cell r="I3591">
            <v>15108211617</v>
          </cell>
        </row>
        <row r="3592">
          <cell r="A3592" t="str">
            <v>晋邦</v>
          </cell>
          <cell r="B3592" t="str">
            <v>螺纹钢</v>
          </cell>
          <cell r="C3592" t="str">
            <v>HRB500E Φ14</v>
          </cell>
          <cell r="D3592" t="str">
            <v>吨</v>
          </cell>
          <cell r="E3592">
            <v>6</v>
          </cell>
          <cell r="F3592">
            <v>45805</v>
          </cell>
          <cell r="G3592" t="str">
            <v>（商投建工达州中医药科技园-3工区）达州市通川区达州中医药职业学院犀牛大道北段</v>
          </cell>
          <cell r="H3592" t="str">
            <v>程黄刚</v>
          </cell>
          <cell r="I3592">
            <v>15108211617</v>
          </cell>
        </row>
        <row r="3593">
          <cell r="A3593" t="str">
            <v>晋邦</v>
          </cell>
          <cell r="B3593" t="str">
            <v>螺纹钢</v>
          </cell>
          <cell r="C3593" t="str">
            <v>HRB500E Φ16</v>
          </cell>
          <cell r="D3593" t="str">
            <v>吨</v>
          </cell>
          <cell r="E3593">
            <v>6</v>
          </cell>
          <cell r="F3593">
            <v>45805</v>
          </cell>
          <cell r="G3593" t="str">
            <v>（商投建工达州中医药科技园-3工区）达州市通川区达州中医药职业学院犀牛大道北段</v>
          </cell>
          <cell r="H3593" t="str">
            <v>程黄刚</v>
          </cell>
          <cell r="I3593">
            <v>15108211617</v>
          </cell>
        </row>
        <row r="3594">
          <cell r="A3594" t="str">
            <v>晋邦</v>
          </cell>
          <cell r="B3594" t="str">
            <v>螺纹钢</v>
          </cell>
          <cell r="C3594" t="str">
            <v>HRB500E Φ18</v>
          </cell>
          <cell r="D3594" t="str">
            <v>吨</v>
          </cell>
          <cell r="E3594">
            <v>6</v>
          </cell>
          <cell r="F3594">
            <v>45805</v>
          </cell>
          <cell r="G3594" t="str">
            <v>（商投建工达州中医药科技园-3工区）达州市通川区达州中医药职业学院犀牛大道北段</v>
          </cell>
          <cell r="H3594" t="str">
            <v>程黄刚</v>
          </cell>
          <cell r="I3594">
            <v>15108211617</v>
          </cell>
        </row>
        <row r="3595">
          <cell r="A3595" t="str">
            <v>晋邦</v>
          </cell>
          <cell r="B3595" t="str">
            <v>螺纹钢</v>
          </cell>
          <cell r="C3595" t="str">
            <v>HRB500E Φ20</v>
          </cell>
          <cell r="D3595" t="str">
            <v>吨</v>
          </cell>
          <cell r="E3595">
            <v>6</v>
          </cell>
          <cell r="F3595">
            <v>45805</v>
          </cell>
          <cell r="G3595" t="str">
            <v>（商投建工达州中医药科技园-3工区）达州市通川区达州中医药职业学院犀牛大道北段</v>
          </cell>
          <cell r="H3595" t="str">
            <v>程黄刚</v>
          </cell>
          <cell r="I3595">
            <v>15108211617</v>
          </cell>
        </row>
        <row r="3596">
          <cell r="A3596" t="str">
            <v>晋邦</v>
          </cell>
          <cell r="B3596" t="str">
            <v>螺纹钢</v>
          </cell>
          <cell r="C3596" t="str">
            <v>HRB500E Φ22</v>
          </cell>
          <cell r="D3596" t="str">
            <v>吨</v>
          </cell>
          <cell r="E3596">
            <v>6</v>
          </cell>
          <cell r="F3596">
            <v>45805</v>
          </cell>
          <cell r="G3596" t="str">
            <v>（商投建工达州中医药科技园-3工区）达州市通川区达州中医药职业学院犀牛大道北段</v>
          </cell>
          <cell r="H3596" t="str">
            <v>程黄刚</v>
          </cell>
          <cell r="I3596">
            <v>15108211617</v>
          </cell>
        </row>
        <row r="3597">
          <cell r="A3597" t="str">
            <v>海南海控</v>
          </cell>
          <cell r="B3597" t="str">
            <v>高线</v>
          </cell>
          <cell r="C3597" t="str">
            <v>HPB300Ф12</v>
          </cell>
          <cell r="D3597" t="str">
            <v>吨</v>
          </cell>
          <cell r="E3597">
            <v>35</v>
          </cell>
          <cell r="F3597">
            <v>45806</v>
          </cell>
          <cell r="G3597" t="str">
            <v>（中铁一局四公司康新高速TJ1-1标康定隧道）四川省甘孜州康定市榆林街道甘孜州博物馆旁</v>
          </cell>
          <cell r="H3597" t="str">
            <v>王永强</v>
          </cell>
          <cell r="I3597">
            <v>15929204416</v>
          </cell>
        </row>
        <row r="3598">
          <cell r="A3598" t="str">
            <v>海南海控</v>
          </cell>
          <cell r="B3598" t="str">
            <v>螺纹钢</v>
          </cell>
          <cell r="C3598" t="str">
            <v>HRB400EФ22*9m</v>
          </cell>
          <cell r="D3598" t="str">
            <v>吨</v>
          </cell>
          <cell r="E3598">
            <v>35</v>
          </cell>
          <cell r="F3598">
            <v>45806</v>
          </cell>
          <cell r="G3598" t="str">
            <v>（中铁一局四公司康新高速TJ1-1标康定隧道）四川省甘孜州康定市榆林街道甘孜州博物馆旁</v>
          </cell>
          <cell r="H3598" t="str">
            <v>王永强</v>
          </cell>
          <cell r="I3598">
            <v>15929204416</v>
          </cell>
        </row>
        <row r="3599">
          <cell r="A3599" t="str">
            <v>海南海控</v>
          </cell>
          <cell r="B3599" t="str">
            <v>螺纹钢</v>
          </cell>
          <cell r="C3599" t="str">
            <v>HRB400EФ22*9m</v>
          </cell>
          <cell r="D3599" t="str">
            <v>吨</v>
          </cell>
          <cell r="E3599">
            <v>105</v>
          </cell>
          <cell r="F3599">
            <v>45806</v>
          </cell>
          <cell r="G3599" t="str">
            <v>（中铁一局四公司康新高速TJ1-1标贡不卡隧道）四川省甘孜州康定市折多塘村车管所旁</v>
          </cell>
          <cell r="H3599" t="str">
            <v>李彰</v>
          </cell>
          <cell r="I3599">
            <v>18523285235</v>
          </cell>
        </row>
        <row r="3600">
          <cell r="A3600" t="str">
            <v>海南海控</v>
          </cell>
          <cell r="B3600" t="str">
            <v>盘螺</v>
          </cell>
          <cell r="C3600" t="str">
            <v>HRB400EФ10</v>
          </cell>
          <cell r="D3600" t="str">
            <v>吨</v>
          </cell>
          <cell r="E3600">
            <v>35</v>
          </cell>
          <cell r="F3600">
            <v>45806</v>
          </cell>
          <cell r="G3600" t="str">
            <v>（中铁六局呼和公司康新高速TJ4-2标）四川省甘孜藏族自治州康定市新都桥镇东俄罗三村中建八局搅拌站旁</v>
          </cell>
          <cell r="H3600" t="str">
            <v>冯德瑞</v>
          </cell>
          <cell r="I3600">
            <v>18649545619</v>
          </cell>
        </row>
        <row r="3601">
          <cell r="A3601" t="str">
            <v>海南海控</v>
          </cell>
          <cell r="B3601" t="str">
            <v>螺纹钢</v>
          </cell>
          <cell r="C3601" t="str">
            <v>HRB400EФ12*9m</v>
          </cell>
          <cell r="D3601" t="str">
            <v>吨</v>
          </cell>
          <cell r="E3601">
            <v>35</v>
          </cell>
          <cell r="F3601">
            <v>45806</v>
          </cell>
          <cell r="G3601" t="str">
            <v>（中铁六局呼和公司康新高速TJ4-2标）四川省甘孜藏族自治州康定市新都桥镇东俄罗三村中建八局搅拌站旁</v>
          </cell>
          <cell r="H3601" t="str">
            <v>冯德瑞</v>
          </cell>
          <cell r="I3601">
            <v>18649545619</v>
          </cell>
        </row>
        <row r="3602">
          <cell r="A3602" t="str">
            <v>海南海控</v>
          </cell>
          <cell r="B3602" t="str">
            <v>高线</v>
          </cell>
          <cell r="C3602" t="str">
            <v>HPB300Ф12</v>
          </cell>
          <cell r="D3602" t="str">
            <v>吨</v>
          </cell>
          <cell r="E3602">
            <v>30</v>
          </cell>
          <cell r="F3602">
            <v>45806</v>
          </cell>
          <cell r="G3602" t="str">
            <v>（中铁六局呼和公司康新高速TJ4-2标）四川省甘孜藏族自治州康定市新都桥镇东俄罗三村中建八局搅拌站旁</v>
          </cell>
          <cell r="H3602" t="str">
            <v>王龙</v>
          </cell>
          <cell r="I3602">
            <v>18809490151</v>
          </cell>
        </row>
        <row r="3603">
          <cell r="A3603" t="str">
            <v>海南海控</v>
          </cell>
          <cell r="B3603" t="str">
            <v>盘螺</v>
          </cell>
          <cell r="C3603" t="str">
            <v>HRB400EФ6</v>
          </cell>
          <cell r="D3603" t="str">
            <v>吨</v>
          </cell>
          <cell r="E3603">
            <v>4</v>
          </cell>
          <cell r="F3603">
            <v>45806</v>
          </cell>
          <cell r="G3603" t="str">
            <v>（中铁六局呼和公司康新高速TJ4-2标）四川省甘孜藏族自治州康定市新都桥镇东俄罗三村中建八局搅拌站旁</v>
          </cell>
          <cell r="H3603" t="str">
            <v>王龙</v>
          </cell>
          <cell r="I3603">
            <v>18809490151</v>
          </cell>
        </row>
        <row r="3604">
          <cell r="A3604" t="str">
            <v>海南海控</v>
          </cell>
          <cell r="B3604" t="str">
            <v>螺纹钢</v>
          </cell>
          <cell r="C3604" t="str">
            <v>HRB400EФ12*9m</v>
          </cell>
          <cell r="D3604" t="str">
            <v>吨</v>
          </cell>
          <cell r="E3604">
            <v>70</v>
          </cell>
          <cell r="F3604">
            <v>45806</v>
          </cell>
          <cell r="G3604" t="str">
            <v>（中铁八局康新高速TJ4-1标）四川省甘孜州康定市新都桥镇超限载检测站</v>
          </cell>
          <cell r="H3604" t="str">
            <v>刘俊</v>
          </cell>
          <cell r="I3604">
            <v>18587764925</v>
          </cell>
        </row>
        <row r="3605">
          <cell r="A3605" t="str">
            <v>海南海控</v>
          </cell>
          <cell r="B3605" t="str">
            <v>螺纹钢</v>
          </cell>
          <cell r="C3605" t="str">
            <v>HRB400EФ14*9m</v>
          </cell>
          <cell r="D3605" t="str">
            <v>吨</v>
          </cell>
          <cell r="E3605">
            <v>35</v>
          </cell>
          <cell r="F3605">
            <v>45806</v>
          </cell>
          <cell r="G3605" t="str">
            <v>（中铁八局康新高速TJ4-1标）四川省甘孜州康定市新都桥镇超限载检测站</v>
          </cell>
          <cell r="H3605" t="str">
            <v>刘俊</v>
          </cell>
          <cell r="I3605">
            <v>18587764925</v>
          </cell>
        </row>
        <row r="3606">
          <cell r="A3606" t="str">
            <v>德胜</v>
          </cell>
          <cell r="B3606" t="str">
            <v>螺纹钢</v>
          </cell>
          <cell r="C3606" t="str">
            <v>HRB500E Φ25 12m</v>
          </cell>
          <cell r="D3606" t="str">
            <v>吨</v>
          </cell>
          <cell r="E3606">
            <v>35</v>
          </cell>
          <cell r="F3606">
            <v>45806</v>
          </cell>
          <cell r="G3606" t="str">
            <v>（中铁十局-资乐高速4标）四川省眉山市仁寿县彰加镇促进村中铁十局资乐高速1#钢筋场</v>
          </cell>
          <cell r="H3606" t="str">
            <v>杨飞</v>
          </cell>
          <cell r="I3606">
            <v>15667998777</v>
          </cell>
        </row>
        <row r="3607">
          <cell r="A3607" t="str">
            <v>晋邦</v>
          </cell>
          <cell r="B3607" t="str">
            <v>螺纹钢</v>
          </cell>
          <cell r="C3607" t="str">
            <v>HRB500E Φ12</v>
          </cell>
          <cell r="D3607" t="str">
            <v>吨</v>
          </cell>
          <cell r="E3607">
            <v>6</v>
          </cell>
          <cell r="F3607">
            <v>45806</v>
          </cell>
          <cell r="G3607" t="str">
            <v>（商投建工达州中医药科技园-4工区-7号楼）达州市通川区达州中医药职业学院犀牛大道北段</v>
          </cell>
          <cell r="H3607" t="str">
            <v>张扬</v>
          </cell>
          <cell r="I3607">
            <v>18381904567</v>
          </cell>
        </row>
        <row r="3608">
          <cell r="A3608" t="str">
            <v>晋邦</v>
          </cell>
          <cell r="B3608" t="str">
            <v>螺纹钢</v>
          </cell>
          <cell r="C3608" t="str">
            <v>HRB500E Φ16</v>
          </cell>
          <cell r="D3608" t="str">
            <v>吨</v>
          </cell>
          <cell r="E3608">
            <v>9</v>
          </cell>
          <cell r="F3608">
            <v>45806</v>
          </cell>
          <cell r="G3608" t="str">
            <v>（商投建工达州中医药科技园-4工区-7号楼）达州市通川区达州中医药职业学院犀牛大道北段</v>
          </cell>
          <cell r="H3608" t="str">
            <v>张扬</v>
          </cell>
          <cell r="I3608">
            <v>18381904567</v>
          </cell>
        </row>
        <row r="3609">
          <cell r="A3609" t="str">
            <v>晋邦</v>
          </cell>
          <cell r="B3609" t="str">
            <v>螺纹钢</v>
          </cell>
          <cell r="C3609" t="str">
            <v>HRB500E Φ20</v>
          </cell>
          <cell r="D3609" t="str">
            <v>吨</v>
          </cell>
          <cell r="E3609">
            <v>12</v>
          </cell>
          <cell r="F3609">
            <v>45806</v>
          </cell>
          <cell r="G3609" t="str">
            <v>（商投建工达州中医药科技园-4工区-7号楼）达州市通川区达州中医药职业学院犀牛大道北段</v>
          </cell>
          <cell r="H3609" t="str">
            <v>张扬</v>
          </cell>
          <cell r="I3609">
            <v>18381904567</v>
          </cell>
        </row>
        <row r="3610">
          <cell r="A3610" t="str">
            <v>晋邦</v>
          </cell>
          <cell r="B3610" t="str">
            <v>螺纹钢</v>
          </cell>
          <cell r="C3610" t="str">
            <v>HRB500E Φ25</v>
          </cell>
          <cell r="D3610" t="str">
            <v>吨</v>
          </cell>
          <cell r="E3610">
            <v>9</v>
          </cell>
          <cell r="F3610">
            <v>45806</v>
          </cell>
          <cell r="G3610" t="str">
            <v>（商投建工达州中医药科技园-4工区-7号楼）达州市通川区达州中医药职业学院犀牛大道北段</v>
          </cell>
          <cell r="H3610" t="str">
            <v>张扬</v>
          </cell>
          <cell r="I3610">
            <v>18381904567</v>
          </cell>
        </row>
        <row r="3611">
          <cell r="A3611" t="str">
            <v>润耀</v>
          </cell>
          <cell r="B3611" t="str">
            <v>盘螺</v>
          </cell>
          <cell r="C3611" t="str">
            <v>HRB400E Φ8</v>
          </cell>
          <cell r="D3611" t="str">
            <v>吨</v>
          </cell>
          <cell r="E3611">
            <v>12</v>
          </cell>
          <cell r="F3611">
            <v>45806</v>
          </cell>
          <cell r="G3611" t="str">
            <v>（华西萌海科创农业生态谷）成都市简阳市白金山水库</v>
          </cell>
          <cell r="H3611" t="str">
            <v>石清国</v>
          </cell>
          <cell r="I3611">
            <v>13458642015</v>
          </cell>
        </row>
        <row r="3612">
          <cell r="A3612" t="str">
            <v>润耀</v>
          </cell>
          <cell r="B3612" t="str">
            <v>盘螺</v>
          </cell>
          <cell r="C3612" t="str">
            <v>HRB400E Φ10</v>
          </cell>
          <cell r="D3612" t="str">
            <v>吨</v>
          </cell>
          <cell r="E3612">
            <v>15</v>
          </cell>
          <cell r="F3612">
            <v>45806</v>
          </cell>
          <cell r="G3612" t="str">
            <v>（华西萌海科创农业生态谷）成都市简阳市白金山水库</v>
          </cell>
          <cell r="H3612" t="str">
            <v>石清国</v>
          </cell>
          <cell r="I3612">
            <v>13458642015</v>
          </cell>
        </row>
        <row r="3613">
          <cell r="A3613" t="str">
            <v>润耀</v>
          </cell>
          <cell r="B3613" t="str">
            <v>螺纹钢</v>
          </cell>
          <cell r="C3613" t="str">
            <v>HRB400E Φ12 9m</v>
          </cell>
          <cell r="D3613" t="str">
            <v>吨</v>
          </cell>
          <cell r="E3613">
            <v>5</v>
          </cell>
          <cell r="F3613">
            <v>45806</v>
          </cell>
          <cell r="G3613" t="str">
            <v>（华西萌海科创农业生态谷）成都市简阳市白金山水库</v>
          </cell>
          <cell r="H3613" t="str">
            <v>石清国</v>
          </cell>
          <cell r="I3613">
            <v>13458642015</v>
          </cell>
        </row>
        <row r="3614">
          <cell r="A3614" t="str">
            <v>润耀</v>
          </cell>
          <cell r="B3614" t="str">
            <v>螺纹钢</v>
          </cell>
          <cell r="C3614" t="str">
            <v>HRB400E Φ14 9m</v>
          </cell>
          <cell r="D3614" t="str">
            <v>吨</v>
          </cell>
          <cell r="E3614">
            <v>3</v>
          </cell>
          <cell r="F3614">
            <v>45806</v>
          </cell>
          <cell r="G3614" t="str">
            <v>（华西萌海科创农业生态谷）成都市简阳市白金山水库</v>
          </cell>
          <cell r="H3614" t="str">
            <v>石清国</v>
          </cell>
          <cell r="I3614">
            <v>13458642015</v>
          </cell>
        </row>
        <row r="3615">
          <cell r="A3615" t="str">
            <v>润耀</v>
          </cell>
          <cell r="B3615" t="str">
            <v>螺纹钢</v>
          </cell>
          <cell r="C3615" t="str">
            <v>HRB500E Φ14</v>
          </cell>
          <cell r="D3615" t="str">
            <v>吨</v>
          </cell>
          <cell r="E3615">
            <v>3</v>
          </cell>
          <cell r="F3615">
            <v>45806</v>
          </cell>
          <cell r="G3615" t="str">
            <v>（华西萌海科创农业生态谷）成都市简阳市白金山水库</v>
          </cell>
          <cell r="H3615" t="str">
            <v>石清国</v>
          </cell>
          <cell r="I3615">
            <v>13458642015</v>
          </cell>
        </row>
        <row r="3616">
          <cell r="A3616" t="str">
            <v>润耀</v>
          </cell>
          <cell r="B3616" t="str">
            <v>螺纹钢</v>
          </cell>
          <cell r="C3616" t="str">
            <v>HRB500E Φ16</v>
          </cell>
          <cell r="D3616" t="str">
            <v>吨</v>
          </cell>
          <cell r="E3616">
            <v>3</v>
          </cell>
          <cell r="F3616">
            <v>45806</v>
          </cell>
          <cell r="G3616" t="str">
            <v>（华西萌海科创农业生态谷）成都市简阳市白金山水库</v>
          </cell>
          <cell r="H3616" t="str">
            <v>石清国</v>
          </cell>
          <cell r="I3616">
            <v>13458642015</v>
          </cell>
        </row>
        <row r="3617">
          <cell r="A3617" t="str">
            <v>润耀</v>
          </cell>
          <cell r="B3617" t="str">
            <v>螺纹钢</v>
          </cell>
          <cell r="C3617" t="str">
            <v>HRB500E Φ20</v>
          </cell>
          <cell r="D3617" t="str">
            <v>吨</v>
          </cell>
          <cell r="E3617">
            <v>3</v>
          </cell>
          <cell r="F3617">
            <v>45806</v>
          </cell>
          <cell r="G3617" t="str">
            <v>（华西萌海科创农业生态谷）成都市简阳市白金山水库</v>
          </cell>
          <cell r="H3617" t="str">
            <v>石清国</v>
          </cell>
          <cell r="I3617">
            <v>13458642015</v>
          </cell>
        </row>
        <row r="3618">
          <cell r="A3618" t="str">
            <v>润耀</v>
          </cell>
          <cell r="B3618" t="str">
            <v>螺纹钢</v>
          </cell>
          <cell r="C3618" t="str">
            <v>HRB500E Φ25</v>
          </cell>
          <cell r="D3618" t="str">
            <v>吨</v>
          </cell>
          <cell r="E3618">
            <v>26</v>
          </cell>
          <cell r="F3618">
            <v>45806</v>
          </cell>
          <cell r="G3618" t="str">
            <v>（华西萌海科创农业生态谷）成都市简阳市白金山水库</v>
          </cell>
          <cell r="H3618" t="str">
            <v>石清国</v>
          </cell>
          <cell r="I3618">
            <v>13458642015</v>
          </cell>
        </row>
        <row r="3619">
          <cell r="A3619" t="str">
            <v>润耀</v>
          </cell>
          <cell r="B3619" t="str">
            <v>盘螺</v>
          </cell>
          <cell r="C3619" t="str">
            <v>HRB400E Φ6</v>
          </cell>
          <cell r="D3619" t="str">
            <v>吨</v>
          </cell>
          <cell r="E3619">
            <v>2</v>
          </cell>
          <cell r="F3619">
            <v>45806</v>
          </cell>
          <cell r="G3619" t="str">
            <v>（华西简阳西城嘉苑）四川省成都市简阳市简城街道高屋村</v>
          </cell>
          <cell r="H3619" t="str">
            <v>张瀚镭</v>
          </cell>
          <cell r="I3619">
            <v>15884666220</v>
          </cell>
        </row>
        <row r="3620">
          <cell r="A3620" t="str">
            <v>润耀</v>
          </cell>
          <cell r="B3620" t="str">
            <v>盘螺</v>
          </cell>
          <cell r="C3620" t="str">
            <v>HRB400E Φ8</v>
          </cell>
          <cell r="D3620" t="str">
            <v>吨</v>
          </cell>
          <cell r="E3620">
            <v>15</v>
          </cell>
          <cell r="F3620">
            <v>45806</v>
          </cell>
          <cell r="G3620" t="str">
            <v>（华西简阳西城嘉苑）四川省成都市简阳市简城街道高屋村</v>
          </cell>
          <cell r="H3620" t="str">
            <v>张瀚镭</v>
          </cell>
          <cell r="I3620">
            <v>15884666220</v>
          </cell>
        </row>
        <row r="3621">
          <cell r="A3621" t="str">
            <v>润耀</v>
          </cell>
          <cell r="B3621" t="str">
            <v>盘螺</v>
          </cell>
          <cell r="C3621" t="str">
            <v>HRB400E Φ10</v>
          </cell>
          <cell r="D3621" t="str">
            <v>吨</v>
          </cell>
          <cell r="E3621">
            <v>30</v>
          </cell>
          <cell r="F3621">
            <v>45806</v>
          </cell>
          <cell r="G3621" t="str">
            <v>（华西简阳西城嘉苑）四川省成都市简阳市简城街道高屋村</v>
          </cell>
          <cell r="H3621" t="str">
            <v>张瀚镭</v>
          </cell>
          <cell r="I3621">
            <v>15884666220</v>
          </cell>
        </row>
        <row r="3622">
          <cell r="A3622" t="str">
            <v>润耀</v>
          </cell>
          <cell r="B3622" t="str">
            <v>盘螺</v>
          </cell>
          <cell r="C3622" t="str">
            <v>HRB400E Φ12</v>
          </cell>
          <cell r="D3622" t="str">
            <v>吨</v>
          </cell>
          <cell r="E3622">
            <v>30</v>
          </cell>
          <cell r="F3622">
            <v>45806</v>
          </cell>
          <cell r="G3622" t="str">
            <v>（华西简阳西城嘉苑）四川省成都市简阳市简城街道高屋村</v>
          </cell>
          <cell r="H3622" t="str">
            <v>张瀚镭</v>
          </cell>
          <cell r="I3622">
            <v>15884666220</v>
          </cell>
        </row>
        <row r="3623">
          <cell r="A3623" t="str">
            <v>润耀</v>
          </cell>
          <cell r="B3623" t="str">
            <v>螺纹钢</v>
          </cell>
          <cell r="C3623" t="str">
            <v>HRB400E Φ16 9m</v>
          </cell>
          <cell r="D3623" t="str">
            <v>吨</v>
          </cell>
          <cell r="E3623">
            <v>6</v>
          </cell>
          <cell r="F3623">
            <v>45806</v>
          </cell>
          <cell r="G3623" t="str">
            <v>（华西简阳西城嘉苑）四川省成都市简阳市简城街道高屋村</v>
          </cell>
          <cell r="H3623" t="str">
            <v>张瀚镭</v>
          </cell>
          <cell r="I3623">
            <v>15884666220</v>
          </cell>
        </row>
        <row r="3624">
          <cell r="A3624" t="str">
            <v>润耀</v>
          </cell>
          <cell r="B3624" t="str">
            <v>螺纹钢</v>
          </cell>
          <cell r="C3624" t="str">
            <v>HRB400E Φ18 9m</v>
          </cell>
          <cell r="D3624" t="str">
            <v>吨</v>
          </cell>
          <cell r="E3624">
            <v>21</v>
          </cell>
          <cell r="F3624">
            <v>45806</v>
          </cell>
          <cell r="G3624" t="str">
            <v>（华西简阳西城嘉苑）四川省成都市简阳市简城街道高屋村</v>
          </cell>
          <cell r="H3624" t="str">
            <v>张瀚镭</v>
          </cell>
          <cell r="I3624">
            <v>15884666220</v>
          </cell>
        </row>
        <row r="3625">
          <cell r="A3625" t="str">
            <v>润耀</v>
          </cell>
          <cell r="B3625" t="str">
            <v>螺纹钢</v>
          </cell>
          <cell r="C3625" t="str">
            <v>HRB400E Φ20 9m</v>
          </cell>
          <cell r="D3625" t="str">
            <v>吨</v>
          </cell>
          <cell r="E3625">
            <v>33</v>
          </cell>
          <cell r="F3625">
            <v>45806</v>
          </cell>
          <cell r="G3625" t="str">
            <v>（华西简阳西城嘉苑）四川省成都市简阳市简城街道高屋村</v>
          </cell>
          <cell r="H3625" t="str">
            <v>张瀚镭</v>
          </cell>
          <cell r="I3625">
            <v>15884666220</v>
          </cell>
        </row>
        <row r="3626">
          <cell r="A3626" t="str">
            <v>润耀</v>
          </cell>
          <cell r="B3626" t="str">
            <v>螺纹钢</v>
          </cell>
          <cell r="C3626" t="str">
            <v>HRB400E Φ22 9m</v>
          </cell>
          <cell r="D3626" t="str">
            <v>吨</v>
          </cell>
          <cell r="E3626">
            <v>3</v>
          </cell>
          <cell r="F3626">
            <v>45806</v>
          </cell>
          <cell r="G3626" t="str">
            <v>（华西简阳西城嘉苑）四川省成都市简阳市简城街道高屋村</v>
          </cell>
          <cell r="H3626" t="str">
            <v>张瀚镭</v>
          </cell>
          <cell r="I3626">
            <v>15884666220</v>
          </cell>
        </row>
        <row r="3627">
          <cell r="A3627" t="str">
            <v>润耀</v>
          </cell>
          <cell r="B3627" t="str">
            <v>螺纹钢</v>
          </cell>
          <cell r="C3627" t="str">
            <v>HRB400E Φ25 9m</v>
          </cell>
          <cell r="D3627" t="str">
            <v>吨</v>
          </cell>
          <cell r="E3627">
            <v>3</v>
          </cell>
          <cell r="F3627">
            <v>45806</v>
          </cell>
          <cell r="G3627" t="str">
            <v>（华西简阳西城嘉苑）四川省成都市简阳市简城街道高屋村</v>
          </cell>
          <cell r="H3627" t="str">
            <v>张瀚镭</v>
          </cell>
          <cell r="I3627">
            <v>15884666220</v>
          </cell>
        </row>
        <row r="3628">
          <cell r="A3628" t="str">
            <v>润耀</v>
          </cell>
          <cell r="B3628" t="str">
            <v>盘螺</v>
          </cell>
          <cell r="C3628" t="str">
            <v>HRB400EΦ10</v>
          </cell>
          <cell r="D3628" t="str">
            <v>吨</v>
          </cell>
          <cell r="E3628">
            <v>9.4</v>
          </cell>
          <cell r="F3628">
            <v>45806</v>
          </cell>
          <cell r="G3628" t="str">
            <v>（成铁西物-自贡）自贡市大安区和平街道茴香坳</v>
          </cell>
          <cell r="H3628" t="str">
            <v>黄永福</v>
          </cell>
          <cell r="I3628" t="str">
            <v>15982823571</v>
          </cell>
        </row>
        <row r="3629">
          <cell r="A3629" t="str">
            <v>润耀</v>
          </cell>
          <cell r="B3629" t="str">
            <v>螺纹钢</v>
          </cell>
          <cell r="C3629" t="str">
            <v>HRB400EФ16*9m</v>
          </cell>
          <cell r="D3629" t="str">
            <v>吨</v>
          </cell>
          <cell r="E3629">
            <v>12.4</v>
          </cell>
          <cell r="F3629">
            <v>45806</v>
          </cell>
          <cell r="G3629" t="str">
            <v>（成铁西物-自贡）自贡市大安区和平街道茴香坳</v>
          </cell>
          <cell r="H3629" t="str">
            <v>黄永福</v>
          </cell>
          <cell r="I3629" t="str">
            <v>15982823571</v>
          </cell>
        </row>
        <row r="3630">
          <cell r="A3630" t="str">
            <v>润耀</v>
          </cell>
          <cell r="B3630" t="str">
            <v>螺纹钢</v>
          </cell>
          <cell r="C3630" t="str">
            <v>HRB400EФ22*9m</v>
          </cell>
          <cell r="D3630" t="str">
            <v>吨</v>
          </cell>
          <cell r="E3630">
            <v>12.2</v>
          </cell>
          <cell r="F3630">
            <v>45806</v>
          </cell>
          <cell r="G3630" t="str">
            <v>（成铁西物-自贡）自贡市大安区和平街道茴香坳</v>
          </cell>
          <cell r="H3630" t="str">
            <v>黄永福</v>
          </cell>
          <cell r="I3630" t="str">
            <v>15982823571</v>
          </cell>
        </row>
        <row r="3631">
          <cell r="A3631" t="str">
            <v>润耀</v>
          </cell>
          <cell r="B3631" t="str">
            <v>螺纹钢</v>
          </cell>
          <cell r="C3631" t="str">
            <v>HRB400E Φ12 9m</v>
          </cell>
          <cell r="D3631" t="str">
            <v>吨</v>
          </cell>
          <cell r="E3631">
            <v>35</v>
          </cell>
          <cell r="F3631">
            <v>45806</v>
          </cell>
          <cell r="G3631" t="str">
            <v>（中铁十局-资乐高速4标）四川省眉山市仁寿县彰加镇促进村中铁十局2#钢筋厂</v>
          </cell>
          <cell r="H3631" t="str">
            <v>杨飞</v>
          </cell>
          <cell r="I3631">
            <v>15667998777</v>
          </cell>
        </row>
        <row r="3632">
          <cell r="A3632" t="str">
            <v>润耀</v>
          </cell>
          <cell r="B3632" t="str">
            <v>螺纹钢</v>
          </cell>
          <cell r="C3632" t="str">
            <v>HRB400E Φ16 9m</v>
          </cell>
          <cell r="D3632" t="str">
            <v>吨</v>
          </cell>
          <cell r="E3632">
            <v>30</v>
          </cell>
          <cell r="F3632">
            <v>45806</v>
          </cell>
          <cell r="G3632" t="str">
            <v>（中铁十局-资乐高速4标）四川省眉山市仁寿县彰加镇促进村中铁十局2#钢筋厂</v>
          </cell>
          <cell r="H3632" t="str">
            <v>杨飞</v>
          </cell>
          <cell r="I3632">
            <v>15667998777</v>
          </cell>
        </row>
        <row r="3633">
          <cell r="A3633" t="str">
            <v>润耀</v>
          </cell>
          <cell r="B3633" t="str">
            <v>螺纹钢</v>
          </cell>
          <cell r="C3633" t="str">
            <v>HRB400E Φ20 9m</v>
          </cell>
          <cell r="D3633" t="str">
            <v>吨</v>
          </cell>
          <cell r="E3633">
            <v>5</v>
          </cell>
          <cell r="F3633">
            <v>45806</v>
          </cell>
          <cell r="G3633" t="str">
            <v>（中铁十局-资乐高速4标）四川省眉山市仁寿县彰加镇促进村中铁十局2#钢筋厂</v>
          </cell>
          <cell r="H3633" t="str">
            <v>杨飞</v>
          </cell>
          <cell r="I3633">
            <v>15667998777</v>
          </cell>
        </row>
        <row r="3634">
          <cell r="A3634" t="str">
            <v>八局</v>
          </cell>
          <cell r="B3634" t="str">
            <v>高线</v>
          </cell>
          <cell r="C3634" t="str">
            <v>HPB300Φ12</v>
          </cell>
          <cell r="D3634" t="str">
            <v>吨</v>
          </cell>
          <cell r="E3634">
            <v>35</v>
          </cell>
          <cell r="F3634">
            <v>45806</v>
          </cell>
          <cell r="G3634" t="str">
            <v>（中铁北京局-资乐高速6标）四川省乐山市市中区土主镇资乐高速TJ6标项目试验室</v>
          </cell>
          <cell r="H3634" t="str">
            <v>刘岩</v>
          </cell>
          <cell r="I3634">
            <v>18543566469</v>
          </cell>
        </row>
        <row r="3635">
          <cell r="A3635" t="str">
            <v>湖北商贸</v>
          </cell>
          <cell r="B3635" t="str">
            <v>螺纹钢</v>
          </cell>
          <cell r="C3635" t="str">
            <v>HRB400E Φ28 9m</v>
          </cell>
          <cell r="D3635" t="str">
            <v>吨</v>
          </cell>
          <cell r="E3635">
            <v>26</v>
          </cell>
          <cell r="F3635">
            <v>45806</v>
          </cell>
          <cell r="G3635" t="str">
            <v>（中铁北京局-资乐高速6标）四川省乐山市市中区土主镇资乐高速TJ6标项目试验室</v>
          </cell>
          <cell r="H3635" t="str">
            <v>刘岩</v>
          </cell>
          <cell r="I3635">
            <v>18543566469</v>
          </cell>
        </row>
        <row r="3636">
          <cell r="A3636" t="str">
            <v>湖北商贸</v>
          </cell>
          <cell r="B3636" t="str">
            <v>螺纹钢</v>
          </cell>
          <cell r="C3636" t="str">
            <v>HRB400E Φ16 9m</v>
          </cell>
          <cell r="D3636" t="str">
            <v>吨</v>
          </cell>
          <cell r="E3636">
            <v>3</v>
          </cell>
          <cell r="F3636">
            <v>45806</v>
          </cell>
          <cell r="G3636" t="str">
            <v>（中铁北京局-资乐高速6标）四川省乐山市市中区土主镇资乐高速TJ6标项目试验室</v>
          </cell>
          <cell r="H3636" t="str">
            <v>刘岩</v>
          </cell>
          <cell r="I3636">
            <v>18543566469</v>
          </cell>
        </row>
        <row r="3637">
          <cell r="A3637" t="str">
            <v>湖北商贸</v>
          </cell>
          <cell r="B3637" t="str">
            <v>螺纹钢</v>
          </cell>
          <cell r="C3637" t="str">
            <v>HRB400E Φ25 9m</v>
          </cell>
          <cell r="D3637" t="str">
            <v>吨</v>
          </cell>
          <cell r="E3637">
            <v>10</v>
          </cell>
          <cell r="F3637">
            <v>45806</v>
          </cell>
          <cell r="G3637" t="str">
            <v>（中铁北京局-资乐高速6标）四川省乐山市市中区土主镇资乐高速TJ6标项目试验室</v>
          </cell>
          <cell r="H3637" t="str">
            <v>刘岩</v>
          </cell>
          <cell r="I3637">
            <v>18543566469</v>
          </cell>
        </row>
        <row r="3638">
          <cell r="A3638" t="str">
            <v>湖北商贸</v>
          </cell>
          <cell r="B3638" t="str">
            <v>螺纹钢</v>
          </cell>
          <cell r="C3638" t="str">
            <v>HRB400E Φ14 9m</v>
          </cell>
          <cell r="D3638" t="str">
            <v>吨</v>
          </cell>
          <cell r="E3638">
            <v>3</v>
          </cell>
          <cell r="F3638">
            <v>45806</v>
          </cell>
          <cell r="G3638" t="str">
            <v>（中铁北京局-资乐高速6标）四川省乐山市市中区土主镇资乐高速TJ6标项目试验室</v>
          </cell>
          <cell r="H3638" t="str">
            <v>刘岩</v>
          </cell>
          <cell r="I3638">
            <v>18543566469</v>
          </cell>
        </row>
        <row r="3639">
          <cell r="A3639" t="str">
            <v>湖北商贸</v>
          </cell>
          <cell r="B3639" t="str">
            <v>螺纹钢</v>
          </cell>
          <cell r="C3639" t="str">
            <v>HRB400E Φ12 9m</v>
          </cell>
          <cell r="D3639" t="str">
            <v>吨</v>
          </cell>
          <cell r="E3639">
            <v>9.5</v>
          </cell>
          <cell r="F3639">
            <v>45806</v>
          </cell>
          <cell r="G3639" t="str">
            <v>（中铁北京局-资乐高速6标）四川省乐山市市中区土主镇资乐高速TJ6标项目试验室</v>
          </cell>
          <cell r="H3639" t="str">
            <v>刘岩</v>
          </cell>
          <cell r="I3639">
            <v>18543566469</v>
          </cell>
        </row>
        <row r="3640">
          <cell r="A3640" t="str">
            <v>湖北商贸</v>
          </cell>
          <cell r="B3640" t="str">
            <v>螺纹钢</v>
          </cell>
          <cell r="C3640" t="str">
            <v>HRB400E Φ20 9m</v>
          </cell>
          <cell r="D3640" t="str">
            <v>吨</v>
          </cell>
          <cell r="E3640">
            <v>20</v>
          </cell>
          <cell r="F3640">
            <v>45806</v>
          </cell>
          <cell r="G3640" t="str">
            <v>（中铁北京局-资乐高速6标）四川省乐山市市中区土主镇资乐高速TJ6标项目试验室</v>
          </cell>
          <cell r="H3640" t="str">
            <v>刘岩</v>
          </cell>
          <cell r="I3640">
            <v>18543566469</v>
          </cell>
        </row>
        <row r="3641">
          <cell r="A3641" t="str">
            <v>湖北商贸</v>
          </cell>
          <cell r="B3641" t="str">
            <v>螺纹钢</v>
          </cell>
          <cell r="C3641" t="str">
            <v>HRB400E Φ12 9m</v>
          </cell>
          <cell r="D3641" t="str">
            <v>吨</v>
          </cell>
          <cell r="E3641">
            <v>35</v>
          </cell>
          <cell r="F3641">
            <v>45806</v>
          </cell>
          <cell r="G3641" t="str">
            <v>（中铁北京局-资乐高速6标）四川省乐山市市中区土主镇资乐高速TJ6标项目试验室</v>
          </cell>
          <cell r="H3641" t="str">
            <v>刘岩</v>
          </cell>
          <cell r="I3641">
            <v>18543566469</v>
          </cell>
        </row>
        <row r="3642">
          <cell r="A3642" t="str">
            <v>湖北商贸</v>
          </cell>
          <cell r="B3642" t="str">
            <v>盘螺</v>
          </cell>
          <cell r="C3642" t="str">
            <v>HRB400E Φ12</v>
          </cell>
          <cell r="D3642" t="str">
            <v>吨</v>
          </cell>
          <cell r="E3642">
            <v>35</v>
          </cell>
          <cell r="F3642">
            <v>45806</v>
          </cell>
          <cell r="G3642" t="str">
            <v>（中铁北京局-资乐高速6标）四川省乐山市市中区土主镇资乐高速TJ6标项目试验室</v>
          </cell>
          <cell r="H3642" t="str">
            <v>刘岩</v>
          </cell>
          <cell r="I3642">
            <v>18543566469</v>
          </cell>
        </row>
        <row r="3643">
          <cell r="A3643" t="str">
            <v>山东高速</v>
          </cell>
          <cell r="B3643" t="str">
            <v>高线</v>
          </cell>
          <cell r="C3643" t="str">
            <v>HPB300Φ12</v>
          </cell>
          <cell r="D3643" t="str">
            <v>吨</v>
          </cell>
          <cell r="E3643">
            <v>35</v>
          </cell>
          <cell r="F3643">
            <v>45806</v>
          </cell>
          <cell r="G3643" t="str">
            <v>（中铁广州局-成渝扩容2标）四川省内江市资中县双龙镇朱家房子成渝扩容ZCB3-2标1#钢筋厂</v>
          </cell>
          <cell r="H3643" t="str">
            <v>邓志强</v>
          </cell>
          <cell r="I3643">
            <v>17603045490</v>
          </cell>
        </row>
        <row r="3644">
          <cell r="A3644" t="str">
            <v>山东高速</v>
          </cell>
          <cell r="B3644" t="str">
            <v>螺纹钢</v>
          </cell>
          <cell r="C3644" t="str">
            <v>HRB400E Φ25 12m</v>
          </cell>
          <cell r="D3644" t="str">
            <v>吨</v>
          </cell>
          <cell r="E3644">
            <v>70</v>
          </cell>
          <cell r="F3644">
            <v>45806</v>
          </cell>
          <cell r="G3644" t="str">
            <v>（中铁广州局-成渝扩容2标）四川省资阳市雁江区南双路杨家糖房</v>
          </cell>
          <cell r="H3644" t="str">
            <v>邓志强</v>
          </cell>
          <cell r="I3644">
            <v>17603045490</v>
          </cell>
        </row>
        <row r="3645">
          <cell r="A3645" t="str">
            <v>山东高速</v>
          </cell>
          <cell r="B3645" t="str">
            <v>高线</v>
          </cell>
          <cell r="C3645" t="str">
            <v>HPB300Φ12</v>
          </cell>
          <cell r="D3645" t="str">
            <v>吨</v>
          </cell>
          <cell r="E3645">
            <v>35</v>
          </cell>
          <cell r="F3645">
            <v>45806</v>
          </cell>
          <cell r="G3645" t="str">
            <v>（中铁广州局-成渝扩容2标）成渝扩容项目ZCB3-2标2＃拌和站【雁江区联盟桥东北50米(资资路) 】</v>
          </cell>
          <cell r="H3645" t="str">
            <v>刘沛琦</v>
          </cell>
          <cell r="I3645">
            <v>18011784798</v>
          </cell>
        </row>
        <row r="3646">
          <cell r="A3646" t="str">
            <v>山东高速</v>
          </cell>
          <cell r="B3646" t="str">
            <v>螺纹钢</v>
          </cell>
          <cell r="C3646" t="str">
            <v>HRB400E Φ25 12m</v>
          </cell>
          <cell r="D3646" t="str">
            <v>吨</v>
          </cell>
          <cell r="E3646">
            <v>180</v>
          </cell>
          <cell r="F3646">
            <v>45806</v>
          </cell>
          <cell r="G3646" t="str">
            <v>（中铁广州局-成渝扩容2标）成渝扩容项目ZCB3-2标2＃拌和站【雁江区联盟桥东北50米(资资路) 】</v>
          </cell>
          <cell r="H3646" t="str">
            <v>刘沛琦</v>
          </cell>
          <cell r="I3646">
            <v>18011784798</v>
          </cell>
        </row>
        <row r="3647">
          <cell r="A3647" t="str">
            <v>德胜</v>
          </cell>
          <cell r="B3647" t="str">
            <v>螺纹钢</v>
          </cell>
          <cell r="C3647" t="str">
            <v>HRB400E Φ16 9m</v>
          </cell>
          <cell r="D3647" t="str">
            <v>吨</v>
          </cell>
          <cell r="E3647">
            <v>35</v>
          </cell>
          <cell r="F3647">
            <v>45807</v>
          </cell>
          <cell r="G3647" t="str">
            <v>（中铁十局-资乐高速4标）四川省眉山市仁寿县彰加镇促进村中铁十局资乐高速1#钢筋场</v>
          </cell>
          <cell r="H3647" t="str">
            <v>杨飞</v>
          </cell>
          <cell r="I3647">
            <v>15667998777</v>
          </cell>
        </row>
        <row r="3648">
          <cell r="A3648" t="str">
            <v>德胜</v>
          </cell>
          <cell r="B3648" t="str">
            <v>螺纹钢</v>
          </cell>
          <cell r="C3648" t="str">
            <v>HRB400E Φ25 9m</v>
          </cell>
          <cell r="D3648" t="str">
            <v>吨</v>
          </cell>
          <cell r="E3648">
            <v>35</v>
          </cell>
          <cell r="F3648">
            <v>45807</v>
          </cell>
          <cell r="G3648" t="str">
            <v>（中铁十局-资乐高速4标）四川省眉山市仁寿县彰加镇促进村中铁十局资乐高速1#钢筋场</v>
          </cell>
          <cell r="H3648" t="str">
            <v>杨飞</v>
          </cell>
          <cell r="I3648">
            <v>15667998777</v>
          </cell>
        </row>
        <row r="3649">
          <cell r="A3649" t="str">
            <v>德胜</v>
          </cell>
          <cell r="B3649" t="str">
            <v>螺纹钢</v>
          </cell>
          <cell r="C3649" t="str">
            <v>HRB400E Φ28 9m</v>
          </cell>
          <cell r="D3649" t="str">
            <v>吨</v>
          </cell>
          <cell r="E3649">
            <v>35</v>
          </cell>
          <cell r="F3649">
            <v>45807</v>
          </cell>
          <cell r="G3649" t="str">
            <v>（中铁十局-资乐高速4标）四川省眉山市仁寿县彰加镇促进村中铁十局资乐高速1#钢筋场</v>
          </cell>
          <cell r="H3649" t="str">
            <v>杨飞</v>
          </cell>
          <cell r="I3649">
            <v>15667998777</v>
          </cell>
        </row>
        <row r="3650">
          <cell r="A3650" t="str">
            <v>德胜</v>
          </cell>
          <cell r="B3650" t="str">
            <v>螺纹钢</v>
          </cell>
          <cell r="C3650" t="str">
            <v>HRB400E Φ12 9m</v>
          </cell>
          <cell r="D3650" t="str">
            <v>吨</v>
          </cell>
          <cell r="E3650">
            <v>35</v>
          </cell>
          <cell r="F3650">
            <v>45807</v>
          </cell>
          <cell r="G3650" t="str">
            <v>（中铁十局-资乐高速4标）四川省眉山市仁寿县彰加镇促进村中铁十局2#钢筋厂</v>
          </cell>
          <cell r="H3650" t="str">
            <v>杨飞</v>
          </cell>
          <cell r="I3650">
            <v>15667998777</v>
          </cell>
        </row>
        <row r="3651">
          <cell r="A3651" t="str">
            <v>德胜</v>
          </cell>
          <cell r="B3651" t="str">
            <v>螺纹钢</v>
          </cell>
          <cell r="C3651" t="str">
            <v>HRB400E Φ16 9m</v>
          </cell>
          <cell r="D3651" t="str">
            <v>吨</v>
          </cell>
          <cell r="E3651">
            <v>35</v>
          </cell>
          <cell r="F3651">
            <v>45807</v>
          </cell>
          <cell r="G3651" t="str">
            <v>（中铁十局-资乐高速4标）四川省眉山市仁寿县彰加镇促进村中铁十局2#钢筋厂</v>
          </cell>
          <cell r="H3651" t="str">
            <v>杨飞</v>
          </cell>
          <cell r="I3651">
            <v>15667998777</v>
          </cell>
        </row>
        <row r="3652">
          <cell r="A3652" t="str">
            <v>德胜</v>
          </cell>
          <cell r="B3652" t="str">
            <v>螺纹钢</v>
          </cell>
          <cell r="C3652" t="str">
            <v>HRB400E Φ25 9m</v>
          </cell>
          <cell r="D3652" t="str">
            <v>吨</v>
          </cell>
          <cell r="E3652">
            <v>35</v>
          </cell>
          <cell r="F3652">
            <v>45807</v>
          </cell>
          <cell r="G3652" t="str">
            <v>（中铁十局-资乐高速4标）四川省眉山市仁寿县彰加镇促进村中铁十局2#钢筋厂</v>
          </cell>
          <cell r="H3652" t="str">
            <v>杨飞</v>
          </cell>
          <cell r="I3652">
            <v>15667998777</v>
          </cell>
        </row>
        <row r="3653">
          <cell r="A3653" t="str">
            <v>德胜</v>
          </cell>
          <cell r="B3653" t="str">
            <v>螺纹钢</v>
          </cell>
          <cell r="C3653" t="str">
            <v>HRB400E Φ28 9m</v>
          </cell>
          <cell r="D3653" t="str">
            <v>吨</v>
          </cell>
          <cell r="E3653">
            <v>35</v>
          </cell>
          <cell r="F3653">
            <v>45807</v>
          </cell>
          <cell r="G3653" t="str">
            <v>（中铁十局-资乐高速4标）四川省眉山市仁寿县彰加镇促进村中铁十局2#钢筋厂</v>
          </cell>
          <cell r="H3653" t="str">
            <v>杨飞</v>
          </cell>
          <cell r="I3653">
            <v>15667998777</v>
          </cell>
        </row>
        <row r="3654">
          <cell r="A3654" t="str">
            <v>德胜</v>
          </cell>
          <cell r="B3654" t="str">
            <v>螺纹钢</v>
          </cell>
          <cell r="C3654" t="str">
            <v>HRB400E Φ28 12m</v>
          </cell>
          <cell r="D3654" t="str">
            <v>吨</v>
          </cell>
          <cell r="E3654">
            <v>35</v>
          </cell>
          <cell r="F3654">
            <v>45807</v>
          </cell>
          <cell r="G3654" t="str">
            <v>（中铁广州局-资乐高速5标）四川省乐山市井研县希望大道116号</v>
          </cell>
          <cell r="H3654" t="str">
            <v>廖俊杰</v>
          </cell>
          <cell r="I3654">
            <v>15775100965</v>
          </cell>
        </row>
        <row r="3655">
          <cell r="A3655" t="str">
            <v>德胜</v>
          </cell>
          <cell r="B3655" t="str">
            <v>螺纹钢</v>
          </cell>
          <cell r="C3655" t="str">
            <v>HRB400E Φ20 12m</v>
          </cell>
          <cell r="D3655" t="str">
            <v>吨</v>
          </cell>
          <cell r="E3655">
            <v>35</v>
          </cell>
          <cell r="F3655">
            <v>45807</v>
          </cell>
          <cell r="G3655" t="str">
            <v>（中铁广州局-资乐高速5标）四川省乐山市井研县希望大道116号</v>
          </cell>
          <cell r="H3655" t="str">
            <v>廖俊杰</v>
          </cell>
          <cell r="I3655">
            <v>15775100965</v>
          </cell>
        </row>
        <row r="3656">
          <cell r="A3656" t="str">
            <v>湖北商贸</v>
          </cell>
          <cell r="B3656" t="str">
            <v>高线</v>
          </cell>
          <cell r="C3656" t="str">
            <v>HPB300Φ12</v>
          </cell>
          <cell r="D3656" t="str">
            <v>吨</v>
          </cell>
          <cell r="E3656">
            <v>35</v>
          </cell>
          <cell r="F3656">
            <v>45807</v>
          </cell>
          <cell r="G3656" t="str">
            <v>（中铁十局-资乐高速4标）四川省眉山市仁寿县彰加镇促进村中铁十局资乐高速1#钢筋场</v>
          </cell>
          <cell r="H3656" t="str">
            <v>杨飞</v>
          </cell>
          <cell r="I3656">
            <v>15667998777</v>
          </cell>
        </row>
        <row r="3657">
          <cell r="A3657" t="str">
            <v>湖北商贸</v>
          </cell>
          <cell r="B3657" t="str">
            <v>螺纹钢</v>
          </cell>
          <cell r="C3657" t="str">
            <v>HRB500E Φ28 12m</v>
          </cell>
          <cell r="D3657" t="str">
            <v>吨</v>
          </cell>
          <cell r="E3657">
            <v>35</v>
          </cell>
          <cell r="F3657">
            <v>45807</v>
          </cell>
          <cell r="G3657" t="str">
            <v>（中铁十局-资乐高速4标）四川省眉山市仁寿县彰加镇促进村中铁十局资乐高速1#钢筋场</v>
          </cell>
          <cell r="H3657" t="str">
            <v>杨飞</v>
          </cell>
          <cell r="I3657">
            <v>15667998777</v>
          </cell>
        </row>
        <row r="3658">
          <cell r="A3658" t="str">
            <v>湖北商贸</v>
          </cell>
          <cell r="B3658" t="str">
            <v>盘螺</v>
          </cell>
          <cell r="C3658" t="str">
            <v>HRB400E Φ12</v>
          </cell>
          <cell r="D3658" t="str">
            <v>吨</v>
          </cell>
          <cell r="E3658">
            <v>35</v>
          </cell>
          <cell r="F3658">
            <v>45807</v>
          </cell>
          <cell r="G3658" t="str">
            <v>（中铁广州局-资乐高速5标）四川省乐山市井研县希望大道116号</v>
          </cell>
          <cell r="H3658" t="str">
            <v>廖俊杰</v>
          </cell>
          <cell r="I3658">
            <v>15775100965</v>
          </cell>
        </row>
        <row r="3659">
          <cell r="A3659" t="str">
            <v>湖北商贸</v>
          </cell>
          <cell r="B3659" t="str">
            <v>螺纹钢</v>
          </cell>
          <cell r="C3659" t="str">
            <v>HRB400E Φ28 12m</v>
          </cell>
          <cell r="D3659" t="str">
            <v>吨</v>
          </cell>
          <cell r="E3659">
            <v>35</v>
          </cell>
          <cell r="F3659">
            <v>45807</v>
          </cell>
          <cell r="G3659" t="str">
            <v>（中铁广州局-资乐高速5标）四川省乐山市井研县希望大道116号</v>
          </cell>
          <cell r="H3659" t="str">
            <v>廖俊杰</v>
          </cell>
          <cell r="I3659">
            <v>15775100965</v>
          </cell>
        </row>
        <row r="3660">
          <cell r="A3660" t="str">
            <v>晋邦</v>
          </cell>
          <cell r="B3660" t="str">
            <v>直螺纹</v>
          </cell>
          <cell r="C3660" t="str">
            <v>HRB400E Φ18 9m</v>
          </cell>
          <cell r="D3660" t="str">
            <v>吨</v>
          </cell>
          <cell r="E3660">
            <v>3</v>
          </cell>
          <cell r="F3660">
            <v>45807</v>
          </cell>
          <cell r="G3660" t="str">
            <v>（十九冶-江龙高速一分部）重庆市云阳县X886附近中国十九冶开云高速项目总包部西98米*复兴互通预制梁场</v>
          </cell>
          <cell r="H3660" t="str">
            <v>吴章红</v>
          </cell>
          <cell r="I3660">
            <v>18628165772</v>
          </cell>
        </row>
        <row r="3661">
          <cell r="A3661" t="str">
            <v>晋邦</v>
          </cell>
          <cell r="B3661" t="str">
            <v>直螺纹</v>
          </cell>
          <cell r="C3661" t="str">
            <v>HRB400E Φ20 9m</v>
          </cell>
          <cell r="D3661" t="str">
            <v>吨</v>
          </cell>
          <cell r="E3661">
            <v>9</v>
          </cell>
          <cell r="F3661">
            <v>45807</v>
          </cell>
          <cell r="G3661" t="str">
            <v>（十九冶-江龙高速一分部）重庆市云阳县X886附近中国十九冶开云高速项目总包部西98米*复兴互通预制梁场</v>
          </cell>
          <cell r="H3661" t="str">
            <v>吴章红</v>
          </cell>
          <cell r="I3661">
            <v>18628165772</v>
          </cell>
        </row>
        <row r="3662">
          <cell r="A3662" t="str">
            <v>晋邦</v>
          </cell>
          <cell r="B3662" t="str">
            <v>直螺纹</v>
          </cell>
          <cell r="C3662" t="str">
            <v>HRB400E Φ22 9m</v>
          </cell>
          <cell r="D3662" t="str">
            <v>吨</v>
          </cell>
          <cell r="E3662">
            <v>12</v>
          </cell>
          <cell r="F3662">
            <v>45807</v>
          </cell>
          <cell r="G3662" t="str">
            <v>（十九冶-江龙高速一分部）重庆市云阳县X886附近中国十九冶开云高速项目总包部西98米*复兴互通预制梁场</v>
          </cell>
          <cell r="H3662" t="str">
            <v>吴章红</v>
          </cell>
          <cell r="I3662">
            <v>18628165772</v>
          </cell>
        </row>
        <row r="3663">
          <cell r="A3663" t="str">
            <v>晋邦</v>
          </cell>
          <cell r="B3663" t="str">
            <v>直螺纹</v>
          </cell>
          <cell r="C3663" t="str">
            <v>HRB400E Φ32 9m</v>
          </cell>
          <cell r="D3663" t="str">
            <v>吨</v>
          </cell>
          <cell r="E3663">
            <v>9</v>
          </cell>
          <cell r="F3663">
            <v>45807</v>
          </cell>
          <cell r="G3663" t="str">
            <v>（十九冶-江龙高速一分部）重庆市云阳县X886附近中国十九冶开云高速项目总包部西98米*复兴互通预制梁场</v>
          </cell>
          <cell r="H3663" t="str">
            <v>吴章红</v>
          </cell>
          <cell r="I3663">
            <v>18628165772</v>
          </cell>
        </row>
        <row r="3664">
          <cell r="A3664" t="str">
            <v>晋邦</v>
          </cell>
          <cell r="B3664" t="str">
            <v>盘螺</v>
          </cell>
          <cell r="C3664" t="str">
            <v>HRB400E Φ10</v>
          </cell>
          <cell r="D3664" t="str">
            <v>吨</v>
          </cell>
          <cell r="E3664">
            <v>2.5</v>
          </cell>
          <cell r="F3664">
            <v>45807</v>
          </cell>
          <cell r="G3664" t="str">
            <v>（十九冶-江龙高速一分部）重庆市云阳县X886附近中国十九冶开云高速项目总包部西98米*复兴互通预制梁场</v>
          </cell>
          <cell r="H3664" t="str">
            <v>吴章红</v>
          </cell>
          <cell r="I3664">
            <v>18628165772</v>
          </cell>
        </row>
        <row r="3665">
          <cell r="A3665" t="str">
            <v>吉晨盛泰</v>
          </cell>
          <cell r="B3665" t="str">
            <v>盘螺</v>
          </cell>
          <cell r="C3665" t="str">
            <v>HRB400EΦ10mm</v>
          </cell>
          <cell r="D3665" t="str">
            <v>吨</v>
          </cell>
          <cell r="E3665">
            <v>105</v>
          </cell>
          <cell r="F3665">
            <v>45807</v>
          </cell>
          <cell r="G3665" t="str">
            <v>（5标一分部十局第七公司）四川省凉山州布拖县委只洛乡委之洛村</v>
          </cell>
          <cell r="H3665" t="str">
            <v>吴裕</v>
          </cell>
          <cell r="I3665">
            <v>19802920715</v>
          </cell>
        </row>
        <row r="3666">
          <cell r="A3666" t="str">
            <v>吉晨盛泰</v>
          </cell>
          <cell r="B3666" t="str">
            <v>螺纹钢</v>
          </cell>
          <cell r="C3666" t="str">
            <v>HRB400EΦ12mm</v>
          </cell>
          <cell r="D3666" t="str">
            <v>吨</v>
          </cell>
          <cell r="E3666">
            <v>105</v>
          </cell>
          <cell r="F3666">
            <v>45807</v>
          </cell>
          <cell r="G3666" t="str">
            <v>（5标一分部十局第七公司）四川省凉山州布拖县委只洛乡委之洛村</v>
          </cell>
          <cell r="H3666" t="str">
            <v>吴裕</v>
          </cell>
          <cell r="I3666">
            <v>19802920715</v>
          </cell>
        </row>
        <row r="3667">
          <cell r="A3667" t="str">
            <v>吉晨盛泰</v>
          </cell>
          <cell r="B3667" t="str">
            <v>螺纹钢</v>
          </cell>
          <cell r="C3667" t="str">
            <v>HRB400EΦ14mm</v>
          </cell>
          <cell r="D3667" t="str">
            <v>吨</v>
          </cell>
          <cell r="E3667">
            <v>35</v>
          </cell>
          <cell r="F3667">
            <v>45807</v>
          </cell>
          <cell r="G3667" t="str">
            <v>（5标一分部十局第七公司）四川省凉山州布拖县委只洛乡委之洛村</v>
          </cell>
          <cell r="H3667" t="str">
            <v>吴裕</v>
          </cell>
          <cell r="I3667">
            <v>19802920715</v>
          </cell>
        </row>
        <row r="3668">
          <cell r="A3668" t="str">
            <v>吉晨盛泰</v>
          </cell>
          <cell r="B3668" t="str">
            <v>螺纹钢</v>
          </cell>
          <cell r="C3668" t="str">
            <v>HRB400EΦ16mm</v>
          </cell>
          <cell r="D3668" t="str">
            <v>吨</v>
          </cell>
          <cell r="E3668">
            <v>70</v>
          </cell>
          <cell r="F3668">
            <v>45807</v>
          </cell>
          <cell r="G3668" t="str">
            <v>（5标一分部十局第七公司）四川省凉山州布拖县委只洛乡委之洛村</v>
          </cell>
          <cell r="H3668" t="str">
            <v>吴裕</v>
          </cell>
          <cell r="I3668">
            <v>19802920715</v>
          </cell>
        </row>
        <row r="3669">
          <cell r="A3669" t="str">
            <v>吉晨盛泰</v>
          </cell>
          <cell r="B3669" t="str">
            <v>螺纹钢</v>
          </cell>
          <cell r="C3669" t="str">
            <v>HRB400EΦ18mm</v>
          </cell>
          <cell r="D3669" t="str">
            <v>吨</v>
          </cell>
          <cell r="E3669">
            <v>35</v>
          </cell>
          <cell r="F3669">
            <v>45807</v>
          </cell>
          <cell r="G3669" t="str">
            <v>（5标一分部十局第七公司）四川省凉山州布拖县委只洛乡委之洛村</v>
          </cell>
          <cell r="H3669" t="str">
            <v>吴裕</v>
          </cell>
          <cell r="I3669">
            <v>19802920715</v>
          </cell>
        </row>
        <row r="3670">
          <cell r="A3670" t="str">
            <v>吉晨盛泰</v>
          </cell>
          <cell r="B3670" t="str">
            <v>螺纹钢</v>
          </cell>
          <cell r="C3670" t="str">
            <v>HRB500EΦ32mm</v>
          </cell>
          <cell r="D3670" t="str">
            <v>吨</v>
          </cell>
          <cell r="E3670">
            <v>35</v>
          </cell>
          <cell r="F3670">
            <v>45807</v>
          </cell>
          <cell r="G3670" t="str">
            <v>（5标一分部十局第七公司）四川省凉山州布拖县委只洛乡委之洛村</v>
          </cell>
          <cell r="H3670" t="str">
            <v>吴裕</v>
          </cell>
          <cell r="I3670">
            <v>19802920715</v>
          </cell>
        </row>
        <row r="3671">
          <cell r="A3671" t="str">
            <v>吉晨盛泰</v>
          </cell>
          <cell r="B3671" t="str">
            <v>螺纹钢</v>
          </cell>
          <cell r="C3671" t="str">
            <v>HRB400EФ12mm</v>
          </cell>
          <cell r="D3671" t="str">
            <v>吨</v>
          </cell>
          <cell r="E3671">
            <v>150</v>
          </cell>
          <cell r="F3671">
            <v>45807</v>
          </cell>
          <cell r="G3671" t="str">
            <v>凉山州昭觉县新城镇阿都马打中铁十局2#梁场（中铁十局西昭高速3号拌合站过磅）</v>
          </cell>
          <cell r="H3671" t="str">
            <v>魏忠魁</v>
          </cell>
          <cell r="I3671">
            <v>18229056777</v>
          </cell>
        </row>
        <row r="3672">
          <cell r="A3672" t="str">
            <v>吉晨盛泰</v>
          </cell>
          <cell r="B3672" t="str">
            <v>螺纹钢</v>
          </cell>
          <cell r="C3672" t="str">
            <v>HRB400EФ12mm</v>
          </cell>
          <cell r="D3672" t="str">
            <v>吨</v>
          </cell>
          <cell r="E3672">
            <v>15</v>
          </cell>
          <cell r="F3672">
            <v>45807</v>
          </cell>
          <cell r="G3672" t="str">
            <v>凉山州昭觉县达洛乡村委会东300米</v>
          </cell>
          <cell r="H3672" t="str">
            <v>魏忠魁</v>
          </cell>
          <cell r="I3672">
            <v>18229056777</v>
          </cell>
        </row>
        <row r="3673">
          <cell r="A3673" t="str">
            <v>吉晨盛泰</v>
          </cell>
          <cell r="B3673" t="str">
            <v>螺纹钢</v>
          </cell>
          <cell r="C3673" t="str">
            <v>HRB400EФ14mm</v>
          </cell>
          <cell r="D3673" t="str">
            <v>吨</v>
          </cell>
          <cell r="E3673">
            <v>10</v>
          </cell>
          <cell r="F3673">
            <v>45807</v>
          </cell>
          <cell r="G3673" t="str">
            <v>凉山州昭觉县达洛乡村委会东300米</v>
          </cell>
          <cell r="H3673" t="str">
            <v>魏忠魁</v>
          </cell>
          <cell r="I3673">
            <v>18229056777</v>
          </cell>
        </row>
        <row r="3674">
          <cell r="A3674" t="str">
            <v>吉晨盛泰</v>
          </cell>
          <cell r="B3674" t="str">
            <v>螺纹钢</v>
          </cell>
          <cell r="C3674" t="str">
            <v>HRB400EФ16mm</v>
          </cell>
          <cell r="D3674" t="str">
            <v>吨</v>
          </cell>
          <cell r="E3674">
            <v>4</v>
          </cell>
          <cell r="F3674">
            <v>45807</v>
          </cell>
          <cell r="G3674" t="str">
            <v>凉山州昭觉县达洛乡村委会东300米</v>
          </cell>
          <cell r="H3674" t="str">
            <v>魏忠魁</v>
          </cell>
          <cell r="I3674">
            <v>18229056777</v>
          </cell>
        </row>
        <row r="3675">
          <cell r="A3675" t="str">
            <v>吉晨盛泰</v>
          </cell>
          <cell r="B3675" t="str">
            <v>螺纹钢</v>
          </cell>
          <cell r="C3675" t="str">
            <v>HRB500EФ25mm</v>
          </cell>
          <cell r="D3675" t="str">
            <v>吨</v>
          </cell>
          <cell r="E3675">
            <v>32</v>
          </cell>
          <cell r="F3675">
            <v>45807</v>
          </cell>
          <cell r="G3675" t="str">
            <v>凉山州昭觉县达洛乡村委会东300米</v>
          </cell>
          <cell r="H3675" t="str">
            <v>魏忠魁</v>
          </cell>
          <cell r="I3675">
            <v>18229056777</v>
          </cell>
        </row>
        <row r="3676">
          <cell r="A3676" t="str">
            <v>吉晨盛泰</v>
          </cell>
          <cell r="B3676" t="str">
            <v>螺纹钢</v>
          </cell>
          <cell r="C3676" t="str">
            <v>HRB500EФ28mm</v>
          </cell>
          <cell r="D3676" t="str">
            <v>吨</v>
          </cell>
          <cell r="E3676">
            <v>58</v>
          </cell>
          <cell r="F3676">
            <v>45807</v>
          </cell>
          <cell r="G3676" t="str">
            <v>凉山州昭觉县达洛乡村委会东300米</v>
          </cell>
          <cell r="H3676" t="str">
            <v>魏忠魁</v>
          </cell>
          <cell r="I3676">
            <v>18229056777</v>
          </cell>
        </row>
        <row r="3677">
          <cell r="A3677" t="str">
            <v>吉晨盛泰</v>
          </cell>
          <cell r="B3677" t="str">
            <v>螺纹钢</v>
          </cell>
          <cell r="C3677" t="str">
            <v>HRB400EФ32mm</v>
          </cell>
          <cell r="D3677" t="str">
            <v>吨</v>
          </cell>
          <cell r="E3677">
            <v>143</v>
          </cell>
          <cell r="F3677">
            <v>45807</v>
          </cell>
          <cell r="G3677" t="str">
            <v>凉山州昭觉县达洛乡村委会东300米</v>
          </cell>
          <cell r="H3677" t="str">
            <v>魏忠魁</v>
          </cell>
          <cell r="I3677">
            <v>18229056777</v>
          </cell>
        </row>
        <row r="3678">
          <cell r="A3678" t="str">
            <v>吉晨盛泰</v>
          </cell>
          <cell r="B3678" t="str">
            <v>螺纹钢</v>
          </cell>
          <cell r="C3678" t="str">
            <v>HRB400EФ16mm</v>
          </cell>
          <cell r="D3678" t="str">
            <v>吨</v>
          </cell>
          <cell r="E3678">
            <v>15</v>
          </cell>
          <cell r="F3678">
            <v>45807</v>
          </cell>
          <cell r="G3678" t="str">
            <v>凉山州昭觉县谷曲镇瓦洛乌村，注意该卸车点需用四桥车。</v>
          </cell>
          <cell r="H3678" t="str">
            <v>魏忠魁</v>
          </cell>
          <cell r="I3678">
            <v>18229056777</v>
          </cell>
        </row>
        <row r="3679">
          <cell r="A3679" t="str">
            <v>吉晨盛泰</v>
          </cell>
          <cell r="B3679" t="str">
            <v>螺纹钢</v>
          </cell>
          <cell r="C3679" t="str">
            <v>HRB400EФ32mm</v>
          </cell>
          <cell r="D3679" t="str">
            <v>吨</v>
          </cell>
          <cell r="E3679">
            <v>60</v>
          </cell>
          <cell r="F3679">
            <v>45807</v>
          </cell>
          <cell r="G3679" t="str">
            <v>凉山州昭觉县谷曲镇瓦洛乌村，注意该卸车点需用四桥车。</v>
          </cell>
          <cell r="H3679" t="str">
            <v>魏忠魁</v>
          </cell>
          <cell r="I3679">
            <v>18229056777</v>
          </cell>
        </row>
        <row r="3680">
          <cell r="A3680" t="str">
            <v>德胜</v>
          </cell>
          <cell r="B3680" t="str">
            <v>螺纹钢</v>
          </cell>
          <cell r="C3680" t="str">
            <v>HRB400E Φ28 12m</v>
          </cell>
          <cell r="D3680" t="str">
            <v>吨</v>
          </cell>
          <cell r="E3680">
            <v>35</v>
          </cell>
          <cell r="F3680">
            <v>45809</v>
          </cell>
          <cell r="G3680" t="str">
            <v>（中铁广州局-资乐高速5标）四川省乐山市井研县希望大道116号</v>
          </cell>
          <cell r="H3680" t="str">
            <v>廖俊杰</v>
          </cell>
          <cell r="I3680">
            <v>15775100965</v>
          </cell>
        </row>
        <row r="3681">
          <cell r="A3681" t="str">
            <v>德胜</v>
          </cell>
          <cell r="B3681" t="str">
            <v>螺纹钢</v>
          </cell>
          <cell r="C3681" t="str">
            <v>HRB400E Φ20 12m</v>
          </cell>
          <cell r="D3681" t="str">
            <v>吨</v>
          </cell>
          <cell r="E3681">
            <v>35</v>
          </cell>
          <cell r="F3681">
            <v>45809</v>
          </cell>
          <cell r="G3681" t="str">
            <v>（中铁广州局-资乐高速5标）四川省乐山市井研县希望大道116号</v>
          </cell>
          <cell r="H3681" t="str">
            <v>廖俊杰</v>
          </cell>
          <cell r="I3681">
            <v>15775100965</v>
          </cell>
        </row>
        <row r="3682">
          <cell r="A3682" t="str">
            <v>德胜</v>
          </cell>
          <cell r="B3682" t="str">
            <v>螺纹钢</v>
          </cell>
          <cell r="C3682" t="str">
            <v>HRB400E Φ12 9m</v>
          </cell>
          <cell r="D3682" t="str">
            <v>吨</v>
          </cell>
          <cell r="E3682">
            <v>35</v>
          </cell>
          <cell r="F3682">
            <v>45809</v>
          </cell>
          <cell r="G3682" t="str">
            <v>（中铁十局-资乐高速4标）四川省眉山市仁寿县彰加镇促进村中铁十局资乐高速1#钢筋场</v>
          </cell>
          <cell r="H3682" t="str">
            <v>杨飞</v>
          </cell>
          <cell r="I3682">
            <v>15667998777</v>
          </cell>
        </row>
        <row r="3683">
          <cell r="A3683" t="str">
            <v>德胜</v>
          </cell>
          <cell r="B3683" t="str">
            <v>螺纹钢</v>
          </cell>
          <cell r="C3683" t="str">
            <v>HRB400E Φ16 9m</v>
          </cell>
          <cell r="D3683" t="str">
            <v>吨</v>
          </cell>
          <cell r="E3683">
            <v>35</v>
          </cell>
          <cell r="F3683">
            <v>45809</v>
          </cell>
          <cell r="G3683" t="str">
            <v>（中铁十局-资乐高速4标）四川省眉山市仁寿县彰加镇促进村中铁十局资乐高速1#钢筋场</v>
          </cell>
          <cell r="H3683" t="str">
            <v>杨飞</v>
          </cell>
          <cell r="I3683">
            <v>15667998777</v>
          </cell>
        </row>
        <row r="3684">
          <cell r="A3684" t="str">
            <v>德胜</v>
          </cell>
          <cell r="B3684" t="str">
            <v>螺纹钢</v>
          </cell>
          <cell r="C3684" t="str">
            <v>HRB400E Φ25 9m</v>
          </cell>
          <cell r="D3684" t="str">
            <v>吨</v>
          </cell>
          <cell r="E3684">
            <v>35</v>
          </cell>
          <cell r="F3684">
            <v>45809</v>
          </cell>
          <cell r="G3684" t="str">
            <v>（中铁十局-资乐高速4标）四川省眉山市仁寿县彰加镇促进村中铁十局资乐高速1#钢筋场</v>
          </cell>
          <cell r="H3684" t="str">
            <v>杨飞</v>
          </cell>
          <cell r="I3684">
            <v>15667998777</v>
          </cell>
        </row>
        <row r="3685">
          <cell r="A3685" t="str">
            <v>德胜</v>
          </cell>
          <cell r="B3685" t="str">
            <v>螺纹钢</v>
          </cell>
          <cell r="C3685" t="str">
            <v>HRB400E Φ12 9m</v>
          </cell>
          <cell r="D3685" t="str">
            <v>吨</v>
          </cell>
          <cell r="E3685">
            <v>35</v>
          </cell>
          <cell r="F3685">
            <v>45809</v>
          </cell>
          <cell r="G3685" t="str">
            <v>（北京工程局乐山机场项目）乐山市五通桥区冠英镇</v>
          </cell>
          <cell r="H3685" t="str">
            <v>王治</v>
          </cell>
          <cell r="I3685">
            <v>18811564698</v>
          </cell>
        </row>
        <row r="3686">
          <cell r="A3686" t="str">
            <v>润耀</v>
          </cell>
          <cell r="B3686" t="str">
            <v>盘螺</v>
          </cell>
          <cell r="C3686" t="str">
            <v>HRB400E Φ10</v>
          </cell>
          <cell r="D3686" t="str">
            <v>吨</v>
          </cell>
          <cell r="E3686">
            <v>12</v>
          </cell>
          <cell r="F3686">
            <v>45809</v>
          </cell>
          <cell r="G3686" t="str">
            <v>（北京工程局乐山机场项目）乐山市五通桥区冠英镇</v>
          </cell>
          <cell r="H3686" t="str">
            <v>王治</v>
          </cell>
          <cell r="I3686">
            <v>18811564698</v>
          </cell>
        </row>
        <row r="3687">
          <cell r="A3687" t="str">
            <v>润耀</v>
          </cell>
          <cell r="B3687" t="str">
            <v>盘螺</v>
          </cell>
          <cell r="C3687" t="str">
            <v>HRB400E Φ12</v>
          </cell>
          <cell r="D3687" t="str">
            <v>吨</v>
          </cell>
          <cell r="E3687">
            <v>6</v>
          </cell>
          <cell r="F3687">
            <v>45809</v>
          </cell>
          <cell r="G3687" t="str">
            <v>（北京工程局乐山机场项目）乐山市五通桥区冠英镇</v>
          </cell>
          <cell r="H3687" t="str">
            <v>王治</v>
          </cell>
          <cell r="I3687">
            <v>18811564698</v>
          </cell>
        </row>
        <row r="3688">
          <cell r="A3688" t="str">
            <v>润耀</v>
          </cell>
          <cell r="B3688" t="str">
            <v>螺纹钢</v>
          </cell>
          <cell r="C3688" t="str">
            <v>HRB400E Φ14 9m</v>
          </cell>
          <cell r="D3688" t="str">
            <v>吨</v>
          </cell>
          <cell r="E3688">
            <v>35</v>
          </cell>
          <cell r="F3688">
            <v>45809</v>
          </cell>
          <cell r="G3688" t="str">
            <v>（北京工程局乐山机场项目）乐山市五通桥区冠英镇</v>
          </cell>
          <cell r="H3688" t="str">
            <v>王治</v>
          </cell>
          <cell r="I3688">
            <v>18811564698</v>
          </cell>
        </row>
        <row r="3689">
          <cell r="A3689" t="str">
            <v>润耀</v>
          </cell>
          <cell r="B3689" t="str">
            <v>螺纹钢</v>
          </cell>
          <cell r="C3689" t="str">
            <v>HRB400E Φ16 9m</v>
          </cell>
          <cell r="D3689" t="str">
            <v>吨</v>
          </cell>
          <cell r="E3689">
            <v>22</v>
          </cell>
          <cell r="F3689">
            <v>45809</v>
          </cell>
          <cell r="G3689" t="str">
            <v>（北京工程局乐山机场项目）乐山市五通桥区冠英镇</v>
          </cell>
          <cell r="H3689" t="str">
            <v>王治</v>
          </cell>
          <cell r="I3689">
            <v>18811564698</v>
          </cell>
        </row>
        <row r="3690">
          <cell r="A3690" t="str">
            <v>润耀</v>
          </cell>
          <cell r="B3690" t="str">
            <v>盘螺</v>
          </cell>
          <cell r="C3690" t="str">
            <v>HRB400E Φ10</v>
          </cell>
          <cell r="D3690" t="str">
            <v>吨</v>
          </cell>
          <cell r="E3690">
            <v>8</v>
          </cell>
          <cell r="F3690">
            <v>45809</v>
          </cell>
          <cell r="G3690" t="str">
            <v>（北京工程局乐山机场项目）乐山市五通桥区冠英镇</v>
          </cell>
          <cell r="H3690" t="str">
            <v>王治</v>
          </cell>
          <cell r="I3690">
            <v>18811564698</v>
          </cell>
        </row>
        <row r="3691">
          <cell r="A3691" t="str">
            <v>润耀</v>
          </cell>
          <cell r="B3691" t="str">
            <v>盘螺</v>
          </cell>
          <cell r="C3691" t="str">
            <v>HRB400E Φ10</v>
          </cell>
          <cell r="D3691" t="str">
            <v>吨</v>
          </cell>
          <cell r="E3691">
            <v>35</v>
          </cell>
          <cell r="F3691">
            <v>45809</v>
          </cell>
          <cell r="G3691" t="str">
            <v>（北京工程局乐山机场项目）乐山市五通桥区冠英镇</v>
          </cell>
          <cell r="H3691" t="str">
            <v>王治</v>
          </cell>
          <cell r="I3691">
            <v>18811564698</v>
          </cell>
        </row>
        <row r="3692">
          <cell r="A3692" t="str">
            <v>润耀</v>
          </cell>
          <cell r="B3692" t="str">
            <v>盘螺</v>
          </cell>
          <cell r="C3692" t="str">
            <v>HRB400E Φ10</v>
          </cell>
          <cell r="D3692" t="str">
            <v>吨</v>
          </cell>
          <cell r="E3692">
            <v>15</v>
          </cell>
          <cell r="F3692">
            <v>45809</v>
          </cell>
          <cell r="G3692" t="str">
            <v>（北京工程局乐山机场项目）乐山市五通桥区冠英镇</v>
          </cell>
          <cell r="H3692" t="str">
            <v>王治</v>
          </cell>
          <cell r="I3692">
            <v>18811564698</v>
          </cell>
        </row>
        <row r="3693">
          <cell r="A3693" t="str">
            <v>润耀</v>
          </cell>
          <cell r="B3693" t="str">
            <v>螺纹钢</v>
          </cell>
          <cell r="C3693" t="str">
            <v>HRB400E Φ16 9m</v>
          </cell>
          <cell r="D3693" t="str">
            <v>吨</v>
          </cell>
          <cell r="E3693">
            <v>12</v>
          </cell>
          <cell r="F3693">
            <v>45809</v>
          </cell>
          <cell r="G3693" t="str">
            <v>（北京工程局乐山机场项目）乐山市五通桥区冠英镇</v>
          </cell>
          <cell r="H3693" t="str">
            <v>王治</v>
          </cell>
          <cell r="I3693">
            <v>18811564698</v>
          </cell>
        </row>
        <row r="3694">
          <cell r="A3694" t="str">
            <v>润耀</v>
          </cell>
          <cell r="B3694" t="str">
            <v>螺纹钢</v>
          </cell>
          <cell r="C3694" t="str">
            <v>HRB400E Φ20 9m</v>
          </cell>
          <cell r="D3694" t="str">
            <v>吨</v>
          </cell>
          <cell r="E3694">
            <v>20</v>
          </cell>
          <cell r="F3694">
            <v>45809</v>
          </cell>
          <cell r="G3694" t="str">
            <v>（北京工程局乐山机场项目）乐山市五通桥区冠英镇</v>
          </cell>
          <cell r="H3694" t="str">
            <v>王治</v>
          </cell>
          <cell r="I3694">
            <v>18811564698</v>
          </cell>
        </row>
        <row r="3695">
          <cell r="A3695" t="str">
            <v>润耀</v>
          </cell>
          <cell r="B3695" t="str">
            <v>螺纹钢</v>
          </cell>
          <cell r="C3695" t="str">
            <v>HRB400E Φ22 9m</v>
          </cell>
          <cell r="D3695" t="str">
            <v>吨</v>
          </cell>
          <cell r="E3695">
            <v>16</v>
          </cell>
          <cell r="F3695">
            <v>45809</v>
          </cell>
          <cell r="G3695" t="str">
            <v>（北京工程局乐山机场项目）乐山市五通桥区冠英镇</v>
          </cell>
          <cell r="H3695" t="str">
            <v>王治</v>
          </cell>
          <cell r="I3695">
            <v>18811564698</v>
          </cell>
        </row>
        <row r="3696">
          <cell r="A3696" t="str">
            <v>润耀</v>
          </cell>
          <cell r="B3696" t="str">
            <v>螺纹钢</v>
          </cell>
          <cell r="C3696" t="str">
            <v>HRB400E Φ25 9m</v>
          </cell>
          <cell r="D3696" t="str">
            <v>吨</v>
          </cell>
          <cell r="E3696">
            <v>30</v>
          </cell>
          <cell r="F3696">
            <v>45809</v>
          </cell>
          <cell r="G3696" t="str">
            <v>（北京工程局乐山机场项目）乐山市五通桥区冠英镇</v>
          </cell>
          <cell r="H3696" t="str">
            <v>王治</v>
          </cell>
          <cell r="I3696">
            <v>18811564698</v>
          </cell>
        </row>
        <row r="3697">
          <cell r="A3697" t="str">
            <v>湖北商贸</v>
          </cell>
          <cell r="B3697" t="str">
            <v>高线</v>
          </cell>
          <cell r="C3697" t="str">
            <v>HPB300Φ8</v>
          </cell>
          <cell r="D3697" t="str">
            <v>吨</v>
          </cell>
          <cell r="E3697">
            <v>35</v>
          </cell>
          <cell r="F3697">
            <v>45809</v>
          </cell>
          <cell r="G3697" t="str">
            <v>（中铁十局-资乐高速4标）四川省眉山市仁寿县彰加镇促进村中铁十局资乐高速1#钢筋场</v>
          </cell>
          <cell r="H3697" t="str">
            <v>杨飞</v>
          </cell>
          <cell r="I3697">
            <v>15667998777</v>
          </cell>
        </row>
        <row r="3698">
          <cell r="A3698" t="str">
            <v>湖北商贸</v>
          </cell>
          <cell r="B3698" t="str">
            <v>高线</v>
          </cell>
          <cell r="C3698" t="str">
            <v>HPB300Φ10</v>
          </cell>
          <cell r="D3698" t="str">
            <v>吨</v>
          </cell>
          <cell r="E3698">
            <v>30</v>
          </cell>
          <cell r="F3698">
            <v>45809</v>
          </cell>
          <cell r="G3698" t="str">
            <v>（中铁十局-资乐高速4标）四川省眉山市仁寿县彰加镇促进村中铁十局资乐高速1#钢筋场</v>
          </cell>
          <cell r="H3698" t="str">
            <v>杨飞</v>
          </cell>
          <cell r="I3698">
            <v>15667998777</v>
          </cell>
        </row>
        <row r="3699">
          <cell r="A3699" t="str">
            <v>湖北商贸</v>
          </cell>
          <cell r="B3699" t="str">
            <v>螺纹钢</v>
          </cell>
          <cell r="C3699" t="str">
            <v>HRB400E Φ12 9m</v>
          </cell>
          <cell r="D3699" t="str">
            <v>吨</v>
          </cell>
          <cell r="E3699">
            <v>5</v>
          </cell>
          <cell r="F3699">
            <v>45809</v>
          </cell>
          <cell r="G3699" t="str">
            <v>（中铁十局-资乐高速4标）四川省眉山市仁寿县彰加镇促进村中铁十局资乐高速1#钢筋场</v>
          </cell>
          <cell r="H3699" t="str">
            <v>杨飞</v>
          </cell>
          <cell r="I3699">
            <v>15667998777</v>
          </cell>
        </row>
        <row r="3700">
          <cell r="A3700" t="str">
            <v>湖北商贸</v>
          </cell>
          <cell r="B3700" t="str">
            <v>高线</v>
          </cell>
          <cell r="C3700" t="str">
            <v>HPB300Φ10</v>
          </cell>
          <cell r="D3700" t="str">
            <v>吨</v>
          </cell>
          <cell r="E3700">
            <v>35</v>
          </cell>
          <cell r="F3700">
            <v>45809</v>
          </cell>
          <cell r="G3700" t="str">
            <v>（中铁北京局-资乐高速6标）四川省乐山市市中区土主镇资乐高速TJ6标项目试验室</v>
          </cell>
          <cell r="H3700" t="str">
            <v>刘岩</v>
          </cell>
          <cell r="I3700">
            <v>18543566469</v>
          </cell>
        </row>
        <row r="3701">
          <cell r="A3701" t="str">
            <v>德胜</v>
          </cell>
          <cell r="B3701" t="str">
            <v>螺纹钢</v>
          </cell>
          <cell r="C3701" t="str">
            <v>HRB400E Φ14 9m</v>
          </cell>
          <cell r="D3701" t="str">
            <v>吨</v>
          </cell>
          <cell r="E3701">
            <v>35</v>
          </cell>
          <cell r="F3701">
            <v>45810</v>
          </cell>
          <cell r="G3701" t="str">
            <v>（北京工程局乐山机场项目）乐山市五通桥区冠英镇</v>
          </cell>
          <cell r="H3701" t="str">
            <v>王治</v>
          </cell>
          <cell r="I3701">
            <v>18811564698</v>
          </cell>
        </row>
        <row r="3702">
          <cell r="A3702" t="str">
            <v>德胜</v>
          </cell>
          <cell r="B3702" t="str">
            <v>螺纹钢</v>
          </cell>
          <cell r="C3702" t="str">
            <v>HRB400E Φ18 9m</v>
          </cell>
          <cell r="D3702" t="str">
            <v>吨</v>
          </cell>
          <cell r="E3702">
            <v>35</v>
          </cell>
          <cell r="F3702">
            <v>45810</v>
          </cell>
          <cell r="G3702" t="str">
            <v>（北京工程局乐山机场项目）乐山市五通桥区冠英镇</v>
          </cell>
          <cell r="H3702" t="str">
            <v>王治</v>
          </cell>
          <cell r="I3702">
            <v>18811564698</v>
          </cell>
        </row>
        <row r="3703">
          <cell r="A3703" t="str">
            <v>晋邦</v>
          </cell>
          <cell r="B3703" t="str">
            <v>盘螺</v>
          </cell>
          <cell r="C3703" t="str">
            <v>HRB400E Φ8</v>
          </cell>
          <cell r="D3703" t="str">
            <v>吨</v>
          </cell>
          <cell r="E3703">
            <v>2</v>
          </cell>
          <cell r="F3703">
            <v>45810</v>
          </cell>
          <cell r="G3703" t="str">
            <v>（十九冶-华电重庆奉节）重庆市奉节县康乐镇七星村</v>
          </cell>
          <cell r="H3703" t="str">
            <v>岑甲乐</v>
          </cell>
          <cell r="I3703">
            <v>17349037782</v>
          </cell>
        </row>
        <row r="3704">
          <cell r="A3704" t="str">
            <v>晋邦</v>
          </cell>
          <cell r="B3704" t="str">
            <v>盘螺</v>
          </cell>
          <cell r="C3704" t="str">
            <v>HRB400E Φ10</v>
          </cell>
          <cell r="D3704" t="str">
            <v>吨</v>
          </cell>
          <cell r="E3704">
            <v>12</v>
          </cell>
          <cell r="F3704">
            <v>45810</v>
          </cell>
          <cell r="G3704" t="str">
            <v>（十九冶-华电重庆奉节）重庆市奉节县康乐镇七星村</v>
          </cell>
          <cell r="H3704" t="str">
            <v>岑甲乐</v>
          </cell>
          <cell r="I3704">
            <v>17349037782</v>
          </cell>
        </row>
        <row r="3705">
          <cell r="A3705" t="str">
            <v>晋邦</v>
          </cell>
          <cell r="B3705" t="str">
            <v>螺纹钢</v>
          </cell>
          <cell r="C3705" t="str">
            <v>HRB400E Φ16 9m</v>
          </cell>
          <cell r="D3705" t="str">
            <v>吨</v>
          </cell>
          <cell r="E3705">
            <v>13</v>
          </cell>
          <cell r="F3705">
            <v>45810</v>
          </cell>
          <cell r="G3705" t="str">
            <v>（十九冶-华电重庆奉节）重庆市奉节县康乐镇七星村</v>
          </cell>
          <cell r="H3705" t="str">
            <v>岑甲乐</v>
          </cell>
          <cell r="I3705">
            <v>17349037782</v>
          </cell>
        </row>
        <row r="3706">
          <cell r="A3706" t="str">
            <v>晋邦</v>
          </cell>
          <cell r="B3706" t="str">
            <v>螺纹钢</v>
          </cell>
          <cell r="C3706" t="str">
            <v>HRB400E Φ18 9m</v>
          </cell>
          <cell r="D3706" t="str">
            <v>吨</v>
          </cell>
          <cell r="E3706">
            <v>5</v>
          </cell>
          <cell r="F3706">
            <v>45810</v>
          </cell>
          <cell r="G3706" t="str">
            <v>（十九冶-华电重庆奉节）重庆市奉节县康乐镇七星村</v>
          </cell>
          <cell r="H3706" t="str">
            <v>岑甲乐</v>
          </cell>
          <cell r="I3706">
            <v>17349037782</v>
          </cell>
        </row>
        <row r="3707">
          <cell r="A3707" t="str">
            <v>晋邦</v>
          </cell>
          <cell r="B3707" t="str">
            <v>螺纹钢</v>
          </cell>
          <cell r="C3707" t="str">
            <v>HRB400E Φ20 9m</v>
          </cell>
          <cell r="D3707" t="str">
            <v>吨</v>
          </cell>
          <cell r="E3707">
            <v>2</v>
          </cell>
          <cell r="F3707">
            <v>45810</v>
          </cell>
          <cell r="G3707" t="str">
            <v>（十九冶-华电重庆奉节）重庆市奉节县康乐镇七星村</v>
          </cell>
          <cell r="H3707" t="str">
            <v>岑甲乐</v>
          </cell>
          <cell r="I3707">
            <v>17349037782</v>
          </cell>
        </row>
        <row r="3708">
          <cell r="A3708" t="str">
            <v>晋邦</v>
          </cell>
          <cell r="B3708" t="str">
            <v>螺纹钢</v>
          </cell>
          <cell r="C3708" t="str">
            <v>HRB400E Φ22 9m</v>
          </cell>
          <cell r="D3708" t="str">
            <v>吨</v>
          </cell>
          <cell r="E3708">
            <v>5</v>
          </cell>
          <cell r="F3708">
            <v>45810</v>
          </cell>
          <cell r="G3708" t="str">
            <v>（十九冶-华电重庆奉节）重庆市奉节县康乐镇七星村</v>
          </cell>
          <cell r="H3708" t="str">
            <v>岑甲乐</v>
          </cell>
          <cell r="I3708">
            <v>17349037782</v>
          </cell>
        </row>
        <row r="3709">
          <cell r="A3709" t="str">
            <v>晋邦</v>
          </cell>
          <cell r="B3709" t="str">
            <v>螺纹钢</v>
          </cell>
          <cell r="C3709" t="str">
            <v>HRB400E Φ25 9m</v>
          </cell>
          <cell r="D3709" t="str">
            <v>吨</v>
          </cell>
          <cell r="E3709">
            <v>30</v>
          </cell>
          <cell r="F3709">
            <v>45810</v>
          </cell>
          <cell r="G3709" t="str">
            <v>（十九冶-华电重庆奉节）重庆市奉节县康乐镇七星村</v>
          </cell>
          <cell r="H3709" t="str">
            <v>岑甲乐</v>
          </cell>
          <cell r="I3709">
            <v>17349037782</v>
          </cell>
        </row>
        <row r="3710">
          <cell r="A3710" t="str">
            <v>晋邦</v>
          </cell>
          <cell r="B3710" t="str">
            <v>螺纹钢</v>
          </cell>
          <cell r="C3710" t="str">
            <v>HRB400E Φ28 9m</v>
          </cell>
          <cell r="D3710" t="str">
            <v>吨</v>
          </cell>
          <cell r="E3710">
            <v>2</v>
          </cell>
          <cell r="F3710">
            <v>45810</v>
          </cell>
          <cell r="G3710" t="str">
            <v>（十九冶-华电重庆奉节）重庆市奉节县康乐镇七星村</v>
          </cell>
          <cell r="H3710" t="str">
            <v>岑甲乐</v>
          </cell>
          <cell r="I3710">
            <v>17349037782</v>
          </cell>
        </row>
        <row r="3711">
          <cell r="A3711" t="str">
            <v>德胜</v>
          </cell>
          <cell r="B3711" t="str">
            <v>螺纹钢</v>
          </cell>
          <cell r="C3711" t="str">
            <v>HRB400EΦ12*9m</v>
          </cell>
          <cell r="D3711" t="str">
            <v>吨</v>
          </cell>
          <cell r="E3711">
            <v>17</v>
          </cell>
          <cell r="F3711">
            <v>45810</v>
          </cell>
          <cell r="G3711" t="str">
            <v>乐山市峨边县沙坪镇核桃坪S309中铁一局大渡河大桥项目</v>
          </cell>
          <cell r="H3711" t="str">
            <v>吕春春</v>
          </cell>
          <cell r="I3711" t="str">
            <v>18329268222</v>
          </cell>
        </row>
        <row r="3712">
          <cell r="A3712" t="str">
            <v>德胜</v>
          </cell>
          <cell r="B3712" t="str">
            <v>螺纹钢</v>
          </cell>
          <cell r="C3712" t="str">
            <v>HRB400EΦ16*9m</v>
          </cell>
          <cell r="D3712" t="str">
            <v>吨</v>
          </cell>
          <cell r="E3712">
            <v>35</v>
          </cell>
          <cell r="F3712">
            <v>45810</v>
          </cell>
          <cell r="G3712" t="str">
            <v>乐山市峨边县沙坪镇中铁一局钢筋加工厂（污水处理厂）</v>
          </cell>
          <cell r="H3712" t="str">
            <v>吕春春</v>
          </cell>
          <cell r="I3712" t="str">
            <v>18329268222</v>
          </cell>
        </row>
        <row r="3713">
          <cell r="A3713" t="str">
            <v>德胜</v>
          </cell>
          <cell r="B3713" t="str">
            <v>螺纹钢</v>
          </cell>
          <cell r="C3713" t="str">
            <v>HRB400EΦ20*9m</v>
          </cell>
          <cell r="D3713" t="str">
            <v>吨</v>
          </cell>
          <cell r="E3713">
            <v>17</v>
          </cell>
          <cell r="F3713">
            <v>45810</v>
          </cell>
          <cell r="G3713" t="str">
            <v>乐山市峨边县沙坪镇中铁一局钢筋加工厂（污水处理厂）</v>
          </cell>
          <cell r="H3713" t="str">
            <v>吕春春</v>
          </cell>
          <cell r="I3713" t="str">
            <v>18329268222</v>
          </cell>
        </row>
        <row r="3714">
          <cell r="A3714" t="str">
            <v>德胜</v>
          </cell>
          <cell r="B3714" t="str">
            <v>螺纹钢</v>
          </cell>
          <cell r="C3714" t="str">
            <v>HRB400EΦ25*9m</v>
          </cell>
          <cell r="D3714" t="str">
            <v>吨</v>
          </cell>
          <cell r="E3714">
            <v>35</v>
          </cell>
          <cell r="F3714">
            <v>45810</v>
          </cell>
          <cell r="G3714" t="str">
            <v>乐山市峨边县沙坪镇中铁一局钢筋加工厂（污水处理厂）</v>
          </cell>
          <cell r="H3714" t="str">
            <v>吕春春</v>
          </cell>
          <cell r="I3714" t="str">
            <v>18329268222</v>
          </cell>
        </row>
        <row r="3715">
          <cell r="A3715" t="str">
            <v>德胜</v>
          </cell>
          <cell r="B3715" t="str">
            <v>螺纹钢</v>
          </cell>
          <cell r="C3715" t="str">
            <v>HRB400EΦ28*9m</v>
          </cell>
          <cell r="D3715" t="str">
            <v>吨</v>
          </cell>
          <cell r="E3715">
            <v>35</v>
          </cell>
          <cell r="F3715">
            <v>45810</v>
          </cell>
          <cell r="G3715" t="str">
            <v>乐山市峨边县沙坪镇中铁一局钢筋加工厂（污水处理厂）</v>
          </cell>
          <cell r="H3715" t="str">
            <v>吕春春</v>
          </cell>
          <cell r="I3715" t="str">
            <v>18329268222</v>
          </cell>
        </row>
        <row r="3716">
          <cell r="A3716" t="str">
            <v>润耀</v>
          </cell>
          <cell r="B3716" t="str">
            <v>盘螺</v>
          </cell>
          <cell r="C3716" t="str">
            <v>HRB400E Φ8</v>
          </cell>
          <cell r="D3716" t="str">
            <v>吨</v>
          </cell>
          <cell r="E3716">
            <v>11</v>
          </cell>
          <cell r="F3716">
            <v>45810</v>
          </cell>
          <cell r="G3716" t="str">
            <v>（华西简阳西城嘉苑）四川省成都市简阳市简城街道高屋村</v>
          </cell>
          <cell r="H3716" t="str">
            <v>张瀚镭</v>
          </cell>
          <cell r="I3716">
            <v>15884666220</v>
          </cell>
        </row>
        <row r="3717">
          <cell r="A3717" t="str">
            <v>润耀</v>
          </cell>
          <cell r="B3717" t="str">
            <v>盘螺</v>
          </cell>
          <cell r="C3717" t="str">
            <v>HRB400E Φ10</v>
          </cell>
          <cell r="D3717" t="str">
            <v>吨</v>
          </cell>
          <cell r="E3717">
            <v>24</v>
          </cell>
          <cell r="F3717">
            <v>45810</v>
          </cell>
          <cell r="G3717" t="str">
            <v>（华西简阳西城嘉苑）四川省成都市简阳市简城街道高屋村</v>
          </cell>
          <cell r="H3717" t="str">
            <v>张瀚镭</v>
          </cell>
          <cell r="I3717">
            <v>15884666220</v>
          </cell>
        </row>
        <row r="3718">
          <cell r="A3718" t="str">
            <v>润耀</v>
          </cell>
          <cell r="B3718" t="str">
            <v>盘螺</v>
          </cell>
          <cell r="C3718" t="str">
            <v>HRB400E Φ12</v>
          </cell>
          <cell r="D3718" t="str">
            <v>吨</v>
          </cell>
          <cell r="E3718">
            <v>35</v>
          </cell>
          <cell r="F3718">
            <v>45810</v>
          </cell>
          <cell r="G3718" t="str">
            <v>（华西简阳西城嘉苑）四川省成都市简阳市简城街道高屋村</v>
          </cell>
          <cell r="H3718" t="str">
            <v>张瀚镭</v>
          </cell>
          <cell r="I3718">
            <v>15884666220</v>
          </cell>
        </row>
        <row r="3719">
          <cell r="A3719" t="str">
            <v>德胜</v>
          </cell>
          <cell r="B3719" t="str">
            <v>螺纹钢</v>
          </cell>
          <cell r="C3719" t="str">
            <v>HRB400E Φ14 9m</v>
          </cell>
          <cell r="D3719" t="str">
            <v>吨</v>
          </cell>
          <cell r="E3719">
            <v>17</v>
          </cell>
          <cell r="F3719">
            <v>45810</v>
          </cell>
          <cell r="G3719" t="str">
            <v>（华西简阳西城嘉苑）四川省成都市简阳市简城街道高屋村</v>
          </cell>
          <cell r="H3719" t="str">
            <v>张瀚镭</v>
          </cell>
          <cell r="I3719">
            <v>15884666220</v>
          </cell>
        </row>
        <row r="3720">
          <cell r="A3720" t="str">
            <v>德胜</v>
          </cell>
          <cell r="B3720" t="str">
            <v>螺纹钢</v>
          </cell>
          <cell r="C3720" t="str">
            <v>HRB400E Φ16 9m</v>
          </cell>
          <cell r="D3720" t="str">
            <v>吨</v>
          </cell>
          <cell r="E3720">
            <v>68</v>
          </cell>
          <cell r="F3720">
            <v>45810</v>
          </cell>
          <cell r="G3720" t="str">
            <v>（华西简阳西城嘉苑）四川省成都市简阳市简城街道高屋村</v>
          </cell>
          <cell r="H3720" t="str">
            <v>张瀚镭</v>
          </cell>
          <cell r="I3720">
            <v>15884666220</v>
          </cell>
        </row>
        <row r="3721">
          <cell r="A3721" t="str">
            <v>德胜</v>
          </cell>
          <cell r="B3721" t="str">
            <v>螺纹钢</v>
          </cell>
          <cell r="C3721" t="str">
            <v>HRB400E Φ18 9m</v>
          </cell>
          <cell r="D3721" t="str">
            <v>吨</v>
          </cell>
          <cell r="E3721">
            <v>20</v>
          </cell>
          <cell r="F3721">
            <v>45810</v>
          </cell>
          <cell r="G3721" t="str">
            <v>（华西简阳西城嘉苑）四川省成都市简阳市简城街道高屋村</v>
          </cell>
          <cell r="H3721" t="str">
            <v>张瀚镭</v>
          </cell>
          <cell r="I3721">
            <v>15884666220</v>
          </cell>
        </row>
        <row r="3722">
          <cell r="A3722" t="str">
            <v>德胜</v>
          </cell>
          <cell r="B3722" t="str">
            <v>螺纹钢</v>
          </cell>
          <cell r="C3722" t="str">
            <v>HRB400E Φ20 9m</v>
          </cell>
          <cell r="D3722" t="str">
            <v>吨</v>
          </cell>
          <cell r="E3722">
            <v>94</v>
          </cell>
          <cell r="F3722">
            <v>45810</v>
          </cell>
          <cell r="G3722" t="str">
            <v>（华西简阳西城嘉苑）四川省成都市简阳市简城街道高屋村</v>
          </cell>
          <cell r="H3722" t="str">
            <v>张瀚镭</v>
          </cell>
          <cell r="I3722">
            <v>15884666220</v>
          </cell>
        </row>
        <row r="3723">
          <cell r="A3723" t="str">
            <v>德胜</v>
          </cell>
          <cell r="B3723" t="str">
            <v>螺纹钢</v>
          </cell>
          <cell r="C3723" t="str">
            <v>HRB400E Φ22 9m</v>
          </cell>
          <cell r="D3723" t="str">
            <v>吨</v>
          </cell>
          <cell r="E3723">
            <v>12</v>
          </cell>
          <cell r="F3723">
            <v>45810</v>
          </cell>
          <cell r="G3723" t="str">
            <v>（华西简阳西城嘉苑）四川省成都市简阳市简城街道高屋村</v>
          </cell>
          <cell r="H3723" t="str">
            <v>张瀚镭</v>
          </cell>
          <cell r="I3723">
            <v>15884666220</v>
          </cell>
        </row>
        <row r="3724">
          <cell r="A3724" t="str">
            <v>德胜</v>
          </cell>
          <cell r="B3724" t="str">
            <v>螺纹钢</v>
          </cell>
          <cell r="C3724" t="str">
            <v>HRB400E Φ25 9m</v>
          </cell>
          <cell r="D3724" t="str">
            <v>吨</v>
          </cell>
          <cell r="E3724">
            <v>36</v>
          </cell>
          <cell r="F3724">
            <v>45810</v>
          </cell>
          <cell r="G3724" t="str">
            <v>（华西简阳西城嘉苑）四川省成都市简阳市简城街道高屋村</v>
          </cell>
          <cell r="H3724" t="str">
            <v>张瀚镭</v>
          </cell>
          <cell r="I3724">
            <v>15884666220</v>
          </cell>
        </row>
        <row r="3725">
          <cell r="A3725" t="str">
            <v>泸钢</v>
          </cell>
          <cell r="B3725" t="str">
            <v>盘螺</v>
          </cell>
          <cell r="C3725" t="str">
            <v>HRB400E Φ6</v>
          </cell>
          <cell r="D3725" t="str">
            <v>吨</v>
          </cell>
          <cell r="E3725">
            <v>15</v>
          </cell>
          <cell r="F3725">
            <v>45810</v>
          </cell>
          <cell r="G3725" t="str">
            <v>（四川商建-射洪城乡一体化项目）遂宁市射洪市忠新幼儿园北侧约220米新溪小区</v>
          </cell>
          <cell r="H3725" t="str">
            <v>柏子刚</v>
          </cell>
          <cell r="I3725">
            <v>15692885305</v>
          </cell>
        </row>
        <row r="3726">
          <cell r="A3726" t="str">
            <v>泸钢</v>
          </cell>
          <cell r="B3726" t="str">
            <v>螺纹钢</v>
          </cell>
          <cell r="C3726" t="str">
            <v>HRB500E Φ12</v>
          </cell>
          <cell r="D3726" t="str">
            <v>吨</v>
          </cell>
          <cell r="E3726">
            <v>6</v>
          </cell>
          <cell r="F3726">
            <v>45810</v>
          </cell>
          <cell r="G3726" t="str">
            <v>（四川商建-射洪城乡一体化项目）遂宁市射洪市忠新幼儿园北侧约220米新溪小区</v>
          </cell>
          <cell r="H3726" t="str">
            <v>柏子刚</v>
          </cell>
          <cell r="I3726">
            <v>15692885305</v>
          </cell>
        </row>
        <row r="3727">
          <cell r="A3727" t="str">
            <v>泸钢</v>
          </cell>
          <cell r="B3727" t="str">
            <v>螺纹钢</v>
          </cell>
          <cell r="C3727" t="str">
            <v>HRB500E Φ22</v>
          </cell>
          <cell r="D3727" t="str">
            <v>吨</v>
          </cell>
          <cell r="E3727">
            <v>9</v>
          </cell>
          <cell r="F3727">
            <v>45810</v>
          </cell>
          <cell r="G3727" t="str">
            <v>（四川商建-射洪城乡一体化项目）遂宁市射洪市忠新幼儿园北侧约220米新溪小区</v>
          </cell>
          <cell r="H3727" t="str">
            <v>柏子刚</v>
          </cell>
          <cell r="I3727">
            <v>15692885305</v>
          </cell>
        </row>
        <row r="3728">
          <cell r="A3728" t="str">
            <v>泸钢</v>
          </cell>
          <cell r="B3728" t="str">
            <v>螺纹钢</v>
          </cell>
          <cell r="C3728" t="str">
            <v>HRB500E Φ25</v>
          </cell>
          <cell r="D3728" t="str">
            <v>吨</v>
          </cell>
          <cell r="E3728">
            <v>40</v>
          </cell>
          <cell r="F3728">
            <v>45810</v>
          </cell>
          <cell r="G3728" t="str">
            <v>（四川商建-射洪城乡一体化项目）遂宁市射洪市忠新幼儿园北侧约220米新溪小区</v>
          </cell>
          <cell r="H3728" t="str">
            <v>柏子刚</v>
          </cell>
          <cell r="I3728">
            <v>15692885305</v>
          </cell>
        </row>
        <row r="3729">
          <cell r="A3729" t="str">
            <v>德胜</v>
          </cell>
          <cell r="B3729" t="str">
            <v>螺纹钢</v>
          </cell>
          <cell r="C3729" t="str">
            <v>HRB400EФ12mm</v>
          </cell>
          <cell r="D3729" t="str">
            <v>吨</v>
          </cell>
          <cell r="E3729">
            <v>35</v>
          </cell>
          <cell r="F3729">
            <v>45810</v>
          </cell>
          <cell r="G3729" t="str">
            <v>（中铁五局一公司西昭高速3标)四川省凉山彝族自治州布拖县地洛镇桥边村钢筋加工厂</v>
          </cell>
          <cell r="H3729" t="str">
            <v>林正兴</v>
          </cell>
          <cell r="I3729">
            <v>18770671688</v>
          </cell>
        </row>
        <row r="3730">
          <cell r="A3730" t="str">
            <v>德胜</v>
          </cell>
          <cell r="B3730" t="str">
            <v>螺纹钢</v>
          </cell>
          <cell r="C3730" t="str">
            <v>HRB400EФ16mm</v>
          </cell>
          <cell r="D3730" t="str">
            <v>吨</v>
          </cell>
          <cell r="E3730">
            <v>35</v>
          </cell>
          <cell r="F3730">
            <v>45810</v>
          </cell>
          <cell r="G3730" t="str">
            <v>（中铁五局一公司西昭高速3标)四川省凉山彝族自治州布拖县地洛镇桥边村钢筋加工厂</v>
          </cell>
          <cell r="H3730" t="str">
            <v>林正兴</v>
          </cell>
          <cell r="I3730">
            <v>18770671688</v>
          </cell>
        </row>
        <row r="3731">
          <cell r="A3731" t="str">
            <v>德胜</v>
          </cell>
          <cell r="B3731" t="str">
            <v>螺纹钢</v>
          </cell>
          <cell r="C3731" t="str">
            <v>HRB500EΦ28</v>
          </cell>
          <cell r="D3731" t="str">
            <v>吨</v>
          </cell>
          <cell r="E3731">
            <v>210</v>
          </cell>
          <cell r="F3731">
            <v>45810</v>
          </cell>
          <cell r="G3731" t="str">
            <v>（中铁广州局深圳公司西昭高速9标）四川省凉山彝族自治州西昌市西乡乡三百村</v>
          </cell>
          <cell r="H3731" t="str">
            <v>伍红林</v>
          </cell>
          <cell r="I3731">
            <v>18683860677</v>
          </cell>
        </row>
        <row r="3732">
          <cell r="A3732" t="str">
            <v>凤钢</v>
          </cell>
          <cell r="B3732" t="str">
            <v>螺纹钢</v>
          </cell>
          <cell r="C3732" t="str">
            <v>HRB400EФ16mm</v>
          </cell>
          <cell r="D3732" t="str">
            <v>吨</v>
          </cell>
          <cell r="E3732">
            <v>160</v>
          </cell>
          <cell r="F3732">
            <v>45810</v>
          </cell>
          <cell r="G3732" t="str">
            <v>（中铁五局一公司西昭高速3标)四川省凉山彝族自治州布拖县地洛镇桥边村钢筋加工厂</v>
          </cell>
          <cell r="H3732" t="str">
            <v>林正兴</v>
          </cell>
          <cell r="I3732">
            <v>18770671688</v>
          </cell>
        </row>
        <row r="3733">
          <cell r="A3733" t="str">
            <v>德胜</v>
          </cell>
          <cell r="B3733" t="str">
            <v>螺纹钢</v>
          </cell>
          <cell r="C3733" t="str">
            <v>HRB400E Φ14 12m</v>
          </cell>
          <cell r="D3733" t="str">
            <v>吨</v>
          </cell>
          <cell r="E3733">
            <v>19.313</v>
          </cell>
          <cell r="F3733">
            <v>45811</v>
          </cell>
          <cell r="G3733" t="str">
            <v>（安久供应链项目）四川省宜宾市翠屏区志诚路</v>
          </cell>
          <cell r="H3733" t="str">
            <v>毛新熠</v>
          </cell>
          <cell r="I3733">
            <v>18208171901</v>
          </cell>
        </row>
        <row r="3734">
          <cell r="A3734" t="str">
            <v>德胜</v>
          </cell>
          <cell r="B3734" t="str">
            <v>螺纹钢</v>
          </cell>
          <cell r="C3734" t="str">
            <v>HRB400E Φ32 12m</v>
          </cell>
          <cell r="D3734" t="str">
            <v>吨</v>
          </cell>
          <cell r="E3734">
            <v>16.356</v>
          </cell>
          <cell r="F3734">
            <v>45811</v>
          </cell>
          <cell r="G3734" t="str">
            <v>（安久供应链项目）四川省宜宾市翠屏区志诚路</v>
          </cell>
          <cell r="H3734" t="str">
            <v>毛新熠</v>
          </cell>
          <cell r="I3734">
            <v>18208171901</v>
          </cell>
        </row>
        <row r="3735">
          <cell r="A3735" t="str">
            <v>德胜</v>
          </cell>
          <cell r="B3735" t="str">
            <v>螺纹钢</v>
          </cell>
          <cell r="C3735" t="str">
            <v>HRB400E Φ25 12m</v>
          </cell>
          <cell r="D3735" t="str">
            <v>吨</v>
          </cell>
          <cell r="E3735">
            <v>35.438</v>
          </cell>
          <cell r="F3735">
            <v>45811</v>
          </cell>
          <cell r="G3735" t="str">
            <v>（安久供应链项目）四川省宜宾市翠屏区志诚路</v>
          </cell>
          <cell r="H3735" t="str">
            <v>毛新熠</v>
          </cell>
          <cell r="I3735">
            <v>18208171901</v>
          </cell>
        </row>
        <row r="3736">
          <cell r="A3736" t="str">
            <v>德胜</v>
          </cell>
          <cell r="B3736" t="str">
            <v>螺纹钢</v>
          </cell>
          <cell r="C3736" t="str">
            <v>HRB400E Φ14 12m</v>
          </cell>
          <cell r="D3736" t="str">
            <v>吨</v>
          </cell>
          <cell r="E3736">
            <v>30.349</v>
          </cell>
          <cell r="F3736">
            <v>45811</v>
          </cell>
          <cell r="G3736" t="str">
            <v>（安久供应链项目）四川省宜宾市翠屏区志诚路</v>
          </cell>
          <cell r="H3736" t="str">
            <v>毛新熠</v>
          </cell>
          <cell r="I3736">
            <v>18208171901</v>
          </cell>
        </row>
        <row r="3737">
          <cell r="A3737" t="str">
            <v>德胜</v>
          </cell>
          <cell r="B3737" t="str">
            <v>螺纹钢</v>
          </cell>
          <cell r="C3737" t="str">
            <v>HRB400E Φ28 12m</v>
          </cell>
          <cell r="D3737" t="str">
            <v>吨</v>
          </cell>
          <cell r="E3737">
            <v>5.448</v>
          </cell>
          <cell r="F3737">
            <v>45811</v>
          </cell>
          <cell r="G3737" t="str">
            <v>（安久供应链项目）四川省宜宾市翠屏区志诚路</v>
          </cell>
          <cell r="H3737" t="str">
            <v>毛新熠</v>
          </cell>
          <cell r="I3737">
            <v>18208171901</v>
          </cell>
        </row>
        <row r="3738">
          <cell r="A3738" t="str">
            <v>润耀</v>
          </cell>
          <cell r="B3738" t="str">
            <v>高线</v>
          </cell>
          <cell r="C3738" t="str">
            <v>HPB300Φ12</v>
          </cell>
          <cell r="D3738" t="str">
            <v>吨</v>
          </cell>
          <cell r="E3738">
            <v>35</v>
          </cell>
          <cell r="F3738">
            <v>45811</v>
          </cell>
          <cell r="G3738" t="str">
            <v>（中铁北京局-资乐高速6标）四川省乐山市市中区土主镇资乐高速TJ6标项目试验室</v>
          </cell>
          <cell r="H3738" t="str">
            <v>刘岩</v>
          </cell>
          <cell r="I3738">
            <v>18543566469</v>
          </cell>
        </row>
        <row r="3739">
          <cell r="A3739" t="str">
            <v>晋邦</v>
          </cell>
          <cell r="B3739" t="str">
            <v>盘螺</v>
          </cell>
          <cell r="C3739" t="str">
            <v>HRB400E Φ6</v>
          </cell>
          <cell r="D3739" t="str">
            <v>吨</v>
          </cell>
          <cell r="E3739">
            <v>1.009</v>
          </cell>
          <cell r="F3739">
            <v>45811</v>
          </cell>
          <cell r="G3739" t="str">
            <v>（十九冶-江龙高速二分部）重庆市云阳县S305附近*龙角互通连接线（变更段）</v>
          </cell>
          <cell r="H3739" t="str">
            <v>任海军</v>
          </cell>
          <cell r="I3739">
            <v>17725037830</v>
          </cell>
        </row>
        <row r="3740">
          <cell r="A3740" t="str">
            <v>晋邦</v>
          </cell>
          <cell r="B3740" t="str">
            <v>盘螺</v>
          </cell>
          <cell r="C3740" t="str">
            <v>HRB400E Φ8</v>
          </cell>
          <cell r="D3740" t="str">
            <v>吨</v>
          </cell>
          <cell r="E3740">
            <v>16.274</v>
          </cell>
          <cell r="F3740">
            <v>45811</v>
          </cell>
          <cell r="G3740" t="str">
            <v>（十九冶-江龙高速二分部）重庆市云阳县S305附近*龙角互通连接线（变更段）</v>
          </cell>
          <cell r="H3740" t="str">
            <v>任海军</v>
          </cell>
          <cell r="I3740">
            <v>17725037830</v>
          </cell>
        </row>
        <row r="3741">
          <cell r="A3741" t="str">
            <v>晋邦</v>
          </cell>
          <cell r="B3741" t="str">
            <v>盘螺</v>
          </cell>
          <cell r="C3741" t="str">
            <v>HRB400E Φ10</v>
          </cell>
          <cell r="D3741" t="str">
            <v>吨</v>
          </cell>
          <cell r="E3741">
            <v>18.348</v>
          </cell>
          <cell r="F3741">
            <v>45811</v>
          </cell>
          <cell r="G3741" t="str">
            <v>（十九冶-江龙高速二分部）重庆市云阳县S305附近*龙角互通连接线（变更段）</v>
          </cell>
          <cell r="H3741" t="str">
            <v>任海军</v>
          </cell>
          <cell r="I3741">
            <v>17725037830</v>
          </cell>
        </row>
        <row r="3742">
          <cell r="A3742" t="str">
            <v>晋邦</v>
          </cell>
          <cell r="B3742" t="str">
            <v>螺纹钢</v>
          </cell>
          <cell r="C3742" t="str">
            <v>HRB400E Φ12 9m</v>
          </cell>
          <cell r="D3742" t="str">
            <v>吨</v>
          </cell>
          <cell r="E3742">
            <v>9.064</v>
          </cell>
          <cell r="F3742">
            <v>45811</v>
          </cell>
          <cell r="G3742" t="str">
            <v>（十九冶-江龙高速二分部）重庆市云阳县S305附近*龙角互通连接线（变更段）</v>
          </cell>
          <cell r="H3742" t="str">
            <v>任海军</v>
          </cell>
          <cell r="I3742">
            <v>17725037830</v>
          </cell>
        </row>
        <row r="3743">
          <cell r="A3743" t="str">
            <v>晋邦</v>
          </cell>
          <cell r="B3743" t="str">
            <v>螺纹钢</v>
          </cell>
          <cell r="C3743" t="str">
            <v>HRB400E Φ14 9m</v>
          </cell>
          <cell r="D3743" t="str">
            <v>吨</v>
          </cell>
          <cell r="E3743">
            <v>5.253</v>
          </cell>
          <cell r="F3743">
            <v>45811</v>
          </cell>
          <cell r="G3743" t="str">
            <v>（十九冶-江龙高速二分部）重庆市云阳县S305附近*龙角互通连接线（变更段）</v>
          </cell>
          <cell r="H3743" t="str">
            <v>任海军</v>
          </cell>
          <cell r="I3743">
            <v>17725037830</v>
          </cell>
        </row>
        <row r="3744">
          <cell r="A3744" t="str">
            <v>晋邦</v>
          </cell>
          <cell r="B3744" t="str">
            <v>螺纹钢</v>
          </cell>
          <cell r="C3744" t="str">
            <v>HRB400E Φ16 9m</v>
          </cell>
          <cell r="D3744" t="str">
            <v>吨</v>
          </cell>
          <cell r="E3744">
            <v>57.165</v>
          </cell>
          <cell r="F3744">
            <v>45811</v>
          </cell>
          <cell r="G3744" t="str">
            <v>（十九冶-江龙高速二分部）重庆市云阳县S305附近*龙角互通连接线（变更段）</v>
          </cell>
          <cell r="H3744" t="str">
            <v>任海军</v>
          </cell>
          <cell r="I3744">
            <v>17725037830</v>
          </cell>
        </row>
        <row r="3745">
          <cell r="A3745" t="str">
            <v>晋邦</v>
          </cell>
          <cell r="B3745" t="str">
            <v>螺纹钢</v>
          </cell>
          <cell r="C3745" t="str">
            <v>HRB400E Φ20 9m</v>
          </cell>
          <cell r="D3745" t="str">
            <v>吨</v>
          </cell>
          <cell r="E3745">
            <v>2.06</v>
          </cell>
          <cell r="F3745">
            <v>45811</v>
          </cell>
          <cell r="G3745" t="str">
            <v>（十九冶-江龙高速二分部）重庆市云阳县S305附近*龙角互通连接线（变更段）</v>
          </cell>
          <cell r="H3745" t="str">
            <v>任海军</v>
          </cell>
          <cell r="I3745">
            <v>17725037830</v>
          </cell>
        </row>
        <row r="3746">
          <cell r="A3746" t="str">
            <v>晋邦</v>
          </cell>
          <cell r="B3746" t="str">
            <v>螺纹钢</v>
          </cell>
          <cell r="C3746" t="str">
            <v>HRB400E Φ16 9m</v>
          </cell>
          <cell r="D3746" t="str">
            <v>吨</v>
          </cell>
          <cell r="E3746">
            <v>15</v>
          </cell>
          <cell r="F3746">
            <v>45811</v>
          </cell>
          <cell r="G3746" t="str">
            <v>（十九冶-江龙高速三分部）重庆市云阳县开云高速（钢厂村）*龙缸互通</v>
          </cell>
          <cell r="H3746" t="str">
            <v>任海军</v>
          </cell>
          <cell r="I3746">
            <v>17725037830</v>
          </cell>
        </row>
        <row r="3747">
          <cell r="A3747" t="str">
            <v>晋邦</v>
          </cell>
          <cell r="B3747" t="str">
            <v>螺纹钢</v>
          </cell>
          <cell r="C3747" t="str">
            <v>HRB400E Φ22 9m</v>
          </cell>
          <cell r="D3747" t="str">
            <v>吨</v>
          </cell>
          <cell r="E3747">
            <v>5</v>
          </cell>
          <cell r="F3747">
            <v>45811</v>
          </cell>
          <cell r="G3747" t="str">
            <v>（十九冶-江龙高速三分部）重庆市云阳县开云高速（钢厂村）*龙缸互通</v>
          </cell>
          <cell r="H3747" t="str">
            <v>任海军</v>
          </cell>
          <cell r="I3747">
            <v>17725037830</v>
          </cell>
        </row>
        <row r="3748">
          <cell r="A3748" t="str">
            <v>晋邦</v>
          </cell>
          <cell r="B3748" t="str">
            <v>高线</v>
          </cell>
          <cell r="C3748" t="str">
            <v>HPB300Φ8</v>
          </cell>
          <cell r="D3748" t="str">
            <v>吨</v>
          </cell>
          <cell r="E3748">
            <v>5</v>
          </cell>
          <cell r="F3748">
            <v>45811</v>
          </cell>
          <cell r="G3748" t="str">
            <v>（十九冶-江龙高速三分部）重庆市云阳县开云高速（钢厂村）*龙缸互通</v>
          </cell>
          <cell r="H3748" t="str">
            <v>任海军</v>
          </cell>
          <cell r="I3748">
            <v>17725037830</v>
          </cell>
        </row>
        <row r="3749">
          <cell r="A3749" t="str">
            <v>晋邦</v>
          </cell>
          <cell r="B3749" t="str">
            <v>螺纹钢</v>
          </cell>
          <cell r="C3749" t="str">
            <v>HRB400E Φ25 9m</v>
          </cell>
          <cell r="D3749" t="str">
            <v>吨</v>
          </cell>
          <cell r="E3749">
            <v>8</v>
          </cell>
          <cell r="F3749">
            <v>45811</v>
          </cell>
          <cell r="G3749" t="str">
            <v>（十九冶-江龙高速三分部）重庆市云阳县开云高速（钢厂村）*龙缸互通</v>
          </cell>
          <cell r="H3749" t="str">
            <v>任海军</v>
          </cell>
          <cell r="I3749">
            <v>17725037830</v>
          </cell>
        </row>
        <row r="3750">
          <cell r="A3750" t="str">
            <v>晋邦</v>
          </cell>
          <cell r="B3750" t="str">
            <v>螺纹钢</v>
          </cell>
          <cell r="C3750" t="str">
            <v>HRB400E Φ32 9m</v>
          </cell>
          <cell r="D3750" t="str">
            <v>吨</v>
          </cell>
          <cell r="E3750">
            <v>12</v>
          </cell>
          <cell r="F3750">
            <v>45811</v>
          </cell>
          <cell r="G3750" t="str">
            <v>（十九冶-江龙高速三分部）重庆市云阳县开云高速（钢厂村）*龙缸互通</v>
          </cell>
          <cell r="H3750" t="str">
            <v>任海军</v>
          </cell>
          <cell r="I3750">
            <v>17725037830</v>
          </cell>
        </row>
        <row r="3751">
          <cell r="A3751" t="str">
            <v>晋邦</v>
          </cell>
          <cell r="B3751" t="str">
            <v>螺纹钢</v>
          </cell>
          <cell r="C3751" t="str">
            <v>HRB400E Φ12 9m</v>
          </cell>
          <cell r="D3751" t="str">
            <v>吨</v>
          </cell>
          <cell r="E3751">
            <v>20</v>
          </cell>
          <cell r="F3751">
            <v>45811</v>
          </cell>
          <cell r="G3751" t="str">
            <v>（十九冶-江龙高速三分部）重庆市云阳县龙角镇*刘家漕3#桥</v>
          </cell>
          <cell r="H3751" t="str">
            <v>任海军</v>
          </cell>
          <cell r="I3751">
            <v>17725037830</v>
          </cell>
        </row>
        <row r="3752">
          <cell r="A3752" t="str">
            <v>晋邦</v>
          </cell>
          <cell r="B3752" t="str">
            <v>螺纹钢</v>
          </cell>
          <cell r="C3752" t="str">
            <v>HRB400E Φ16 9m</v>
          </cell>
          <cell r="D3752" t="str">
            <v>吨</v>
          </cell>
          <cell r="E3752">
            <v>20</v>
          </cell>
          <cell r="F3752">
            <v>45811</v>
          </cell>
          <cell r="G3752" t="str">
            <v>（十九冶-江龙高速三分部）重庆市云阳县龙角镇*刘家漕3#桥</v>
          </cell>
          <cell r="H3752" t="str">
            <v>任海军</v>
          </cell>
          <cell r="I3752">
            <v>17725037830</v>
          </cell>
        </row>
        <row r="3753">
          <cell r="A3753" t="str">
            <v>达钢</v>
          </cell>
          <cell r="B3753" t="str">
            <v>盘螺</v>
          </cell>
          <cell r="C3753" t="str">
            <v>HRB400E Φ10</v>
          </cell>
          <cell r="D3753" t="str">
            <v>吨</v>
          </cell>
          <cell r="E3753">
            <v>39</v>
          </cell>
          <cell r="F3753">
            <v>45811</v>
          </cell>
          <cell r="G3753" t="str">
            <v>（华西简阳西城嘉苑）四川省成都市简阳市简城街道高屋村</v>
          </cell>
          <cell r="H3753" t="str">
            <v>张瀚镭</v>
          </cell>
          <cell r="I3753">
            <v>15884666220</v>
          </cell>
        </row>
        <row r="3754">
          <cell r="A3754" t="str">
            <v>达钢</v>
          </cell>
          <cell r="B3754" t="str">
            <v>螺纹钢</v>
          </cell>
          <cell r="C3754" t="str">
            <v>HRB500E Φ20</v>
          </cell>
          <cell r="D3754" t="str">
            <v>吨</v>
          </cell>
          <cell r="E3754">
            <v>9</v>
          </cell>
          <cell r="F3754">
            <v>45811</v>
          </cell>
          <cell r="G3754" t="str">
            <v>（华西简阳西城嘉苑）四川省成都市简阳市简城街道高屋村</v>
          </cell>
          <cell r="H3754" t="str">
            <v>张瀚镭</v>
          </cell>
          <cell r="I3754">
            <v>15884666220</v>
          </cell>
        </row>
        <row r="3755">
          <cell r="A3755" t="str">
            <v>达钢</v>
          </cell>
          <cell r="B3755" t="str">
            <v>螺纹钢</v>
          </cell>
          <cell r="C3755" t="str">
            <v>HRB500E Φ25</v>
          </cell>
          <cell r="D3755" t="str">
            <v>吨</v>
          </cell>
          <cell r="E3755">
            <v>24</v>
          </cell>
          <cell r="F3755">
            <v>45811</v>
          </cell>
          <cell r="G3755" t="str">
            <v>（华西简阳西城嘉苑）四川省成都市简阳市简城街道高屋村</v>
          </cell>
          <cell r="H3755" t="str">
            <v>张瀚镭</v>
          </cell>
          <cell r="I3755">
            <v>15884666220</v>
          </cell>
        </row>
        <row r="3756">
          <cell r="A3756" t="str">
            <v>海南海控</v>
          </cell>
          <cell r="B3756" t="str">
            <v>螺纹钢</v>
          </cell>
          <cell r="C3756" t="str">
            <v>HRB400E Φ22 9m</v>
          </cell>
          <cell r="D3756" t="str">
            <v>吨</v>
          </cell>
          <cell r="E3756">
            <v>35</v>
          </cell>
          <cell r="F3756">
            <v>45811</v>
          </cell>
          <cell r="G3756" t="str">
            <v>（中铁一局四公司康新高速TJ1-1标吉拉隧道）四川省甘孜州康定市折多塘村车管所旁</v>
          </cell>
          <cell r="H3756" t="str">
            <v>李彰</v>
          </cell>
          <cell r="I3756">
            <v>18523285235</v>
          </cell>
        </row>
        <row r="3757">
          <cell r="A3757" t="str">
            <v>海南海控</v>
          </cell>
          <cell r="B3757" t="str">
            <v>盘圆</v>
          </cell>
          <cell r="C3757" t="str">
            <v>HPB300Ф12</v>
          </cell>
          <cell r="D3757" t="str">
            <v>吨</v>
          </cell>
          <cell r="E3757">
            <v>35</v>
          </cell>
          <cell r="F3757">
            <v>45812</v>
          </cell>
          <cell r="G3757" t="str">
            <v>（中铁一局四建康新高速TJ1-2标）四川省甘孜州康定市318国道玉顶积雪观景台旁</v>
          </cell>
          <cell r="H3757" t="str">
            <v>宋健</v>
          </cell>
          <cell r="I3757">
            <v>15691628566</v>
          </cell>
        </row>
        <row r="3758">
          <cell r="A3758" t="str">
            <v>钢固融</v>
          </cell>
          <cell r="B3758" t="str">
            <v>盘螺</v>
          </cell>
          <cell r="C3758" t="str">
            <v>HRB400EФ8</v>
          </cell>
          <cell r="D3758" t="str">
            <v>吨</v>
          </cell>
          <cell r="E3758">
            <v>6</v>
          </cell>
          <cell r="F3758">
            <v>45812</v>
          </cell>
          <cell r="G3758" t="str">
            <v>（中核中原-温江北林医养综合体项目）四川省成都市温江区万春大道第三人民医院东</v>
          </cell>
          <cell r="H3758" t="str">
            <v>蔡杰</v>
          </cell>
          <cell r="I3758">
            <v>18875129329</v>
          </cell>
        </row>
        <row r="3759">
          <cell r="A3759" t="str">
            <v>钢固融</v>
          </cell>
          <cell r="B3759" t="str">
            <v>盘螺</v>
          </cell>
          <cell r="C3759" t="str">
            <v>HRB400EФ10</v>
          </cell>
          <cell r="D3759" t="str">
            <v>吨</v>
          </cell>
          <cell r="E3759">
            <v>10</v>
          </cell>
          <cell r="F3759">
            <v>45812</v>
          </cell>
          <cell r="G3759" t="str">
            <v>（中核中原-温江北林医养综合体项目）四川省成都市温江区万春大道第三人民医院东</v>
          </cell>
          <cell r="H3759" t="str">
            <v>蔡杰</v>
          </cell>
          <cell r="I3759">
            <v>18875129329</v>
          </cell>
        </row>
        <row r="3760">
          <cell r="A3760" t="str">
            <v>钢固融</v>
          </cell>
          <cell r="B3760" t="str">
            <v>螺纹钢</v>
          </cell>
          <cell r="C3760" t="str">
            <v>HRB400EФ12*9m</v>
          </cell>
          <cell r="D3760" t="str">
            <v>吨</v>
          </cell>
          <cell r="E3760">
            <v>20</v>
          </cell>
          <cell r="F3760">
            <v>45812</v>
          </cell>
          <cell r="G3760" t="str">
            <v>（中核中原-温江北林医养综合体项目）四川省成都市温江区万春大道第三人民医院东</v>
          </cell>
          <cell r="H3760" t="str">
            <v>蔡杰</v>
          </cell>
          <cell r="I3760">
            <v>18875129329</v>
          </cell>
        </row>
        <row r="3761">
          <cell r="A3761" t="str">
            <v>德胜</v>
          </cell>
          <cell r="B3761" t="str">
            <v>螺纹钢</v>
          </cell>
          <cell r="C3761" t="str">
            <v>HRB500EФ14*9m</v>
          </cell>
          <cell r="D3761" t="str">
            <v>吨</v>
          </cell>
          <cell r="E3761">
            <v>10</v>
          </cell>
          <cell r="F3761">
            <v>45812</v>
          </cell>
          <cell r="G3761" t="str">
            <v>（中核中原-温江北林医养综合体项目）四川省成都市温江区万春大道第三人民医院东</v>
          </cell>
          <cell r="H3761" t="str">
            <v>蔡杰</v>
          </cell>
          <cell r="I3761">
            <v>18875129329</v>
          </cell>
        </row>
        <row r="3762">
          <cell r="A3762" t="str">
            <v>德胜</v>
          </cell>
          <cell r="B3762" t="str">
            <v>螺纹钢</v>
          </cell>
          <cell r="C3762" t="str">
            <v>HRB500EФ16*9m</v>
          </cell>
          <cell r="D3762" t="str">
            <v>吨</v>
          </cell>
          <cell r="E3762">
            <v>40</v>
          </cell>
          <cell r="F3762">
            <v>45812</v>
          </cell>
          <cell r="G3762" t="str">
            <v>（中核中原-温江北林医养综合体项目）四川省成都市温江区万春大道第三人民医院东</v>
          </cell>
          <cell r="H3762" t="str">
            <v>蔡杰</v>
          </cell>
          <cell r="I3762">
            <v>18875129329</v>
          </cell>
        </row>
        <row r="3763">
          <cell r="A3763" t="str">
            <v>德胜</v>
          </cell>
          <cell r="B3763" t="str">
            <v>螺纹钢</v>
          </cell>
          <cell r="C3763" t="str">
            <v>HRB500EФ25*12m</v>
          </cell>
          <cell r="D3763" t="str">
            <v>吨</v>
          </cell>
          <cell r="E3763">
            <v>35</v>
          </cell>
          <cell r="F3763">
            <v>45812</v>
          </cell>
          <cell r="G3763" t="str">
            <v>（中核中原-温江北林医养综合体项目）四川省成都市温江区万春大道第三人民医院东</v>
          </cell>
          <cell r="H3763" t="str">
            <v>蔡杰</v>
          </cell>
          <cell r="I3763">
            <v>18875129329</v>
          </cell>
        </row>
        <row r="3764">
          <cell r="A3764" t="str">
            <v>德胜</v>
          </cell>
          <cell r="B3764" t="str">
            <v>螺纹钢</v>
          </cell>
          <cell r="C3764" t="str">
            <v>HRB500EФ25*9m</v>
          </cell>
          <cell r="D3764" t="str">
            <v>吨</v>
          </cell>
          <cell r="E3764">
            <v>20</v>
          </cell>
          <cell r="F3764">
            <v>45812</v>
          </cell>
          <cell r="G3764" t="str">
            <v>（中核中原-温江北林医养综合体项目）四川省成都市温江区万春大道第三人民医院东</v>
          </cell>
          <cell r="H3764" t="str">
            <v>蔡杰</v>
          </cell>
          <cell r="I3764">
            <v>18875129329</v>
          </cell>
        </row>
        <row r="3765">
          <cell r="A3765" t="str">
            <v>晋邦</v>
          </cell>
          <cell r="B3765" t="str">
            <v>螺纹钢</v>
          </cell>
          <cell r="C3765" t="str">
            <v>HRB500E Φ20</v>
          </cell>
          <cell r="D3765" t="str">
            <v>吨</v>
          </cell>
          <cell r="E3765">
            <v>13</v>
          </cell>
          <cell r="F3765">
            <v>45812</v>
          </cell>
          <cell r="G3765" t="str">
            <v>（商投建工达州中医药科技园-3工区）达州市通川区达州中医药职业学院犀牛大道北段</v>
          </cell>
          <cell r="H3765" t="str">
            <v>程黄刚</v>
          </cell>
          <cell r="I3765">
            <v>15108211617</v>
          </cell>
        </row>
        <row r="3766">
          <cell r="A3766" t="str">
            <v>晋邦</v>
          </cell>
          <cell r="B3766" t="str">
            <v>螺纹钢</v>
          </cell>
          <cell r="C3766" t="str">
            <v>HRB500E Φ22</v>
          </cell>
          <cell r="D3766" t="str">
            <v>吨</v>
          </cell>
          <cell r="E3766">
            <v>22</v>
          </cell>
          <cell r="F3766">
            <v>45812</v>
          </cell>
          <cell r="G3766" t="str">
            <v>（商投建工达州中医药科技园-3工区）达州市通川区达州中医药职业学院犀牛大道北段</v>
          </cell>
          <cell r="H3766" t="str">
            <v>程黄刚</v>
          </cell>
          <cell r="I3766">
            <v>15108211617</v>
          </cell>
        </row>
        <row r="3767">
          <cell r="A3767" t="str">
            <v>达钢</v>
          </cell>
          <cell r="B3767" t="str">
            <v>盘螺</v>
          </cell>
          <cell r="C3767" t="str">
            <v>HRB400E Φ8</v>
          </cell>
          <cell r="D3767" t="str">
            <v>吨</v>
          </cell>
          <cell r="E3767">
            <v>2.5</v>
          </cell>
          <cell r="F3767">
            <v>45812</v>
          </cell>
          <cell r="G3767" t="str">
            <v>（华西简阳西城嘉苑）四川省成都市简阳市简城街道高屋村</v>
          </cell>
          <cell r="H3767" t="str">
            <v>张瀚镭</v>
          </cell>
          <cell r="I3767">
            <v>15884666220</v>
          </cell>
        </row>
        <row r="3768">
          <cell r="A3768" t="str">
            <v>达钢</v>
          </cell>
          <cell r="B3768" t="str">
            <v>盘螺</v>
          </cell>
          <cell r="C3768" t="str">
            <v>HRB400E Φ10</v>
          </cell>
          <cell r="D3768" t="str">
            <v>吨</v>
          </cell>
          <cell r="E3768">
            <v>12</v>
          </cell>
          <cell r="F3768">
            <v>45812</v>
          </cell>
          <cell r="G3768" t="str">
            <v>（华西简阳西城嘉苑）四川省成都市简阳市简城街道高屋村</v>
          </cell>
          <cell r="H3768" t="str">
            <v>张瀚镭</v>
          </cell>
          <cell r="I3768">
            <v>15884666220</v>
          </cell>
        </row>
        <row r="3769">
          <cell r="A3769" t="str">
            <v>达钢</v>
          </cell>
          <cell r="B3769" t="str">
            <v>盘螺</v>
          </cell>
          <cell r="C3769" t="str">
            <v>HRB400E Φ12</v>
          </cell>
          <cell r="D3769" t="str">
            <v>吨</v>
          </cell>
          <cell r="E3769">
            <v>7</v>
          </cell>
          <cell r="F3769">
            <v>45812</v>
          </cell>
          <cell r="G3769" t="str">
            <v>（华西简阳西城嘉苑）四川省成都市简阳市简城街道高屋村</v>
          </cell>
          <cell r="H3769" t="str">
            <v>张瀚镭</v>
          </cell>
          <cell r="I3769">
            <v>15884666220</v>
          </cell>
        </row>
        <row r="3770">
          <cell r="A3770" t="str">
            <v>达钢</v>
          </cell>
          <cell r="B3770" t="str">
            <v>螺纹钢</v>
          </cell>
          <cell r="C3770" t="str">
            <v>HRB400E Φ14 9m</v>
          </cell>
          <cell r="D3770" t="str">
            <v>吨</v>
          </cell>
          <cell r="E3770">
            <v>57</v>
          </cell>
          <cell r="F3770">
            <v>45812</v>
          </cell>
          <cell r="G3770" t="str">
            <v>（华西简阳西城嘉苑）四川省成都市简阳市简城街道高屋村</v>
          </cell>
          <cell r="H3770" t="str">
            <v>张瀚镭</v>
          </cell>
          <cell r="I3770">
            <v>15884666220</v>
          </cell>
        </row>
        <row r="3771">
          <cell r="A3771" t="str">
            <v>达钢</v>
          </cell>
          <cell r="B3771" t="str">
            <v>螺纹钢</v>
          </cell>
          <cell r="C3771" t="str">
            <v>HRB400E Φ16 9m</v>
          </cell>
          <cell r="D3771" t="str">
            <v>吨</v>
          </cell>
          <cell r="E3771">
            <v>12</v>
          </cell>
          <cell r="F3771">
            <v>45812</v>
          </cell>
          <cell r="G3771" t="str">
            <v>（华西简阳西城嘉苑）四川省成都市简阳市简城街道高屋村</v>
          </cell>
          <cell r="H3771" t="str">
            <v>张瀚镭</v>
          </cell>
          <cell r="I3771">
            <v>15884666220</v>
          </cell>
        </row>
        <row r="3772">
          <cell r="A3772" t="str">
            <v>达钢</v>
          </cell>
          <cell r="B3772" t="str">
            <v>螺纹钢</v>
          </cell>
          <cell r="C3772" t="str">
            <v>HRB400E Φ18 9m</v>
          </cell>
          <cell r="D3772" t="str">
            <v>吨</v>
          </cell>
          <cell r="E3772">
            <v>6</v>
          </cell>
          <cell r="F3772">
            <v>45812</v>
          </cell>
          <cell r="G3772" t="str">
            <v>（华西简阳西城嘉苑）四川省成都市简阳市简城街道高屋村</v>
          </cell>
          <cell r="H3772" t="str">
            <v>张瀚镭</v>
          </cell>
          <cell r="I3772">
            <v>15884666220</v>
          </cell>
        </row>
        <row r="3773">
          <cell r="A3773" t="str">
            <v>达钢</v>
          </cell>
          <cell r="B3773" t="str">
            <v>螺纹钢</v>
          </cell>
          <cell r="C3773" t="str">
            <v>HRB400E Φ25 9m</v>
          </cell>
          <cell r="D3773" t="str">
            <v>吨</v>
          </cell>
          <cell r="E3773">
            <v>12</v>
          </cell>
          <cell r="F3773">
            <v>45812</v>
          </cell>
          <cell r="G3773" t="str">
            <v>（华西简阳西城嘉苑）四川省成都市简阳市简城街道高屋村</v>
          </cell>
          <cell r="H3773" t="str">
            <v>张瀚镭</v>
          </cell>
          <cell r="I3773">
            <v>15884666220</v>
          </cell>
        </row>
        <row r="3774">
          <cell r="A3774" t="str">
            <v>达钢</v>
          </cell>
          <cell r="B3774" t="str">
            <v>盘螺</v>
          </cell>
          <cell r="C3774" t="str">
            <v>HRB400E Φ8</v>
          </cell>
          <cell r="D3774" t="str">
            <v>吨</v>
          </cell>
          <cell r="E3774">
            <v>17</v>
          </cell>
          <cell r="F3774">
            <v>45812</v>
          </cell>
          <cell r="G3774" t="str">
            <v>（商投建工达州中医药科技园-3工区）达州市通川区达州中医药职业学院犀牛大道北段</v>
          </cell>
          <cell r="H3774" t="str">
            <v>程黄刚</v>
          </cell>
          <cell r="I3774">
            <v>15108211617</v>
          </cell>
        </row>
        <row r="3775">
          <cell r="A3775" t="str">
            <v>达钢</v>
          </cell>
          <cell r="B3775" t="str">
            <v>盘螺</v>
          </cell>
          <cell r="C3775" t="str">
            <v>HRB400E Φ10</v>
          </cell>
          <cell r="D3775" t="str">
            <v>吨</v>
          </cell>
          <cell r="E3775">
            <v>25</v>
          </cell>
          <cell r="F3775">
            <v>45812</v>
          </cell>
          <cell r="G3775" t="str">
            <v>（商投建工达州中医药科技园-3工区）达州市通川区达州中医药职业学院犀牛大道北段</v>
          </cell>
          <cell r="H3775" t="str">
            <v>程黄刚</v>
          </cell>
          <cell r="I3775">
            <v>15108211617</v>
          </cell>
        </row>
        <row r="3776">
          <cell r="A3776" t="str">
            <v>达钢</v>
          </cell>
          <cell r="B3776" t="str">
            <v>螺纹钢</v>
          </cell>
          <cell r="C3776" t="str">
            <v>HRB400E Φ18 9m</v>
          </cell>
          <cell r="D3776" t="str">
            <v>吨</v>
          </cell>
          <cell r="E3776">
            <v>6</v>
          </cell>
          <cell r="F3776">
            <v>45812</v>
          </cell>
          <cell r="G3776" t="str">
            <v>（商投建工达州中医药科技园-3工区）达州市通川区达州中医药职业学院犀牛大道北段</v>
          </cell>
          <cell r="H3776" t="str">
            <v>程黄刚</v>
          </cell>
          <cell r="I3776">
            <v>15108211617</v>
          </cell>
        </row>
        <row r="3777">
          <cell r="A3777" t="str">
            <v>德胜</v>
          </cell>
          <cell r="B3777" t="str">
            <v>螺纹钢</v>
          </cell>
          <cell r="C3777" t="str">
            <v>HRB400E Φ14 9m</v>
          </cell>
          <cell r="D3777" t="str">
            <v>吨</v>
          </cell>
          <cell r="E3777">
            <v>5</v>
          </cell>
          <cell r="F3777">
            <v>45812</v>
          </cell>
          <cell r="G3777" t="str">
            <v>（华西简阳西城嘉苑）四川省成都市简阳市简城街道高屋村</v>
          </cell>
          <cell r="H3777" t="str">
            <v>张瀚镭</v>
          </cell>
          <cell r="I3777">
            <v>15884666220</v>
          </cell>
        </row>
        <row r="3778">
          <cell r="A3778" t="str">
            <v>德胜</v>
          </cell>
          <cell r="B3778" t="str">
            <v>螺纹钢</v>
          </cell>
          <cell r="C3778" t="str">
            <v>HRB400E Φ20 9m</v>
          </cell>
          <cell r="D3778" t="str">
            <v>吨</v>
          </cell>
          <cell r="E3778">
            <v>18</v>
          </cell>
          <cell r="F3778">
            <v>45812</v>
          </cell>
          <cell r="G3778" t="str">
            <v>（华西简阳西城嘉苑）四川省成都市简阳市简城街道高屋村</v>
          </cell>
          <cell r="H3778" t="str">
            <v>张瀚镭</v>
          </cell>
          <cell r="I3778">
            <v>15884666220</v>
          </cell>
        </row>
        <row r="3779">
          <cell r="A3779" t="str">
            <v>德胜</v>
          </cell>
          <cell r="B3779" t="str">
            <v>螺纹钢</v>
          </cell>
          <cell r="C3779" t="str">
            <v>HRB400E Φ22 9m</v>
          </cell>
          <cell r="D3779" t="str">
            <v>吨</v>
          </cell>
          <cell r="E3779">
            <v>8</v>
          </cell>
          <cell r="F3779">
            <v>45812</v>
          </cell>
          <cell r="G3779" t="str">
            <v>（华西简阳西城嘉苑）四川省成都市简阳市简城街道高屋村</v>
          </cell>
          <cell r="H3779" t="str">
            <v>张瀚镭</v>
          </cell>
          <cell r="I3779">
            <v>15884666220</v>
          </cell>
        </row>
        <row r="3780">
          <cell r="A3780" t="str">
            <v>德胜</v>
          </cell>
          <cell r="B3780" t="str">
            <v>螺纹钢</v>
          </cell>
          <cell r="C3780" t="str">
            <v>HRB500E Φ22</v>
          </cell>
          <cell r="D3780" t="str">
            <v>吨</v>
          </cell>
          <cell r="E3780">
            <v>5</v>
          </cell>
          <cell r="F3780">
            <v>45812</v>
          </cell>
          <cell r="G3780" t="str">
            <v>（华西简阳西城嘉苑）四川省成都市简阳市简城街道高屋村</v>
          </cell>
          <cell r="H3780" t="str">
            <v>张瀚镭</v>
          </cell>
          <cell r="I3780">
            <v>15884666220</v>
          </cell>
        </row>
        <row r="3781">
          <cell r="A3781" t="str">
            <v>润耀</v>
          </cell>
          <cell r="B3781" t="str">
            <v>高线</v>
          </cell>
          <cell r="C3781" t="str">
            <v>HPB300Φ8</v>
          </cell>
          <cell r="D3781" t="str">
            <v>吨</v>
          </cell>
          <cell r="E3781">
            <v>15</v>
          </cell>
          <cell r="F3781">
            <v>45812</v>
          </cell>
          <cell r="G3781" t="str">
            <v>（中铁北京局-资乐高速6标）四川省乐山市市中区土主镇资乐高速TJ6标项目试验室</v>
          </cell>
          <cell r="H3781" t="str">
            <v>刘岩</v>
          </cell>
          <cell r="I3781">
            <v>18543566469</v>
          </cell>
        </row>
        <row r="3782">
          <cell r="A3782" t="str">
            <v>润耀</v>
          </cell>
          <cell r="B3782" t="str">
            <v>盘螺</v>
          </cell>
          <cell r="C3782" t="str">
            <v>HRB400E Φ12</v>
          </cell>
          <cell r="D3782" t="str">
            <v>吨</v>
          </cell>
          <cell r="E3782">
            <v>20</v>
          </cell>
          <cell r="F3782">
            <v>45812</v>
          </cell>
          <cell r="G3782" t="str">
            <v>（中铁北京局-资乐高速6标）四川省乐山市市中区土主镇资乐高速TJ6标项目试验室</v>
          </cell>
          <cell r="H3782" t="str">
            <v>刘岩</v>
          </cell>
          <cell r="I3782">
            <v>18543566469</v>
          </cell>
        </row>
        <row r="3783">
          <cell r="A3783" t="str">
            <v>润耀</v>
          </cell>
          <cell r="B3783" t="str">
            <v>螺纹钢</v>
          </cell>
          <cell r="C3783" t="str">
            <v>HRB400E Φ12 9m</v>
          </cell>
          <cell r="D3783" t="str">
            <v>吨</v>
          </cell>
          <cell r="E3783">
            <v>17</v>
          </cell>
          <cell r="F3783">
            <v>45812</v>
          </cell>
          <cell r="G3783" t="str">
            <v>（中铁广州局-资乐高速5标）四川省乐山市井研县希望大道116号</v>
          </cell>
          <cell r="H3783" t="str">
            <v>廖俊杰</v>
          </cell>
          <cell r="I3783">
            <v>15775100965</v>
          </cell>
        </row>
        <row r="3784">
          <cell r="A3784" t="str">
            <v>润耀</v>
          </cell>
          <cell r="B3784" t="str">
            <v>螺纹钢</v>
          </cell>
          <cell r="C3784" t="str">
            <v>HRB400E Φ16 9m</v>
          </cell>
          <cell r="D3784" t="str">
            <v>吨</v>
          </cell>
          <cell r="E3784">
            <v>17</v>
          </cell>
          <cell r="F3784">
            <v>45812</v>
          </cell>
          <cell r="G3784" t="str">
            <v>（中铁广州局-资乐高速5标）四川省乐山市井研县希望大道116号</v>
          </cell>
          <cell r="H3784" t="str">
            <v>廖俊杰</v>
          </cell>
          <cell r="I3784">
            <v>15775100965</v>
          </cell>
        </row>
        <row r="3785">
          <cell r="A3785" t="str">
            <v>德胜</v>
          </cell>
          <cell r="B3785" t="str">
            <v>螺纹钢</v>
          </cell>
          <cell r="C3785" t="str">
            <v>HRB400EФ18*9m</v>
          </cell>
          <cell r="D3785" t="str">
            <v>吨</v>
          </cell>
          <cell r="E3785">
            <v>35</v>
          </cell>
          <cell r="F3785">
            <v>45813</v>
          </cell>
          <cell r="G3785" t="str">
            <v>（中铁六局呼和公司康新高速TJ4-2标）四川省甘孜藏族自治州康定市新都桥镇东俄罗三村中建八局搅拌站旁</v>
          </cell>
          <cell r="H3785" t="str">
            <v>王龙</v>
          </cell>
          <cell r="I3785">
            <v>18809490151</v>
          </cell>
        </row>
        <row r="3786">
          <cell r="A3786" t="str">
            <v>海南海控</v>
          </cell>
          <cell r="B3786" t="str">
            <v>螺纹钢</v>
          </cell>
          <cell r="C3786" t="str">
            <v>HRB500EФ25*9m</v>
          </cell>
          <cell r="D3786" t="str">
            <v>吨</v>
          </cell>
          <cell r="E3786">
            <v>70</v>
          </cell>
          <cell r="F3786">
            <v>45813</v>
          </cell>
          <cell r="G3786" t="str">
            <v>（中铁六局呼和公司康新高速TJ4-2标）四川省甘孜藏族自治州康定市新都桥镇东俄罗三村中建八局搅拌站旁</v>
          </cell>
          <cell r="H3786" t="str">
            <v>王坤</v>
          </cell>
          <cell r="I3786">
            <v>15647490007</v>
          </cell>
        </row>
        <row r="3787">
          <cell r="A3787" t="str">
            <v>泸钢</v>
          </cell>
          <cell r="B3787" t="str">
            <v>高线</v>
          </cell>
          <cell r="C3787" t="str">
            <v>HPB300 Φ10</v>
          </cell>
          <cell r="D3787" t="str">
            <v>吨</v>
          </cell>
          <cell r="E3787">
            <v>35</v>
          </cell>
          <cell r="F3787">
            <v>45813</v>
          </cell>
          <cell r="G3787" t="str">
            <v>（自永2标九局西南分公司钢筋棚）四川省自贡市骑龙镇大湾村</v>
          </cell>
          <cell r="H3787" t="str">
            <v>高彦彬</v>
          </cell>
          <cell r="I3787">
            <v>13835906370</v>
          </cell>
        </row>
        <row r="3788">
          <cell r="A3788" t="str">
            <v>晋邦</v>
          </cell>
          <cell r="B3788" t="str">
            <v>螺纹钢</v>
          </cell>
          <cell r="C3788" t="str">
            <v>HRB400EФ10*9m</v>
          </cell>
          <cell r="D3788" t="str">
            <v>吨</v>
          </cell>
          <cell r="E3788">
            <v>20</v>
          </cell>
          <cell r="F3788">
            <v>45813</v>
          </cell>
          <cell r="G3788" t="str">
            <v>四川省南充市营山县咸安大道成都元泽环境技术有限公司营山分公司（中核华兴市政道路项目部）</v>
          </cell>
          <cell r="H3788" t="str">
            <v>黎家敏</v>
          </cell>
          <cell r="I3788" t="str">
            <v>15082798787</v>
          </cell>
        </row>
        <row r="3789">
          <cell r="A3789" t="str">
            <v>晋邦</v>
          </cell>
          <cell r="B3789" t="str">
            <v>螺纹钢</v>
          </cell>
          <cell r="C3789" t="str">
            <v>HRB400EФ12*9m</v>
          </cell>
          <cell r="D3789" t="str">
            <v>吨</v>
          </cell>
          <cell r="E3789">
            <v>15</v>
          </cell>
          <cell r="F3789">
            <v>45813</v>
          </cell>
          <cell r="G3789" t="str">
            <v>四川省南充市营山县咸安大道成都元泽环境技术有限公司营山分公司（中核华兴市政道路项目部）</v>
          </cell>
          <cell r="H3789" t="str">
            <v>黎家敏</v>
          </cell>
          <cell r="I3789" t="str">
            <v>15082798787</v>
          </cell>
        </row>
        <row r="3790">
          <cell r="A3790" t="str">
            <v>山东高速</v>
          </cell>
          <cell r="B3790" t="str">
            <v>高线</v>
          </cell>
          <cell r="C3790" t="str">
            <v>HPB300Φ12</v>
          </cell>
          <cell r="D3790" t="str">
            <v>吨</v>
          </cell>
          <cell r="E3790">
            <v>35</v>
          </cell>
          <cell r="F3790">
            <v>45813</v>
          </cell>
          <cell r="G3790" t="str">
            <v>（中铁广州局-成渝扩容2标）成渝扩容项目ZCB3-2标2＃拌和站【雁江区联盟桥东北50米(资资路) 】</v>
          </cell>
          <cell r="H3790" t="str">
            <v>刘沛琦</v>
          </cell>
          <cell r="I3790">
            <v>18011784798</v>
          </cell>
        </row>
        <row r="3791">
          <cell r="A3791" t="str">
            <v>山东高速</v>
          </cell>
          <cell r="B3791" t="str">
            <v>盘螺</v>
          </cell>
          <cell r="C3791" t="str">
            <v>HRB400E Φ12</v>
          </cell>
          <cell r="D3791" t="str">
            <v>吨</v>
          </cell>
          <cell r="E3791">
            <v>35</v>
          </cell>
          <cell r="F3791">
            <v>45813</v>
          </cell>
          <cell r="G3791" t="str">
            <v>（中铁广州局-成渝扩容2标）成渝扩容项目ZCB3-2标2＃拌和站【雁江区联盟桥东北50米(资资路) 】</v>
          </cell>
          <cell r="H3791" t="str">
            <v>刘沛琦</v>
          </cell>
          <cell r="I3791">
            <v>18011784798</v>
          </cell>
        </row>
        <row r="3792">
          <cell r="A3792" t="str">
            <v>山东高速</v>
          </cell>
          <cell r="B3792" t="str">
            <v>螺纹钢</v>
          </cell>
          <cell r="C3792" t="str">
            <v>HRB400E Φ22 12m</v>
          </cell>
          <cell r="D3792" t="str">
            <v>吨</v>
          </cell>
          <cell r="E3792">
            <v>35</v>
          </cell>
          <cell r="F3792">
            <v>45813</v>
          </cell>
          <cell r="G3792" t="str">
            <v>（中铁广州局-成渝扩容2标）成渝扩容项目ZCB3-2标2＃拌和站【雁江区联盟桥东北50米(资资路) 】</v>
          </cell>
          <cell r="H3792" t="str">
            <v>刘沛琦</v>
          </cell>
          <cell r="I3792">
            <v>18011784798</v>
          </cell>
        </row>
        <row r="3793">
          <cell r="A3793" t="str">
            <v>陕钢</v>
          </cell>
          <cell r="B3793" t="str">
            <v>盘螺</v>
          </cell>
          <cell r="C3793" t="str">
            <v>HRB400E Φ6</v>
          </cell>
          <cell r="D3793" t="str">
            <v>吨</v>
          </cell>
          <cell r="E3793">
            <v>6</v>
          </cell>
          <cell r="F3793">
            <v>45813</v>
          </cell>
          <cell r="G3793" t="str">
            <v>（北京工程局乐山机场项目）乐山市五通桥区冠英镇</v>
          </cell>
          <cell r="H3793" t="str">
            <v>王治</v>
          </cell>
          <cell r="I3793">
            <v>18811564698</v>
          </cell>
        </row>
        <row r="3794">
          <cell r="A3794" t="str">
            <v>陕钢</v>
          </cell>
          <cell r="B3794" t="str">
            <v>盘螺</v>
          </cell>
          <cell r="C3794" t="str">
            <v>HRB400E Φ8</v>
          </cell>
          <cell r="D3794" t="str">
            <v>吨</v>
          </cell>
          <cell r="E3794">
            <v>28</v>
          </cell>
          <cell r="F3794">
            <v>45813</v>
          </cell>
          <cell r="G3794" t="str">
            <v>（北京工程局乐山机场项目）乐山市五通桥区冠英镇</v>
          </cell>
          <cell r="H3794" t="str">
            <v>王治</v>
          </cell>
          <cell r="I3794">
            <v>18811564698</v>
          </cell>
        </row>
        <row r="3795">
          <cell r="A3795" t="str">
            <v>达钢</v>
          </cell>
          <cell r="B3795" t="str">
            <v>螺纹钢</v>
          </cell>
          <cell r="C3795" t="str">
            <v>HRB400E Φ12 9m</v>
          </cell>
          <cell r="D3795" t="str">
            <v>吨</v>
          </cell>
          <cell r="E3795">
            <v>45</v>
          </cell>
          <cell r="F3795">
            <v>45813</v>
          </cell>
          <cell r="G3795" t="str">
            <v>（十九冶-江龙高速二分部）重庆市云阳县宝坪镇双塆村*宝坪梁场</v>
          </cell>
          <cell r="H3795" t="str">
            <v>张鹏</v>
          </cell>
          <cell r="I3795">
            <v>18223006448</v>
          </cell>
        </row>
        <row r="3796">
          <cell r="A3796" t="str">
            <v>达钢</v>
          </cell>
          <cell r="B3796" t="str">
            <v>螺纹钢</v>
          </cell>
          <cell r="C3796" t="str">
            <v>HRB400E Φ16 9m</v>
          </cell>
          <cell r="D3796" t="str">
            <v>吨</v>
          </cell>
          <cell r="E3796">
            <v>25</v>
          </cell>
          <cell r="F3796">
            <v>45813</v>
          </cell>
          <cell r="G3796" t="str">
            <v>（十九冶-江龙高速二分部）重庆市云阳县宝坪镇双塆村*宝坪梁场</v>
          </cell>
          <cell r="H3796" t="str">
            <v>张鹏</v>
          </cell>
          <cell r="I3796">
            <v>18223006448</v>
          </cell>
        </row>
        <row r="3797">
          <cell r="A3797" t="str">
            <v>达钢</v>
          </cell>
          <cell r="B3797" t="str">
            <v>高线</v>
          </cell>
          <cell r="C3797" t="str">
            <v>HPB300Φ10</v>
          </cell>
          <cell r="D3797" t="str">
            <v>吨</v>
          </cell>
          <cell r="E3797">
            <v>3</v>
          </cell>
          <cell r="F3797">
            <v>45813</v>
          </cell>
          <cell r="G3797" t="str">
            <v>（十九冶-华电重庆奉节）重庆市奉节县康乐镇七星村</v>
          </cell>
          <cell r="H3797" t="str">
            <v>岑甲乐</v>
          </cell>
          <cell r="I3797">
            <v>17349037782</v>
          </cell>
        </row>
        <row r="3798">
          <cell r="A3798" t="str">
            <v>达钢</v>
          </cell>
          <cell r="B3798" t="str">
            <v>螺纹钢</v>
          </cell>
          <cell r="C3798" t="str">
            <v>HRB400E Φ14 9m</v>
          </cell>
          <cell r="D3798" t="str">
            <v>吨</v>
          </cell>
          <cell r="E3798">
            <v>3</v>
          </cell>
          <cell r="F3798">
            <v>45813</v>
          </cell>
          <cell r="G3798" t="str">
            <v>（十九冶-华电重庆奉节）重庆市奉节县康乐镇七星村</v>
          </cell>
          <cell r="H3798" t="str">
            <v>岑甲乐</v>
          </cell>
          <cell r="I3798">
            <v>17349037782</v>
          </cell>
        </row>
        <row r="3799">
          <cell r="A3799" t="str">
            <v>达钢</v>
          </cell>
          <cell r="B3799" t="str">
            <v>螺纹钢</v>
          </cell>
          <cell r="C3799" t="str">
            <v>HRB400E Φ20 9m</v>
          </cell>
          <cell r="D3799" t="str">
            <v>吨</v>
          </cell>
          <cell r="E3799">
            <v>18</v>
          </cell>
          <cell r="F3799">
            <v>45813</v>
          </cell>
          <cell r="G3799" t="str">
            <v>（十九冶-华电重庆奉节）重庆市奉节县康乐镇七星村</v>
          </cell>
          <cell r="H3799" t="str">
            <v>岑甲乐</v>
          </cell>
          <cell r="I3799">
            <v>17349037782</v>
          </cell>
        </row>
        <row r="3800">
          <cell r="A3800" t="str">
            <v>达钢</v>
          </cell>
          <cell r="B3800" t="str">
            <v>螺纹钢</v>
          </cell>
          <cell r="C3800" t="str">
            <v>HRB400E Φ28 9m</v>
          </cell>
          <cell r="D3800" t="str">
            <v>吨</v>
          </cell>
          <cell r="E3800">
            <v>9</v>
          </cell>
          <cell r="F3800">
            <v>45813</v>
          </cell>
          <cell r="G3800" t="str">
            <v>（十九冶-华电重庆奉节）重庆市奉节县康乐镇七星村</v>
          </cell>
          <cell r="H3800" t="str">
            <v>岑甲乐</v>
          </cell>
          <cell r="I3800">
            <v>17349037782</v>
          </cell>
        </row>
        <row r="3801">
          <cell r="A3801" t="str">
            <v>达钢</v>
          </cell>
          <cell r="B3801" t="str">
            <v>螺纹钢</v>
          </cell>
          <cell r="C3801" t="str">
            <v>HRB400E Φ32 9m</v>
          </cell>
          <cell r="D3801" t="str">
            <v>吨</v>
          </cell>
          <cell r="E3801">
            <v>3</v>
          </cell>
          <cell r="F3801">
            <v>45813</v>
          </cell>
          <cell r="G3801" t="str">
            <v>（十九冶-华电重庆奉节）重庆市奉节县康乐镇七星村</v>
          </cell>
          <cell r="H3801" t="str">
            <v>岑甲乐</v>
          </cell>
          <cell r="I3801">
            <v>17349037782</v>
          </cell>
        </row>
        <row r="3802">
          <cell r="A3802" t="str">
            <v>晋邦</v>
          </cell>
          <cell r="B3802" t="str">
            <v>高线</v>
          </cell>
          <cell r="C3802" t="str">
            <v>HPB300 Φ6</v>
          </cell>
          <cell r="D3802" t="str">
            <v>吨</v>
          </cell>
          <cell r="E3802">
            <v>17.5</v>
          </cell>
          <cell r="F3802">
            <v>45813</v>
          </cell>
          <cell r="G3802" t="str">
            <v>（商投建工达州中医药科技园-1工区）达州市通川区达州中医药职业学院犀牛大道北段</v>
          </cell>
          <cell r="H3802" t="str">
            <v>程黄刚</v>
          </cell>
          <cell r="I3802">
            <v>15108211617</v>
          </cell>
        </row>
        <row r="3803">
          <cell r="A3803" t="str">
            <v>晋邦</v>
          </cell>
          <cell r="B3803" t="str">
            <v>螺纹钢</v>
          </cell>
          <cell r="C3803" t="str">
            <v>HRB500E Φ16</v>
          </cell>
          <cell r="D3803" t="str">
            <v>吨</v>
          </cell>
          <cell r="E3803">
            <v>8</v>
          </cell>
          <cell r="F3803">
            <v>45813</v>
          </cell>
          <cell r="G3803" t="str">
            <v>（商投建工达州中医药科技园-1工区）达州市通川区达州中医药职业学院犀牛大道北段</v>
          </cell>
          <cell r="H3803" t="str">
            <v>程黄刚</v>
          </cell>
          <cell r="I3803">
            <v>15108211617</v>
          </cell>
        </row>
        <row r="3804">
          <cell r="A3804" t="str">
            <v>晋邦</v>
          </cell>
          <cell r="B3804" t="str">
            <v>螺纹钢</v>
          </cell>
          <cell r="C3804" t="str">
            <v>HRB500E Φ18</v>
          </cell>
          <cell r="D3804" t="str">
            <v>吨</v>
          </cell>
          <cell r="E3804">
            <v>8</v>
          </cell>
          <cell r="F3804">
            <v>45813</v>
          </cell>
          <cell r="G3804" t="str">
            <v>（商投建工达州中医药科技园-1工区）达州市通川区达州中医药职业学院犀牛大道北段</v>
          </cell>
          <cell r="H3804" t="str">
            <v>程黄刚</v>
          </cell>
          <cell r="I3804">
            <v>15108211617</v>
          </cell>
        </row>
        <row r="3805">
          <cell r="A3805" t="str">
            <v>晋邦</v>
          </cell>
          <cell r="B3805" t="str">
            <v>螺纹钢</v>
          </cell>
          <cell r="C3805" t="str">
            <v>HRB500E Φ20</v>
          </cell>
          <cell r="D3805" t="str">
            <v>吨</v>
          </cell>
          <cell r="E3805">
            <v>8</v>
          </cell>
          <cell r="F3805">
            <v>45813</v>
          </cell>
          <cell r="G3805" t="str">
            <v>（商投建工达州中医药科技园-1工区）达州市通川区达州中医药职业学院犀牛大道北段</v>
          </cell>
          <cell r="H3805" t="str">
            <v>程黄刚</v>
          </cell>
          <cell r="I3805">
            <v>15108211617</v>
          </cell>
        </row>
        <row r="3806">
          <cell r="A3806" t="str">
            <v>晋邦</v>
          </cell>
          <cell r="B3806" t="str">
            <v>螺纹钢</v>
          </cell>
          <cell r="C3806" t="str">
            <v>HRB500E Φ22</v>
          </cell>
          <cell r="D3806" t="str">
            <v>吨</v>
          </cell>
          <cell r="E3806">
            <v>10</v>
          </cell>
          <cell r="F3806">
            <v>45813</v>
          </cell>
          <cell r="G3806" t="str">
            <v>（商投建工达州中医药科技园-1工区）达州市通川区达州中医药职业学院犀牛大道北段</v>
          </cell>
          <cell r="H3806" t="str">
            <v>程黄刚</v>
          </cell>
          <cell r="I3806">
            <v>15108211617</v>
          </cell>
        </row>
        <row r="3807">
          <cell r="A3807" t="str">
            <v>晋邦</v>
          </cell>
          <cell r="B3807" t="str">
            <v>螺纹钢</v>
          </cell>
          <cell r="C3807" t="str">
            <v>HRB400E Φ14 9m</v>
          </cell>
          <cell r="D3807" t="str">
            <v>吨</v>
          </cell>
          <cell r="E3807">
            <v>35</v>
          </cell>
          <cell r="F3807">
            <v>45813</v>
          </cell>
          <cell r="G3807" t="str">
            <v>（商投建工达州中医药科技园-1工区）达州市通川区达州中医药职业学院犀牛大道北段</v>
          </cell>
          <cell r="H3807" t="str">
            <v>程黄刚</v>
          </cell>
          <cell r="I3807">
            <v>15108211617</v>
          </cell>
        </row>
        <row r="3808">
          <cell r="A3808" t="str">
            <v>达钢</v>
          </cell>
          <cell r="B3808" t="str">
            <v>螺纹钢</v>
          </cell>
          <cell r="C3808" t="str">
            <v>HRB500E Φ12</v>
          </cell>
          <cell r="D3808" t="str">
            <v>吨</v>
          </cell>
          <cell r="E3808">
            <v>12</v>
          </cell>
          <cell r="F3808">
            <v>45813</v>
          </cell>
          <cell r="G3808" t="str">
            <v>（商投建工达州中医药科技园-1工区）达州市通川区达州中医药职业学院犀牛大道北段</v>
          </cell>
          <cell r="H3808" t="str">
            <v>程黄刚</v>
          </cell>
          <cell r="I3808">
            <v>15108211617</v>
          </cell>
        </row>
        <row r="3809">
          <cell r="A3809" t="str">
            <v>达钢</v>
          </cell>
          <cell r="B3809" t="str">
            <v>螺纹钢</v>
          </cell>
          <cell r="C3809" t="str">
            <v>HRB500E Φ14</v>
          </cell>
          <cell r="D3809" t="str">
            <v>吨</v>
          </cell>
          <cell r="E3809">
            <v>9</v>
          </cell>
          <cell r="F3809">
            <v>45813</v>
          </cell>
          <cell r="G3809" t="str">
            <v>（商投建工达州中医药科技园-1工区）达州市通川区达州中医药职业学院犀牛大道北段</v>
          </cell>
          <cell r="H3809" t="str">
            <v>程黄刚</v>
          </cell>
          <cell r="I3809">
            <v>15108211617</v>
          </cell>
        </row>
        <row r="3810">
          <cell r="A3810" t="str">
            <v>达钢</v>
          </cell>
          <cell r="B3810" t="str">
            <v>螺纹钢</v>
          </cell>
          <cell r="C3810" t="str">
            <v>HRB500E Φ25</v>
          </cell>
          <cell r="D3810" t="str">
            <v>吨</v>
          </cell>
          <cell r="E3810">
            <v>15</v>
          </cell>
          <cell r="F3810">
            <v>45813</v>
          </cell>
          <cell r="G3810" t="str">
            <v>（商投建工达州中医药科技园-1工区）达州市通川区达州中医药职业学院犀牛大道北段</v>
          </cell>
          <cell r="H3810" t="str">
            <v>程黄刚</v>
          </cell>
          <cell r="I3810">
            <v>15108211617</v>
          </cell>
        </row>
        <row r="3811">
          <cell r="A3811" t="str">
            <v>达钢</v>
          </cell>
          <cell r="B3811" t="str">
            <v>螺纹钢</v>
          </cell>
          <cell r="C3811" t="str">
            <v>HRB400E Φ14 9m</v>
          </cell>
          <cell r="D3811" t="str">
            <v>吨</v>
          </cell>
          <cell r="E3811">
            <v>21</v>
          </cell>
          <cell r="F3811">
            <v>45813</v>
          </cell>
          <cell r="G3811" t="str">
            <v>（商投建工达州中医药科技园-1工区）达州市通川区达州中医药职业学院犀牛大道北段</v>
          </cell>
          <cell r="H3811" t="str">
            <v>程黄刚</v>
          </cell>
          <cell r="I3811">
            <v>15108211617</v>
          </cell>
        </row>
        <row r="3812">
          <cell r="A3812" t="str">
            <v>晋邦</v>
          </cell>
          <cell r="B3812" t="str">
            <v>螺纹钢</v>
          </cell>
          <cell r="C3812" t="str">
            <v>HRB400E Φ12 9m</v>
          </cell>
          <cell r="D3812" t="str">
            <v>吨</v>
          </cell>
          <cell r="E3812">
            <v>18</v>
          </cell>
          <cell r="F3812">
            <v>45814</v>
          </cell>
          <cell r="G3812" t="str">
            <v>（十九冶-江龙高速一分部）重庆市云阳县X886附近中国十九冶开云高速项目总包部西98米*龙王溪大桥桥面</v>
          </cell>
          <cell r="H3812" t="str">
            <v>吴章红</v>
          </cell>
          <cell r="I3812">
            <v>18628165772</v>
          </cell>
        </row>
        <row r="3813">
          <cell r="A3813" t="str">
            <v>晋邦</v>
          </cell>
          <cell r="B3813" t="str">
            <v>螺纹钢</v>
          </cell>
          <cell r="C3813" t="str">
            <v>HRB400E Φ16 9m</v>
          </cell>
          <cell r="D3813" t="str">
            <v>吨</v>
          </cell>
          <cell r="E3813">
            <v>18</v>
          </cell>
          <cell r="F3813">
            <v>45814</v>
          </cell>
          <cell r="G3813" t="str">
            <v>（十九冶-江龙高速一分部）重庆市云阳县X886附近中国十九冶开云高速项目总包部西98米*龙王溪大桥桥面</v>
          </cell>
          <cell r="H3813" t="str">
            <v>吴章红</v>
          </cell>
          <cell r="I3813">
            <v>18628165772</v>
          </cell>
        </row>
        <row r="3814">
          <cell r="A3814" t="str">
            <v>泸钢</v>
          </cell>
          <cell r="B3814" t="str">
            <v>盘螺</v>
          </cell>
          <cell r="C3814" t="str">
            <v>HRB400E Φ12</v>
          </cell>
          <cell r="D3814" t="str">
            <v>吨</v>
          </cell>
          <cell r="E3814">
            <v>30</v>
          </cell>
          <cell r="F3814">
            <v>45814</v>
          </cell>
          <cell r="G3814" t="str">
            <v>（自永2标九局西南分公司钢筋棚）四川省自贡市骑龙镇大湾村</v>
          </cell>
          <cell r="H3814" t="str">
            <v>高彦彬</v>
          </cell>
          <cell r="I3814">
            <v>13835906370</v>
          </cell>
        </row>
        <row r="3815">
          <cell r="A3815" t="str">
            <v>泸钢</v>
          </cell>
          <cell r="B3815" t="str">
            <v>螺纹钢</v>
          </cell>
          <cell r="C3815" t="str">
            <v>HRB400E Φ14×9米</v>
          </cell>
          <cell r="D3815" t="str">
            <v>吨</v>
          </cell>
          <cell r="E3815">
            <v>20</v>
          </cell>
          <cell r="F3815">
            <v>45814</v>
          </cell>
          <cell r="G3815" t="str">
            <v>（自永2标九局西南分公司钢筋棚）四川省自贡市骑龙镇大湾村</v>
          </cell>
          <cell r="H3815" t="str">
            <v>高彦彬</v>
          </cell>
          <cell r="I3815">
            <v>13835906370</v>
          </cell>
        </row>
        <row r="3816">
          <cell r="A3816" t="str">
            <v>泸钢</v>
          </cell>
          <cell r="B3816" t="str">
            <v>螺纹钢</v>
          </cell>
          <cell r="C3816" t="str">
            <v>HRB400E Φ16×9米</v>
          </cell>
          <cell r="D3816" t="str">
            <v>吨</v>
          </cell>
          <cell r="E3816">
            <v>20</v>
          </cell>
          <cell r="F3816">
            <v>45814</v>
          </cell>
          <cell r="G3816" t="str">
            <v>（自永2标九局西南分公司钢筋棚）四川省自贡市骑龙镇大湾村</v>
          </cell>
          <cell r="H3816" t="str">
            <v>高彦彬</v>
          </cell>
          <cell r="I3816">
            <v>13835906370</v>
          </cell>
        </row>
        <row r="3817">
          <cell r="A3817" t="str">
            <v>德胜</v>
          </cell>
          <cell r="B3817" t="str">
            <v>螺纹钢</v>
          </cell>
          <cell r="C3817" t="str">
            <v>HRB400E Φ20×9米</v>
          </cell>
          <cell r="D3817" t="str">
            <v>吨</v>
          </cell>
          <cell r="E3817">
            <v>20</v>
          </cell>
          <cell r="F3817">
            <v>45814</v>
          </cell>
          <cell r="G3817" t="str">
            <v>（自永2标九局西南分公司钢筋棚）四川省自贡市骑龙镇大湾村</v>
          </cell>
          <cell r="H3817" t="str">
            <v>高彦彬</v>
          </cell>
          <cell r="I3817">
            <v>13835906370</v>
          </cell>
        </row>
        <row r="3818">
          <cell r="A3818" t="str">
            <v>德胜</v>
          </cell>
          <cell r="B3818" t="str">
            <v>螺纹钢</v>
          </cell>
          <cell r="C3818" t="str">
            <v>HRB400E Φ22×9米</v>
          </cell>
          <cell r="D3818" t="str">
            <v>吨</v>
          </cell>
          <cell r="E3818">
            <v>10</v>
          </cell>
          <cell r="F3818">
            <v>45814</v>
          </cell>
          <cell r="G3818" t="str">
            <v>（自永2标九局西南分公司钢筋棚）四川省自贡市骑龙镇大湾村</v>
          </cell>
          <cell r="H3818" t="str">
            <v>高彦彬</v>
          </cell>
          <cell r="I3818">
            <v>13835906370</v>
          </cell>
        </row>
        <row r="3819">
          <cell r="A3819" t="str">
            <v>德胜</v>
          </cell>
          <cell r="B3819" t="str">
            <v>螺纹钢</v>
          </cell>
          <cell r="C3819" t="str">
            <v>HRB400E Φ25×12米</v>
          </cell>
          <cell r="D3819" t="str">
            <v>吨</v>
          </cell>
          <cell r="E3819">
            <v>30</v>
          </cell>
          <cell r="F3819">
            <v>45814</v>
          </cell>
          <cell r="G3819" t="str">
            <v>（自永2标九局西南分公司钢筋棚）四川省自贡市骑龙镇大湾村</v>
          </cell>
          <cell r="H3819" t="str">
            <v>高彦彬</v>
          </cell>
          <cell r="I3819">
            <v>13835906370</v>
          </cell>
        </row>
        <row r="3820">
          <cell r="A3820" t="str">
            <v>德胜</v>
          </cell>
          <cell r="B3820" t="str">
            <v>螺纹钢</v>
          </cell>
          <cell r="C3820" t="str">
            <v>HRB400E Φ28×9米</v>
          </cell>
          <cell r="D3820" t="str">
            <v>吨</v>
          </cell>
          <cell r="E3820">
            <v>30</v>
          </cell>
          <cell r="F3820">
            <v>45814</v>
          </cell>
          <cell r="G3820" t="str">
            <v>（自永2标九局西南分公司钢筋棚）四川省自贡市骑龙镇大湾村</v>
          </cell>
          <cell r="H3820" t="str">
            <v>高彦彬</v>
          </cell>
          <cell r="I3820">
            <v>13835906370</v>
          </cell>
        </row>
        <row r="3821">
          <cell r="A3821" t="str">
            <v>德胜</v>
          </cell>
          <cell r="B3821" t="str">
            <v>螺纹钢</v>
          </cell>
          <cell r="C3821" t="str">
            <v>HRB400E Φ32×12米</v>
          </cell>
          <cell r="D3821" t="str">
            <v>吨</v>
          </cell>
          <cell r="E3821">
            <v>20</v>
          </cell>
          <cell r="F3821">
            <v>45814</v>
          </cell>
          <cell r="G3821" t="str">
            <v>（自永2标九局西南分公司钢筋棚）四川省自贡市骑龙镇大湾村</v>
          </cell>
          <cell r="H3821" t="str">
            <v>高彦彬</v>
          </cell>
          <cell r="I3821">
            <v>13835906370</v>
          </cell>
        </row>
        <row r="3822">
          <cell r="A3822" t="str">
            <v>德胜</v>
          </cell>
          <cell r="B3822" t="str">
            <v>螺纹钢</v>
          </cell>
          <cell r="C3822" t="str">
            <v>HRB500E Φ28×12米</v>
          </cell>
          <cell r="D3822" t="str">
            <v>吨</v>
          </cell>
          <cell r="E3822">
            <v>30</v>
          </cell>
          <cell r="F3822">
            <v>45814</v>
          </cell>
          <cell r="G3822" t="str">
            <v>（自永2标九局西南分公司钢筋棚）四川省自贡市骑龙镇大湾村</v>
          </cell>
          <cell r="H3822" t="str">
            <v>高彦彬</v>
          </cell>
          <cell r="I3822">
            <v>13835906370</v>
          </cell>
        </row>
        <row r="3823">
          <cell r="A3823" t="str">
            <v>德胜</v>
          </cell>
          <cell r="B3823" t="str">
            <v>螺纹钢</v>
          </cell>
          <cell r="C3823" t="str">
            <v>HRB400EФ18*9m</v>
          </cell>
          <cell r="D3823" t="str">
            <v>吨</v>
          </cell>
          <cell r="E3823">
            <v>35</v>
          </cell>
          <cell r="F3823">
            <v>45814</v>
          </cell>
          <cell r="G3823" t="str">
            <v>（中铁六局呼和公司康新高速TJ4-2标）四川省甘孜藏族自治州康定市新都桥镇东俄罗三村中建八局搅拌站旁</v>
          </cell>
          <cell r="H3823" t="str">
            <v>王龙</v>
          </cell>
          <cell r="I3823">
            <v>18809490151</v>
          </cell>
        </row>
        <row r="3824">
          <cell r="A3824" t="str">
            <v>德胜</v>
          </cell>
          <cell r="B3824" t="str">
            <v>螺纹钢</v>
          </cell>
          <cell r="C3824" t="str">
            <v>HRB500EФ22*12m</v>
          </cell>
          <cell r="D3824" t="str">
            <v>吨</v>
          </cell>
          <cell r="E3824">
            <v>15</v>
          </cell>
          <cell r="F3824">
            <v>45814</v>
          </cell>
          <cell r="G3824" t="str">
            <v>（中核中原-温江北林医养综合体项目）四川省成都市温江区万春大道第三人民医院东</v>
          </cell>
          <cell r="H3824" t="str">
            <v>蔡杰</v>
          </cell>
          <cell r="I3824">
            <v>18875129329</v>
          </cell>
        </row>
        <row r="3825">
          <cell r="A3825" t="str">
            <v>海南海控</v>
          </cell>
          <cell r="B3825" t="str">
            <v>盘螺</v>
          </cell>
          <cell r="C3825" t="str">
            <v>HRB400EФ12</v>
          </cell>
          <cell r="D3825" t="str">
            <v>吨</v>
          </cell>
          <cell r="E3825">
            <v>17</v>
          </cell>
          <cell r="F3825">
            <v>45815</v>
          </cell>
          <cell r="G3825" t="str">
            <v>（中铁六局呼和公司康新高速TJ4-2标）四川省甘孜藏族自治州康定市新都桥镇东俄罗三村中建八局搅拌站旁</v>
          </cell>
          <cell r="H3825" t="str">
            <v>王龙</v>
          </cell>
          <cell r="I3825">
            <v>18809490151</v>
          </cell>
        </row>
        <row r="3826">
          <cell r="A3826" t="str">
            <v>海南海控</v>
          </cell>
          <cell r="B3826" t="str">
            <v>高线</v>
          </cell>
          <cell r="C3826" t="str">
            <v>HPB300Ф12</v>
          </cell>
          <cell r="D3826" t="str">
            <v>吨</v>
          </cell>
          <cell r="E3826">
            <v>17</v>
          </cell>
          <cell r="F3826">
            <v>45815</v>
          </cell>
          <cell r="G3826" t="str">
            <v>（中铁六局呼和公司康新高速TJ4-2标）四川省甘孜藏族自治州康定市新都桥镇东俄罗三村中建八局搅拌站旁</v>
          </cell>
          <cell r="H3826" t="str">
            <v>王龙</v>
          </cell>
          <cell r="I3826">
            <v>18809490151</v>
          </cell>
        </row>
        <row r="3827">
          <cell r="A3827" t="str">
            <v>德胜</v>
          </cell>
          <cell r="B3827" t="str">
            <v>螺纹钢</v>
          </cell>
          <cell r="C3827" t="str">
            <v>HRB400E Φ18 9m</v>
          </cell>
          <cell r="D3827" t="str">
            <v>吨</v>
          </cell>
          <cell r="E3827">
            <v>35</v>
          </cell>
          <cell r="F3827">
            <v>45815</v>
          </cell>
          <cell r="G3827" t="str">
            <v>（中铁广州局-资乐高速5标）四川省乐山市井研县希望大道116号</v>
          </cell>
          <cell r="H3827" t="str">
            <v>廖俊杰</v>
          </cell>
          <cell r="I3827">
            <v>15775100965</v>
          </cell>
        </row>
        <row r="3828">
          <cell r="A3828" t="str">
            <v>德胜</v>
          </cell>
          <cell r="B3828" t="str">
            <v>螺纹钢</v>
          </cell>
          <cell r="C3828" t="str">
            <v>HRB400E Φ14 9m</v>
          </cell>
          <cell r="D3828" t="str">
            <v>吨</v>
          </cell>
          <cell r="E3828">
            <v>81</v>
          </cell>
          <cell r="F3828">
            <v>45815</v>
          </cell>
          <cell r="G3828" t="str">
            <v>（华西简阳西城嘉苑）四川省成都市简阳市简城街道高屋村</v>
          </cell>
          <cell r="H3828" t="str">
            <v>张瀚镭</v>
          </cell>
          <cell r="I3828">
            <v>15884666220</v>
          </cell>
        </row>
        <row r="3829">
          <cell r="A3829" t="str">
            <v>德胜</v>
          </cell>
          <cell r="B3829" t="str">
            <v>螺纹钢</v>
          </cell>
          <cell r="C3829" t="str">
            <v>HRB400E Φ16 9m</v>
          </cell>
          <cell r="D3829" t="str">
            <v>吨</v>
          </cell>
          <cell r="E3829">
            <v>7</v>
          </cell>
          <cell r="F3829">
            <v>45815</v>
          </cell>
          <cell r="G3829" t="str">
            <v>（华西简阳西城嘉苑）四川省成都市简阳市简城街道高屋村</v>
          </cell>
          <cell r="H3829" t="str">
            <v>张瀚镭</v>
          </cell>
          <cell r="I3829">
            <v>15884666220</v>
          </cell>
        </row>
        <row r="3830">
          <cell r="A3830" t="str">
            <v>德胜</v>
          </cell>
          <cell r="B3830" t="str">
            <v>螺纹钢</v>
          </cell>
          <cell r="C3830" t="str">
            <v>HRB400E Φ18 9m</v>
          </cell>
          <cell r="D3830" t="str">
            <v>吨</v>
          </cell>
          <cell r="E3830">
            <v>25</v>
          </cell>
          <cell r="F3830">
            <v>45815</v>
          </cell>
          <cell r="G3830" t="str">
            <v>（华西简阳西城嘉苑）四川省成都市简阳市简城街道高屋村</v>
          </cell>
          <cell r="H3830" t="str">
            <v>张瀚镭</v>
          </cell>
          <cell r="I3830">
            <v>15884666220</v>
          </cell>
        </row>
        <row r="3831">
          <cell r="A3831" t="str">
            <v>德胜</v>
          </cell>
          <cell r="B3831" t="str">
            <v>螺纹钢</v>
          </cell>
          <cell r="C3831" t="str">
            <v>HRB400E Φ20 9m</v>
          </cell>
          <cell r="D3831" t="str">
            <v>吨</v>
          </cell>
          <cell r="E3831">
            <v>36</v>
          </cell>
          <cell r="F3831">
            <v>45815</v>
          </cell>
          <cell r="G3831" t="str">
            <v>（华西简阳西城嘉苑）四川省成都市简阳市简城街道高屋村</v>
          </cell>
          <cell r="H3831" t="str">
            <v>张瀚镭</v>
          </cell>
          <cell r="I3831">
            <v>15884666220</v>
          </cell>
        </row>
        <row r="3832">
          <cell r="A3832" t="str">
            <v>德胜</v>
          </cell>
          <cell r="B3832" t="str">
            <v>螺纹钢</v>
          </cell>
          <cell r="C3832" t="str">
            <v>HRB400E Φ22 9m</v>
          </cell>
          <cell r="D3832" t="str">
            <v>吨</v>
          </cell>
          <cell r="E3832">
            <v>6</v>
          </cell>
          <cell r="F3832">
            <v>45815</v>
          </cell>
          <cell r="G3832" t="str">
            <v>（华西简阳西城嘉苑）四川省成都市简阳市简城街道高屋村</v>
          </cell>
          <cell r="H3832" t="str">
            <v>张瀚镭</v>
          </cell>
          <cell r="I3832">
            <v>15884666220</v>
          </cell>
        </row>
        <row r="3833">
          <cell r="A3833" t="str">
            <v>德胜</v>
          </cell>
          <cell r="B3833" t="str">
            <v>螺纹钢</v>
          </cell>
          <cell r="C3833" t="str">
            <v>HRB400E Φ25 9m</v>
          </cell>
          <cell r="D3833" t="str">
            <v>吨</v>
          </cell>
          <cell r="E3833">
            <v>12</v>
          </cell>
          <cell r="F3833">
            <v>45815</v>
          </cell>
          <cell r="G3833" t="str">
            <v>（华西简阳西城嘉苑）四川省成都市简阳市简城街道高屋村</v>
          </cell>
          <cell r="H3833" t="str">
            <v>张瀚镭</v>
          </cell>
          <cell r="I3833">
            <v>15884666220</v>
          </cell>
        </row>
        <row r="3834">
          <cell r="A3834" t="str">
            <v>德胜</v>
          </cell>
          <cell r="B3834" t="str">
            <v>螺纹钢</v>
          </cell>
          <cell r="C3834" t="str">
            <v>HRB400E Φ28 9m</v>
          </cell>
          <cell r="D3834" t="str">
            <v>吨</v>
          </cell>
          <cell r="E3834">
            <v>65</v>
          </cell>
          <cell r="F3834">
            <v>45815</v>
          </cell>
          <cell r="G3834" t="str">
            <v>（华西简阳西城嘉苑）四川省成都市简阳市简城街道高屋村</v>
          </cell>
          <cell r="H3834" t="str">
            <v>张瀚镭</v>
          </cell>
          <cell r="I3834">
            <v>15884666220</v>
          </cell>
        </row>
        <row r="3835">
          <cell r="A3835" t="str">
            <v>德胜</v>
          </cell>
          <cell r="B3835" t="str">
            <v>螺纹钢</v>
          </cell>
          <cell r="C3835" t="str">
            <v>HRB400E Φ32 9m</v>
          </cell>
          <cell r="D3835" t="str">
            <v>吨</v>
          </cell>
          <cell r="E3835">
            <v>13</v>
          </cell>
          <cell r="F3835">
            <v>45815</v>
          </cell>
          <cell r="G3835" t="str">
            <v>（华西简阳西城嘉苑）四川省成都市简阳市简城街道高屋村</v>
          </cell>
          <cell r="H3835" t="str">
            <v>张瀚镭</v>
          </cell>
          <cell r="I3835">
            <v>15884666220</v>
          </cell>
        </row>
        <row r="3836">
          <cell r="A3836" t="str">
            <v>吉晨盛泰</v>
          </cell>
          <cell r="B3836" t="str">
            <v>盘螺</v>
          </cell>
          <cell r="C3836" t="str">
            <v>HRB400EΦ10</v>
          </cell>
          <cell r="D3836" t="str">
            <v>吨</v>
          </cell>
          <cell r="E3836">
            <v>35</v>
          </cell>
          <cell r="F3836">
            <v>45816</v>
          </cell>
          <cell r="G3836" t="str">
            <v>（中铁广州局深圳公司西昭高速9标）四川省凉山彝族自治州西昌市西乡乡三百村</v>
          </cell>
          <cell r="H3836" t="str">
            <v>伍红林</v>
          </cell>
          <cell r="I3836">
            <v>18683860677</v>
          </cell>
        </row>
        <row r="3837">
          <cell r="A3837" t="str">
            <v>山东高速</v>
          </cell>
          <cell r="B3837" t="str">
            <v>螺纹钢</v>
          </cell>
          <cell r="C3837" t="str">
            <v>HRB400E Φ12 12m</v>
          </cell>
          <cell r="D3837" t="str">
            <v>吨</v>
          </cell>
          <cell r="E3837">
            <v>70</v>
          </cell>
          <cell r="F3837">
            <v>45816</v>
          </cell>
          <cell r="G3837" t="str">
            <v>（中铁五局-成渝扩容3标）四川省资阳市雁江区伍隍镇铺子村雁江区X138</v>
          </cell>
          <cell r="H3837" t="str">
            <v>王健</v>
          </cell>
          <cell r="I3837">
            <v>17726168395</v>
          </cell>
        </row>
        <row r="3838">
          <cell r="A3838" t="str">
            <v>山东高速</v>
          </cell>
          <cell r="B3838" t="str">
            <v>螺纹钢</v>
          </cell>
          <cell r="C3838" t="str">
            <v>HRB400E Φ20 12m</v>
          </cell>
          <cell r="D3838" t="str">
            <v>吨</v>
          </cell>
          <cell r="E3838">
            <v>70</v>
          </cell>
          <cell r="F3838">
            <v>45816</v>
          </cell>
          <cell r="G3838" t="str">
            <v>（中铁五局-成渝扩容3标）四川省资阳市雁江区伍隍镇铺子村雁江区X138</v>
          </cell>
          <cell r="H3838" t="str">
            <v>王健</v>
          </cell>
          <cell r="I3838">
            <v>17726168395</v>
          </cell>
        </row>
        <row r="3839">
          <cell r="A3839" t="str">
            <v>山东高速</v>
          </cell>
          <cell r="B3839" t="str">
            <v>螺纹钢</v>
          </cell>
          <cell r="C3839" t="str">
            <v>HRB400E Φ20 9m</v>
          </cell>
          <cell r="D3839" t="str">
            <v>吨</v>
          </cell>
          <cell r="E3839">
            <v>35</v>
          </cell>
          <cell r="F3839">
            <v>45816</v>
          </cell>
          <cell r="G3839" t="str">
            <v>（中铁五局-成渝扩容3标）四川省资阳市雁江区伍隍镇铺子村雁江区X138</v>
          </cell>
          <cell r="H3839" t="str">
            <v>王健</v>
          </cell>
          <cell r="I3839">
            <v>17726168395</v>
          </cell>
        </row>
        <row r="3840">
          <cell r="A3840" t="str">
            <v>山东高速</v>
          </cell>
          <cell r="B3840" t="str">
            <v>螺纹钢</v>
          </cell>
          <cell r="C3840" t="str">
            <v>HRB400E Φ25 9m</v>
          </cell>
          <cell r="D3840" t="str">
            <v>吨</v>
          </cell>
          <cell r="E3840">
            <v>140</v>
          </cell>
          <cell r="F3840">
            <v>45816</v>
          </cell>
          <cell r="G3840" t="str">
            <v>（中铁五局-成渝扩容3标）四川省资阳市雁江区伍隍镇铺子村雁江区X138</v>
          </cell>
          <cell r="H3840" t="str">
            <v>王健</v>
          </cell>
          <cell r="I3840">
            <v>17726168395</v>
          </cell>
        </row>
        <row r="3841">
          <cell r="A3841" t="str">
            <v>达钢</v>
          </cell>
          <cell r="B3841" t="str">
            <v>螺纹钢</v>
          </cell>
          <cell r="C3841" t="str">
            <v>HRB400E Φ12 9m</v>
          </cell>
          <cell r="D3841" t="str">
            <v>吨</v>
          </cell>
          <cell r="E3841">
            <v>5.6</v>
          </cell>
          <cell r="F3841">
            <v>45817</v>
          </cell>
          <cell r="G3841" t="str">
            <v>(五冶钢构医学科学产业园建设项目房建一部-四标（3-7）)四川省南充市顺庆区搬罾街道学府大道二段</v>
          </cell>
          <cell r="H3841" t="str">
            <v>胡泽宇</v>
          </cell>
          <cell r="I3841">
            <v>18141337338</v>
          </cell>
        </row>
        <row r="3842">
          <cell r="A3842" t="str">
            <v>达钢</v>
          </cell>
          <cell r="B3842" t="str">
            <v>螺纹钢</v>
          </cell>
          <cell r="C3842" t="str">
            <v>HRB400E Φ14 9m</v>
          </cell>
          <cell r="D3842" t="str">
            <v>吨</v>
          </cell>
          <cell r="E3842">
            <v>30.4</v>
          </cell>
          <cell r="F3842">
            <v>45817</v>
          </cell>
          <cell r="G3842" t="str">
            <v>(五冶钢构医学科学产业园建设项目房建一部-四标（3-7）)四川省南充市顺庆区搬罾街道学府大道二段</v>
          </cell>
          <cell r="H3842" t="str">
            <v>胡泽宇</v>
          </cell>
          <cell r="I3842">
            <v>18141337338</v>
          </cell>
        </row>
        <row r="3843">
          <cell r="A3843" t="str">
            <v>德胜</v>
          </cell>
          <cell r="B3843" t="str">
            <v>螺纹钢</v>
          </cell>
          <cell r="C3843" t="str">
            <v>HRB400E Φ14 9m</v>
          </cell>
          <cell r="D3843" t="str">
            <v>吨</v>
          </cell>
          <cell r="E3843">
            <v>19</v>
          </cell>
          <cell r="F3843">
            <v>45817</v>
          </cell>
          <cell r="G3843" t="str">
            <v>（华西简阳西城嘉苑）四川省成都市简阳市简城街道高屋村</v>
          </cell>
          <cell r="H3843" t="str">
            <v>张瀚镭</v>
          </cell>
          <cell r="I3843">
            <v>15884666220</v>
          </cell>
        </row>
        <row r="3844">
          <cell r="A3844" t="str">
            <v>德胜</v>
          </cell>
          <cell r="B3844" t="str">
            <v>螺纹钢</v>
          </cell>
          <cell r="C3844" t="str">
            <v>HRB400E Φ16 9m</v>
          </cell>
          <cell r="D3844" t="str">
            <v>吨</v>
          </cell>
          <cell r="E3844">
            <v>40</v>
          </cell>
          <cell r="F3844">
            <v>45817</v>
          </cell>
          <cell r="G3844" t="str">
            <v>（华西简阳西城嘉苑）四川省成都市简阳市简城街道高屋村</v>
          </cell>
          <cell r="H3844" t="str">
            <v>张瀚镭</v>
          </cell>
          <cell r="I3844">
            <v>15884666220</v>
          </cell>
        </row>
        <row r="3845">
          <cell r="A3845" t="str">
            <v>德胜</v>
          </cell>
          <cell r="B3845" t="str">
            <v>螺纹钢</v>
          </cell>
          <cell r="C3845" t="str">
            <v>HRB400E Φ18 9m</v>
          </cell>
          <cell r="D3845" t="str">
            <v>吨</v>
          </cell>
          <cell r="E3845">
            <v>2</v>
          </cell>
          <cell r="F3845">
            <v>45817</v>
          </cell>
          <cell r="G3845" t="str">
            <v>（华西简阳西城嘉苑）四川省成都市简阳市简城街道高屋村</v>
          </cell>
          <cell r="H3845" t="str">
            <v>张瀚镭</v>
          </cell>
          <cell r="I3845">
            <v>15884666220</v>
          </cell>
        </row>
        <row r="3846">
          <cell r="A3846" t="str">
            <v>德胜</v>
          </cell>
          <cell r="B3846" t="str">
            <v>螺纹钢</v>
          </cell>
          <cell r="C3846" t="str">
            <v>HRB400E Φ20 9m</v>
          </cell>
          <cell r="D3846" t="str">
            <v>吨</v>
          </cell>
          <cell r="E3846">
            <v>7</v>
          </cell>
          <cell r="F3846">
            <v>45817</v>
          </cell>
          <cell r="G3846" t="str">
            <v>（华西简阳西城嘉苑）四川省成都市简阳市简城街道高屋村</v>
          </cell>
          <cell r="H3846" t="str">
            <v>张瀚镭</v>
          </cell>
          <cell r="I3846">
            <v>15884666220</v>
          </cell>
        </row>
        <row r="3847">
          <cell r="A3847" t="str">
            <v>德胜</v>
          </cell>
          <cell r="B3847" t="str">
            <v>螺纹钢</v>
          </cell>
          <cell r="C3847" t="str">
            <v>HRB400E Φ22 9m</v>
          </cell>
          <cell r="D3847" t="str">
            <v>吨</v>
          </cell>
          <cell r="E3847">
            <v>2</v>
          </cell>
          <cell r="F3847">
            <v>45817</v>
          </cell>
          <cell r="G3847" t="str">
            <v>（华西简阳西城嘉苑）四川省成都市简阳市简城街道高屋村</v>
          </cell>
          <cell r="H3847" t="str">
            <v>张瀚镭</v>
          </cell>
          <cell r="I3847">
            <v>15884666220</v>
          </cell>
        </row>
        <row r="3848">
          <cell r="A3848" t="str">
            <v>润耀</v>
          </cell>
          <cell r="B3848" t="str">
            <v>螺纹钢</v>
          </cell>
          <cell r="C3848" t="str">
            <v>HRB400E Φ22 12m</v>
          </cell>
          <cell r="D3848" t="str">
            <v>吨</v>
          </cell>
          <cell r="E3848">
            <v>18</v>
          </cell>
          <cell r="F3848">
            <v>45817</v>
          </cell>
          <cell r="G3848" t="str">
            <v>（中铁广州局-资乐高速5标）四川省乐山市井研县希望大道116号</v>
          </cell>
          <cell r="H3848" t="str">
            <v>廖俊杰</v>
          </cell>
          <cell r="I3848">
            <v>15775100965</v>
          </cell>
        </row>
        <row r="3849">
          <cell r="A3849" t="str">
            <v>润耀</v>
          </cell>
          <cell r="B3849" t="str">
            <v>螺纹钢</v>
          </cell>
          <cell r="C3849" t="str">
            <v>HRB400E Φ28 12m</v>
          </cell>
          <cell r="D3849" t="str">
            <v>吨</v>
          </cell>
          <cell r="E3849">
            <v>18</v>
          </cell>
          <cell r="F3849">
            <v>45817</v>
          </cell>
          <cell r="G3849" t="str">
            <v>（中铁广州局-资乐高速5标）四川省乐山市井研县希望大道116号</v>
          </cell>
          <cell r="H3849" t="str">
            <v>廖俊杰</v>
          </cell>
          <cell r="I3849">
            <v>15775100965</v>
          </cell>
        </row>
        <row r="3850">
          <cell r="A3850" t="str">
            <v>润耀</v>
          </cell>
          <cell r="B3850" t="str">
            <v>螺纹钢</v>
          </cell>
          <cell r="C3850" t="str">
            <v>HRB400E Φ28 9m</v>
          </cell>
          <cell r="D3850" t="str">
            <v>吨</v>
          </cell>
          <cell r="E3850">
            <v>35</v>
          </cell>
          <cell r="F3850">
            <v>45817</v>
          </cell>
          <cell r="G3850" t="str">
            <v>（中铁广州局-资乐高速5标）四川省乐山市井研县希望大道116号</v>
          </cell>
          <cell r="H3850" t="str">
            <v>廖俊杰</v>
          </cell>
          <cell r="I3850">
            <v>15775100965</v>
          </cell>
        </row>
        <row r="3851">
          <cell r="A3851" t="str">
            <v>陕钢</v>
          </cell>
          <cell r="B3851" t="str">
            <v>盘螺</v>
          </cell>
          <cell r="C3851" t="str">
            <v>HRB400E Φ8</v>
          </cell>
          <cell r="D3851" t="str">
            <v>吨</v>
          </cell>
          <cell r="E3851">
            <v>15</v>
          </cell>
          <cell r="F3851">
            <v>45817</v>
          </cell>
          <cell r="G3851" t="str">
            <v>（北京工程局乐山机场项目）乐山市五通桥区冠英镇</v>
          </cell>
          <cell r="H3851" t="str">
            <v>王治</v>
          </cell>
          <cell r="I3851">
            <v>18811564698</v>
          </cell>
        </row>
        <row r="3852">
          <cell r="A3852" t="str">
            <v>陕钢</v>
          </cell>
          <cell r="B3852" t="str">
            <v>盘螺</v>
          </cell>
          <cell r="C3852" t="str">
            <v>HRB400E Φ12</v>
          </cell>
          <cell r="D3852" t="str">
            <v>吨</v>
          </cell>
          <cell r="E3852">
            <v>20</v>
          </cell>
          <cell r="F3852">
            <v>45817</v>
          </cell>
          <cell r="G3852" t="str">
            <v>（北京工程局乐山机场项目）乐山市五通桥区冠英镇</v>
          </cell>
          <cell r="H3852" t="str">
            <v>王治</v>
          </cell>
          <cell r="I3852">
            <v>18811564698</v>
          </cell>
        </row>
        <row r="3853">
          <cell r="A3853" t="str">
            <v>润耀</v>
          </cell>
          <cell r="B3853" t="str">
            <v>螺纹钢</v>
          </cell>
          <cell r="C3853" t="str">
            <v>HRB400E Φ12 9m</v>
          </cell>
          <cell r="D3853" t="str">
            <v>吨</v>
          </cell>
          <cell r="E3853">
            <v>35</v>
          </cell>
          <cell r="F3853">
            <v>45817</v>
          </cell>
          <cell r="G3853" t="str">
            <v>（中铁十局-资乐高速4标）四川省眉山市仁寿县彰加镇华炉村中铁十局资乐高速3#钢筋场</v>
          </cell>
          <cell r="H3853" t="str">
            <v>杨飞</v>
          </cell>
          <cell r="I3853">
            <v>15667998777</v>
          </cell>
        </row>
        <row r="3854">
          <cell r="A3854" t="str">
            <v>德胜</v>
          </cell>
          <cell r="B3854" t="str">
            <v>螺纹钢</v>
          </cell>
          <cell r="C3854" t="str">
            <v>HRB400E Φ28 12m</v>
          </cell>
          <cell r="D3854" t="str">
            <v>吨</v>
          </cell>
          <cell r="E3854">
            <v>35.412</v>
          </cell>
          <cell r="F3854">
            <v>45817</v>
          </cell>
          <cell r="G3854" t="str">
            <v>（安久供应链项目）四川省宜宾市翠屏区志诚路</v>
          </cell>
          <cell r="H3854" t="str">
            <v>毛新熠</v>
          </cell>
          <cell r="I3854">
            <v>18208171901</v>
          </cell>
        </row>
        <row r="3855">
          <cell r="A3855" t="str">
            <v>德胜</v>
          </cell>
          <cell r="B3855" t="str">
            <v>螺纹钢</v>
          </cell>
          <cell r="C3855" t="str">
            <v>HRB400E Φ14 12m</v>
          </cell>
          <cell r="D3855" t="str">
            <v>吨</v>
          </cell>
          <cell r="E3855">
            <v>11.036</v>
          </cell>
          <cell r="F3855">
            <v>45817</v>
          </cell>
          <cell r="G3855" t="str">
            <v>（安久供应链项目）四川省宜宾市翠屏区志诚路</v>
          </cell>
          <cell r="H3855" t="str">
            <v>毛新熠</v>
          </cell>
          <cell r="I3855">
            <v>18208171901</v>
          </cell>
        </row>
        <row r="3856">
          <cell r="A3856" t="str">
            <v>德胜</v>
          </cell>
          <cell r="B3856" t="str">
            <v>螺纹钢</v>
          </cell>
          <cell r="C3856" t="str">
            <v>HRB400E Φ16 12m</v>
          </cell>
          <cell r="D3856" t="str">
            <v>吨</v>
          </cell>
          <cell r="E3856">
            <v>10.996</v>
          </cell>
          <cell r="F3856">
            <v>45817</v>
          </cell>
          <cell r="G3856" t="str">
            <v>（安久供应链项目）四川省宜宾市翠屏区志诚路</v>
          </cell>
          <cell r="H3856" t="str">
            <v>毛新熠</v>
          </cell>
          <cell r="I3856">
            <v>18208171901</v>
          </cell>
        </row>
        <row r="3857">
          <cell r="A3857" t="str">
            <v>德胜</v>
          </cell>
          <cell r="B3857" t="str">
            <v>螺纹钢</v>
          </cell>
          <cell r="C3857" t="str">
            <v>HRB400E Φ18 12m</v>
          </cell>
          <cell r="D3857" t="str">
            <v>吨</v>
          </cell>
          <cell r="E3857">
            <v>13.8</v>
          </cell>
          <cell r="F3857">
            <v>45817</v>
          </cell>
          <cell r="G3857" t="str">
            <v>（安久供应链项目）四川省宜宾市翠屏区志诚路</v>
          </cell>
          <cell r="H3857" t="str">
            <v>毛新熠</v>
          </cell>
          <cell r="I3857">
            <v>18208171901</v>
          </cell>
        </row>
        <row r="3858">
          <cell r="A3858" t="str">
            <v>德胜</v>
          </cell>
          <cell r="B3858" t="str">
            <v>螺纹钢</v>
          </cell>
          <cell r="C3858" t="str">
            <v>HRB400E Φ20 12m</v>
          </cell>
          <cell r="D3858" t="str">
            <v>吨</v>
          </cell>
          <cell r="E3858">
            <v>8.271</v>
          </cell>
          <cell r="F3858">
            <v>45817</v>
          </cell>
          <cell r="G3858" t="str">
            <v>（安久供应链项目）四川省宜宾市翠屏区志诚路</v>
          </cell>
          <cell r="H3858" t="str">
            <v>毛新熠</v>
          </cell>
          <cell r="I3858">
            <v>18208171901</v>
          </cell>
        </row>
        <row r="3859">
          <cell r="A3859" t="str">
            <v>德胜</v>
          </cell>
          <cell r="B3859" t="str">
            <v>螺纹钢</v>
          </cell>
          <cell r="C3859" t="str">
            <v>HRB400E Φ22 12m</v>
          </cell>
          <cell r="D3859" t="str">
            <v>吨</v>
          </cell>
          <cell r="E3859">
            <v>10.872</v>
          </cell>
          <cell r="F3859">
            <v>45817</v>
          </cell>
          <cell r="G3859" t="str">
            <v>（安久供应链项目）四川省宜宾市翠屏区志诚路</v>
          </cell>
          <cell r="H3859" t="str">
            <v>毛新熠</v>
          </cell>
          <cell r="I3859">
            <v>18208171901</v>
          </cell>
        </row>
        <row r="3860">
          <cell r="A3860" t="str">
            <v>德胜</v>
          </cell>
          <cell r="B3860" t="str">
            <v>螺纹钢</v>
          </cell>
          <cell r="C3860" t="str">
            <v>HRB400E Φ25 12m</v>
          </cell>
          <cell r="D3860" t="str">
            <v>吨</v>
          </cell>
          <cell r="E3860">
            <v>16.356</v>
          </cell>
          <cell r="F3860">
            <v>45817</v>
          </cell>
          <cell r="G3860" t="str">
            <v>（安久供应链项目）四川省宜宾市翠屏区志诚路</v>
          </cell>
          <cell r="H3860" t="str">
            <v>毛新熠</v>
          </cell>
          <cell r="I3860">
            <v>18208171901</v>
          </cell>
        </row>
        <row r="3861">
          <cell r="A3861" t="str">
            <v>德胜</v>
          </cell>
          <cell r="B3861" t="str">
            <v>螺纹钢</v>
          </cell>
          <cell r="C3861" t="str">
            <v>HRB400E Φ12 12m</v>
          </cell>
          <cell r="D3861" t="str">
            <v>吨</v>
          </cell>
          <cell r="E3861">
            <v>27.81</v>
          </cell>
          <cell r="F3861">
            <v>45817</v>
          </cell>
          <cell r="G3861" t="str">
            <v>（安久供应链项目）四川省宜宾市翠屏区志诚路</v>
          </cell>
          <cell r="H3861" t="str">
            <v>毛新熠</v>
          </cell>
          <cell r="I3861">
            <v>18208171901</v>
          </cell>
        </row>
        <row r="3862">
          <cell r="A3862" t="str">
            <v>德胜</v>
          </cell>
          <cell r="B3862" t="str">
            <v>螺纹钢</v>
          </cell>
          <cell r="C3862" t="str">
            <v>HRB400E Φ28 12m</v>
          </cell>
          <cell r="D3862" t="str">
            <v>吨</v>
          </cell>
          <cell r="E3862">
            <v>8.172</v>
          </cell>
          <cell r="F3862">
            <v>45817</v>
          </cell>
          <cell r="G3862" t="str">
            <v>（安久供应链项目）四川省宜宾市翠屏区志诚路</v>
          </cell>
          <cell r="H3862" t="str">
            <v>毛新熠</v>
          </cell>
          <cell r="I3862">
            <v>18208171901</v>
          </cell>
        </row>
        <row r="3863">
          <cell r="A3863" t="str">
            <v>达钢</v>
          </cell>
          <cell r="B3863" t="str">
            <v>螺纹钢</v>
          </cell>
          <cell r="C3863" t="str">
            <v>HRB400E Φ12 9m</v>
          </cell>
          <cell r="D3863" t="str">
            <v>吨</v>
          </cell>
          <cell r="E3863">
            <v>15</v>
          </cell>
          <cell r="F3863">
            <v>45817</v>
          </cell>
          <cell r="G3863" t="str">
            <v>（十九冶-江龙高速三分部）重庆市云阳县蔈草镇三坵田*小尖山梁场</v>
          </cell>
          <cell r="H3863" t="str">
            <v>任海军</v>
          </cell>
          <cell r="I3863">
            <v>17725037830</v>
          </cell>
        </row>
        <row r="3864">
          <cell r="A3864" t="str">
            <v>达钢</v>
          </cell>
          <cell r="B3864" t="str">
            <v>螺纹钢</v>
          </cell>
          <cell r="C3864" t="str">
            <v>HRB400E Φ16 9m</v>
          </cell>
          <cell r="D3864" t="str">
            <v>吨</v>
          </cell>
          <cell r="E3864">
            <v>20</v>
          </cell>
          <cell r="F3864">
            <v>45817</v>
          </cell>
          <cell r="G3864" t="str">
            <v>（十九冶-江龙高速三分部）重庆市云阳县蔈草镇三坵田*小尖山梁场</v>
          </cell>
          <cell r="H3864" t="str">
            <v>任海军</v>
          </cell>
          <cell r="I3864">
            <v>17725037830</v>
          </cell>
        </row>
        <row r="3865">
          <cell r="A3865" t="str">
            <v>达钢</v>
          </cell>
          <cell r="B3865" t="str">
            <v>螺纹钢</v>
          </cell>
          <cell r="C3865" t="str">
            <v>HRB400E Φ16 9m</v>
          </cell>
          <cell r="D3865" t="str">
            <v>吨</v>
          </cell>
          <cell r="E3865">
            <v>30</v>
          </cell>
          <cell r="F3865">
            <v>45817</v>
          </cell>
          <cell r="G3865" t="str">
            <v>（十九冶-江龙高速三分部）重庆市云阳县龙角镇*皮家营梁场</v>
          </cell>
          <cell r="H3865" t="str">
            <v>任海军</v>
          </cell>
          <cell r="I3865">
            <v>17725037830</v>
          </cell>
        </row>
        <row r="3866">
          <cell r="A3866" t="str">
            <v>达钢</v>
          </cell>
          <cell r="B3866" t="str">
            <v>螺纹钢</v>
          </cell>
          <cell r="C3866" t="str">
            <v>HRB400E Φ12 9m</v>
          </cell>
          <cell r="D3866" t="str">
            <v>吨</v>
          </cell>
          <cell r="E3866">
            <v>27</v>
          </cell>
          <cell r="F3866">
            <v>45817</v>
          </cell>
          <cell r="G3866" t="str">
            <v>（十九冶-江龙高速三分部）重庆市云阳县龙角镇*皮家营梁场</v>
          </cell>
          <cell r="H3866" t="str">
            <v>任海军</v>
          </cell>
          <cell r="I3866">
            <v>17725037830</v>
          </cell>
        </row>
        <row r="3867">
          <cell r="A3867" t="str">
            <v>达钢</v>
          </cell>
          <cell r="B3867" t="str">
            <v>螺纹钢</v>
          </cell>
          <cell r="C3867" t="str">
            <v>HRB400E Φ20 9m</v>
          </cell>
          <cell r="D3867" t="str">
            <v>吨</v>
          </cell>
          <cell r="E3867">
            <v>15</v>
          </cell>
          <cell r="F3867">
            <v>45817</v>
          </cell>
          <cell r="G3867" t="str">
            <v>（十九冶-江龙高速三分部）重庆市云阳县龙角镇*皮家营梁场</v>
          </cell>
          <cell r="H3867" t="str">
            <v>任海军</v>
          </cell>
          <cell r="I3867">
            <v>17725037830</v>
          </cell>
        </row>
        <row r="3868">
          <cell r="A3868" t="str">
            <v>晋邦</v>
          </cell>
          <cell r="B3868" t="str">
            <v>盘螺</v>
          </cell>
          <cell r="C3868" t="str">
            <v>HRB400E Φ10</v>
          </cell>
          <cell r="D3868" t="str">
            <v>吨</v>
          </cell>
          <cell r="E3868">
            <v>16</v>
          </cell>
          <cell r="F3868">
            <v>45817</v>
          </cell>
          <cell r="G3868" t="str">
            <v>（十九冶-江龙高速三分部）重庆市云阳县蔈草镇三坵田*小尖山梁场</v>
          </cell>
          <cell r="H3868" t="str">
            <v>任海军</v>
          </cell>
          <cell r="I3868">
            <v>17725037830</v>
          </cell>
        </row>
        <row r="3869">
          <cell r="A3869" t="str">
            <v>晋邦</v>
          </cell>
          <cell r="B3869" t="str">
            <v>螺纹钢</v>
          </cell>
          <cell r="C3869" t="str">
            <v>HRB400E Φ16 9m</v>
          </cell>
          <cell r="D3869" t="str">
            <v>吨</v>
          </cell>
          <cell r="E3869">
            <v>30</v>
          </cell>
          <cell r="F3869">
            <v>45817</v>
          </cell>
          <cell r="G3869" t="str">
            <v>（十九冶-江龙高速三分部）重庆市云阳县蔈草镇三坵田*小尖山梁场</v>
          </cell>
          <cell r="H3869" t="str">
            <v>任海军</v>
          </cell>
          <cell r="I3869">
            <v>17725037830</v>
          </cell>
        </row>
        <row r="3870">
          <cell r="A3870" t="str">
            <v>晋邦</v>
          </cell>
          <cell r="B3870" t="str">
            <v>盘螺</v>
          </cell>
          <cell r="C3870" t="str">
            <v>HRB400E Φ10</v>
          </cell>
          <cell r="D3870" t="str">
            <v>吨</v>
          </cell>
          <cell r="E3870">
            <v>30</v>
          </cell>
          <cell r="F3870">
            <v>45817</v>
          </cell>
          <cell r="G3870" t="str">
            <v>（十九冶-江龙高速三分部）重庆市云阳县龙角镇*皮家营梁场</v>
          </cell>
          <cell r="H3870" t="str">
            <v>任海军</v>
          </cell>
          <cell r="I3870">
            <v>17725037830</v>
          </cell>
        </row>
        <row r="3871">
          <cell r="A3871" t="str">
            <v>晋邦</v>
          </cell>
          <cell r="B3871" t="str">
            <v>螺纹钢</v>
          </cell>
          <cell r="C3871" t="str">
            <v>HRB400E Φ12 9m</v>
          </cell>
          <cell r="D3871" t="str">
            <v>吨</v>
          </cell>
          <cell r="E3871">
            <v>28</v>
          </cell>
          <cell r="F3871">
            <v>45817</v>
          </cell>
          <cell r="G3871" t="str">
            <v>（十九冶-江龙高速三分部）重庆市云阳县龙角镇*皮家营梁场</v>
          </cell>
          <cell r="H3871" t="str">
            <v>任海军</v>
          </cell>
          <cell r="I3871">
            <v>17725037830</v>
          </cell>
        </row>
        <row r="3872">
          <cell r="A3872" t="str">
            <v>晋邦</v>
          </cell>
          <cell r="B3872" t="str">
            <v>螺纹钢</v>
          </cell>
          <cell r="C3872" t="str">
            <v>HRB400E Φ16 9m</v>
          </cell>
          <cell r="D3872" t="str">
            <v>吨</v>
          </cell>
          <cell r="E3872">
            <v>3</v>
          </cell>
          <cell r="F3872">
            <v>45817</v>
          </cell>
          <cell r="G3872" t="str">
            <v>（十九冶-江龙高速三分部）重庆市云阳县龙角镇*皮家营梁场</v>
          </cell>
          <cell r="H3872" t="str">
            <v>任海军</v>
          </cell>
          <cell r="I3872">
            <v>17725037830</v>
          </cell>
        </row>
        <row r="3873">
          <cell r="A3873" t="str">
            <v>海南海控</v>
          </cell>
          <cell r="B3873" t="str">
            <v>螺纹钢</v>
          </cell>
          <cell r="C3873" t="str">
            <v>HRB400EФ12*9m</v>
          </cell>
          <cell r="D3873" t="str">
            <v>吨</v>
          </cell>
          <cell r="E3873">
            <v>35</v>
          </cell>
          <cell r="F3873">
            <v>45817</v>
          </cell>
          <cell r="G3873" t="str">
            <v>（中铁六局呼和公司康新高速TJ4-2标）四川省甘孜藏族自治州康定市新都桥镇东俄罗三村中建八局搅拌站旁</v>
          </cell>
          <cell r="H3873" t="str">
            <v>王龙</v>
          </cell>
          <cell r="I3873">
            <v>18809490151</v>
          </cell>
        </row>
        <row r="3874">
          <cell r="A3874" t="str">
            <v>海南海控</v>
          </cell>
          <cell r="B3874" t="str">
            <v>螺纹钢</v>
          </cell>
          <cell r="C3874" t="str">
            <v>HRB400EФ25*12m</v>
          </cell>
          <cell r="D3874" t="str">
            <v>吨</v>
          </cell>
          <cell r="E3874">
            <v>35</v>
          </cell>
          <cell r="F3874">
            <v>45817</v>
          </cell>
          <cell r="G3874" t="str">
            <v>（中铁八局康新高速TJ4-1标）四川省甘孜州康定市新都桥镇超限载检测站</v>
          </cell>
          <cell r="H3874" t="str">
            <v>刘俊</v>
          </cell>
          <cell r="I3874">
            <v>18587764925</v>
          </cell>
        </row>
        <row r="3875">
          <cell r="A3875" t="str">
            <v>海南海控</v>
          </cell>
          <cell r="B3875" t="str">
            <v>螺纹钢</v>
          </cell>
          <cell r="C3875" t="str">
            <v>HRB400EФ28*12m</v>
          </cell>
          <cell r="D3875" t="str">
            <v>吨</v>
          </cell>
          <cell r="E3875">
            <v>35</v>
          </cell>
          <cell r="F3875">
            <v>45817</v>
          </cell>
          <cell r="G3875" t="str">
            <v>（中铁八局康新高速TJ4-1标）四川省甘孜州康定市新都桥镇超限载检测站</v>
          </cell>
          <cell r="H3875" t="str">
            <v>刘俊</v>
          </cell>
          <cell r="I3875">
            <v>18587764925</v>
          </cell>
        </row>
        <row r="3876">
          <cell r="A3876" t="str">
            <v>海南海控</v>
          </cell>
          <cell r="B3876" t="str">
            <v>螺纹钢</v>
          </cell>
          <cell r="C3876" t="str">
            <v>HRB400EФ28*9m</v>
          </cell>
          <cell r="D3876" t="str">
            <v>吨</v>
          </cell>
          <cell r="E3876">
            <v>35</v>
          </cell>
          <cell r="F3876">
            <v>45817</v>
          </cell>
          <cell r="G3876" t="str">
            <v>（中铁八局康新高速TJ4-1标）四川省甘孜州康定市新都桥镇超限载检测站</v>
          </cell>
          <cell r="H3876" t="str">
            <v>刘俊</v>
          </cell>
          <cell r="I3876">
            <v>18587764925</v>
          </cell>
        </row>
        <row r="3877">
          <cell r="A3877" t="str">
            <v>海南海控</v>
          </cell>
          <cell r="B3877" t="str">
            <v>螺纹钢</v>
          </cell>
          <cell r="C3877" t="str">
            <v>HRB500EФ22*12m</v>
          </cell>
          <cell r="D3877" t="str">
            <v>吨</v>
          </cell>
          <cell r="E3877">
            <v>35</v>
          </cell>
          <cell r="F3877">
            <v>45817</v>
          </cell>
          <cell r="G3877" t="str">
            <v>（中铁八局康新高速TJ4-1标）四川省甘孜州康定市新都桥镇超限载检测站</v>
          </cell>
          <cell r="H3877" t="str">
            <v>刘俊</v>
          </cell>
          <cell r="I3877">
            <v>18587764925</v>
          </cell>
        </row>
        <row r="3878">
          <cell r="A3878" t="str">
            <v>海南海控</v>
          </cell>
          <cell r="B3878" t="str">
            <v>螺纹钢</v>
          </cell>
          <cell r="C3878" t="str">
            <v>HRB500EФ22*9m</v>
          </cell>
          <cell r="D3878" t="str">
            <v>吨</v>
          </cell>
          <cell r="E3878">
            <v>70</v>
          </cell>
          <cell r="F3878">
            <v>45817</v>
          </cell>
          <cell r="G3878" t="str">
            <v>（中铁八局康新高速TJ4-1标）四川省甘孜州康定市新都桥镇超限载检测站</v>
          </cell>
          <cell r="H3878" t="str">
            <v>刘俊</v>
          </cell>
          <cell r="I3878">
            <v>18587764925</v>
          </cell>
        </row>
        <row r="3879">
          <cell r="A3879" t="str">
            <v>海南海控</v>
          </cell>
          <cell r="B3879" t="str">
            <v>螺纹钢</v>
          </cell>
          <cell r="C3879" t="str">
            <v>HRB500EФ28*12m</v>
          </cell>
          <cell r="D3879" t="str">
            <v>吨</v>
          </cell>
          <cell r="E3879">
            <v>70</v>
          </cell>
          <cell r="F3879">
            <v>45817</v>
          </cell>
          <cell r="G3879" t="str">
            <v>（中铁八局康新高速TJ4-1标）四川省甘孜州康定市新都桥镇超限载检测站</v>
          </cell>
          <cell r="H3879" t="str">
            <v>刘俊</v>
          </cell>
          <cell r="I3879">
            <v>18587764925</v>
          </cell>
        </row>
        <row r="3880">
          <cell r="A3880" t="str">
            <v>钢固融</v>
          </cell>
          <cell r="B3880" t="str">
            <v>高线</v>
          </cell>
          <cell r="C3880" t="str">
            <v>HPB300Ф6</v>
          </cell>
          <cell r="D3880" t="str">
            <v>吨</v>
          </cell>
          <cell r="E3880">
            <v>5</v>
          </cell>
          <cell r="F3880">
            <v>45817</v>
          </cell>
          <cell r="G3880" t="str">
            <v>（中核华兴-峨眉山项目）四川省乐山市峨眉山市双福镇梓橦庙红华五期中核华兴工地</v>
          </cell>
          <cell r="H3880" t="str">
            <v>李汉军</v>
          </cell>
          <cell r="I3880">
            <v>18691249091</v>
          </cell>
        </row>
        <row r="3881">
          <cell r="A3881" t="str">
            <v>钢固融</v>
          </cell>
          <cell r="B3881" t="str">
            <v>盘螺</v>
          </cell>
          <cell r="C3881" t="str">
            <v>HRB400E Φ8</v>
          </cell>
          <cell r="D3881" t="str">
            <v>吨</v>
          </cell>
          <cell r="E3881">
            <v>15</v>
          </cell>
          <cell r="F3881">
            <v>45817</v>
          </cell>
          <cell r="G3881" t="str">
            <v>（中核华兴-峨眉山项目）四川省乐山市峨眉山市双福镇梓橦庙红华五期中核华兴工地</v>
          </cell>
          <cell r="H3881" t="str">
            <v>李汉军</v>
          </cell>
          <cell r="I3881" t="str">
            <v>18691249091</v>
          </cell>
        </row>
        <row r="3882">
          <cell r="A3882" t="str">
            <v>钢固融</v>
          </cell>
          <cell r="B3882" t="str">
            <v>盘螺</v>
          </cell>
          <cell r="C3882" t="str">
            <v>HRB400E Φ10</v>
          </cell>
          <cell r="D3882" t="str">
            <v>吨</v>
          </cell>
          <cell r="E3882">
            <v>12</v>
          </cell>
          <cell r="F3882">
            <v>45817</v>
          </cell>
          <cell r="G3882" t="str">
            <v>（中核华兴-峨眉山项目）四川省乐山市峨眉山市双福镇梓橦庙红华五期中核华兴工地</v>
          </cell>
          <cell r="H3882" t="str">
            <v>李汉军</v>
          </cell>
          <cell r="I3882" t="str">
            <v>18691249091</v>
          </cell>
        </row>
        <row r="3883">
          <cell r="A3883" t="str">
            <v>达钢</v>
          </cell>
          <cell r="B3883" t="str">
            <v>高线</v>
          </cell>
          <cell r="C3883" t="str">
            <v>HPB300Φ8</v>
          </cell>
          <cell r="D3883" t="str">
            <v>吨</v>
          </cell>
          <cell r="E3883">
            <v>36</v>
          </cell>
          <cell r="F3883">
            <v>45818</v>
          </cell>
          <cell r="G3883" t="str">
            <v>（十九冶-江龙高速二分部）重庆市云阳县凤鸣镇平顶村*磨子坪隧道出口</v>
          </cell>
          <cell r="H3883" t="str">
            <v>张鹏</v>
          </cell>
          <cell r="I3883">
            <v>18223006448</v>
          </cell>
        </row>
        <row r="3884">
          <cell r="A3884" t="str">
            <v>达钢</v>
          </cell>
          <cell r="B3884" t="str">
            <v>高线</v>
          </cell>
          <cell r="C3884" t="str">
            <v>HPB300Φ10</v>
          </cell>
          <cell r="D3884" t="str">
            <v>吨</v>
          </cell>
          <cell r="E3884">
            <v>36</v>
          </cell>
          <cell r="F3884">
            <v>45818</v>
          </cell>
          <cell r="G3884" t="str">
            <v>（十九冶-江龙高速二分部）重庆市云阳县凤鸣镇平顶村*磨子坪隧道出口</v>
          </cell>
          <cell r="H3884" t="str">
            <v>张鹏</v>
          </cell>
          <cell r="I3884">
            <v>18223006448</v>
          </cell>
        </row>
        <row r="3885">
          <cell r="A3885" t="str">
            <v>达钢</v>
          </cell>
          <cell r="B3885" t="str">
            <v>螺纹钢</v>
          </cell>
          <cell r="C3885" t="str">
            <v>HRB400E Φ12 9m</v>
          </cell>
          <cell r="D3885" t="str">
            <v>吨</v>
          </cell>
          <cell r="E3885">
            <v>36</v>
          </cell>
          <cell r="F3885">
            <v>45818</v>
          </cell>
          <cell r="G3885" t="str">
            <v>（十九冶-江龙高速二分部）重庆市云阳县S305附近*龙角梁场</v>
          </cell>
          <cell r="H3885" t="str">
            <v>张鹏</v>
          </cell>
          <cell r="I3885">
            <v>18223006448</v>
          </cell>
        </row>
        <row r="3886">
          <cell r="A3886" t="str">
            <v>达钢</v>
          </cell>
          <cell r="B3886" t="str">
            <v>高线</v>
          </cell>
          <cell r="C3886" t="str">
            <v>HPB300Φ10</v>
          </cell>
          <cell r="D3886" t="str">
            <v>吨</v>
          </cell>
          <cell r="E3886">
            <v>15</v>
          </cell>
          <cell r="F3886">
            <v>45818</v>
          </cell>
          <cell r="G3886" t="str">
            <v>（十九冶-江龙高速二分部）重庆市云阳县宝坪镇双塆村*宝坪梁场</v>
          </cell>
          <cell r="H3886" t="str">
            <v>张鹏</v>
          </cell>
          <cell r="I3886">
            <v>18223006448</v>
          </cell>
        </row>
        <row r="3887">
          <cell r="A3887" t="str">
            <v>达钢</v>
          </cell>
          <cell r="B3887" t="str">
            <v>螺纹钢</v>
          </cell>
          <cell r="C3887" t="str">
            <v>HRB400E Φ12 9m</v>
          </cell>
          <cell r="D3887" t="str">
            <v>吨</v>
          </cell>
          <cell r="E3887">
            <v>57</v>
          </cell>
          <cell r="F3887">
            <v>45818</v>
          </cell>
          <cell r="G3887" t="str">
            <v>（十九冶-江龙高速二分部）重庆市云阳县宝坪镇双塆村*宝坪梁场</v>
          </cell>
          <cell r="H3887" t="str">
            <v>张鹏</v>
          </cell>
          <cell r="I3887">
            <v>18223006448</v>
          </cell>
        </row>
        <row r="3888">
          <cell r="A3888" t="str">
            <v>达钢</v>
          </cell>
          <cell r="B3888" t="str">
            <v>螺纹钢</v>
          </cell>
          <cell r="C3888" t="str">
            <v>HRB400E Φ20 9m</v>
          </cell>
          <cell r="D3888" t="str">
            <v>吨</v>
          </cell>
          <cell r="E3888">
            <v>9</v>
          </cell>
          <cell r="F3888">
            <v>45818</v>
          </cell>
          <cell r="G3888" t="str">
            <v>（十九冶-江龙高速一分部）重庆市云阳县X886附近中国十九冶开云高速项目总包部西98米*黄岭隧道洞口</v>
          </cell>
          <cell r="H3888" t="str">
            <v>吴章红</v>
          </cell>
          <cell r="I3888">
            <v>18628165772</v>
          </cell>
        </row>
        <row r="3889">
          <cell r="A3889" t="str">
            <v>达钢</v>
          </cell>
          <cell r="B3889" t="str">
            <v>螺纹钢</v>
          </cell>
          <cell r="C3889" t="str">
            <v>HRB400E Φ32 9m</v>
          </cell>
          <cell r="D3889" t="str">
            <v>吨</v>
          </cell>
          <cell r="E3889">
            <v>6</v>
          </cell>
          <cell r="F3889">
            <v>45818</v>
          </cell>
          <cell r="G3889" t="str">
            <v>（十九冶-江龙高速一分部）重庆市云阳县X886附近中国十九冶开云高速项目总包部西98米*黄岭隧道洞口</v>
          </cell>
          <cell r="H3889" t="str">
            <v>吴章红</v>
          </cell>
          <cell r="I3889">
            <v>18628165772</v>
          </cell>
        </row>
        <row r="3890">
          <cell r="A3890" t="str">
            <v>达钢</v>
          </cell>
          <cell r="B3890" t="str">
            <v>螺纹钢</v>
          </cell>
          <cell r="C3890" t="str">
            <v>HRB400E Φ14 9m</v>
          </cell>
          <cell r="D3890" t="str">
            <v>吨</v>
          </cell>
          <cell r="E3890">
            <v>21</v>
          </cell>
          <cell r="F3890">
            <v>45818</v>
          </cell>
          <cell r="G3890" t="str">
            <v>（十九冶-江龙高速一分部）重庆市云阳县X886附近中国十九冶开云高速项目总包部西98米*黄岭隧道洞口</v>
          </cell>
          <cell r="H3890" t="str">
            <v>吴章红</v>
          </cell>
          <cell r="I3890">
            <v>18628165772</v>
          </cell>
        </row>
        <row r="3891">
          <cell r="A3891" t="str">
            <v>晋邦</v>
          </cell>
          <cell r="B3891" t="str">
            <v>高线</v>
          </cell>
          <cell r="C3891" t="str">
            <v>HPB300Φ8</v>
          </cell>
          <cell r="D3891" t="str">
            <v>吨</v>
          </cell>
          <cell r="E3891">
            <v>9</v>
          </cell>
          <cell r="F3891">
            <v>45818</v>
          </cell>
          <cell r="G3891" t="str">
            <v>（十九冶-江龙高速二分部）重庆市云阳县凤鸣镇平顶村*磨子坪隧道出口</v>
          </cell>
          <cell r="H3891" t="str">
            <v>张鹏</v>
          </cell>
          <cell r="I3891">
            <v>18223006448</v>
          </cell>
        </row>
        <row r="3892">
          <cell r="A3892" t="str">
            <v>晋邦</v>
          </cell>
          <cell r="B3892" t="str">
            <v>高线</v>
          </cell>
          <cell r="C3892" t="str">
            <v>HPB300Φ10</v>
          </cell>
          <cell r="D3892" t="str">
            <v>吨</v>
          </cell>
          <cell r="E3892">
            <v>9</v>
          </cell>
          <cell r="F3892">
            <v>45818</v>
          </cell>
          <cell r="G3892" t="str">
            <v>（十九冶-江龙高速二分部）重庆市云阳县凤鸣镇平顶村*磨子坪隧道出口</v>
          </cell>
          <cell r="H3892" t="str">
            <v>张鹏</v>
          </cell>
          <cell r="I3892">
            <v>18223006448</v>
          </cell>
        </row>
        <row r="3893">
          <cell r="A3893" t="str">
            <v>晋邦</v>
          </cell>
          <cell r="B3893" t="str">
            <v>盘螺</v>
          </cell>
          <cell r="C3893" t="str">
            <v>HRB400E Φ10</v>
          </cell>
          <cell r="D3893" t="str">
            <v>吨</v>
          </cell>
          <cell r="E3893">
            <v>10</v>
          </cell>
          <cell r="F3893">
            <v>45818</v>
          </cell>
          <cell r="G3893" t="str">
            <v>（十九冶-江龙高速二分部）重庆市云阳县S305附近*龙角梁场</v>
          </cell>
          <cell r="H3893" t="str">
            <v>张鹏</v>
          </cell>
          <cell r="I3893">
            <v>18223006448</v>
          </cell>
        </row>
        <row r="3894">
          <cell r="A3894" t="str">
            <v>晋邦</v>
          </cell>
          <cell r="B3894" t="str">
            <v>螺纹钢</v>
          </cell>
          <cell r="C3894" t="str">
            <v>HRB400E Φ16 9m</v>
          </cell>
          <cell r="D3894" t="str">
            <v>吨</v>
          </cell>
          <cell r="E3894">
            <v>25</v>
          </cell>
          <cell r="F3894">
            <v>45818</v>
          </cell>
          <cell r="G3894" t="str">
            <v>（十九冶-江龙高速二分部）重庆市云阳县S305附近*龙角梁场</v>
          </cell>
          <cell r="H3894" t="str">
            <v>张鹏</v>
          </cell>
          <cell r="I3894">
            <v>18223006448</v>
          </cell>
        </row>
        <row r="3895">
          <cell r="A3895" t="str">
            <v>晋邦</v>
          </cell>
          <cell r="B3895" t="str">
            <v>盘螺</v>
          </cell>
          <cell r="C3895" t="str">
            <v>HRB400E Φ10</v>
          </cell>
          <cell r="D3895" t="str">
            <v>吨</v>
          </cell>
          <cell r="E3895">
            <v>15</v>
          </cell>
          <cell r="F3895">
            <v>45818</v>
          </cell>
          <cell r="G3895" t="str">
            <v>（十九冶-江龙高速二分部）重庆市云阳县宝坪镇双塆村*宝坪梁场</v>
          </cell>
          <cell r="H3895" t="str">
            <v>张鹏</v>
          </cell>
          <cell r="I3895">
            <v>18223006448</v>
          </cell>
        </row>
        <row r="3896">
          <cell r="A3896" t="str">
            <v>晋邦</v>
          </cell>
          <cell r="B3896" t="str">
            <v>螺纹钢</v>
          </cell>
          <cell r="C3896" t="str">
            <v>HRB400E Φ12 9m</v>
          </cell>
          <cell r="D3896" t="str">
            <v>吨</v>
          </cell>
          <cell r="E3896">
            <v>8</v>
          </cell>
          <cell r="F3896">
            <v>45818</v>
          </cell>
          <cell r="G3896" t="str">
            <v>（十九冶-江龙高速二分部）重庆市云阳县宝坪镇双塆村*宝坪梁场</v>
          </cell>
          <cell r="H3896" t="str">
            <v>张鹏</v>
          </cell>
          <cell r="I3896">
            <v>18223006448</v>
          </cell>
        </row>
        <row r="3897">
          <cell r="A3897" t="str">
            <v>晋邦</v>
          </cell>
          <cell r="B3897" t="str">
            <v>螺纹钢</v>
          </cell>
          <cell r="C3897" t="str">
            <v>HRB400E Φ16 9m</v>
          </cell>
          <cell r="D3897" t="str">
            <v>吨</v>
          </cell>
          <cell r="E3897">
            <v>35</v>
          </cell>
          <cell r="F3897">
            <v>45818</v>
          </cell>
          <cell r="G3897" t="str">
            <v>（十九冶-江龙高速二分部）重庆市云阳县宝坪镇双塆村*宝坪梁场</v>
          </cell>
          <cell r="H3897" t="str">
            <v>张鹏</v>
          </cell>
          <cell r="I3897">
            <v>18223006448</v>
          </cell>
        </row>
        <row r="3898">
          <cell r="A3898" t="str">
            <v>钢固融</v>
          </cell>
          <cell r="B3898" t="str">
            <v>盘螺</v>
          </cell>
          <cell r="C3898" t="str">
            <v>HRB400E Φ6</v>
          </cell>
          <cell r="D3898" t="str">
            <v>吨</v>
          </cell>
          <cell r="E3898">
            <v>4</v>
          </cell>
          <cell r="F3898">
            <v>45818</v>
          </cell>
          <cell r="G3898" t="str">
            <v>（五局新津tod项目）成都市新津区旭辉天府未来城南(华金路南)</v>
          </cell>
          <cell r="H3898" t="str">
            <v>戴军</v>
          </cell>
          <cell r="I3898">
            <v>15984585768</v>
          </cell>
        </row>
        <row r="3899">
          <cell r="A3899" t="str">
            <v>钢固融</v>
          </cell>
          <cell r="B3899" t="str">
            <v>盘螺</v>
          </cell>
          <cell r="C3899" t="str">
            <v>HRB400E Φ8</v>
          </cell>
          <cell r="D3899" t="str">
            <v>吨</v>
          </cell>
          <cell r="E3899">
            <v>40</v>
          </cell>
          <cell r="F3899">
            <v>45818</v>
          </cell>
          <cell r="G3899" t="str">
            <v>（五局新津tod项目）成都市新津区旭辉天府未来城南(华金路南)</v>
          </cell>
          <cell r="H3899" t="str">
            <v>戴军</v>
          </cell>
          <cell r="I3899">
            <v>15984585768</v>
          </cell>
        </row>
        <row r="3900">
          <cell r="A3900" t="str">
            <v>钢固融</v>
          </cell>
          <cell r="B3900" t="str">
            <v>盘螺</v>
          </cell>
          <cell r="C3900" t="str">
            <v>HRB400E Φ10</v>
          </cell>
          <cell r="D3900" t="str">
            <v>吨</v>
          </cell>
          <cell r="E3900">
            <v>10</v>
          </cell>
          <cell r="F3900">
            <v>45818</v>
          </cell>
          <cell r="G3900" t="str">
            <v>（五局新津tod项目）成都市新津区旭辉天府未来城南(华金路南)</v>
          </cell>
          <cell r="H3900" t="str">
            <v>戴军</v>
          </cell>
          <cell r="I3900">
            <v>15984585768</v>
          </cell>
        </row>
        <row r="3901">
          <cell r="A3901" t="str">
            <v>钢固融</v>
          </cell>
          <cell r="B3901" t="str">
            <v>螺纹钢</v>
          </cell>
          <cell r="C3901" t="str">
            <v>HRB400E Φ12 9m</v>
          </cell>
          <cell r="D3901" t="str">
            <v>吨</v>
          </cell>
          <cell r="E3901">
            <v>13</v>
          </cell>
          <cell r="F3901">
            <v>45818</v>
          </cell>
          <cell r="G3901" t="str">
            <v>（五局新津tod项目）成都市新津区旭辉天府未来城南(华金路南)</v>
          </cell>
          <cell r="H3901" t="str">
            <v>戴军</v>
          </cell>
          <cell r="I3901">
            <v>15984585768</v>
          </cell>
        </row>
        <row r="3902">
          <cell r="A3902" t="str">
            <v>钢固融</v>
          </cell>
          <cell r="B3902" t="str">
            <v>螺纹钢</v>
          </cell>
          <cell r="C3902" t="str">
            <v>HRB400E Φ16 9m</v>
          </cell>
          <cell r="D3902" t="str">
            <v>吨</v>
          </cell>
          <cell r="E3902">
            <v>6</v>
          </cell>
          <cell r="F3902">
            <v>45818</v>
          </cell>
          <cell r="G3902" t="str">
            <v>（五局新津tod项目）成都市新津区旭辉天府未来城南(华金路南)</v>
          </cell>
          <cell r="H3902" t="str">
            <v>戴军</v>
          </cell>
          <cell r="I3902">
            <v>15984585768</v>
          </cell>
        </row>
        <row r="3903">
          <cell r="A3903" t="str">
            <v>钢固融</v>
          </cell>
          <cell r="B3903" t="str">
            <v>螺纹钢</v>
          </cell>
          <cell r="C3903" t="str">
            <v>HRB400E Φ18 9m</v>
          </cell>
          <cell r="D3903" t="str">
            <v>吨</v>
          </cell>
          <cell r="E3903">
            <v>7</v>
          </cell>
          <cell r="F3903">
            <v>45818</v>
          </cell>
          <cell r="G3903" t="str">
            <v>（五局新津tod项目）成都市新津区旭辉天府未来城南(华金路南)</v>
          </cell>
          <cell r="H3903" t="str">
            <v>戴军</v>
          </cell>
          <cell r="I3903">
            <v>15984585768</v>
          </cell>
        </row>
        <row r="3904">
          <cell r="A3904" t="str">
            <v>钢固融</v>
          </cell>
          <cell r="B3904" t="str">
            <v>螺纹钢</v>
          </cell>
          <cell r="C3904" t="str">
            <v>HRB400E Φ20 9m</v>
          </cell>
          <cell r="D3904" t="str">
            <v>吨</v>
          </cell>
          <cell r="E3904">
            <v>8</v>
          </cell>
          <cell r="F3904">
            <v>45818</v>
          </cell>
          <cell r="G3904" t="str">
            <v>（五局新津tod项目）成都市新津区旭辉天府未来城南(华金路南)</v>
          </cell>
          <cell r="H3904" t="str">
            <v>戴军</v>
          </cell>
          <cell r="I3904">
            <v>15984585768</v>
          </cell>
        </row>
        <row r="3905">
          <cell r="A3905" t="str">
            <v>钢固融</v>
          </cell>
          <cell r="B3905" t="str">
            <v>螺纹钢</v>
          </cell>
          <cell r="C3905" t="str">
            <v>HRB400E Φ22 9m</v>
          </cell>
          <cell r="D3905" t="str">
            <v>吨</v>
          </cell>
          <cell r="E3905">
            <v>8</v>
          </cell>
          <cell r="F3905">
            <v>45818</v>
          </cell>
          <cell r="G3905" t="str">
            <v>（五局新津tod项目）成都市新津区旭辉天府未来城南(华金路南)</v>
          </cell>
          <cell r="H3905" t="str">
            <v>戴军</v>
          </cell>
          <cell r="I3905">
            <v>15984585768</v>
          </cell>
        </row>
        <row r="3906">
          <cell r="A3906" t="str">
            <v>海南海控</v>
          </cell>
          <cell r="B3906" t="str">
            <v>螺纹钢</v>
          </cell>
          <cell r="C3906" t="str">
            <v>HRB400EФ12*9m</v>
          </cell>
          <cell r="D3906" t="str">
            <v>吨</v>
          </cell>
          <cell r="E3906">
            <v>2</v>
          </cell>
          <cell r="F3906">
            <v>45818</v>
          </cell>
          <cell r="G3906" t="str">
            <v>（中铁九桥康新高速TJ1-3标）四川省甘孜州康定市折多塘村车管所旁（使用德胜、威钢、成实）</v>
          </cell>
          <cell r="H3906" t="str">
            <v>王营光</v>
          </cell>
          <cell r="I3906">
            <v>13479287250</v>
          </cell>
        </row>
        <row r="3907">
          <cell r="A3907" t="str">
            <v>海南海控</v>
          </cell>
          <cell r="B3907" t="str">
            <v>螺纹钢</v>
          </cell>
          <cell r="C3907" t="str">
            <v>HRB400EФ16*9m</v>
          </cell>
          <cell r="D3907" t="str">
            <v>吨</v>
          </cell>
          <cell r="E3907">
            <v>15</v>
          </cell>
          <cell r="F3907">
            <v>45818</v>
          </cell>
          <cell r="G3907" t="str">
            <v>（中铁九桥康新高速TJ1-3标）四川省甘孜州康定市折多塘村车管所旁（使用德胜、威钢、成实）</v>
          </cell>
          <cell r="H3907" t="str">
            <v>王营光</v>
          </cell>
          <cell r="I3907">
            <v>13479287250</v>
          </cell>
        </row>
        <row r="3908">
          <cell r="A3908" t="str">
            <v>海南海控</v>
          </cell>
          <cell r="B3908" t="str">
            <v>螺纹钢</v>
          </cell>
          <cell r="C3908" t="str">
            <v>HRB400EФ18*12m</v>
          </cell>
          <cell r="D3908" t="str">
            <v>吨</v>
          </cell>
          <cell r="E3908">
            <v>2</v>
          </cell>
          <cell r="F3908">
            <v>45818</v>
          </cell>
          <cell r="G3908" t="str">
            <v>（中铁九桥康新高速TJ1-3标）四川省甘孜州康定市折多塘村车管所旁（使用德胜、威钢、成实）</v>
          </cell>
          <cell r="H3908" t="str">
            <v>王营光</v>
          </cell>
          <cell r="I3908">
            <v>13479287250</v>
          </cell>
        </row>
        <row r="3909">
          <cell r="A3909" t="str">
            <v>海南海控</v>
          </cell>
          <cell r="B3909" t="str">
            <v>螺纹钢</v>
          </cell>
          <cell r="C3909" t="str">
            <v>HRB400EФ32*12m</v>
          </cell>
          <cell r="D3909" t="str">
            <v>吨</v>
          </cell>
          <cell r="E3909">
            <v>10</v>
          </cell>
          <cell r="F3909">
            <v>45818</v>
          </cell>
          <cell r="G3909" t="str">
            <v>（中铁九桥康新高速TJ1-3标）四川省甘孜州康定市折多塘村车管所旁（使用德胜、威钢、成实）</v>
          </cell>
          <cell r="H3909" t="str">
            <v>王营光</v>
          </cell>
          <cell r="I3909">
            <v>13479287250</v>
          </cell>
        </row>
        <row r="3910">
          <cell r="A3910" t="str">
            <v>海南海控</v>
          </cell>
          <cell r="B3910" t="str">
            <v>盘螺</v>
          </cell>
          <cell r="C3910" t="str">
            <v>HRB400EФ8</v>
          </cell>
          <cell r="D3910" t="str">
            <v>吨</v>
          </cell>
          <cell r="E3910">
            <v>5</v>
          </cell>
          <cell r="F3910">
            <v>45818</v>
          </cell>
          <cell r="G3910" t="str">
            <v>（中铁九桥康新高速TJ1-3标）四川省甘孜州康定市折多塘村车管所旁（使用德胜、威钢、成实）</v>
          </cell>
          <cell r="H3910" t="str">
            <v>王营光</v>
          </cell>
          <cell r="I3910">
            <v>13479287250</v>
          </cell>
        </row>
        <row r="3911">
          <cell r="A3911" t="str">
            <v>山东高速</v>
          </cell>
          <cell r="B3911" t="str">
            <v>螺纹钢</v>
          </cell>
          <cell r="C3911" t="str">
            <v>HRB500E Φ32×9米</v>
          </cell>
          <cell r="D3911" t="str">
            <v>吨</v>
          </cell>
          <cell r="E3911">
            <v>105</v>
          </cell>
          <cell r="F3911">
            <v>45818</v>
          </cell>
          <cell r="G3911" t="str">
            <v>（自永1标八局二分公司钢筋棚）四川省自贡市大安区牛佛镇</v>
          </cell>
          <cell r="H3911" t="str">
            <v>王君杰</v>
          </cell>
          <cell r="I3911">
            <v>18919619850</v>
          </cell>
        </row>
        <row r="3912">
          <cell r="A3912" t="str">
            <v>湖北商贸</v>
          </cell>
          <cell r="B3912" t="str">
            <v>高线</v>
          </cell>
          <cell r="C3912" t="str">
            <v>HPB300Φ10</v>
          </cell>
          <cell r="D3912" t="str">
            <v>吨</v>
          </cell>
          <cell r="E3912">
            <v>17</v>
          </cell>
          <cell r="F3912">
            <v>45818</v>
          </cell>
          <cell r="G3912" t="str">
            <v>（中铁十局-资乐高速4标）四川省眉山市仁寿县彰加镇促进村中铁十局2#钢筋厂</v>
          </cell>
          <cell r="H3912" t="str">
            <v>杨飞</v>
          </cell>
          <cell r="I3912">
            <v>15667998777</v>
          </cell>
        </row>
        <row r="3913">
          <cell r="A3913" t="str">
            <v>湖北商贸</v>
          </cell>
          <cell r="B3913" t="str">
            <v>高线</v>
          </cell>
          <cell r="C3913" t="str">
            <v>HPB300Φ12</v>
          </cell>
          <cell r="D3913" t="str">
            <v>吨</v>
          </cell>
          <cell r="E3913">
            <v>17</v>
          </cell>
          <cell r="F3913">
            <v>45818</v>
          </cell>
          <cell r="G3913" t="str">
            <v>（中铁十局-资乐高速4标）四川省眉山市仁寿县彰加镇促进村中铁十局2#钢筋厂</v>
          </cell>
          <cell r="H3913" t="str">
            <v>杨飞</v>
          </cell>
          <cell r="I3913">
            <v>15667998777</v>
          </cell>
        </row>
        <row r="3914">
          <cell r="A3914" t="str">
            <v>湖北商贸</v>
          </cell>
          <cell r="B3914" t="str">
            <v>螺纹钢</v>
          </cell>
          <cell r="C3914" t="str">
            <v>HRB500E Φ25 12m</v>
          </cell>
          <cell r="D3914" t="str">
            <v>吨</v>
          </cell>
          <cell r="E3914">
            <v>35</v>
          </cell>
          <cell r="F3914">
            <v>45818</v>
          </cell>
          <cell r="G3914" t="str">
            <v>（中铁十局-资乐高速4标）四川省眉山市仁寿县彰加镇促进村中铁十局2#钢筋厂</v>
          </cell>
          <cell r="H3914" t="str">
            <v>杨飞</v>
          </cell>
          <cell r="I3914">
            <v>15667998777</v>
          </cell>
        </row>
        <row r="3915">
          <cell r="A3915" t="str">
            <v>德胜</v>
          </cell>
          <cell r="B3915" t="str">
            <v>螺纹钢</v>
          </cell>
          <cell r="C3915" t="str">
            <v>HRB400E Φ16 9m</v>
          </cell>
          <cell r="D3915" t="str">
            <v>吨</v>
          </cell>
          <cell r="E3915">
            <v>35</v>
          </cell>
          <cell r="F3915">
            <v>45818</v>
          </cell>
          <cell r="G3915" t="str">
            <v>（中铁广州局-资乐高速5标）四川省乐山市井研县希望大道116号</v>
          </cell>
          <cell r="H3915" t="str">
            <v>廖俊杰</v>
          </cell>
          <cell r="I3915">
            <v>15775100965</v>
          </cell>
        </row>
        <row r="3916">
          <cell r="A3916" t="str">
            <v>德胜</v>
          </cell>
          <cell r="B3916" t="str">
            <v>螺纹钢</v>
          </cell>
          <cell r="C3916" t="str">
            <v>HRB400E Φ16 12m</v>
          </cell>
          <cell r="D3916" t="str">
            <v>吨</v>
          </cell>
          <cell r="E3916">
            <v>35</v>
          </cell>
          <cell r="F3916">
            <v>45818</v>
          </cell>
          <cell r="G3916" t="str">
            <v>（中铁广州局-资乐高速5标）四川省乐山市井研县希望大道116号</v>
          </cell>
          <cell r="H3916" t="str">
            <v>廖俊杰</v>
          </cell>
          <cell r="I3916">
            <v>15775100965</v>
          </cell>
        </row>
        <row r="3917">
          <cell r="A3917" t="str">
            <v>吉晨盛泰</v>
          </cell>
          <cell r="B3917" t="str">
            <v>螺纹钢</v>
          </cell>
          <cell r="C3917" t="str">
            <v>HRB400EΦ12</v>
          </cell>
          <cell r="D3917" t="str">
            <v>吨</v>
          </cell>
          <cell r="E3917">
            <v>70</v>
          </cell>
          <cell r="F3917">
            <v>45818</v>
          </cell>
          <cell r="G3917" t="str">
            <v>（中铁一局四公司西昭高速6标4分部）四川省凉山彝族自治州昭觉县杨日占里</v>
          </cell>
          <cell r="H3917" t="str">
            <v>马占全</v>
          </cell>
          <cell r="I3917">
            <v>18189516465</v>
          </cell>
        </row>
        <row r="3918">
          <cell r="A3918" t="str">
            <v>吉晨盛泰</v>
          </cell>
          <cell r="B3918" t="str">
            <v>盘圆</v>
          </cell>
          <cell r="C3918" t="str">
            <v>HPB300EΦ8mm</v>
          </cell>
          <cell r="D3918" t="str">
            <v>吨</v>
          </cell>
          <cell r="E3918">
            <v>12</v>
          </cell>
          <cell r="F3918">
            <v>45819</v>
          </cell>
          <cell r="G3918" t="str">
            <v>（5标一分部十局第七公司）四川省凉山州布拖县委只洛乡委之洛村</v>
          </cell>
          <cell r="H3918" t="str">
            <v>吴裕</v>
          </cell>
          <cell r="I3918">
            <v>19802920715</v>
          </cell>
        </row>
        <row r="3919">
          <cell r="A3919" t="str">
            <v>吉晨盛泰</v>
          </cell>
          <cell r="B3919" t="str">
            <v>螺纹钢</v>
          </cell>
          <cell r="C3919" t="str">
            <v>HRB400EΦ18mm</v>
          </cell>
          <cell r="D3919" t="str">
            <v>吨</v>
          </cell>
          <cell r="E3919">
            <v>23</v>
          </cell>
          <cell r="F3919">
            <v>45819</v>
          </cell>
          <cell r="G3919" t="str">
            <v>（5标一分部十局第七公司）四川省凉山州布拖县委只洛乡委之洛村</v>
          </cell>
          <cell r="H3919" t="str">
            <v>吴裕</v>
          </cell>
          <cell r="I3919">
            <v>19802920715</v>
          </cell>
        </row>
        <row r="3920">
          <cell r="A3920" t="str">
            <v>吉晨盛泰</v>
          </cell>
          <cell r="B3920" t="str">
            <v>螺纹钢</v>
          </cell>
          <cell r="C3920" t="str">
            <v>HRB400EΦ12mm</v>
          </cell>
          <cell r="D3920" t="str">
            <v>吨</v>
          </cell>
          <cell r="E3920">
            <v>105</v>
          </cell>
          <cell r="F3920">
            <v>45819</v>
          </cell>
          <cell r="G3920" t="str">
            <v>（5标一分部十局第七公司）四川省凉山州布拖县委只洛乡委之洛村</v>
          </cell>
          <cell r="H3920" t="str">
            <v>吴裕</v>
          </cell>
          <cell r="I3920">
            <v>19802920715</v>
          </cell>
        </row>
        <row r="3921">
          <cell r="A3921" t="str">
            <v>吉晨盛泰</v>
          </cell>
          <cell r="B3921" t="str">
            <v>螺纹钢</v>
          </cell>
          <cell r="C3921" t="str">
            <v>HRB400EΦ16mm</v>
          </cell>
          <cell r="D3921" t="str">
            <v>吨</v>
          </cell>
          <cell r="E3921">
            <v>105</v>
          </cell>
          <cell r="F3921">
            <v>45819</v>
          </cell>
          <cell r="G3921" t="str">
            <v>（5标一分部十局第七公司）四川省凉山州布拖县委只洛乡委之洛村</v>
          </cell>
          <cell r="H3921" t="str">
            <v>吴裕</v>
          </cell>
          <cell r="I3921">
            <v>19802920715</v>
          </cell>
        </row>
        <row r="3922">
          <cell r="A3922" t="str">
            <v>陕钢</v>
          </cell>
          <cell r="B3922" t="str">
            <v>盘螺</v>
          </cell>
          <cell r="C3922" t="str">
            <v>HRB400E Φ8</v>
          </cell>
          <cell r="D3922" t="str">
            <v>吨</v>
          </cell>
          <cell r="E3922">
            <v>20</v>
          </cell>
          <cell r="F3922">
            <v>45819</v>
          </cell>
          <cell r="G3922" t="str">
            <v>（华西萌海科创农业生态谷）成都市简阳市白金山水库</v>
          </cell>
          <cell r="H3922" t="str">
            <v>石清国</v>
          </cell>
          <cell r="I3922">
            <v>13458642015</v>
          </cell>
        </row>
        <row r="3923">
          <cell r="A3923" t="str">
            <v>陕钢</v>
          </cell>
          <cell r="B3923" t="str">
            <v>盘螺</v>
          </cell>
          <cell r="C3923" t="str">
            <v>HRB400E Φ10</v>
          </cell>
          <cell r="D3923" t="str">
            <v>吨</v>
          </cell>
          <cell r="E3923">
            <v>8</v>
          </cell>
          <cell r="F3923">
            <v>45819</v>
          </cell>
          <cell r="G3923" t="str">
            <v>（华西萌海科创农业生态谷）成都市简阳市白金山水库</v>
          </cell>
          <cell r="H3923" t="str">
            <v>石清国</v>
          </cell>
          <cell r="I3923">
            <v>13458642015</v>
          </cell>
        </row>
        <row r="3924">
          <cell r="A3924" t="str">
            <v>陕钢</v>
          </cell>
          <cell r="B3924" t="str">
            <v>螺纹钢</v>
          </cell>
          <cell r="C3924" t="str">
            <v>HRB400E Φ12 9m</v>
          </cell>
          <cell r="D3924" t="str">
            <v>吨</v>
          </cell>
          <cell r="E3924">
            <v>4</v>
          </cell>
          <cell r="F3924">
            <v>45819</v>
          </cell>
          <cell r="G3924" t="str">
            <v>（华西萌海科创农业生态谷）成都市简阳市白金山水库</v>
          </cell>
          <cell r="H3924" t="str">
            <v>石清国</v>
          </cell>
          <cell r="I3924">
            <v>13458642015</v>
          </cell>
        </row>
        <row r="3925">
          <cell r="A3925" t="str">
            <v>陕钢</v>
          </cell>
          <cell r="B3925" t="str">
            <v>螺纹钢</v>
          </cell>
          <cell r="C3925" t="str">
            <v>HRB400E Φ14 9m</v>
          </cell>
          <cell r="D3925" t="str">
            <v>吨</v>
          </cell>
          <cell r="E3925">
            <v>3</v>
          </cell>
          <cell r="F3925">
            <v>45819</v>
          </cell>
          <cell r="G3925" t="str">
            <v>（华西萌海科创农业生态谷）成都市简阳市白金山水库</v>
          </cell>
          <cell r="H3925" t="str">
            <v>石清国</v>
          </cell>
          <cell r="I3925">
            <v>13458642015</v>
          </cell>
        </row>
        <row r="3926">
          <cell r="A3926" t="str">
            <v>润耀</v>
          </cell>
          <cell r="B3926" t="str">
            <v>盘螺</v>
          </cell>
          <cell r="C3926" t="str">
            <v>HRB400E Φ12</v>
          </cell>
          <cell r="D3926" t="str">
            <v>吨</v>
          </cell>
          <cell r="E3926">
            <v>30</v>
          </cell>
          <cell r="F3926">
            <v>45819</v>
          </cell>
          <cell r="G3926" t="str">
            <v>（华西简阳西城嘉苑）四川省成都市简阳市简城街道高屋村</v>
          </cell>
          <cell r="H3926" t="str">
            <v>张瀚镭</v>
          </cell>
          <cell r="I3926">
            <v>15884666220</v>
          </cell>
        </row>
        <row r="3927">
          <cell r="A3927" t="str">
            <v>润耀</v>
          </cell>
          <cell r="B3927" t="str">
            <v>螺纹钢</v>
          </cell>
          <cell r="C3927" t="str">
            <v>HRB400E Φ16 9m</v>
          </cell>
          <cell r="D3927" t="str">
            <v>吨</v>
          </cell>
          <cell r="E3927">
            <v>5</v>
          </cell>
          <cell r="F3927">
            <v>45819</v>
          </cell>
          <cell r="G3927" t="str">
            <v>（华西简阳西城嘉苑）四川省成都市简阳市简城街道高屋村</v>
          </cell>
          <cell r="H3927" t="str">
            <v>张瀚镭</v>
          </cell>
          <cell r="I3927">
            <v>15884666220</v>
          </cell>
        </row>
        <row r="3928">
          <cell r="A3928" t="str">
            <v>晋邦</v>
          </cell>
          <cell r="B3928" t="str">
            <v>盘螺</v>
          </cell>
          <cell r="C3928" t="str">
            <v>HRB400E Φ6</v>
          </cell>
          <cell r="D3928" t="str">
            <v>吨</v>
          </cell>
          <cell r="E3928">
            <v>3</v>
          </cell>
          <cell r="F3928">
            <v>45819</v>
          </cell>
          <cell r="G3928" t="str">
            <v>（华西萌海科创农业生态谷）成都市简阳市白金山水库</v>
          </cell>
          <cell r="H3928" t="str">
            <v>石清国</v>
          </cell>
          <cell r="I3928">
            <v>13458642015</v>
          </cell>
        </row>
        <row r="3929">
          <cell r="A3929" t="str">
            <v>晋邦</v>
          </cell>
          <cell r="B3929" t="str">
            <v>盘螺</v>
          </cell>
          <cell r="C3929" t="str">
            <v>HRB400E Φ8</v>
          </cell>
          <cell r="D3929" t="str">
            <v>吨</v>
          </cell>
          <cell r="E3929">
            <v>13</v>
          </cell>
          <cell r="F3929">
            <v>45819</v>
          </cell>
          <cell r="G3929" t="str">
            <v>（华西萌海科创农业生态谷）成都市简阳市白金山水库</v>
          </cell>
          <cell r="H3929" t="str">
            <v>石清国</v>
          </cell>
          <cell r="I3929">
            <v>13458642015</v>
          </cell>
        </row>
        <row r="3930">
          <cell r="A3930" t="str">
            <v>晋邦</v>
          </cell>
          <cell r="B3930" t="str">
            <v>盘螺</v>
          </cell>
          <cell r="C3930" t="str">
            <v>HRB400E Φ10</v>
          </cell>
          <cell r="D3930" t="str">
            <v>吨</v>
          </cell>
          <cell r="E3930">
            <v>8</v>
          </cell>
          <cell r="F3930">
            <v>45819</v>
          </cell>
          <cell r="G3930" t="str">
            <v>（华西萌海科创农业生态谷）成都市简阳市白金山水库</v>
          </cell>
          <cell r="H3930" t="str">
            <v>石清国</v>
          </cell>
          <cell r="I3930">
            <v>13458642015</v>
          </cell>
        </row>
        <row r="3931">
          <cell r="A3931" t="str">
            <v>晋邦</v>
          </cell>
          <cell r="B3931" t="str">
            <v>螺纹钢</v>
          </cell>
          <cell r="C3931" t="str">
            <v>HRB400E Φ12 9m</v>
          </cell>
          <cell r="D3931" t="str">
            <v>吨</v>
          </cell>
          <cell r="E3931">
            <v>6</v>
          </cell>
          <cell r="F3931">
            <v>45819</v>
          </cell>
          <cell r="G3931" t="str">
            <v>（华西萌海科创农业生态谷）成都市简阳市白金山水库</v>
          </cell>
          <cell r="H3931" t="str">
            <v>石清国</v>
          </cell>
          <cell r="I3931">
            <v>13458642015</v>
          </cell>
        </row>
        <row r="3932">
          <cell r="A3932" t="str">
            <v>晋邦</v>
          </cell>
          <cell r="B3932" t="str">
            <v>螺纹钢</v>
          </cell>
          <cell r="C3932" t="str">
            <v>HRB400E Φ14 9m</v>
          </cell>
          <cell r="D3932" t="str">
            <v>吨</v>
          </cell>
          <cell r="E3932">
            <v>3</v>
          </cell>
          <cell r="F3932">
            <v>45819</v>
          </cell>
          <cell r="G3932" t="str">
            <v>（华西萌海科创农业生态谷）成都市简阳市白金山水库</v>
          </cell>
          <cell r="H3932" t="str">
            <v>石清国</v>
          </cell>
          <cell r="I3932">
            <v>13458642015</v>
          </cell>
        </row>
        <row r="3933">
          <cell r="A3933" t="str">
            <v>晋邦</v>
          </cell>
          <cell r="B3933" t="str">
            <v>螺纹钢</v>
          </cell>
          <cell r="C3933" t="str">
            <v>HRB400E Φ28 9m</v>
          </cell>
          <cell r="D3933" t="str">
            <v>吨</v>
          </cell>
          <cell r="E3933">
            <v>3</v>
          </cell>
          <cell r="F3933">
            <v>45819</v>
          </cell>
          <cell r="G3933" t="str">
            <v>（华西萌海科创农业生态谷）成都市简阳市白金山水库</v>
          </cell>
          <cell r="H3933" t="str">
            <v>石清国</v>
          </cell>
          <cell r="I3933">
            <v>13458642015</v>
          </cell>
        </row>
        <row r="3934">
          <cell r="A3934" t="str">
            <v>德胜</v>
          </cell>
          <cell r="B3934" t="str">
            <v>螺纹钢</v>
          </cell>
          <cell r="C3934" t="str">
            <v>HRB500EФ22*9m</v>
          </cell>
          <cell r="D3934" t="str">
            <v>吨</v>
          </cell>
          <cell r="E3934">
            <v>35</v>
          </cell>
          <cell r="F3934">
            <v>45819</v>
          </cell>
          <cell r="G3934" t="str">
            <v>（中铁六局呼和公司康新高速TJ4-2标）四川省甘孜藏族自治州康定市新都桥镇东俄罗三村中建八局搅拌站旁</v>
          </cell>
          <cell r="H3934" t="str">
            <v>王坤</v>
          </cell>
          <cell r="I3934">
            <v>15647490007</v>
          </cell>
        </row>
        <row r="3935">
          <cell r="A3935" t="str">
            <v>德胜</v>
          </cell>
          <cell r="B3935" t="str">
            <v>螺纹钢</v>
          </cell>
          <cell r="C3935" t="str">
            <v>HRB400EФ18*9m</v>
          </cell>
          <cell r="D3935" t="str">
            <v>吨</v>
          </cell>
          <cell r="E3935">
            <v>10</v>
          </cell>
          <cell r="F3935">
            <v>45819</v>
          </cell>
          <cell r="G3935" t="str">
            <v>（中铁六局呼和公司康新高速TJ4-2标）四川省甘孜藏族自治州康定市新都桥镇东俄罗三村中建八局搅拌站旁</v>
          </cell>
          <cell r="H3935" t="str">
            <v>王龙</v>
          </cell>
          <cell r="I3935">
            <v>18809490151</v>
          </cell>
        </row>
        <row r="3936">
          <cell r="A3936" t="str">
            <v>德胜</v>
          </cell>
          <cell r="B3936" t="str">
            <v>螺纹钢</v>
          </cell>
          <cell r="C3936" t="str">
            <v>HRB400EФ20*9m</v>
          </cell>
          <cell r="D3936" t="str">
            <v>吨</v>
          </cell>
          <cell r="E3936">
            <v>25</v>
          </cell>
          <cell r="F3936">
            <v>45819</v>
          </cell>
          <cell r="G3936" t="str">
            <v>（中铁六局呼和公司康新高速TJ4-2标）四川省甘孜藏族自治州康定市新都桥镇东俄罗三村中建八局搅拌站旁</v>
          </cell>
          <cell r="H3936" t="str">
            <v>王龙</v>
          </cell>
          <cell r="I3936">
            <v>18809490151</v>
          </cell>
        </row>
        <row r="3937">
          <cell r="A3937" t="str">
            <v>海南海控</v>
          </cell>
          <cell r="B3937" t="str">
            <v>高线</v>
          </cell>
          <cell r="C3937" t="str">
            <v>HPB300Ф8</v>
          </cell>
          <cell r="D3937" t="str">
            <v>吨</v>
          </cell>
          <cell r="E3937">
            <v>35</v>
          </cell>
          <cell r="F3937">
            <v>45819</v>
          </cell>
          <cell r="G3937" t="str">
            <v>（中铁六局呼和公司康新高速TJ4-2标）四川省甘孜藏族自治州康定市新都桥镇东俄罗三村中建八局搅拌站旁</v>
          </cell>
          <cell r="H3937" t="str">
            <v>王龙</v>
          </cell>
          <cell r="I3937">
            <v>18809490151</v>
          </cell>
        </row>
        <row r="3938">
          <cell r="A3938" t="str">
            <v>润耀</v>
          </cell>
          <cell r="B3938" t="str">
            <v>螺纹钢</v>
          </cell>
          <cell r="C3938" t="str">
            <v>HRB400E Φ25 9m</v>
          </cell>
          <cell r="D3938" t="str">
            <v>吨</v>
          </cell>
          <cell r="E3938">
            <v>35</v>
          </cell>
          <cell r="F3938">
            <v>45819</v>
          </cell>
          <cell r="G3938" t="str">
            <v>（中铁北京局-资乐高速6标）四川省乐山市市中区土主镇资乐高速TJ6标项目试验室</v>
          </cell>
          <cell r="H3938" t="str">
            <v>刘岩</v>
          </cell>
          <cell r="I3938">
            <v>18543566469</v>
          </cell>
        </row>
        <row r="3939">
          <cell r="A3939" t="str">
            <v>润耀</v>
          </cell>
          <cell r="B3939" t="str">
            <v>螺纹钢</v>
          </cell>
          <cell r="C3939" t="str">
            <v>HRB400E Φ16 9m</v>
          </cell>
          <cell r="D3939" t="str">
            <v>吨</v>
          </cell>
          <cell r="E3939">
            <v>35</v>
          </cell>
          <cell r="F3939">
            <v>45819</v>
          </cell>
          <cell r="G3939" t="str">
            <v>（中铁北京局-资乐高速6标）四川省乐山市市中区土主镇资乐高速TJ6标项目试验室</v>
          </cell>
          <cell r="H3939" t="str">
            <v>刘岩</v>
          </cell>
          <cell r="I3939">
            <v>18543566469</v>
          </cell>
        </row>
        <row r="3940">
          <cell r="A3940" t="str">
            <v>润耀</v>
          </cell>
          <cell r="B3940" t="str">
            <v>螺纹钢</v>
          </cell>
          <cell r="C3940" t="str">
            <v>HRB400E Φ12 9m</v>
          </cell>
          <cell r="D3940" t="str">
            <v>吨</v>
          </cell>
          <cell r="E3940">
            <v>35</v>
          </cell>
          <cell r="F3940">
            <v>45819</v>
          </cell>
          <cell r="G3940" t="str">
            <v>（中铁北京局-资乐高速6标）四川省乐山市市中区土主镇资乐高速TJ6标项目试验室</v>
          </cell>
          <cell r="H3940" t="str">
            <v>刘岩</v>
          </cell>
          <cell r="I3940">
            <v>18543566469</v>
          </cell>
        </row>
        <row r="3941">
          <cell r="A3941" t="str">
            <v>润耀</v>
          </cell>
          <cell r="B3941" t="str">
            <v>螺纹钢</v>
          </cell>
          <cell r="C3941" t="str">
            <v>HRB400E Φ28 12m</v>
          </cell>
          <cell r="D3941" t="str">
            <v>吨</v>
          </cell>
          <cell r="E3941">
            <v>17</v>
          </cell>
          <cell r="F3941">
            <v>45819</v>
          </cell>
          <cell r="G3941" t="str">
            <v>（中铁广州局-资乐高速5标）四川省乐山市井研县希望大道116号</v>
          </cell>
          <cell r="H3941" t="str">
            <v>廖俊杰</v>
          </cell>
          <cell r="I3941">
            <v>15775100965</v>
          </cell>
        </row>
        <row r="3942">
          <cell r="A3942" t="str">
            <v>润耀</v>
          </cell>
          <cell r="B3942" t="str">
            <v>螺纹钢</v>
          </cell>
          <cell r="C3942" t="str">
            <v>HRB400E Φ22 12m</v>
          </cell>
          <cell r="D3942" t="str">
            <v>吨</v>
          </cell>
          <cell r="E3942">
            <v>17</v>
          </cell>
          <cell r="F3942">
            <v>45819</v>
          </cell>
          <cell r="G3942" t="str">
            <v>（中铁广州局-资乐高速5标）四川省乐山市井研县希望大道116号</v>
          </cell>
          <cell r="H3942" t="str">
            <v>廖俊杰</v>
          </cell>
          <cell r="I3942">
            <v>15775100965</v>
          </cell>
        </row>
        <row r="3943">
          <cell r="A3943" t="str">
            <v>润耀</v>
          </cell>
          <cell r="B3943" t="str">
            <v>螺纹钢</v>
          </cell>
          <cell r="C3943" t="str">
            <v>HRB400E Φ25 9m</v>
          </cell>
          <cell r="D3943" t="str">
            <v>吨</v>
          </cell>
          <cell r="E3943">
            <v>35</v>
          </cell>
          <cell r="F3943">
            <v>45819</v>
          </cell>
          <cell r="G3943" t="str">
            <v>（中铁十局-资乐高速4标）四川省眉山市仁寿县彰加镇促进村中铁十局2#钢筋厂</v>
          </cell>
          <cell r="H3943" t="str">
            <v>杨飞</v>
          </cell>
          <cell r="I3943">
            <v>15667998777</v>
          </cell>
        </row>
        <row r="3944">
          <cell r="A3944" t="str">
            <v>山东高速</v>
          </cell>
          <cell r="B3944" t="str">
            <v>螺纹钢</v>
          </cell>
          <cell r="C3944" t="str">
            <v>HRB400E Φ25×12米</v>
          </cell>
          <cell r="D3944" t="str">
            <v>吨</v>
          </cell>
          <cell r="E3944">
            <v>35</v>
          </cell>
          <cell r="F3944">
            <v>45819</v>
          </cell>
          <cell r="G3944" t="str">
            <v>（自永2标九局西南分公司钢筋棚）四川省自贡市骑龙镇大湾村</v>
          </cell>
          <cell r="H3944" t="str">
            <v>高彦彬</v>
          </cell>
          <cell r="I3944">
            <v>13835906370</v>
          </cell>
        </row>
        <row r="3945">
          <cell r="A3945" t="str">
            <v>山东高速</v>
          </cell>
          <cell r="B3945" t="str">
            <v>螺纹钢</v>
          </cell>
          <cell r="C3945" t="str">
            <v>HRB500E Φ28×9米</v>
          </cell>
          <cell r="D3945" t="str">
            <v>吨</v>
          </cell>
          <cell r="E3945">
            <v>35</v>
          </cell>
          <cell r="F3945">
            <v>45819</v>
          </cell>
          <cell r="G3945" t="str">
            <v>（自永2标九局西南分公司钢筋棚）四川省自贡市骑龙镇大湾村</v>
          </cell>
          <cell r="H3945" t="str">
            <v>高彦彬</v>
          </cell>
          <cell r="I3945">
            <v>13835906370</v>
          </cell>
        </row>
        <row r="3946">
          <cell r="A3946" t="str">
            <v>德胜</v>
          </cell>
          <cell r="B3946" t="str">
            <v>螺纹钢</v>
          </cell>
          <cell r="C3946" t="str">
            <v>HRB400EΦ12*12m</v>
          </cell>
          <cell r="D3946" t="str">
            <v>吨</v>
          </cell>
          <cell r="E3946">
            <v>8</v>
          </cell>
          <cell r="F3946">
            <v>45819</v>
          </cell>
          <cell r="G3946" t="str">
            <v>（中铁一局-大渡河项目）乐山市峨边县沙坪镇中铁一局钢筋加工厂（污水处理厂）</v>
          </cell>
          <cell r="H3946" t="str">
            <v>冯雷</v>
          </cell>
          <cell r="I3946" t="str">
            <v>18700069985</v>
          </cell>
        </row>
        <row r="3947">
          <cell r="A3947" t="str">
            <v>德胜</v>
          </cell>
          <cell r="B3947" t="str">
            <v>螺纹钢</v>
          </cell>
          <cell r="C3947" t="str">
            <v>HRB400EΦ22*12m</v>
          </cell>
          <cell r="D3947" t="str">
            <v>吨</v>
          </cell>
          <cell r="E3947">
            <v>16</v>
          </cell>
          <cell r="F3947">
            <v>45819</v>
          </cell>
          <cell r="G3947" t="str">
            <v>（中铁一局-大渡河项目）乐山市峨边县沙坪镇中铁一局钢筋加工厂（污水处理厂）</v>
          </cell>
          <cell r="H3947" t="str">
            <v>冯雷</v>
          </cell>
          <cell r="I3947" t="str">
            <v>18700069985</v>
          </cell>
        </row>
        <row r="3948">
          <cell r="A3948" t="str">
            <v>德胜</v>
          </cell>
          <cell r="B3948" t="str">
            <v>螺纹钢</v>
          </cell>
          <cell r="C3948" t="str">
            <v>HRB400EΦ25*12m</v>
          </cell>
          <cell r="D3948" t="str">
            <v>吨</v>
          </cell>
          <cell r="E3948">
            <v>8</v>
          </cell>
          <cell r="F3948">
            <v>45819</v>
          </cell>
          <cell r="G3948" t="str">
            <v>（中铁一局-大渡河项目）乐山市峨边县沙坪镇中铁一局钢筋加工厂（污水处理厂）</v>
          </cell>
          <cell r="H3948" t="str">
            <v>冯雷</v>
          </cell>
          <cell r="I3948" t="str">
            <v>18700069985</v>
          </cell>
        </row>
        <row r="3949">
          <cell r="A3949" t="str">
            <v>德胜</v>
          </cell>
          <cell r="B3949" t="str">
            <v>螺纹钢</v>
          </cell>
          <cell r="C3949" t="str">
            <v>HRB400EΦ32*12m</v>
          </cell>
          <cell r="D3949" t="str">
            <v>吨</v>
          </cell>
          <cell r="E3949">
            <v>6</v>
          </cell>
          <cell r="F3949">
            <v>45819</v>
          </cell>
          <cell r="G3949" t="str">
            <v>（中铁一局-大渡河项目）乐山市峨边县沙坪镇中铁一局钢筋加工厂（污水处理厂）</v>
          </cell>
          <cell r="H3949" t="str">
            <v>冯雷</v>
          </cell>
          <cell r="I3949" t="str">
            <v>18700069985</v>
          </cell>
        </row>
        <row r="3950">
          <cell r="A3950" t="str">
            <v>吉晨盛泰</v>
          </cell>
          <cell r="B3950" t="str">
            <v>螺纹钢</v>
          </cell>
          <cell r="C3950" t="str">
            <v>HRB400EФ12</v>
          </cell>
          <cell r="D3950" t="str">
            <v>吨</v>
          </cell>
          <cell r="E3950">
            <v>30</v>
          </cell>
          <cell r="F3950">
            <v>45820</v>
          </cell>
          <cell r="G3950" t="str">
            <v>凉山州昭觉县新城镇阿都马打中铁十局2#梁场（中铁十局西昭高速3号拌合站过磅）</v>
          </cell>
          <cell r="H3950" t="str">
            <v>魏忠魁</v>
          </cell>
          <cell r="I3950">
            <v>18229056777</v>
          </cell>
        </row>
        <row r="3951">
          <cell r="A3951" t="str">
            <v>吉晨盛泰</v>
          </cell>
          <cell r="B3951" t="str">
            <v>螺纹钢</v>
          </cell>
          <cell r="C3951" t="str">
            <v>HRB400EФ14</v>
          </cell>
          <cell r="D3951" t="str">
            <v>吨</v>
          </cell>
          <cell r="E3951">
            <v>30</v>
          </cell>
          <cell r="F3951">
            <v>45820</v>
          </cell>
          <cell r="G3951" t="str">
            <v>凉山州昭觉县新城镇阿都马打中铁十局2#梁场（中铁十局西昭高速3号拌合站过磅）</v>
          </cell>
          <cell r="H3951" t="str">
            <v>魏忠魁</v>
          </cell>
          <cell r="I3951">
            <v>18229056777</v>
          </cell>
        </row>
        <row r="3952">
          <cell r="A3952" t="str">
            <v>吉晨盛泰</v>
          </cell>
          <cell r="B3952" t="str">
            <v>螺纹钢</v>
          </cell>
          <cell r="C3952" t="str">
            <v>HRB400EФ16</v>
          </cell>
          <cell r="D3952" t="str">
            <v>吨</v>
          </cell>
          <cell r="E3952">
            <v>15</v>
          </cell>
          <cell r="F3952">
            <v>45820</v>
          </cell>
          <cell r="G3952" t="str">
            <v>凉山州昭觉县新城镇阿都马打中铁十局2#梁场（中铁十局西昭高速3号拌合站过磅）</v>
          </cell>
          <cell r="H3952" t="str">
            <v>魏忠魁</v>
          </cell>
          <cell r="I3952">
            <v>18229056777</v>
          </cell>
        </row>
        <row r="3953">
          <cell r="A3953" t="str">
            <v>吉晨盛泰</v>
          </cell>
          <cell r="B3953" t="str">
            <v>螺纹钢</v>
          </cell>
          <cell r="C3953" t="str">
            <v>HRB500EФ32</v>
          </cell>
          <cell r="D3953" t="str">
            <v>吨</v>
          </cell>
          <cell r="E3953">
            <v>75</v>
          </cell>
          <cell r="F3953">
            <v>45820</v>
          </cell>
          <cell r="G3953" t="str">
            <v>凉山州昭觉县新城镇阿都马打中铁十局2#梁场（中铁十局西昭高速3号拌合站过磅）</v>
          </cell>
          <cell r="H3953" t="str">
            <v>魏忠魁</v>
          </cell>
          <cell r="I3953">
            <v>18229056777</v>
          </cell>
        </row>
        <row r="3954">
          <cell r="A3954" t="str">
            <v>吉晨盛泰</v>
          </cell>
          <cell r="B3954" t="str">
            <v>螺纹钢</v>
          </cell>
          <cell r="C3954" t="str">
            <v>HRB400EФ12</v>
          </cell>
          <cell r="D3954" t="str">
            <v>吨</v>
          </cell>
          <cell r="E3954">
            <v>150</v>
          </cell>
          <cell r="F3954">
            <v>45820</v>
          </cell>
          <cell r="G3954" t="str">
            <v>凉山州昭觉县新城镇阿都马打中铁十局2#梁场（中铁十局西昭高速3号拌合站过磅）</v>
          </cell>
          <cell r="H3954" t="str">
            <v>魏忠魁</v>
          </cell>
          <cell r="I3954">
            <v>18229056777</v>
          </cell>
        </row>
        <row r="3955">
          <cell r="A3955" t="str">
            <v>吉晨盛泰</v>
          </cell>
          <cell r="B3955" t="str">
            <v>螺纹钢</v>
          </cell>
          <cell r="C3955" t="str">
            <v>HRB400EФ16</v>
          </cell>
          <cell r="D3955" t="str">
            <v>吨</v>
          </cell>
          <cell r="E3955">
            <v>75</v>
          </cell>
          <cell r="F3955">
            <v>45820</v>
          </cell>
          <cell r="G3955" t="str">
            <v>凉山州昭觉县新城镇阿都马打中铁十局2#梁场（中铁十局西昭高速3号拌合站过磅）</v>
          </cell>
          <cell r="H3955" t="str">
            <v>魏忠魁</v>
          </cell>
          <cell r="I3955">
            <v>18229056777</v>
          </cell>
        </row>
        <row r="3956">
          <cell r="A3956" t="str">
            <v>德胜恒嘉</v>
          </cell>
          <cell r="B3956" t="str">
            <v>螺纹钢</v>
          </cell>
          <cell r="C3956" t="str">
            <v>HRB400EФ18*9m</v>
          </cell>
          <cell r="D3956" t="str">
            <v>吨</v>
          </cell>
          <cell r="E3956">
            <v>70</v>
          </cell>
          <cell r="F3956">
            <v>45820</v>
          </cell>
          <cell r="G3956" t="str">
            <v>（中铁六局呼和公司康新高速TJ4-2标）四川省甘孜藏族自治州康定市新都桥镇东俄罗三村中建八局搅拌站旁</v>
          </cell>
          <cell r="H3956" t="str">
            <v>王龙</v>
          </cell>
          <cell r="I3956">
            <v>18809490151</v>
          </cell>
        </row>
        <row r="3957">
          <cell r="A3957" t="str">
            <v>德胜恒嘉</v>
          </cell>
          <cell r="B3957" t="str">
            <v>螺纹钢</v>
          </cell>
          <cell r="C3957" t="str">
            <v>HRB500EФ28*9m</v>
          </cell>
          <cell r="D3957" t="str">
            <v>吨</v>
          </cell>
          <cell r="E3957">
            <v>35</v>
          </cell>
          <cell r="F3957">
            <v>45820</v>
          </cell>
          <cell r="G3957" t="str">
            <v>（中铁六局呼和公司康新高速TJ4-2标）四川省甘孜藏族自治州康定市新都桥镇东俄罗三村中建八局搅拌站旁</v>
          </cell>
          <cell r="H3957" t="str">
            <v>王坤</v>
          </cell>
          <cell r="I3957">
            <v>15647490007</v>
          </cell>
        </row>
        <row r="3958">
          <cell r="A3958" t="str">
            <v>德胜恒嘉</v>
          </cell>
          <cell r="B3958" t="str">
            <v>螺纹钢</v>
          </cell>
          <cell r="C3958" t="str">
            <v>HRB500EФ22*9m</v>
          </cell>
          <cell r="D3958" t="str">
            <v>吨</v>
          </cell>
          <cell r="E3958">
            <v>35</v>
          </cell>
          <cell r="F3958">
            <v>45820</v>
          </cell>
          <cell r="G3958" t="str">
            <v>（中铁六局呼和公司康新高速TJ4-2标）四川省甘孜藏族自治州康定市新都桥镇东俄罗三村中建八局搅拌站旁</v>
          </cell>
          <cell r="H3958" t="str">
            <v>王龙</v>
          </cell>
          <cell r="I3958">
            <v>18809490151</v>
          </cell>
        </row>
        <row r="3959">
          <cell r="A3959" t="str">
            <v>德胜恒嘉</v>
          </cell>
          <cell r="B3959" t="str">
            <v>螺纹钢</v>
          </cell>
          <cell r="C3959" t="str">
            <v>HRB400EФ20*9m</v>
          </cell>
          <cell r="D3959" t="str">
            <v>吨</v>
          </cell>
          <cell r="E3959">
            <v>35</v>
          </cell>
          <cell r="F3959">
            <v>45820</v>
          </cell>
          <cell r="G3959" t="str">
            <v>（中铁一局四公司康新高速TJ1-1标雅加梗隧道）四川省甘孜州康定市雅加梗路基</v>
          </cell>
          <cell r="H3959" t="str">
            <v>范国义</v>
          </cell>
          <cell r="I3959">
            <v>15897676433</v>
          </cell>
        </row>
        <row r="3960">
          <cell r="A3960" t="str">
            <v>德胜恒嘉</v>
          </cell>
          <cell r="B3960" t="str">
            <v>螺纹钢</v>
          </cell>
          <cell r="C3960" t="str">
            <v>HRB400EФ18*9m</v>
          </cell>
          <cell r="D3960" t="str">
            <v>吨</v>
          </cell>
          <cell r="E3960">
            <v>35</v>
          </cell>
          <cell r="F3960">
            <v>45820</v>
          </cell>
          <cell r="G3960" t="str">
            <v>（中铁一局四公司康新高速TJ1-1标雅加梗隧道）四川省甘孜州康定市雅加梗路基</v>
          </cell>
          <cell r="H3960" t="str">
            <v>范国义</v>
          </cell>
          <cell r="I3960">
            <v>15897676433</v>
          </cell>
        </row>
        <row r="3961">
          <cell r="A3961" t="str">
            <v>润耀</v>
          </cell>
          <cell r="B3961" t="str">
            <v>盘螺</v>
          </cell>
          <cell r="C3961" t="str">
            <v>HRB400E Φ8</v>
          </cell>
          <cell r="D3961" t="str">
            <v>吨</v>
          </cell>
          <cell r="E3961">
            <v>5</v>
          </cell>
          <cell r="F3961">
            <v>45820</v>
          </cell>
          <cell r="G3961" t="str">
            <v>（华西简阳西城嘉苑）四川省成都市简阳市简城街道高屋村</v>
          </cell>
          <cell r="H3961" t="str">
            <v>张瀚镭</v>
          </cell>
          <cell r="I3961">
            <v>15884666220</v>
          </cell>
        </row>
        <row r="3962">
          <cell r="A3962" t="str">
            <v>润耀</v>
          </cell>
          <cell r="B3962" t="str">
            <v>盘螺</v>
          </cell>
          <cell r="C3962" t="str">
            <v>HRB400E Φ10</v>
          </cell>
          <cell r="D3962" t="str">
            <v>吨</v>
          </cell>
          <cell r="E3962">
            <v>15</v>
          </cell>
          <cell r="F3962">
            <v>45820</v>
          </cell>
          <cell r="G3962" t="str">
            <v>（华西简阳西城嘉苑）四川省成都市简阳市简城街道高屋村</v>
          </cell>
          <cell r="H3962" t="str">
            <v>张瀚镭</v>
          </cell>
          <cell r="I3962">
            <v>15884666220</v>
          </cell>
        </row>
        <row r="3963">
          <cell r="A3963" t="str">
            <v>润耀</v>
          </cell>
          <cell r="B3963" t="str">
            <v>盘螺</v>
          </cell>
          <cell r="C3963" t="str">
            <v>HRB400E Φ12</v>
          </cell>
          <cell r="D3963" t="str">
            <v>吨</v>
          </cell>
          <cell r="E3963">
            <v>2.5</v>
          </cell>
          <cell r="F3963">
            <v>45820</v>
          </cell>
          <cell r="G3963" t="str">
            <v>（华西简阳西城嘉苑）四川省成都市简阳市简城街道高屋村</v>
          </cell>
          <cell r="H3963" t="str">
            <v>张瀚镭</v>
          </cell>
          <cell r="I3963">
            <v>15884666220</v>
          </cell>
        </row>
        <row r="3964">
          <cell r="A3964" t="str">
            <v>润耀</v>
          </cell>
          <cell r="B3964" t="str">
            <v>螺纹钢</v>
          </cell>
          <cell r="C3964" t="str">
            <v>HRB400E Φ16 9m</v>
          </cell>
          <cell r="D3964" t="str">
            <v>吨</v>
          </cell>
          <cell r="E3964">
            <v>15</v>
          </cell>
          <cell r="F3964">
            <v>45820</v>
          </cell>
          <cell r="G3964" t="str">
            <v>（华西简阳西城嘉苑）四川省成都市简阳市简城街道高屋村</v>
          </cell>
          <cell r="H3964" t="str">
            <v>张瀚镭</v>
          </cell>
          <cell r="I3964">
            <v>15884666220</v>
          </cell>
        </row>
        <row r="3965">
          <cell r="A3965" t="str">
            <v>润耀</v>
          </cell>
          <cell r="B3965" t="str">
            <v>盘螺</v>
          </cell>
          <cell r="C3965" t="str">
            <v>HRB400E Φ8</v>
          </cell>
          <cell r="D3965" t="str">
            <v>吨</v>
          </cell>
          <cell r="E3965">
            <v>20</v>
          </cell>
          <cell r="F3965">
            <v>45820</v>
          </cell>
          <cell r="G3965" t="str">
            <v>（华西简阳西城嘉苑）四川省成都市简阳市简城街道高屋村</v>
          </cell>
          <cell r="H3965" t="str">
            <v>张瀚镭</v>
          </cell>
          <cell r="I3965">
            <v>15884666220</v>
          </cell>
        </row>
        <row r="3966">
          <cell r="A3966" t="str">
            <v>润耀</v>
          </cell>
          <cell r="B3966" t="str">
            <v>盘螺</v>
          </cell>
          <cell r="C3966" t="str">
            <v>HRB400E Φ12</v>
          </cell>
          <cell r="D3966" t="str">
            <v>吨</v>
          </cell>
          <cell r="E3966">
            <v>45</v>
          </cell>
          <cell r="F3966">
            <v>45820</v>
          </cell>
          <cell r="G3966" t="str">
            <v>（华西简阳西城嘉苑）四川省成都市简阳市简城街道高屋村</v>
          </cell>
          <cell r="H3966" t="str">
            <v>张瀚镭</v>
          </cell>
          <cell r="I3966">
            <v>15884666220</v>
          </cell>
        </row>
        <row r="3967">
          <cell r="A3967" t="str">
            <v>润耀</v>
          </cell>
          <cell r="B3967" t="str">
            <v>螺纹钢</v>
          </cell>
          <cell r="C3967" t="str">
            <v>HRB400E Φ14 9m</v>
          </cell>
          <cell r="D3967" t="str">
            <v>吨</v>
          </cell>
          <cell r="E3967">
            <v>8</v>
          </cell>
          <cell r="F3967">
            <v>45820</v>
          </cell>
          <cell r="G3967" t="str">
            <v>（华西简阳西城嘉苑）四川省成都市简阳市简城街道高屋村</v>
          </cell>
          <cell r="H3967" t="str">
            <v>张瀚镭</v>
          </cell>
          <cell r="I3967">
            <v>15884666220</v>
          </cell>
        </row>
        <row r="3968">
          <cell r="A3968" t="str">
            <v>润耀</v>
          </cell>
          <cell r="B3968" t="str">
            <v>螺纹钢</v>
          </cell>
          <cell r="C3968" t="str">
            <v>HRB400E Φ16 9m</v>
          </cell>
          <cell r="D3968" t="str">
            <v>吨</v>
          </cell>
          <cell r="E3968">
            <v>10</v>
          </cell>
          <cell r="F3968">
            <v>45820</v>
          </cell>
          <cell r="G3968" t="str">
            <v>（华西简阳西城嘉苑）四川省成都市简阳市简城街道高屋村</v>
          </cell>
          <cell r="H3968" t="str">
            <v>张瀚镭</v>
          </cell>
          <cell r="I3968">
            <v>15884666220</v>
          </cell>
        </row>
        <row r="3969">
          <cell r="A3969" t="str">
            <v>润耀</v>
          </cell>
          <cell r="B3969" t="str">
            <v>螺纹钢</v>
          </cell>
          <cell r="C3969" t="str">
            <v>HRB400E Φ18 9m</v>
          </cell>
          <cell r="D3969" t="str">
            <v>吨</v>
          </cell>
          <cell r="E3969">
            <v>5</v>
          </cell>
          <cell r="F3969">
            <v>45820</v>
          </cell>
          <cell r="G3969" t="str">
            <v>（华西简阳西城嘉苑）四川省成都市简阳市简城街道高屋村</v>
          </cell>
          <cell r="H3969" t="str">
            <v>张瀚镭</v>
          </cell>
          <cell r="I3969">
            <v>15884666220</v>
          </cell>
        </row>
        <row r="3970">
          <cell r="A3970" t="str">
            <v>润耀</v>
          </cell>
          <cell r="B3970" t="str">
            <v>螺纹钢</v>
          </cell>
          <cell r="C3970" t="str">
            <v>HRB400E Φ20 9m</v>
          </cell>
          <cell r="D3970" t="str">
            <v>吨</v>
          </cell>
          <cell r="E3970">
            <v>5</v>
          </cell>
          <cell r="F3970">
            <v>45820</v>
          </cell>
          <cell r="G3970" t="str">
            <v>（华西简阳西城嘉苑）四川省成都市简阳市简城街道高屋村</v>
          </cell>
          <cell r="H3970" t="str">
            <v>张瀚镭</v>
          </cell>
          <cell r="I3970">
            <v>15884666220</v>
          </cell>
        </row>
        <row r="3971">
          <cell r="A3971" t="str">
            <v>润耀</v>
          </cell>
          <cell r="B3971" t="str">
            <v>螺纹钢</v>
          </cell>
          <cell r="C3971" t="str">
            <v>HRB500E Φ16</v>
          </cell>
          <cell r="D3971" t="str">
            <v>吨</v>
          </cell>
          <cell r="E3971">
            <v>7.5</v>
          </cell>
          <cell r="F3971">
            <v>45820</v>
          </cell>
          <cell r="G3971" t="str">
            <v>（华西简阳西城嘉苑）四川省成都市简阳市简城街道高屋村</v>
          </cell>
          <cell r="H3971" t="str">
            <v>张瀚镭</v>
          </cell>
          <cell r="I3971">
            <v>15884666220</v>
          </cell>
        </row>
        <row r="3972">
          <cell r="A3972" t="str">
            <v>润耀</v>
          </cell>
          <cell r="B3972" t="str">
            <v>螺纹钢</v>
          </cell>
          <cell r="C3972" t="str">
            <v>HRB500E Φ18</v>
          </cell>
          <cell r="D3972" t="str">
            <v>吨</v>
          </cell>
          <cell r="E3972">
            <v>2.5</v>
          </cell>
          <cell r="F3972">
            <v>45820</v>
          </cell>
          <cell r="G3972" t="str">
            <v>（华西简阳西城嘉苑）四川省成都市简阳市简城街道高屋村</v>
          </cell>
          <cell r="H3972" t="str">
            <v>张瀚镭</v>
          </cell>
          <cell r="I3972">
            <v>15884666220</v>
          </cell>
        </row>
        <row r="3973">
          <cell r="A3973" t="str">
            <v>润耀</v>
          </cell>
          <cell r="B3973" t="str">
            <v>螺纹钢</v>
          </cell>
          <cell r="C3973" t="str">
            <v>HRB500E Φ20</v>
          </cell>
          <cell r="D3973" t="str">
            <v>吨</v>
          </cell>
          <cell r="E3973">
            <v>13.5</v>
          </cell>
          <cell r="F3973">
            <v>45820</v>
          </cell>
          <cell r="G3973" t="str">
            <v>（华西简阳西城嘉苑）四川省成都市简阳市简城街道高屋村</v>
          </cell>
          <cell r="H3973" t="str">
            <v>张瀚镭</v>
          </cell>
          <cell r="I3973">
            <v>15884666220</v>
          </cell>
        </row>
        <row r="3974">
          <cell r="A3974" t="str">
            <v>润耀</v>
          </cell>
          <cell r="B3974" t="str">
            <v>螺纹钢</v>
          </cell>
          <cell r="C3974" t="str">
            <v>HRB500E Φ22</v>
          </cell>
          <cell r="D3974" t="str">
            <v>吨</v>
          </cell>
          <cell r="E3974">
            <v>2.5</v>
          </cell>
          <cell r="F3974">
            <v>45820</v>
          </cell>
          <cell r="G3974" t="str">
            <v>（华西简阳西城嘉苑）四川省成都市简阳市简城街道高屋村</v>
          </cell>
          <cell r="H3974" t="str">
            <v>张瀚镭</v>
          </cell>
          <cell r="I3974">
            <v>15884666220</v>
          </cell>
        </row>
        <row r="3975">
          <cell r="A3975" t="str">
            <v>润耀</v>
          </cell>
          <cell r="B3975" t="str">
            <v>螺纹钢</v>
          </cell>
          <cell r="C3975" t="str">
            <v>HRB500E Φ25</v>
          </cell>
          <cell r="D3975" t="str">
            <v>吨</v>
          </cell>
          <cell r="E3975">
            <v>16.5</v>
          </cell>
          <cell r="F3975">
            <v>45820</v>
          </cell>
          <cell r="G3975" t="str">
            <v>（华西简阳西城嘉苑）四川省成都市简阳市简城街道高屋村</v>
          </cell>
          <cell r="H3975" t="str">
            <v>张瀚镭</v>
          </cell>
          <cell r="I3975">
            <v>15884666220</v>
          </cell>
        </row>
        <row r="3976">
          <cell r="A3976" t="str">
            <v>山东高速</v>
          </cell>
          <cell r="B3976" t="str">
            <v>高线</v>
          </cell>
          <cell r="C3976" t="str">
            <v>HPB300Φ10</v>
          </cell>
          <cell r="D3976" t="str">
            <v>吨</v>
          </cell>
          <cell r="E3976">
            <v>17</v>
          </cell>
          <cell r="F3976">
            <v>45820</v>
          </cell>
          <cell r="G3976" t="str">
            <v>（中铁广州局-成渝扩容2标）四川省资阳市雁江区南双路杨家糖房</v>
          </cell>
          <cell r="H3976" t="str">
            <v>邓志强</v>
          </cell>
          <cell r="I3976">
            <v>17603045490</v>
          </cell>
        </row>
        <row r="3977">
          <cell r="A3977" t="str">
            <v>山东高速</v>
          </cell>
          <cell r="B3977" t="str">
            <v>高线</v>
          </cell>
          <cell r="C3977" t="str">
            <v>HPB300Φ12</v>
          </cell>
          <cell r="D3977" t="str">
            <v>吨</v>
          </cell>
          <cell r="E3977">
            <v>17</v>
          </cell>
          <cell r="F3977">
            <v>45820</v>
          </cell>
          <cell r="G3977" t="str">
            <v>（中铁广州局-成渝扩容2标）四川省资阳市雁江区南双路杨家糖房</v>
          </cell>
          <cell r="H3977" t="str">
            <v>邓志强</v>
          </cell>
          <cell r="I3977">
            <v>17603045490</v>
          </cell>
        </row>
        <row r="3978">
          <cell r="A3978" t="str">
            <v>山东高速</v>
          </cell>
          <cell r="B3978" t="str">
            <v>螺纹钢</v>
          </cell>
          <cell r="C3978" t="str">
            <v>HRB400E Φ14 9m</v>
          </cell>
          <cell r="D3978" t="str">
            <v>吨</v>
          </cell>
          <cell r="E3978">
            <v>17</v>
          </cell>
          <cell r="F3978">
            <v>45820</v>
          </cell>
          <cell r="G3978" t="str">
            <v>（中铁广州局-成渝扩容2标）四川省资阳市雁江区南双路杨家糖房</v>
          </cell>
          <cell r="H3978" t="str">
            <v>邓志强</v>
          </cell>
          <cell r="I3978">
            <v>17603045490</v>
          </cell>
        </row>
        <row r="3979">
          <cell r="A3979" t="str">
            <v>山东高速</v>
          </cell>
          <cell r="B3979" t="str">
            <v>螺纹钢</v>
          </cell>
          <cell r="C3979" t="str">
            <v>HRB400E Φ16 9m</v>
          </cell>
          <cell r="D3979" t="str">
            <v>吨</v>
          </cell>
          <cell r="E3979">
            <v>17</v>
          </cell>
          <cell r="F3979">
            <v>45820</v>
          </cell>
          <cell r="G3979" t="str">
            <v>（中铁广州局-成渝扩容2标）四川省资阳市雁江区南双路杨家糖房</v>
          </cell>
          <cell r="H3979" t="str">
            <v>邓志强</v>
          </cell>
          <cell r="I3979">
            <v>17603045490</v>
          </cell>
        </row>
        <row r="3980">
          <cell r="A3980" t="str">
            <v>达钢</v>
          </cell>
          <cell r="B3980" t="str">
            <v>螺纹钢</v>
          </cell>
          <cell r="C3980" t="str">
            <v>HRB400E Φ12 9m</v>
          </cell>
          <cell r="D3980" t="str">
            <v>吨</v>
          </cell>
          <cell r="E3980">
            <v>6</v>
          </cell>
          <cell r="F3980">
            <v>45820</v>
          </cell>
          <cell r="G3980" t="str">
            <v>（商投建工达州中医药科技园-4工区-11号楼）达州市通川区达州中医药职业学院犀牛大道北段</v>
          </cell>
          <cell r="H3980" t="str">
            <v>张扬</v>
          </cell>
          <cell r="I3980">
            <v>18381904567</v>
          </cell>
        </row>
        <row r="3981">
          <cell r="A3981" t="str">
            <v>达钢</v>
          </cell>
          <cell r="B3981" t="str">
            <v>螺纹钢</v>
          </cell>
          <cell r="C3981" t="str">
            <v>HRB400E Φ20 9m</v>
          </cell>
          <cell r="D3981" t="str">
            <v>吨</v>
          </cell>
          <cell r="E3981">
            <v>27</v>
          </cell>
          <cell r="F3981">
            <v>45820</v>
          </cell>
          <cell r="G3981" t="str">
            <v>（商投建工达州中医药科技园-4工区-11号楼）达州市通川区达州中医药职业学院犀牛大道北段</v>
          </cell>
          <cell r="H3981" t="str">
            <v>张扬</v>
          </cell>
          <cell r="I3981">
            <v>18381904567</v>
          </cell>
        </row>
        <row r="3982">
          <cell r="A3982" t="str">
            <v>达钢</v>
          </cell>
          <cell r="B3982" t="str">
            <v>螺纹钢</v>
          </cell>
          <cell r="C3982" t="str">
            <v>HRB400E Φ22 9m</v>
          </cell>
          <cell r="D3982" t="str">
            <v>吨</v>
          </cell>
          <cell r="E3982">
            <v>27</v>
          </cell>
          <cell r="F3982">
            <v>45820</v>
          </cell>
          <cell r="G3982" t="str">
            <v>（商投建工达州中医药科技园-4工区-11号楼）达州市通川区达州中医药职业学院犀牛大道北段</v>
          </cell>
          <cell r="H3982" t="str">
            <v>张扬</v>
          </cell>
          <cell r="I3982">
            <v>18381904567</v>
          </cell>
        </row>
        <row r="3983">
          <cell r="A3983" t="str">
            <v>达钢</v>
          </cell>
          <cell r="B3983" t="str">
            <v>盘螺</v>
          </cell>
          <cell r="C3983" t="str">
            <v>HRB400E Φ10</v>
          </cell>
          <cell r="D3983" t="str">
            <v>吨</v>
          </cell>
          <cell r="E3983">
            <v>12</v>
          </cell>
          <cell r="F3983">
            <v>45820</v>
          </cell>
          <cell r="G3983" t="str">
            <v>（商投建工达州中医药科技园-4工区-9号楼）达州市通川区达州中医药职业学院犀牛大道北段</v>
          </cell>
          <cell r="H3983" t="str">
            <v>张扬</v>
          </cell>
          <cell r="I3983">
            <v>18381904567</v>
          </cell>
        </row>
        <row r="3984">
          <cell r="A3984" t="str">
            <v>达钢</v>
          </cell>
          <cell r="B3984" t="str">
            <v>螺纹钢</v>
          </cell>
          <cell r="C3984" t="str">
            <v>HRB400E Φ12 9m</v>
          </cell>
          <cell r="D3984" t="str">
            <v>吨</v>
          </cell>
          <cell r="E3984">
            <v>6</v>
          </cell>
          <cell r="F3984">
            <v>45820</v>
          </cell>
          <cell r="G3984" t="str">
            <v>（商投建工达州中医药科技园-4工区-9号楼）达州市通川区达州中医药职业学院犀牛大道北段</v>
          </cell>
          <cell r="H3984" t="str">
            <v>张扬</v>
          </cell>
          <cell r="I3984">
            <v>18381904567</v>
          </cell>
        </row>
        <row r="3985">
          <cell r="A3985" t="str">
            <v>达钢</v>
          </cell>
          <cell r="B3985" t="str">
            <v>螺纹钢</v>
          </cell>
          <cell r="C3985" t="str">
            <v>HRB400E Φ20 9m</v>
          </cell>
          <cell r="D3985" t="str">
            <v>吨</v>
          </cell>
          <cell r="E3985">
            <v>39</v>
          </cell>
          <cell r="F3985">
            <v>45820</v>
          </cell>
          <cell r="G3985" t="str">
            <v>（商投建工达州中医药科技园-4工区-9号楼）达州市通川区达州中医药职业学院犀牛大道北段</v>
          </cell>
          <cell r="H3985" t="str">
            <v>张扬</v>
          </cell>
          <cell r="I3985">
            <v>18381904567</v>
          </cell>
        </row>
        <row r="3986">
          <cell r="A3986" t="str">
            <v>达钢</v>
          </cell>
          <cell r="B3986" t="str">
            <v>螺纹钢</v>
          </cell>
          <cell r="C3986" t="str">
            <v>HRB400E Φ22 9m</v>
          </cell>
          <cell r="D3986" t="str">
            <v>吨</v>
          </cell>
          <cell r="E3986">
            <v>24</v>
          </cell>
          <cell r="F3986">
            <v>45820</v>
          </cell>
          <cell r="G3986" t="str">
            <v>（商投建工达州中医药科技园-4工区-9号楼）达州市通川区达州中医药职业学院犀牛大道北段</v>
          </cell>
          <cell r="H3986" t="str">
            <v>张扬</v>
          </cell>
          <cell r="I3986">
            <v>18381904567</v>
          </cell>
        </row>
        <row r="3987">
          <cell r="A3987" t="str">
            <v>达钢</v>
          </cell>
          <cell r="B3987" t="str">
            <v>螺纹钢</v>
          </cell>
          <cell r="C3987" t="str">
            <v>HRB400E Φ25 9m</v>
          </cell>
          <cell r="D3987" t="str">
            <v>吨</v>
          </cell>
          <cell r="E3987">
            <v>21</v>
          </cell>
          <cell r="F3987">
            <v>45820</v>
          </cell>
          <cell r="G3987" t="str">
            <v>（商投建工达州中医药科技园-4工区-9号楼）达州市通川区达州中医药职业学院犀牛大道北段</v>
          </cell>
          <cell r="H3987" t="str">
            <v>张扬</v>
          </cell>
          <cell r="I3987">
            <v>18381904567</v>
          </cell>
        </row>
        <row r="3988">
          <cell r="A3988" t="str">
            <v>润耀</v>
          </cell>
          <cell r="B3988" t="str">
            <v>盘螺</v>
          </cell>
          <cell r="C3988" t="str">
            <v>HRB400E Φ10</v>
          </cell>
          <cell r="D3988" t="str">
            <v>吨</v>
          </cell>
          <cell r="E3988">
            <v>5</v>
          </cell>
          <cell r="F3988">
            <v>45820</v>
          </cell>
          <cell r="G3988" t="str">
            <v>(中铁科研院宜宾泥溪项目)中铁科研院集团有限公司宜宾市泥溪东互通式立交下穿成贵客专铁路工程项目钢筋加工厂</v>
          </cell>
          <cell r="H3988" t="str">
            <v>蔡鹏</v>
          </cell>
          <cell r="I3988">
            <v>19130850820</v>
          </cell>
        </row>
        <row r="3989">
          <cell r="A3989" t="str">
            <v>润耀</v>
          </cell>
          <cell r="B3989" t="str">
            <v>盘螺</v>
          </cell>
          <cell r="C3989" t="str">
            <v>HRB400E Φ12</v>
          </cell>
          <cell r="D3989" t="str">
            <v>吨</v>
          </cell>
          <cell r="E3989">
            <v>25</v>
          </cell>
          <cell r="F3989">
            <v>45820</v>
          </cell>
          <cell r="G3989" t="str">
            <v>(中铁科研院宜宾泥溪项目)中铁科研院集团有限公司宜宾市泥溪东互通式立交下穿成贵客专铁路工程项目钢筋加工厂</v>
          </cell>
          <cell r="H3989" t="str">
            <v>蔡鹏</v>
          </cell>
          <cell r="I3989">
            <v>19130850820</v>
          </cell>
        </row>
        <row r="3990">
          <cell r="A3990" t="str">
            <v>润耀</v>
          </cell>
          <cell r="B3990" t="str">
            <v>螺纹钢</v>
          </cell>
          <cell r="C3990" t="str">
            <v>HRB400E Φ28 9m</v>
          </cell>
          <cell r="D3990" t="str">
            <v>吨</v>
          </cell>
          <cell r="E3990">
            <v>6</v>
          </cell>
          <cell r="F3990">
            <v>45820</v>
          </cell>
          <cell r="G3990" t="str">
            <v>(中铁科研院宜宾泥溪项目)中铁科研院集团有限公司宜宾市泥溪东互通式立交下穿成贵客专铁路工程项目钢筋加工厂</v>
          </cell>
          <cell r="H3990" t="str">
            <v>蔡鹏</v>
          </cell>
          <cell r="I3990">
            <v>19130850820</v>
          </cell>
        </row>
        <row r="3991">
          <cell r="A3991" t="str">
            <v>润耀</v>
          </cell>
          <cell r="B3991" t="str">
            <v>盘螺</v>
          </cell>
          <cell r="C3991" t="str">
            <v>HRB400E Φ8</v>
          </cell>
          <cell r="D3991" t="str">
            <v>吨</v>
          </cell>
          <cell r="E3991">
            <v>20</v>
          </cell>
          <cell r="F3991">
            <v>45821</v>
          </cell>
          <cell r="G3991" t="str">
            <v>（华西简阳西城嘉苑）四川省成都市简阳市简城街道高屋村</v>
          </cell>
          <cell r="H3991" t="str">
            <v>张瀚镭</v>
          </cell>
          <cell r="I3991">
            <v>15884666220</v>
          </cell>
        </row>
        <row r="3992">
          <cell r="A3992" t="str">
            <v>润耀</v>
          </cell>
          <cell r="B3992" t="str">
            <v>盘螺</v>
          </cell>
          <cell r="C3992" t="str">
            <v>HRB400E Φ10</v>
          </cell>
          <cell r="D3992" t="str">
            <v>吨</v>
          </cell>
          <cell r="E3992">
            <v>140</v>
          </cell>
          <cell r="F3992">
            <v>45821</v>
          </cell>
          <cell r="G3992" t="str">
            <v>（华西简阳西城嘉苑）四川省成都市简阳市简城街道高屋村</v>
          </cell>
          <cell r="H3992" t="str">
            <v>张瀚镭</v>
          </cell>
          <cell r="I3992">
            <v>15884666220</v>
          </cell>
        </row>
        <row r="3993">
          <cell r="A3993" t="str">
            <v>凤钢</v>
          </cell>
          <cell r="B3993" t="str">
            <v>螺纹钢</v>
          </cell>
          <cell r="C3993" t="str">
            <v>HRB400EФ12</v>
          </cell>
          <cell r="D3993" t="str">
            <v>吨</v>
          </cell>
          <cell r="E3993">
            <v>70</v>
          </cell>
          <cell r="F3993">
            <v>45821</v>
          </cell>
          <cell r="G3993" t="str">
            <v>（中铁五局一公司西昭高速3标)四川省凉山彝族自治州布拖县地洛镇桥边村钢筋加工厂</v>
          </cell>
          <cell r="H3993" t="str">
            <v>林正兴</v>
          </cell>
          <cell r="I3993">
            <v>18770671688</v>
          </cell>
        </row>
        <row r="3994">
          <cell r="A3994" t="str">
            <v>凤钢</v>
          </cell>
          <cell r="B3994" t="str">
            <v>螺纹钢</v>
          </cell>
          <cell r="C3994" t="str">
            <v>HRB400EФ16</v>
          </cell>
          <cell r="D3994" t="str">
            <v>吨</v>
          </cell>
          <cell r="E3994">
            <v>35</v>
          </cell>
          <cell r="F3994">
            <v>45821</v>
          </cell>
          <cell r="G3994" t="str">
            <v>（中铁五局一公司西昭高速3标)四川省凉山彝族自治州布拖县地洛镇桥边村钢筋加工厂</v>
          </cell>
          <cell r="H3994" t="str">
            <v>林正兴</v>
          </cell>
          <cell r="I3994">
            <v>18770671688</v>
          </cell>
        </row>
        <row r="3995">
          <cell r="A3995" t="str">
            <v>泸钢</v>
          </cell>
          <cell r="B3995" t="str">
            <v>盘螺</v>
          </cell>
          <cell r="C3995" t="str">
            <v>HRB400E Φ10</v>
          </cell>
          <cell r="D3995" t="str">
            <v>吨</v>
          </cell>
          <cell r="E3995">
            <v>15</v>
          </cell>
          <cell r="F3995">
            <v>45821</v>
          </cell>
          <cell r="G3995" t="str">
            <v>(宜宾兴港三江新区长江工业园保障性租赁住房建设项目-1标)四川省宜宾市翠屏区永善路南段宜宾市三江新区长江工业园区</v>
          </cell>
          <cell r="H3995" t="str">
            <v>查工</v>
          </cell>
          <cell r="I3995">
            <v>13118007501</v>
          </cell>
        </row>
        <row r="3996">
          <cell r="A3996" t="str">
            <v>泸钢</v>
          </cell>
          <cell r="B3996" t="str">
            <v>盘螺</v>
          </cell>
          <cell r="C3996" t="str">
            <v>HRB400E Φ12</v>
          </cell>
          <cell r="D3996" t="str">
            <v>吨</v>
          </cell>
          <cell r="E3996">
            <v>10</v>
          </cell>
          <cell r="F3996">
            <v>45821</v>
          </cell>
          <cell r="G3996" t="str">
            <v>(宜宾兴港三江新区长江工业园保障性租赁住房建设项目-1标)四川省宜宾市翠屏区永善路南段宜宾市三江新区长江工业园区</v>
          </cell>
          <cell r="H3996" t="str">
            <v>查工</v>
          </cell>
          <cell r="I3996">
            <v>13118007501</v>
          </cell>
        </row>
        <row r="3997">
          <cell r="A3997" t="str">
            <v>泸钢</v>
          </cell>
          <cell r="B3997" t="str">
            <v>螺纹钢</v>
          </cell>
          <cell r="C3997" t="str">
            <v>HRB400E Φ14 9m</v>
          </cell>
          <cell r="D3997" t="str">
            <v>吨</v>
          </cell>
          <cell r="E3997">
            <v>5</v>
          </cell>
          <cell r="F3997">
            <v>45821</v>
          </cell>
          <cell r="G3997" t="str">
            <v>(宜宾兴港三江新区长江工业园保障性租赁住房建设项目-1标)四川省宜宾市翠屏区永善路南段宜宾市三江新区长江工业园区</v>
          </cell>
          <cell r="H3997" t="str">
            <v>查工</v>
          </cell>
          <cell r="I3997">
            <v>13118007501</v>
          </cell>
        </row>
        <row r="3998">
          <cell r="A3998" t="str">
            <v>泸钢</v>
          </cell>
          <cell r="B3998" t="str">
            <v>螺纹钢</v>
          </cell>
          <cell r="C3998" t="str">
            <v>HRB400E Φ18 9m</v>
          </cell>
          <cell r="D3998" t="str">
            <v>吨</v>
          </cell>
          <cell r="E3998">
            <v>5</v>
          </cell>
          <cell r="F3998">
            <v>45821</v>
          </cell>
          <cell r="G3998" t="str">
            <v>(宜宾兴港三江新区长江工业园保障性租赁住房建设项目-1标)四川省宜宾市翠屏区永善路南段宜宾市三江新区长江工业园区</v>
          </cell>
          <cell r="H3998" t="str">
            <v>查工</v>
          </cell>
          <cell r="I3998">
            <v>13118007501</v>
          </cell>
        </row>
        <row r="3999">
          <cell r="A3999" t="str">
            <v>泸钢</v>
          </cell>
          <cell r="B3999" t="str">
            <v>盘螺</v>
          </cell>
          <cell r="C3999" t="str">
            <v>HRB400E Φ10</v>
          </cell>
          <cell r="D3999" t="str">
            <v>吨</v>
          </cell>
          <cell r="E3999">
            <v>20</v>
          </cell>
          <cell r="F3999">
            <v>45821</v>
          </cell>
          <cell r="G3999" t="str">
            <v>(宜宾兴港三江新区长江工业园保障性租赁住房建设项目-2标)四川省宜宾市翠屏区永善路南段宜宾市三江新区长江工业园区</v>
          </cell>
          <cell r="H3999" t="str">
            <v>查工</v>
          </cell>
          <cell r="I3999">
            <v>13118007501</v>
          </cell>
        </row>
        <row r="4000">
          <cell r="A4000" t="str">
            <v>泸钢</v>
          </cell>
          <cell r="B4000" t="str">
            <v>盘螺</v>
          </cell>
          <cell r="C4000" t="str">
            <v>HRB400E Φ12</v>
          </cell>
          <cell r="D4000" t="str">
            <v>吨</v>
          </cell>
          <cell r="E4000">
            <v>10</v>
          </cell>
          <cell r="F4000">
            <v>45821</v>
          </cell>
          <cell r="G4000" t="str">
            <v>(宜宾兴港三江新区长江工业园保障性租赁住房建设项目-2标)四川省宜宾市翠屏区永善路南段宜宾市三江新区长江工业园区</v>
          </cell>
          <cell r="H4000" t="str">
            <v>查工</v>
          </cell>
          <cell r="I4000">
            <v>13118007501</v>
          </cell>
        </row>
        <row r="4001">
          <cell r="A4001" t="str">
            <v>泸钢</v>
          </cell>
          <cell r="B4001" t="str">
            <v>螺纹钢</v>
          </cell>
          <cell r="C4001" t="str">
            <v>HRB400E Φ18 9m</v>
          </cell>
          <cell r="D4001" t="str">
            <v>吨</v>
          </cell>
          <cell r="E4001">
            <v>5</v>
          </cell>
          <cell r="F4001">
            <v>45821</v>
          </cell>
          <cell r="G4001" t="str">
            <v>(宜宾兴港三江新区长江工业园保障性租赁住房建设项目-2标)四川省宜宾市翠屏区永善路南段宜宾市三江新区长江工业园区</v>
          </cell>
          <cell r="H4001" t="str">
            <v>查工</v>
          </cell>
          <cell r="I4001">
            <v>13118007501</v>
          </cell>
        </row>
        <row r="4002">
          <cell r="A4002" t="str">
            <v>山东高速</v>
          </cell>
          <cell r="B4002" t="str">
            <v>高线</v>
          </cell>
          <cell r="C4002" t="str">
            <v>HPB300Φ12</v>
          </cell>
          <cell r="D4002" t="str">
            <v>吨</v>
          </cell>
          <cell r="E4002">
            <v>35</v>
          </cell>
          <cell r="F4002">
            <v>45821</v>
          </cell>
          <cell r="G4002" t="str">
            <v>（中铁广州局-成渝扩容2标）成渝扩容项目2标2＃拌和站【雁江区联盟桥东北50米(资资路) 】</v>
          </cell>
          <cell r="H4002" t="str">
            <v>刘沛琦</v>
          </cell>
          <cell r="I4002">
            <v>18011784798</v>
          </cell>
        </row>
        <row r="4003">
          <cell r="A4003" t="str">
            <v>山东高速</v>
          </cell>
          <cell r="B4003" t="str">
            <v>螺纹钢</v>
          </cell>
          <cell r="C4003" t="str">
            <v>HRB400E Φ12 12m</v>
          </cell>
          <cell r="D4003" t="str">
            <v>吨</v>
          </cell>
          <cell r="E4003">
            <v>35</v>
          </cell>
          <cell r="F4003">
            <v>45821</v>
          </cell>
          <cell r="G4003" t="str">
            <v>（中铁广州局-成渝扩容2标）成渝扩容项目2标2＃拌和站【雁江区联盟桥东北50米(资资路) 】</v>
          </cell>
          <cell r="H4003" t="str">
            <v>刘沛琦</v>
          </cell>
          <cell r="I4003">
            <v>18011784798</v>
          </cell>
        </row>
        <row r="4004">
          <cell r="A4004" t="str">
            <v>山东高速</v>
          </cell>
          <cell r="B4004" t="str">
            <v>螺纹钢</v>
          </cell>
          <cell r="C4004" t="str">
            <v>HRB400E Φ16 12m</v>
          </cell>
          <cell r="D4004" t="str">
            <v>吨</v>
          </cell>
          <cell r="E4004">
            <v>35</v>
          </cell>
          <cell r="F4004">
            <v>45821</v>
          </cell>
          <cell r="G4004" t="str">
            <v>（中铁广州局-成渝扩容2标）成渝扩容项目2标2＃拌和站【雁江区联盟桥东北50米(资资路) 】</v>
          </cell>
          <cell r="H4004" t="str">
            <v>刘沛琦</v>
          </cell>
          <cell r="I4004">
            <v>18011784798</v>
          </cell>
        </row>
        <row r="4005">
          <cell r="A4005" t="str">
            <v>山东高速</v>
          </cell>
          <cell r="B4005" t="str">
            <v>螺纹钢</v>
          </cell>
          <cell r="C4005" t="str">
            <v>HRB400E Φ25 9m</v>
          </cell>
          <cell r="D4005" t="str">
            <v>吨</v>
          </cell>
          <cell r="E4005">
            <v>35</v>
          </cell>
          <cell r="F4005">
            <v>45821</v>
          </cell>
          <cell r="G4005" t="str">
            <v>（中铁广州局-成渝扩容2标）成渝扩容项目2标2＃拌和站【雁江区联盟桥东北50米(资资路) 】</v>
          </cell>
          <cell r="H4005" t="str">
            <v>刘沛琦</v>
          </cell>
          <cell r="I4005">
            <v>18011784798</v>
          </cell>
        </row>
        <row r="4006">
          <cell r="A4006" t="str">
            <v>德胜</v>
          </cell>
          <cell r="B4006" t="str">
            <v>螺纹钢</v>
          </cell>
          <cell r="C4006" t="str">
            <v>HRB400E Φ18 9m</v>
          </cell>
          <cell r="D4006" t="str">
            <v>吨</v>
          </cell>
          <cell r="E4006">
            <v>35</v>
          </cell>
          <cell r="F4006">
            <v>45821</v>
          </cell>
          <cell r="G4006" t="str">
            <v>(宜宾兴港三江新区长江工业园保障性租赁住房建设项目-1标)四川省宜宾市翠屏区永善路南段宜宾市三江新区长江工业园区</v>
          </cell>
          <cell r="H4006" t="str">
            <v>查工</v>
          </cell>
          <cell r="I4006">
            <v>13118007501</v>
          </cell>
        </row>
        <row r="4007">
          <cell r="A4007" t="str">
            <v>德胜</v>
          </cell>
          <cell r="B4007" t="str">
            <v>螺纹钢</v>
          </cell>
          <cell r="C4007" t="str">
            <v>HRB400E Φ18 9m</v>
          </cell>
          <cell r="D4007" t="str">
            <v>吨</v>
          </cell>
          <cell r="E4007">
            <v>35</v>
          </cell>
          <cell r="F4007">
            <v>45821</v>
          </cell>
          <cell r="G4007" t="str">
            <v>(宜宾兴港三江新区长江工业园保障性租赁住房建设项目-2标)四川省宜宾市翠屏区永善路南段宜宾市三江新区长江工业园区</v>
          </cell>
          <cell r="H4007" t="str">
            <v>查工</v>
          </cell>
          <cell r="I4007">
            <v>13118007501</v>
          </cell>
        </row>
        <row r="4008">
          <cell r="A4008" t="str">
            <v>德胜</v>
          </cell>
          <cell r="B4008" t="str">
            <v>螺纹钢</v>
          </cell>
          <cell r="C4008" t="str">
            <v>HRB400E Φ12 9m</v>
          </cell>
          <cell r="D4008" t="str">
            <v>吨</v>
          </cell>
          <cell r="E4008">
            <v>35</v>
          </cell>
          <cell r="F4008">
            <v>45821</v>
          </cell>
          <cell r="G4008" t="str">
            <v>（中铁十局-资乐高速4标）四川省眉山市仁寿县彰加镇促进村中铁十局2#钢筋厂</v>
          </cell>
          <cell r="H4008" t="str">
            <v>杨飞</v>
          </cell>
          <cell r="I4008">
            <v>15667998777</v>
          </cell>
        </row>
        <row r="4009">
          <cell r="A4009" t="str">
            <v>德胜</v>
          </cell>
          <cell r="B4009" t="str">
            <v>螺纹钢</v>
          </cell>
          <cell r="C4009" t="str">
            <v>HRB400E Φ12 9m</v>
          </cell>
          <cell r="D4009" t="str">
            <v>吨</v>
          </cell>
          <cell r="E4009">
            <v>35</v>
          </cell>
          <cell r="F4009">
            <v>45821</v>
          </cell>
          <cell r="G4009" t="str">
            <v>四川省眉山市仁寿县彰加镇华炉村中铁十局资乐高速3#钢筋场</v>
          </cell>
          <cell r="H4009" t="str">
            <v>杨飞</v>
          </cell>
          <cell r="I4009">
            <v>15667998777</v>
          </cell>
        </row>
        <row r="4010">
          <cell r="A4010" t="str">
            <v>德胜</v>
          </cell>
          <cell r="B4010" t="str">
            <v>螺纹钢</v>
          </cell>
          <cell r="C4010" t="str">
            <v>HRB500E Φ25 12m</v>
          </cell>
          <cell r="D4010" t="str">
            <v>吨</v>
          </cell>
          <cell r="E4010">
            <v>35</v>
          </cell>
          <cell r="F4010">
            <v>45821</v>
          </cell>
          <cell r="G4010" t="str">
            <v>（中铁广州局-资乐高速5标）四川省乐山市井研县希望大道116号</v>
          </cell>
          <cell r="H4010" t="str">
            <v>廖俊杰</v>
          </cell>
          <cell r="I4010">
            <v>15775100965</v>
          </cell>
        </row>
        <row r="4011">
          <cell r="A4011" t="str">
            <v>德胜</v>
          </cell>
          <cell r="B4011" t="str">
            <v>螺纹钢</v>
          </cell>
          <cell r="C4011" t="str">
            <v>HRB500E Φ25 9m</v>
          </cell>
          <cell r="D4011" t="str">
            <v>吨</v>
          </cell>
          <cell r="E4011">
            <v>35</v>
          </cell>
          <cell r="F4011">
            <v>45821</v>
          </cell>
          <cell r="G4011" t="str">
            <v>（中铁广州局-资乐高速5标）四川省乐山市井研县希望大道116号</v>
          </cell>
          <cell r="H4011" t="str">
            <v>廖俊杰</v>
          </cell>
          <cell r="I4011">
            <v>15775100965</v>
          </cell>
        </row>
        <row r="4012">
          <cell r="A4012" t="str">
            <v>德胜</v>
          </cell>
          <cell r="B4012" t="str">
            <v>螺纹钢</v>
          </cell>
          <cell r="C4012" t="str">
            <v>HRB500E Φ28 9m</v>
          </cell>
          <cell r="D4012" t="str">
            <v>吨</v>
          </cell>
          <cell r="E4012">
            <v>35</v>
          </cell>
          <cell r="F4012">
            <v>45821</v>
          </cell>
          <cell r="G4012" t="str">
            <v>（中铁广州局-资乐高速5标）四川省乐山市井研县希望大道116号</v>
          </cell>
          <cell r="H4012" t="str">
            <v>廖俊杰</v>
          </cell>
          <cell r="I4012">
            <v>15775100965</v>
          </cell>
        </row>
        <row r="4013">
          <cell r="A4013" t="str">
            <v>德胜</v>
          </cell>
          <cell r="B4013" t="str">
            <v>螺纹钢</v>
          </cell>
          <cell r="C4013" t="str">
            <v>HRB500E Φ28 12m</v>
          </cell>
          <cell r="D4013" t="str">
            <v>吨</v>
          </cell>
          <cell r="E4013">
            <v>35</v>
          </cell>
          <cell r="F4013">
            <v>45821</v>
          </cell>
          <cell r="G4013" t="str">
            <v>（中铁广州局-资乐高速5标）四川省乐山市井研县希望大道116号</v>
          </cell>
          <cell r="H4013" t="str">
            <v>廖俊杰</v>
          </cell>
          <cell r="I4013">
            <v>15775100965</v>
          </cell>
        </row>
        <row r="4014">
          <cell r="A4014" t="str">
            <v>德胜</v>
          </cell>
          <cell r="B4014" t="str">
            <v>螺纹钢</v>
          </cell>
          <cell r="C4014" t="str">
            <v>HRB400E Φ18 9m</v>
          </cell>
          <cell r="D4014" t="str">
            <v>吨</v>
          </cell>
          <cell r="E4014">
            <v>35</v>
          </cell>
          <cell r="F4014">
            <v>45821</v>
          </cell>
          <cell r="G4014" t="str">
            <v>（中铁广州局-资乐高速5标）四川省乐山市井研县希望大道116号</v>
          </cell>
          <cell r="H4014" t="str">
            <v>廖俊杰</v>
          </cell>
          <cell r="I4014">
            <v>15775100965</v>
          </cell>
        </row>
        <row r="4015">
          <cell r="A4015" t="str">
            <v>德胜</v>
          </cell>
          <cell r="B4015" t="str">
            <v>螺纹钢</v>
          </cell>
          <cell r="C4015" t="str">
            <v>HRB400E Φ28 12m</v>
          </cell>
          <cell r="D4015" t="str">
            <v>吨</v>
          </cell>
          <cell r="E4015">
            <v>35</v>
          </cell>
          <cell r="F4015">
            <v>45821</v>
          </cell>
          <cell r="G4015" t="str">
            <v>（中铁广州局-资乐高速5标）四川省乐山市井研县希望大道116号</v>
          </cell>
          <cell r="H4015" t="str">
            <v>廖俊杰</v>
          </cell>
          <cell r="I4015">
            <v>15775100965</v>
          </cell>
        </row>
        <row r="4016">
          <cell r="A4016" t="str">
            <v>德胜恒嘉</v>
          </cell>
          <cell r="B4016" t="str">
            <v>螺纹钢</v>
          </cell>
          <cell r="C4016" t="str">
            <v>HRB400E Φ25 12m</v>
          </cell>
          <cell r="D4016" t="str">
            <v>吨</v>
          </cell>
          <cell r="E4016">
            <v>35</v>
          </cell>
          <cell r="F4016">
            <v>45821</v>
          </cell>
          <cell r="G4016" t="str">
            <v>（中铁北京局-资乐高速6标）四川省乐山市市中区土主镇资乐高速TJ6标项目试验室</v>
          </cell>
          <cell r="H4016" t="str">
            <v>刘岩</v>
          </cell>
          <cell r="I4016">
            <v>18543566469</v>
          </cell>
        </row>
        <row r="4017">
          <cell r="A4017" t="str">
            <v>德胜恒嘉</v>
          </cell>
          <cell r="B4017" t="str">
            <v>螺纹钢</v>
          </cell>
          <cell r="C4017" t="str">
            <v>HRB400E Φ32 12m</v>
          </cell>
          <cell r="D4017" t="str">
            <v>吨</v>
          </cell>
          <cell r="E4017">
            <v>35</v>
          </cell>
          <cell r="F4017">
            <v>45821</v>
          </cell>
          <cell r="G4017" t="str">
            <v>（中铁北京局-资乐高速6标）四川省乐山市市中区土主镇资乐高速TJ6标项目试验室</v>
          </cell>
          <cell r="H4017" t="str">
            <v>刘岩</v>
          </cell>
          <cell r="I4017">
            <v>18543566469</v>
          </cell>
        </row>
        <row r="4018">
          <cell r="A4018" t="str">
            <v>德胜恒嘉</v>
          </cell>
          <cell r="B4018" t="str">
            <v>螺纹钢</v>
          </cell>
          <cell r="C4018" t="str">
            <v>HRB500E Φ28 9m</v>
          </cell>
          <cell r="D4018" t="str">
            <v>吨</v>
          </cell>
          <cell r="E4018">
            <v>35</v>
          </cell>
          <cell r="F4018">
            <v>45821</v>
          </cell>
          <cell r="G4018" t="str">
            <v>（中铁北京局-资乐高速6标）四川省乐山市市中区土主镇资乐高速TJ6标项目试验室</v>
          </cell>
          <cell r="H4018" t="str">
            <v>刘岩</v>
          </cell>
          <cell r="I4018">
            <v>18543566469</v>
          </cell>
        </row>
        <row r="4019">
          <cell r="A4019" t="str">
            <v>德胜恒嘉</v>
          </cell>
          <cell r="B4019" t="str">
            <v>螺纹钢</v>
          </cell>
          <cell r="C4019" t="str">
            <v>HRB400E Φ25 12m</v>
          </cell>
          <cell r="D4019" t="str">
            <v>吨</v>
          </cell>
          <cell r="E4019">
            <v>35</v>
          </cell>
          <cell r="F4019">
            <v>45821</v>
          </cell>
          <cell r="G4019" t="str">
            <v>（中铁北京局-资乐高速6标）四川省乐山市市中区土主镇资乐高速TJ6标项目试验室</v>
          </cell>
          <cell r="H4019" t="str">
            <v>刘岩</v>
          </cell>
          <cell r="I4019">
            <v>18543566469</v>
          </cell>
        </row>
        <row r="4020">
          <cell r="A4020" t="str">
            <v>晋邦</v>
          </cell>
          <cell r="B4020" t="str">
            <v>盘螺</v>
          </cell>
          <cell r="C4020" t="str">
            <v>HRB400E Φ8</v>
          </cell>
          <cell r="D4020" t="str">
            <v>吨</v>
          </cell>
          <cell r="E4020">
            <v>13.5</v>
          </cell>
          <cell r="F4020">
            <v>45821</v>
          </cell>
          <cell r="G4020" t="str">
            <v>（十九冶-华电重庆奉节）重庆市奉节县康乐镇七星村</v>
          </cell>
          <cell r="H4020" t="str">
            <v>岑甲乐</v>
          </cell>
          <cell r="I4020">
            <v>17349037782</v>
          </cell>
        </row>
        <row r="4021">
          <cell r="A4021" t="str">
            <v>晋邦</v>
          </cell>
          <cell r="B4021" t="str">
            <v>螺纹钢</v>
          </cell>
          <cell r="C4021" t="str">
            <v>HRB400E Φ14 9m</v>
          </cell>
          <cell r="D4021" t="str">
            <v>吨</v>
          </cell>
          <cell r="E4021">
            <v>1.5</v>
          </cell>
          <cell r="F4021">
            <v>45821</v>
          </cell>
          <cell r="G4021" t="str">
            <v>（十九冶-华电重庆奉节）重庆市奉节县康乐镇七星村</v>
          </cell>
          <cell r="H4021" t="str">
            <v>岑甲乐</v>
          </cell>
          <cell r="I4021">
            <v>17349037782</v>
          </cell>
        </row>
        <row r="4022">
          <cell r="A4022" t="str">
            <v>晋邦</v>
          </cell>
          <cell r="B4022" t="str">
            <v>螺纹钢</v>
          </cell>
          <cell r="C4022" t="str">
            <v>HRB400E Φ18 9m</v>
          </cell>
          <cell r="D4022" t="str">
            <v>吨</v>
          </cell>
          <cell r="E4022">
            <v>20</v>
          </cell>
          <cell r="F4022">
            <v>45821</v>
          </cell>
          <cell r="G4022" t="str">
            <v>（十九冶-华电重庆奉节）重庆市奉节县康乐镇七星村</v>
          </cell>
          <cell r="H4022" t="str">
            <v>岑甲乐</v>
          </cell>
          <cell r="I4022">
            <v>17349037782</v>
          </cell>
        </row>
        <row r="4023">
          <cell r="A4023" t="str">
            <v>润耀</v>
          </cell>
          <cell r="B4023" t="str">
            <v>盘螺</v>
          </cell>
          <cell r="C4023" t="str">
            <v>HRB400E Φ12</v>
          </cell>
          <cell r="D4023" t="str">
            <v>吨</v>
          </cell>
          <cell r="E4023">
            <v>35</v>
          </cell>
          <cell r="F4023">
            <v>45821</v>
          </cell>
          <cell r="G4023" t="str">
            <v>（中铁广州局-资乐高速5标）四川省乐山市井研县希望大道116号</v>
          </cell>
          <cell r="H4023" t="str">
            <v>廖俊杰</v>
          </cell>
          <cell r="I4023">
            <v>15775100965</v>
          </cell>
        </row>
        <row r="4024">
          <cell r="A4024" t="str">
            <v>润耀</v>
          </cell>
          <cell r="B4024" t="str">
            <v>盘螺</v>
          </cell>
          <cell r="C4024" t="str">
            <v>HRB400E Φ8</v>
          </cell>
          <cell r="D4024" t="str">
            <v>吨</v>
          </cell>
          <cell r="E4024">
            <v>35</v>
          </cell>
          <cell r="F4024">
            <v>45821</v>
          </cell>
          <cell r="G4024" t="str">
            <v>（五冶钢构宜宾高县月江镇建设项目）  四川省宜宾市高县月江镇刚记超市斜对面(还阳组团沪碳二期项目)</v>
          </cell>
          <cell r="H4024" t="str">
            <v>张朝亮</v>
          </cell>
          <cell r="I4024">
            <v>15228205853</v>
          </cell>
        </row>
        <row r="4025">
          <cell r="A4025" t="str">
            <v>德胜</v>
          </cell>
          <cell r="B4025" t="str">
            <v>螺纹钢</v>
          </cell>
          <cell r="C4025" t="str">
            <v>HRB400E Φ12 9m</v>
          </cell>
          <cell r="D4025" t="str">
            <v>吨</v>
          </cell>
          <cell r="E4025">
            <v>35</v>
          </cell>
          <cell r="F4025">
            <v>45823</v>
          </cell>
          <cell r="G4025" t="str">
            <v>（中铁十局-资乐高速4标）四川省眉山市仁寿县彰加镇华炉村中铁十局资乐高速3#钢筋场</v>
          </cell>
          <cell r="H4025" t="str">
            <v>杨飞</v>
          </cell>
          <cell r="I4025">
            <v>15667998777</v>
          </cell>
        </row>
        <row r="4026">
          <cell r="A4026" t="str">
            <v>山东高速</v>
          </cell>
          <cell r="B4026" t="str">
            <v>螺纹钢</v>
          </cell>
          <cell r="C4026" t="str">
            <v>HRB400E Φ25 9m</v>
          </cell>
          <cell r="D4026" t="str">
            <v>吨</v>
          </cell>
          <cell r="E4026">
            <v>70</v>
          </cell>
          <cell r="F4026">
            <v>45823</v>
          </cell>
          <cell r="G4026" t="str">
            <v>（中铁广州局-成渝扩容2标）四川省资阳市雁江区堪嘉镇陈家湾刘家湾大桥桥头</v>
          </cell>
          <cell r="H4026" t="str">
            <v>刘沛琦</v>
          </cell>
          <cell r="I4026">
            <v>18011784798</v>
          </cell>
        </row>
        <row r="4027">
          <cell r="A4027" t="str">
            <v>山东高速</v>
          </cell>
          <cell r="B4027" t="str">
            <v>螺纹钢</v>
          </cell>
          <cell r="C4027" t="str">
            <v>HRB400E Φ25 12m</v>
          </cell>
          <cell r="D4027" t="str">
            <v>吨</v>
          </cell>
          <cell r="E4027">
            <v>105</v>
          </cell>
          <cell r="F4027">
            <v>45823</v>
          </cell>
          <cell r="G4027" t="str">
            <v>（中铁广州局-成渝扩容2标）四川省资阳市雁江区堪嘉镇陈家湾刘家湾大桥桥头</v>
          </cell>
          <cell r="H4027" t="str">
            <v>刘沛琦</v>
          </cell>
          <cell r="I4027">
            <v>18011784798</v>
          </cell>
        </row>
        <row r="4028">
          <cell r="A4028" t="str">
            <v>山东高速</v>
          </cell>
          <cell r="B4028" t="str">
            <v>螺纹钢</v>
          </cell>
          <cell r="C4028" t="str">
            <v>HRB400E Φ28 9m</v>
          </cell>
          <cell r="D4028" t="str">
            <v>吨</v>
          </cell>
          <cell r="E4028">
            <v>70</v>
          </cell>
          <cell r="F4028">
            <v>45823</v>
          </cell>
          <cell r="G4028" t="str">
            <v>（中铁广州局-成渝扩容2标）四川省资阳市雁江区堪嘉镇陈家湾刘家湾大桥桥头</v>
          </cell>
          <cell r="H4028" t="str">
            <v>刘沛琦</v>
          </cell>
          <cell r="I4028">
            <v>18011784798</v>
          </cell>
        </row>
        <row r="4029">
          <cell r="A4029" t="str">
            <v>山东高速</v>
          </cell>
          <cell r="B4029" t="str">
            <v>螺纹钢</v>
          </cell>
          <cell r="C4029" t="str">
            <v>HRB400E Φ32 9m</v>
          </cell>
          <cell r="D4029" t="str">
            <v>吨</v>
          </cell>
          <cell r="E4029">
            <v>105</v>
          </cell>
          <cell r="F4029">
            <v>45823</v>
          </cell>
          <cell r="G4029" t="str">
            <v>（中铁广州局-成渝扩容2标）四川省资阳市雁江区堪嘉镇陈家湾刘家湾大桥桥头</v>
          </cell>
          <cell r="H4029" t="str">
            <v>刘沛琦</v>
          </cell>
          <cell r="I4029">
            <v>18011784798</v>
          </cell>
        </row>
        <row r="4030">
          <cell r="A4030" t="str">
            <v>山东高速</v>
          </cell>
          <cell r="B4030" t="str">
            <v>高线</v>
          </cell>
          <cell r="C4030" t="str">
            <v>HPB300Φ12</v>
          </cell>
          <cell r="D4030" t="str">
            <v>吨</v>
          </cell>
          <cell r="E4030">
            <v>35</v>
          </cell>
          <cell r="F4030">
            <v>45823</v>
          </cell>
          <cell r="G4030" t="str">
            <v>（中铁五局-成渝扩容3标）四川省资阳市雁江区伍隍镇铺子村雁江区X138</v>
          </cell>
          <cell r="H4030" t="str">
            <v>王健</v>
          </cell>
          <cell r="I4030">
            <v>17726168395</v>
          </cell>
        </row>
        <row r="4031">
          <cell r="A4031" t="str">
            <v>山东高速</v>
          </cell>
          <cell r="B4031" t="str">
            <v>螺纹钢</v>
          </cell>
          <cell r="C4031" t="str">
            <v>HRB400E Φ12 12m</v>
          </cell>
          <cell r="D4031" t="str">
            <v>吨</v>
          </cell>
          <cell r="E4031">
            <v>70</v>
          </cell>
          <cell r="F4031">
            <v>45823</v>
          </cell>
          <cell r="G4031" t="str">
            <v>（中铁五局-成渝扩容3标）四川省资阳市雁江区伍隍镇铺子村雁江区X138</v>
          </cell>
          <cell r="H4031" t="str">
            <v>王健</v>
          </cell>
          <cell r="I4031">
            <v>17726168395</v>
          </cell>
        </row>
        <row r="4032">
          <cell r="A4032" t="str">
            <v>山东高速</v>
          </cell>
          <cell r="B4032" t="str">
            <v>螺纹钢</v>
          </cell>
          <cell r="C4032" t="str">
            <v>HRB400E Φ25 12m</v>
          </cell>
          <cell r="D4032" t="str">
            <v>吨</v>
          </cell>
          <cell r="E4032">
            <v>70</v>
          </cell>
          <cell r="F4032">
            <v>45823</v>
          </cell>
          <cell r="G4032" t="str">
            <v>（中铁五局-成渝扩容3标）四川省资阳市雁江区伍隍镇铺子村雁江区X138</v>
          </cell>
          <cell r="H4032" t="str">
            <v>王健</v>
          </cell>
          <cell r="I4032">
            <v>17726168395</v>
          </cell>
        </row>
        <row r="4033">
          <cell r="A4033" t="str">
            <v>山东高速</v>
          </cell>
          <cell r="B4033" t="str">
            <v>螺纹钢</v>
          </cell>
          <cell r="C4033" t="str">
            <v>HRB400E Φ16 12m</v>
          </cell>
          <cell r="D4033" t="str">
            <v>吨</v>
          </cell>
          <cell r="E4033">
            <v>35</v>
          </cell>
          <cell r="F4033">
            <v>45823</v>
          </cell>
          <cell r="G4033" t="str">
            <v>（中铁五局-成渝扩容3标）四川省资阳市雁江区伍隍镇铺子村雁江区X138</v>
          </cell>
          <cell r="H4033" t="str">
            <v>王健</v>
          </cell>
          <cell r="I4033">
            <v>17726168395</v>
          </cell>
        </row>
        <row r="4034">
          <cell r="A4034" t="str">
            <v>晋邦</v>
          </cell>
          <cell r="B4034" t="str">
            <v>盘螺</v>
          </cell>
          <cell r="C4034" t="str">
            <v>HRB400E Φ10</v>
          </cell>
          <cell r="D4034" t="str">
            <v>吨</v>
          </cell>
          <cell r="E4034">
            <v>10</v>
          </cell>
          <cell r="F4034">
            <v>45823</v>
          </cell>
          <cell r="G4034" t="str">
            <v>（十九冶-华电重庆奉节）重庆市奉节县康乐镇七星村</v>
          </cell>
          <cell r="H4034" t="str">
            <v>岑甲乐</v>
          </cell>
          <cell r="I4034">
            <v>17349037782</v>
          </cell>
        </row>
        <row r="4035">
          <cell r="A4035" t="str">
            <v>晋邦</v>
          </cell>
          <cell r="B4035" t="str">
            <v>螺纹钢</v>
          </cell>
          <cell r="C4035" t="str">
            <v>HRB400E Φ14 9m</v>
          </cell>
          <cell r="D4035" t="str">
            <v>吨</v>
          </cell>
          <cell r="E4035">
            <v>8</v>
          </cell>
          <cell r="F4035">
            <v>45823</v>
          </cell>
          <cell r="G4035" t="str">
            <v>（十九冶-华电重庆奉节）重庆市奉节县康乐镇七星村</v>
          </cell>
          <cell r="H4035" t="str">
            <v>岑甲乐</v>
          </cell>
          <cell r="I4035">
            <v>17349037782</v>
          </cell>
        </row>
        <row r="4036">
          <cell r="A4036" t="str">
            <v>晋邦</v>
          </cell>
          <cell r="B4036" t="str">
            <v>螺纹钢</v>
          </cell>
          <cell r="C4036" t="str">
            <v>HRB400E Φ20 9m</v>
          </cell>
          <cell r="D4036" t="str">
            <v>吨</v>
          </cell>
          <cell r="E4036">
            <v>10</v>
          </cell>
          <cell r="F4036">
            <v>45823</v>
          </cell>
          <cell r="G4036" t="str">
            <v>（十九冶-华电重庆奉节）重庆市奉节县康乐镇七星村</v>
          </cell>
          <cell r="H4036" t="str">
            <v>岑甲乐</v>
          </cell>
          <cell r="I4036">
            <v>17349037782</v>
          </cell>
        </row>
        <row r="4037">
          <cell r="A4037" t="str">
            <v>晋邦</v>
          </cell>
          <cell r="B4037" t="str">
            <v>螺纹钢</v>
          </cell>
          <cell r="C4037" t="str">
            <v>HRB400E Φ25 9m</v>
          </cell>
          <cell r="D4037" t="str">
            <v>吨</v>
          </cell>
          <cell r="E4037">
            <v>17</v>
          </cell>
          <cell r="F4037">
            <v>45823</v>
          </cell>
          <cell r="G4037" t="str">
            <v>（十九冶-华电重庆奉节）重庆市奉节县康乐镇七星村</v>
          </cell>
          <cell r="H4037" t="str">
            <v>岑甲乐</v>
          </cell>
          <cell r="I4037">
            <v>17349037782</v>
          </cell>
        </row>
        <row r="4038">
          <cell r="A4038" t="str">
            <v>吉晨盛泰</v>
          </cell>
          <cell r="B4038" t="str">
            <v>盘螺</v>
          </cell>
          <cell r="C4038" t="str">
            <v>HRB400EΦ10</v>
          </cell>
          <cell r="D4038" t="str">
            <v>吨</v>
          </cell>
          <cell r="E4038">
            <v>35</v>
          </cell>
          <cell r="F4038">
            <v>45823</v>
          </cell>
          <cell r="G4038" t="str">
            <v>（中铁广州局深圳公司西昭高速9标）四川省凉山彝族自治州西昌市西乡乡三百村</v>
          </cell>
          <cell r="H4038" t="str">
            <v>伍红林</v>
          </cell>
          <cell r="I4038">
            <v>18683860677</v>
          </cell>
        </row>
        <row r="4039">
          <cell r="A4039" t="str">
            <v>凤钢</v>
          </cell>
          <cell r="B4039" t="str">
            <v>螺纹钢</v>
          </cell>
          <cell r="C4039" t="str">
            <v>HRB400EΦ12</v>
          </cell>
          <cell r="D4039" t="str">
            <v>吨</v>
          </cell>
          <cell r="E4039">
            <v>120</v>
          </cell>
          <cell r="F4039">
            <v>45823</v>
          </cell>
          <cell r="G4039" t="str">
            <v>（中铁广州局深圳公司西昭高速9标）四川省凉山彝族自治州西昌市西乡乡三百村</v>
          </cell>
          <cell r="H4039" t="str">
            <v>伍红林</v>
          </cell>
          <cell r="I4039">
            <v>18683860677</v>
          </cell>
        </row>
        <row r="4040">
          <cell r="A4040" t="str">
            <v>吉晨盛泰</v>
          </cell>
          <cell r="B4040" t="str">
            <v>螺纹钢</v>
          </cell>
          <cell r="C4040" t="str">
            <v>HRB400EΦ16</v>
          </cell>
          <cell r="D4040" t="str">
            <v>吨</v>
          </cell>
          <cell r="E4040">
            <v>70</v>
          </cell>
          <cell r="F4040">
            <v>45823</v>
          </cell>
          <cell r="G4040" t="str">
            <v>（中铁广州局深圳公司西昭高速9标）四川省凉山彝族自治州西昌市西乡乡三百村</v>
          </cell>
          <cell r="H4040" t="str">
            <v>伍红林</v>
          </cell>
          <cell r="I4040">
            <v>18683860677</v>
          </cell>
        </row>
        <row r="4041">
          <cell r="A4041" t="str">
            <v>吉晨盛泰</v>
          </cell>
          <cell r="B4041" t="str">
            <v>螺纹钢</v>
          </cell>
          <cell r="C4041" t="str">
            <v>HRB400EΦ22</v>
          </cell>
          <cell r="D4041" t="str">
            <v>吨</v>
          </cell>
          <cell r="E4041">
            <v>35</v>
          </cell>
          <cell r="F4041">
            <v>45823</v>
          </cell>
          <cell r="G4041" t="str">
            <v>（中铁广州局深圳公司西昭高速9标）四川省凉山彝族自治州西昌市西乡乡三百村</v>
          </cell>
          <cell r="H4041" t="str">
            <v>伍红林</v>
          </cell>
          <cell r="I4041">
            <v>18683860677</v>
          </cell>
        </row>
        <row r="4042">
          <cell r="A4042" t="str">
            <v>晋邦</v>
          </cell>
          <cell r="B4042" t="str">
            <v>螺纹钢</v>
          </cell>
          <cell r="C4042" t="str">
            <v>HRB400E Φ16 9m</v>
          </cell>
          <cell r="D4042" t="str">
            <v>吨</v>
          </cell>
          <cell r="E4042">
            <v>4</v>
          </cell>
          <cell r="F4042">
            <v>45824</v>
          </cell>
          <cell r="G4042" t="str">
            <v>（十九冶-江龙高速一分部）重庆市云阳县X886附近中国十九冶开云高速项目总包部西98米*复兴互通预制梁场</v>
          </cell>
          <cell r="H4042" t="str">
            <v>吴章红</v>
          </cell>
          <cell r="I4042">
            <v>18628165772</v>
          </cell>
        </row>
        <row r="4043">
          <cell r="A4043" t="str">
            <v>晋邦</v>
          </cell>
          <cell r="B4043" t="str">
            <v>螺纹钢</v>
          </cell>
          <cell r="C4043" t="str">
            <v>HRB400E Φ18 9m</v>
          </cell>
          <cell r="D4043" t="str">
            <v>吨</v>
          </cell>
          <cell r="E4043">
            <v>2.6</v>
          </cell>
          <cell r="F4043">
            <v>45824</v>
          </cell>
          <cell r="G4043" t="str">
            <v>（十九冶-江龙高速一分部）重庆市云阳县X886附近中国十九冶开云高速项目总包部西98米*复兴互通预制梁场</v>
          </cell>
          <cell r="H4043" t="str">
            <v>吴章红</v>
          </cell>
          <cell r="I4043">
            <v>18628165772</v>
          </cell>
        </row>
        <row r="4044">
          <cell r="A4044" t="str">
            <v>晋邦</v>
          </cell>
          <cell r="B4044" t="str">
            <v>螺纹钢</v>
          </cell>
          <cell r="C4044" t="str">
            <v>HRB400E Φ20 9m</v>
          </cell>
          <cell r="D4044" t="str">
            <v>吨</v>
          </cell>
          <cell r="E4044">
            <v>2.6</v>
          </cell>
          <cell r="F4044">
            <v>45824</v>
          </cell>
          <cell r="G4044" t="str">
            <v>（十九冶-江龙高速一分部）重庆市云阳县X886附近中国十九冶开云高速项目总包部西98米*复兴互通预制梁场</v>
          </cell>
          <cell r="H4044" t="str">
            <v>吴章红</v>
          </cell>
          <cell r="I4044">
            <v>18628165772</v>
          </cell>
        </row>
        <row r="4045">
          <cell r="A4045" t="str">
            <v>晋邦</v>
          </cell>
          <cell r="B4045" t="str">
            <v>螺纹钢</v>
          </cell>
          <cell r="C4045" t="str">
            <v>HRB400E Φ22 9m</v>
          </cell>
          <cell r="D4045" t="str">
            <v>吨</v>
          </cell>
          <cell r="E4045">
            <v>5</v>
          </cell>
          <cell r="F4045">
            <v>45824</v>
          </cell>
          <cell r="G4045" t="str">
            <v>（十九冶-江龙高速一分部）重庆市云阳县X886附近中国十九冶开云高速项目总包部西98米*复兴互通预制梁场</v>
          </cell>
          <cell r="H4045" t="str">
            <v>吴章红</v>
          </cell>
          <cell r="I4045">
            <v>18628165772</v>
          </cell>
        </row>
        <row r="4046">
          <cell r="A4046" t="str">
            <v>晋邦</v>
          </cell>
          <cell r="B4046" t="str">
            <v>螺纹钢</v>
          </cell>
          <cell r="C4046" t="str">
            <v>HRB400E Φ32 9m</v>
          </cell>
          <cell r="D4046" t="str">
            <v>吨</v>
          </cell>
          <cell r="E4046">
            <v>14</v>
          </cell>
          <cell r="F4046">
            <v>45824</v>
          </cell>
          <cell r="G4046" t="str">
            <v>（十九冶-江龙高速一分部）重庆市云阳县X886附近中国十九冶开云高速项目总包部西98米*复兴互通预制梁场</v>
          </cell>
          <cell r="H4046" t="str">
            <v>吴章红</v>
          </cell>
          <cell r="I4046">
            <v>18628165772</v>
          </cell>
        </row>
        <row r="4047">
          <cell r="A4047" t="str">
            <v>晋邦</v>
          </cell>
          <cell r="B4047" t="str">
            <v>螺纹钢</v>
          </cell>
          <cell r="C4047" t="str">
            <v>HRB400E Φ25 9m</v>
          </cell>
          <cell r="D4047" t="str">
            <v>吨</v>
          </cell>
          <cell r="E4047">
            <v>5.5</v>
          </cell>
          <cell r="F4047">
            <v>45824</v>
          </cell>
          <cell r="G4047" t="str">
            <v>（十九冶-江龙高速一分部）重庆市云阳县X886附近中国十九冶开云高速项目总包部西98米*复兴互通预制梁场</v>
          </cell>
          <cell r="H4047" t="str">
            <v>吴章红</v>
          </cell>
          <cell r="I4047">
            <v>18628165772</v>
          </cell>
        </row>
        <row r="4048">
          <cell r="A4048" t="str">
            <v>晋邦</v>
          </cell>
          <cell r="B4048" t="str">
            <v>盘螺</v>
          </cell>
          <cell r="C4048" t="str">
            <v>HRB400E Φ6</v>
          </cell>
          <cell r="D4048" t="str">
            <v>吨</v>
          </cell>
          <cell r="E4048">
            <v>2.5</v>
          </cell>
          <cell r="F4048">
            <v>45824</v>
          </cell>
          <cell r="G4048" t="str">
            <v>（十九冶-江龙高速一分部）重庆市云阳县X886附近中国十九冶开云高速项目总包部西98米*复兴互通预制梁场</v>
          </cell>
          <cell r="H4048" t="str">
            <v>吴章红</v>
          </cell>
          <cell r="I4048">
            <v>18628165772</v>
          </cell>
        </row>
        <row r="4049">
          <cell r="A4049" t="str">
            <v>润耀</v>
          </cell>
          <cell r="B4049" t="str">
            <v>盘螺</v>
          </cell>
          <cell r="C4049" t="str">
            <v>HRB400E Φ10</v>
          </cell>
          <cell r="D4049" t="str">
            <v>吨</v>
          </cell>
          <cell r="E4049">
            <v>52.5</v>
          </cell>
          <cell r="F4049">
            <v>45824</v>
          </cell>
          <cell r="G4049" t="str">
            <v>（华西简阳西城嘉苑）四川省成都市简阳市简城街道高屋村</v>
          </cell>
          <cell r="H4049" t="str">
            <v>张瀚镭</v>
          </cell>
          <cell r="I4049">
            <v>15884666220</v>
          </cell>
        </row>
        <row r="4050">
          <cell r="A4050" t="str">
            <v>润耀</v>
          </cell>
          <cell r="B4050" t="str">
            <v>盘螺</v>
          </cell>
          <cell r="C4050" t="str">
            <v>HRB400E Φ12</v>
          </cell>
          <cell r="D4050" t="str">
            <v>吨</v>
          </cell>
          <cell r="E4050">
            <v>17.5</v>
          </cell>
          <cell r="F4050">
            <v>45824</v>
          </cell>
          <cell r="G4050" t="str">
            <v>（华西简阳西城嘉苑）四川省成都市简阳市简城街道高屋村</v>
          </cell>
          <cell r="H4050" t="str">
            <v>张瀚镭</v>
          </cell>
          <cell r="I4050">
            <v>15884666220</v>
          </cell>
        </row>
        <row r="4051">
          <cell r="A4051" t="str">
            <v>润耀</v>
          </cell>
          <cell r="B4051" t="str">
            <v>螺纹钢</v>
          </cell>
          <cell r="C4051" t="str">
            <v>HRB400EΦ32*9m</v>
          </cell>
          <cell r="D4051" t="str">
            <v>吨</v>
          </cell>
          <cell r="E4051">
            <v>35</v>
          </cell>
          <cell r="F4051">
            <v>45824</v>
          </cell>
          <cell r="G4051" t="str">
            <v>（中铁一局-大渡河项目）乐山市峨边县沙坪镇中铁一局钢筋加工厂（污水处理厂）</v>
          </cell>
          <cell r="H4051" t="str">
            <v>冯雷</v>
          </cell>
          <cell r="I4051" t="str">
            <v>18700069985</v>
          </cell>
        </row>
        <row r="4052">
          <cell r="A4052" t="str">
            <v>润耀</v>
          </cell>
          <cell r="B4052" t="str">
            <v>螺纹钢</v>
          </cell>
          <cell r="C4052" t="str">
            <v>HRB400E Φ25 9m</v>
          </cell>
          <cell r="D4052" t="str">
            <v>吨</v>
          </cell>
          <cell r="E4052">
            <v>35</v>
          </cell>
          <cell r="F4052">
            <v>45824</v>
          </cell>
          <cell r="G4052" t="str">
            <v>（中铁十局-资乐高速4标）四川省眉山市仁寿县彰加镇促进村中铁十局2#钢筋厂</v>
          </cell>
          <cell r="H4052" t="str">
            <v>杨飞</v>
          </cell>
          <cell r="I4052">
            <v>15667998777</v>
          </cell>
        </row>
        <row r="4053">
          <cell r="A4053" t="str">
            <v>润耀</v>
          </cell>
          <cell r="B4053" t="str">
            <v>螺纹钢</v>
          </cell>
          <cell r="C4053" t="str">
            <v>HRB400E Φ28 9m</v>
          </cell>
          <cell r="D4053" t="str">
            <v>吨</v>
          </cell>
          <cell r="E4053">
            <v>35</v>
          </cell>
          <cell r="F4053">
            <v>45824</v>
          </cell>
          <cell r="G4053" t="str">
            <v>（中铁十局-资乐高速4标）四川省眉山市仁寿县彰加镇促进村中铁十局2#钢筋厂</v>
          </cell>
          <cell r="H4053" t="str">
            <v>杨飞</v>
          </cell>
          <cell r="I4053">
            <v>15667998777</v>
          </cell>
        </row>
        <row r="4054">
          <cell r="A4054" t="str">
            <v>润耀</v>
          </cell>
          <cell r="B4054" t="str">
            <v>螺纹钢</v>
          </cell>
          <cell r="C4054" t="str">
            <v>HRB400E Φ12 9m</v>
          </cell>
          <cell r="D4054" t="str">
            <v>吨</v>
          </cell>
          <cell r="E4054">
            <v>35</v>
          </cell>
          <cell r="F4054">
            <v>45824</v>
          </cell>
          <cell r="G4054" t="str">
            <v>（中铁十局-资乐高速4标）四川省眉山市仁寿县彰加镇促进村中铁十局资乐高速1#钢筋场</v>
          </cell>
          <cell r="H4054" t="str">
            <v>杨飞</v>
          </cell>
          <cell r="I4054">
            <v>15667998777</v>
          </cell>
        </row>
        <row r="4055">
          <cell r="A4055" t="str">
            <v>钢固融</v>
          </cell>
          <cell r="B4055" t="str">
            <v>高线</v>
          </cell>
          <cell r="C4055" t="str">
            <v>HPB300 Φ10</v>
          </cell>
          <cell r="D4055" t="str">
            <v>吨</v>
          </cell>
          <cell r="E4055">
            <v>35</v>
          </cell>
          <cell r="F4055">
            <v>45824</v>
          </cell>
          <cell r="G4055" t="str">
            <v>(五冶建设龙泉芙蓉花语项目-2地块)龙泉驿区北川路双堰塘钓鱼东100米(北川路)-怡心湖</v>
          </cell>
          <cell r="H4055" t="str">
            <v>董文学</v>
          </cell>
          <cell r="I4055">
            <v>15828110575</v>
          </cell>
        </row>
        <row r="4056">
          <cell r="A4056" t="str">
            <v>德胜</v>
          </cell>
          <cell r="B4056" t="str">
            <v>螺纹钢</v>
          </cell>
          <cell r="C4056" t="str">
            <v>HRB400E Φ22 9m</v>
          </cell>
          <cell r="D4056" t="str">
            <v>吨</v>
          </cell>
          <cell r="E4056">
            <v>70</v>
          </cell>
          <cell r="F4056">
            <v>45824</v>
          </cell>
          <cell r="G4056" t="str">
            <v>(五冶建设龙泉芙蓉花语项目-2地块)龙泉驿区北川路双堰塘钓鱼东100米(北川路)-怡心湖</v>
          </cell>
          <cell r="H4056" t="str">
            <v>董文学</v>
          </cell>
          <cell r="I4056">
            <v>15828110575</v>
          </cell>
        </row>
        <row r="4057">
          <cell r="A4057" t="str">
            <v>德胜</v>
          </cell>
          <cell r="B4057" t="str">
            <v>螺纹钢</v>
          </cell>
          <cell r="C4057" t="str">
            <v>HRB500E Φ28 12m</v>
          </cell>
          <cell r="D4057" t="str">
            <v>吨</v>
          </cell>
          <cell r="E4057">
            <v>105</v>
          </cell>
          <cell r="F4057">
            <v>45824</v>
          </cell>
          <cell r="G4057" t="str">
            <v>（中铁十局-资乐高速4标）四川省眉山市仁寿县彰加镇促进村中铁十局资乐高速1#钢筋场</v>
          </cell>
          <cell r="H4057" t="str">
            <v>杨飞</v>
          </cell>
          <cell r="I4057">
            <v>15667998777</v>
          </cell>
        </row>
        <row r="4058">
          <cell r="A4058" t="str">
            <v>德胜</v>
          </cell>
          <cell r="B4058" t="str">
            <v>螺纹钢</v>
          </cell>
          <cell r="C4058" t="str">
            <v>HRB400E Φ18 9m</v>
          </cell>
          <cell r="D4058" t="str">
            <v>吨</v>
          </cell>
          <cell r="E4058">
            <v>35</v>
          </cell>
          <cell r="F4058">
            <v>45824</v>
          </cell>
          <cell r="G4058" t="str">
            <v>(宜宾兴港三江新区长江工业园保障性租赁住房建设项目-2标)四川省宜宾市翠屏区永善路南段宜宾市三江新区长江工业园区</v>
          </cell>
          <cell r="H4058" t="str">
            <v>查工</v>
          </cell>
          <cell r="I4058">
            <v>13118007501</v>
          </cell>
        </row>
        <row r="4059">
          <cell r="A4059" t="str">
            <v>达钢</v>
          </cell>
          <cell r="B4059" t="str">
            <v>高线</v>
          </cell>
          <cell r="C4059" t="str">
            <v>HPB300Φ10</v>
          </cell>
          <cell r="D4059" t="str">
            <v>吨</v>
          </cell>
          <cell r="E4059">
            <v>33</v>
          </cell>
          <cell r="F4059">
            <v>45824</v>
          </cell>
          <cell r="G4059" t="str">
            <v>（十九冶-华电重庆奉节）重庆市奉节县康乐镇七星村</v>
          </cell>
          <cell r="H4059" t="str">
            <v>岑甲乐</v>
          </cell>
          <cell r="I4059">
            <v>17349037782</v>
          </cell>
        </row>
        <row r="4060">
          <cell r="A4060" t="str">
            <v>达钢</v>
          </cell>
          <cell r="B4060" t="str">
            <v>螺纹钢</v>
          </cell>
          <cell r="C4060" t="str">
            <v>HRB400E Φ14 9m</v>
          </cell>
          <cell r="D4060" t="str">
            <v>吨</v>
          </cell>
          <cell r="E4060">
            <v>3</v>
          </cell>
          <cell r="F4060">
            <v>45824</v>
          </cell>
          <cell r="G4060" t="str">
            <v>（十九冶-华电重庆奉节）重庆市奉节县康乐镇七星村</v>
          </cell>
          <cell r="H4060" t="str">
            <v>岑甲乐</v>
          </cell>
          <cell r="I4060">
            <v>17349037782</v>
          </cell>
        </row>
        <row r="4061">
          <cell r="A4061" t="str">
            <v>达钢</v>
          </cell>
          <cell r="B4061" t="str">
            <v>螺纹钢</v>
          </cell>
          <cell r="C4061" t="str">
            <v>HRB400E Φ16 9m</v>
          </cell>
          <cell r="D4061" t="str">
            <v>吨</v>
          </cell>
          <cell r="E4061">
            <v>15</v>
          </cell>
          <cell r="F4061">
            <v>45824</v>
          </cell>
          <cell r="G4061" t="str">
            <v>（十九冶-江龙高速三分部）重庆市云阳县蔈草镇三坵田*朗树湾1#桥桥面</v>
          </cell>
          <cell r="H4061" t="str">
            <v>任海军</v>
          </cell>
          <cell r="I4061">
            <v>17725037830</v>
          </cell>
        </row>
        <row r="4062">
          <cell r="A4062" t="str">
            <v>达钢</v>
          </cell>
          <cell r="B4062" t="str">
            <v>螺纹钢</v>
          </cell>
          <cell r="C4062" t="str">
            <v>HRB400E Φ12 9m</v>
          </cell>
          <cell r="D4062" t="str">
            <v>吨</v>
          </cell>
          <cell r="E4062">
            <v>15</v>
          </cell>
          <cell r="F4062">
            <v>45824</v>
          </cell>
          <cell r="G4062" t="str">
            <v>（十九冶-江龙高速三分部）重庆市云阳县蔈草镇三坵田*朗树湾1#桥桥面</v>
          </cell>
          <cell r="H4062" t="str">
            <v>任海军</v>
          </cell>
          <cell r="I4062">
            <v>17725037830</v>
          </cell>
        </row>
        <row r="4063">
          <cell r="A4063" t="str">
            <v>达钢</v>
          </cell>
          <cell r="B4063" t="str">
            <v>高线</v>
          </cell>
          <cell r="C4063" t="str">
            <v>HPB300Φ10</v>
          </cell>
          <cell r="D4063" t="str">
            <v>吨</v>
          </cell>
          <cell r="E4063">
            <v>5</v>
          </cell>
          <cell r="F4063">
            <v>45824</v>
          </cell>
          <cell r="G4063" t="str">
            <v>（十九冶-江龙高速三分部）重庆市云阳县蔈草镇三坵田*朗树湾1#桥桥面</v>
          </cell>
          <cell r="H4063" t="str">
            <v>任海军</v>
          </cell>
          <cell r="I4063">
            <v>17725037830</v>
          </cell>
        </row>
        <row r="4064">
          <cell r="A4064" t="str">
            <v>达钢</v>
          </cell>
          <cell r="B4064" t="str">
            <v>螺纹钢</v>
          </cell>
          <cell r="C4064" t="str">
            <v>HRB400E Φ16 9m</v>
          </cell>
          <cell r="D4064" t="str">
            <v>吨</v>
          </cell>
          <cell r="E4064">
            <v>15</v>
          </cell>
          <cell r="F4064">
            <v>45824</v>
          </cell>
          <cell r="G4064" t="str">
            <v>（十九冶-江龙高速三分部）重庆市云阳县开云高速（钢厂村）*龙缸互通</v>
          </cell>
          <cell r="H4064" t="str">
            <v>任海军</v>
          </cell>
          <cell r="I4064">
            <v>17725037830</v>
          </cell>
        </row>
        <row r="4065">
          <cell r="A4065" t="str">
            <v>达钢</v>
          </cell>
          <cell r="B4065" t="str">
            <v>高线</v>
          </cell>
          <cell r="C4065" t="str">
            <v>HPB300Φ8</v>
          </cell>
          <cell r="D4065" t="str">
            <v>吨</v>
          </cell>
          <cell r="E4065">
            <v>5</v>
          </cell>
          <cell r="F4065">
            <v>45824</v>
          </cell>
          <cell r="G4065" t="str">
            <v>（十九冶-江龙高速三分部）重庆市云阳县开云高速（钢厂村）*龙缸互通</v>
          </cell>
          <cell r="H4065" t="str">
            <v>任海军</v>
          </cell>
          <cell r="I4065">
            <v>17725037830</v>
          </cell>
        </row>
        <row r="4066">
          <cell r="A4066" t="str">
            <v>达钢</v>
          </cell>
          <cell r="B4066" t="str">
            <v>螺纹钢</v>
          </cell>
          <cell r="C4066" t="str">
            <v>HRB400E Φ32 9m</v>
          </cell>
          <cell r="D4066" t="str">
            <v>吨</v>
          </cell>
          <cell r="E4066">
            <v>15</v>
          </cell>
          <cell r="F4066">
            <v>45824</v>
          </cell>
          <cell r="G4066" t="str">
            <v>（十九冶-江龙高速三分部）重庆市云阳县开云高速（钢厂村）*龙缸互通</v>
          </cell>
          <cell r="H4066" t="str">
            <v>任海军</v>
          </cell>
          <cell r="I4066">
            <v>17725037830</v>
          </cell>
        </row>
        <row r="4067">
          <cell r="A4067" t="str">
            <v>晋邦</v>
          </cell>
          <cell r="B4067" t="str">
            <v>螺纹钢</v>
          </cell>
          <cell r="C4067" t="str">
            <v>HRB400E Φ20 9m</v>
          </cell>
          <cell r="D4067" t="str">
            <v>吨</v>
          </cell>
          <cell r="E4067">
            <v>105</v>
          </cell>
          <cell r="F4067">
            <v>45824</v>
          </cell>
          <cell r="G4067" t="str">
            <v>（十九冶-华电重庆奉节）重庆市奉节县康乐镇七星村</v>
          </cell>
          <cell r="H4067" t="str">
            <v>岑甲乐</v>
          </cell>
          <cell r="I4067">
            <v>17349037782</v>
          </cell>
        </row>
        <row r="4068">
          <cell r="A4068" t="str">
            <v>晋邦</v>
          </cell>
          <cell r="B4068" t="str">
            <v>螺纹钢</v>
          </cell>
          <cell r="C4068" t="str">
            <v>HRB400E Φ28 9m</v>
          </cell>
          <cell r="D4068" t="str">
            <v>吨</v>
          </cell>
          <cell r="E4068">
            <v>2.5</v>
          </cell>
          <cell r="F4068">
            <v>45824</v>
          </cell>
          <cell r="G4068" t="str">
            <v>（十九冶-江龙高速三分部）重庆市云阳县蔈草镇三坵田*小尖山梁场</v>
          </cell>
          <cell r="H4068" t="str">
            <v>任海军</v>
          </cell>
          <cell r="I4068">
            <v>17725037830</v>
          </cell>
        </row>
        <row r="4069">
          <cell r="A4069" t="str">
            <v>晋邦</v>
          </cell>
          <cell r="B4069" t="str">
            <v>盘螺</v>
          </cell>
          <cell r="C4069" t="str">
            <v>HRB400E Φ10</v>
          </cell>
          <cell r="D4069" t="str">
            <v>吨</v>
          </cell>
          <cell r="E4069">
            <v>10</v>
          </cell>
          <cell r="F4069">
            <v>45824</v>
          </cell>
          <cell r="G4069" t="str">
            <v>（十九冶-江龙高速三分部）重庆市云阳县蔈草镇三坵田*朗树湾1#桥桥面</v>
          </cell>
          <cell r="H4069" t="str">
            <v>任海军</v>
          </cell>
          <cell r="I4069">
            <v>17725037830</v>
          </cell>
        </row>
        <row r="4070">
          <cell r="A4070" t="str">
            <v>晋邦</v>
          </cell>
          <cell r="B4070" t="str">
            <v>螺纹钢</v>
          </cell>
          <cell r="C4070" t="str">
            <v>HRB400E Φ12 9m</v>
          </cell>
          <cell r="D4070" t="str">
            <v>吨</v>
          </cell>
          <cell r="E4070">
            <v>20</v>
          </cell>
          <cell r="F4070">
            <v>45824</v>
          </cell>
          <cell r="G4070" t="str">
            <v>（十九冶-江龙高速三分部）重庆市云阳县龙角镇*刘家漕3#桥</v>
          </cell>
          <cell r="H4070" t="str">
            <v>任海军</v>
          </cell>
          <cell r="I4070">
            <v>17725037830</v>
          </cell>
        </row>
        <row r="4071">
          <cell r="A4071" t="str">
            <v>晋邦</v>
          </cell>
          <cell r="B4071" t="str">
            <v>螺纹钢</v>
          </cell>
          <cell r="C4071" t="str">
            <v>HRB400E Φ32 9m</v>
          </cell>
          <cell r="D4071" t="str">
            <v>吨</v>
          </cell>
          <cell r="E4071">
            <v>5</v>
          </cell>
          <cell r="F4071">
            <v>45824</v>
          </cell>
          <cell r="G4071" t="str">
            <v>（十九冶-江龙高速三分部）重庆市云阳县开云高速（钢厂村）*龙缸互通</v>
          </cell>
          <cell r="H4071" t="str">
            <v>任海军</v>
          </cell>
          <cell r="I4071">
            <v>17725037830</v>
          </cell>
        </row>
        <row r="4072">
          <cell r="A4072" t="str">
            <v>达钢</v>
          </cell>
          <cell r="B4072" t="str">
            <v>螺纹钢</v>
          </cell>
          <cell r="C4072" t="str">
            <v>HRB400EФ12*9m</v>
          </cell>
          <cell r="D4072" t="str">
            <v>吨</v>
          </cell>
          <cell r="E4072">
            <v>16</v>
          </cell>
          <cell r="F4072">
            <v>45825</v>
          </cell>
          <cell r="G4072" t="str">
            <v>四川省南充市营山县咸安大道成都元泽环境技术有限公司营山分公司（中核华兴市政道路项目部）</v>
          </cell>
          <cell r="H4072" t="str">
            <v>黎家敏</v>
          </cell>
          <cell r="I4072" t="str">
            <v>15082798787</v>
          </cell>
        </row>
        <row r="4073">
          <cell r="A4073" t="str">
            <v>达钢</v>
          </cell>
          <cell r="B4073" t="str">
            <v>螺纹钢</v>
          </cell>
          <cell r="C4073" t="str">
            <v>HRB400EФ28*9m</v>
          </cell>
          <cell r="D4073" t="str">
            <v>吨</v>
          </cell>
          <cell r="E4073">
            <v>55</v>
          </cell>
          <cell r="F4073">
            <v>45825</v>
          </cell>
          <cell r="G4073" t="str">
            <v>四川省南充市营山县咸安大道成都元泽环境技术有限公司营山分公司（中核华兴市政道路项目部）</v>
          </cell>
          <cell r="H4073" t="str">
            <v>黎家敏</v>
          </cell>
          <cell r="I4073" t="str">
            <v>15082798787</v>
          </cell>
        </row>
        <row r="4074">
          <cell r="A4074" t="str">
            <v>晋邦</v>
          </cell>
          <cell r="B4074" t="str">
            <v>螺纹钢</v>
          </cell>
          <cell r="C4074" t="str">
            <v>HRB400EФ22*9m</v>
          </cell>
          <cell r="D4074" t="str">
            <v>吨</v>
          </cell>
          <cell r="E4074">
            <v>16</v>
          </cell>
          <cell r="F4074">
            <v>45825</v>
          </cell>
          <cell r="G4074" t="str">
            <v>四川省南充市营山县咸安大道成都元泽环境技术有限公司营山分公司（中核华兴市政道路项目部）</v>
          </cell>
          <cell r="H4074" t="str">
            <v>黎家敏</v>
          </cell>
          <cell r="I4074" t="str">
            <v>15082798787</v>
          </cell>
        </row>
        <row r="4075">
          <cell r="A4075" t="str">
            <v>晋邦</v>
          </cell>
          <cell r="B4075" t="str">
            <v>螺纹钢</v>
          </cell>
          <cell r="C4075" t="str">
            <v>HRB400EФ28*9m</v>
          </cell>
          <cell r="D4075" t="str">
            <v>吨</v>
          </cell>
          <cell r="E4075">
            <v>18</v>
          </cell>
          <cell r="F4075">
            <v>45825</v>
          </cell>
          <cell r="G4075" t="str">
            <v>四川省南充市营山县咸安大道成都元泽环境技术有限公司营山分公司（中核华兴市政道路项目部）</v>
          </cell>
          <cell r="H4075" t="str">
            <v>黎家敏</v>
          </cell>
          <cell r="I4075" t="str">
            <v>15082798787</v>
          </cell>
        </row>
        <row r="4076">
          <cell r="A4076" t="str">
            <v>晋邦</v>
          </cell>
          <cell r="B4076" t="str">
            <v>高线</v>
          </cell>
          <cell r="C4076" t="str">
            <v>HPB300Ф6</v>
          </cell>
          <cell r="D4076" t="str">
            <v>吨</v>
          </cell>
          <cell r="E4076">
            <v>10</v>
          </cell>
          <cell r="F4076">
            <v>45825</v>
          </cell>
          <cell r="G4076" t="str">
            <v>（中核华兴-峨眉山项目）四川省乐山市峨眉山市双福镇梓橦庙红华五期中核华兴工地</v>
          </cell>
          <cell r="H4076" t="str">
            <v>李汉军</v>
          </cell>
          <cell r="I4076" t="str">
            <v>18691249091</v>
          </cell>
        </row>
        <row r="4077">
          <cell r="A4077" t="str">
            <v>晋邦</v>
          </cell>
          <cell r="B4077" t="str">
            <v>螺纹钢</v>
          </cell>
          <cell r="C4077" t="str">
            <v>HRB500EФ12*9m</v>
          </cell>
          <cell r="D4077" t="str">
            <v>吨</v>
          </cell>
          <cell r="E4077">
            <v>13.5</v>
          </cell>
          <cell r="F4077">
            <v>45825</v>
          </cell>
          <cell r="G4077" t="str">
            <v>（中核华兴-峨眉山项目）四川省乐山市峨眉山市双福镇梓橦庙红华五期中核华兴工地</v>
          </cell>
          <cell r="H4077" t="str">
            <v>李汉军</v>
          </cell>
          <cell r="I4077" t="str">
            <v>18691249091</v>
          </cell>
        </row>
        <row r="4078">
          <cell r="A4078" t="str">
            <v>晋邦</v>
          </cell>
          <cell r="B4078" t="str">
            <v>螺纹钢</v>
          </cell>
          <cell r="C4078" t="str">
            <v>HRB500EФ16*9m</v>
          </cell>
          <cell r="D4078" t="str">
            <v>吨</v>
          </cell>
          <cell r="E4078">
            <v>11</v>
          </cell>
          <cell r="F4078">
            <v>45825</v>
          </cell>
          <cell r="G4078" t="str">
            <v>（中核华兴-峨眉山项目）四川省乐山市峨眉山市双福镇梓橦庙红华五期中核华兴工地</v>
          </cell>
          <cell r="H4078" t="str">
            <v>李汉军</v>
          </cell>
          <cell r="I4078" t="str">
            <v>18691249091</v>
          </cell>
        </row>
        <row r="4079">
          <cell r="A4079" t="str">
            <v>钢固融</v>
          </cell>
          <cell r="B4079" t="str">
            <v>盘螺</v>
          </cell>
          <cell r="C4079" t="str">
            <v>HRB400E Φ6</v>
          </cell>
          <cell r="D4079" t="str">
            <v>吨</v>
          </cell>
          <cell r="E4079">
            <v>7.5</v>
          </cell>
          <cell r="F4079">
            <v>45825</v>
          </cell>
          <cell r="G4079" t="str">
            <v>（五局新津tod项目）成都市新津区旭辉天府未来城南(华金路南)</v>
          </cell>
          <cell r="H4079" t="str">
            <v>戴军</v>
          </cell>
          <cell r="I4079">
            <v>15984585768</v>
          </cell>
        </row>
        <row r="4080">
          <cell r="A4080" t="str">
            <v>钢固融</v>
          </cell>
          <cell r="B4080" t="str">
            <v>螺纹钢</v>
          </cell>
          <cell r="C4080" t="str">
            <v>HRB400E Φ12 9m</v>
          </cell>
          <cell r="D4080" t="str">
            <v>吨</v>
          </cell>
          <cell r="E4080">
            <v>15</v>
          </cell>
          <cell r="F4080">
            <v>45825</v>
          </cell>
          <cell r="G4080" t="str">
            <v>（五局新津tod项目）成都市新津区旭辉天府未来城南(华金路南)</v>
          </cell>
          <cell r="H4080" t="str">
            <v>戴军</v>
          </cell>
          <cell r="I4080">
            <v>15984585768</v>
          </cell>
        </row>
        <row r="4081">
          <cell r="A4081" t="str">
            <v>钢固融</v>
          </cell>
          <cell r="B4081" t="str">
            <v>螺纹钢</v>
          </cell>
          <cell r="C4081" t="str">
            <v>HRB400E Φ14 9m</v>
          </cell>
          <cell r="D4081" t="str">
            <v>吨</v>
          </cell>
          <cell r="E4081">
            <v>5</v>
          </cell>
          <cell r="F4081">
            <v>45825</v>
          </cell>
          <cell r="G4081" t="str">
            <v>（五局新津tod项目）成都市新津区旭辉天府未来城南(华金路南)</v>
          </cell>
          <cell r="H4081" t="str">
            <v>戴军</v>
          </cell>
          <cell r="I4081">
            <v>15984585768</v>
          </cell>
        </row>
        <row r="4082">
          <cell r="A4082" t="str">
            <v>钢固融</v>
          </cell>
          <cell r="B4082" t="str">
            <v>螺纹钢</v>
          </cell>
          <cell r="C4082" t="str">
            <v>HRB400E Φ16 9m</v>
          </cell>
          <cell r="D4082" t="str">
            <v>吨</v>
          </cell>
          <cell r="E4082">
            <v>5</v>
          </cell>
          <cell r="F4082">
            <v>45825</v>
          </cell>
          <cell r="G4082" t="str">
            <v>（五局新津tod项目）成都市新津区旭辉天府未来城南(华金路南)</v>
          </cell>
          <cell r="H4082" t="str">
            <v>戴军</v>
          </cell>
          <cell r="I4082">
            <v>15984585768</v>
          </cell>
        </row>
        <row r="4083">
          <cell r="A4083" t="str">
            <v>钢固融</v>
          </cell>
          <cell r="B4083" t="str">
            <v>盘螺</v>
          </cell>
          <cell r="C4083" t="str">
            <v>HRB400E Φ8</v>
          </cell>
          <cell r="D4083" t="str">
            <v>吨</v>
          </cell>
          <cell r="E4083">
            <v>4</v>
          </cell>
          <cell r="F4083">
            <v>45825</v>
          </cell>
          <cell r="G4083" t="str">
            <v>(五冶建设扩建艺体中学二期工程)四川省成都市双流区光荣路成都艺体中学南200米-怡心湖</v>
          </cell>
          <cell r="H4083" t="str">
            <v>谢序强</v>
          </cell>
          <cell r="I4083">
            <v>13458588232</v>
          </cell>
        </row>
        <row r="4084">
          <cell r="A4084" t="str">
            <v>钢固融</v>
          </cell>
          <cell r="B4084" t="str">
            <v>盘螺</v>
          </cell>
          <cell r="C4084" t="str">
            <v>HRB400E Φ10</v>
          </cell>
          <cell r="D4084" t="str">
            <v>吨</v>
          </cell>
          <cell r="E4084">
            <v>4</v>
          </cell>
          <cell r="F4084">
            <v>45825</v>
          </cell>
          <cell r="G4084" t="str">
            <v>(五冶建设扩建艺体中学二期工程)四川省成都市双流区光荣路成都艺体中学南200米-怡心湖</v>
          </cell>
          <cell r="H4084" t="str">
            <v>谢序强</v>
          </cell>
          <cell r="I4084">
            <v>13458588232</v>
          </cell>
        </row>
        <row r="4085">
          <cell r="A4085" t="str">
            <v>钢固融</v>
          </cell>
          <cell r="B4085" t="str">
            <v>螺纹钢</v>
          </cell>
          <cell r="C4085" t="str">
            <v>HRB400E Φ12 9m</v>
          </cell>
          <cell r="D4085" t="str">
            <v>吨</v>
          </cell>
          <cell r="E4085">
            <v>5</v>
          </cell>
          <cell r="F4085">
            <v>45825</v>
          </cell>
          <cell r="G4085" t="str">
            <v>(五冶建设扩建艺体中学二期工程)四川省成都市双流区光荣路成都艺体中学南200米-怡心湖</v>
          </cell>
          <cell r="H4085" t="str">
            <v>谢序强</v>
          </cell>
          <cell r="I4085">
            <v>13458588232</v>
          </cell>
        </row>
        <row r="4086">
          <cell r="A4086" t="str">
            <v>钢固融</v>
          </cell>
          <cell r="B4086" t="str">
            <v>螺纹钢</v>
          </cell>
          <cell r="C4086" t="str">
            <v>HRB400E Φ14 9m</v>
          </cell>
          <cell r="D4086" t="str">
            <v>吨</v>
          </cell>
          <cell r="E4086">
            <v>5</v>
          </cell>
          <cell r="F4086">
            <v>45825</v>
          </cell>
          <cell r="G4086" t="str">
            <v>(五冶建设扩建艺体中学二期工程)四川省成都市双流区光荣路成都艺体中学南200米-怡心湖</v>
          </cell>
          <cell r="H4086" t="str">
            <v>谢序强</v>
          </cell>
          <cell r="I4086">
            <v>13458588232</v>
          </cell>
        </row>
        <row r="4087">
          <cell r="A4087" t="str">
            <v>钢固融</v>
          </cell>
          <cell r="B4087" t="str">
            <v>螺纹钢</v>
          </cell>
          <cell r="C4087" t="str">
            <v>HRB400E Φ16 9m</v>
          </cell>
          <cell r="D4087" t="str">
            <v>吨</v>
          </cell>
          <cell r="E4087">
            <v>5</v>
          </cell>
          <cell r="F4087">
            <v>45825</v>
          </cell>
          <cell r="G4087" t="str">
            <v>(五冶建设扩建艺体中学二期工程)四川省成都市双流区光荣路成都艺体中学南200米-怡心湖</v>
          </cell>
          <cell r="H4087" t="str">
            <v>谢序强</v>
          </cell>
          <cell r="I4087">
            <v>13458588232</v>
          </cell>
        </row>
        <row r="4088">
          <cell r="A4088" t="str">
            <v>钢固融</v>
          </cell>
          <cell r="B4088" t="str">
            <v>螺纹钢</v>
          </cell>
          <cell r="C4088" t="str">
            <v>HRB400E Φ20 9m</v>
          </cell>
          <cell r="D4088" t="str">
            <v>吨</v>
          </cell>
          <cell r="E4088">
            <v>5</v>
          </cell>
          <cell r="F4088">
            <v>45825</v>
          </cell>
          <cell r="G4088" t="str">
            <v>(五冶建设扩建艺体中学二期工程)四川省成都市双流区光荣路成都艺体中学南200米-怡心湖</v>
          </cell>
          <cell r="H4088" t="str">
            <v>谢序强</v>
          </cell>
          <cell r="I4088">
            <v>13458588232</v>
          </cell>
        </row>
        <row r="4089">
          <cell r="A4089" t="str">
            <v>钢固融</v>
          </cell>
          <cell r="B4089" t="str">
            <v>螺纹钢</v>
          </cell>
          <cell r="C4089" t="str">
            <v>HRB400E Φ22 9m</v>
          </cell>
          <cell r="D4089" t="str">
            <v>吨</v>
          </cell>
          <cell r="E4089">
            <v>5</v>
          </cell>
          <cell r="F4089">
            <v>45825</v>
          </cell>
          <cell r="G4089" t="str">
            <v>(五冶建设扩建艺体中学二期工程)四川省成都市双流区光荣路成都艺体中学南200米-怡心湖</v>
          </cell>
          <cell r="H4089" t="str">
            <v>谢序强</v>
          </cell>
          <cell r="I4089">
            <v>13458588232</v>
          </cell>
        </row>
        <row r="4090">
          <cell r="A4090" t="str">
            <v>德胜</v>
          </cell>
          <cell r="B4090" t="str">
            <v>螺纹钢</v>
          </cell>
          <cell r="C4090" t="str">
            <v>HRB400E Φ18 9m</v>
          </cell>
          <cell r="D4090" t="str">
            <v>吨</v>
          </cell>
          <cell r="E4090">
            <v>9</v>
          </cell>
          <cell r="F4090">
            <v>45825</v>
          </cell>
          <cell r="G4090" t="str">
            <v>(五冶建设扩建艺体中学二期工程)四川省成都市双流区光荣路成都艺体中学南200米-怡心湖</v>
          </cell>
          <cell r="H4090" t="str">
            <v>谢序强</v>
          </cell>
          <cell r="I4090">
            <v>13458588232</v>
          </cell>
        </row>
        <row r="4091">
          <cell r="A4091" t="str">
            <v>德胜</v>
          </cell>
          <cell r="B4091" t="str">
            <v>螺纹钢</v>
          </cell>
          <cell r="C4091" t="str">
            <v>HRB400E Φ25 9m</v>
          </cell>
          <cell r="D4091" t="str">
            <v>吨</v>
          </cell>
          <cell r="E4091">
            <v>25</v>
          </cell>
          <cell r="F4091">
            <v>45825</v>
          </cell>
          <cell r="G4091" t="str">
            <v>(五冶建设扩建艺体中学二期工程)四川省成都市双流区光荣路成都艺体中学南200米-怡心湖</v>
          </cell>
          <cell r="H4091" t="str">
            <v>谢序强</v>
          </cell>
          <cell r="I4091">
            <v>13458588232</v>
          </cell>
        </row>
        <row r="4092">
          <cell r="A4092" t="str">
            <v>湖北商贸</v>
          </cell>
          <cell r="B4092" t="str">
            <v>高线</v>
          </cell>
          <cell r="C4092" t="str">
            <v>HPB300Φ12</v>
          </cell>
          <cell r="D4092" t="str">
            <v>吨</v>
          </cell>
          <cell r="E4092">
            <v>35</v>
          </cell>
          <cell r="F4092">
            <v>45825</v>
          </cell>
          <cell r="G4092" t="str">
            <v>（中铁北京局-资乐高速6标）四川省乐山市市中区土主镇资乐高速TJ6标项目试验室</v>
          </cell>
          <cell r="H4092" t="str">
            <v>刘岩</v>
          </cell>
          <cell r="I4092">
            <v>18543566469</v>
          </cell>
        </row>
        <row r="4093">
          <cell r="A4093" t="str">
            <v>湖北商贸</v>
          </cell>
          <cell r="B4093" t="str">
            <v>高线</v>
          </cell>
          <cell r="C4093" t="str">
            <v>HPB300Φ12</v>
          </cell>
          <cell r="D4093" t="str">
            <v>吨</v>
          </cell>
          <cell r="E4093">
            <v>35</v>
          </cell>
          <cell r="F4093">
            <v>45825</v>
          </cell>
          <cell r="G4093" t="str">
            <v>（中铁十局-资乐高速4标）四川省眉山市仁寿县彰加镇促进村中铁十局资乐高速1#钢筋场</v>
          </cell>
          <cell r="H4093" t="str">
            <v>杨飞</v>
          </cell>
          <cell r="I4093">
            <v>15667998777</v>
          </cell>
        </row>
        <row r="4094">
          <cell r="A4094" t="str">
            <v>湖北商贸</v>
          </cell>
          <cell r="B4094" t="str">
            <v>螺纹钢</v>
          </cell>
          <cell r="C4094" t="str">
            <v>HRB500E Φ25 12m</v>
          </cell>
          <cell r="D4094" t="str">
            <v>吨</v>
          </cell>
          <cell r="E4094">
            <v>35</v>
          </cell>
          <cell r="F4094">
            <v>45825</v>
          </cell>
          <cell r="G4094" t="str">
            <v>（中铁广州局-资乐高速5标）四川省乐山市井研县希望大道116号</v>
          </cell>
          <cell r="H4094" t="str">
            <v>廖俊杰</v>
          </cell>
          <cell r="I4094">
            <v>15775100965</v>
          </cell>
        </row>
        <row r="4095">
          <cell r="A4095" t="str">
            <v>润耀</v>
          </cell>
          <cell r="B4095" t="str">
            <v>高线</v>
          </cell>
          <cell r="C4095" t="str">
            <v>HPB300Φ10</v>
          </cell>
          <cell r="D4095" t="str">
            <v>吨</v>
          </cell>
          <cell r="E4095">
            <v>35</v>
          </cell>
          <cell r="F4095">
            <v>45825</v>
          </cell>
          <cell r="G4095" t="str">
            <v>（中铁广州局-资乐高速5标）四川省乐山市井研县希望大道116号</v>
          </cell>
          <cell r="H4095" t="str">
            <v>廖俊杰</v>
          </cell>
          <cell r="I4095">
            <v>15775100965</v>
          </cell>
        </row>
        <row r="4096">
          <cell r="A4096" t="str">
            <v>润耀</v>
          </cell>
          <cell r="B4096" t="str">
            <v>螺纹钢</v>
          </cell>
          <cell r="C4096" t="str">
            <v>HRB400E Φ32 9m</v>
          </cell>
          <cell r="D4096" t="str">
            <v>吨</v>
          </cell>
          <cell r="E4096">
            <v>35</v>
          </cell>
          <cell r="F4096">
            <v>45825</v>
          </cell>
          <cell r="G4096" t="str">
            <v>（中铁广州局-资乐高速5标）四川省乐山市井研县希望大道116号</v>
          </cell>
          <cell r="H4096" t="str">
            <v>廖俊杰</v>
          </cell>
          <cell r="I4096">
            <v>15775100965</v>
          </cell>
        </row>
        <row r="4097">
          <cell r="A4097" t="str">
            <v>润耀</v>
          </cell>
          <cell r="B4097" t="str">
            <v>螺纹钢</v>
          </cell>
          <cell r="C4097" t="str">
            <v>HRB400E Φ16 9m</v>
          </cell>
          <cell r="D4097" t="str">
            <v>吨</v>
          </cell>
          <cell r="E4097">
            <v>35</v>
          </cell>
          <cell r="F4097">
            <v>45825</v>
          </cell>
          <cell r="G4097" t="str">
            <v>（中铁广州局-资乐高速5标）四川省乐山市井研县希望大道116号</v>
          </cell>
          <cell r="H4097" t="str">
            <v>廖俊杰</v>
          </cell>
          <cell r="I4097">
            <v>15775100965</v>
          </cell>
        </row>
        <row r="4098">
          <cell r="A4098" t="str">
            <v>润耀</v>
          </cell>
          <cell r="B4098" t="str">
            <v>盘螺</v>
          </cell>
          <cell r="C4098" t="str">
            <v>HRB400E Φ12</v>
          </cell>
          <cell r="D4098" t="str">
            <v>吨</v>
          </cell>
          <cell r="E4098">
            <v>35</v>
          </cell>
          <cell r="F4098">
            <v>45825</v>
          </cell>
          <cell r="G4098" t="str">
            <v>（中铁广州局-资乐高速5标）四川省乐山市井研县希望大道116号</v>
          </cell>
          <cell r="H4098" t="str">
            <v>廖俊杰</v>
          </cell>
          <cell r="I4098">
            <v>15775100965</v>
          </cell>
        </row>
        <row r="4099">
          <cell r="A4099" t="str">
            <v>润耀</v>
          </cell>
          <cell r="B4099" t="str">
            <v>螺纹钢</v>
          </cell>
          <cell r="C4099" t="str">
            <v>HRB400E Φ20 12m</v>
          </cell>
          <cell r="D4099" t="str">
            <v>吨</v>
          </cell>
          <cell r="E4099">
            <v>35</v>
          </cell>
          <cell r="F4099">
            <v>45825</v>
          </cell>
          <cell r="G4099" t="str">
            <v>（中铁广州局-资乐高速5标）四川省乐山市井研县希望大道116号</v>
          </cell>
          <cell r="H4099" t="str">
            <v>廖俊杰</v>
          </cell>
          <cell r="I4099">
            <v>15775100965</v>
          </cell>
        </row>
        <row r="4100">
          <cell r="A4100" t="str">
            <v>晋邦</v>
          </cell>
          <cell r="B4100" t="str">
            <v>高线</v>
          </cell>
          <cell r="C4100" t="str">
            <v>HPB300Φ6</v>
          </cell>
          <cell r="D4100" t="str">
            <v>吨</v>
          </cell>
          <cell r="E4100">
            <v>3.5</v>
          </cell>
          <cell r="F4100">
            <v>45825</v>
          </cell>
          <cell r="G4100" t="str">
            <v>（十九冶-江龙高速一分部）重庆市云阳县湿坝东北418米*云阳南互通</v>
          </cell>
          <cell r="H4100" t="str">
            <v>吴章红</v>
          </cell>
          <cell r="I4100">
            <v>18628165772</v>
          </cell>
        </row>
        <row r="4101">
          <cell r="A4101" t="str">
            <v>晋邦</v>
          </cell>
          <cell r="B4101" t="str">
            <v>高线</v>
          </cell>
          <cell r="C4101" t="str">
            <v>HPB300Φ10</v>
          </cell>
          <cell r="D4101" t="str">
            <v>吨</v>
          </cell>
          <cell r="E4101">
            <v>2.93</v>
          </cell>
          <cell r="F4101">
            <v>45825</v>
          </cell>
          <cell r="G4101" t="str">
            <v>（十九冶-江龙高速一分部）重庆市云阳县湿坝东北418米*云阳南互通</v>
          </cell>
          <cell r="H4101" t="str">
            <v>吴章红</v>
          </cell>
          <cell r="I4101">
            <v>18628165772</v>
          </cell>
        </row>
        <row r="4102">
          <cell r="A4102" t="str">
            <v>晋邦</v>
          </cell>
          <cell r="B4102" t="str">
            <v>螺纹钢</v>
          </cell>
          <cell r="C4102" t="str">
            <v>HRB400E Φ12 9m</v>
          </cell>
          <cell r="D4102" t="str">
            <v>吨</v>
          </cell>
          <cell r="E4102">
            <v>12.55</v>
          </cell>
          <cell r="F4102">
            <v>45825</v>
          </cell>
          <cell r="G4102" t="str">
            <v>（十九冶-江龙高速一分部）重庆市云阳县湿坝东北418米*云阳南互通</v>
          </cell>
          <cell r="H4102" t="str">
            <v>吴章红</v>
          </cell>
          <cell r="I4102">
            <v>18628165772</v>
          </cell>
        </row>
        <row r="4103">
          <cell r="A4103" t="str">
            <v>晋邦</v>
          </cell>
          <cell r="B4103" t="str">
            <v>螺纹钢</v>
          </cell>
          <cell r="C4103" t="str">
            <v>HRB400E Φ16 9m</v>
          </cell>
          <cell r="D4103" t="str">
            <v>吨</v>
          </cell>
          <cell r="E4103">
            <v>3.96</v>
          </cell>
          <cell r="F4103">
            <v>45825</v>
          </cell>
          <cell r="G4103" t="str">
            <v>（十九冶-江龙高速一分部）重庆市云阳县湿坝东北418米*云阳南互通</v>
          </cell>
          <cell r="H4103" t="str">
            <v>吴章红</v>
          </cell>
          <cell r="I4103">
            <v>18628165772</v>
          </cell>
        </row>
        <row r="4104">
          <cell r="A4104" t="str">
            <v>晋邦</v>
          </cell>
          <cell r="B4104" t="str">
            <v>螺纹钢</v>
          </cell>
          <cell r="C4104" t="str">
            <v>HRB400E Φ20 9m</v>
          </cell>
          <cell r="D4104" t="str">
            <v>吨</v>
          </cell>
          <cell r="E4104">
            <v>18.86</v>
          </cell>
          <cell r="F4104">
            <v>45825</v>
          </cell>
          <cell r="G4104" t="str">
            <v>（十九冶-江龙高速一分部）重庆市云阳县湿坝东北418米*云阳南互通</v>
          </cell>
          <cell r="H4104" t="str">
            <v>吴章红</v>
          </cell>
          <cell r="I4104">
            <v>18628165772</v>
          </cell>
        </row>
        <row r="4105">
          <cell r="A4105" t="str">
            <v>晋邦</v>
          </cell>
          <cell r="B4105" t="str">
            <v>螺纹钢</v>
          </cell>
          <cell r="C4105" t="str">
            <v>HRB400E Φ22 9m</v>
          </cell>
          <cell r="D4105" t="str">
            <v>吨</v>
          </cell>
          <cell r="E4105">
            <v>5.49</v>
          </cell>
          <cell r="F4105">
            <v>45825</v>
          </cell>
          <cell r="G4105" t="str">
            <v>（十九冶-江龙高速一分部）重庆市云阳县湿坝东北418米*云阳南互通</v>
          </cell>
          <cell r="H4105" t="str">
            <v>吴章红</v>
          </cell>
          <cell r="I4105">
            <v>18628165772</v>
          </cell>
        </row>
        <row r="4106">
          <cell r="A4106" t="str">
            <v>晋邦</v>
          </cell>
          <cell r="B4106" t="str">
            <v>螺纹钢</v>
          </cell>
          <cell r="C4106" t="str">
            <v>HRB400E Φ25 9m</v>
          </cell>
          <cell r="D4106" t="str">
            <v>吨</v>
          </cell>
          <cell r="E4106">
            <v>8.62</v>
          </cell>
          <cell r="F4106">
            <v>45825</v>
          </cell>
          <cell r="G4106" t="str">
            <v>（十九冶-江龙高速一分部）重庆市云阳县湿坝东北418米*云阳南互通</v>
          </cell>
          <cell r="H4106" t="str">
            <v>吴章红</v>
          </cell>
          <cell r="I4106">
            <v>18628165772</v>
          </cell>
        </row>
        <row r="4107">
          <cell r="A4107" t="str">
            <v>晋邦</v>
          </cell>
          <cell r="B4107" t="str">
            <v>螺纹钢</v>
          </cell>
          <cell r="C4107" t="str">
            <v>HRB400E Φ28 9m</v>
          </cell>
          <cell r="D4107" t="str">
            <v>吨</v>
          </cell>
          <cell r="E4107">
            <v>17.84</v>
          </cell>
          <cell r="F4107">
            <v>45825</v>
          </cell>
          <cell r="G4107" t="str">
            <v>（十九冶-江龙高速一分部）重庆市云阳县湿坝东北418米*云阳南互通</v>
          </cell>
          <cell r="H4107" t="str">
            <v>吴章红</v>
          </cell>
          <cell r="I4107">
            <v>18628165772</v>
          </cell>
        </row>
        <row r="4108">
          <cell r="A4108" t="str">
            <v>晋邦</v>
          </cell>
          <cell r="B4108" t="str">
            <v>盘螺</v>
          </cell>
          <cell r="C4108" t="str">
            <v>HRB400E Φ8</v>
          </cell>
          <cell r="D4108" t="str">
            <v>吨</v>
          </cell>
          <cell r="E4108">
            <v>15</v>
          </cell>
          <cell r="F4108">
            <v>45825</v>
          </cell>
          <cell r="G4108" t="str">
            <v>（十九冶-江龙高速二分部）重庆市云阳县宝坪镇双塆村*宝坪服务区南侧综合楼</v>
          </cell>
          <cell r="H4108" t="str">
            <v>张鹏</v>
          </cell>
          <cell r="I4108">
            <v>18223006448</v>
          </cell>
        </row>
        <row r="4109">
          <cell r="A4109" t="str">
            <v>晋邦</v>
          </cell>
          <cell r="B4109" t="str">
            <v>盘螺</v>
          </cell>
          <cell r="C4109" t="str">
            <v>HRB400E Φ10</v>
          </cell>
          <cell r="D4109" t="str">
            <v>吨</v>
          </cell>
          <cell r="E4109">
            <v>5</v>
          </cell>
          <cell r="F4109">
            <v>45825</v>
          </cell>
          <cell r="G4109" t="str">
            <v>（十九冶-江龙高速二分部）重庆市云阳县宝坪镇双塆村*宝坪服务区南侧综合楼</v>
          </cell>
          <cell r="H4109" t="str">
            <v>张鹏</v>
          </cell>
          <cell r="I4109">
            <v>18223006448</v>
          </cell>
        </row>
        <row r="4110">
          <cell r="A4110" t="str">
            <v>晋邦</v>
          </cell>
          <cell r="B4110" t="str">
            <v>螺纹钢</v>
          </cell>
          <cell r="C4110" t="str">
            <v>HRB400E Φ14 9m</v>
          </cell>
          <cell r="D4110" t="str">
            <v>吨</v>
          </cell>
          <cell r="E4110">
            <v>5</v>
          </cell>
          <cell r="F4110">
            <v>45825</v>
          </cell>
          <cell r="G4110" t="str">
            <v>（十九冶-江龙高速二分部）重庆市云阳县宝坪镇双塆村*宝坪服务区南侧综合楼</v>
          </cell>
          <cell r="H4110" t="str">
            <v>张鹏</v>
          </cell>
          <cell r="I4110">
            <v>18223006448</v>
          </cell>
        </row>
        <row r="4111">
          <cell r="A4111" t="str">
            <v>晋邦</v>
          </cell>
          <cell r="B4111" t="str">
            <v>螺纹钢</v>
          </cell>
          <cell r="C4111" t="str">
            <v>HRB400E Φ16 9m</v>
          </cell>
          <cell r="D4111" t="str">
            <v>吨</v>
          </cell>
          <cell r="E4111">
            <v>10</v>
          </cell>
          <cell r="F4111">
            <v>45825</v>
          </cell>
          <cell r="G4111" t="str">
            <v>（十九冶-江龙高速二分部）重庆市云阳县宝坪镇双塆村*宝坪服务区南侧综合楼</v>
          </cell>
          <cell r="H4111" t="str">
            <v>张鹏</v>
          </cell>
          <cell r="I4111">
            <v>18223006448</v>
          </cell>
        </row>
        <row r="4112">
          <cell r="A4112" t="str">
            <v>晋邦</v>
          </cell>
          <cell r="B4112" t="str">
            <v>螺纹钢</v>
          </cell>
          <cell r="C4112" t="str">
            <v>HRB400E Φ20 9m</v>
          </cell>
          <cell r="D4112" t="str">
            <v>吨</v>
          </cell>
          <cell r="E4112">
            <v>15</v>
          </cell>
          <cell r="F4112">
            <v>45825</v>
          </cell>
          <cell r="G4112" t="str">
            <v>（十九冶-江龙高速二分部）重庆市云阳县宝坪镇双塆村*宝坪服务区南侧综合楼</v>
          </cell>
          <cell r="H4112" t="str">
            <v>张鹏</v>
          </cell>
          <cell r="I4112">
            <v>18223006448</v>
          </cell>
        </row>
        <row r="4113">
          <cell r="A4113" t="str">
            <v>晋邦</v>
          </cell>
          <cell r="B4113" t="str">
            <v>螺纹钢</v>
          </cell>
          <cell r="C4113" t="str">
            <v>HRB400E Φ25 9m</v>
          </cell>
          <cell r="D4113" t="str">
            <v>吨</v>
          </cell>
          <cell r="E4113">
            <v>10</v>
          </cell>
          <cell r="F4113">
            <v>45825</v>
          </cell>
          <cell r="G4113" t="str">
            <v>（十九冶-江龙高速二分部）重庆市云阳县宝坪镇双塆村*宝坪服务区南侧综合楼</v>
          </cell>
          <cell r="H4113" t="str">
            <v>张鹏</v>
          </cell>
          <cell r="I4113">
            <v>18223006448</v>
          </cell>
        </row>
        <row r="4114">
          <cell r="A4114" t="str">
            <v>晋邦</v>
          </cell>
          <cell r="B4114" t="str">
            <v>螺纹钢</v>
          </cell>
          <cell r="C4114" t="str">
            <v>HRB400E Φ12 9m</v>
          </cell>
          <cell r="D4114" t="str">
            <v>吨</v>
          </cell>
          <cell r="E4114">
            <v>35</v>
          </cell>
          <cell r="F4114">
            <v>45825</v>
          </cell>
          <cell r="G4114" t="str">
            <v>（十九冶-江龙高速二分部）重庆市云阳县S305附近*龙角梁场</v>
          </cell>
          <cell r="H4114" t="str">
            <v>张鹏</v>
          </cell>
          <cell r="I4114">
            <v>18223006448</v>
          </cell>
        </row>
        <row r="4115">
          <cell r="A4115" t="str">
            <v>晋邦</v>
          </cell>
          <cell r="B4115" t="str">
            <v>螺纹钢</v>
          </cell>
          <cell r="C4115" t="str">
            <v>HRB400E Φ16 9m</v>
          </cell>
          <cell r="D4115" t="str">
            <v>吨</v>
          </cell>
          <cell r="E4115">
            <v>35</v>
          </cell>
          <cell r="F4115">
            <v>45825</v>
          </cell>
          <cell r="G4115" t="str">
            <v>（十九冶-江龙高速二分部）重庆市云阳县S305附近*龙角梁场</v>
          </cell>
          <cell r="H4115" t="str">
            <v>张鹏</v>
          </cell>
          <cell r="I4115">
            <v>18223006448</v>
          </cell>
        </row>
        <row r="4116">
          <cell r="A4116" t="str">
            <v>海南海控</v>
          </cell>
          <cell r="B4116" t="str">
            <v>螺纹钢</v>
          </cell>
          <cell r="C4116" t="str">
            <v>HRB400EФ12*9mm</v>
          </cell>
          <cell r="D4116" t="str">
            <v>吨</v>
          </cell>
          <cell r="E4116">
            <v>105</v>
          </cell>
          <cell r="F4116">
            <v>45825</v>
          </cell>
          <cell r="G4116" t="str">
            <v>（中铁八局康新高速TJ4-1标）四川省甘孜州康定市新都桥镇超限载检测站</v>
          </cell>
          <cell r="H4116" t="str">
            <v>刘俊</v>
          </cell>
          <cell r="I4116">
            <v>18587764925</v>
          </cell>
        </row>
        <row r="4117">
          <cell r="A4117" t="str">
            <v>海南海控</v>
          </cell>
          <cell r="B4117" t="str">
            <v>螺纹钢</v>
          </cell>
          <cell r="C4117" t="str">
            <v>HRB500EФ25*12m</v>
          </cell>
          <cell r="D4117" t="str">
            <v>吨</v>
          </cell>
          <cell r="E4117">
            <v>70</v>
          </cell>
          <cell r="F4117">
            <v>45825</v>
          </cell>
          <cell r="G4117" t="str">
            <v>（中铁八局康新高速TJ4-1标）四川省甘孜州康定市新都桥镇超限载检测站</v>
          </cell>
          <cell r="H4117" t="str">
            <v>刘俊</v>
          </cell>
          <cell r="I4117">
            <v>18587764925</v>
          </cell>
        </row>
        <row r="4118">
          <cell r="A4118" t="str">
            <v>润耀</v>
          </cell>
          <cell r="B4118" t="str">
            <v>高线</v>
          </cell>
          <cell r="C4118" t="str">
            <v>HPB300 Φ8</v>
          </cell>
          <cell r="D4118" t="str">
            <v>吨</v>
          </cell>
          <cell r="E4118">
            <v>15</v>
          </cell>
          <cell r="F4118">
            <v>45825</v>
          </cell>
          <cell r="G4118" t="str">
            <v>(宜宾兴港三江新区长江工业园保障性租赁住房建设项目-2标)四川省宜宾市翠屏区永善路南段宜宾市三江新区长江工业园区</v>
          </cell>
          <cell r="H4118" t="str">
            <v>查工</v>
          </cell>
          <cell r="I4118">
            <v>13118007501</v>
          </cell>
        </row>
        <row r="4119">
          <cell r="A4119" t="str">
            <v>润耀</v>
          </cell>
          <cell r="B4119" t="str">
            <v>螺纹钢</v>
          </cell>
          <cell r="C4119" t="str">
            <v>HRB400E Φ16 9m</v>
          </cell>
          <cell r="D4119" t="str">
            <v>吨</v>
          </cell>
          <cell r="E4119">
            <v>3</v>
          </cell>
          <cell r="F4119">
            <v>45825</v>
          </cell>
          <cell r="G4119" t="str">
            <v>(宜宾兴港三江新区长江工业园保障性租赁住房建设项目-2标)四川省宜宾市翠屏区永善路南段宜宾市三江新区长江工业园区</v>
          </cell>
          <cell r="H4119" t="str">
            <v>查工</v>
          </cell>
          <cell r="I4119">
            <v>13118007501</v>
          </cell>
        </row>
        <row r="4120">
          <cell r="A4120" t="str">
            <v>润耀</v>
          </cell>
          <cell r="B4120" t="str">
            <v>螺纹钢</v>
          </cell>
          <cell r="C4120" t="str">
            <v>HRB400E Φ18 9m</v>
          </cell>
          <cell r="D4120" t="str">
            <v>吨</v>
          </cell>
          <cell r="E4120">
            <v>18</v>
          </cell>
          <cell r="F4120">
            <v>45825</v>
          </cell>
          <cell r="G4120" t="str">
            <v>(宜宾兴港三江新区长江工业园保障性租赁住房建设项目-2标)四川省宜宾市翠屏区永善路南段宜宾市三江新区长江工业园区</v>
          </cell>
          <cell r="H4120" t="str">
            <v>查工</v>
          </cell>
          <cell r="I4120">
            <v>13118007501</v>
          </cell>
        </row>
        <row r="4121">
          <cell r="A4121" t="str">
            <v>润耀</v>
          </cell>
          <cell r="B4121" t="str">
            <v>螺纹钢</v>
          </cell>
          <cell r="C4121" t="str">
            <v>HRB500E Φ28×9米</v>
          </cell>
          <cell r="D4121" t="str">
            <v>吨</v>
          </cell>
          <cell r="E4121">
            <v>70</v>
          </cell>
          <cell r="F4121">
            <v>45826</v>
          </cell>
          <cell r="G4121" t="str">
            <v>（自永1标八局二分公司钢筋棚）四川省自贡市大安区牛佛镇</v>
          </cell>
          <cell r="H4121" t="str">
            <v>王君杰</v>
          </cell>
          <cell r="I4121">
            <v>18919619850</v>
          </cell>
        </row>
        <row r="4122">
          <cell r="A4122" t="str">
            <v>润耀</v>
          </cell>
          <cell r="B4122" t="str">
            <v>螺纹钢</v>
          </cell>
          <cell r="C4122" t="str">
            <v>HRB400E Φ28×9米</v>
          </cell>
          <cell r="D4122" t="str">
            <v>吨</v>
          </cell>
          <cell r="E4122">
            <v>11</v>
          </cell>
          <cell r="F4122">
            <v>45826</v>
          </cell>
          <cell r="G4122" t="str">
            <v>（自永1标八局二分公司钢筋棚过磅）沿滩区川南中小企业创业园(金川路东50米)  </v>
          </cell>
          <cell r="H4122" t="str">
            <v>廖浩</v>
          </cell>
          <cell r="I4122">
            <v>18383381234</v>
          </cell>
        </row>
        <row r="4123">
          <cell r="A4123" t="str">
            <v>润耀</v>
          </cell>
          <cell r="B4123" t="str">
            <v>螺纹钢</v>
          </cell>
          <cell r="C4123" t="str">
            <v>HRB400E Φ25×9米</v>
          </cell>
          <cell r="D4123" t="str">
            <v>吨</v>
          </cell>
          <cell r="E4123">
            <v>6</v>
          </cell>
          <cell r="F4123">
            <v>45826</v>
          </cell>
          <cell r="G4123" t="str">
            <v>（自永1标八局二分公司钢筋棚过磅）沿滩区川南中小企业创业园(金川路东50米)  </v>
          </cell>
          <cell r="H4123" t="str">
            <v>廖浩</v>
          </cell>
          <cell r="I4123">
            <v>18383381234</v>
          </cell>
        </row>
        <row r="4124">
          <cell r="A4124" t="str">
            <v>润耀</v>
          </cell>
          <cell r="B4124" t="str">
            <v>螺纹钢</v>
          </cell>
          <cell r="C4124" t="str">
            <v>HRB400E Φ20×9米</v>
          </cell>
          <cell r="D4124" t="str">
            <v>吨</v>
          </cell>
          <cell r="E4124">
            <v>5</v>
          </cell>
          <cell r="F4124">
            <v>45826</v>
          </cell>
          <cell r="G4124" t="str">
            <v>（自永1标八局二分公司钢筋棚过磅）沿滩区川南中小企业创业园(金川路东50米)  </v>
          </cell>
          <cell r="H4124" t="str">
            <v>廖浩</v>
          </cell>
          <cell r="I4124">
            <v>18383381234</v>
          </cell>
        </row>
        <row r="4125">
          <cell r="A4125" t="str">
            <v>润耀</v>
          </cell>
          <cell r="B4125" t="str">
            <v>螺纹钢</v>
          </cell>
          <cell r="C4125" t="str">
            <v>HRB400E Φ12×9米</v>
          </cell>
          <cell r="D4125" t="str">
            <v>吨</v>
          </cell>
          <cell r="E4125">
            <v>11</v>
          </cell>
          <cell r="F4125">
            <v>45826</v>
          </cell>
          <cell r="G4125" t="str">
            <v>（自永1标八局二分公司钢筋棚过磅）沿滩区川南中小企业创业园(金川路东50米)  </v>
          </cell>
          <cell r="H4125" t="str">
            <v>廖浩</v>
          </cell>
          <cell r="I4125">
            <v>18383381234</v>
          </cell>
        </row>
        <row r="4126">
          <cell r="A4126" t="str">
            <v>泸钢</v>
          </cell>
          <cell r="B4126" t="str">
            <v>盘螺</v>
          </cell>
          <cell r="C4126" t="str">
            <v>HRB400E Φ6</v>
          </cell>
          <cell r="D4126" t="str">
            <v>吨</v>
          </cell>
          <cell r="E4126">
            <v>2.5</v>
          </cell>
          <cell r="F4126">
            <v>45826</v>
          </cell>
          <cell r="G4126" t="str">
            <v>(五冶钢构宜宾南溪区项目土建4标)四川省宜宾市高县高县庆符镇鹅卵新农村高县广久大道(庆符厂房项目)</v>
          </cell>
          <cell r="H4126" t="str">
            <v>张朝亮</v>
          </cell>
          <cell r="I4126">
            <v>15228205853</v>
          </cell>
        </row>
        <row r="4127">
          <cell r="A4127" t="str">
            <v>泸钢</v>
          </cell>
          <cell r="B4127" t="str">
            <v>盘螺</v>
          </cell>
          <cell r="C4127" t="str">
            <v>HRB400E Φ8</v>
          </cell>
          <cell r="D4127" t="str">
            <v>吨</v>
          </cell>
          <cell r="E4127">
            <v>2.5</v>
          </cell>
          <cell r="F4127">
            <v>45826</v>
          </cell>
          <cell r="G4127" t="str">
            <v>(五冶钢构宜宾南溪区项目土建4标)四川省宜宾市高县高县庆符镇鹅卵新农村高县广久大道(庆符厂房项目)</v>
          </cell>
          <cell r="H4127" t="str">
            <v>张朝亮</v>
          </cell>
          <cell r="I4127">
            <v>15228205853</v>
          </cell>
        </row>
        <row r="4128">
          <cell r="A4128" t="str">
            <v>泸钢</v>
          </cell>
          <cell r="B4128" t="str">
            <v>盘螺</v>
          </cell>
          <cell r="C4128" t="str">
            <v>HRB400E Φ10</v>
          </cell>
          <cell r="D4128" t="str">
            <v>吨</v>
          </cell>
          <cell r="E4128">
            <v>2.5</v>
          </cell>
          <cell r="F4128">
            <v>45826</v>
          </cell>
          <cell r="G4128" t="str">
            <v>(五冶钢构宜宾南溪区项目土建4标)四川省宜宾市高县高县庆符镇鹅卵新农村高县广久大道(庆符厂房项目)</v>
          </cell>
          <cell r="H4128" t="str">
            <v>张朝亮</v>
          </cell>
          <cell r="I4128">
            <v>15228205853</v>
          </cell>
        </row>
        <row r="4129">
          <cell r="A4129" t="str">
            <v>泸钢</v>
          </cell>
          <cell r="B4129" t="str">
            <v>螺纹钢</v>
          </cell>
          <cell r="C4129" t="str">
            <v>HRB400E Φ12 9m</v>
          </cell>
          <cell r="D4129" t="str">
            <v>吨</v>
          </cell>
          <cell r="E4129">
            <v>3</v>
          </cell>
          <cell r="F4129">
            <v>45826</v>
          </cell>
          <cell r="G4129" t="str">
            <v>(五冶钢构宜宾南溪区项目土建4标)四川省宜宾市高县高县庆符镇鹅卵新农村高县广久大道(庆符厂房项目)</v>
          </cell>
          <cell r="H4129" t="str">
            <v>张朝亮</v>
          </cell>
          <cell r="I4129">
            <v>15228205853</v>
          </cell>
        </row>
        <row r="4130">
          <cell r="A4130" t="str">
            <v>泸钢</v>
          </cell>
          <cell r="B4130" t="str">
            <v>螺纹钢</v>
          </cell>
          <cell r="C4130" t="str">
            <v>HRB400E Φ14 9m</v>
          </cell>
          <cell r="D4130" t="str">
            <v>吨</v>
          </cell>
          <cell r="E4130">
            <v>6</v>
          </cell>
          <cell r="F4130">
            <v>45826</v>
          </cell>
          <cell r="G4130" t="str">
            <v>(五冶钢构宜宾南溪区项目土建4标)四川省宜宾市高县高县庆符镇鹅卵新农村高县广久大道(庆符厂房项目)</v>
          </cell>
          <cell r="H4130" t="str">
            <v>张朝亮</v>
          </cell>
          <cell r="I4130">
            <v>15228205853</v>
          </cell>
        </row>
        <row r="4131">
          <cell r="A4131" t="str">
            <v>泸钢</v>
          </cell>
          <cell r="B4131" t="str">
            <v>螺纹钢</v>
          </cell>
          <cell r="C4131" t="str">
            <v>HRB400E Φ16 9m</v>
          </cell>
          <cell r="D4131" t="str">
            <v>吨</v>
          </cell>
          <cell r="E4131">
            <v>3</v>
          </cell>
          <cell r="F4131">
            <v>45826</v>
          </cell>
          <cell r="G4131" t="str">
            <v>(五冶钢构宜宾南溪区项目土建4标)四川省宜宾市高县高县庆符镇鹅卵新农村高县广久大道(庆符厂房项目)</v>
          </cell>
          <cell r="H4131" t="str">
            <v>张朝亮</v>
          </cell>
          <cell r="I4131">
            <v>15228205853</v>
          </cell>
        </row>
        <row r="4132">
          <cell r="A4132" t="str">
            <v>泸钢</v>
          </cell>
          <cell r="B4132" t="str">
            <v>螺纹钢</v>
          </cell>
          <cell r="C4132" t="str">
            <v>HRB400E Φ18 9m</v>
          </cell>
          <cell r="D4132" t="str">
            <v>吨</v>
          </cell>
          <cell r="E4132">
            <v>3</v>
          </cell>
          <cell r="F4132">
            <v>45826</v>
          </cell>
          <cell r="G4132" t="str">
            <v>(五冶钢构宜宾南溪区项目土建4标)四川省宜宾市高县高县庆符镇鹅卵新农村高县广久大道(庆符厂房项目)</v>
          </cell>
          <cell r="H4132" t="str">
            <v>张朝亮</v>
          </cell>
          <cell r="I4132">
            <v>15228205853</v>
          </cell>
        </row>
        <row r="4133">
          <cell r="A4133" t="str">
            <v>泸钢</v>
          </cell>
          <cell r="B4133" t="str">
            <v>螺纹钢</v>
          </cell>
          <cell r="C4133" t="str">
            <v>HRB400E Φ20 9m</v>
          </cell>
          <cell r="D4133" t="str">
            <v>吨</v>
          </cell>
          <cell r="E4133">
            <v>3</v>
          </cell>
          <cell r="F4133">
            <v>45826</v>
          </cell>
          <cell r="G4133" t="str">
            <v>(五冶钢构宜宾南溪区项目土建4标)四川省宜宾市高县高县庆符镇鹅卵新农村高县广久大道(庆符厂房项目)</v>
          </cell>
          <cell r="H4133" t="str">
            <v>张朝亮</v>
          </cell>
          <cell r="I4133">
            <v>15228205853</v>
          </cell>
        </row>
        <row r="4134">
          <cell r="A4134" t="str">
            <v>泸钢</v>
          </cell>
          <cell r="B4134" t="str">
            <v>螺纹钢</v>
          </cell>
          <cell r="C4134" t="str">
            <v>HRB400E Φ22 9m</v>
          </cell>
          <cell r="D4134" t="str">
            <v>吨</v>
          </cell>
          <cell r="E4134">
            <v>3</v>
          </cell>
          <cell r="F4134">
            <v>45826</v>
          </cell>
          <cell r="G4134" t="str">
            <v>(五冶钢构宜宾南溪区项目土建4标)四川省宜宾市高县高县庆符镇鹅卵新农村高县广久大道(庆符厂房项目)</v>
          </cell>
          <cell r="H4134" t="str">
            <v>张朝亮</v>
          </cell>
          <cell r="I4134">
            <v>15228205853</v>
          </cell>
        </row>
        <row r="4135">
          <cell r="A4135" t="str">
            <v>泸钢</v>
          </cell>
          <cell r="B4135" t="str">
            <v>螺纹钢</v>
          </cell>
          <cell r="C4135" t="str">
            <v>HRB400E Φ25 9m</v>
          </cell>
          <cell r="D4135" t="str">
            <v>吨</v>
          </cell>
          <cell r="E4135">
            <v>6</v>
          </cell>
          <cell r="F4135">
            <v>45826</v>
          </cell>
          <cell r="G4135" t="str">
            <v>(五冶钢构宜宾南溪区项目土建4标)四川省宜宾市高县高县庆符镇鹅卵新农村高县广久大道(庆符厂房项目)</v>
          </cell>
          <cell r="H4135" t="str">
            <v>张朝亮</v>
          </cell>
          <cell r="I4135">
            <v>15228205853</v>
          </cell>
        </row>
        <row r="4136">
          <cell r="A4136" t="str">
            <v>山东高速</v>
          </cell>
          <cell r="B4136" t="str">
            <v>盘螺</v>
          </cell>
          <cell r="C4136" t="str">
            <v>HRB400E Φ12</v>
          </cell>
          <cell r="D4136" t="str">
            <v>吨</v>
          </cell>
          <cell r="E4136">
            <v>35</v>
          </cell>
          <cell r="F4136">
            <v>45826</v>
          </cell>
          <cell r="G4136" t="str">
            <v>（中铁广州局-成渝扩容2标）四川省资阳市雁江区南双路杨家糖房</v>
          </cell>
          <cell r="H4136" t="str">
            <v>邓志强</v>
          </cell>
          <cell r="I4136">
            <v>17603045490</v>
          </cell>
        </row>
        <row r="4137">
          <cell r="A4137" t="str">
            <v>海南海控</v>
          </cell>
          <cell r="B4137" t="str">
            <v>高线</v>
          </cell>
          <cell r="C4137" t="str">
            <v>HPB300Ф12</v>
          </cell>
          <cell r="D4137" t="str">
            <v>吨</v>
          </cell>
          <cell r="E4137">
            <v>35</v>
          </cell>
          <cell r="F4137">
            <v>45826</v>
          </cell>
          <cell r="G4137" t="str">
            <v>（中铁六局呼和公司康新高速TJ4-2标）四川省甘孜藏族自治州康定市新都桥镇东俄罗三村中建八局搅拌站旁</v>
          </cell>
          <cell r="H4137" t="str">
            <v>王龙</v>
          </cell>
          <cell r="I4137">
            <v>18809490151</v>
          </cell>
        </row>
        <row r="4138">
          <cell r="A4138" t="str">
            <v>海南海控</v>
          </cell>
          <cell r="B4138" t="str">
            <v>螺纹钢</v>
          </cell>
          <cell r="C4138" t="str">
            <v>HRB400EФ12*9m</v>
          </cell>
          <cell r="D4138" t="str">
            <v>吨</v>
          </cell>
          <cell r="E4138">
            <v>35</v>
          </cell>
          <cell r="F4138">
            <v>45826</v>
          </cell>
          <cell r="G4138" t="str">
            <v>（中铁六局呼和公司康新高速TJ4-2标）四川省甘孜藏族自治州康定市新都桥镇东俄罗三村中建八局搅拌站旁</v>
          </cell>
          <cell r="H4138" t="str">
            <v>王龙</v>
          </cell>
          <cell r="I4138">
            <v>18809490151</v>
          </cell>
        </row>
        <row r="4139">
          <cell r="A4139" t="str">
            <v>德胜恒嘉</v>
          </cell>
          <cell r="B4139" t="str">
            <v>螺纹钢</v>
          </cell>
          <cell r="C4139" t="str">
            <v>HRB400EФ22*9m</v>
          </cell>
          <cell r="D4139" t="str">
            <v>吨</v>
          </cell>
          <cell r="E4139">
            <v>35</v>
          </cell>
          <cell r="F4139">
            <v>45826</v>
          </cell>
          <cell r="G4139" t="str">
            <v>（中铁一局四公司康新高速TJ1-1标贡不卡隧道）四川省甘孜州康定市折多塘村车管所旁</v>
          </cell>
          <cell r="H4139" t="str">
            <v>李彰</v>
          </cell>
          <cell r="I4139">
            <v>18523285235</v>
          </cell>
        </row>
        <row r="4140">
          <cell r="A4140" t="str">
            <v>吉晨盛泰</v>
          </cell>
          <cell r="B4140" t="str">
            <v>盘螺</v>
          </cell>
          <cell r="C4140" t="str">
            <v>HRB400EΦ10</v>
          </cell>
          <cell r="D4140" t="str">
            <v>吨</v>
          </cell>
          <cell r="E4140">
            <v>70</v>
          </cell>
          <cell r="F4140">
            <v>45826</v>
          </cell>
          <cell r="G4140" t="str">
            <v>凉山州昭觉县新城镇阿都马打中铁十局2#梁场（中铁十局西昭高速3号拌合站过磅）</v>
          </cell>
          <cell r="H4140" t="str">
            <v>魏忠魁</v>
          </cell>
          <cell r="I4140">
            <v>18229056777</v>
          </cell>
        </row>
        <row r="4141">
          <cell r="A4141" t="str">
            <v>凤钢</v>
          </cell>
          <cell r="B4141" t="str">
            <v>螺纹钢</v>
          </cell>
          <cell r="C4141" t="str">
            <v>HRB400EΦ22</v>
          </cell>
          <cell r="D4141" t="str">
            <v>吨</v>
          </cell>
          <cell r="E4141">
            <v>40</v>
          </cell>
          <cell r="F4141">
            <v>45826</v>
          </cell>
          <cell r="G4141" t="str">
            <v>（中铁广州局深圳公司西昭高速9标）四川省凉山彝族自治州西昌市西乡乡三百村</v>
          </cell>
          <cell r="H4141" t="str">
            <v>伍红林</v>
          </cell>
          <cell r="I4141">
            <v>18683860677</v>
          </cell>
        </row>
        <row r="4142">
          <cell r="A4142" t="str">
            <v>德胜恒嘉</v>
          </cell>
          <cell r="B4142" t="str">
            <v>螺纹钢</v>
          </cell>
          <cell r="C4142" t="str">
            <v>HRB500E Φ25 12m</v>
          </cell>
          <cell r="D4142" t="str">
            <v>吨</v>
          </cell>
          <cell r="E4142">
            <v>35</v>
          </cell>
          <cell r="F4142">
            <v>45827</v>
          </cell>
          <cell r="G4142" t="str">
            <v>（中铁广州局-资乐高速5标）四川省乐山市井研县希望大道116号</v>
          </cell>
          <cell r="H4142" t="str">
            <v>廖俊杰</v>
          </cell>
          <cell r="I4142">
            <v>15775100965</v>
          </cell>
        </row>
        <row r="4143">
          <cell r="A4143" t="str">
            <v>德胜恒嘉</v>
          </cell>
          <cell r="B4143" t="str">
            <v>螺纹钢</v>
          </cell>
          <cell r="C4143" t="str">
            <v>HRB500E Φ25 9m</v>
          </cell>
          <cell r="D4143" t="str">
            <v>吨</v>
          </cell>
          <cell r="E4143">
            <v>35</v>
          </cell>
          <cell r="F4143">
            <v>45827</v>
          </cell>
          <cell r="G4143" t="str">
            <v>（中铁广州局-资乐高速5标）四川省乐山市井研县希望大道116号</v>
          </cell>
          <cell r="H4143" t="str">
            <v>廖俊杰</v>
          </cell>
          <cell r="I4143">
            <v>15775100965</v>
          </cell>
        </row>
        <row r="4144">
          <cell r="A4144" t="str">
            <v>润耀</v>
          </cell>
          <cell r="B4144" t="str">
            <v>高线</v>
          </cell>
          <cell r="C4144" t="str">
            <v>HPB300Φ10</v>
          </cell>
          <cell r="D4144" t="str">
            <v>吨</v>
          </cell>
          <cell r="E4144">
            <v>55</v>
          </cell>
          <cell r="F4144">
            <v>45827</v>
          </cell>
          <cell r="G4144" t="str">
            <v>（中铁广州局-资乐高速5标）四川省乐山市井研县希望大道116号</v>
          </cell>
          <cell r="H4144" t="str">
            <v>廖俊杰</v>
          </cell>
          <cell r="I4144">
            <v>15775100965</v>
          </cell>
        </row>
        <row r="4145">
          <cell r="A4145" t="str">
            <v>润耀</v>
          </cell>
          <cell r="B4145" t="str">
            <v>螺纹钢</v>
          </cell>
          <cell r="C4145" t="str">
            <v>HRB400E Φ32 9m</v>
          </cell>
          <cell r="D4145" t="str">
            <v>吨</v>
          </cell>
          <cell r="E4145">
            <v>15</v>
          </cell>
          <cell r="F4145">
            <v>45827</v>
          </cell>
          <cell r="G4145" t="str">
            <v>（中铁广州局-资乐高速5标）四川省乐山市井研县希望大道116号</v>
          </cell>
          <cell r="H4145" t="str">
            <v>廖俊杰</v>
          </cell>
          <cell r="I4145">
            <v>15775100965</v>
          </cell>
        </row>
        <row r="4146">
          <cell r="A4146" t="str">
            <v>晋邦</v>
          </cell>
          <cell r="B4146" t="str">
            <v>螺纹钢</v>
          </cell>
          <cell r="C4146" t="str">
            <v>HRB400E Φ16 9m</v>
          </cell>
          <cell r="D4146" t="str">
            <v>吨</v>
          </cell>
          <cell r="E4146">
            <v>12</v>
          </cell>
          <cell r="F4146">
            <v>45827</v>
          </cell>
          <cell r="G4146" t="str">
            <v>（商投建工达州中医药科技园-4工区-11号楼）达州市通川区达州中医药职业学院犀牛大道北段</v>
          </cell>
          <cell r="H4146" t="str">
            <v>张扬</v>
          </cell>
          <cell r="I4146">
            <v>18381904567</v>
          </cell>
        </row>
        <row r="4147">
          <cell r="A4147" t="str">
            <v>晋邦</v>
          </cell>
          <cell r="B4147" t="str">
            <v>螺纹钢</v>
          </cell>
          <cell r="C4147" t="str">
            <v>HRB400E Φ18 12m</v>
          </cell>
          <cell r="D4147" t="str">
            <v>吨</v>
          </cell>
          <cell r="E4147">
            <v>3</v>
          </cell>
          <cell r="F4147">
            <v>45827</v>
          </cell>
          <cell r="G4147" t="str">
            <v>（商投建工达州中医药科技园-4工区-11号楼）达州市通川区达州中医药职业学院犀牛大道北段</v>
          </cell>
          <cell r="H4147" t="str">
            <v>张扬</v>
          </cell>
          <cell r="I4147">
            <v>18381904567</v>
          </cell>
        </row>
        <row r="4148">
          <cell r="A4148" t="str">
            <v>晋邦</v>
          </cell>
          <cell r="B4148" t="str">
            <v>螺纹钢</v>
          </cell>
          <cell r="C4148" t="str">
            <v>HRB400E Φ22 9m</v>
          </cell>
          <cell r="D4148" t="str">
            <v>吨</v>
          </cell>
          <cell r="E4148">
            <v>3</v>
          </cell>
          <cell r="F4148">
            <v>45827</v>
          </cell>
          <cell r="G4148" t="str">
            <v>（商投建工达州中医药科技园-4工区-11号楼）达州市通川区达州中医药职业学院犀牛大道北段</v>
          </cell>
          <cell r="H4148" t="str">
            <v>张扬</v>
          </cell>
          <cell r="I4148">
            <v>18381904567</v>
          </cell>
        </row>
        <row r="4149">
          <cell r="A4149" t="str">
            <v>晋邦</v>
          </cell>
          <cell r="B4149" t="str">
            <v>螺纹钢</v>
          </cell>
          <cell r="C4149" t="str">
            <v>HRB400E Φ25 9m</v>
          </cell>
          <cell r="D4149" t="str">
            <v>吨</v>
          </cell>
          <cell r="E4149">
            <v>15</v>
          </cell>
          <cell r="F4149">
            <v>45827</v>
          </cell>
          <cell r="G4149" t="str">
            <v>（商投建工达州中医药科技园-4工区-11号楼）达州市通川区达州中医药职业学院犀牛大道北段</v>
          </cell>
          <cell r="H4149" t="str">
            <v>张扬</v>
          </cell>
          <cell r="I4149">
            <v>18381904567</v>
          </cell>
        </row>
        <row r="4150">
          <cell r="A4150" t="str">
            <v>晋邦</v>
          </cell>
          <cell r="B4150" t="str">
            <v>盘螺</v>
          </cell>
          <cell r="C4150" t="str">
            <v>HRB400E Φ8</v>
          </cell>
          <cell r="D4150" t="str">
            <v>吨</v>
          </cell>
          <cell r="E4150">
            <v>18</v>
          </cell>
          <cell r="F4150">
            <v>45827</v>
          </cell>
          <cell r="G4150" t="str">
            <v>（商投建工达州中医药科技园-4工区-9号楼）达州市通川区达州中医药职业学院犀牛大道北段</v>
          </cell>
          <cell r="H4150" t="str">
            <v>张扬</v>
          </cell>
          <cell r="I4150">
            <v>18381904567</v>
          </cell>
        </row>
        <row r="4151">
          <cell r="A4151" t="str">
            <v>晋邦</v>
          </cell>
          <cell r="B4151" t="str">
            <v>螺纹钢</v>
          </cell>
          <cell r="C4151" t="str">
            <v>HRB400E Φ16 9m</v>
          </cell>
          <cell r="D4151" t="str">
            <v>吨</v>
          </cell>
          <cell r="E4151">
            <v>6</v>
          </cell>
          <cell r="F4151">
            <v>45827</v>
          </cell>
          <cell r="G4151" t="str">
            <v>（商投建工达州中医药科技园-4工区-9号楼）达州市通川区达州中医药职业学院犀牛大道北段</v>
          </cell>
          <cell r="H4151" t="str">
            <v>张扬</v>
          </cell>
          <cell r="I4151">
            <v>18381904567</v>
          </cell>
        </row>
        <row r="4152">
          <cell r="A4152" t="str">
            <v>晋邦</v>
          </cell>
          <cell r="B4152" t="str">
            <v>螺纹钢</v>
          </cell>
          <cell r="C4152" t="str">
            <v>HRB400E Φ18 12m</v>
          </cell>
          <cell r="D4152" t="str">
            <v>吨</v>
          </cell>
          <cell r="E4152">
            <v>15</v>
          </cell>
          <cell r="F4152">
            <v>45827</v>
          </cell>
          <cell r="G4152" t="str">
            <v>（商投建工达州中医药科技园-4工区-9号楼）达州市通川区达州中医药职业学院犀牛大道北段</v>
          </cell>
          <cell r="H4152" t="str">
            <v>张扬</v>
          </cell>
          <cell r="I4152">
            <v>18381904567</v>
          </cell>
        </row>
        <row r="4153">
          <cell r="A4153" t="str">
            <v>晋邦</v>
          </cell>
          <cell r="B4153" t="str">
            <v>螺纹钢</v>
          </cell>
          <cell r="C4153" t="str">
            <v>HRB400E Φ25 9m</v>
          </cell>
          <cell r="D4153" t="str">
            <v>吨</v>
          </cell>
          <cell r="E4153">
            <v>12</v>
          </cell>
          <cell r="F4153">
            <v>45827</v>
          </cell>
          <cell r="G4153" t="str">
            <v>（四川商建-射洪城乡一体化项目）遂宁市射洪市忠新幼儿园北侧约220米新溪小区</v>
          </cell>
          <cell r="H4153" t="str">
            <v>柏子刚</v>
          </cell>
          <cell r="I4153">
            <v>15692885305</v>
          </cell>
        </row>
        <row r="4154">
          <cell r="A4154" t="str">
            <v>晋邦</v>
          </cell>
          <cell r="B4154" t="str">
            <v>螺纹钢</v>
          </cell>
          <cell r="C4154" t="str">
            <v>HRB500E Φ25</v>
          </cell>
          <cell r="D4154" t="str">
            <v>吨</v>
          </cell>
          <cell r="E4154">
            <v>23</v>
          </cell>
          <cell r="F4154">
            <v>45827</v>
          </cell>
          <cell r="G4154" t="str">
            <v>（四川商建-射洪城乡一体化项目）遂宁市射洪市忠新幼儿园北侧约220米新溪小区</v>
          </cell>
          <cell r="H4154" t="str">
            <v>柏子刚</v>
          </cell>
          <cell r="I4154">
            <v>15692885305</v>
          </cell>
        </row>
        <row r="4155">
          <cell r="A4155" t="str">
            <v>德胜恒嘉</v>
          </cell>
          <cell r="B4155" t="str">
            <v>螺纹钢</v>
          </cell>
          <cell r="C4155" t="str">
            <v>HRB400EФ22*9m</v>
          </cell>
          <cell r="D4155" t="str">
            <v>吨</v>
          </cell>
          <cell r="E4155">
            <v>35</v>
          </cell>
          <cell r="F4155">
            <v>45827</v>
          </cell>
          <cell r="G4155" t="str">
            <v>（中铁一局四公司康新高速TJ1-1标贡不卡隧道）四川省甘孜州康定市折多塘村车管所旁</v>
          </cell>
          <cell r="H4155" t="str">
            <v>李彰</v>
          </cell>
          <cell r="I4155">
            <v>18523285235</v>
          </cell>
        </row>
        <row r="4156">
          <cell r="A4156" t="str">
            <v>德胜恒嘉</v>
          </cell>
          <cell r="B4156" t="str">
            <v>螺纹钢</v>
          </cell>
          <cell r="C4156" t="str">
            <v>HRB400EФ18*9m</v>
          </cell>
          <cell r="D4156" t="str">
            <v>吨</v>
          </cell>
          <cell r="E4156">
            <v>35</v>
          </cell>
          <cell r="F4156">
            <v>45827</v>
          </cell>
          <cell r="G4156" t="str">
            <v>（中铁六局呼和公司康新高速TJ4-2标）四川省甘孜藏族自治州康定市新都桥镇东俄罗三村中建八局搅拌站旁</v>
          </cell>
          <cell r="H4156" t="str">
            <v>王龙</v>
          </cell>
          <cell r="I4156">
            <v>18809490151</v>
          </cell>
        </row>
        <row r="4157">
          <cell r="A4157" t="str">
            <v>德胜恒嘉</v>
          </cell>
          <cell r="B4157" t="str">
            <v>螺纹钢</v>
          </cell>
          <cell r="C4157" t="str">
            <v>HRB400EФ22*9mm</v>
          </cell>
          <cell r="D4157" t="str">
            <v>吨</v>
          </cell>
          <cell r="E4157">
            <v>35</v>
          </cell>
          <cell r="F4157">
            <v>45827</v>
          </cell>
          <cell r="G4157" t="str">
            <v>（中铁六局呼和公司康新高速TJ4-2标）四川省甘孜藏族自治州康定市新都桥镇东俄罗三村中建八局搅拌站旁</v>
          </cell>
          <cell r="H4157" t="str">
            <v>王坤</v>
          </cell>
          <cell r="I4157">
            <v>15647490007</v>
          </cell>
        </row>
        <row r="4158">
          <cell r="A4158" t="str">
            <v>湖北商贸</v>
          </cell>
          <cell r="B4158" t="str">
            <v>高线</v>
          </cell>
          <cell r="C4158" t="str">
            <v>HPB300Φ8</v>
          </cell>
          <cell r="D4158" t="str">
            <v>吨</v>
          </cell>
          <cell r="E4158">
            <v>35</v>
          </cell>
          <cell r="F4158">
            <v>45828</v>
          </cell>
          <cell r="G4158" t="str">
            <v>（中铁十局-资乐高速4标）四川省眉山市仁寿县彰加镇促进村中铁十局2#钢筋厂</v>
          </cell>
          <cell r="H4158" t="str">
            <v>杨飞</v>
          </cell>
          <cell r="I4158">
            <v>15667998777</v>
          </cell>
        </row>
        <row r="4159">
          <cell r="A4159" t="str">
            <v>湖北商贸</v>
          </cell>
          <cell r="B4159" t="str">
            <v>高线</v>
          </cell>
          <cell r="C4159" t="str">
            <v>HPB300Φ10</v>
          </cell>
          <cell r="D4159" t="str">
            <v>吨</v>
          </cell>
          <cell r="E4159">
            <v>35</v>
          </cell>
          <cell r="F4159">
            <v>45828</v>
          </cell>
          <cell r="G4159" t="str">
            <v>（中铁十局-资乐高速4标）四川省眉山市仁寿县彰加镇促进村中铁十局2#钢筋厂</v>
          </cell>
          <cell r="H4159" t="str">
            <v>杨飞</v>
          </cell>
          <cell r="I4159">
            <v>15667998777</v>
          </cell>
        </row>
        <row r="4160">
          <cell r="A4160" t="str">
            <v>湖北商贸</v>
          </cell>
          <cell r="B4160" t="str">
            <v>高线</v>
          </cell>
          <cell r="C4160" t="str">
            <v>HPB300Φ8</v>
          </cell>
          <cell r="D4160" t="str">
            <v>吨</v>
          </cell>
          <cell r="E4160">
            <v>35</v>
          </cell>
          <cell r="F4160">
            <v>45828</v>
          </cell>
          <cell r="G4160" t="str">
            <v>（中铁广州局-资乐高速5标）四川省乐山市井研县希望大道116号</v>
          </cell>
          <cell r="H4160" t="str">
            <v>廖俊杰</v>
          </cell>
          <cell r="I4160">
            <v>15775100965</v>
          </cell>
        </row>
        <row r="4161">
          <cell r="A4161" t="str">
            <v>润耀</v>
          </cell>
          <cell r="B4161" t="str">
            <v>螺纹钢</v>
          </cell>
          <cell r="C4161" t="str">
            <v>HRB400E Φ25 12m</v>
          </cell>
          <cell r="D4161" t="str">
            <v>吨</v>
          </cell>
          <cell r="E4161">
            <v>35</v>
          </cell>
          <cell r="F4161">
            <v>45828</v>
          </cell>
          <cell r="G4161" t="str">
            <v>（中铁广州局-资乐高速5标）四川省乐山市井研县希望大道116号</v>
          </cell>
          <cell r="H4161" t="str">
            <v>廖俊杰</v>
          </cell>
          <cell r="I4161">
            <v>15775100965</v>
          </cell>
        </row>
        <row r="4162">
          <cell r="A4162" t="str">
            <v>达钢</v>
          </cell>
          <cell r="B4162" t="str">
            <v>盘螺</v>
          </cell>
          <cell r="C4162" t="str">
            <v>HRB400E Φ8</v>
          </cell>
          <cell r="D4162" t="str">
            <v>吨</v>
          </cell>
          <cell r="E4162">
            <v>23</v>
          </cell>
          <cell r="F4162">
            <v>45828</v>
          </cell>
          <cell r="G4162" t="str">
            <v>（商投建工达州中医药科技园-1工区）达州市通川区达州中医药职业学院犀牛大道北段</v>
          </cell>
          <cell r="H4162" t="str">
            <v>程黄刚</v>
          </cell>
          <cell r="I4162">
            <v>15108211617</v>
          </cell>
        </row>
        <row r="4163">
          <cell r="A4163" t="str">
            <v>达钢</v>
          </cell>
          <cell r="B4163" t="str">
            <v>盘螺</v>
          </cell>
          <cell r="C4163" t="str">
            <v>HRB400E Φ10</v>
          </cell>
          <cell r="D4163" t="str">
            <v>吨</v>
          </cell>
          <cell r="E4163">
            <v>15</v>
          </cell>
          <cell r="F4163">
            <v>45828</v>
          </cell>
          <cell r="G4163" t="str">
            <v>（商投建工达州中医药科技园-1工区）达州市通川区达州中医药职业学院犀牛大道北段</v>
          </cell>
          <cell r="H4163" t="str">
            <v>程黄刚</v>
          </cell>
          <cell r="I4163">
            <v>15108211617</v>
          </cell>
        </row>
        <row r="4164">
          <cell r="A4164" t="str">
            <v>达钢</v>
          </cell>
          <cell r="B4164" t="str">
            <v>螺纹钢</v>
          </cell>
          <cell r="C4164" t="str">
            <v>HRB400E Φ18 9m</v>
          </cell>
          <cell r="D4164" t="str">
            <v>吨</v>
          </cell>
          <cell r="E4164">
            <v>12</v>
          </cell>
          <cell r="F4164">
            <v>45828</v>
          </cell>
          <cell r="G4164" t="str">
            <v>（商投建工达州中医药科技园-1工区）达州市通川区达州中医药职业学院犀牛大道北段</v>
          </cell>
          <cell r="H4164" t="str">
            <v>程黄刚</v>
          </cell>
          <cell r="I4164">
            <v>15108211617</v>
          </cell>
        </row>
        <row r="4165">
          <cell r="A4165" t="str">
            <v>达钢</v>
          </cell>
          <cell r="B4165" t="str">
            <v>螺纹钢</v>
          </cell>
          <cell r="C4165" t="str">
            <v>HRB400E Φ20 9m</v>
          </cell>
          <cell r="D4165" t="str">
            <v>吨</v>
          </cell>
          <cell r="E4165">
            <v>6</v>
          </cell>
          <cell r="F4165">
            <v>45828</v>
          </cell>
          <cell r="G4165" t="str">
            <v>（商投建工达州中医药科技园-1工区）达州市通川区达州中医药职业学院犀牛大道北段</v>
          </cell>
          <cell r="H4165" t="str">
            <v>程黄刚</v>
          </cell>
          <cell r="I4165">
            <v>15108211617</v>
          </cell>
        </row>
        <row r="4166">
          <cell r="A4166" t="str">
            <v>德胜恒嘉</v>
          </cell>
          <cell r="B4166" t="str">
            <v>螺纹钢</v>
          </cell>
          <cell r="C4166" t="str">
            <v>HRB400EФ18*9m</v>
          </cell>
          <cell r="D4166" t="str">
            <v>吨</v>
          </cell>
          <cell r="E4166">
            <v>35</v>
          </cell>
          <cell r="F4166">
            <v>45828</v>
          </cell>
          <cell r="G4166" t="str">
            <v>（中铁六局呼和公司康新高速TJ4-2标）四川省甘孜藏族自治州康定市新都桥镇东俄罗三村中建八局搅拌站旁</v>
          </cell>
          <cell r="H4166" t="str">
            <v>王龙</v>
          </cell>
          <cell r="I4166">
            <v>18809490151</v>
          </cell>
        </row>
        <row r="4167">
          <cell r="A4167" t="str">
            <v>德胜恒嘉</v>
          </cell>
          <cell r="B4167" t="str">
            <v>螺纹钢</v>
          </cell>
          <cell r="C4167" t="str">
            <v>HRB400EФ22*9mm</v>
          </cell>
          <cell r="D4167" t="str">
            <v>吨</v>
          </cell>
          <cell r="E4167">
            <v>35</v>
          </cell>
          <cell r="F4167">
            <v>45828</v>
          </cell>
          <cell r="G4167" t="str">
            <v>（中铁六局呼和公司康新高速TJ4-2标）四川省甘孜藏族自治州康定市新都桥镇东俄罗三村中建八局搅拌站旁</v>
          </cell>
          <cell r="H4167" t="str">
            <v>王坤</v>
          </cell>
          <cell r="I4167">
            <v>15647490007</v>
          </cell>
        </row>
        <row r="4168">
          <cell r="A4168" t="str">
            <v>钢固融</v>
          </cell>
          <cell r="B4168" t="str">
            <v>螺纹钢</v>
          </cell>
          <cell r="C4168" t="str">
            <v>HRB500EФ16*9m</v>
          </cell>
          <cell r="D4168" t="str">
            <v>吨</v>
          </cell>
          <cell r="E4168">
            <v>70</v>
          </cell>
          <cell r="F4168">
            <v>45828</v>
          </cell>
          <cell r="G4168" t="str">
            <v>（中核中原-温江北林医养综合体项目）四川省成都市温江区万春大道第三人民医院东</v>
          </cell>
          <cell r="H4168" t="str">
            <v>蔡杰</v>
          </cell>
          <cell r="I4168">
            <v>18875129329</v>
          </cell>
        </row>
        <row r="4169">
          <cell r="A4169" t="str">
            <v>海南海控</v>
          </cell>
          <cell r="B4169" t="str">
            <v>高线</v>
          </cell>
          <cell r="C4169" t="str">
            <v>HPB300Ф12</v>
          </cell>
          <cell r="D4169" t="str">
            <v>吨</v>
          </cell>
          <cell r="E4169">
            <v>35</v>
          </cell>
          <cell r="F4169">
            <v>45828</v>
          </cell>
          <cell r="G4169" t="str">
            <v>（中铁六局呼和公司康新高速TJ4-2标）四川省甘孜藏族自治州康定市新都桥镇东俄罗三村中建八局搅拌站旁</v>
          </cell>
          <cell r="H4169" t="str">
            <v>王坤</v>
          </cell>
          <cell r="I4169">
            <v>15647490007</v>
          </cell>
        </row>
        <row r="4170">
          <cell r="A4170" t="str">
            <v>润耀</v>
          </cell>
          <cell r="B4170" t="str">
            <v>盘螺</v>
          </cell>
          <cell r="C4170" t="str">
            <v>HRB400E Φ8</v>
          </cell>
          <cell r="D4170" t="str">
            <v>吨</v>
          </cell>
          <cell r="E4170">
            <v>5</v>
          </cell>
          <cell r="F4170">
            <v>45828</v>
          </cell>
          <cell r="G4170" t="str">
            <v>（华西简阳西城嘉苑）四川省成都市简阳市简城街道高屋村</v>
          </cell>
          <cell r="H4170" t="str">
            <v>张瀚镭</v>
          </cell>
          <cell r="I4170">
            <v>15884666220</v>
          </cell>
        </row>
        <row r="4171">
          <cell r="A4171" t="str">
            <v>润耀</v>
          </cell>
          <cell r="B4171" t="str">
            <v>螺纹钢</v>
          </cell>
          <cell r="C4171" t="str">
            <v>HRB400E Φ14 9m</v>
          </cell>
          <cell r="D4171" t="str">
            <v>吨</v>
          </cell>
          <cell r="E4171">
            <v>66</v>
          </cell>
          <cell r="F4171">
            <v>45828</v>
          </cell>
          <cell r="G4171" t="str">
            <v>（华西简阳西城嘉苑）四川省成都市简阳市简城街道高屋村</v>
          </cell>
          <cell r="H4171" t="str">
            <v>张瀚镭</v>
          </cell>
          <cell r="I4171">
            <v>15884666220</v>
          </cell>
        </row>
        <row r="4172">
          <cell r="A4172" t="str">
            <v>润耀</v>
          </cell>
          <cell r="B4172" t="str">
            <v>螺纹钢</v>
          </cell>
          <cell r="C4172" t="str">
            <v>HRB400E Φ16 9m</v>
          </cell>
          <cell r="D4172" t="str">
            <v>吨</v>
          </cell>
          <cell r="E4172">
            <v>3</v>
          </cell>
          <cell r="F4172">
            <v>45828</v>
          </cell>
          <cell r="G4172" t="str">
            <v>（华西简阳西城嘉苑）四川省成都市简阳市简城街道高屋村</v>
          </cell>
          <cell r="H4172" t="str">
            <v>张瀚镭</v>
          </cell>
          <cell r="I4172">
            <v>15884666220</v>
          </cell>
        </row>
        <row r="4173">
          <cell r="A4173" t="str">
            <v>润耀</v>
          </cell>
          <cell r="B4173" t="str">
            <v>螺纹钢</v>
          </cell>
          <cell r="C4173" t="str">
            <v>HRB400E Φ18 9m</v>
          </cell>
          <cell r="D4173" t="str">
            <v>吨</v>
          </cell>
          <cell r="E4173">
            <v>3</v>
          </cell>
          <cell r="F4173">
            <v>45828</v>
          </cell>
          <cell r="G4173" t="str">
            <v>（华西简阳西城嘉苑）四川省成都市简阳市简城街道高屋村</v>
          </cell>
          <cell r="H4173" t="str">
            <v>张瀚镭</v>
          </cell>
          <cell r="I4173">
            <v>15884666220</v>
          </cell>
        </row>
        <row r="4174">
          <cell r="A4174" t="str">
            <v>润耀</v>
          </cell>
          <cell r="B4174" t="str">
            <v>螺纹钢</v>
          </cell>
          <cell r="C4174" t="str">
            <v>HRB400E Φ20 9m</v>
          </cell>
          <cell r="D4174" t="str">
            <v>吨</v>
          </cell>
          <cell r="E4174">
            <v>21</v>
          </cell>
          <cell r="F4174">
            <v>45828</v>
          </cell>
          <cell r="G4174" t="str">
            <v>（华西简阳西城嘉苑）四川省成都市简阳市简城街道高屋村</v>
          </cell>
          <cell r="H4174" t="str">
            <v>张瀚镭</v>
          </cell>
          <cell r="I4174">
            <v>15884666220</v>
          </cell>
        </row>
        <row r="4175">
          <cell r="A4175" t="str">
            <v>润耀</v>
          </cell>
          <cell r="B4175" t="str">
            <v>螺纹钢</v>
          </cell>
          <cell r="C4175" t="str">
            <v>HRB400E Φ22 9m</v>
          </cell>
          <cell r="D4175" t="str">
            <v>吨</v>
          </cell>
          <cell r="E4175">
            <v>3</v>
          </cell>
          <cell r="F4175">
            <v>45828</v>
          </cell>
          <cell r="G4175" t="str">
            <v>（华西简阳西城嘉苑）四川省成都市简阳市简城街道高屋村</v>
          </cell>
          <cell r="H4175" t="str">
            <v>张瀚镭</v>
          </cell>
          <cell r="I4175">
            <v>15884666220</v>
          </cell>
        </row>
        <row r="4176">
          <cell r="A4176" t="str">
            <v>润耀</v>
          </cell>
          <cell r="B4176" t="str">
            <v>螺纹钢</v>
          </cell>
          <cell r="C4176" t="str">
            <v>HRB400E Φ25 9m</v>
          </cell>
          <cell r="D4176" t="str">
            <v>吨</v>
          </cell>
          <cell r="E4176">
            <v>5</v>
          </cell>
          <cell r="F4176">
            <v>45828</v>
          </cell>
          <cell r="G4176" t="str">
            <v>（华西简阳西城嘉苑）四川省成都市简阳市简城街道高屋村</v>
          </cell>
          <cell r="H4176" t="str">
            <v>张瀚镭</v>
          </cell>
          <cell r="I4176">
            <v>15884666220</v>
          </cell>
        </row>
        <row r="4177">
          <cell r="A4177" t="str">
            <v>润耀</v>
          </cell>
          <cell r="B4177" t="str">
            <v>盘螺</v>
          </cell>
          <cell r="C4177" t="str">
            <v>HRB400E Φ8</v>
          </cell>
          <cell r="D4177" t="str">
            <v>吨</v>
          </cell>
          <cell r="E4177">
            <v>7.5</v>
          </cell>
          <cell r="F4177">
            <v>45828</v>
          </cell>
          <cell r="G4177" t="str">
            <v>（华西萌海科创农业生态谷）成都市简阳市白金山水库</v>
          </cell>
          <cell r="H4177" t="str">
            <v>石清国</v>
          </cell>
          <cell r="I4177">
            <v>13458642015</v>
          </cell>
        </row>
        <row r="4178">
          <cell r="A4178" t="str">
            <v>润耀</v>
          </cell>
          <cell r="B4178" t="str">
            <v>盘螺</v>
          </cell>
          <cell r="C4178" t="str">
            <v>HRB400E Φ12</v>
          </cell>
          <cell r="D4178" t="str">
            <v>吨</v>
          </cell>
          <cell r="E4178">
            <v>5</v>
          </cell>
          <cell r="F4178">
            <v>45828</v>
          </cell>
          <cell r="G4178" t="str">
            <v>（华西萌海科创农业生态谷）成都市简阳市白金山水库</v>
          </cell>
          <cell r="H4178" t="str">
            <v>石清国</v>
          </cell>
          <cell r="I4178">
            <v>13458642015</v>
          </cell>
        </row>
        <row r="4179">
          <cell r="A4179" t="str">
            <v>润耀</v>
          </cell>
          <cell r="B4179" t="str">
            <v>螺纹钢</v>
          </cell>
          <cell r="C4179" t="str">
            <v>HRB400E Φ12 9m</v>
          </cell>
          <cell r="D4179" t="str">
            <v>吨</v>
          </cell>
          <cell r="E4179">
            <v>9</v>
          </cell>
          <cell r="F4179">
            <v>45828</v>
          </cell>
          <cell r="G4179" t="str">
            <v>（华西萌海科创农业生态谷）成都市简阳市白金山水库</v>
          </cell>
          <cell r="H4179" t="str">
            <v>石清国</v>
          </cell>
          <cell r="I4179">
            <v>13458642015</v>
          </cell>
        </row>
        <row r="4180">
          <cell r="A4180" t="str">
            <v>润耀</v>
          </cell>
          <cell r="B4180" t="str">
            <v>螺纹钢</v>
          </cell>
          <cell r="C4180" t="str">
            <v>HRB400E Φ14 9m</v>
          </cell>
          <cell r="D4180" t="str">
            <v>吨</v>
          </cell>
          <cell r="E4180">
            <v>3</v>
          </cell>
          <cell r="F4180">
            <v>45828</v>
          </cell>
          <cell r="G4180" t="str">
            <v>（华西萌海科创农业生态谷）成都市简阳市白金山水库</v>
          </cell>
          <cell r="H4180" t="str">
            <v>石清国</v>
          </cell>
          <cell r="I4180">
            <v>13458642015</v>
          </cell>
        </row>
        <row r="4181">
          <cell r="A4181" t="str">
            <v>润耀</v>
          </cell>
          <cell r="B4181" t="str">
            <v>螺纹钢</v>
          </cell>
          <cell r="C4181" t="str">
            <v>HRB400E Φ16 9m</v>
          </cell>
          <cell r="D4181" t="str">
            <v>吨</v>
          </cell>
          <cell r="E4181">
            <v>3</v>
          </cell>
          <cell r="F4181">
            <v>45828</v>
          </cell>
          <cell r="G4181" t="str">
            <v>（华西萌海科创农业生态谷）成都市简阳市白金山水库</v>
          </cell>
          <cell r="H4181" t="str">
            <v>石清国</v>
          </cell>
          <cell r="I4181">
            <v>13458642015</v>
          </cell>
        </row>
        <row r="4182">
          <cell r="A4182" t="str">
            <v>润耀</v>
          </cell>
          <cell r="B4182" t="str">
            <v>螺纹钢</v>
          </cell>
          <cell r="C4182" t="str">
            <v>HRB400E Φ20 9m</v>
          </cell>
          <cell r="D4182" t="str">
            <v>吨</v>
          </cell>
          <cell r="E4182">
            <v>3</v>
          </cell>
          <cell r="F4182">
            <v>45828</v>
          </cell>
          <cell r="G4182" t="str">
            <v>（华西萌海科创农业生态谷）成都市简阳市白金山水库</v>
          </cell>
          <cell r="H4182" t="str">
            <v>石清国</v>
          </cell>
          <cell r="I4182">
            <v>13458642015</v>
          </cell>
        </row>
        <row r="4183">
          <cell r="A4183" t="str">
            <v>润耀</v>
          </cell>
          <cell r="B4183" t="str">
            <v>螺纹钢</v>
          </cell>
          <cell r="C4183" t="str">
            <v>HRB400E Φ22 9m</v>
          </cell>
          <cell r="D4183" t="str">
            <v>吨</v>
          </cell>
          <cell r="E4183">
            <v>3</v>
          </cell>
          <cell r="F4183">
            <v>45828</v>
          </cell>
          <cell r="G4183" t="str">
            <v>（华西萌海科创农业生态谷）成都市简阳市白金山水库</v>
          </cell>
          <cell r="H4183" t="str">
            <v>石清国</v>
          </cell>
          <cell r="I4183">
            <v>13458642015</v>
          </cell>
        </row>
        <row r="4184">
          <cell r="A4184" t="str">
            <v>润耀</v>
          </cell>
          <cell r="B4184" t="str">
            <v>螺纹钢</v>
          </cell>
          <cell r="C4184" t="str">
            <v>HRB400E Φ28 9m</v>
          </cell>
          <cell r="D4184" t="str">
            <v>吨</v>
          </cell>
          <cell r="E4184">
            <v>3</v>
          </cell>
          <cell r="F4184">
            <v>45828</v>
          </cell>
          <cell r="G4184" t="str">
            <v>（华西萌海科创农业生态谷）成都市简阳市白金山水库</v>
          </cell>
          <cell r="H4184" t="str">
            <v>石清国</v>
          </cell>
          <cell r="I4184">
            <v>13458642015</v>
          </cell>
        </row>
        <row r="4185">
          <cell r="A4185" t="str">
            <v>润耀</v>
          </cell>
          <cell r="B4185" t="str">
            <v>螺纹钢</v>
          </cell>
          <cell r="C4185" t="str">
            <v>HRB500E Φ20</v>
          </cell>
          <cell r="D4185" t="str">
            <v>吨</v>
          </cell>
          <cell r="E4185">
            <v>6</v>
          </cell>
          <cell r="F4185">
            <v>45828</v>
          </cell>
          <cell r="G4185" t="str">
            <v>（华西萌海科创农业生态谷）成都市简阳市白金山水库</v>
          </cell>
          <cell r="H4185" t="str">
            <v>石清国</v>
          </cell>
          <cell r="I4185">
            <v>13458642015</v>
          </cell>
        </row>
        <row r="4186">
          <cell r="A4186" t="str">
            <v>润耀</v>
          </cell>
          <cell r="B4186" t="str">
            <v>螺纹钢</v>
          </cell>
          <cell r="C4186" t="str">
            <v>HRB500E Φ22</v>
          </cell>
          <cell r="D4186" t="str">
            <v>吨</v>
          </cell>
          <cell r="E4186">
            <v>6</v>
          </cell>
          <cell r="F4186">
            <v>45828</v>
          </cell>
          <cell r="G4186" t="str">
            <v>（华西萌海科创农业生态谷）成都市简阳市白金山水库</v>
          </cell>
          <cell r="H4186" t="str">
            <v>石清国</v>
          </cell>
          <cell r="I4186">
            <v>13458642015</v>
          </cell>
        </row>
        <row r="4187">
          <cell r="A4187" t="str">
            <v>润耀</v>
          </cell>
          <cell r="B4187" t="str">
            <v>螺纹钢</v>
          </cell>
          <cell r="C4187" t="str">
            <v>HRB500E Φ25</v>
          </cell>
          <cell r="D4187" t="str">
            <v>吨</v>
          </cell>
          <cell r="E4187">
            <v>21</v>
          </cell>
          <cell r="F4187">
            <v>45828</v>
          </cell>
          <cell r="G4187" t="str">
            <v>（华西萌海科创农业生态谷）成都市简阳市白金山水库</v>
          </cell>
          <cell r="H4187" t="str">
            <v>石清国</v>
          </cell>
          <cell r="I4187">
            <v>13458642015</v>
          </cell>
        </row>
        <row r="4188">
          <cell r="A4188" t="str">
            <v>润耀</v>
          </cell>
          <cell r="B4188" t="str">
            <v>盘螺</v>
          </cell>
          <cell r="C4188" t="str">
            <v>HRB400E Φ8</v>
          </cell>
          <cell r="D4188" t="str">
            <v>吨</v>
          </cell>
          <cell r="E4188">
            <v>26.5</v>
          </cell>
          <cell r="F4188">
            <v>45828</v>
          </cell>
          <cell r="G4188" t="str">
            <v>（华西萌海科创农业生态谷）成都市简阳市白金山水库</v>
          </cell>
          <cell r="H4188" t="str">
            <v>石清国</v>
          </cell>
          <cell r="I4188">
            <v>13458642015</v>
          </cell>
        </row>
        <row r="4189">
          <cell r="A4189" t="str">
            <v>润耀</v>
          </cell>
          <cell r="B4189" t="str">
            <v>盘螺</v>
          </cell>
          <cell r="C4189" t="str">
            <v>HRB400E Φ10</v>
          </cell>
          <cell r="D4189" t="str">
            <v>吨</v>
          </cell>
          <cell r="E4189">
            <v>10</v>
          </cell>
          <cell r="F4189">
            <v>45828</v>
          </cell>
          <cell r="G4189" t="str">
            <v>（华西萌海科创农业生态谷）成都市简阳市白金山水库</v>
          </cell>
          <cell r="H4189" t="str">
            <v>石清国</v>
          </cell>
          <cell r="I4189">
            <v>13458642015</v>
          </cell>
        </row>
        <row r="4190">
          <cell r="A4190" t="str">
            <v>山东高速</v>
          </cell>
          <cell r="B4190" t="str">
            <v>螺纹钢</v>
          </cell>
          <cell r="C4190" t="str">
            <v>HRB400E Φ22 9m</v>
          </cell>
          <cell r="D4190" t="str">
            <v>吨</v>
          </cell>
          <cell r="E4190">
            <v>18</v>
          </cell>
          <cell r="F4190">
            <v>45829</v>
          </cell>
          <cell r="G4190" t="str">
            <v>（中铁二局-成渝扩容4标）四川省成都市简阳市杨家镇桐子湾村二局拌合站</v>
          </cell>
          <cell r="H4190" t="str">
            <v>陈钢</v>
          </cell>
          <cell r="I4190">
            <v>13018165813</v>
          </cell>
        </row>
        <row r="4191">
          <cell r="A4191" t="str">
            <v>山东高速</v>
          </cell>
          <cell r="B4191" t="str">
            <v>螺纹钢</v>
          </cell>
          <cell r="C4191" t="str">
            <v>HRB400E Φ16 12m</v>
          </cell>
          <cell r="D4191" t="str">
            <v>吨</v>
          </cell>
          <cell r="E4191">
            <v>18</v>
          </cell>
          <cell r="F4191">
            <v>45829</v>
          </cell>
          <cell r="G4191" t="str">
            <v>（中铁二局-成渝扩容4标）四川省成都市简阳市杨家镇桐子湾村二局拌合站</v>
          </cell>
          <cell r="H4191" t="str">
            <v>陈钢</v>
          </cell>
          <cell r="I4191">
            <v>13018165813</v>
          </cell>
        </row>
        <row r="4192">
          <cell r="A4192" t="str">
            <v>山东高速</v>
          </cell>
          <cell r="B4192" t="str">
            <v>螺纹钢</v>
          </cell>
          <cell r="C4192" t="str">
            <v>HRB400E Φ28 9m</v>
          </cell>
          <cell r="D4192" t="str">
            <v>吨</v>
          </cell>
          <cell r="E4192">
            <v>35</v>
          </cell>
          <cell r="F4192">
            <v>45829</v>
          </cell>
          <cell r="G4192" t="str">
            <v>（中铁二局-成渝扩容4标）四川省成都市简阳市杨家镇桐子湾村二局拌合站</v>
          </cell>
          <cell r="H4192" t="str">
            <v>陈钢</v>
          </cell>
          <cell r="I4192">
            <v>13018165813</v>
          </cell>
        </row>
        <row r="4193">
          <cell r="A4193" t="str">
            <v>湖北商贸</v>
          </cell>
          <cell r="B4193" t="str">
            <v>高线</v>
          </cell>
          <cell r="C4193" t="str">
            <v>HPB300Φ8</v>
          </cell>
          <cell r="D4193" t="str">
            <v>吨</v>
          </cell>
          <cell r="E4193">
            <v>35</v>
          </cell>
          <cell r="F4193">
            <v>45829</v>
          </cell>
          <cell r="G4193" t="str">
            <v>（中铁北京局-资乐高速6标）四川省乐山市市中区土主镇资乐高速TJ6标项目试验室</v>
          </cell>
          <cell r="H4193" t="str">
            <v>刘岩</v>
          </cell>
          <cell r="I4193">
            <v>18543566469</v>
          </cell>
        </row>
        <row r="4194">
          <cell r="A4194" t="str">
            <v>润耀</v>
          </cell>
          <cell r="B4194" t="str">
            <v>盘螺</v>
          </cell>
          <cell r="C4194" t="str">
            <v>HRB400E Φ12</v>
          </cell>
          <cell r="D4194" t="str">
            <v>吨</v>
          </cell>
          <cell r="E4194">
            <v>35</v>
          </cell>
          <cell r="F4194">
            <v>45829</v>
          </cell>
          <cell r="G4194" t="str">
            <v>（中铁北京局-资乐高速6标）四川省乐山市市中区土主镇资乐高速TJ6标项目试验室</v>
          </cell>
          <cell r="H4194" t="str">
            <v>刘岩</v>
          </cell>
          <cell r="I4194">
            <v>18543566469</v>
          </cell>
        </row>
        <row r="4195">
          <cell r="A4195" t="str">
            <v>润耀</v>
          </cell>
          <cell r="B4195" t="str">
            <v>螺纹钢</v>
          </cell>
          <cell r="C4195" t="str">
            <v>HRB400E Φ12 12m</v>
          </cell>
          <cell r="D4195" t="str">
            <v>吨</v>
          </cell>
          <cell r="E4195">
            <v>18</v>
          </cell>
          <cell r="F4195">
            <v>45829</v>
          </cell>
          <cell r="G4195" t="str">
            <v>（中铁北京局-资乐高速6标）四川省乐山市市中区土主镇资乐高速TJ6标项目试验室</v>
          </cell>
          <cell r="H4195" t="str">
            <v>刘岩</v>
          </cell>
          <cell r="I4195">
            <v>18543566469</v>
          </cell>
        </row>
        <row r="4196">
          <cell r="A4196" t="str">
            <v>润耀</v>
          </cell>
          <cell r="B4196" t="str">
            <v>螺纹钢</v>
          </cell>
          <cell r="C4196" t="str">
            <v>HRB400E Φ16 9m</v>
          </cell>
          <cell r="D4196" t="str">
            <v>吨</v>
          </cell>
          <cell r="E4196">
            <v>18</v>
          </cell>
          <cell r="F4196">
            <v>45829</v>
          </cell>
          <cell r="G4196" t="str">
            <v>（中铁北京局-资乐高速6标）四川省乐山市市中区土主镇资乐高速TJ6标项目试验室</v>
          </cell>
          <cell r="H4196" t="str">
            <v>刘岩</v>
          </cell>
          <cell r="I4196">
            <v>18543566469</v>
          </cell>
        </row>
        <row r="4197">
          <cell r="A4197" t="str">
            <v>海南海控</v>
          </cell>
          <cell r="B4197" t="str">
            <v>螺纹钢</v>
          </cell>
          <cell r="C4197" t="str">
            <v>HRB400EФ20*9m</v>
          </cell>
          <cell r="D4197" t="str">
            <v>吨</v>
          </cell>
          <cell r="E4197">
            <v>35</v>
          </cell>
          <cell r="F4197">
            <v>45829</v>
          </cell>
          <cell r="G4197" t="str">
            <v>（中铁八局康新高速TJ4-1标）四川省甘孜州康定市新都桥镇超限载检测站</v>
          </cell>
          <cell r="H4197" t="str">
            <v>刘俊</v>
          </cell>
          <cell r="I4197">
            <v>18587764925</v>
          </cell>
        </row>
        <row r="4198">
          <cell r="A4198" t="str">
            <v>达钢</v>
          </cell>
          <cell r="B4198" t="str">
            <v>盘螺</v>
          </cell>
          <cell r="C4198" t="str">
            <v>HRB400E Φ6</v>
          </cell>
          <cell r="D4198" t="str">
            <v>吨</v>
          </cell>
          <cell r="E4198">
            <v>2.5</v>
          </cell>
          <cell r="F4198">
            <v>45830</v>
          </cell>
          <cell r="G4198" t="str">
            <v>（华西简阳西城嘉苑）四川省成都市简阳市简城街道高屋村</v>
          </cell>
          <cell r="H4198" t="str">
            <v>张瀚镭</v>
          </cell>
          <cell r="I4198">
            <v>15884666220</v>
          </cell>
        </row>
        <row r="4199">
          <cell r="A4199" t="str">
            <v>达钢</v>
          </cell>
          <cell r="B4199" t="str">
            <v>盘螺</v>
          </cell>
          <cell r="C4199" t="str">
            <v>HRB400E Φ8</v>
          </cell>
          <cell r="D4199" t="str">
            <v>吨</v>
          </cell>
          <cell r="E4199">
            <v>27</v>
          </cell>
          <cell r="F4199">
            <v>45830</v>
          </cell>
          <cell r="G4199" t="str">
            <v>（华西简阳西城嘉苑）四川省成都市简阳市简城街道高屋村</v>
          </cell>
          <cell r="H4199" t="str">
            <v>张瀚镭</v>
          </cell>
          <cell r="I4199">
            <v>15884666220</v>
          </cell>
        </row>
        <row r="4200">
          <cell r="A4200" t="str">
            <v>达钢</v>
          </cell>
          <cell r="B4200" t="str">
            <v>盘螺</v>
          </cell>
          <cell r="C4200" t="str">
            <v>HRB400E Φ10</v>
          </cell>
          <cell r="D4200" t="str">
            <v>吨</v>
          </cell>
          <cell r="E4200">
            <v>46</v>
          </cell>
          <cell r="F4200">
            <v>45830</v>
          </cell>
          <cell r="G4200" t="str">
            <v>（华西简阳西城嘉苑）四川省成都市简阳市简城街道高屋村</v>
          </cell>
          <cell r="H4200" t="str">
            <v>张瀚镭</v>
          </cell>
          <cell r="I4200">
            <v>15884666220</v>
          </cell>
        </row>
        <row r="4201">
          <cell r="A4201" t="str">
            <v>达钢</v>
          </cell>
          <cell r="B4201" t="str">
            <v>螺纹钢</v>
          </cell>
          <cell r="C4201" t="str">
            <v>HRB400E Φ14 9m</v>
          </cell>
          <cell r="D4201" t="str">
            <v>吨</v>
          </cell>
          <cell r="E4201">
            <v>30</v>
          </cell>
          <cell r="F4201">
            <v>45830</v>
          </cell>
          <cell r="G4201" t="str">
            <v>（华西简阳西城嘉苑）四川省成都市简阳市简城街道高屋村</v>
          </cell>
          <cell r="H4201" t="str">
            <v>张瀚镭</v>
          </cell>
          <cell r="I4201">
            <v>15884666220</v>
          </cell>
        </row>
        <row r="4202">
          <cell r="A4202" t="str">
            <v>达钢</v>
          </cell>
          <cell r="B4202" t="str">
            <v>螺纹钢</v>
          </cell>
          <cell r="C4202" t="str">
            <v>HRB400E Φ16 9m</v>
          </cell>
          <cell r="D4202" t="str">
            <v>吨</v>
          </cell>
          <cell r="E4202">
            <v>30</v>
          </cell>
          <cell r="F4202">
            <v>45830</v>
          </cell>
          <cell r="G4202" t="str">
            <v>（华西简阳西城嘉苑）四川省成都市简阳市简城街道高屋村</v>
          </cell>
          <cell r="H4202" t="str">
            <v>张瀚镭</v>
          </cell>
          <cell r="I4202">
            <v>15884666220</v>
          </cell>
        </row>
        <row r="4203">
          <cell r="A4203" t="str">
            <v>达钢</v>
          </cell>
          <cell r="B4203" t="str">
            <v>螺纹钢</v>
          </cell>
          <cell r="C4203" t="str">
            <v>HRB400E Φ18 9m</v>
          </cell>
          <cell r="D4203" t="str">
            <v>吨</v>
          </cell>
          <cell r="E4203">
            <v>3</v>
          </cell>
          <cell r="F4203">
            <v>45830</v>
          </cell>
          <cell r="G4203" t="str">
            <v>（华西简阳西城嘉苑）四川省成都市简阳市简城街道高屋村</v>
          </cell>
          <cell r="H4203" t="str">
            <v>张瀚镭</v>
          </cell>
          <cell r="I4203">
            <v>15884666220</v>
          </cell>
        </row>
        <row r="4204">
          <cell r="A4204" t="str">
            <v>达钢</v>
          </cell>
          <cell r="B4204" t="str">
            <v>螺纹钢</v>
          </cell>
          <cell r="C4204" t="str">
            <v>HRB400E Φ22 9m</v>
          </cell>
          <cell r="D4204" t="str">
            <v>吨</v>
          </cell>
          <cell r="E4204">
            <v>6</v>
          </cell>
          <cell r="F4204">
            <v>45830</v>
          </cell>
          <cell r="G4204" t="str">
            <v>（华西简阳西城嘉苑）四川省成都市简阳市简城街道高屋村</v>
          </cell>
          <cell r="H4204" t="str">
            <v>张瀚镭</v>
          </cell>
          <cell r="I4204">
            <v>15884666220</v>
          </cell>
        </row>
        <row r="4205">
          <cell r="A4205" t="str">
            <v>晋邦</v>
          </cell>
          <cell r="B4205" t="str">
            <v>盘螺</v>
          </cell>
          <cell r="C4205" t="str">
            <v>HRB400E Φ8</v>
          </cell>
          <cell r="D4205" t="str">
            <v>吨</v>
          </cell>
          <cell r="E4205">
            <v>35</v>
          </cell>
          <cell r="F4205">
            <v>45830</v>
          </cell>
          <cell r="G4205" t="str">
            <v>（商投建工达州中医药科技园-4工区-7号楼）达州市通川区达州中医药职业学院犀牛大道北段</v>
          </cell>
          <cell r="H4205" t="str">
            <v>张扬</v>
          </cell>
          <cell r="I4205">
            <v>18381904567</v>
          </cell>
        </row>
        <row r="4206">
          <cell r="A4206" t="str">
            <v>德胜恒嘉</v>
          </cell>
          <cell r="B4206" t="str">
            <v>螺纹钢</v>
          </cell>
          <cell r="C4206" t="str">
            <v>HRB400EФ28*9m</v>
          </cell>
          <cell r="D4206" t="str">
            <v>吨</v>
          </cell>
          <cell r="E4206">
            <v>30</v>
          </cell>
          <cell r="F4206">
            <v>45830</v>
          </cell>
          <cell r="G4206" t="str">
            <v>（中铁六局呼和公司康新高速TJ4-2标）四川省甘孜藏族自治州康定市新都桥镇东俄罗三村中建八局搅拌站旁</v>
          </cell>
          <cell r="H4206" t="str">
            <v>王龙</v>
          </cell>
          <cell r="I4206">
            <v>18809490151</v>
          </cell>
        </row>
        <row r="4207">
          <cell r="A4207" t="str">
            <v>德胜恒嘉</v>
          </cell>
          <cell r="B4207" t="str">
            <v>螺纹钢</v>
          </cell>
          <cell r="C4207" t="str">
            <v>HRB400EФ22*9mm</v>
          </cell>
          <cell r="D4207" t="str">
            <v>吨</v>
          </cell>
          <cell r="E4207">
            <v>5</v>
          </cell>
          <cell r="F4207">
            <v>45830</v>
          </cell>
          <cell r="G4207" t="str">
            <v>（中铁六局呼和公司康新高速TJ4-2标）四川省甘孜藏族自治州康定市新都桥镇东俄罗三村中建八局搅拌站旁</v>
          </cell>
          <cell r="H4207" t="str">
            <v>王龙</v>
          </cell>
          <cell r="I4207">
            <v>18809490151</v>
          </cell>
        </row>
        <row r="4208">
          <cell r="A4208" t="str">
            <v>晋邦</v>
          </cell>
          <cell r="B4208" t="str">
            <v>螺纹钢</v>
          </cell>
          <cell r="C4208" t="str">
            <v>HRB500E Φ20</v>
          </cell>
          <cell r="D4208" t="str">
            <v>吨</v>
          </cell>
          <cell r="E4208">
            <v>8</v>
          </cell>
          <cell r="F4208">
            <v>45830</v>
          </cell>
          <cell r="G4208" t="str">
            <v>（四川商建-射洪城乡一体化项目）遂宁市射洪市忠新幼儿园北侧约220米新溪小区</v>
          </cell>
          <cell r="H4208" t="str">
            <v>柏子刚</v>
          </cell>
          <cell r="I4208">
            <v>15692885305</v>
          </cell>
        </row>
        <row r="4209">
          <cell r="A4209" t="str">
            <v>晋邦</v>
          </cell>
          <cell r="B4209" t="str">
            <v>螺纹钢</v>
          </cell>
          <cell r="C4209" t="str">
            <v>HRB500E Φ22</v>
          </cell>
          <cell r="D4209" t="str">
            <v>吨</v>
          </cell>
          <cell r="E4209">
            <v>5</v>
          </cell>
          <cell r="F4209">
            <v>45830</v>
          </cell>
          <cell r="G4209" t="str">
            <v>（四川商建-射洪城乡一体化项目）遂宁市射洪市忠新幼儿园北侧约220米新溪小区</v>
          </cell>
          <cell r="H4209" t="str">
            <v>柏子刚</v>
          </cell>
          <cell r="I4209">
            <v>15692885305</v>
          </cell>
        </row>
        <row r="4210">
          <cell r="A4210" t="str">
            <v>晋邦</v>
          </cell>
          <cell r="B4210" t="str">
            <v>螺纹钢</v>
          </cell>
          <cell r="C4210" t="str">
            <v>HRB500E Φ25</v>
          </cell>
          <cell r="D4210" t="str">
            <v>吨</v>
          </cell>
          <cell r="E4210">
            <v>22</v>
          </cell>
          <cell r="F4210">
            <v>45830</v>
          </cell>
          <cell r="G4210" t="str">
            <v>（四川商建-射洪城乡一体化项目）遂宁市射洪市忠新幼儿园北侧约220米新溪小区</v>
          </cell>
          <cell r="H4210" t="str">
            <v>柏子刚</v>
          </cell>
          <cell r="I4210">
            <v>15692885305</v>
          </cell>
        </row>
        <row r="4211">
          <cell r="A4211" t="str">
            <v>润耀</v>
          </cell>
          <cell r="B4211" t="str">
            <v>螺纹钢</v>
          </cell>
          <cell r="C4211" t="str">
            <v>HRB400E Φ12 9m</v>
          </cell>
          <cell r="D4211" t="str">
            <v>吨</v>
          </cell>
          <cell r="E4211">
            <v>10</v>
          </cell>
          <cell r="F4211">
            <v>45831</v>
          </cell>
          <cell r="G4211" t="str">
            <v>（北京工程局乐山机场项目）乐山市五通桥区冠英镇</v>
          </cell>
          <cell r="H4211" t="str">
            <v>王治</v>
          </cell>
          <cell r="I4211">
            <v>18811564698</v>
          </cell>
        </row>
        <row r="4212">
          <cell r="A4212" t="str">
            <v>润耀</v>
          </cell>
          <cell r="B4212" t="str">
            <v>盘螺</v>
          </cell>
          <cell r="C4212" t="str">
            <v>HRB400E Φ8</v>
          </cell>
          <cell r="D4212" t="str">
            <v>吨</v>
          </cell>
          <cell r="E4212">
            <v>27</v>
          </cell>
          <cell r="F4212">
            <v>45831</v>
          </cell>
          <cell r="G4212" t="str">
            <v>（北京工程局乐山机场项目）乐山市五通桥区冠英镇</v>
          </cell>
          <cell r="H4212" t="str">
            <v>王治</v>
          </cell>
          <cell r="I4212">
            <v>18811564698</v>
          </cell>
        </row>
        <row r="4213">
          <cell r="A4213" t="str">
            <v>润耀</v>
          </cell>
          <cell r="B4213" t="str">
            <v>螺纹钢</v>
          </cell>
          <cell r="C4213" t="str">
            <v>HRB500E Φ25 9m</v>
          </cell>
          <cell r="D4213" t="str">
            <v>吨</v>
          </cell>
          <cell r="E4213">
            <v>35</v>
          </cell>
          <cell r="F4213">
            <v>45831</v>
          </cell>
          <cell r="G4213" t="str">
            <v>（中铁广州局-资乐高速5标）四川省乐山市井研县希望大道116号</v>
          </cell>
          <cell r="H4213" t="str">
            <v>廖俊杰</v>
          </cell>
          <cell r="I4213">
            <v>15775100965</v>
          </cell>
        </row>
        <row r="4214">
          <cell r="A4214" t="str">
            <v>湖北商贸</v>
          </cell>
          <cell r="B4214" t="str">
            <v>螺纹钢</v>
          </cell>
          <cell r="C4214" t="str">
            <v>HRB500E Φ25 9m</v>
          </cell>
          <cell r="D4214" t="str">
            <v>吨</v>
          </cell>
          <cell r="E4214">
            <v>35</v>
          </cell>
          <cell r="F4214">
            <v>45831</v>
          </cell>
          <cell r="G4214" t="str">
            <v>（中铁广州局-资乐高速5标）四川省乐山市井研县希望大道116号</v>
          </cell>
          <cell r="H4214" t="str">
            <v>廖俊杰</v>
          </cell>
          <cell r="I4214">
            <v>15775100965</v>
          </cell>
        </row>
        <row r="4215">
          <cell r="A4215" t="str">
            <v>钢固融</v>
          </cell>
          <cell r="B4215" t="str">
            <v>高线</v>
          </cell>
          <cell r="C4215" t="str">
            <v>HPB300Φ6</v>
          </cell>
          <cell r="D4215" t="str">
            <v>吨</v>
          </cell>
          <cell r="E4215">
            <v>2</v>
          </cell>
          <cell r="F4215">
            <v>45831</v>
          </cell>
          <cell r="G4215" t="str">
            <v>（五局新津tod项目）成都市新津区旭辉天府未来城南(华金路南)</v>
          </cell>
          <cell r="H4215" t="str">
            <v>戴军</v>
          </cell>
          <cell r="I4215">
            <v>15984585768</v>
          </cell>
        </row>
        <row r="4216">
          <cell r="A4216" t="str">
            <v>钢固融</v>
          </cell>
          <cell r="B4216" t="str">
            <v>高线</v>
          </cell>
          <cell r="C4216" t="str">
            <v>HPB300Φ8</v>
          </cell>
          <cell r="D4216" t="str">
            <v>吨</v>
          </cell>
          <cell r="E4216">
            <v>2</v>
          </cell>
          <cell r="F4216">
            <v>45831</v>
          </cell>
          <cell r="G4216" t="str">
            <v>（五局新津tod项目）成都市新津区旭辉天府未来城南(华金路南)</v>
          </cell>
          <cell r="H4216" t="str">
            <v>戴军</v>
          </cell>
          <cell r="I4216">
            <v>15984585768</v>
          </cell>
        </row>
        <row r="4217">
          <cell r="A4217" t="str">
            <v>钢固融</v>
          </cell>
          <cell r="B4217" t="str">
            <v>盘螺</v>
          </cell>
          <cell r="C4217" t="str">
            <v>HRB400E Φ6</v>
          </cell>
          <cell r="D4217" t="str">
            <v>吨</v>
          </cell>
          <cell r="E4217">
            <v>8</v>
          </cell>
          <cell r="F4217">
            <v>45831</v>
          </cell>
          <cell r="G4217" t="str">
            <v>（五局新津tod项目）成都市新津区旭辉天府未来城南(华金路南)</v>
          </cell>
          <cell r="H4217" t="str">
            <v>戴军</v>
          </cell>
          <cell r="I4217">
            <v>15984585768</v>
          </cell>
        </row>
        <row r="4218">
          <cell r="A4218" t="str">
            <v>钢固融</v>
          </cell>
          <cell r="B4218" t="str">
            <v>盘螺</v>
          </cell>
          <cell r="C4218" t="str">
            <v>HRB400E Φ8</v>
          </cell>
          <cell r="D4218" t="str">
            <v>吨</v>
          </cell>
          <cell r="E4218">
            <v>32</v>
          </cell>
          <cell r="F4218">
            <v>45831</v>
          </cell>
          <cell r="G4218" t="str">
            <v>（五局新津tod项目）成都市新津区旭辉天府未来城南(华金路南)</v>
          </cell>
          <cell r="H4218" t="str">
            <v>戴军</v>
          </cell>
          <cell r="I4218">
            <v>15984585768</v>
          </cell>
        </row>
        <row r="4219">
          <cell r="A4219" t="str">
            <v>钢固融</v>
          </cell>
          <cell r="B4219" t="str">
            <v>盘螺</v>
          </cell>
          <cell r="C4219" t="str">
            <v>HRB400E Φ10</v>
          </cell>
          <cell r="D4219" t="str">
            <v>吨</v>
          </cell>
          <cell r="E4219">
            <v>30</v>
          </cell>
          <cell r="F4219">
            <v>45831</v>
          </cell>
          <cell r="G4219" t="str">
            <v>（五局新津tod项目）成都市新津区旭辉天府未来城南(华金路南)</v>
          </cell>
          <cell r="H4219" t="str">
            <v>戴军</v>
          </cell>
          <cell r="I4219">
            <v>15984585768</v>
          </cell>
        </row>
        <row r="4220">
          <cell r="A4220" t="str">
            <v>钢固融</v>
          </cell>
          <cell r="B4220" t="str">
            <v>螺纹钢</v>
          </cell>
          <cell r="C4220" t="str">
            <v>HRB400E Φ12 9m</v>
          </cell>
          <cell r="D4220" t="str">
            <v>吨</v>
          </cell>
          <cell r="E4220">
            <v>35</v>
          </cell>
          <cell r="F4220">
            <v>45831</v>
          </cell>
          <cell r="G4220" t="str">
            <v>（五局新津tod项目）成都市新津区旭辉天府未来城南(华金路南)</v>
          </cell>
          <cell r="H4220" t="str">
            <v>戴军</v>
          </cell>
          <cell r="I4220">
            <v>15984585768</v>
          </cell>
        </row>
        <row r="4221">
          <cell r="A4221" t="str">
            <v>钢固融</v>
          </cell>
          <cell r="B4221" t="str">
            <v>螺纹钢</v>
          </cell>
          <cell r="C4221" t="str">
            <v>HRB400E Φ14 9m</v>
          </cell>
          <cell r="D4221" t="str">
            <v>吨</v>
          </cell>
          <cell r="E4221">
            <v>15</v>
          </cell>
          <cell r="F4221">
            <v>45831</v>
          </cell>
          <cell r="G4221" t="str">
            <v>（五局新津tod项目）成都市新津区旭辉天府未来城南(华金路南)</v>
          </cell>
          <cell r="H4221" t="str">
            <v>戴军</v>
          </cell>
          <cell r="I4221">
            <v>15984585768</v>
          </cell>
        </row>
        <row r="4222">
          <cell r="A4222" t="str">
            <v>钢固融</v>
          </cell>
          <cell r="B4222" t="str">
            <v>螺纹钢</v>
          </cell>
          <cell r="C4222" t="str">
            <v>HRB400E Φ16 9m</v>
          </cell>
          <cell r="D4222" t="str">
            <v>吨</v>
          </cell>
          <cell r="E4222">
            <v>10</v>
          </cell>
          <cell r="F4222">
            <v>45831</v>
          </cell>
          <cell r="G4222" t="str">
            <v>（五局新津tod项目）成都市新津区旭辉天府未来城南(华金路南)</v>
          </cell>
          <cell r="H4222" t="str">
            <v>戴军</v>
          </cell>
          <cell r="I4222">
            <v>15984585768</v>
          </cell>
        </row>
        <row r="4223">
          <cell r="A4223" t="str">
            <v>钢固融</v>
          </cell>
          <cell r="B4223" t="str">
            <v>螺纹钢</v>
          </cell>
          <cell r="C4223" t="str">
            <v>HRB400E Φ18 9m</v>
          </cell>
          <cell r="D4223" t="str">
            <v>吨</v>
          </cell>
          <cell r="E4223">
            <v>15</v>
          </cell>
          <cell r="F4223">
            <v>45831</v>
          </cell>
          <cell r="G4223" t="str">
            <v>（五局新津tod项目）成都市新津区旭辉天府未来城南(华金路南)</v>
          </cell>
          <cell r="H4223" t="str">
            <v>戴军</v>
          </cell>
          <cell r="I4223">
            <v>15984585768</v>
          </cell>
        </row>
        <row r="4224">
          <cell r="A4224" t="str">
            <v>钢固融</v>
          </cell>
          <cell r="B4224" t="str">
            <v>螺纹钢</v>
          </cell>
          <cell r="C4224" t="str">
            <v>HRB400E Φ20 9m</v>
          </cell>
          <cell r="D4224" t="str">
            <v>吨</v>
          </cell>
          <cell r="E4224">
            <v>15</v>
          </cell>
          <cell r="F4224">
            <v>45831</v>
          </cell>
          <cell r="G4224" t="str">
            <v>（五局新津tod项目）成都市新津区旭辉天府未来城南(华金路南)</v>
          </cell>
          <cell r="H4224" t="str">
            <v>戴军</v>
          </cell>
          <cell r="I4224">
            <v>15984585768</v>
          </cell>
        </row>
        <row r="4225">
          <cell r="A4225" t="str">
            <v>钢固融</v>
          </cell>
          <cell r="B4225" t="str">
            <v>螺纹钢</v>
          </cell>
          <cell r="C4225" t="str">
            <v>HRB400E Φ22 9m</v>
          </cell>
          <cell r="D4225" t="str">
            <v>吨</v>
          </cell>
          <cell r="E4225">
            <v>2.5</v>
          </cell>
          <cell r="F4225">
            <v>45831</v>
          </cell>
          <cell r="G4225" t="str">
            <v>（五局新津tod项目）成都市新津区旭辉天府未来城南(华金路南)</v>
          </cell>
          <cell r="H4225" t="str">
            <v>戴军</v>
          </cell>
          <cell r="I4225">
            <v>15984585768</v>
          </cell>
        </row>
        <row r="4226">
          <cell r="A4226" t="str">
            <v>钢固融</v>
          </cell>
          <cell r="B4226" t="str">
            <v>螺纹钢</v>
          </cell>
          <cell r="C4226" t="str">
            <v>HRB400E Φ25 9m</v>
          </cell>
          <cell r="D4226" t="str">
            <v>吨</v>
          </cell>
          <cell r="E4226">
            <v>2.5</v>
          </cell>
          <cell r="F4226">
            <v>45831</v>
          </cell>
          <cell r="G4226" t="str">
            <v>（五局新津tod项目）成都市新津区旭辉天府未来城南(华金路南)</v>
          </cell>
          <cell r="H4226" t="str">
            <v>戴军</v>
          </cell>
          <cell r="I4226">
            <v>15984585768</v>
          </cell>
        </row>
        <row r="4227">
          <cell r="A4227" t="str">
            <v>钢固融</v>
          </cell>
          <cell r="B4227" t="str">
            <v>螺纹钢</v>
          </cell>
          <cell r="C4227" t="str">
            <v>HRB500E Φ12 9m</v>
          </cell>
          <cell r="D4227" t="str">
            <v>吨</v>
          </cell>
          <cell r="E4227">
            <v>2.5</v>
          </cell>
          <cell r="F4227">
            <v>45831</v>
          </cell>
          <cell r="G4227" t="str">
            <v>（五局新津tod项目）成都市新津区旭辉天府未来城南(华金路南)</v>
          </cell>
          <cell r="H4227" t="str">
            <v>戴军</v>
          </cell>
          <cell r="I4227">
            <v>15984585768</v>
          </cell>
        </row>
        <row r="4228">
          <cell r="A4228" t="str">
            <v>钢固融</v>
          </cell>
          <cell r="B4228" t="str">
            <v>螺纹钢</v>
          </cell>
          <cell r="C4228" t="str">
            <v>HRB500E Φ14 9m</v>
          </cell>
          <cell r="D4228" t="str">
            <v>吨</v>
          </cell>
          <cell r="E4228">
            <v>2.5</v>
          </cell>
          <cell r="F4228">
            <v>45831</v>
          </cell>
          <cell r="G4228" t="str">
            <v>（五局新津tod项目）成都市新津区旭辉天府未来城南(华金路南)</v>
          </cell>
          <cell r="H4228" t="str">
            <v>戴军</v>
          </cell>
          <cell r="I4228">
            <v>15984585768</v>
          </cell>
        </row>
        <row r="4229">
          <cell r="A4229" t="str">
            <v>钢固融</v>
          </cell>
          <cell r="B4229" t="str">
            <v>螺纹钢</v>
          </cell>
          <cell r="C4229" t="str">
            <v>HRB500E Φ16 9m</v>
          </cell>
          <cell r="D4229" t="str">
            <v>吨</v>
          </cell>
          <cell r="E4229">
            <v>2.5</v>
          </cell>
          <cell r="F4229">
            <v>45831</v>
          </cell>
          <cell r="G4229" t="str">
            <v>（五局新津tod项目）成都市新津区旭辉天府未来城南(华金路南)</v>
          </cell>
          <cell r="H4229" t="str">
            <v>戴军</v>
          </cell>
          <cell r="I4229">
            <v>15984585768</v>
          </cell>
        </row>
        <row r="4230">
          <cell r="A4230" t="str">
            <v>钢固融</v>
          </cell>
          <cell r="B4230" t="str">
            <v>螺纹钢</v>
          </cell>
          <cell r="C4230" t="str">
            <v>HRB500E Φ18 9m</v>
          </cell>
          <cell r="D4230" t="str">
            <v>吨</v>
          </cell>
          <cell r="E4230">
            <v>2.5</v>
          </cell>
          <cell r="F4230">
            <v>45831</v>
          </cell>
          <cell r="G4230" t="str">
            <v>（五局新津tod项目）成都市新津区旭辉天府未来城南(华金路南)</v>
          </cell>
          <cell r="H4230" t="str">
            <v>戴军</v>
          </cell>
          <cell r="I4230">
            <v>15984585768</v>
          </cell>
        </row>
        <row r="4231">
          <cell r="A4231" t="str">
            <v>钢固融</v>
          </cell>
          <cell r="B4231" t="str">
            <v>螺纹钢</v>
          </cell>
          <cell r="C4231" t="str">
            <v>HRB500E Φ22 9m</v>
          </cell>
          <cell r="D4231" t="str">
            <v>吨</v>
          </cell>
          <cell r="E4231">
            <v>2.5</v>
          </cell>
          <cell r="F4231">
            <v>45831</v>
          </cell>
          <cell r="G4231" t="str">
            <v>（五局新津tod项目）成都市新津区旭辉天府未来城南(华金路南)</v>
          </cell>
          <cell r="H4231" t="str">
            <v>戴军</v>
          </cell>
          <cell r="I4231">
            <v>15984585768</v>
          </cell>
        </row>
        <row r="4232">
          <cell r="A4232" t="str">
            <v>钢固融</v>
          </cell>
          <cell r="B4232" t="str">
            <v>螺纹钢</v>
          </cell>
          <cell r="C4232" t="str">
            <v>HRB500E Φ25 9m</v>
          </cell>
          <cell r="D4232" t="str">
            <v>吨</v>
          </cell>
          <cell r="E4232">
            <v>10</v>
          </cell>
          <cell r="F4232">
            <v>45831</v>
          </cell>
          <cell r="G4232" t="str">
            <v>（五局新津tod项目）成都市新津区旭辉天府未来城南(华金路南)</v>
          </cell>
          <cell r="H4232" t="str">
            <v>戴军</v>
          </cell>
          <cell r="I4232">
            <v>15984585768</v>
          </cell>
        </row>
        <row r="4233">
          <cell r="A4233" t="str">
            <v>晋邦</v>
          </cell>
          <cell r="B4233" t="str">
            <v>盘螺</v>
          </cell>
          <cell r="C4233" t="str">
            <v>HRB400E Φ12</v>
          </cell>
          <cell r="D4233" t="str">
            <v>吨</v>
          </cell>
          <cell r="E4233">
            <v>27</v>
          </cell>
          <cell r="F4233">
            <v>45831</v>
          </cell>
          <cell r="G4233" t="str">
            <v>（华西简阳西城嘉苑）四川省成都市简阳市简城街道高屋村</v>
          </cell>
          <cell r="H4233" t="str">
            <v>张瀚镭</v>
          </cell>
          <cell r="I4233">
            <v>15884666220</v>
          </cell>
        </row>
        <row r="4234">
          <cell r="A4234" t="str">
            <v>晋邦</v>
          </cell>
          <cell r="B4234" t="str">
            <v>螺纹钢</v>
          </cell>
          <cell r="C4234" t="str">
            <v>HRB400E Φ16 9m</v>
          </cell>
          <cell r="D4234" t="str">
            <v>吨</v>
          </cell>
          <cell r="E4234">
            <v>18</v>
          </cell>
          <cell r="F4234">
            <v>45831</v>
          </cell>
          <cell r="G4234" t="str">
            <v>（华西简阳西城嘉苑）四川省成都市简阳市简城街道高屋村</v>
          </cell>
          <cell r="H4234" t="str">
            <v>张瀚镭</v>
          </cell>
          <cell r="I4234">
            <v>15884666220</v>
          </cell>
        </row>
        <row r="4235">
          <cell r="A4235" t="str">
            <v>晋邦</v>
          </cell>
          <cell r="B4235" t="str">
            <v>螺纹钢</v>
          </cell>
          <cell r="C4235" t="str">
            <v>HRB400E Φ20 9m</v>
          </cell>
          <cell r="D4235" t="str">
            <v>吨</v>
          </cell>
          <cell r="E4235">
            <v>21</v>
          </cell>
          <cell r="F4235">
            <v>45831</v>
          </cell>
          <cell r="G4235" t="str">
            <v>（华西简阳西城嘉苑）四川省成都市简阳市简城街道高屋村</v>
          </cell>
          <cell r="H4235" t="str">
            <v>张瀚镭</v>
          </cell>
          <cell r="I4235">
            <v>15884666220</v>
          </cell>
        </row>
        <row r="4236">
          <cell r="A4236" t="str">
            <v>晋邦</v>
          </cell>
          <cell r="B4236" t="str">
            <v>螺纹钢</v>
          </cell>
          <cell r="C4236" t="str">
            <v>HRB400E Φ25 9m</v>
          </cell>
          <cell r="D4236" t="str">
            <v>吨</v>
          </cell>
          <cell r="E4236">
            <v>6</v>
          </cell>
          <cell r="F4236">
            <v>45831</v>
          </cell>
          <cell r="G4236" t="str">
            <v>（华西简阳西城嘉苑）四川省成都市简阳市简城街道高屋村</v>
          </cell>
          <cell r="H4236" t="str">
            <v>张瀚镭</v>
          </cell>
          <cell r="I4236">
            <v>15884666220</v>
          </cell>
        </row>
        <row r="4237">
          <cell r="A4237" t="str">
            <v>晋邦</v>
          </cell>
          <cell r="B4237" t="str">
            <v>螺纹钢</v>
          </cell>
          <cell r="C4237" t="str">
            <v>HRB400E Φ28 9m</v>
          </cell>
          <cell r="D4237" t="str">
            <v>吨</v>
          </cell>
          <cell r="E4237">
            <v>2.5</v>
          </cell>
          <cell r="F4237">
            <v>45831</v>
          </cell>
          <cell r="G4237" t="str">
            <v>（十九冶-江龙高速三分部）重庆市云阳县蔈草镇三坵田*小尖山梁场</v>
          </cell>
          <cell r="H4237" t="str">
            <v>任海军</v>
          </cell>
          <cell r="I4237">
            <v>17725037830</v>
          </cell>
        </row>
        <row r="4238">
          <cell r="A4238" t="str">
            <v>晋邦</v>
          </cell>
          <cell r="B4238" t="str">
            <v>螺纹钢</v>
          </cell>
          <cell r="C4238" t="str">
            <v>HRB400E Φ25 9m</v>
          </cell>
          <cell r="D4238" t="str">
            <v>吨</v>
          </cell>
          <cell r="E4238">
            <v>2.5</v>
          </cell>
          <cell r="F4238">
            <v>45831</v>
          </cell>
          <cell r="G4238" t="str">
            <v>（十九冶-江龙高速三分部）重庆市云阳县蔈草镇三坵田*小尖山梁场</v>
          </cell>
          <cell r="H4238" t="str">
            <v>任海军</v>
          </cell>
          <cell r="I4238">
            <v>17725037830</v>
          </cell>
        </row>
        <row r="4239">
          <cell r="A4239" t="str">
            <v>晋邦</v>
          </cell>
          <cell r="B4239" t="str">
            <v>螺纹钢</v>
          </cell>
          <cell r="C4239" t="str">
            <v>HRB400E Φ16 9m</v>
          </cell>
          <cell r="D4239" t="str">
            <v>吨</v>
          </cell>
          <cell r="E4239">
            <v>25</v>
          </cell>
          <cell r="F4239">
            <v>45831</v>
          </cell>
          <cell r="G4239" t="str">
            <v>（十九冶-江龙高速三分部）重庆市云阳县蔈草镇三坵田*小尖山梁场</v>
          </cell>
          <cell r="H4239" t="str">
            <v>任海军</v>
          </cell>
          <cell r="I4239">
            <v>17725037830</v>
          </cell>
        </row>
        <row r="4240">
          <cell r="A4240" t="str">
            <v>晋邦</v>
          </cell>
          <cell r="B4240" t="str">
            <v>螺纹钢</v>
          </cell>
          <cell r="C4240" t="str">
            <v>HRB400E Φ12 9m</v>
          </cell>
          <cell r="D4240" t="str">
            <v>吨</v>
          </cell>
          <cell r="E4240">
            <v>32</v>
          </cell>
          <cell r="F4240">
            <v>45831</v>
          </cell>
          <cell r="G4240" t="str">
            <v>（十九冶-江龙高速三分部）重庆市云阳县蔈草镇三坵田*小尖山梁场</v>
          </cell>
          <cell r="H4240" t="str">
            <v>任海军</v>
          </cell>
          <cell r="I4240">
            <v>17725037830</v>
          </cell>
        </row>
        <row r="4241">
          <cell r="A4241" t="str">
            <v>晋邦</v>
          </cell>
          <cell r="B4241" t="str">
            <v>高线</v>
          </cell>
          <cell r="C4241" t="str">
            <v>HPB300Φ10</v>
          </cell>
          <cell r="D4241" t="str">
            <v>吨</v>
          </cell>
          <cell r="E4241">
            <v>5</v>
          </cell>
          <cell r="F4241">
            <v>45831</v>
          </cell>
          <cell r="G4241" t="str">
            <v>（十九冶-江龙高速二分部）重庆市云阳县S305附近*龙角梁场</v>
          </cell>
          <cell r="H4241" t="str">
            <v>张鹏</v>
          </cell>
          <cell r="I4241">
            <v>18223006448</v>
          </cell>
        </row>
        <row r="4242">
          <cell r="A4242" t="str">
            <v>晋邦</v>
          </cell>
          <cell r="B4242" t="str">
            <v>盘螺</v>
          </cell>
          <cell r="C4242" t="str">
            <v>HRB400E Φ10</v>
          </cell>
          <cell r="D4242" t="str">
            <v>吨</v>
          </cell>
          <cell r="E4242">
            <v>15</v>
          </cell>
          <cell r="F4242">
            <v>45831</v>
          </cell>
          <cell r="G4242" t="str">
            <v>（十九冶-江龙高速二分部）重庆市云阳县S305附近*龙角梁场</v>
          </cell>
          <cell r="H4242" t="str">
            <v>张鹏</v>
          </cell>
          <cell r="I4242">
            <v>18223006448</v>
          </cell>
        </row>
        <row r="4243">
          <cell r="A4243" t="str">
            <v>晋邦</v>
          </cell>
          <cell r="B4243" t="str">
            <v>螺纹钢</v>
          </cell>
          <cell r="C4243" t="str">
            <v>HRB400E Φ12 9m</v>
          </cell>
          <cell r="D4243" t="str">
            <v>吨</v>
          </cell>
          <cell r="E4243">
            <v>35</v>
          </cell>
          <cell r="F4243">
            <v>45831</v>
          </cell>
          <cell r="G4243" t="str">
            <v>（十九冶-江龙高速二分部）重庆市云阳县S305附近*龙角梁场</v>
          </cell>
          <cell r="H4243" t="str">
            <v>张鹏</v>
          </cell>
          <cell r="I4243">
            <v>18223006448</v>
          </cell>
        </row>
        <row r="4244">
          <cell r="A4244" t="str">
            <v>晋邦</v>
          </cell>
          <cell r="B4244" t="str">
            <v>螺纹钢</v>
          </cell>
          <cell r="C4244" t="str">
            <v>HRB400E Φ28 9m</v>
          </cell>
          <cell r="D4244" t="str">
            <v>吨</v>
          </cell>
          <cell r="E4244">
            <v>10</v>
          </cell>
          <cell r="F4244">
            <v>45831</v>
          </cell>
          <cell r="G4244" t="str">
            <v>（十九冶-江龙高速二分部）重庆市云阳县S305附近*龙角梁场</v>
          </cell>
          <cell r="H4244" t="str">
            <v>张鹏</v>
          </cell>
          <cell r="I4244">
            <v>18223006448</v>
          </cell>
        </row>
        <row r="4245">
          <cell r="A4245" t="str">
            <v>海南海控</v>
          </cell>
          <cell r="B4245" t="str">
            <v>螺纹钢</v>
          </cell>
          <cell r="C4245" t="str">
            <v>HRB400EФ22*9m</v>
          </cell>
          <cell r="D4245" t="str">
            <v>吨</v>
          </cell>
          <cell r="E4245">
            <v>105</v>
          </cell>
          <cell r="F4245">
            <v>45831</v>
          </cell>
          <cell r="G4245" t="str">
            <v>（中铁一局四公司康新高速TJ1-1标贡不卡隧道）四川省甘孜州康定市折多塘村车管所旁</v>
          </cell>
          <cell r="H4245" t="str">
            <v>李彰</v>
          </cell>
          <cell r="I4245">
            <v>18523285235</v>
          </cell>
        </row>
        <row r="4246">
          <cell r="A4246" t="str">
            <v>润耀</v>
          </cell>
          <cell r="B4246" t="str">
            <v>盘圆</v>
          </cell>
          <cell r="C4246" t="str">
            <v>HPB300Ф8</v>
          </cell>
          <cell r="D4246" t="str">
            <v>吨</v>
          </cell>
          <cell r="E4246">
            <v>4</v>
          </cell>
          <cell r="F4246">
            <v>45831</v>
          </cell>
          <cell r="G4246" t="str">
            <v>（成铁西物-重庆渝北金山项目）重庆市渝北区康庄美地C区（司机拍摄签收小票时需设置时间及地点水印）</v>
          </cell>
          <cell r="H4246" t="str">
            <v>黄永福</v>
          </cell>
          <cell r="I4246" t="str">
            <v>15982823571</v>
          </cell>
        </row>
        <row r="4247">
          <cell r="A4247" t="str">
            <v>润耀</v>
          </cell>
          <cell r="B4247" t="str">
            <v>盘圆</v>
          </cell>
          <cell r="C4247" t="str">
            <v>HPB300Ф10</v>
          </cell>
          <cell r="D4247" t="str">
            <v>吨</v>
          </cell>
          <cell r="E4247">
            <v>5</v>
          </cell>
          <cell r="F4247">
            <v>45831</v>
          </cell>
          <cell r="G4247" t="str">
            <v>（成铁西物-重庆渝北金山项目）重庆市渝北区康庄美地C区（司机拍摄签收小票时需设置时间及地点水印）</v>
          </cell>
          <cell r="H4247" t="str">
            <v>黄永福</v>
          </cell>
          <cell r="I4247" t="str">
            <v>15982823571</v>
          </cell>
        </row>
        <row r="4248">
          <cell r="A4248" t="str">
            <v>润耀</v>
          </cell>
          <cell r="B4248" t="str">
            <v>盘圆</v>
          </cell>
          <cell r="C4248" t="str">
            <v>HPB300Ф12</v>
          </cell>
          <cell r="D4248" t="str">
            <v>吨</v>
          </cell>
          <cell r="E4248">
            <v>2</v>
          </cell>
          <cell r="F4248">
            <v>45831</v>
          </cell>
          <cell r="G4248" t="str">
            <v>（成铁西物-重庆渝北金山项目）重庆市渝北区康庄美地C区（司机拍摄签收小票时需设置时间及地点水印）</v>
          </cell>
          <cell r="H4248" t="str">
            <v>黄永福</v>
          </cell>
          <cell r="I4248" t="str">
            <v>15982823571</v>
          </cell>
        </row>
        <row r="4249">
          <cell r="A4249" t="str">
            <v>润耀</v>
          </cell>
          <cell r="B4249" t="str">
            <v>螺纹钢</v>
          </cell>
          <cell r="C4249" t="str">
            <v>HRB400EФ14*9m</v>
          </cell>
          <cell r="D4249" t="str">
            <v>吨</v>
          </cell>
          <cell r="E4249">
            <v>8</v>
          </cell>
          <cell r="F4249">
            <v>45831</v>
          </cell>
          <cell r="G4249" t="str">
            <v>（成铁西物-重庆渝北金山项目）重庆市渝北区康庄美地C区（司机拍摄签收小票时需设置时间及地点水印）</v>
          </cell>
          <cell r="H4249" t="str">
            <v>黄永福</v>
          </cell>
          <cell r="I4249" t="str">
            <v>15982823571</v>
          </cell>
        </row>
        <row r="4250">
          <cell r="A4250" t="str">
            <v>润耀</v>
          </cell>
          <cell r="B4250" t="str">
            <v>螺纹钢</v>
          </cell>
          <cell r="C4250" t="str">
            <v>HRB400EФ16*9m</v>
          </cell>
          <cell r="D4250" t="str">
            <v>吨</v>
          </cell>
          <cell r="E4250">
            <v>10</v>
          </cell>
          <cell r="F4250">
            <v>45831</v>
          </cell>
          <cell r="G4250" t="str">
            <v>（成铁西物-重庆渝北金山项目）重庆市渝北区康庄美地C区（司机拍摄签收小票时需设置时间及地点水印）</v>
          </cell>
          <cell r="H4250" t="str">
            <v>黄永福</v>
          </cell>
          <cell r="I4250" t="str">
            <v>15982823571</v>
          </cell>
        </row>
        <row r="4251">
          <cell r="A4251" t="str">
            <v>润耀</v>
          </cell>
          <cell r="B4251" t="str">
            <v>螺纹钢</v>
          </cell>
          <cell r="C4251" t="str">
            <v>HRB400EФ18*9m</v>
          </cell>
          <cell r="D4251" t="str">
            <v>吨</v>
          </cell>
          <cell r="E4251">
            <v>14</v>
          </cell>
          <cell r="F4251">
            <v>45831</v>
          </cell>
          <cell r="G4251" t="str">
            <v>（成铁西物-重庆渝北金山项目）重庆市渝北区康庄美地C区（司机拍摄签收小票时需设置时间及地点水印）</v>
          </cell>
          <cell r="H4251" t="str">
            <v>黄永福</v>
          </cell>
          <cell r="I4251" t="str">
            <v>15982823571</v>
          </cell>
        </row>
        <row r="4252">
          <cell r="A4252" t="str">
            <v>润耀</v>
          </cell>
          <cell r="B4252" t="str">
            <v>螺纹钢</v>
          </cell>
          <cell r="C4252" t="str">
            <v>HRB400EФ25*9m</v>
          </cell>
          <cell r="D4252" t="str">
            <v>吨</v>
          </cell>
          <cell r="E4252">
            <v>10</v>
          </cell>
          <cell r="F4252">
            <v>45831</v>
          </cell>
          <cell r="G4252" t="str">
            <v>（成铁西物-重庆渝北金山项目）重庆市渝北区康庄美地C区（司机拍摄签收小票时需设置时间及地点水印）</v>
          </cell>
          <cell r="H4252" t="str">
            <v>黄永福</v>
          </cell>
          <cell r="I4252" t="str">
            <v>15982823571</v>
          </cell>
        </row>
        <row r="4253">
          <cell r="A4253" t="str">
            <v>润耀</v>
          </cell>
          <cell r="B4253" t="str">
            <v>盘螺</v>
          </cell>
          <cell r="C4253" t="str">
            <v>HRB400E Φ12</v>
          </cell>
          <cell r="D4253" t="str">
            <v>吨</v>
          </cell>
          <cell r="E4253">
            <v>20</v>
          </cell>
          <cell r="F4253">
            <v>45831</v>
          </cell>
          <cell r="G4253" t="str">
            <v>（华西酒城南）成都市武侯区火车南站西路8号酒城南项目</v>
          </cell>
          <cell r="H4253" t="str">
            <v>龙耀宇</v>
          </cell>
          <cell r="I4253">
            <v>18384145895</v>
          </cell>
        </row>
        <row r="4254">
          <cell r="A4254" t="str">
            <v>钢固融</v>
          </cell>
          <cell r="B4254" t="str">
            <v>盘螺</v>
          </cell>
          <cell r="C4254" t="str">
            <v>HRB400E Φ8</v>
          </cell>
          <cell r="D4254" t="str">
            <v>吨</v>
          </cell>
          <cell r="E4254">
            <v>5</v>
          </cell>
          <cell r="F4254">
            <v>45832</v>
          </cell>
          <cell r="G4254" t="str">
            <v>(武汉电气化局成达万高铁强电项目-渠县)四川省达州市渠县渠北镇雷家湾渠县北站旁</v>
          </cell>
          <cell r="H4254" t="str">
            <v>刘频</v>
          </cell>
          <cell r="I4254">
            <v>18779627939</v>
          </cell>
        </row>
        <row r="4255">
          <cell r="A4255" t="str">
            <v>钢固融</v>
          </cell>
          <cell r="B4255" t="str">
            <v>盘螺</v>
          </cell>
          <cell r="C4255" t="str">
            <v>HRB400E Φ10</v>
          </cell>
          <cell r="D4255" t="str">
            <v>吨</v>
          </cell>
          <cell r="E4255">
            <v>5</v>
          </cell>
          <cell r="F4255">
            <v>45832</v>
          </cell>
          <cell r="G4255" t="str">
            <v>(武汉电气化局成达万高铁强电项目-渠县)四川省达州市渠县渠北镇雷家湾渠县北站旁</v>
          </cell>
          <cell r="H4255" t="str">
            <v>刘频</v>
          </cell>
          <cell r="I4255">
            <v>18779627939</v>
          </cell>
        </row>
        <row r="4256">
          <cell r="A4256" t="str">
            <v>钢固融</v>
          </cell>
          <cell r="B4256" t="str">
            <v>螺纹钢</v>
          </cell>
          <cell r="C4256" t="str">
            <v>HRB400E Φ12 12m</v>
          </cell>
          <cell r="D4256" t="str">
            <v>吨</v>
          </cell>
          <cell r="E4256">
            <v>10</v>
          </cell>
          <cell r="F4256">
            <v>45832</v>
          </cell>
          <cell r="G4256" t="str">
            <v>(武汉电气化局成达万高铁强电项目-渠县)四川省达州市渠县渠北镇雷家湾渠县北站旁</v>
          </cell>
          <cell r="H4256" t="str">
            <v>刘频</v>
          </cell>
          <cell r="I4256">
            <v>18779627939</v>
          </cell>
        </row>
        <row r="4257">
          <cell r="A4257" t="str">
            <v>钢固融</v>
          </cell>
          <cell r="B4257" t="str">
            <v>螺纹钢</v>
          </cell>
          <cell r="C4257" t="str">
            <v>HRB400E Φ14 12m</v>
          </cell>
          <cell r="D4257" t="str">
            <v>吨</v>
          </cell>
          <cell r="E4257">
            <v>5</v>
          </cell>
          <cell r="F4257">
            <v>45832</v>
          </cell>
          <cell r="G4257" t="str">
            <v>(武汉电气化局成达万高铁强电项目-渠县)四川省达州市渠县渠北镇雷家湾渠县北站旁</v>
          </cell>
          <cell r="H4257" t="str">
            <v>刘频</v>
          </cell>
          <cell r="I4257">
            <v>18779627939</v>
          </cell>
        </row>
        <row r="4258">
          <cell r="A4258" t="str">
            <v>钢固融</v>
          </cell>
          <cell r="B4258" t="str">
            <v>螺纹钢</v>
          </cell>
          <cell r="C4258" t="str">
            <v>HRB400E Φ16 12m</v>
          </cell>
          <cell r="D4258" t="str">
            <v>吨</v>
          </cell>
          <cell r="E4258">
            <v>15</v>
          </cell>
          <cell r="F4258">
            <v>45832</v>
          </cell>
          <cell r="G4258" t="str">
            <v>(武汉电气化局成达万高铁强电项目-渠县)四川省达州市渠县渠北镇雷家湾渠县北站旁</v>
          </cell>
          <cell r="H4258" t="str">
            <v>刘频</v>
          </cell>
          <cell r="I4258">
            <v>18779627939</v>
          </cell>
        </row>
        <row r="4259">
          <cell r="A4259" t="str">
            <v>钢固融</v>
          </cell>
          <cell r="B4259" t="str">
            <v>螺纹钢</v>
          </cell>
          <cell r="C4259" t="str">
            <v>HRB400E Φ18 12m</v>
          </cell>
          <cell r="D4259" t="str">
            <v>吨</v>
          </cell>
          <cell r="E4259">
            <v>25</v>
          </cell>
          <cell r="F4259">
            <v>45832</v>
          </cell>
          <cell r="G4259" t="str">
            <v>(武汉电气化局成达万高铁强电项目-渠县)四川省达州市渠县渠北镇雷家湾渠县北站旁</v>
          </cell>
          <cell r="H4259" t="str">
            <v>刘频</v>
          </cell>
          <cell r="I4259">
            <v>18779627939</v>
          </cell>
        </row>
        <row r="4260">
          <cell r="A4260" t="str">
            <v>钢固融</v>
          </cell>
          <cell r="B4260" t="str">
            <v>螺纹钢</v>
          </cell>
          <cell r="C4260" t="str">
            <v>HRB400E Φ20 12m</v>
          </cell>
          <cell r="D4260" t="str">
            <v>吨</v>
          </cell>
          <cell r="E4260">
            <v>12.5</v>
          </cell>
          <cell r="F4260">
            <v>45832</v>
          </cell>
          <cell r="G4260" t="str">
            <v>(武汉电气化局成达万高铁强电项目-渠县)四川省达州市渠县渠北镇雷家湾渠县北站旁</v>
          </cell>
          <cell r="H4260" t="str">
            <v>刘频</v>
          </cell>
          <cell r="I4260">
            <v>18779627939</v>
          </cell>
        </row>
        <row r="4261">
          <cell r="A4261" t="str">
            <v>钢固融</v>
          </cell>
          <cell r="B4261" t="str">
            <v>螺纹钢</v>
          </cell>
          <cell r="C4261" t="str">
            <v>HRB400E Φ22 12m</v>
          </cell>
          <cell r="D4261" t="str">
            <v>吨</v>
          </cell>
          <cell r="E4261">
            <v>2.5</v>
          </cell>
          <cell r="F4261">
            <v>45832</v>
          </cell>
          <cell r="G4261" t="str">
            <v>(武汉电气化局成达万高铁强电项目-渠县)四川省达州市渠县渠北镇雷家湾渠县北站旁</v>
          </cell>
          <cell r="H4261" t="str">
            <v>刘频</v>
          </cell>
          <cell r="I4261">
            <v>18779627939</v>
          </cell>
        </row>
        <row r="4262">
          <cell r="A4262" t="str">
            <v>钢固融</v>
          </cell>
          <cell r="B4262" t="str">
            <v>螺纹钢</v>
          </cell>
          <cell r="C4262" t="str">
            <v>HRB400E Φ25 12m</v>
          </cell>
          <cell r="D4262" t="str">
            <v>吨</v>
          </cell>
          <cell r="E4262">
            <v>17.5</v>
          </cell>
          <cell r="F4262">
            <v>45832</v>
          </cell>
          <cell r="G4262" t="str">
            <v>(武汉电气化局成达万高铁强电项目-渠县)四川省达州市渠县渠北镇雷家湾渠县北站旁</v>
          </cell>
          <cell r="H4262" t="str">
            <v>刘频</v>
          </cell>
          <cell r="I4262">
            <v>18779627939</v>
          </cell>
        </row>
        <row r="4263">
          <cell r="A4263" t="str">
            <v>钢固融</v>
          </cell>
          <cell r="B4263" t="str">
            <v>高线</v>
          </cell>
          <cell r="C4263" t="str">
            <v>HPB300 Φ6</v>
          </cell>
          <cell r="D4263" t="str">
            <v>吨</v>
          </cell>
          <cell r="E4263">
            <v>2.5</v>
          </cell>
          <cell r="F4263">
            <v>45832</v>
          </cell>
          <cell r="G4263" t="str">
            <v>(武汉电气化局成达万高铁强电项目-南充营山)四川省南充市营山县保真路景阳名城南50米(保真路东)</v>
          </cell>
          <cell r="H4263" t="str">
            <v>周开亮</v>
          </cell>
          <cell r="I4263">
            <v>18381485052</v>
          </cell>
        </row>
        <row r="4264">
          <cell r="A4264" t="str">
            <v>钢固融</v>
          </cell>
          <cell r="B4264" t="str">
            <v>盘螺</v>
          </cell>
          <cell r="C4264" t="str">
            <v>HRB400E Φ8</v>
          </cell>
          <cell r="D4264" t="str">
            <v>吨</v>
          </cell>
          <cell r="E4264">
            <v>5</v>
          </cell>
          <cell r="F4264">
            <v>45832</v>
          </cell>
          <cell r="G4264" t="str">
            <v>(武汉电气化局成达万高铁强电项目-南充营山)四川省南充市营山县保真路景阳名城南50米(保真路东)</v>
          </cell>
          <cell r="H4264" t="str">
            <v>周开亮</v>
          </cell>
          <cell r="I4264">
            <v>18381485052</v>
          </cell>
        </row>
        <row r="4265">
          <cell r="A4265" t="str">
            <v>钢固融</v>
          </cell>
          <cell r="B4265" t="str">
            <v>盘螺</v>
          </cell>
          <cell r="C4265" t="str">
            <v>HRB400E Φ10</v>
          </cell>
          <cell r="D4265" t="str">
            <v>吨</v>
          </cell>
          <cell r="E4265">
            <v>5</v>
          </cell>
          <cell r="F4265">
            <v>45832</v>
          </cell>
          <cell r="G4265" t="str">
            <v>(武汉电气化局成达万高铁强电项目-南充营山)四川省南充市营山县保真路景阳名城南50米(保真路东)</v>
          </cell>
          <cell r="H4265" t="str">
            <v>周开亮</v>
          </cell>
          <cell r="I4265">
            <v>18381485052</v>
          </cell>
        </row>
        <row r="4266">
          <cell r="A4266" t="str">
            <v>钢固融</v>
          </cell>
          <cell r="B4266" t="str">
            <v>螺纹钢</v>
          </cell>
          <cell r="C4266" t="str">
            <v>HRB400E Φ12 9m</v>
          </cell>
          <cell r="D4266" t="str">
            <v>吨</v>
          </cell>
          <cell r="E4266">
            <v>3</v>
          </cell>
          <cell r="F4266">
            <v>45832</v>
          </cell>
          <cell r="G4266" t="str">
            <v>(武汉电气化局成达万高铁强电项目-南充营山)四川省南充市营山县保真路景阳名城南50米(保真路东)</v>
          </cell>
          <cell r="H4266" t="str">
            <v>周开亮</v>
          </cell>
          <cell r="I4266">
            <v>18381485052</v>
          </cell>
        </row>
        <row r="4267">
          <cell r="A4267" t="str">
            <v>钢固融</v>
          </cell>
          <cell r="B4267" t="str">
            <v>螺纹钢</v>
          </cell>
          <cell r="C4267" t="str">
            <v>HRB400E Φ14 9m</v>
          </cell>
          <cell r="D4267" t="str">
            <v>吨</v>
          </cell>
          <cell r="E4267">
            <v>12</v>
          </cell>
          <cell r="F4267">
            <v>45832</v>
          </cell>
          <cell r="G4267" t="str">
            <v>(武汉电气化局成达万高铁强电项目-南充营山)四川省南充市营山县保真路景阳名城南50米(保真路东)</v>
          </cell>
          <cell r="H4267" t="str">
            <v>周开亮</v>
          </cell>
          <cell r="I4267">
            <v>18381485052</v>
          </cell>
        </row>
        <row r="4268">
          <cell r="A4268" t="str">
            <v>钢固融</v>
          </cell>
          <cell r="B4268" t="str">
            <v>螺纹钢</v>
          </cell>
          <cell r="C4268" t="str">
            <v>HRB400E Φ16 9m</v>
          </cell>
          <cell r="D4268" t="str">
            <v>吨</v>
          </cell>
          <cell r="E4268">
            <v>15</v>
          </cell>
          <cell r="F4268">
            <v>45832</v>
          </cell>
          <cell r="G4268" t="str">
            <v>(武汉电气化局成达万高铁强电项目-南充营山)四川省南充市营山县保真路景阳名城南50米(保真路东)</v>
          </cell>
          <cell r="H4268" t="str">
            <v>周开亮</v>
          </cell>
          <cell r="I4268">
            <v>18381485052</v>
          </cell>
        </row>
        <row r="4269">
          <cell r="A4269" t="str">
            <v>钢固融</v>
          </cell>
          <cell r="B4269" t="str">
            <v>螺纹钢</v>
          </cell>
          <cell r="C4269" t="str">
            <v>HRB400E Φ20 9m</v>
          </cell>
          <cell r="D4269" t="str">
            <v>吨</v>
          </cell>
          <cell r="E4269">
            <v>9</v>
          </cell>
          <cell r="F4269">
            <v>45832</v>
          </cell>
          <cell r="G4269" t="str">
            <v>(武汉电气化局成达万高铁强电项目-南充营山)四川省南充市营山县保真路景阳名城南50米(保真路东)</v>
          </cell>
          <cell r="H4269" t="str">
            <v>周开亮</v>
          </cell>
          <cell r="I4269">
            <v>18381485052</v>
          </cell>
        </row>
        <row r="4270">
          <cell r="A4270" t="str">
            <v>钢固融</v>
          </cell>
          <cell r="B4270" t="str">
            <v>螺纹钢</v>
          </cell>
          <cell r="C4270" t="str">
            <v>HRB400E Φ18 12m</v>
          </cell>
          <cell r="D4270" t="str">
            <v>吨</v>
          </cell>
          <cell r="E4270">
            <v>51</v>
          </cell>
          <cell r="F4270">
            <v>45832</v>
          </cell>
          <cell r="G4270" t="str">
            <v>(武汉电气化局成达万高铁强电项目-南充营山)四川省南充市营山县保真路景阳名城南50米(保真路东)</v>
          </cell>
          <cell r="H4270" t="str">
            <v>周开亮</v>
          </cell>
          <cell r="I4270">
            <v>18381485052</v>
          </cell>
        </row>
        <row r="4271">
          <cell r="A4271" t="str">
            <v>润耀</v>
          </cell>
          <cell r="B4271" t="str">
            <v>螺纹钢</v>
          </cell>
          <cell r="C4271" t="str">
            <v>HRB400E Φ16 9m</v>
          </cell>
          <cell r="D4271" t="str">
            <v>吨</v>
          </cell>
          <cell r="E4271">
            <v>35</v>
          </cell>
          <cell r="F4271">
            <v>45832</v>
          </cell>
          <cell r="G4271" t="str">
            <v>（中铁十局-资乐高速4标）四川省眉山市仁寿县彰加镇促进村中铁十局2#钢筋厂</v>
          </cell>
          <cell r="H4271" t="str">
            <v>杨飞</v>
          </cell>
          <cell r="I4271">
            <v>15667998777</v>
          </cell>
        </row>
        <row r="4272">
          <cell r="A4272" t="str">
            <v>润耀</v>
          </cell>
          <cell r="B4272" t="str">
            <v>螺纹钢</v>
          </cell>
          <cell r="C4272" t="str">
            <v>HRB400E Φ20 9m</v>
          </cell>
          <cell r="D4272" t="str">
            <v>吨</v>
          </cell>
          <cell r="E4272">
            <v>8</v>
          </cell>
          <cell r="F4272">
            <v>45832</v>
          </cell>
          <cell r="G4272" t="str">
            <v>（中铁十局-资乐高速4标）四川省眉山市仁寿县彰加镇促进村中铁十局2#钢筋厂</v>
          </cell>
          <cell r="H4272" t="str">
            <v>杨飞</v>
          </cell>
          <cell r="I4272">
            <v>15667998777</v>
          </cell>
        </row>
        <row r="4273">
          <cell r="A4273" t="str">
            <v>润耀</v>
          </cell>
          <cell r="B4273" t="str">
            <v>螺纹钢</v>
          </cell>
          <cell r="C4273" t="str">
            <v>HRB400E Φ25 9m</v>
          </cell>
          <cell r="D4273" t="str">
            <v>吨</v>
          </cell>
          <cell r="E4273">
            <v>27</v>
          </cell>
          <cell r="F4273">
            <v>45832</v>
          </cell>
          <cell r="G4273" t="str">
            <v>（中铁十局-资乐高速4标）四川省眉山市仁寿县彰加镇促进村中铁十局2#钢筋厂</v>
          </cell>
          <cell r="H4273" t="str">
            <v>杨飞</v>
          </cell>
          <cell r="I4273">
            <v>15667998777</v>
          </cell>
        </row>
        <row r="4274">
          <cell r="A4274" t="str">
            <v>润耀</v>
          </cell>
          <cell r="B4274" t="str">
            <v>螺纹钢</v>
          </cell>
          <cell r="C4274" t="str">
            <v>HRB400E Φ12 9m</v>
          </cell>
          <cell r="D4274" t="str">
            <v>吨</v>
          </cell>
          <cell r="E4274">
            <v>35</v>
          </cell>
          <cell r="F4274">
            <v>45832</v>
          </cell>
          <cell r="G4274" t="str">
            <v>（中铁十局-资乐高速4标）四川省眉山市仁寿县彰加镇促进村中铁十局2#钢筋厂</v>
          </cell>
          <cell r="H4274" t="str">
            <v>杨飞</v>
          </cell>
          <cell r="I4274">
            <v>15667998777</v>
          </cell>
        </row>
        <row r="4275">
          <cell r="A4275" t="str">
            <v>德胜恒嘉</v>
          </cell>
          <cell r="B4275" t="str">
            <v>螺纹钢</v>
          </cell>
          <cell r="C4275" t="str">
            <v>HRB500E Φ25 12m</v>
          </cell>
          <cell r="D4275" t="str">
            <v>吨</v>
          </cell>
          <cell r="E4275">
            <v>35</v>
          </cell>
          <cell r="F4275">
            <v>45832</v>
          </cell>
          <cell r="G4275" t="str">
            <v>（中铁十局-资乐高速4标）四川省眉山市仁寿县彰加镇促进村中铁十局2#钢筋厂</v>
          </cell>
          <cell r="H4275" t="str">
            <v>杨飞</v>
          </cell>
          <cell r="I4275">
            <v>15667998777</v>
          </cell>
        </row>
        <row r="4276">
          <cell r="A4276" t="str">
            <v>德胜恒嘉</v>
          </cell>
          <cell r="B4276" t="str">
            <v>螺纹钢</v>
          </cell>
          <cell r="C4276" t="str">
            <v>HRB400E Φ12 9m</v>
          </cell>
          <cell r="D4276" t="str">
            <v>吨</v>
          </cell>
          <cell r="E4276">
            <v>70</v>
          </cell>
          <cell r="F4276">
            <v>45832</v>
          </cell>
          <cell r="G4276" t="str">
            <v>（中铁十局-资乐高速4标）四川省眉山市仁寿县彰加镇促进村中铁十局2#钢筋厂</v>
          </cell>
          <cell r="H4276" t="str">
            <v>杨飞</v>
          </cell>
          <cell r="I4276">
            <v>15667998777</v>
          </cell>
        </row>
        <row r="4277">
          <cell r="A4277" t="str">
            <v>山东高速</v>
          </cell>
          <cell r="B4277" t="str">
            <v>螺纹钢</v>
          </cell>
          <cell r="C4277" t="str">
            <v>HRB400E Φ25 9m</v>
          </cell>
          <cell r="D4277" t="str">
            <v>吨</v>
          </cell>
          <cell r="E4277">
            <v>35</v>
          </cell>
          <cell r="F4277">
            <v>45832</v>
          </cell>
          <cell r="G4277" t="str">
            <v>（中铁三局成渝扩容ZCB3-1项目部）内江市胜利收费站红绿灯500米</v>
          </cell>
          <cell r="H4277" t="str">
            <v>王岩</v>
          </cell>
          <cell r="I4277">
            <v>17634813323</v>
          </cell>
        </row>
        <row r="4278">
          <cell r="A4278" t="str">
            <v>润耀</v>
          </cell>
          <cell r="B4278" t="str">
            <v>螺纹钢</v>
          </cell>
          <cell r="C4278" t="str">
            <v>HRB400E Φ32×9米</v>
          </cell>
          <cell r="D4278" t="str">
            <v>吨</v>
          </cell>
          <cell r="E4278">
            <v>105</v>
          </cell>
          <cell r="F4278">
            <v>45832</v>
          </cell>
          <cell r="G4278" t="str">
            <v>（自永1标八局二分公司钢筋棚）四川省自贡市大安区牛佛镇</v>
          </cell>
          <cell r="H4278" t="str">
            <v>王君杰</v>
          </cell>
          <cell r="I4278">
            <v>18919619850</v>
          </cell>
        </row>
        <row r="4279">
          <cell r="A4279" t="str">
            <v>润耀</v>
          </cell>
          <cell r="B4279" t="str">
            <v>螺纹钢</v>
          </cell>
          <cell r="C4279" t="str">
            <v>HRB500E Φ32×9米</v>
          </cell>
          <cell r="D4279" t="str">
            <v>吨</v>
          </cell>
          <cell r="E4279">
            <v>35</v>
          </cell>
          <cell r="F4279">
            <v>45832</v>
          </cell>
          <cell r="G4279" t="str">
            <v>（自永1标八局二分公司钢筋棚）四川省自贡市大安区牛佛镇</v>
          </cell>
          <cell r="H4279" t="str">
            <v>王君杰</v>
          </cell>
          <cell r="I4279">
            <v>18919619850</v>
          </cell>
        </row>
        <row r="4280">
          <cell r="A4280" t="str">
            <v>润耀</v>
          </cell>
          <cell r="B4280" t="str">
            <v>螺纹钢</v>
          </cell>
          <cell r="C4280" t="str">
            <v>HRB400E Φ25×9米</v>
          </cell>
          <cell r="D4280" t="str">
            <v>吨</v>
          </cell>
          <cell r="E4280">
            <v>17</v>
          </cell>
          <cell r="F4280">
            <v>45832</v>
          </cell>
          <cell r="G4280" t="str">
            <v>（自永2标九局西南分公司钢筋棚）四川省自贡市骑龙镇大湾村</v>
          </cell>
          <cell r="H4280" t="str">
            <v>高彦彬</v>
          </cell>
          <cell r="I4280">
            <v>13835906370</v>
          </cell>
        </row>
        <row r="4281">
          <cell r="A4281" t="str">
            <v>润耀</v>
          </cell>
          <cell r="B4281" t="str">
            <v>螺纹钢</v>
          </cell>
          <cell r="C4281" t="str">
            <v>HRB400E Φ12×9米</v>
          </cell>
          <cell r="D4281" t="str">
            <v>吨</v>
          </cell>
          <cell r="E4281">
            <v>18</v>
          </cell>
          <cell r="F4281">
            <v>45832</v>
          </cell>
          <cell r="G4281" t="str">
            <v>（自永2标九局西南分公司钢筋棚）四川省自贡市骑龙镇大湾村</v>
          </cell>
          <cell r="H4281" t="str">
            <v>高彦彬</v>
          </cell>
          <cell r="I4281">
            <v>13835906370</v>
          </cell>
        </row>
        <row r="4282">
          <cell r="A4282" t="str">
            <v>海南海控</v>
          </cell>
          <cell r="B4282" t="str">
            <v>螺纹钢</v>
          </cell>
          <cell r="C4282" t="str">
            <v>HRB400EФ25*9m</v>
          </cell>
          <cell r="D4282" t="str">
            <v>吨</v>
          </cell>
          <cell r="E4282">
            <v>35</v>
          </cell>
          <cell r="F4282">
            <v>45832</v>
          </cell>
          <cell r="G4282" t="str">
            <v>（中铁一局四公司康新高速TJ1-1标雅加梗隧道）四川省甘孜州康定市雅加梗</v>
          </cell>
          <cell r="H4282" t="str">
            <v>范国义</v>
          </cell>
          <cell r="I4282">
            <v>15897676433</v>
          </cell>
        </row>
        <row r="4283">
          <cell r="A4283" t="str">
            <v>海南海控</v>
          </cell>
          <cell r="B4283" t="str">
            <v>螺纹钢</v>
          </cell>
          <cell r="C4283" t="str">
            <v>HRB400EФ22*9mm</v>
          </cell>
          <cell r="D4283" t="str">
            <v>吨</v>
          </cell>
          <cell r="E4283">
            <v>35</v>
          </cell>
          <cell r="F4283">
            <v>45832</v>
          </cell>
          <cell r="G4283" t="str">
            <v>（中铁六局呼和公司康新高速TJ4-2标）四川省甘孜藏族自治州康定市新都桥镇东俄罗三村中建八局搅拌站旁</v>
          </cell>
          <cell r="H4283" t="str">
            <v>王龙</v>
          </cell>
          <cell r="I4283">
            <v>18809490151</v>
          </cell>
        </row>
        <row r="4284">
          <cell r="A4284" t="str">
            <v>晋邦</v>
          </cell>
          <cell r="B4284" t="str">
            <v>盘螺</v>
          </cell>
          <cell r="C4284" t="str">
            <v>HRB400EФ8</v>
          </cell>
          <cell r="D4284" t="str">
            <v>吨</v>
          </cell>
          <cell r="E4284">
            <v>18</v>
          </cell>
          <cell r="F4284">
            <v>45832</v>
          </cell>
          <cell r="G4284" t="str">
            <v>四川省南充市营山县咸安大道成都元泽环境技术有限公司营山分公司（中核华兴市政道路项目部）</v>
          </cell>
          <cell r="H4284" t="str">
            <v>黎家敏</v>
          </cell>
          <cell r="I4284" t="str">
            <v>15082798787</v>
          </cell>
        </row>
        <row r="4285">
          <cell r="A4285" t="str">
            <v>晋邦</v>
          </cell>
          <cell r="B4285" t="str">
            <v>螺纹钢</v>
          </cell>
          <cell r="C4285" t="str">
            <v>HRB400EФ28*9m</v>
          </cell>
          <cell r="D4285" t="str">
            <v>吨</v>
          </cell>
          <cell r="E4285">
            <v>17</v>
          </cell>
          <cell r="F4285">
            <v>45832</v>
          </cell>
          <cell r="G4285" t="str">
            <v>四川省南充市营山县咸安大道成都元泽环境技术有限公司营山分公司（中核华兴市政道路项目部）</v>
          </cell>
          <cell r="H4285" t="str">
            <v>黎家敏</v>
          </cell>
          <cell r="I4285" t="str">
            <v>15082798787</v>
          </cell>
        </row>
        <row r="4286">
          <cell r="A4286" t="str">
            <v>钢固融</v>
          </cell>
          <cell r="B4286" t="str">
            <v>螺纹钢</v>
          </cell>
          <cell r="C4286" t="str">
            <v>HRB400EФ12*9m</v>
          </cell>
          <cell r="D4286" t="str">
            <v>吨</v>
          </cell>
          <cell r="E4286">
            <v>32.5</v>
          </cell>
          <cell r="F4286">
            <v>45832</v>
          </cell>
          <cell r="G4286" t="str">
            <v>（中核中原-温江北林医养综合体项目）四川省成都市温江区万春大道第三人民医院东</v>
          </cell>
          <cell r="H4286" t="str">
            <v>蔡杰</v>
          </cell>
          <cell r="I4286">
            <v>18875129329</v>
          </cell>
        </row>
        <row r="4287">
          <cell r="A4287" t="str">
            <v>钢固融</v>
          </cell>
          <cell r="B4287" t="str">
            <v>螺纹钢</v>
          </cell>
          <cell r="C4287" t="str">
            <v>HRB400EФ14*9m</v>
          </cell>
          <cell r="D4287" t="str">
            <v>吨</v>
          </cell>
          <cell r="E4287">
            <v>5</v>
          </cell>
          <cell r="F4287">
            <v>45832</v>
          </cell>
          <cell r="G4287" t="str">
            <v>（中核中原-温江北林医养综合体项目）四川省成都市温江区万春大道第三人民医院东</v>
          </cell>
          <cell r="H4287" t="str">
            <v>蔡杰</v>
          </cell>
          <cell r="I4287">
            <v>18875129329</v>
          </cell>
        </row>
        <row r="4288">
          <cell r="A4288" t="str">
            <v>钢固融</v>
          </cell>
          <cell r="B4288" t="str">
            <v>螺纹钢</v>
          </cell>
          <cell r="C4288" t="str">
            <v>HRB400EФ20*9m</v>
          </cell>
          <cell r="D4288" t="str">
            <v>吨</v>
          </cell>
          <cell r="E4288">
            <v>12.5</v>
          </cell>
          <cell r="F4288">
            <v>45832</v>
          </cell>
          <cell r="G4288" t="str">
            <v>（中核中原-温江北林医养综合体项目）四川省成都市温江区万春大道第三人民医院东</v>
          </cell>
          <cell r="H4288" t="str">
            <v>蔡杰</v>
          </cell>
          <cell r="I4288">
            <v>18875129329</v>
          </cell>
        </row>
        <row r="4289">
          <cell r="A4289" t="str">
            <v>钢固融</v>
          </cell>
          <cell r="B4289" t="str">
            <v>螺纹钢</v>
          </cell>
          <cell r="C4289" t="str">
            <v>HRB400EФ25*9m</v>
          </cell>
          <cell r="D4289" t="str">
            <v>吨</v>
          </cell>
          <cell r="E4289">
            <v>5</v>
          </cell>
          <cell r="F4289">
            <v>45832</v>
          </cell>
          <cell r="G4289" t="str">
            <v>（中核中原-温江北林医养综合体项目）四川省成都市温江区万春大道第三人民医院东</v>
          </cell>
          <cell r="H4289" t="str">
            <v>蔡杰</v>
          </cell>
          <cell r="I4289">
            <v>18875129329</v>
          </cell>
        </row>
        <row r="4290">
          <cell r="A4290" t="str">
            <v>钢固融</v>
          </cell>
          <cell r="B4290" t="str">
            <v>螺纹钢</v>
          </cell>
          <cell r="C4290" t="str">
            <v>HRB500EФ14*9m</v>
          </cell>
          <cell r="D4290" t="str">
            <v>吨</v>
          </cell>
          <cell r="E4290">
            <v>27.5</v>
          </cell>
          <cell r="F4290">
            <v>45832</v>
          </cell>
          <cell r="G4290" t="str">
            <v>（中核中原-温江北林医养综合体项目）四川省成都市温江区万春大道第三人民医院东</v>
          </cell>
          <cell r="H4290" t="str">
            <v>蔡杰</v>
          </cell>
          <cell r="I4290">
            <v>18875129329</v>
          </cell>
        </row>
        <row r="4291">
          <cell r="A4291" t="str">
            <v>钢固融</v>
          </cell>
          <cell r="B4291" t="str">
            <v>螺纹钢</v>
          </cell>
          <cell r="C4291" t="str">
            <v>HRB500EФ20*9m</v>
          </cell>
          <cell r="D4291" t="str">
            <v>吨</v>
          </cell>
          <cell r="E4291">
            <v>20</v>
          </cell>
          <cell r="F4291">
            <v>45832</v>
          </cell>
          <cell r="G4291" t="str">
            <v>（中核中原-温江北林医养综合体项目）四川省成都市温江区万春大道第三人民医院东</v>
          </cell>
          <cell r="H4291" t="str">
            <v>蔡杰</v>
          </cell>
          <cell r="I4291">
            <v>18875129329</v>
          </cell>
        </row>
        <row r="4292">
          <cell r="A4292" t="str">
            <v>钢固融</v>
          </cell>
          <cell r="B4292" t="str">
            <v>螺纹钢</v>
          </cell>
          <cell r="C4292" t="str">
            <v>HRB500EФ22*12m</v>
          </cell>
          <cell r="D4292" t="str">
            <v>吨</v>
          </cell>
          <cell r="E4292">
            <v>15</v>
          </cell>
          <cell r="F4292">
            <v>45832</v>
          </cell>
          <cell r="G4292" t="str">
            <v>（中核中原-温江北林医养综合体项目）四川省成都市温江区万春大道第三人民医院东</v>
          </cell>
          <cell r="H4292" t="str">
            <v>蔡杰</v>
          </cell>
          <cell r="I4292">
            <v>18875129329</v>
          </cell>
        </row>
        <row r="4293">
          <cell r="A4293" t="str">
            <v>钢固融</v>
          </cell>
          <cell r="B4293" t="str">
            <v>螺纹钢</v>
          </cell>
          <cell r="C4293" t="str">
            <v>HRB500EФ22*9m</v>
          </cell>
          <cell r="D4293" t="str">
            <v>吨</v>
          </cell>
          <cell r="E4293">
            <v>15</v>
          </cell>
          <cell r="F4293">
            <v>45832</v>
          </cell>
          <cell r="G4293" t="str">
            <v>（中核中原-温江北林医养综合体项目）四川省成都市温江区万春大道第三人民医院东</v>
          </cell>
          <cell r="H4293" t="str">
            <v>蔡杰</v>
          </cell>
          <cell r="I4293">
            <v>18875129329</v>
          </cell>
        </row>
        <row r="4294">
          <cell r="A4294" t="str">
            <v>钢固融</v>
          </cell>
          <cell r="B4294" t="str">
            <v>螺纹钢</v>
          </cell>
          <cell r="C4294" t="str">
            <v>HRB500EФ25*12m</v>
          </cell>
          <cell r="D4294" t="str">
            <v>吨</v>
          </cell>
          <cell r="E4294">
            <v>30</v>
          </cell>
          <cell r="F4294">
            <v>45832</v>
          </cell>
          <cell r="G4294" t="str">
            <v>（中核中原-温江北林医养综合体项目）四川省成都市温江区万春大道第三人民医院东</v>
          </cell>
          <cell r="H4294" t="str">
            <v>蔡杰</v>
          </cell>
          <cell r="I4294">
            <v>18875129329</v>
          </cell>
        </row>
        <row r="4295">
          <cell r="A4295" t="str">
            <v>钢固融</v>
          </cell>
          <cell r="B4295" t="str">
            <v>螺纹钢</v>
          </cell>
          <cell r="C4295" t="str">
            <v>HRB500EФ25*9m</v>
          </cell>
          <cell r="D4295" t="str">
            <v>吨</v>
          </cell>
          <cell r="E4295">
            <v>32.5</v>
          </cell>
          <cell r="F4295">
            <v>45832</v>
          </cell>
          <cell r="G4295" t="str">
            <v>（中核中原-温江北林医养综合体项目）四川省成都市温江区万春大道第三人民医院东</v>
          </cell>
          <cell r="H4295" t="str">
            <v>蔡杰</v>
          </cell>
          <cell r="I4295">
            <v>18875129329</v>
          </cell>
        </row>
        <row r="4296">
          <cell r="A4296" t="str">
            <v>德胜恒嘉</v>
          </cell>
          <cell r="B4296" t="str">
            <v>螺纹钢</v>
          </cell>
          <cell r="C4296" t="str">
            <v>HRB400EФ20*9mm</v>
          </cell>
          <cell r="D4296" t="str">
            <v>吨</v>
          </cell>
          <cell r="E4296">
            <v>70</v>
          </cell>
          <cell r="F4296">
            <v>45832</v>
          </cell>
          <cell r="G4296" t="str">
            <v>（中铁六局呼和公司康新高速TJ4-2标）四川省甘孜藏族自治州康定市新都桥镇东俄罗三村中建八局搅拌站旁</v>
          </cell>
          <cell r="H4296" t="str">
            <v>王龙</v>
          </cell>
          <cell r="I4296">
            <v>18809490151</v>
          </cell>
        </row>
        <row r="4297">
          <cell r="A4297" t="str">
            <v>海南海控</v>
          </cell>
          <cell r="B4297" t="str">
            <v>盘圆</v>
          </cell>
          <cell r="C4297" t="str">
            <v>HPB300Ф8</v>
          </cell>
          <cell r="D4297" t="str">
            <v>吨</v>
          </cell>
          <cell r="E4297">
            <v>17</v>
          </cell>
          <cell r="F4297">
            <v>45832</v>
          </cell>
          <cell r="G4297" t="str">
            <v>（中铁一局四建康新高速TJ1-2标）四川省甘孜州康定市318国道玉顶积雪观景台旁</v>
          </cell>
          <cell r="H4297" t="str">
            <v>宋健</v>
          </cell>
          <cell r="I4297">
            <v>15691628566</v>
          </cell>
        </row>
        <row r="4298">
          <cell r="A4298" t="str">
            <v>海南海控</v>
          </cell>
          <cell r="B4298" t="str">
            <v>盘圆</v>
          </cell>
          <cell r="C4298" t="str">
            <v>HPB300Ф12</v>
          </cell>
          <cell r="D4298" t="str">
            <v>吨</v>
          </cell>
          <cell r="E4298">
            <v>17</v>
          </cell>
          <cell r="F4298">
            <v>45832</v>
          </cell>
          <cell r="G4298" t="str">
            <v>（中铁一局四建康新高速TJ1-2标）四川省甘孜州康定市318国道玉顶积雪观景台旁</v>
          </cell>
          <cell r="H4298" t="str">
            <v>宋健</v>
          </cell>
          <cell r="I4298">
            <v>15691628566</v>
          </cell>
        </row>
        <row r="4299">
          <cell r="A4299" t="str">
            <v>湖北商贸</v>
          </cell>
          <cell r="B4299" t="str">
            <v>高线</v>
          </cell>
          <cell r="C4299" t="str">
            <v>HPB300Φ8</v>
          </cell>
          <cell r="D4299" t="str">
            <v>吨</v>
          </cell>
          <cell r="E4299">
            <v>5</v>
          </cell>
          <cell r="F4299">
            <v>45833</v>
          </cell>
          <cell r="G4299" t="str">
            <v>（中铁北京局-资乐高速6标）四川省乐山市市中区土主镇资乐高速TJ6标项目试验室</v>
          </cell>
          <cell r="H4299" t="str">
            <v>刘岩</v>
          </cell>
          <cell r="I4299">
            <v>18543566469</v>
          </cell>
        </row>
        <row r="4300">
          <cell r="A4300" t="str">
            <v>湖北商贸</v>
          </cell>
          <cell r="B4300" t="str">
            <v>高线</v>
          </cell>
          <cell r="C4300" t="str">
            <v>HPB300Φ10</v>
          </cell>
          <cell r="D4300" t="str">
            <v>吨</v>
          </cell>
          <cell r="E4300">
            <v>30</v>
          </cell>
          <cell r="F4300">
            <v>45833</v>
          </cell>
          <cell r="G4300" t="str">
            <v>（中铁北京局-资乐高速6标）四川省乐山市市中区土主镇资乐高速TJ6标项目试验室</v>
          </cell>
          <cell r="H4300" t="str">
            <v>刘岩</v>
          </cell>
          <cell r="I4300">
            <v>18543566469</v>
          </cell>
        </row>
        <row r="4301">
          <cell r="A4301" t="str">
            <v>湖北商贸</v>
          </cell>
          <cell r="B4301" t="str">
            <v>螺纹钢</v>
          </cell>
          <cell r="C4301" t="str">
            <v>HRB400E Φ12 9m</v>
          </cell>
          <cell r="D4301" t="str">
            <v>吨</v>
          </cell>
          <cell r="E4301">
            <v>56</v>
          </cell>
          <cell r="F4301">
            <v>45833</v>
          </cell>
          <cell r="G4301" t="str">
            <v>（中铁北京局-资乐高速6标）四川省乐山市市中区土主镇资乐高速TJ6标项目试验室</v>
          </cell>
          <cell r="H4301" t="str">
            <v>刘岩</v>
          </cell>
          <cell r="I4301">
            <v>18543566469</v>
          </cell>
        </row>
        <row r="4302">
          <cell r="A4302" t="str">
            <v>湖北商贸</v>
          </cell>
          <cell r="B4302" t="str">
            <v>螺纹钢</v>
          </cell>
          <cell r="C4302" t="str">
            <v>HRB400E Φ25 9m</v>
          </cell>
          <cell r="D4302" t="str">
            <v>吨</v>
          </cell>
          <cell r="E4302">
            <v>6</v>
          </cell>
          <cell r="F4302">
            <v>45833</v>
          </cell>
          <cell r="G4302" t="str">
            <v>（中铁北京局-资乐高速6标）四川省乐山市市中区土主镇资乐高速TJ6标项目试验室</v>
          </cell>
          <cell r="H4302" t="str">
            <v>刘岩</v>
          </cell>
          <cell r="I4302">
            <v>18543566469</v>
          </cell>
        </row>
        <row r="4303">
          <cell r="A4303" t="str">
            <v>湖北商贸</v>
          </cell>
          <cell r="B4303" t="str">
            <v>螺纹钢</v>
          </cell>
          <cell r="C4303" t="str">
            <v>HRB400E Φ28 9m</v>
          </cell>
          <cell r="D4303" t="str">
            <v>吨</v>
          </cell>
          <cell r="E4303">
            <v>8</v>
          </cell>
          <cell r="F4303">
            <v>45833</v>
          </cell>
          <cell r="G4303" t="str">
            <v>（中铁北京局-资乐高速6标）四川省乐山市市中区土主镇资乐高速TJ6标项目试验室</v>
          </cell>
          <cell r="H4303" t="str">
            <v>刘岩</v>
          </cell>
          <cell r="I4303">
            <v>18543566469</v>
          </cell>
        </row>
        <row r="4304">
          <cell r="A4304" t="str">
            <v>湖北商贸</v>
          </cell>
          <cell r="B4304" t="str">
            <v>高线</v>
          </cell>
          <cell r="C4304" t="str">
            <v>HPB300Φ10</v>
          </cell>
          <cell r="D4304" t="str">
            <v>吨</v>
          </cell>
          <cell r="E4304">
            <v>35</v>
          </cell>
          <cell r="F4304">
            <v>45833</v>
          </cell>
          <cell r="G4304" t="str">
            <v>（中铁广州局-资乐高速5标）四川省乐山市井研县希望大道116号</v>
          </cell>
          <cell r="H4304" t="str">
            <v>廖俊杰</v>
          </cell>
          <cell r="I4304">
            <v>15775100965</v>
          </cell>
        </row>
        <row r="4305">
          <cell r="A4305" t="str">
            <v>湖北商贸</v>
          </cell>
          <cell r="B4305" t="str">
            <v>高线</v>
          </cell>
          <cell r="C4305" t="str">
            <v>HPB300Φ10</v>
          </cell>
          <cell r="D4305" t="str">
            <v>吨</v>
          </cell>
          <cell r="E4305">
            <v>35</v>
          </cell>
          <cell r="F4305">
            <v>45833</v>
          </cell>
          <cell r="G4305" t="str">
            <v>（中铁广州局-资乐高速5标）四川省乐山市井研县希望大道116号</v>
          </cell>
          <cell r="H4305" t="str">
            <v>廖俊杰</v>
          </cell>
          <cell r="I4305">
            <v>15775100965</v>
          </cell>
        </row>
        <row r="4306">
          <cell r="A4306" t="str">
            <v>湖北商贸</v>
          </cell>
          <cell r="B4306" t="str">
            <v>高线</v>
          </cell>
          <cell r="C4306" t="str">
            <v>HPB300Φ10</v>
          </cell>
          <cell r="D4306" t="str">
            <v>吨</v>
          </cell>
          <cell r="E4306">
            <v>35</v>
          </cell>
          <cell r="F4306">
            <v>45833</v>
          </cell>
          <cell r="G4306" t="str">
            <v>（中铁广州局-资乐高速5标）四川省乐山市井研县希望大道116号</v>
          </cell>
          <cell r="H4306" t="str">
            <v>廖俊杰</v>
          </cell>
          <cell r="I4306">
            <v>15775100965</v>
          </cell>
        </row>
        <row r="4307">
          <cell r="A4307" t="str">
            <v>德胜恒嘉</v>
          </cell>
          <cell r="B4307" t="str">
            <v>螺纹钢</v>
          </cell>
          <cell r="C4307" t="str">
            <v>HRB400E Φ25 12m</v>
          </cell>
          <cell r="D4307" t="str">
            <v>吨</v>
          </cell>
          <cell r="E4307">
            <v>35</v>
          </cell>
          <cell r="F4307">
            <v>45833</v>
          </cell>
          <cell r="G4307" t="str">
            <v>（中铁广州局-资乐高速5标）四川省乐山市井研县希望大道116号</v>
          </cell>
          <cell r="H4307" t="str">
            <v>廖俊杰</v>
          </cell>
          <cell r="I4307">
            <v>15775100965</v>
          </cell>
        </row>
        <row r="4308">
          <cell r="A4308" t="str">
            <v>德胜恒嘉</v>
          </cell>
          <cell r="B4308" t="str">
            <v>螺纹钢</v>
          </cell>
          <cell r="C4308" t="str">
            <v>HRB400E Φ32 9m</v>
          </cell>
          <cell r="D4308" t="str">
            <v>吨</v>
          </cell>
          <cell r="E4308">
            <v>35</v>
          </cell>
          <cell r="F4308">
            <v>45833</v>
          </cell>
          <cell r="G4308" t="str">
            <v>（中铁广州局-资乐高速5标）四川省乐山市井研县希望大道116号</v>
          </cell>
          <cell r="H4308" t="str">
            <v>廖俊杰</v>
          </cell>
          <cell r="I4308">
            <v>15775100965</v>
          </cell>
        </row>
        <row r="4309">
          <cell r="A4309" t="str">
            <v>德胜恒嘉</v>
          </cell>
          <cell r="B4309" t="str">
            <v>螺纹钢</v>
          </cell>
          <cell r="C4309" t="str">
            <v>HRB400E Φ16 9m</v>
          </cell>
          <cell r="D4309" t="str">
            <v>吨</v>
          </cell>
          <cell r="E4309">
            <v>35</v>
          </cell>
          <cell r="F4309">
            <v>45833</v>
          </cell>
          <cell r="G4309" t="str">
            <v>（中铁广州局-资乐高速5标）四川省乐山市井研县希望大道116号</v>
          </cell>
          <cell r="H4309" t="str">
            <v>廖俊杰</v>
          </cell>
          <cell r="I4309">
            <v>15775100965</v>
          </cell>
        </row>
        <row r="4310">
          <cell r="A4310" t="str">
            <v>德胜恒嘉</v>
          </cell>
          <cell r="B4310" t="str">
            <v>螺纹钢</v>
          </cell>
          <cell r="C4310" t="str">
            <v>HRB500E Φ25 12m</v>
          </cell>
          <cell r="D4310" t="str">
            <v>吨</v>
          </cell>
          <cell r="E4310">
            <v>105</v>
          </cell>
          <cell r="F4310">
            <v>45833</v>
          </cell>
          <cell r="G4310" t="str">
            <v>（中铁广州局-资乐高速5标）四川省乐山市井研县希望大道116号</v>
          </cell>
          <cell r="H4310" t="str">
            <v>廖俊杰</v>
          </cell>
          <cell r="I4310">
            <v>15775100965</v>
          </cell>
        </row>
        <row r="4311">
          <cell r="A4311" t="str">
            <v>德胜恒嘉</v>
          </cell>
          <cell r="B4311" t="str">
            <v>螺纹钢</v>
          </cell>
          <cell r="C4311" t="str">
            <v>HRB400E Φ18 9m</v>
          </cell>
          <cell r="D4311" t="str">
            <v>吨</v>
          </cell>
          <cell r="E4311">
            <v>35</v>
          </cell>
          <cell r="F4311">
            <v>45833</v>
          </cell>
          <cell r="G4311" t="str">
            <v>（五局新津tod项目）成都市新津区旭辉天府未来城南(华金路南)</v>
          </cell>
          <cell r="H4311" t="str">
            <v>戴军</v>
          </cell>
          <cell r="I4311">
            <v>15984585768</v>
          </cell>
        </row>
        <row r="4312">
          <cell r="A4312" t="str">
            <v>德胜恒嘉</v>
          </cell>
          <cell r="B4312" t="str">
            <v>螺纹钢</v>
          </cell>
          <cell r="C4312" t="str">
            <v>HRB400E Φ12 9m</v>
          </cell>
          <cell r="D4312" t="str">
            <v>吨</v>
          </cell>
          <cell r="E4312">
            <v>35</v>
          </cell>
          <cell r="F4312">
            <v>45833</v>
          </cell>
          <cell r="G4312" t="str">
            <v>（中铁十局-资乐高速4标）四川省眉山市仁寿县彰加镇促进村中铁十局2#钢筋厂</v>
          </cell>
          <cell r="H4312" t="str">
            <v>杨飞</v>
          </cell>
          <cell r="I4312">
            <v>15667998777</v>
          </cell>
        </row>
        <row r="4313">
          <cell r="A4313" t="str">
            <v>德胜恒嘉</v>
          </cell>
          <cell r="B4313" t="str">
            <v>螺纹钢</v>
          </cell>
          <cell r="C4313" t="str">
            <v>HRB400E Φ12 9m</v>
          </cell>
          <cell r="D4313" t="str">
            <v>吨</v>
          </cell>
          <cell r="E4313">
            <v>35</v>
          </cell>
          <cell r="F4313">
            <v>45833</v>
          </cell>
          <cell r="G4313" t="str">
            <v>（中铁十局-资乐高速4标）四川省眉山市仁寿县彰加镇促进村中铁十局资乐高速1#钢筋场</v>
          </cell>
          <cell r="H4313" t="str">
            <v>杨飞</v>
          </cell>
          <cell r="I4313">
            <v>15667998777</v>
          </cell>
        </row>
        <row r="4314">
          <cell r="A4314" t="str">
            <v>玉昆</v>
          </cell>
          <cell r="B4314" t="str">
            <v>盘螺</v>
          </cell>
          <cell r="C4314" t="str">
            <v>HRB400E Φ8</v>
          </cell>
          <cell r="D4314" t="str">
            <v>吨</v>
          </cell>
          <cell r="E4314">
            <v>80</v>
          </cell>
          <cell r="F4314">
            <v>45833</v>
          </cell>
          <cell r="G4314" t="str">
            <v>（ 中铁一局四公司西昭高速6标3部）昭觉县洒拉地坡乡三分部山里钢筋场</v>
          </cell>
          <cell r="H4314" t="str">
            <v>陈忠</v>
          </cell>
          <cell r="I4314">
            <v>15730783825</v>
          </cell>
        </row>
        <row r="4315">
          <cell r="A4315" t="str">
            <v>玉昆</v>
          </cell>
          <cell r="B4315" t="str">
            <v>盘螺</v>
          </cell>
          <cell r="C4315" t="str">
            <v>HRB400E Φ10</v>
          </cell>
          <cell r="D4315" t="str">
            <v>吨</v>
          </cell>
          <cell r="E4315">
            <v>80</v>
          </cell>
          <cell r="F4315">
            <v>45833</v>
          </cell>
          <cell r="G4315" t="str">
            <v>（中铁一局四公司西昭高速6标4分部）四川省凉山彝族自治州昭觉县杨日占里</v>
          </cell>
          <cell r="H4315" t="str">
            <v>马占全</v>
          </cell>
          <cell r="I4315">
            <v>18189516465</v>
          </cell>
        </row>
        <row r="4316">
          <cell r="A4316" t="str">
            <v>玉昆</v>
          </cell>
          <cell r="B4316" t="str">
            <v>螺纹钢</v>
          </cell>
          <cell r="C4316" t="str">
            <v>HRB400EΦ22</v>
          </cell>
          <cell r="D4316" t="str">
            <v>吨</v>
          </cell>
          <cell r="E4316">
            <v>80</v>
          </cell>
          <cell r="F4316">
            <v>45833</v>
          </cell>
          <cell r="G4316" t="str">
            <v>（中铁广州局深圳公司西昭高速9标）四川省凉山彝族自治州西昌市西乡乡三百村</v>
          </cell>
          <cell r="H4316" t="str">
            <v>伍红林</v>
          </cell>
          <cell r="I4316">
            <v>15730783825</v>
          </cell>
        </row>
        <row r="4317">
          <cell r="A4317" t="str">
            <v>凤钢</v>
          </cell>
          <cell r="B4317" t="str">
            <v>盘螺</v>
          </cell>
          <cell r="C4317" t="str">
            <v>HRB400EΦ10</v>
          </cell>
          <cell r="D4317" t="str">
            <v>吨</v>
          </cell>
          <cell r="E4317">
            <v>35</v>
          </cell>
          <cell r="F4317">
            <v>45833</v>
          </cell>
          <cell r="G4317" t="str">
            <v>（中铁一局四公司西昭高速6标路面）昭觉县四开镇中铁一局项目部</v>
          </cell>
          <cell r="H4317" t="str">
            <v>徐大渊</v>
          </cell>
          <cell r="I4317">
            <v>19181770821</v>
          </cell>
        </row>
        <row r="4318">
          <cell r="A4318" t="str">
            <v>凤钢</v>
          </cell>
          <cell r="B4318" t="str">
            <v>高线</v>
          </cell>
          <cell r="C4318" t="str">
            <v>HPB300Ф12</v>
          </cell>
          <cell r="D4318" t="str">
            <v>吨</v>
          </cell>
          <cell r="E4318">
            <v>35</v>
          </cell>
          <cell r="F4318">
            <v>45833</v>
          </cell>
          <cell r="G4318" t="str">
            <v>（中铁一局四公司西昭高速6标路面）昭觉县四开镇中铁一局项目部</v>
          </cell>
          <cell r="H4318" t="str">
            <v>徐大渊</v>
          </cell>
          <cell r="I4318">
            <v>19181770821</v>
          </cell>
        </row>
        <row r="4319">
          <cell r="A4319" t="str">
            <v>海南海控</v>
          </cell>
          <cell r="B4319" t="str">
            <v>螺纹钢</v>
          </cell>
          <cell r="C4319" t="str">
            <v>HRB400EФ12*9m</v>
          </cell>
          <cell r="D4319" t="str">
            <v>吨</v>
          </cell>
          <cell r="E4319">
            <v>35</v>
          </cell>
          <cell r="F4319">
            <v>45834</v>
          </cell>
          <cell r="G4319" t="str">
            <v>（中铁六局呼和公司康新高速TJ4-2标）四川省甘孜藏族自治州康定市新都桥镇东俄罗三村中建八局搅拌站旁</v>
          </cell>
          <cell r="H4319" t="str">
            <v>王坤</v>
          </cell>
          <cell r="I4319">
            <v>15647490007</v>
          </cell>
        </row>
        <row r="4320">
          <cell r="A4320" t="str">
            <v>海南海控</v>
          </cell>
          <cell r="B4320" t="str">
            <v>盘圆</v>
          </cell>
          <cell r="C4320" t="str">
            <v>HPB300Ф8</v>
          </cell>
          <cell r="D4320" t="str">
            <v>吨</v>
          </cell>
          <cell r="E4320">
            <v>35</v>
          </cell>
          <cell r="F4320">
            <v>45834</v>
          </cell>
          <cell r="G4320" t="str">
            <v>（中铁六局呼和公司康新高速TJ4-2标）四川省甘孜藏族自治州康定市新都桥镇东俄罗三村中建八局搅拌站旁</v>
          </cell>
          <cell r="H4320" t="str">
            <v>王坤</v>
          </cell>
          <cell r="I4320">
            <v>15647490007</v>
          </cell>
        </row>
        <row r="4321">
          <cell r="A4321" t="str">
            <v>海南海控</v>
          </cell>
          <cell r="B4321" t="str">
            <v>盘圆</v>
          </cell>
          <cell r="C4321" t="str">
            <v>HPB300Ф12</v>
          </cell>
          <cell r="D4321" t="str">
            <v>吨</v>
          </cell>
          <cell r="E4321">
            <v>35</v>
          </cell>
          <cell r="F4321">
            <v>45834</v>
          </cell>
          <cell r="G4321" t="str">
            <v>（中铁六局呼和公司康新高速TJ4-2标）四川省甘孜藏族自治州康定市新都桥镇东俄罗三村中建八局搅拌站旁</v>
          </cell>
          <cell r="H4321" t="str">
            <v>王坤</v>
          </cell>
          <cell r="I4321">
            <v>15647490007</v>
          </cell>
        </row>
        <row r="4322">
          <cell r="A4322" t="str">
            <v>钢固融</v>
          </cell>
          <cell r="B4322" t="str">
            <v>螺纹钢</v>
          </cell>
          <cell r="C4322" t="str">
            <v>HRB400EФ12*9m</v>
          </cell>
          <cell r="D4322" t="str">
            <v>吨</v>
          </cell>
          <cell r="E4322">
            <v>15</v>
          </cell>
          <cell r="F4322">
            <v>45834</v>
          </cell>
          <cell r="G4322" t="str">
            <v>（中核华兴-峨眉山项目）四川省乐山市峨眉山市双福镇梓橦庙红华五期中核华兴工地</v>
          </cell>
          <cell r="H4322" t="str">
            <v>李汉军</v>
          </cell>
          <cell r="I4322" t="str">
            <v>18691249091</v>
          </cell>
        </row>
        <row r="4323">
          <cell r="A4323" t="str">
            <v>钢固融</v>
          </cell>
          <cell r="B4323" t="str">
            <v>螺纹钢</v>
          </cell>
          <cell r="C4323" t="str">
            <v>HRB400EФ16*9m</v>
          </cell>
          <cell r="D4323" t="str">
            <v>吨</v>
          </cell>
          <cell r="E4323">
            <v>3</v>
          </cell>
          <cell r="F4323">
            <v>45834</v>
          </cell>
          <cell r="G4323" t="str">
            <v>（中核华兴-峨眉山项目）四川省乐山市峨眉山市双福镇梓橦庙红华五期中核华兴工地</v>
          </cell>
          <cell r="H4323" t="str">
            <v>李汉军</v>
          </cell>
          <cell r="I4323" t="str">
            <v>18691249091</v>
          </cell>
        </row>
        <row r="4324">
          <cell r="A4324" t="str">
            <v>达钢</v>
          </cell>
          <cell r="B4324" t="str">
            <v>螺纹钢</v>
          </cell>
          <cell r="C4324" t="str">
            <v>HRB400E Φ12 9m</v>
          </cell>
          <cell r="D4324" t="str">
            <v>吨</v>
          </cell>
          <cell r="E4324">
            <v>6</v>
          </cell>
          <cell r="F4324">
            <v>45834</v>
          </cell>
          <cell r="G4324" t="str">
            <v>(五冶钢构医学科学产业园建设项目房建一部-四标（3-7）)四川省南充市顺庆区搬罾街道学府大道二段</v>
          </cell>
          <cell r="H4324" t="str">
            <v>胡泽宇</v>
          </cell>
          <cell r="I4324">
            <v>18141337338</v>
          </cell>
        </row>
        <row r="4325">
          <cell r="A4325" t="str">
            <v>达钢</v>
          </cell>
          <cell r="B4325" t="str">
            <v>螺纹钢</v>
          </cell>
          <cell r="C4325" t="str">
            <v>HRB400E Φ14 9m</v>
          </cell>
          <cell r="D4325" t="str">
            <v>吨</v>
          </cell>
          <cell r="E4325">
            <v>21</v>
          </cell>
          <cell r="F4325">
            <v>45834</v>
          </cell>
          <cell r="G4325" t="str">
            <v>(五冶钢构医学科学产业园建设项目房建一部-四标（3-7）)四川省南充市顺庆区搬罾街道学府大道二段</v>
          </cell>
          <cell r="H4325" t="str">
            <v>胡泽宇</v>
          </cell>
          <cell r="I4325">
            <v>18141337338</v>
          </cell>
        </row>
        <row r="4326">
          <cell r="A4326" t="str">
            <v>达钢</v>
          </cell>
          <cell r="B4326" t="str">
            <v>螺纹钢</v>
          </cell>
          <cell r="C4326" t="str">
            <v>HRB500E Φ12</v>
          </cell>
          <cell r="D4326" t="str">
            <v>吨</v>
          </cell>
          <cell r="E4326">
            <v>9</v>
          </cell>
          <cell r="F4326">
            <v>45834</v>
          </cell>
          <cell r="G4326" t="str">
            <v>（商投建工达州中医药科技园-4工区-3号楼）达州市通川区达州中医药职业学院犀牛大道北段</v>
          </cell>
          <cell r="H4326" t="str">
            <v>张扬</v>
          </cell>
          <cell r="I4326">
            <v>18381904567</v>
          </cell>
        </row>
        <row r="4327">
          <cell r="A4327" t="str">
            <v>达钢</v>
          </cell>
          <cell r="B4327" t="str">
            <v>螺纹钢</v>
          </cell>
          <cell r="C4327" t="str">
            <v>HRB500E Φ20</v>
          </cell>
          <cell r="D4327" t="str">
            <v>吨</v>
          </cell>
          <cell r="E4327">
            <v>12</v>
          </cell>
          <cell r="F4327">
            <v>45834</v>
          </cell>
          <cell r="G4327" t="str">
            <v>（商投建工达州中医药科技园-4工区-3号楼）达州市通川区达州中医药职业学院犀牛大道北段</v>
          </cell>
          <cell r="H4327" t="str">
            <v>张扬</v>
          </cell>
          <cell r="I4327">
            <v>18381904567</v>
          </cell>
        </row>
        <row r="4328">
          <cell r="A4328" t="str">
            <v>达钢</v>
          </cell>
          <cell r="B4328" t="str">
            <v>螺纹钢</v>
          </cell>
          <cell r="C4328" t="str">
            <v>HRB500E Φ12</v>
          </cell>
          <cell r="D4328" t="str">
            <v>吨</v>
          </cell>
          <cell r="E4328">
            <v>6</v>
          </cell>
          <cell r="F4328">
            <v>45834</v>
          </cell>
          <cell r="G4328" t="str">
            <v>（商投建工达州中医药科技园-4工区-8号楼）达州市通川区达州中医药职业学院犀牛大道北段</v>
          </cell>
          <cell r="H4328" t="str">
            <v>张扬</v>
          </cell>
          <cell r="I4328">
            <v>18381904567</v>
          </cell>
        </row>
        <row r="4329">
          <cell r="A4329" t="str">
            <v>达钢</v>
          </cell>
          <cell r="B4329" t="str">
            <v>螺纹钢</v>
          </cell>
          <cell r="C4329" t="str">
            <v>HRB500E Φ16</v>
          </cell>
          <cell r="D4329" t="str">
            <v>吨</v>
          </cell>
          <cell r="E4329">
            <v>6</v>
          </cell>
          <cell r="F4329">
            <v>45834</v>
          </cell>
          <cell r="G4329" t="str">
            <v>（商投建工达州中医药科技园-4工区-8号楼）达州市通川区达州中医药职业学院犀牛大道北段</v>
          </cell>
          <cell r="H4329" t="str">
            <v>张扬</v>
          </cell>
          <cell r="I4329">
            <v>18381904567</v>
          </cell>
        </row>
        <row r="4330">
          <cell r="A4330" t="str">
            <v>达钢</v>
          </cell>
          <cell r="B4330" t="str">
            <v>螺纹钢</v>
          </cell>
          <cell r="C4330" t="str">
            <v>HRB500E Φ20</v>
          </cell>
          <cell r="D4330" t="str">
            <v>吨</v>
          </cell>
          <cell r="E4330">
            <v>24</v>
          </cell>
          <cell r="F4330">
            <v>45834</v>
          </cell>
          <cell r="G4330" t="str">
            <v>（商投建工达州中医药科技园-4工区-8号楼）达州市通川区达州中医药职业学院犀牛大道北段</v>
          </cell>
          <cell r="H4330" t="str">
            <v>张扬</v>
          </cell>
          <cell r="I4330">
            <v>18381904567</v>
          </cell>
        </row>
        <row r="4331">
          <cell r="A4331" t="str">
            <v>德胜恒嘉</v>
          </cell>
          <cell r="B4331" t="str">
            <v>螺纹钢</v>
          </cell>
          <cell r="C4331" t="str">
            <v>HRB400E Φ32 9m</v>
          </cell>
          <cell r="D4331" t="str">
            <v>吨</v>
          </cell>
          <cell r="E4331">
            <v>35</v>
          </cell>
          <cell r="F4331">
            <v>45834</v>
          </cell>
          <cell r="G4331" t="str">
            <v>（中铁广州局-资乐高速5标）四川省乐山市井研县希望大道116号</v>
          </cell>
          <cell r="H4331" t="str">
            <v>廖俊杰</v>
          </cell>
          <cell r="I4331">
            <v>15775100965</v>
          </cell>
        </row>
        <row r="4332">
          <cell r="A4332" t="str">
            <v>德胜恒嘉</v>
          </cell>
          <cell r="B4332" t="str">
            <v>螺纹钢</v>
          </cell>
          <cell r="C4332" t="str">
            <v>HRB400E Φ16 9m</v>
          </cell>
          <cell r="D4332" t="str">
            <v>吨</v>
          </cell>
          <cell r="E4332">
            <v>35</v>
          </cell>
          <cell r="F4332">
            <v>45834</v>
          </cell>
          <cell r="G4332" t="str">
            <v>（中铁广州局-资乐高速5标）四川省乐山市井研县希望大道116号</v>
          </cell>
          <cell r="H4332" t="str">
            <v>廖俊杰</v>
          </cell>
          <cell r="I4332">
            <v>15775100965</v>
          </cell>
        </row>
        <row r="4333">
          <cell r="A4333" t="str">
            <v>德胜恒嘉</v>
          </cell>
          <cell r="B4333" t="str">
            <v>螺纹钢</v>
          </cell>
          <cell r="C4333" t="str">
            <v>HRB400E Φ12 9m</v>
          </cell>
          <cell r="D4333" t="str">
            <v>吨</v>
          </cell>
          <cell r="E4333">
            <v>35</v>
          </cell>
          <cell r="F4333">
            <v>45834</v>
          </cell>
          <cell r="G4333" t="str">
            <v>（中铁十局-资乐高速4标）四川省眉山市仁寿县彰加镇促进村中铁十局2#钢筋厂</v>
          </cell>
          <cell r="H4333" t="str">
            <v>杨飞</v>
          </cell>
          <cell r="I4333">
            <v>15667998777</v>
          </cell>
        </row>
        <row r="4334">
          <cell r="A4334" t="str">
            <v>德胜恒嘉</v>
          </cell>
          <cell r="B4334" t="str">
            <v>螺纹钢</v>
          </cell>
          <cell r="C4334" t="str">
            <v>HRB400E Φ12 9m</v>
          </cell>
          <cell r="D4334" t="str">
            <v>吨</v>
          </cell>
          <cell r="E4334">
            <v>35</v>
          </cell>
          <cell r="F4334">
            <v>45834</v>
          </cell>
          <cell r="G4334" t="str">
            <v>（中铁十局-资乐高速4标）四川省眉山市仁寿县彰加镇促进村中铁十局资乐高速1#钢筋场</v>
          </cell>
          <cell r="H4334" t="str">
            <v>杨飞</v>
          </cell>
          <cell r="I4334">
            <v>15667998777</v>
          </cell>
        </row>
        <row r="4335">
          <cell r="A4335" t="str">
            <v>德胜恒嘉</v>
          </cell>
          <cell r="B4335" t="str">
            <v>螺纹钢</v>
          </cell>
          <cell r="C4335" t="str">
            <v>HRB400EФ18*9m</v>
          </cell>
          <cell r="D4335" t="str">
            <v>吨</v>
          </cell>
          <cell r="E4335">
            <v>70</v>
          </cell>
          <cell r="F4335">
            <v>45834</v>
          </cell>
          <cell r="G4335" t="str">
            <v>（中铁六局呼和公司康新高速TJ4-2标）四川省甘孜藏族自治州康定市新都桥镇东俄罗三村中建八局搅拌站旁</v>
          </cell>
          <cell r="H4335" t="str">
            <v>王坤</v>
          </cell>
          <cell r="I4335">
            <v>15647490007</v>
          </cell>
        </row>
        <row r="4336">
          <cell r="A4336" t="str">
            <v>钢固融</v>
          </cell>
          <cell r="B4336" t="str">
            <v>高线</v>
          </cell>
          <cell r="C4336" t="str">
            <v>HPB300 Φ8</v>
          </cell>
          <cell r="D4336" t="str">
            <v>吨</v>
          </cell>
          <cell r="E4336">
            <v>2.5</v>
          </cell>
          <cell r="F4336">
            <v>45834</v>
          </cell>
          <cell r="G4336" t="str">
            <v>(五冶建设扩建艺体中学二期工程)四川省成都市双流区光荣路成都艺体中学南200米</v>
          </cell>
          <cell r="H4336" t="str">
            <v>谢序强</v>
          </cell>
          <cell r="I4336">
            <v>13458588232</v>
          </cell>
        </row>
        <row r="4337">
          <cell r="A4337" t="str">
            <v>钢固融</v>
          </cell>
          <cell r="B4337" t="str">
            <v>高线</v>
          </cell>
          <cell r="C4337" t="str">
            <v>HPB300 Φ10</v>
          </cell>
          <cell r="D4337" t="str">
            <v>吨</v>
          </cell>
          <cell r="E4337">
            <v>2.5</v>
          </cell>
          <cell r="F4337">
            <v>45834</v>
          </cell>
          <cell r="G4337" t="str">
            <v>(五冶建设扩建艺体中学二期工程)四川省成都市双流区光荣路成都艺体中学南200米</v>
          </cell>
          <cell r="H4337" t="str">
            <v>谢序强</v>
          </cell>
          <cell r="I4337">
            <v>13458588232</v>
          </cell>
        </row>
        <row r="4338">
          <cell r="A4338" t="str">
            <v>钢固融</v>
          </cell>
          <cell r="B4338" t="str">
            <v>盘螺</v>
          </cell>
          <cell r="C4338" t="str">
            <v>HRB400E Φ6</v>
          </cell>
          <cell r="D4338" t="str">
            <v>吨</v>
          </cell>
          <cell r="E4338">
            <v>2.5</v>
          </cell>
          <cell r="F4338">
            <v>45834</v>
          </cell>
          <cell r="G4338" t="str">
            <v>(五冶建设扩建艺体中学二期工程)四川省成都市双流区光荣路成都艺体中学南200米</v>
          </cell>
          <cell r="H4338" t="str">
            <v>谢序强</v>
          </cell>
          <cell r="I4338">
            <v>13458588232</v>
          </cell>
        </row>
        <row r="4339">
          <cell r="A4339" t="str">
            <v>钢固融</v>
          </cell>
          <cell r="B4339" t="str">
            <v>螺纹钢</v>
          </cell>
          <cell r="C4339" t="str">
            <v>HRB400E Φ12 9m</v>
          </cell>
          <cell r="D4339" t="str">
            <v>吨</v>
          </cell>
          <cell r="E4339">
            <v>25</v>
          </cell>
          <cell r="F4339">
            <v>45834</v>
          </cell>
          <cell r="G4339" t="str">
            <v>(五冶建设扩建艺体中学二期工程)四川省成都市双流区光荣路成都艺体中学南200米</v>
          </cell>
          <cell r="H4339" t="str">
            <v>谢序强</v>
          </cell>
          <cell r="I4339">
            <v>13458588232</v>
          </cell>
        </row>
        <row r="4340">
          <cell r="A4340" t="str">
            <v>润耀</v>
          </cell>
          <cell r="B4340" t="str">
            <v>螺纹钢</v>
          </cell>
          <cell r="C4340" t="str">
            <v>HRB400E Φ12 9m</v>
          </cell>
          <cell r="D4340" t="str">
            <v>吨</v>
          </cell>
          <cell r="E4340">
            <v>3</v>
          </cell>
          <cell r="F4340">
            <v>45834</v>
          </cell>
          <cell r="G4340" t="str">
            <v>(五冶建设扩建艺体中学二期工程)四川省成都市双流区光荣路成都艺体中学南200米</v>
          </cell>
          <cell r="H4340" t="str">
            <v>谢序强</v>
          </cell>
          <cell r="I4340">
            <v>13458588232</v>
          </cell>
        </row>
        <row r="4341">
          <cell r="A4341" t="str">
            <v>润耀</v>
          </cell>
          <cell r="B4341" t="str">
            <v>螺纹钢</v>
          </cell>
          <cell r="C4341" t="str">
            <v>HRB400E Φ18 9m</v>
          </cell>
          <cell r="D4341" t="str">
            <v>吨</v>
          </cell>
          <cell r="E4341">
            <v>15</v>
          </cell>
          <cell r="F4341">
            <v>45834</v>
          </cell>
          <cell r="G4341" t="str">
            <v>(五冶建设扩建艺体中学二期工程)四川省成都市双流区光荣路成都艺体中学南200米</v>
          </cell>
          <cell r="H4341" t="str">
            <v>谢序强</v>
          </cell>
          <cell r="I4341">
            <v>13458588232</v>
          </cell>
        </row>
        <row r="4342">
          <cell r="A4342" t="str">
            <v>润耀</v>
          </cell>
          <cell r="B4342" t="str">
            <v>螺纹钢</v>
          </cell>
          <cell r="C4342" t="str">
            <v>HRB400E Φ25 9m</v>
          </cell>
          <cell r="D4342" t="str">
            <v>吨</v>
          </cell>
          <cell r="E4342">
            <v>9</v>
          </cell>
          <cell r="F4342">
            <v>45834</v>
          </cell>
          <cell r="G4342" t="str">
            <v>(五冶建设扩建艺体中学二期工程)四川省成都市双流区光荣路成都艺体中学南200米</v>
          </cell>
          <cell r="H4342" t="str">
            <v>谢序强</v>
          </cell>
          <cell r="I4342">
            <v>13458588232</v>
          </cell>
        </row>
        <row r="4343">
          <cell r="A4343" t="str">
            <v>润耀</v>
          </cell>
          <cell r="B4343" t="str">
            <v>螺纹钢</v>
          </cell>
          <cell r="C4343" t="str">
            <v>HRB500E Φ14</v>
          </cell>
          <cell r="D4343" t="str">
            <v>吨</v>
          </cell>
          <cell r="E4343">
            <v>6</v>
          </cell>
          <cell r="F4343">
            <v>45834</v>
          </cell>
          <cell r="G4343" t="str">
            <v>(五冶建设扩建艺体中学二期工程)四川省成都市双流区光荣路成都艺体中学南200米</v>
          </cell>
          <cell r="H4343" t="str">
            <v>谢序强</v>
          </cell>
          <cell r="I4343">
            <v>13458588232</v>
          </cell>
        </row>
        <row r="4344">
          <cell r="A4344" t="str">
            <v>润耀</v>
          </cell>
          <cell r="B4344" t="str">
            <v>螺纹钢</v>
          </cell>
          <cell r="C4344" t="str">
            <v>HRB500E Φ16</v>
          </cell>
          <cell r="D4344" t="str">
            <v>吨</v>
          </cell>
          <cell r="E4344">
            <v>6</v>
          </cell>
          <cell r="F4344">
            <v>45834</v>
          </cell>
          <cell r="G4344" t="str">
            <v>(五冶建设扩建艺体中学二期工程)四川省成都市双流区光荣路成都艺体中学南200米</v>
          </cell>
          <cell r="H4344" t="str">
            <v>谢序强</v>
          </cell>
          <cell r="I4344">
            <v>13458588232</v>
          </cell>
        </row>
        <row r="4345">
          <cell r="A4345" t="str">
            <v>润耀</v>
          </cell>
          <cell r="B4345" t="str">
            <v>螺纹钢</v>
          </cell>
          <cell r="C4345" t="str">
            <v>HRB500E Φ18</v>
          </cell>
          <cell r="D4345" t="str">
            <v>吨</v>
          </cell>
          <cell r="E4345">
            <v>6</v>
          </cell>
          <cell r="F4345">
            <v>45834</v>
          </cell>
          <cell r="G4345" t="str">
            <v>(五冶建设扩建艺体中学二期工程)四川省成都市双流区光荣路成都艺体中学南200米</v>
          </cell>
          <cell r="H4345" t="str">
            <v>谢序强</v>
          </cell>
          <cell r="I4345">
            <v>13458588232</v>
          </cell>
        </row>
        <row r="4346">
          <cell r="A4346" t="str">
            <v>润耀</v>
          </cell>
          <cell r="B4346" t="str">
            <v>螺纹钢</v>
          </cell>
          <cell r="C4346" t="str">
            <v>HRB500E Φ20</v>
          </cell>
          <cell r="D4346" t="str">
            <v>吨</v>
          </cell>
          <cell r="E4346">
            <v>6</v>
          </cell>
          <cell r="F4346">
            <v>45834</v>
          </cell>
          <cell r="G4346" t="str">
            <v>(五冶建设扩建艺体中学二期工程)四川省成都市双流区光荣路成都艺体中学南200米</v>
          </cell>
          <cell r="H4346" t="str">
            <v>谢序强</v>
          </cell>
          <cell r="I4346">
            <v>13458588232</v>
          </cell>
        </row>
        <row r="4347">
          <cell r="A4347" t="str">
            <v>润耀</v>
          </cell>
          <cell r="B4347" t="str">
            <v>螺纹钢</v>
          </cell>
          <cell r="C4347" t="str">
            <v>HRB500E Φ22</v>
          </cell>
          <cell r="D4347" t="str">
            <v>吨</v>
          </cell>
          <cell r="E4347">
            <v>6</v>
          </cell>
          <cell r="F4347">
            <v>45834</v>
          </cell>
          <cell r="G4347" t="str">
            <v>(五冶建设扩建艺体中学二期工程)四川省成都市双流区光荣路成都艺体中学南200米</v>
          </cell>
          <cell r="H4347" t="str">
            <v>谢序强</v>
          </cell>
          <cell r="I4347">
            <v>13458588232</v>
          </cell>
        </row>
        <row r="4348">
          <cell r="A4348" t="str">
            <v>润耀</v>
          </cell>
          <cell r="B4348" t="str">
            <v>螺纹钢</v>
          </cell>
          <cell r="C4348" t="str">
            <v>HRB500E Φ25</v>
          </cell>
          <cell r="D4348" t="str">
            <v>吨</v>
          </cell>
          <cell r="E4348">
            <v>9</v>
          </cell>
          <cell r="F4348">
            <v>45834</v>
          </cell>
          <cell r="G4348" t="str">
            <v>(五冶建设扩建艺体中学二期工程)四川省成都市双流区光荣路成都艺体中学南200米</v>
          </cell>
          <cell r="H4348" t="str">
            <v>谢序强</v>
          </cell>
          <cell r="I4348">
            <v>13458588232</v>
          </cell>
        </row>
        <row r="4349">
          <cell r="A4349" t="str">
            <v>润耀</v>
          </cell>
          <cell r="B4349" t="str">
            <v>螺纹钢</v>
          </cell>
          <cell r="C4349" t="str">
            <v>HRB500E Φ28</v>
          </cell>
          <cell r="D4349" t="str">
            <v>吨</v>
          </cell>
          <cell r="E4349">
            <v>3</v>
          </cell>
          <cell r="F4349">
            <v>45834</v>
          </cell>
          <cell r="G4349" t="str">
            <v>(五冶建设扩建艺体中学二期工程)四川省成都市双流区光荣路成都艺体中学南200米</v>
          </cell>
          <cell r="H4349" t="str">
            <v>谢序强</v>
          </cell>
          <cell r="I4349">
            <v>13458588232</v>
          </cell>
        </row>
        <row r="4350">
          <cell r="A4350" t="str">
            <v>润耀</v>
          </cell>
          <cell r="B4350" t="str">
            <v>螺纹钢</v>
          </cell>
          <cell r="C4350" t="str">
            <v>HRB500E Φ32</v>
          </cell>
          <cell r="D4350" t="str">
            <v>吨</v>
          </cell>
          <cell r="E4350">
            <v>3</v>
          </cell>
          <cell r="F4350">
            <v>45834</v>
          </cell>
          <cell r="G4350" t="str">
            <v>(五冶建设扩建艺体中学二期工程)四川省成都市双流区光荣路成都艺体中学南200米</v>
          </cell>
          <cell r="H4350" t="str">
            <v>谢序强</v>
          </cell>
          <cell r="I4350">
            <v>13458588232</v>
          </cell>
        </row>
        <row r="4351">
          <cell r="A4351" t="str">
            <v>润耀</v>
          </cell>
          <cell r="B4351" t="str">
            <v>螺纹钢</v>
          </cell>
          <cell r="C4351" t="str">
            <v>HRB400E Φ28×9米</v>
          </cell>
          <cell r="D4351" t="str">
            <v>吨</v>
          </cell>
          <cell r="E4351">
            <v>105</v>
          </cell>
          <cell r="F4351">
            <v>45834</v>
          </cell>
          <cell r="G4351" t="str">
            <v>（自永1标八局二分公司钢筋棚过磅）沿滩区川南中小企业创业园(金川路东50米)  </v>
          </cell>
          <cell r="H4351" t="str">
            <v>李锐</v>
          </cell>
          <cell r="I4351" t="str">
            <v>李锐13890668545</v>
          </cell>
        </row>
        <row r="4352">
          <cell r="A4352" t="str">
            <v>润耀</v>
          </cell>
          <cell r="B4352" t="str">
            <v>螺纹钢</v>
          </cell>
          <cell r="C4352" t="str">
            <v>HRB400E Φ20×9米</v>
          </cell>
          <cell r="D4352" t="str">
            <v>吨</v>
          </cell>
          <cell r="E4352">
            <v>19</v>
          </cell>
          <cell r="F4352">
            <v>45834</v>
          </cell>
          <cell r="G4352" t="str">
            <v>（自永1标八局二分公司钢筋棚过磅）沿滩区川南中小企业创业园(金川路东50米)  </v>
          </cell>
          <cell r="H4352" t="str">
            <v>李锐</v>
          </cell>
          <cell r="I4352">
            <v>13890668545</v>
          </cell>
        </row>
        <row r="4353">
          <cell r="A4353" t="str">
            <v>润耀</v>
          </cell>
          <cell r="B4353" t="str">
            <v>螺纹钢</v>
          </cell>
          <cell r="C4353" t="str">
            <v>HRB400E Φ16×9米</v>
          </cell>
          <cell r="D4353" t="str">
            <v>吨</v>
          </cell>
          <cell r="E4353">
            <v>18</v>
          </cell>
          <cell r="F4353">
            <v>45834</v>
          </cell>
          <cell r="G4353" t="str">
            <v>（自永1标八局二分公司钢筋棚过磅）沿滩区川南中小企业创业园(金川路东50米)  </v>
          </cell>
          <cell r="H4353" t="str">
            <v>李锐</v>
          </cell>
          <cell r="I4353">
            <v>13890668545</v>
          </cell>
        </row>
        <row r="4354">
          <cell r="A4354" t="str">
            <v>润耀</v>
          </cell>
          <cell r="B4354" t="str">
            <v>螺纹钢</v>
          </cell>
          <cell r="C4354" t="str">
            <v>HRB400E Φ12×9米</v>
          </cell>
          <cell r="D4354" t="str">
            <v>吨</v>
          </cell>
          <cell r="E4354">
            <v>70</v>
          </cell>
          <cell r="F4354">
            <v>45834</v>
          </cell>
          <cell r="G4354" t="str">
            <v>（自永1标八局二分公司钢筋棚过磅）沿滩区川南中小企业创业园(金川路东50米)  </v>
          </cell>
          <cell r="H4354" t="str">
            <v>李锐</v>
          </cell>
          <cell r="I4354">
            <v>13890668545</v>
          </cell>
        </row>
        <row r="4355">
          <cell r="A4355" t="str">
            <v>润耀</v>
          </cell>
          <cell r="B4355" t="str">
            <v>螺纹钢</v>
          </cell>
          <cell r="C4355" t="str">
            <v>HRB400E Φ20×12米</v>
          </cell>
          <cell r="D4355" t="str">
            <v>吨</v>
          </cell>
          <cell r="E4355">
            <v>10</v>
          </cell>
          <cell r="F4355">
            <v>45834</v>
          </cell>
          <cell r="G4355" t="str">
            <v>自永4标一局四公司（四川省内江市隆昌市金鹅街道自永4标一局四公司钢筋棚）</v>
          </cell>
          <cell r="H4355" t="str">
            <v>郝优</v>
          </cell>
          <cell r="I4355">
            <v>13891371707</v>
          </cell>
        </row>
        <row r="4356">
          <cell r="A4356" t="str">
            <v>润耀</v>
          </cell>
          <cell r="B4356" t="str">
            <v>螺纹钢</v>
          </cell>
          <cell r="C4356" t="str">
            <v>HRB400E Φ25×12米</v>
          </cell>
          <cell r="D4356" t="str">
            <v>吨</v>
          </cell>
          <cell r="E4356">
            <v>25</v>
          </cell>
          <cell r="F4356">
            <v>45834</v>
          </cell>
          <cell r="G4356" t="str">
            <v>自永4标一局四公司（四川省内江市隆昌市金鹅街道自永4标一局四公司钢筋棚）</v>
          </cell>
          <cell r="H4356" t="str">
            <v>郝优</v>
          </cell>
          <cell r="I4356">
            <v>13891371707</v>
          </cell>
        </row>
        <row r="4357">
          <cell r="A4357" t="str">
            <v>吉晨盛泰</v>
          </cell>
          <cell r="B4357" t="str">
            <v>盘螺</v>
          </cell>
          <cell r="C4357" t="str">
            <v>HRB400E Φ8</v>
          </cell>
          <cell r="D4357" t="str">
            <v>吨</v>
          </cell>
          <cell r="E4357">
            <v>28</v>
          </cell>
          <cell r="F4357">
            <v>45835</v>
          </cell>
          <cell r="G4357" t="str">
            <v>（ 中铁一局四公司西昭高速6标3部）昭觉县洒拉地坡乡三分部山里钢筋场</v>
          </cell>
          <cell r="H4357" t="str">
            <v>陈忠</v>
          </cell>
          <cell r="I4357">
            <v>15730783825</v>
          </cell>
        </row>
        <row r="4358">
          <cell r="A4358" t="str">
            <v>吉晨盛泰</v>
          </cell>
          <cell r="B4358" t="str">
            <v>盘螺</v>
          </cell>
          <cell r="C4358" t="str">
            <v>HRB400E Φ10</v>
          </cell>
          <cell r="D4358" t="str">
            <v>吨</v>
          </cell>
          <cell r="E4358">
            <v>100</v>
          </cell>
          <cell r="F4358">
            <v>45835</v>
          </cell>
          <cell r="G4358" t="str">
            <v>（ 中铁一局四公司西昭高速6标3部）昭觉县洒拉地坡乡三分部山里钢筋场</v>
          </cell>
          <cell r="H4358" t="str">
            <v>陈忠</v>
          </cell>
          <cell r="I4358">
            <v>15730783825</v>
          </cell>
        </row>
        <row r="4359">
          <cell r="A4359" t="str">
            <v>吉晨盛泰</v>
          </cell>
          <cell r="B4359" t="str">
            <v>盘螺</v>
          </cell>
          <cell r="C4359" t="str">
            <v>HRB400E Φ12</v>
          </cell>
          <cell r="D4359" t="str">
            <v>吨</v>
          </cell>
          <cell r="E4359">
            <v>190</v>
          </cell>
          <cell r="F4359">
            <v>45835</v>
          </cell>
          <cell r="G4359" t="str">
            <v>（ 中铁一局四公司西昭高速6标3部）昭觉县洒拉地坡乡三分部山里钢筋场</v>
          </cell>
          <cell r="H4359" t="str">
            <v>陈忠</v>
          </cell>
          <cell r="I4359">
            <v>15730783825</v>
          </cell>
        </row>
        <row r="4360">
          <cell r="A4360" t="str">
            <v>吉晨盛泰</v>
          </cell>
          <cell r="B4360" t="str">
            <v>螺纹钢</v>
          </cell>
          <cell r="C4360" t="str">
            <v>HRB400E Φ14</v>
          </cell>
          <cell r="D4360" t="str">
            <v>吨</v>
          </cell>
          <cell r="E4360">
            <v>40</v>
          </cell>
          <cell r="F4360">
            <v>45835</v>
          </cell>
          <cell r="G4360" t="str">
            <v>（ 中铁一局四公司西昭高速6标3部）昭觉县洒拉地坡乡三分部山里钢筋场</v>
          </cell>
          <cell r="H4360" t="str">
            <v>陈忠</v>
          </cell>
          <cell r="I4360">
            <v>15730783825</v>
          </cell>
        </row>
        <row r="4361">
          <cell r="A4361" t="str">
            <v>吉晨盛泰</v>
          </cell>
          <cell r="B4361" t="str">
            <v>螺纹钢</v>
          </cell>
          <cell r="C4361" t="str">
            <v>HRB400E Φ16</v>
          </cell>
          <cell r="D4361" t="str">
            <v>吨</v>
          </cell>
          <cell r="E4361">
            <v>80</v>
          </cell>
          <cell r="F4361">
            <v>45835</v>
          </cell>
          <cell r="G4361" t="str">
            <v>（ 中铁一局四公司西昭高速6标3部）昭觉县洒拉地坡乡三分部山里钢筋场</v>
          </cell>
          <cell r="H4361" t="str">
            <v>陈忠</v>
          </cell>
          <cell r="I4361">
            <v>15730783825</v>
          </cell>
        </row>
        <row r="4362">
          <cell r="A4362" t="str">
            <v>吉晨盛泰</v>
          </cell>
          <cell r="B4362" t="str">
            <v>螺纹钢</v>
          </cell>
          <cell r="C4362" t="str">
            <v>HRB400E Φ20</v>
          </cell>
          <cell r="D4362" t="str">
            <v>吨</v>
          </cell>
          <cell r="E4362">
            <v>25</v>
          </cell>
          <cell r="F4362">
            <v>45835</v>
          </cell>
          <cell r="G4362" t="str">
            <v>（ 中铁一局四公司西昭高速6标3部）昭觉县洒拉地坡乡三分部山里钢筋场</v>
          </cell>
          <cell r="H4362" t="str">
            <v>陈忠</v>
          </cell>
          <cell r="I4362">
            <v>15730783825</v>
          </cell>
        </row>
        <row r="4363">
          <cell r="A4363" t="str">
            <v>吉晨盛泰</v>
          </cell>
          <cell r="B4363" t="str">
            <v>螺纹钢</v>
          </cell>
          <cell r="C4363" t="str">
            <v>HRB400E Φ22</v>
          </cell>
          <cell r="D4363" t="str">
            <v>吨</v>
          </cell>
          <cell r="E4363">
            <v>12</v>
          </cell>
          <cell r="F4363">
            <v>45835</v>
          </cell>
          <cell r="G4363" t="str">
            <v>（ 中铁一局四公司西昭高速6标3部）昭觉县洒拉地坡乡三分部山里钢筋场</v>
          </cell>
          <cell r="H4363" t="str">
            <v>陈忠</v>
          </cell>
          <cell r="I4363">
            <v>15730783825</v>
          </cell>
        </row>
        <row r="4364">
          <cell r="A4364" t="str">
            <v>吉晨盛泰</v>
          </cell>
          <cell r="B4364" t="str">
            <v>螺纹钢</v>
          </cell>
          <cell r="C4364" t="str">
            <v>HRB400E Φ25</v>
          </cell>
          <cell r="D4364" t="str">
            <v>吨</v>
          </cell>
          <cell r="E4364">
            <v>35</v>
          </cell>
          <cell r="F4364">
            <v>45835</v>
          </cell>
          <cell r="G4364" t="str">
            <v>（ 中铁一局四公司西昭高速6标3部）昭觉县洒拉地坡乡三分部山里钢筋场</v>
          </cell>
          <cell r="H4364" t="str">
            <v>陈忠</v>
          </cell>
          <cell r="I4364">
            <v>15730783825</v>
          </cell>
        </row>
        <row r="4365">
          <cell r="A4365" t="str">
            <v>吉晨盛泰</v>
          </cell>
          <cell r="B4365" t="str">
            <v>螺纹钢</v>
          </cell>
          <cell r="C4365" t="str">
            <v>HRB500E Φ32</v>
          </cell>
          <cell r="D4365" t="str">
            <v>吨</v>
          </cell>
          <cell r="E4365">
            <v>80</v>
          </cell>
          <cell r="F4365">
            <v>45835</v>
          </cell>
          <cell r="G4365" t="str">
            <v>（ 中铁一局四公司西昭高速6标3部）昭觉县洒拉地坡乡三分部山里钢筋场</v>
          </cell>
          <cell r="H4365" t="str">
            <v>陈忠</v>
          </cell>
          <cell r="I4365">
            <v>15730783825</v>
          </cell>
        </row>
        <row r="4366">
          <cell r="A4366" t="str">
            <v>吉晨盛泰</v>
          </cell>
          <cell r="B4366" t="str">
            <v>盘螺</v>
          </cell>
          <cell r="C4366" t="str">
            <v>HRB400E Φ10</v>
          </cell>
          <cell r="D4366" t="str">
            <v>吨</v>
          </cell>
          <cell r="E4366">
            <v>200</v>
          </cell>
          <cell r="F4366">
            <v>45835</v>
          </cell>
          <cell r="G4366" t="str">
            <v>（中铁一局四公司西昭高速6标4分部）四川省凉山彝族自治州昭觉县杨日占里</v>
          </cell>
          <cell r="H4366" t="str">
            <v>马占全</v>
          </cell>
          <cell r="I4366">
            <v>18189516465</v>
          </cell>
        </row>
        <row r="4367">
          <cell r="A4367" t="str">
            <v>吉晨盛泰</v>
          </cell>
          <cell r="B4367" t="str">
            <v>盘螺</v>
          </cell>
          <cell r="C4367" t="str">
            <v>HRB400E Φ12</v>
          </cell>
          <cell r="D4367" t="str">
            <v>吨</v>
          </cell>
          <cell r="E4367">
            <v>470</v>
          </cell>
          <cell r="F4367">
            <v>45835</v>
          </cell>
          <cell r="G4367" t="str">
            <v>（中铁一局四公司西昭高速6标4分部）四川省凉山彝族自治州昭觉县杨日占里</v>
          </cell>
          <cell r="H4367" t="str">
            <v>马占全</v>
          </cell>
          <cell r="I4367">
            <v>18189516465</v>
          </cell>
        </row>
        <row r="4368">
          <cell r="A4368" t="str">
            <v>吉晨盛泰</v>
          </cell>
          <cell r="B4368" t="str">
            <v>螺纹钢</v>
          </cell>
          <cell r="C4368" t="str">
            <v>HRB400E Φ14</v>
          </cell>
          <cell r="D4368" t="str">
            <v>吨</v>
          </cell>
          <cell r="E4368">
            <v>40</v>
          </cell>
          <cell r="F4368">
            <v>45835</v>
          </cell>
          <cell r="G4368" t="str">
            <v>（中铁一局四公司西昭高速6标4分部）四川省凉山彝族自治州昭觉县杨日占里</v>
          </cell>
          <cell r="H4368" t="str">
            <v>马占全</v>
          </cell>
          <cell r="I4368">
            <v>18189516465</v>
          </cell>
        </row>
        <row r="4369">
          <cell r="A4369" t="str">
            <v>吉晨盛泰</v>
          </cell>
          <cell r="B4369" t="str">
            <v>螺纹钢</v>
          </cell>
          <cell r="C4369" t="str">
            <v>HRB400E Φ16</v>
          </cell>
          <cell r="D4369" t="str">
            <v>吨</v>
          </cell>
          <cell r="E4369">
            <v>95</v>
          </cell>
          <cell r="F4369">
            <v>45835</v>
          </cell>
          <cell r="G4369" t="str">
            <v>（中铁一局四公司西昭高速6标4分部）四川省凉山彝族自治州昭觉县杨日占里</v>
          </cell>
          <cell r="H4369" t="str">
            <v>马占全</v>
          </cell>
          <cell r="I4369">
            <v>18189516465</v>
          </cell>
        </row>
        <row r="4370">
          <cell r="A4370" t="str">
            <v>吉晨盛泰</v>
          </cell>
          <cell r="B4370" t="str">
            <v>螺纹钢</v>
          </cell>
          <cell r="C4370" t="str">
            <v>HRB500E Φ25</v>
          </cell>
          <cell r="D4370" t="str">
            <v>吨</v>
          </cell>
          <cell r="E4370">
            <v>70</v>
          </cell>
          <cell r="F4370">
            <v>45835</v>
          </cell>
          <cell r="G4370" t="str">
            <v>（中铁一局四公司西昭高速6标4分部）四川省凉山彝族自治州昭觉县杨日占里</v>
          </cell>
          <cell r="H4370" t="str">
            <v>马占全</v>
          </cell>
          <cell r="I4370">
            <v>18189516465</v>
          </cell>
        </row>
        <row r="4371">
          <cell r="A4371" t="str">
            <v>吉晨盛泰</v>
          </cell>
          <cell r="B4371" t="str">
            <v>螺纹钢</v>
          </cell>
          <cell r="C4371" t="str">
            <v>HRB500E Φ28</v>
          </cell>
          <cell r="D4371" t="str">
            <v>吨</v>
          </cell>
          <cell r="E4371">
            <v>33</v>
          </cell>
          <cell r="F4371">
            <v>45835</v>
          </cell>
          <cell r="G4371" t="str">
            <v>（中铁一局四公司西昭高速6标4分部）四川省凉山彝族自治州昭觉县杨日占里</v>
          </cell>
          <cell r="H4371" t="str">
            <v>马占全</v>
          </cell>
          <cell r="I4371">
            <v>18189516465</v>
          </cell>
        </row>
        <row r="4372">
          <cell r="A4372" t="str">
            <v>吉晨盛泰</v>
          </cell>
          <cell r="B4372" t="str">
            <v>螺纹钢</v>
          </cell>
          <cell r="C4372" t="str">
            <v>HRB500E Φ32</v>
          </cell>
          <cell r="D4372" t="str">
            <v>吨</v>
          </cell>
          <cell r="E4372">
            <v>15</v>
          </cell>
          <cell r="F4372">
            <v>45835</v>
          </cell>
          <cell r="G4372" t="str">
            <v>（中铁一局四公司西昭高速6标4分部）四川省凉山彝族自治州昭觉县杨日占里</v>
          </cell>
          <cell r="H4372" t="str">
            <v>马占全</v>
          </cell>
          <cell r="I4372">
            <v>18189516465</v>
          </cell>
        </row>
        <row r="4373">
          <cell r="A4373" t="str">
            <v>吉晨盛泰</v>
          </cell>
          <cell r="B4373" t="str">
            <v>高线</v>
          </cell>
          <cell r="C4373" t="str">
            <v>HPB300Φ8</v>
          </cell>
          <cell r="D4373" t="str">
            <v>吨</v>
          </cell>
          <cell r="E4373">
            <v>50</v>
          </cell>
          <cell r="F4373">
            <v>45835</v>
          </cell>
          <cell r="G4373" t="str">
            <v>（中铁一局四公司西昭高速6标1分部）四川省凉山彝族自治州昭觉县李子村</v>
          </cell>
          <cell r="H4373" t="str">
            <v>党牛</v>
          </cell>
          <cell r="I4373">
            <v>19996000463</v>
          </cell>
        </row>
        <row r="4374">
          <cell r="A4374" t="str">
            <v>吉晨盛泰</v>
          </cell>
          <cell r="B4374" t="str">
            <v>高线</v>
          </cell>
          <cell r="C4374" t="str">
            <v>HPB300Φ8</v>
          </cell>
          <cell r="D4374" t="str">
            <v>吨</v>
          </cell>
          <cell r="E4374">
            <v>10</v>
          </cell>
          <cell r="F4374">
            <v>45835</v>
          </cell>
          <cell r="G4374" t="str">
            <v>（中铁一局四公司西昭高速6标1分部）四川省凉山彝族自治州昭觉县李子村</v>
          </cell>
          <cell r="H4374" t="str">
            <v>党牛</v>
          </cell>
          <cell r="I4374">
            <v>19996000463</v>
          </cell>
        </row>
        <row r="4375">
          <cell r="A4375" t="str">
            <v>吉晨盛泰</v>
          </cell>
          <cell r="B4375" t="str">
            <v>螺纹钢</v>
          </cell>
          <cell r="C4375" t="str">
            <v>HRB400E Φ22</v>
          </cell>
          <cell r="D4375" t="str">
            <v>吨</v>
          </cell>
          <cell r="E4375">
            <v>30</v>
          </cell>
          <cell r="F4375">
            <v>45835</v>
          </cell>
          <cell r="G4375" t="str">
            <v>（中铁一局四公司西昭高速6标1分部）四川省凉山彝族自治州昭觉县李子村</v>
          </cell>
          <cell r="H4375" t="str">
            <v>党牛</v>
          </cell>
          <cell r="I4375">
            <v>19996000463</v>
          </cell>
        </row>
        <row r="4376">
          <cell r="A4376" t="str">
            <v>吉晨盛泰</v>
          </cell>
          <cell r="B4376" t="str">
            <v>盘螺</v>
          </cell>
          <cell r="C4376" t="str">
            <v>HRB400E Φ6</v>
          </cell>
          <cell r="D4376" t="str">
            <v>吨</v>
          </cell>
          <cell r="E4376">
            <v>4</v>
          </cell>
          <cell r="F4376">
            <v>45835</v>
          </cell>
          <cell r="G4376" t="str">
            <v>（中铁一局四公司西昭高速6标4分部）四川省凉山彝族自治州昭觉县6表服务区A、B区</v>
          </cell>
          <cell r="H4376" t="str">
            <v>马占全</v>
          </cell>
          <cell r="I4376">
            <v>18189516465</v>
          </cell>
        </row>
        <row r="4377">
          <cell r="A4377" t="str">
            <v>吉晨盛泰</v>
          </cell>
          <cell r="B4377" t="str">
            <v>盘螺</v>
          </cell>
          <cell r="C4377" t="str">
            <v>HRB400E Φ8</v>
          </cell>
          <cell r="D4377" t="str">
            <v>吨</v>
          </cell>
          <cell r="E4377">
            <v>20</v>
          </cell>
          <cell r="F4377">
            <v>45835</v>
          </cell>
          <cell r="G4377" t="str">
            <v>（中铁一局四公司西昭高速6标4分部）四川省凉山彝族自治州昭觉县6表服务区A、B区</v>
          </cell>
          <cell r="H4377" t="str">
            <v>马占全</v>
          </cell>
          <cell r="I4377">
            <v>18189516465</v>
          </cell>
        </row>
        <row r="4378">
          <cell r="A4378" t="str">
            <v>吉晨盛泰</v>
          </cell>
          <cell r="B4378" t="str">
            <v>盘螺</v>
          </cell>
          <cell r="C4378" t="str">
            <v>HRB400E Φ10</v>
          </cell>
          <cell r="D4378" t="str">
            <v>吨</v>
          </cell>
          <cell r="E4378">
            <v>12</v>
          </cell>
          <cell r="F4378">
            <v>45835</v>
          </cell>
          <cell r="G4378" t="str">
            <v>（中铁一局四公司西昭高速6标4分部）四川省凉山彝族自治州昭觉县6表服务区A、B区</v>
          </cell>
          <cell r="H4378" t="str">
            <v>马占全</v>
          </cell>
          <cell r="I4378">
            <v>18189516465</v>
          </cell>
        </row>
        <row r="4379">
          <cell r="A4379" t="str">
            <v>吉晨盛泰</v>
          </cell>
          <cell r="B4379" t="str">
            <v>盘螺</v>
          </cell>
          <cell r="C4379" t="str">
            <v>HRB400E Φ12</v>
          </cell>
          <cell r="D4379" t="str">
            <v>吨</v>
          </cell>
          <cell r="E4379">
            <v>16</v>
          </cell>
          <cell r="F4379">
            <v>45835</v>
          </cell>
          <cell r="G4379" t="str">
            <v>（中铁一局四公司西昭高速6标4分部）四川省凉山彝族自治州昭觉县6表服务区A、B区</v>
          </cell>
          <cell r="H4379" t="str">
            <v>马占全</v>
          </cell>
          <cell r="I4379">
            <v>18189516465</v>
          </cell>
        </row>
        <row r="4380">
          <cell r="A4380" t="str">
            <v>吉晨盛泰</v>
          </cell>
          <cell r="B4380" t="str">
            <v>螺纹钢</v>
          </cell>
          <cell r="C4380" t="str">
            <v>HRB400E Φ14</v>
          </cell>
          <cell r="D4380" t="str">
            <v>吨</v>
          </cell>
          <cell r="E4380">
            <v>16</v>
          </cell>
          <cell r="F4380">
            <v>45835</v>
          </cell>
          <cell r="G4380" t="str">
            <v>（中铁一局四公司西昭高速6标4分部）四川省凉山彝族自治州昭觉县6表服务区A、B区</v>
          </cell>
          <cell r="H4380" t="str">
            <v>马占全</v>
          </cell>
          <cell r="I4380">
            <v>18189516465</v>
          </cell>
        </row>
        <row r="4381">
          <cell r="A4381" t="str">
            <v>吉晨盛泰</v>
          </cell>
          <cell r="B4381" t="str">
            <v>螺纹钢</v>
          </cell>
          <cell r="C4381" t="str">
            <v>HRB400E Φ16</v>
          </cell>
          <cell r="D4381" t="str">
            <v>吨</v>
          </cell>
          <cell r="E4381">
            <v>19</v>
          </cell>
          <cell r="F4381">
            <v>45835</v>
          </cell>
          <cell r="G4381" t="str">
            <v>（中铁一局四公司西昭高速6标4分部）四川省凉山彝族自治州昭觉县6表服务区A、B区</v>
          </cell>
          <cell r="H4381" t="str">
            <v>马占全</v>
          </cell>
          <cell r="I4381">
            <v>18189516465</v>
          </cell>
        </row>
        <row r="4382">
          <cell r="A4382" t="str">
            <v>吉晨盛泰</v>
          </cell>
          <cell r="B4382" t="str">
            <v>螺纹钢</v>
          </cell>
          <cell r="C4382" t="str">
            <v>HRB400E Φ18</v>
          </cell>
          <cell r="D4382" t="str">
            <v>吨</v>
          </cell>
          <cell r="E4382">
            <v>7</v>
          </cell>
          <cell r="F4382">
            <v>45835</v>
          </cell>
          <cell r="G4382" t="str">
            <v>（中铁一局四公司西昭高速6标4分部）四川省凉山彝族自治州昭觉县6表服务区A、B区</v>
          </cell>
          <cell r="H4382" t="str">
            <v>马占全</v>
          </cell>
          <cell r="I4382">
            <v>18189516465</v>
          </cell>
        </row>
        <row r="4383">
          <cell r="A4383" t="str">
            <v>吉晨盛泰</v>
          </cell>
          <cell r="B4383" t="str">
            <v>螺纹钢</v>
          </cell>
          <cell r="C4383" t="str">
            <v>HRB400E Φ20</v>
          </cell>
          <cell r="D4383" t="str">
            <v>吨</v>
          </cell>
          <cell r="E4383">
            <v>18</v>
          </cell>
          <cell r="F4383">
            <v>45835</v>
          </cell>
          <cell r="G4383" t="str">
            <v>（中铁一局四公司西昭高速6标4分部）四川省凉山彝族自治州昭觉县6表服务区A、B区</v>
          </cell>
          <cell r="H4383" t="str">
            <v>马占全</v>
          </cell>
          <cell r="I4383">
            <v>18189516465</v>
          </cell>
        </row>
        <row r="4384">
          <cell r="A4384" t="str">
            <v>吉晨盛泰</v>
          </cell>
          <cell r="B4384" t="str">
            <v>螺纹钢</v>
          </cell>
          <cell r="C4384" t="str">
            <v>HRB400E Φ22</v>
          </cell>
          <cell r="D4384" t="str">
            <v>吨</v>
          </cell>
          <cell r="E4384">
            <v>19</v>
          </cell>
          <cell r="F4384">
            <v>45835</v>
          </cell>
          <cell r="G4384" t="str">
            <v>（中铁一局四公司西昭高速6标4分部）四川省凉山彝族自治州昭觉县6表服务区A、B区</v>
          </cell>
          <cell r="H4384" t="str">
            <v>马占全</v>
          </cell>
          <cell r="I4384">
            <v>18189516465</v>
          </cell>
        </row>
        <row r="4385">
          <cell r="A4385" t="str">
            <v>吉晨盛泰</v>
          </cell>
          <cell r="B4385" t="str">
            <v>螺纹钢</v>
          </cell>
          <cell r="C4385" t="str">
            <v>HRB400E Φ25</v>
          </cell>
          <cell r="D4385" t="str">
            <v>吨</v>
          </cell>
          <cell r="E4385">
            <v>42</v>
          </cell>
          <cell r="F4385">
            <v>45835</v>
          </cell>
          <cell r="G4385" t="str">
            <v>（中铁一局四公司西昭高速6标4分部）四川省凉山彝族自治州昭觉县6表服务区A、B区</v>
          </cell>
          <cell r="H4385" t="str">
            <v>马占全</v>
          </cell>
          <cell r="I4385">
            <v>18189516465</v>
          </cell>
        </row>
        <row r="4386">
          <cell r="A4386" t="str">
            <v>吉晨盛泰</v>
          </cell>
          <cell r="B4386" t="str">
            <v>螺纹钢</v>
          </cell>
          <cell r="C4386" t="str">
            <v>HRB400E Φ28</v>
          </cell>
          <cell r="D4386" t="str">
            <v>吨</v>
          </cell>
          <cell r="E4386">
            <v>10</v>
          </cell>
          <cell r="F4386">
            <v>45835</v>
          </cell>
          <cell r="G4386" t="str">
            <v>（中铁一局四公司西昭高速6标4分部）四川省凉山彝族自治州昭觉县6表服务区A、B区</v>
          </cell>
          <cell r="H4386" t="str">
            <v>马占全</v>
          </cell>
          <cell r="I4386">
            <v>18189516465</v>
          </cell>
        </row>
        <row r="4387">
          <cell r="A4387" t="str">
            <v>吉晨盛泰</v>
          </cell>
          <cell r="B4387" t="str">
            <v>螺纹钢</v>
          </cell>
          <cell r="C4387" t="str">
            <v>HRB400E Φ32</v>
          </cell>
          <cell r="D4387" t="str">
            <v>吨</v>
          </cell>
          <cell r="E4387">
            <v>10</v>
          </cell>
          <cell r="F4387">
            <v>45835</v>
          </cell>
          <cell r="G4387" t="str">
            <v>（中铁一局四公司西昭高速6标4分部）四川省凉山彝族自治州昭觉县6表服务区A、B区</v>
          </cell>
          <cell r="H4387" t="str">
            <v>马占全</v>
          </cell>
          <cell r="I4387">
            <v>18189516465</v>
          </cell>
        </row>
        <row r="4388">
          <cell r="A4388" t="str">
            <v>吉晨盛泰</v>
          </cell>
          <cell r="B4388" t="str">
            <v>螺纹钢</v>
          </cell>
          <cell r="C4388" t="str">
            <v>HRB500E Φ28</v>
          </cell>
          <cell r="D4388" t="str">
            <v>吨</v>
          </cell>
          <cell r="E4388">
            <v>80</v>
          </cell>
          <cell r="F4388">
            <v>45835</v>
          </cell>
          <cell r="G4388" t="str">
            <v>四川省凉山彝族自治州西昌市西昌北梁场</v>
          </cell>
          <cell r="H4388" t="str">
            <v>伍红林</v>
          </cell>
          <cell r="I4388">
            <v>18683860677</v>
          </cell>
        </row>
        <row r="4389">
          <cell r="A4389" t="str">
            <v>晋邦</v>
          </cell>
          <cell r="B4389" t="str">
            <v>螺纹钢</v>
          </cell>
          <cell r="C4389" t="str">
            <v>HRB500E Φ25</v>
          </cell>
          <cell r="D4389" t="str">
            <v>吨</v>
          </cell>
          <cell r="E4389">
            <v>10</v>
          </cell>
          <cell r="F4389">
            <v>45835</v>
          </cell>
          <cell r="G4389" t="str">
            <v>（商投建工达州中医药科技园-4工区-3号楼）达州市通川区达州中医药职业学院犀牛大道北段</v>
          </cell>
          <cell r="H4389" t="str">
            <v>张扬</v>
          </cell>
          <cell r="I4389">
            <v>18381904567</v>
          </cell>
        </row>
        <row r="4390">
          <cell r="A4390" t="str">
            <v>晋邦</v>
          </cell>
          <cell r="B4390" t="str">
            <v>螺纹钢</v>
          </cell>
          <cell r="C4390" t="str">
            <v>HRB500E Φ18</v>
          </cell>
          <cell r="D4390" t="str">
            <v>吨</v>
          </cell>
          <cell r="E4390">
            <v>3</v>
          </cell>
          <cell r="F4390">
            <v>45835</v>
          </cell>
          <cell r="G4390" t="str">
            <v>（商投建工达州中医药科技园-4工区-8号楼）达州市通川区达州中医药职业学院犀牛大道北段</v>
          </cell>
          <cell r="H4390" t="str">
            <v>张扬</v>
          </cell>
          <cell r="I4390">
            <v>18381904567</v>
          </cell>
        </row>
        <row r="4391">
          <cell r="A4391" t="str">
            <v>晋邦</v>
          </cell>
          <cell r="B4391" t="str">
            <v>螺纹钢</v>
          </cell>
          <cell r="C4391" t="str">
            <v>HRB500E Φ22</v>
          </cell>
          <cell r="D4391" t="str">
            <v>吨</v>
          </cell>
          <cell r="E4391">
            <v>10</v>
          </cell>
          <cell r="F4391">
            <v>45835</v>
          </cell>
          <cell r="G4391" t="str">
            <v>（商投建工达州中医药科技园-4工区-8号楼）达州市通川区达州中医药职业学院犀牛大道北段</v>
          </cell>
          <cell r="H4391" t="str">
            <v>张扬</v>
          </cell>
          <cell r="I4391">
            <v>18381904567</v>
          </cell>
        </row>
        <row r="4392">
          <cell r="A4392" t="str">
            <v>晋邦</v>
          </cell>
          <cell r="B4392" t="str">
            <v>螺纹钢</v>
          </cell>
          <cell r="C4392" t="str">
            <v>HRB500E Φ25</v>
          </cell>
          <cell r="D4392" t="str">
            <v>吨</v>
          </cell>
          <cell r="E4392">
            <v>10</v>
          </cell>
          <cell r="F4392">
            <v>45835</v>
          </cell>
          <cell r="G4392" t="str">
            <v>（商投建工达州中医药科技园-4工区-8号楼）达州市通川区达州中医药职业学院犀牛大道北段</v>
          </cell>
          <cell r="H4392" t="str">
            <v>张扬</v>
          </cell>
          <cell r="I4392">
            <v>18381904567</v>
          </cell>
        </row>
        <row r="4393">
          <cell r="A4393" t="str">
            <v>晋邦</v>
          </cell>
          <cell r="B4393" t="str">
            <v>螺纹钢</v>
          </cell>
          <cell r="C4393" t="str">
            <v>HRB500E Φ18</v>
          </cell>
          <cell r="D4393" t="str">
            <v>吨</v>
          </cell>
          <cell r="E4393">
            <v>5</v>
          </cell>
          <cell r="F4393">
            <v>45835</v>
          </cell>
          <cell r="G4393" t="str">
            <v>（商投建工达州中医药科技园-1工区）达州市通川区达州中医药职业学院犀牛大道北段</v>
          </cell>
          <cell r="H4393" t="str">
            <v>程黄刚</v>
          </cell>
          <cell r="I4393">
            <v>15108211617</v>
          </cell>
        </row>
        <row r="4394">
          <cell r="A4394" t="str">
            <v>晋邦</v>
          </cell>
          <cell r="B4394" t="str">
            <v>螺纹钢</v>
          </cell>
          <cell r="C4394" t="str">
            <v>HRB500E Φ20</v>
          </cell>
          <cell r="D4394" t="str">
            <v>吨</v>
          </cell>
          <cell r="E4394">
            <v>5</v>
          </cell>
          <cell r="F4394">
            <v>45835</v>
          </cell>
          <cell r="G4394" t="str">
            <v>（商投建工达州中医药科技园-1工区）达州市通川区达州中医药职业学院犀牛大道北段</v>
          </cell>
          <cell r="H4394" t="str">
            <v>程黄刚</v>
          </cell>
          <cell r="I4394">
            <v>15108211617</v>
          </cell>
        </row>
        <row r="4395">
          <cell r="A4395" t="str">
            <v>晋邦</v>
          </cell>
          <cell r="B4395" t="str">
            <v>盘螺</v>
          </cell>
          <cell r="C4395" t="str">
            <v>HRB400E Φ6</v>
          </cell>
          <cell r="D4395" t="str">
            <v>吨</v>
          </cell>
          <cell r="E4395">
            <v>3</v>
          </cell>
          <cell r="F4395">
            <v>45835</v>
          </cell>
          <cell r="G4395" t="str">
            <v>（商投建工达州中医药科技园-1工区）达州市通川区达州中医药职业学院犀牛大道北段</v>
          </cell>
          <cell r="H4395" t="str">
            <v>程黄刚</v>
          </cell>
          <cell r="I4395">
            <v>15108211617</v>
          </cell>
        </row>
        <row r="4396">
          <cell r="A4396" t="str">
            <v>晋邦</v>
          </cell>
          <cell r="B4396" t="str">
            <v>螺纹钢</v>
          </cell>
          <cell r="C4396" t="str">
            <v>HRB400E Φ12 9m</v>
          </cell>
          <cell r="D4396" t="str">
            <v>吨</v>
          </cell>
          <cell r="E4396">
            <v>12</v>
          </cell>
          <cell r="F4396">
            <v>45835</v>
          </cell>
          <cell r="G4396" t="str">
            <v>（商投建工达州中医药科技园-1工区）达州市通川区达州中医药职业学院犀牛大道北段</v>
          </cell>
          <cell r="H4396" t="str">
            <v>程黄刚</v>
          </cell>
          <cell r="I4396">
            <v>15108211617</v>
          </cell>
        </row>
        <row r="4397">
          <cell r="A4397" t="str">
            <v>晋邦</v>
          </cell>
          <cell r="B4397" t="str">
            <v>螺纹钢</v>
          </cell>
          <cell r="C4397" t="str">
            <v>HRB400E Φ14 9m</v>
          </cell>
          <cell r="D4397" t="str">
            <v>吨</v>
          </cell>
          <cell r="E4397">
            <v>3</v>
          </cell>
          <cell r="F4397">
            <v>45835</v>
          </cell>
          <cell r="G4397" t="str">
            <v>（商投建工达州中医药科技园-1工区）达州市通川区达州中医药职业学院犀牛大道北段</v>
          </cell>
          <cell r="H4397" t="str">
            <v>程黄刚</v>
          </cell>
          <cell r="I4397">
            <v>15108211617</v>
          </cell>
        </row>
        <row r="4398">
          <cell r="A4398" t="str">
            <v>晋邦</v>
          </cell>
          <cell r="B4398" t="str">
            <v>螺纹钢</v>
          </cell>
          <cell r="C4398" t="str">
            <v>HRB400E Φ16 9m</v>
          </cell>
          <cell r="D4398" t="str">
            <v>吨</v>
          </cell>
          <cell r="E4398">
            <v>12</v>
          </cell>
          <cell r="F4398">
            <v>45835</v>
          </cell>
          <cell r="G4398" t="str">
            <v>（商投建工达州中医药科技园-1工区）达州市通川区达州中医药职业学院犀牛大道北段</v>
          </cell>
          <cell r="H4398" t="str">
            <v>程黄刚</v>
          </cell>
          <cell r="I4398">
            <v>15108211617</v>
          </cell>
        </row>
        <row r="4399">
          <cell r="A4399" t="str">
            <v>晋邦</v>
          </cell>
          <cell r="B4399" t="str">
            <v>螺纹钢</v>
          </cell>
          <cell r="C4399" t="str">
            <v>HRB500E Φ16</v>
          </cell>
          <cell r="D4399" t="str">
            <v>吨</v>
          </cell>
          <cell r="E4399">
            <v>3</v>
          </cell>
          <cell r="F4399">
            <v>45835</v>
          </cell>
          <cell r="G4399" t="str">
            <v>（商投建工达州中医药科技园-1工区）达州市通川区达州中医药职业学院犀牛大道北段</v>
          </cell>
          <cell r="H4399" t="str">
            <v>程黄刚</v>
          </cell>
          <cell r="I4399">
            <v>15108211617</v>
          </cell>
        </row>
        <row r="4400">
          <cell r="A4400" t="str">
            <v>晋邦</v>
          </cell>
          <cell r="B4400" t="str">
            <v>螺纹钢</v>
          </cell>
          <cell r="C4400" t="str">
            <v>HRB500E Φ22</v>
          </cell>
          <cell r="D4400" t="str">
            <v>吨</v>
          </cell>
          <cell r="E4400">
            <v>15</v>
          </cell>
          <cell r="F4400">
            <v>45835</v>
          </cell>
          <cell r="G4400" t="str">
            <v>（商投建工达州中医药科技园-1工区）达州市通川区达州中医药职业学院犀牛大道北段</v>
          </cell>
          <cell r="H4400" t="str">
            <v>程黄刚</v>
          </cell>
          <cell r="I4400">
            <v>15108211617</v>
          </cell>
        </row>
        <row r="4401">
          <cell r="A4401" t="str">
            <v>晋邦</v>
          </cell>
          <cell r="B4401" t="str">
            <v>螺纹钢</v>
          </cell>
          <cell r="C4401" t="str">
            <v>HRB500E Φ25</v>
          </cell>
          <cell r="D4401" t="str">
            <v>吨</v>
          </cell>
          <cell r="E4401">
            <v>5</v>
          </cell>
          <cell r="F4401">
            <v>45835</v>
          </cell>
          <cell r="G4401" t="str">
            <v>（商投建工达州中医药科技园-1工区）达州市通川区达州中医药职业学院犀牛大道北段</v>
          </cell>
          <cell r="H4401" t="str">
            <v>程黄刚</v>
          </cell>
          <cell r="I4401">
            <v>15108211617</v>
          </cell>
        </row>
        <row r="4402">
          <cell r="A4402" t="str">
            <v>晋邦</v>
          </cell>
          <cell r="B4402" t="str">
            <v>盘螺</v>
          </cell>
          <cell r="C4402" t="str">
            <v>HRB400E Φ8</v>
          </cell>
          <cell r="D4402" t="str">
            <v>吨</v>
          </cell>
          <cell r="E4402">
            <v>20</v>
          </cell>
          <cell r="F4402">
            <v>45835</v>
          </cell>
          <cell r="G4402" t="str">
            <v>（商投建工达州中医药科技园-3工区）达州市通川区达州中医药职业学院犀牛大道北段</v>
          </cell>
          <cell r="H4402" t="str">
            <v>程黄刚</v>
          </cell>
          <cell r="I4402">
            <v>15108211617</v>
          </cell>
        </row>
        <row r="4403">
          <cell r="A4403" t="str">
            <v>晋邦</v>
          </cell>
          <cell r="B4403" t="str">
            <v>盘螺</v>
          </cell>
          <cell r="C4403" t="str">
            <v>HRB400E Φ10</v>
          </cell>
          <cell r="D4403" t="str">
            <v>吨</v>
          </cell>
          <cell r="E4403">
            <v>33</v>
          </cell>
          <cell r="F4403">
            <v>45835</v>
          </cell>
          <cell r="G4403" t="str">
            <v>（商投建工达州中医药科技园-3工区）达州市通川区达州中医药职业学院犀牛大道北段</v>
          </cell>
          <cell r="H4403" t="str">
            <v>程黄刚</v>
          </cell>
          <cell r="I4403">
            <v>15108211617</v>
          </cell>
        </row>
        <row r="4404">
          <cell r="A4404" t="str">
            <v>晋邦</v>
          </cell>
          <cell r="B4404" t="str">
            <v>螺纹钢</v>
          </cell>
          <cell r="C4404" t="str">
            <v>HRB400E Φ14 9m</v>
          </cell>
          <cell r="D4404" t="str">
            <v>吨</v>
          </cell>
          <cell r="E4404">
            <v>28</v>
          </cell>
          <cell r="F4404">
            <v>45835</v>
          </cell>
          <cell r="G4404" t="str">
            <v>（商投建工达州中医药科技园-3工区）达州市通川区达州中医药职业学院犀牛大道北段</v>
          </cell>
          <cell r="H4404" t="str">
            <v>程黄刚</v>
          </cell>
          <cell r="I4404">
            <v>15108211617</v>
          </cell>
        </row>
        <row r="4405">
          <cell r="A4405" t="str">
            <v>钢固融</v>
          </cell>
          <cell r="B4405" t="str">
            <v>盘螺</v>
          </cell>
          <cell r="C4405" t="str">
            <v>HRB400E Φ8</v>
          </cell>
          <cell r="D4405" t="str">
            <v>吨</v>
          </cell>
          <cell r="E4405">
            <v>5</v>
          </cell>
          <cell r="F4405">
            <v>45835</v>
          </cell>
          <cell r="G4405" t="str">
            <v>(五冶建设扩建艺体中学二期工程)四川省成都市双流区光荣路成都艺体中学南200米</v>
          </cell>
          <cell r="H4405" t="str">
            <v>谢序强</v>
          </cell>
          <cell r="I4405">
            <v>13458588232</v>
          </cell>
        </row>
        <row r="4406">
          <cell r="A4406" t="str">
            <v>钢固融</v>
          </cell>
          <cell r="B4406" t="str">
            <v>盘螺</v>
          </cell>
          <cell r="C4406" t="str">
            <v>HRB400E Φ10</v>
          </cell>
          <cell r="D4406" t="str">
            <v>吨</v>
          </cell>
          <cell r="E4406">
            <v>10</v>
          </cell>
          <cell r="F4406">
            <v>45835</v>
          </cell>
          <cell r="G4406" t="str">
            <v>(五冶建设扩建艺体中学二期工程)四川省成都市双流区光荣路成都艺体中学南200米</v>
          </cell>
          <cell r="H4406" t="str">
            <v>谢序强</v>
          </cell>
          <cell r="I4406">
            <v>13458588232</v>
          </cell>
        </row>
        <row r="4407">
          <cell r="A4407" t="str">
            <v>钢固融</v>
          </cell>
          <cell r="B4407" t="str">
            <v>螺纹钢</v>
          </cell>
          <cell r="C4407" t="str">
            <v>HRB400E Φ14 9m</v>
          </cell>
          <cell r="D4407" t="str">
            <v>吨</v>
          </cell>
          <cell r="E4407">
            <v>28</v>
          </cell>
          <cell r="F4407">
            <v>45835</v>
          </cell>
          <cell r="G4407" t="str">
            <v>(五冶建设扩建艺体中学二期工程)四川省成都市双流区光荣路成都艺体中学南200米</v>
          </cell>
          <cell r="H4407" t="str">
            <v>谢序强</v>
          </cell>
          <cell r="I4407">
            <v>13458588232</v>
          </cell>
        </row>
        <row r="4408">
          <cell r="A4408" t="str">
            <v>钢固融</v>
          </cell>
          <cell r="B4408" t="str">
            <v>螺纹钢</v>
          </cell>
          <cell r="C4408" t="str">
            <v>HRB400E Φ16 9m</v>
          </cell>
          <cell r="D4408" t="str">
            <v>吨</v>
          </cell>
          <cell r="E4408">
            <v>24</v>
          </cell>
          <cell r="F4408">
            <v>45835</v>
          </cell>
          <cell r="G4408" t="str">
            <v>(五冶建设扩建艺体中学二期工程)四川省成都市双流区光荣路成都艺体中学南200米</v>
          </cell>
          <cell r="H4408" t="str">
            <v>谢序强</v>
          </cell>
          <cell r="I4408">
            <v>13458588232</v>
          </cell>
        </row>
        <row r="4409">
          <cell r="A4409" t="str">
            <v>钢固融</v>
          </cell>
          <cell r="B4409" t="str">
            <v>螺纹钢</v>
          </cell>
          <cell r="C4409" t="str">
            <v>HRB400E Φ18 9m</v>
          </cell>
          <cell r="D4409" t="str">
            <v>吨</v>
          </cell>
          <cell r="E4409">
            <v>6</v>
          </cell>
          <cell r="F4409">
            <v>45835</v>
          </cell>
          <cell r="G4409" t="str">
            <v>(五冶建设扩建艺体中学二期工程)四川省成都市双流区光荣路成都艺体中学南200米</v>
          </cell>
          <cell r="H4409" t="str">
            <v>谢序强</v>
          </cell>
          <cell r="I4409">
            <v>13458588232</v>
          </cell>
        </row>
        <row r="4410">
          <cell r="A4410" t="str">
            <v>钢固融</v>
          </cell>
          <cell r="B4410" t="str">
            <v>螺纹钢</v>
          </cell>
          <cell r="C4410" t="str">
            <v>HRB400E Φ20 9m</v>
          </cell>
          <cell r="D4410" t="str">
            <v>吨</v>
          </cell>
          <cell r="E4410">
            <v>15</v>
          </cell>
          <cell r="F4410">
            <v>45835</v>
          </cell>
          <cell r="G4410" t="str">
            <v>(五冶建设扩建艺体中学二期工程)四川省成都市双流区光荣路成都艺体中学南200米</v>
          </cell>
          <cell r="H4410" t="str">
            <v>谢序强</v>
          </cell>
          <cell r="I4410">
            <v>13458588232</v>
          </cell>
        </row>
        <row r="4411">
          <cell r="A4411" t="str">
            <v>钢固融</v>
          </cell>
          <cell r="B4411" t="str">
            <v>螺纹钢</v>
          </cell>
          <cell r="C4411" t="str">
            <v>HRB400E Φ22 9m</v>
          </cell>
          <cell r="D4411" t="str">
            <v>吨</v>
          </cell>
          <cell r="E4411">
            <v>15</v>
          </cell>
          <cell r="F4411">
            <v>45835</v>
          </cell>
          <cell r="G4411" t="str">
            <v>(五冶建设扩建艺体中学二期工程)四川省成都市双流区光荣路成都艺体中学南200米</v>
          </cell>
          <cell r="H4411" t="str">
            <v>谢序强</v>
          </cell>
          <cell r="I4411">
            <v>13458588232</v>
          </cell>
        </row>
        <row r="4412">
          <cell r="A4412" t="str">
            <v>达钢</v>
          </cell>
          <cell r="B4412" t="str">
            <v>盘螺</v>
          </cell>
          <cell r="C4412" t="str">
            <v>HRB400E Φ10</v>
          </cell>
          <cell r="D4412" t="str">
            <v>吨</v>
          </cell>
          <cell r="E4412">
            <v>14</v>
          </cell>
          <cell r="F4412">
            <v>45835</v>
          </cell>
          <cell r="G4412" t="str">
            <v>（华西简阳西城嘉苑）四川省成都市简阳市简城街道高屋村</v>
          </cell>
          <cell r="H4412" t="str">
            <v>张瀚镭</v>
          </cell>
          <cell r="I4412">
            <v>15884666220</v>
          </cell>
        </row>
        <row r="4413">
          <cell r="A4413" t="str">
            <v>达钢</v>
          </cell>
          <cell r="B4413" t="str">
            <v>盘螺</v>
          </cell>
          <cell r="C4413" t="str">
            <v>HRB400E Φ12</v>
          </cell>
          <cell r="D4413" t="str">
            <v>吨</v>
          </cell>
          <cell r="E4413">
            <v>3</v>
          </cell>
          <cell r="F4413">
            <v>45835</v>
          </cell>
          <cell r="G4413" t="str">
            <v>（华西简阳西城嘉苑）四川省成都市简阳市简城街道高屋村</v>
          </cell>
          <cell r="H4413" t="str">
            <v>张瀚镭</v>
          </cell>
          <cell r="I4413">
            <v>15884666220</v>
          </cell>
        </row>
        <row r="4414">
          <cell r="A4414" t="str">
            <v>达钢</v>
          </cell>
          <cell r="B4414" t="str">
            <v>螺纹钢</v>
          </cell>
          <cell r="C4414" t="str">
            <v>HRB400E Φ16 9m</v>
          </cell>
          <cell r="D4414" t="str">
            <v>吨</v>
          </cell>
          <cell r="E4414">
            <v>6</v>
          </cell>
          <cell r="F4414">
            <v>45835</v>
          </cell>
          <cell r="G4414" t="str">
            <v>（华西简阳西城嘉苑）四川省成都市简阳市简城街道高屋村</v>
          </cell>
          <cell r="H4414" t="str">
            <v>张瀚镭</v>
          </cell>
          <cell r="I4414">
            <v>15884666220</v>
          </cell>
        </row>
        <row r="4415">
          <cell r="A4415" t="str">
            <v>达钢</v>
          </cell>
          <cell r="B4415" t="str">
            <v>螺纹钢</v>
          </cell>
          <cell r="C4415" t="str">
            <v>HRB400E Φ20 9m</v>
          </cell>
          <cell r="D4415" t="str">
            <v>吨</v>
          </cell>
          <cell r="E4415">
            <v>3</v>
          </cell>
          <cell r="F4415">
            <v>45835</v>
          </cell>
          <cell r="G4415" t="str">
            <v>（华西简阳西城嘉苑）四川省成都市简阳市简城街道高屋村</v>
          </cell>
          <cell r="H4415" t="str">
            <v>张瀚镭</v>
          </cell>
          <cell r="I4415">
            <v>15884666220</v>
          </cell>
        </row>
        <row r="4416">
          <cell r="A4416" t="str">
            <v>达钢</v>
          </cell>
          <cell r="B4416" t="str">
            <v>螺纹钢</v>
          </cell>
          <cell r="C4416" t="str">
            <v>HRB500E Φ20</v>
          </cell>
          <cell r="D4416" t="str">
            <v>吨</v>
          </cell>
          <cell r="E4416">
            <v>10</v>
          </cell>
          <cell r="F4416">
            <v>45835</v>
          </cell>
          <cell r="G4416" t="str">
            <v>（华西简阳西城嘉苑）四川省成都市简阳市简城街道高屋村</v>
          </cell>
          <cell r="H4416" t="str">
            <v>张瀚镭</v>
          </cell>
          <cell r="I4416">
            <v>15884666220</v>
          </cell>
        </row>
        <row r="4417">
          <cell r="A4417" t="str">
            <v>德胜</v>
          </cell>
          <cell r="B4417" t="str">
            <v>螺纹钢</v>
          </cell>
          <cell r="C4417" t="str">
            <v>HRB400E Φ14 9m</v>
          </cell>
          <cell r="D4417" t="str">
            <v>吨</v>
          </cell>
          <cell r="E4417">
            <v>6</v>
          </cell>
          <cell r="F4417">
            <v>45835</v>
          </cell>
          <cell r="G4417" t="str">
            <v>（华西简阳西城嘉苑）四川省成都市简阳市简城街道高屋村</v>
          </cell>
          <cell r="H4417" t="str">
            <v>张瀚镭</v>
          </cell>
          <cell r="I4417">
            <v>15884666220</v>
          </cell>
        </row>
        <row r="4418">
          <cell r="A4418" t="str">
            <v>德胜</v>
          </cell>
          <cell r="B4418" t="str">
            <v>螺纹钢</v>
          </cell>
          <cell r="C4418" t="str">
            <v>HRB400E Φ18 9m</v>
          </cell>
          <cell r="D4418" t="str">
            <v>吨</v>
          </cell>
          <cell r="E4418">
            <v>6</v>
          </cell>
          <cell r="F4418">
            <v>45835</v>
          </cell>
          <cell r="G4418" t="str">
            <v>（华西简阳西城嘉苑）四川省成都市简阳市简城街道高屋村</v>
          </cell>
          <cell r="H4418" t="str">
            <v>张瀚镭</v>
          </cell>
          <cell r="I4418">
            <v>15884666220</v>
          </cell>
        </row>
        <row r="4419">
          <cell r="A4419" t="str">
            <v>德胜</v>
          </cell>
          <cell r="B4419" t="str">
            <v>螺纹钢</v>
          </cell>
          <cell r="C4419" t="str">
            <v>HRB500E Φ22</v>
          </cell>
          <cell r="D4419" t="str">
            <v>吨</v>
          </cell>
          <cell r="E4419">
            <v>6</v>
          </cell>
          <cell r="F4419">
            <v>45835</v>
          </cell>
          <cell r="G4419" t="str">
            <v>（华西简阳西城嘉苑）四川省成都市简阳市简城街道高屋村</v>
          </cell>
          <cell r="H4419" t="str">
            <v>张瀚镭</v>
          </cell>
          <cell r="I4419">
            <v>15884666220</v>
          </cell>
        </row>
        <row r="4420">
          <cell r="A4420" t="str">
            <v>德胜</v>
          </cell>
          <cell r="B4420" t="str">
            <v>螺纹钢</v>
          </cell>
          <cell r="C4420" t="str">
            <v>HRB500E Φ25</v>
          </cell>
          <cell r="D4420" t="str">
            <v>吨</v>
          </cell>
          <cell r="E4420">
            <v>17</v>
          </cell>
          <cell r="F4420">
            <v>45835</v>
          </cell>
          <cell r="G4420" t="str">
            <v>（华西简阳西城嘉苑）四川省成都市简阳市简城街道高屋村</v>
          </cell>
          <cell r="H4420" t="str">
            <v>张瀚镭</v>
          </cell>
          <cell r="I4420">
            <v>15884666220</v>
          </cell>
        </row>
        <row r="4421">
          <cell r="A4421" t="str">
            <v>晋邦</v>
          </cell>
          <cell r="B4421" t="str">
            <v>盘螺</v>
          </cell>
          <cell r="C4421" t="str">
            <v>HRB400E Φ8</v>
          </cell>
          <cell r="D4421" t="str">
            <v>吨</v>
          </cell>
          <cell r="E4421">
            <v>13</v>
          </cell>
          <cell r="F4421">
            <v>45835</v>
          </cell>
          <cell r="G4421" t="str">
            <v>（华西简阳西城嘉苑）四川省成都市简阳市简城街道高屋村</v>
          </cell>
          <cell r="H4421" t="str">
            <v>张瀚镭</v>
          </cell>
          <cell r="I4421">
            <v>15884666220</v>
          </cell>
        </row>
        <row r="4422">
          <cell r="A4422" t="str">
            <v>晋邦</v>
          </cell>
          <cell r="B4422" t="str">
            <v>螺纹钢</v>
          </cell>
          <cell r="C4422" t="str">
            <v>HRB500E Φ25</v>
          </cell>
          <cell r="D4422" t="str">
            <v>吨</v>
          </cell>
          <cell r="E4422">
            <v>22</v>
          </cell>
          <cell r="F4422">
            <v>45835</v>
          </cell>
          <cell r="G4422" t="str">
            <v>（华西简阳西城嘉苑）四川省成都市简阳市简城街道高屋村</v>
          </cell>
          <cell r="H4422" t="str">
            <v>张瀚镭</v>
          </cell>
          <cell r="I4422">
            <v>15884666220</v>
          </cell>
        </row>
        <row r="4423">
          <cell r="A4423" t="str">
            <v>海南海控</v>
          </cell>
          <cell r="B4423" t="str">
            <v>盘螺</v>
          </cell>
          <cell r="C4423" t="str">
            <v>HRB400EФ10</v>
          </cell>
          <cell r="D4423" t="str">
            <v>吨</v>
          </cell>
          <cell r="E4423">
            <v>35</v>
          </cell>
          <cell r="F4423">
            <v>45835</v>
          </cell>
          <cell r="G4423" t="str">
            <v>（中铁八局康新高速TJ4-1标）四川省甘孜州康定市新都桥镇超限载检测站</v>
          </cell>
          <cell r="H4423" t="str">
            <v>刘俊</v>
          </cell>
          <cell r="I4423">
            <v>18587764925</v>
          </cell>
        </row>
        <row r="4424">
          <cell r="A4424" t="str">
            <v>德胜恒嘉</v>
          </cell>
          <cell r="B4424" t="str">
            <v>螺纹钢</v>
          </cell>
          <cell r="C4424" t="str">
            <v>HRB500EФ22*12m</v>
          </cell>
          <cell r="D4424" t="str">
            <v>吨</v>
          </cell>
          <cell r="E4424">
            <v>35</v>
          </cell>
          <cell r="F4424">
            <v>45835</v>
          </cell>
          <cell r="G4424" t="str">
            <v>（中铁八局康新高速TJ4-1标）四川省甘孜州康定市新都桥镇超限载检测站</v>
          </cell>
          <cell r="H4424" t="str">
            <v>刘俊</v>
          </cell>
          <cell r="I4424">
            <v>18587764925</v>
          </cell>
        </row>
        <row r="4425">
          <cell r="A4425" t="str">
            <v>德胜恒嘉</v>
          </cell>
          <cell r="B4425" t="str">
            <v>螺纹钢</v>
          </cell>
          <cell r="C4425" t="str">
            <v>HRB500EФ22*9m</v>
          </cell>
          <cell r="D4425" t="str">
            <v>吨</v>
          </cell>
          <cell r="E4425">
            <v>35</v>
          </cell>
          <cell r="F4425">
            <v>45835</v>
          </cell>
          <cell r="G4425" t="str">
            <v>（中铁八局康新高速TJ4-1标）四川省甘孜州康定市新都桥镇超限载检测站</v>
          </cell>
          <cell r="H4425" t="str">
            <v>刘俊</v>
          </cell>
          <cell r="I4425">
            <v>18587764925</v>
          </cell>
        </row>
        <row r="4426">
          <cell r="A4426" t="str">
            <v>德胜恒嘉</v>
          </cell>
          <cell r="B4426" t="str">
            <v>螺纹钢</v>
          </cell>
          <cell r="C4426" t="str">
            <v>HRB400EФ14*9m</v>
          </cell>
          <cell r="D4426" t="str">
            <v>吨</v>
          </cell>
          <cell r="E4426">
            <v>35</v>
          </cell>
          <cell r="F4426">
            <v>45835</v>
          </cell>
          <cell r="G4426" t="str">
            <v>（中铁八局康新高速TJ4-1标）四川省甘孜州康定市新都桥镇超限载检测站</v>
          </cell>
          <cell r="H4426" t="str">
            <v>刘俊</v>
          </cell>
          <cell r="I4426">
            <v>18587764925</v>
          </cell>
        </row>
        <row r="4427">
          <cell r="A4427" t="str">
            <v>德胜恒嘉</v>
          </cell>
          <cell r="B4427" t="str">
            <v>螺纹钢</v>
          </cell>
          <cell r="C4427" t="str">
            <v>HRB400EФ16*9m</v>
          </cell>
          <cell r="D4427" t="str">
            <v>吨</v>
          </cell>
          <cell r="E4427">
            <v>35</v>
          </cell>
          <cell r="F4427">
            <v>45835</v>
          </cell>
          <cell r="G4427" t="str">
            <v>（中铁八局康新高速TJ4-1标）四川省甘孜州康定市新都桥镇超限载检测站</v>
          </cell>
          <cell r="H4427" t="str">
            <v>刘俊</v>
          </cell>
          <cell r="I4427">
            <v>18587764925</v>
          </cell>
        </row>
        <row r="4428">
          <cell r="A4428" t="str">
            <v>德胜恒嘉</v>
          </cell>
          <cell r="B4428" t="str">
            <v>螺纹钢</v>
          </cell>
          <cell r="C4428" t="str">
            <v>HRB400EФ25*12m</v>
          </cell>
          <cell r="D4428" t="str">
            <v>吨</v>
          </cell>
          <cell r="E4428">
            <v>70</v>
          </cell>
          <cell r="F4428">
            <v>45835</v>
          </cell>
          <cell r="G4428" t="str">
            <v>（中铁八局康新高速TJ4-1标）四川省甘孜州康定市新都桥镇超限载检测站</v>
          </cell>
          <cell r="H4428" t="str">
            <v>刘俊</v>
          </cell>
          <cell r="I4428">
            <v>18587764925</v>
          </cell>
        </row>
        <row r="4429">
          <cell r="A4429" t="str">
            <v>德胜恒嘉</v>
          </cell>
          <cell r="B4429" t="str">
            <v>螺纹钢</v>
          </cell>
          <cell r="C4429" t="str">
            <v>HRB400EФ28*9m</v>
          </cell>
          <cell r="D4429" t="str">
            <v>吨</v>
          </cell>
          <cell r="E4429">
            <v>70</v>
          </cell>
          <cell r="F4429">
            <v>45835</v>
          </cell>
          <cell r="G4429" t="str">
            <v>（中铁八局康新高速TJ4-1标）四川省甘孜州康定市新都桥镇超限载检测站</v>
          </cell>
          <cell r="H4429" t="str">
            <v>刘俊</v>
          </cell>
          <cell r="I4429">
            <v>18587764925</v>
          </cell>
        </row>
        <row r="4430">
          <cell r="A4430" t="str">
            <v>德胜恒嘉</v>
          </cell>
          <cell r="B4430" t="str">
            <v>螺纹钢</v>
          </cell>
          <cell r="C4430" t="str">
            <v>HRB500EФ25*12m</v>
          </cell>
          <cell r="D4430" t="str">
            <v>吨</v>
          </cell>
          <cell r="E4430">
            <v>70</v>
          </cell>
          <cell r="F4430">
            <v>45835</v>
          </cell>
          <cell r="G4430" t="str">
            <v>（中铁八局康新高速TJ4-1标）四川省甘孜州康定市新都桥镇超限载检测站</v>
          </cell>
          <cell r="H4430" t="str">
            <v>刘俊</v>
          </cell>
          <cell r="I4430">
            <v>18587764925</v>
          </cell>
        </row>
        <row r="4431">
          <cell r="A4431" t="str">
            <v>德胜恒嘉</v>
          </cell>
          <cell r="B4431" t="str">
            <v>螺纹钢</v>
          </cell>
          <cell r="C4431" t="str">
            <v>HRB500EФ25*9m</v>
          </cell>
          <cell r="D4431" t="str">
            <v>吨</v>
          </cell>
          <cell r="E4431">
            <v>35</v>
          </cell>
          <cell r="F4431">
            <v>45835</v>
          </cell>
          <cell r="G4431" t="str">
            <v>（中铁八局康新高速TJ4-1标）四川省甘孜州康定市新都桥镇超限载检测站</v>
          </cell>
          <cell r="H4431" t="str">
            <v>刘俊</v>
          </cell>
          <cell r="I4431">
            <v>18587764925</v>
          </cell>
        </row>
        <row r="4432">
          <cell r="A4432" t="str">
            <v>德胜恒嘉</v>
          </cell>
          <cell r="B4432" t="str">
            <v>螺纹钢</v>
          </cell>
          <cell r="C4432" t="str">
            <v>HRB400E Φ12 9m</v>
          </cell>
          <cell r="D4432" t="str">
            <v>吨</v>
          </cell>
          <cell r="E4432">
            <v>105</v>
          </cell>
          <cell r="F4432">
            <v>45835</v>
          </cell>
          <cell r="G4432" t="str">
            <v>（中铁十局-资乐高速4标）四川省眉山市仁寿县彰加镇促进村中铁十局资乐高速1#钢筋场</v>
          </cell>
          <cell r="H4432" t="str">
            <v>杨飞</v>
          </cell>
          <cell r="I4432">
            <v>15667998777</v>
          </cell>
        </row>
        <row r="4433">
          <cell r="A4433" t="str">
            <v>德胜恒嘉</v>
          </cell>
          <cell r="B4433" t="str">
            <v>螺纹钢</v>
          </cell>
          <cell r="C4433" t="str">
            <v>HRB500E Φ28 9m</v>
          </cell>
          <cell r="D4433" t="str">
            <v>吨</v>
          </cell>
          <cell r="E4433">
            <v>70</v>
          </cell>
          <cell r="F4433">
            <v>45835</v>
          </cell>
          <cell r="G4433" t="str">
            <v>（中铁十局-资乐高速4标）四川省眉山市仁寿县彰加镇促进村中铁十局资乐高速1#钢筋场</v>
          </cell>
          <cell r="H4433" t="str">
            <v>杨飞</v>
          </cell>
          <cell r="I4433">
            <v>15667998777</v>
          </cell>
        </row>
        <row r="4434">
          <cell r="A4434" t="str">
            <v>德胜恒嘉</v>
          </cell>
          <cell r="B4434" t="str">
            <v>螺纹钢</v>
          </cell>
          <cell r="C4434" t="str">
            <v>HRB400E Φ32 12m</v>
          </cell>
          <cell r="D4434" t="str">
            <v>吨</v>
          </cell>
          <cell r="E4434">
            <v>70</v>
          </cell>
          <cell r="F4434">
            <v>45835</v>
          </cell>
          <cell r="G4434" t="str">
            <v>（中铁十局-资乐高速4标）四川省眉山市仁寿县彰加镇促进村中铁十局资乐高速1#钢筋场</v>
          </cell>
          <cell r="H4434" t="str">
            <v>杨飞</v>
          </cell>
          <cell r="I4434">
            <v>15667998777</v>
          </cell>
        </row>
        <row r="4435">
          <cell r="A4435" t="str">
            <v>德胜恒嘉</v>
          </cell>
          <cell r="B4435" t="str">
            <v>螺纹钢</v>
          </cell>
          <cell r="C4435" t="str">
            <v>HRB400E Φ16 12m</v>
          </cell>
          <cell r="D4435" t="str">
            <v>吨</v>
          </cell>
          <cell r="E4435">
            <v>35</v>
          </cell>
          <cell r="F4435">
            <v>45835</v>
          </cell>
          <cell r="G4435" t="str">
            <v>（中铁十局-资乐高速4标）四川省眉山市仁寿县彰加镇促进村中铁十局资乐高速1#钢筋场</v>
          </cell>
          <cell r="H4435" t="str">
            <v>杨飞</v>
          </cell>
          <cell r="I4435">
            <v>15667998777</v>
          </cell>
        </row>
        <row r="4436">
          <cell r="A4436" t="str">
            <v>德胜恒嘉</v>
          </cell>
          <cell r="B4436" t="str">
            <v>螺纹钢</v>
          </cell>
          <cell r="C4436" t="str">
            <v>HRB400E Φ12 12m</v>
          </cell>
          <cell r="D4436" t="str">
            <v>吨</v>
          </cell>
          <cell r="E4436">
            <v>35</v>
          </cell>
          <cell r="F4436">
            <v>45835</v>
          </cell>
          <cell r="G4436" t="str">
            <v>（中铁十局-资乐高速4标）四川省眉山市仁寿县彰加镇促进村中铁十局资乐高速1#钢筋场</v>
          </cell>
          <cell r="H4436" t="str">
            <v>杨飞</v>
          </cell>
          <cell r="I4436">
            <v>15667998777</v>
          </cell>
        </row>
        <row r="4437">
          <cell r="A4437" t="str">
            <v>润耀</v>
          </cell>
          <cell r="B4437" t="str">
            <v>螺纹钢</v>
          </cell>
          <cell r="C4437" t="str">
            <v>HRB400E Φ32×9米</v>
          </cell>
          <cell r="D4437" t="str">
            <v>吨</v>
          </cell>
          <cell r="E4437">
            <v>105</v>
          </cell>
          <cell r="F4437">
            <v>45835</v>
          </cell>
          <cell r="G4437" t="str">
            <v>（自永1标八局二分公司钢筋棚）四川省自贡市大安区牛佛镇</v>
          </cell>
          <cell r="H4437" t="str">
            <v>王君杰</v>
          </cell>
          <cell r="I4437">
            <v>18919619850</v>
          </cell>
        </row>
        <row r="4438">
          <cell r="A4438" t="str">
            <v>山东高速</v>
          </cell>
          <cell r="B4438" t="str">
            <v>高线</v>
          </cell>
          <cell r="C4438" t="str">
            <v>HPB300 Φ12</v>
          </cell>
          <cell r="D4438" t="str">
            <v>吨</v>
          </cell>
          <cell r="E4438">
            <v>35</v>
          </cell>
          <cell r="F4438">
            <v>45835</v>
          </cell>
          <cell r="G4438" t="str">
            <v>（自永1标八局二分公司钢筋棚）四川省自贡市大安区牛佛镇</v>
          </cell>
          <cell r="H4438" t="str">
            <v>王君杰</v>
          </cell>
          <cell r="I4438">
            <v>18919619850</v>
          </cell>
        </row>
        <row r="4439">
          <cell r="A4439" t="str">
            <v>山东高速</v>
          </cell>
          <cell r="B4439" t="str">
            <v>螺纹钢</v>
          </cell>
          <cell r="C4439" t="str">
            <v>HRB500E Φ28×12米</v>
          </cell>
          <cell r="D4439" t="str">
            <v>吨</v>
          </cell>
          <cell r="E4439">
            <v>35</v>
          </cell>
          <cell r="F4439">
            <v>45835</v>
          </cell>
          <cell r="G4439" t="str">
            <v>（自永2标九局西南分公司钢筋棚）四川省自贡市骑龙镇大湾村</v>
          </cell>
          <cell r="H4439" t="str">
            <v>高彦彬</v>
          </cell>
          <cell r="I4439">
            <v>13835906370</v>
          </cell>
        </row>
        <row r="4440">
          <cell r="A4440" t="str">
            <v>山东高速</v>
          </cell>
          <cell r="B4440" t="str">
            <v>螺纹钢</v>
          </cell>
          <cell r="C4440" t="str">
            <v>HRB400E Φ28×12米</v>
          </cell>
          <cell r="D4440" t="str">
            <v>吨</v>
          </cell>
          <cell r="E4440">
            <v>35</v>
          </cell>
          <cell r="F4440">
            <v>45835</v>
          </cell>
          <cell r="G4440" t="str">
            <v>（自永2标九局西南分公司钢筋棚）四川省自贡市骑龙镇大湾村</v>
          </cell>
          <cell r="H4440" t="str">
            <v>高彦彬</v>
          </cell>
          <cell r="I4440">
            <v>13835906370</v>
          </cell>
        </row>
      </sheetData>
      <sheetData sheetId="1"/>
      <sheetData sheetId="2"/>
      <sheetData sheetId="3"/>
      <sheetData sheetId="4"/>
    </sheetDataSet>
  </externalBook>
</externalLink>
</file>

<file path=xl/richData/rdrichvalue.xml><?xml version="1.0" encoding="utf-8"?>
<rvData xmlns="http://schemas.microsoft.com/office/spreadsheetml/2017/richdata" count="1">
  <rv s="0">
    <v>13</v>
    <v>3</v>
  </rv>
</rvData>
</file>

<file path=xl/richData/rdrichvaluestructure.xml><?xml version="1.0" encoding="utf-8"?>
<rvStructures xmlns="http://schemas.microsoft.com/office/spreadsheetml/2017/richdata" count="1">
  <s t="_error">
    <k n="errorType" t="i"/>
    <k n="subType" t="i"/>
  </s>
</rvStructures>
</file>

<file path=xl/tables/table1.xml><?xml version="1.0" encoding="utf-8"?>
<table xmlns="http://schemas.openxmlformats.org/spreadsheetml/2006/main" id="1" name="表1" displayName="表1" ref="D1:M135" totalsRowShown="0">
  <autoFilter ref="D1:M135"/>
  <tableColumns count="10">
    <tableColumn id="1" name="项目部" dataDxfId="8"/>
    <tableColumn id="2" name="标段名称（细分）" dataDxfId="9"/>
    <tableColumn id="3" name="品牌限制" dataDxfId="10"/>
    <tableColumn id="4" name="收货地址" dataDxfId="11"/>
    <tableColumn id="5" name="收货人" dataDxfId="12"/>
    <tableColumn id="6" name="收货人电话" dataDxfId="13"/>
    <tableColumn id="7" name="备注要求" dataDxfId="14"/>
    <tableColumn id="8" name="集物网订单编号" dataDxfId="15"/>
    <tableColumn id="9" name="列1" dataDxfId="16"/>
    <tableColumn id="10" name="合同号及项目名称" dataDxfId="17"/>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codeName="Sheet23">
    <tabColor rgb="FF92D050"/>
  </sheetPr>
  <dimension ref="A1:R2052"/>
  <sheetViews>
    <sheetView tabSelected="1" workbookViewId="0">
      <pane ySplit="1" topLeftCell="A2" activePane="bottomLeft" state="frozen"/>
      <selection/>
      <selection pane="bottomLeft" activeCell="B2066" sqref="B2066"/>
    </sheetView>
  </sheetViews>
  <sheetFormatPr defaultColWidth="8.875" defaultRowHeight="12"/>
  <cols>
    <col min="1" max="1" width="9" style="45" customWidth="1"/>
    <col min="2" max="2" width="44.625" style="15" customWidth="1"/>
    <col min="3" max="3" width="8.875" style="15" customWidth="1"/>
    <col min="4" max="4" width="23.5" style="15" customWidth="1"/>
    <col min="5" max="5" width="7.875" style="15" customWidth="1"/>
    <col min="6" max="6" width="13.625" style="15" customWidth="1"/>
    <col min="7" max="7" width="6.25" style="46" customWidth="1"/>
    <col min="8" max="8" width="7.375" style="47" customWidth="1"/>
    <col min="9" max="9" width="93.75" style="15" customWidth="1"/>
    <col min="10" max="10" width="7" style="15" customWidth="1"/>
    <col min="11" max="11" width="9.625" style="15" customWidth="1"/>
    <col min="12" max="12" width="19" style="48" customWidth="1"/>
    <col min="13" max="13" width="8.125" style="49" customWidth="1"/>
    <col min="14" max="14" width="2.25" style="49" customWidth="1"/>
    <col min="15" max="16" width="3.875" style="49" customWidth="1"/>
    <col min="17" max="17" width="7.25" style="50" customWidth="1"/>
    <col min="18" max="18" width="8" style="50" customWidth="1"/>
    <col min="19" max="19" width="8.875" style="15" customWidth="1"/>
    <col min="20" max="16384" width="8.875" style="15"/>
  </cols>
  <sheetData>
    <row r="1" s="44" customFormat="1" ht="24" customHeight="1" spans="1:18">
      <c r="A1" s="51"/>
      <c r="B1" s="51" t="s">
        <v>0</v>
      </c>
      <c r="C1" s="52" t="s">
        <v>1</v>
      </c>
      <c r="D1" s="52" t="s">
        <v>2</v>
      </c>
      <c r="E1" s="51" t="s">
        <v>3</v>
      </c>
      <c r="F1" s="51" t="s">
        <v>4</v>
      </c>
      <c r="G1" s="53" t="s">
        <v>5</v>
      </c>
      <c r="H1" s="54" t="s">
        <v>6</v>
      </c>
      <c r="I1" s="51" t="s">
        <v>7</v>
      </c>
      <c r="J1" s="51" t="s">
        <v>8</v>
      </c>
      <c r="K1" s="51" t="s">
        <v>9</v>
      </c>
      <c r="L1" s="60" t="s">
        <v>10</v>
      </c>
      <c r="M1" s="61" t="s">
        <v>11</v>
      </c>
      <c r="N1" s="62" t="s">
        <v>12</v>
      </c>
      <c r="O1" s="62" t="s">
        <v>13</v>
      </c>
      <c r="P1" s="62" t="s">
        <v>14</v>
      </c>
      <c r="Q1" s="69" t="s">
        <v>15</v>
      </c>
      <c r="R1" s="69" t="s">
        <v>16</v>
      </c>
    </row>
    <row r="2" hidden="1" spans="2:18">
      <c r="B2" s="55" t="s">
        <v>17</v>
      </c>
      <c r="C2" s="56">
        <v>45658</v>
      </c>
      <c r="D2" s="55" t="str">
        <f>VLOOKUP(B2,辅助信息!E:K,7,FALSE)</f>
        <v>JWDDCD2024101600090</v>
      </c>
      <c r="E2" s="55" t="str">
        <f>VLOOKUP(F2,辅助信息!A:B,2,FALSE)</f>
        <v>螺纹钢</v>
      </c>
      <c r="F2" s="55" t="s">
        <v>18</v>
      </c>
      <c r="G2" s="57">
        <v>69</v>
      </c>
      <c r="H2" s="57" t="e">
        <f>_xlfn._xlws.FILTER(#REF!,#REF!&amp;#REF!&amp;#REF!&amp;#REF!=C2&amp;F2&amp;I2&amp;J2,"未发货")</f>
        <v>#REF!</v>
      </c>
      <c r="I2" s="55" t="str">
        <f>VLOOKUP(B2,辅助信息!E:I,3,FALSE)</f>
        <v>（达州市公共卫生临床医疗中心项目-一标-1号制作房）达州市通川区西外复兴镇公共卫生临床医疗中心项目</v>
      </c>
      <c r="J2" s="55" t="str">
        <f>VLOOKUP(B2,辅助信息!E:I,4,FALSE)</f>
        <v>潘建发</v>
      </c>
      <c r="K2" s="55">
        <f>VLOOKUP(J2,辅助信息!H:I,2,FALSE)</f>
        <v>13658059919</v>
      </c>
      <c r="L2" s="63" t="str">
        <f>VLOOKUP(B2,辅助信息!E:J,6,FALSE)</f>
        <v>提前联系到场规格,一天到场车辆不低于2车</v>
      </c>
      <c r="M2" s="63"/>
      <c r="N2" s="63"/>
      <c r="O2" s="63"/>
      <c r="P2" s="63"/>
      <c r="Q2" s="55" t="str">
        <f>VLOOKUP(B2,辅助信息!E:M,9,FALSE)</f>
        <v>ZTWM-CDGS-XS-2024-0205-五冶钢构-达州市通川区西外复兴镇及临近片区建设项目</v>
      </c>
      <c r="R2" s="15"/>
    </row>
    <row r="3" hidden="1" spans="2:18">
      <c r="B3" s="28" t="s">
        <v>17</v>
      </c>
      <c r="C3" s="58">
        <v>45658</v>
      </c>
      <c r="D3" s="28" t="str">
        <f>VLOOKUP(B3,辅助信息!E:K,7,FALSE)</f>
        <v>JWDDCD2024101600090</v>
      </c>
      <c r="E3" s="28" t="str">
        <f>VLOOKUP(F3,辅助信息!A:B,2,FALSE)</f>
        <v>螺纹钢</v>
      </c>
      <c r="F3" s="28" t="s">
        <v>19</v>
      </c>
      <c r="G3" s="24">
        <v>35</v>
      </c>
      <c r="H3" s="24" t="e">
        <f>_xlfn._xlws.FILTER(#REF!,#REF!&amp;#REF!&amp;#REF!&amp;#REF!=C3&amp;F3&amp;I3&amp;J3,"未发货")</f>
        <v>#REF!</v>
      </c>
      <c r="I3" s="28" t="str">
        <f>VLOOKUP(B3,辅助信息!E:I,3,FALSE)</f>
        <v>（达州市公共卫生临床医疗中心项目-一标-1号制作房）达州市通川区西外复兴镇公共卫生临床医疗中心项目</v>
      </c>
      <c r="J3" s="28" t="str">
        <f>VLOOKUP(B3,辅助信息!E:I,4,FALSE)</f>
        <v>潘建发</v>
      </c>
      <c r="K3" s="28">
        <f>VLOOKUP(J3,辅助信息!H:I,2,FALSE)</f>
        <v>13658059919</v>
      </c>
      <c r="L3" s="64"/>
      <c r="M3" s="65"/>
      <c r="N3" s="65"/>
      <c r="O3" s="65"/>
      <c r="P3" s="65"/>
      <c r="Q3" s="28" t="str">
        <f>VLOOKUP(B3,辅助信息!E:M,9,FALSE)</f>
        <v>ZTWM-CDGS-XS-2024-0205-五冶钢构-达州市通川区西外复兴镇及临近片区建设项目</v>
      </c>
      <c r="R3" s="15"/>
    </row>
    <row r="4" hidden="1" spans="2:18">
      <c r="B4" s="28" t="s">
        <v>20</v>
      </c>
      <c r="C4" s="58">
        <v>45658</v>
      </c>
      <c r="D4" s="28" t="str">
        <f>VLOOKUP(B4,辅助信息!E:K,7,FALSE)</f>
        <v>JWDDCD2025051000019</v>
      </c>
      <c r="E4" s="28" t="str">
        <f>VLOOKUP(F4,辅助信息!A:B,2,FALSE)</f>
        <v>螺纹钢</v>
      </c>
      <c r="F4" s="28" t="s">
        <v>21</v>
      </c>
      <c r="G4" s="24">
        <v>5</v>
      </c>
      <c r="H4" s="24" t="e">
        <f>_xlfn._xlws.FILTER(#REF!,#REF!&amp;#REF!&amp;#REF!&amp;#REF!=C4&amp;F4&amp;I4&amp;J4,"未发货")</f>
        <v>#REF!</v>
      </c>
      <c r="I4" s="28" t="str">
        <f>VLOOKUP(B4,辅助信息!E:I,3,FALSE)</f>
        <v>(五冶钢构医学科学产业园建设项目房建三部-一标（7-2）)四川省南充市顺庆区搬罾街道学府大道二段</v>
      </c>
      <c r="J4" s="28" t="str">
        <f>VLOOKUP(B4,辅助信息!E:I,4,FALSE)</f>
        <v>郑林</v>
      </c>
      <c r="K4" s="28">
        <f>VLOOKUP(J4,辅助信息!H:I,2,FALSE)</f>
        <v>18349955455</v>
      </c>
      <c r="L4" s="65" t="str">
        <f>VLOOKUP(B4,辅助信息!E:J,6,FALSE)</f>
        <v>送货单：送货单位：南充思临新材料科技有限公司,收货单位：五冶集团川北(南充)建设有限公司,项目名称：南充医学科学产业园,送货车型13米,装货前联系收货人核实到场规格</v>
      </c>
      <c r="M4" s="65"/>
      <c r="N4" s="65"/>
      <c r="O4" s="65"/>
      <c r="P4" s="65"/>
      <c r="Q4" s="28" t="str">
        <f>VLOOKUP(B4,辅助信息!E:M,9,FALSE)</f>
        <v>ZTWM-CDGS-XS-2024-0248-五冶钢构-南充市医学院项目</v>
      </c>
      <c r="R4" s="15"/>
    </row>
    <row r="5" hidden="1" spans="2:18">
      <c r="B5" s="28" t="s">
        <v>20</v>
      </c>
      <c r="C5" s="58">
        <v>45658</v>
      </c>
      <c r="D5" s="28" t="str">
        <f>VLOOKUP(B5,辅助信息!E:K,7,FALSE)</f>
        <v>JWDDCD2025051000019</v>
      </c>
      <c r="E5" s="28" t="str">
        <f>VLOOKUP(F5,辅助信息!A:B,2,FALSE)</f>
        <v>螺纹钢</v>
      </c>
      <c r="F5" s="28" t="s">
        <v>22</v>
      </c>
      <c r="G5" s="24">
        <v>15</v>
      </c>
      <c r="H5" s="24" t="e">
        <f>_xlfn._xlws.FILTER(#REF!,#REF!&amp;#REF!&amp;#REF!&amp;#REF!=C5&amp;F5&amp;I5&amp;J5,"未发货")</f>
        <v>#REF!</v>
      </c>
      <c r="I5" s="28" t="str">
        <f>VLOOKUP(B5,辅助信息!E:I,3,FALSE)</f>
        <v>(五冶钢构医学科学产业园建设项目房建三部-一标（7-2）)四川省南充市顺庆区搬罾街道学府大道二段</v>
      </c>
      <c r="J5" s="28" t="str">
        <f>VLOOKUP(B5,辅助信息!E:I,4,FALSE)</f>
        <v>郑林</v>
      </c>
      <c r="K5" s="28">
        <f>VLOOKUP(J5,辅助信息!H:I,2,FALSE)</f>
        <v>18349955455</v>
      </c>
      <c r="L5" s="66"/>
      <c r="M5" s="65"/>
      <c r="N5" s="65"/>
      <c r="O5" s="65"/>
      <c r="P5" s="65"/>
      <c r="Q5" s="28" t="str">
        <f>VLOOKUP(B5,辅助信息!E:M,9,FALSE)</f>
        <v>ZTWM-CDGS-XS-2024-0248-五冶钢构-南充市医学院项目</v>
      </c>
      <c r="R5" s="15"/>
    </row>
    <row r="6" hidden="1" spans="2:18">
      <c r="B6" s="28" t="s">
        <v>23</v>
      </c>
      <c r="C6" s="58">
        <v>45658</v>
      </c>
      <c r="D6" s="28" t="str">
        <f>VLOOKUP(B6,辅助信息!E:K,7,FALSE)</f>
        <v>JWDDCD2025051000019</v>
      </c>
      <c r="E6" s="28" t="str">
        <f>VLOOKUP(F6,辅助信息!A:B,2,FALSE)</f>
        <v>螺纹钢</v>
      </c>
      <c r="F6" s="28" t="s">
        <v>21</v>
      </c>
      <c r="G6" s="24">
        <v>5</v>
      </c>
      <c r="H6" s="24" t="e">
        <f>_xlfn._xlws.FILTER(#REF!,#REF!&amp;#REF!&amp;#REF!&amp;#REF!=C6&amp;F6&amp;I6&amp;J6,"未发货")</f>
        <v>#REF!</v>
      </c>
      <c r="I6" s="28" t="str">
        <f>VLOOKUP(B6,辅助信息!E:I,3,FALSE)</f>
        <v>(五冶钢构医学科学产业园建设项目房建三部-一标（7-3）)四川省南充市顺庆区搬罾街道学府大道二段</v>
      </c>
      <c r="J6" s="28" t="str">
        <f>VLOOKUP(B6,辅助信息!E:I,4,FALSE)</f>
        <v>郑林</v>
      </c>
      <c r="K6" s="28">
        <f>VLOOKUP(J6,辅助信息!H:I,2,FALSE)</f>
        <v>18349955455</v>
      </c>
      <c r="L6" s="66"/>
      <c r="M6" s="65"/>
      <c r="N6" s="65"/>
      <c r="O6" s="65"/>
      <c r="P6" s="65"/>
      <c r="Q6" s="28" t="str">
        <f>VLOOKUP(B6,辅助信息!E:M,9,FALSE)</f>
        <v>ZTWM-CDGS-XS-2024-0248-五冶钢构-南充市医学院项目</v>
      </c>
      <c r="R6" s="15"/>
    </row>
    <row r="7" hidden="1" spans="2:18">
      <c r="B7" s="28" t="s">
        <v>23</v>
      </c>
      <c r="C7" s="58">
        <v>45658</v>
      </c>
      <c r="D7" s="28" t="str">
        <f>VLOOKUP(B7,辅助信息!E:K,7,FALSE)</f>
        <v>JWDDCD2025051000019</v>
      </c>
      <c r="E7" s="28" t="str">
        <f>VLOOKUP(F7,辅助信息!A:B,2,FALSE)</f>
        <v>螺纹钢</v>
      </c>
      <c r="F7" s="28" t="s">
        <v>22</v>
      </c>
      <c r="G7" s="24">
        <v>15</v>
      </c>
      <c r="H7" s="24" t="e">
        <f>_xlfn._xlws.FILTER(#REF!,#REF!&amp;#REF!&amp;#REF!&amp;#REF!=C7&amp;F7&amp;I7&amp;J7,"未发货")</f>
        <v>#REF!</v>
      </c>
      <c r="I7" s="28" t="str">
        <f>VLOOKUP(B7,辅助信息!E:I,3,FALSE)</f>
        <v>(五冶钢构医学科学产业园建设项目房建三部-一标（7-3）)四川省南充市顺庆区搬罾街道学府大道二段</v>
      </c>
      <c r="J7" s="28" t="str">
        <f>VLOOKUP(B7,辅助信息!E:I,4,FALSE)</f>
        <v>郑林</v>
      </c>
      <c r="K7" s="28">
        <f>VLOOKUP(J7,辅助信息!H:I,2,FALSE)</f>
        <v>18349955455</v>
      </c>
      <c r="L7" s="66"/>
      <c r="M7" s="65"/>
      <c r="N7" s="65"/>
      <c r="O7" s="65"/>
      <c r="P7" s="65"/>
      <c r="Q7" s="28" t="str">
        <f>VLOOKUP(B7,辅助信息!E:M,9,FALSE)</f>
        <v>ZTWM-CDGS-XS-2024-0248-五冶钢构-南充市医学院项目</v>
      </c>
      <c r="R7" s="15"/>
    </row>
    <row r="8" hidden="1" spans="2:18">
      <c r="B8" s="28" t="s">
        <v>24</v>
      </c>
      <c r="C8" s="58">
        <v>45658</v>
      </c>
      <c r="D8" s="28" t="str">
        <f>VLOOKUP(B8,辅助信息!E:K,7,FALSE)</f>
        <v>JWDDCD2025051000019</v>
      </c>
      <c r="E8" s="28" t="str">
        <f>VLOOKUP(F8,辅助信息!A:B,2,FALSE)</f>
        <v>螺纹钢</v>
      </c>
      <c r="F8" s="28" t="s">
        <v>22</v>
      </c>
      <c r="G8" s="24">
        <v>15</v>
      </c>
      <c r="H8" s="24" t="e">
        <f>_xlfn._xlws.FILTER(#REF!,#REF!&amp;#REF!&amp;#REF!&amp;#REF!=C8&amp;F8&amp;I8&amp;J8,"未发货")</f>
        <v>#REF!</v>
      </c>
      <c r="I8" s="28" t="str">
        <f>VLOOKUP(B8,辅助信息!E:I,3,FALSE)</f>
        <v>(五冶钢构医学科学产业园建设项目房建三部-一标（7-4）)四川省南充市顺庆区搬罾街道学府大道二段</v>
      </c>
      <c r="J8" s="28" t="str">
        <f>VLOOKUP(B8,辅助信息!E:I,4,FALSE)</f>
        <v>郑林</v>
      </c>
      <c r="K8" s="28">
        <f>VLOOKUP(J8,辅助信息!H:I,2,FALSE)</f>
        <v>18349955455</v>
      </c>
      <c r="L8" s="64"/>
      <c r="M8" s="65"/>
      <c r="N8" s="65"/>
      <c r="O8" s="65"/>
      <c r="P8" s="65"/>
      <c r="Q8" s="28"/>
      <c r="R8" s="15"/>
    </row>
    <row r="9" hidden="1" spans="2:18">
      <c r="B9" s="28" t="s">
        <v>25</v>
      </c>
      <c r="C9" s="58">
        <v>45658</v>
      </c>
      <c r="D9" s="28" t="str">
        <f>VLOOKUP(B9,辅助信息!E:K,7,FALSE)</f>
        <v>JWDDCD2024102400111</v>
      </c>
      <c r="E9" s="28" t="str">
        <f>VLOOKUP(F9,辅助信息!A:B,2,FALSE)</f>
        <v>盘螺</v>
      </c>
      <c r="F9" s="28" t="s">
        <v>26</v>
      </c>
      <c r="G9" s="24">
        <v>3</v>
      </c>
      <c r="H9" s="24" t="e">
        <f>_xlfn._xlws.FILTER(#REF!,#REF!&amp;#REF!&amp;#REF!&amp;#REF!=C9&amp;F9&amp;I9&amp;J9,"未发货")</f>
        <v>#REF!</v>
      </c>
      <c r="I9" s="28" t="str">
        <f>VLOOKUP(B9,辅助信息!E:I,3,FALSE)</f>
        <v>（五冶达州国道542项目-二工区路基五工段）四川省达州市达川区赵固镇黄家坡</v>
      </c>
      <c r="J9" s="28" t="str">
        <f>VLOOKUP(B9,辅助信息!E:I,4,FALSE)</f>
        <v>潘远林</v>
      </c>
      <c r="K9" s="28">
        <f>VLOOKUP(J9,辅助信息!H:I,2,FALSE)</f>
        <v>18281865966</v>
      </c>
      <c r="L9" s="65" t="str">
        <f>VLOOKUP(B9,辅助信息!E:J,6,FALSE)</f>
        <v>五冶建设送货单,4份材质书,送货车型9.6米,（运输车辆不能走从赵固到工地上这条路,村民群体堵路只能走9号便道）,装货前联系收货人核实到场规格,没提前告知进场规格现场不给予接收</v>
      </c>
      <c r="M9" s="65"/>
      <c r="N9" s="65"/>
      <c r="O9" s="65"/>
      <c r="P9" s="65"/>
      <c r="Q9" s="28" t="str">
        <f>VLOOKUP(B9,辅助信息!E:M,9,FALSE)</f>
        <v>ZTWM-CDGS-XS-2024-0181-五冶天府-国道542项目（二批次）</v>
      </c>
      <c r="R9" s="15"/>
    </row>
    <row r="10" hidden="1" spans="2:18">
      <c r="B10" s="28" t="s">
        <v>25</v>
      </c>
      <c r="C10" s="58">
        <v>45658</v>
      </c>
      <c r="D10" s="28" t="str">
        <f>VLOOKUP(B10,辅助信息!E:K,7,FALSE)</f>
        <v>JWDDCD2024102400111</v>
      </c>
      <c r="E10" s="28" t="str">
        <f>VLOOKUP(F10,辅助信息!A:B,2,FALSE)</f>
        <v>螺纹钢</v>
      </c>
      <c r="F10" s="28" t="s">
        <v>27</v>
      </c>
      <c r="G10" s="24">
        <v>13</v>
      </c>
      <c r="H10" s="24" t="e">
        <f>_xlfn._xlws.FILTER(#REF!,#REF!&amp;#REF!&amp;#REF!&amp;#REF!=C10&amp;F10&amp;I10&amp;J10,"未发货")</f>
        <v>#REF!</v>
      </c>
      <c r="I10" s="28" t="str">
        <f>VLOOKUP(B10,辅助信息!E:I,3,FALSE)</f>
        <v>（五冶达州国道542项目-二工区路基五工段）四川省达州市达川区赵固镇黄家坡</v>
      </c>
      <c r="J10" s="28" t="str">
        <f>VLOOKUP(B10,辅助信息!E:I,4,FALSE)</f>
        <v>潘远林</v>
      </c>
      <c r="K10" s="28">
        <f>VLOOKUP(J10,辅助信息!H:I,2,FALSE)</f>
        <v>18281865966</v>
      </c>
      <c r="L10" s="66"/>
      <c r="M10" s="65"/>
      <c r="N10" s="65"/>
      <c r="O10" s="65"/>
      <c r="P10" s="65"/>
      <c r="Q10" s="28" t="str">
        <f>VLOOKUP(B10,辅助信息!E:M,9,FALSE)</f>
        <v>ZTWM-CDGS-XS-2024-0181-五冶天府-国道542项目（二批次）</v>
      </c>
      <c r="R10" s="15"/>
    </row>
    <row r="11" hidden="1" spans="2:18">
      <c r="B11" s="28" t="s">
        <v>25</v>
      </c>
      <c r="C11" s="58">
        <v>45658</v>
      </c>
      <c r="D11" s="28" t="str">
        <f>VLOOKUP(B11,辅助信息!E:K,7,FALSE)</f>
        <v>JWDDCD2024102400111</v>
      </c>
      <c r="E11" s="28" t="str">
        <f>VLOOKUP(F11,辅助信息!A:B,2,FALSE)</f>
        <v>螺纹钢</v>
      </c>
      <c r="F11" s="28" t="s">
        <v>19</v>
      </c>
      <c r="G11" s="24">
        <v>10</v>
      </c>
      <c r="H11" s="24" t="e">
        <f>_xlfn._xlws.FILTER(#REF!,#REF!&amp;#REF!&amp;#REF!&amp;#REF!=C11&amp;F11&amp;I11&amp;J11,"未发货")</f>
        <v>#REF!</v>
      </c>
      <c r="I11" s="28" t="str">
        <f>VLOOKUP(B11,辅助信息!E:I,3,FALSE)</f>
        <v>（五冶达州国道542项目-二工区路基五工段）四川省达州市达川区赵固镇黄家坡</v>
      </c>
      <c r="J11" s="28" t="str">
        <f>VLOOKUP(B11,辅助信息!E:I,4,FALSE)</f>
        <v>潘远林</v>
      </c>
      <c r="K11" s="28">
        <f>VLOOKUP(J11,辅助信息!H:I,2,FALSE)</f>
        <v>18281865966</v>
      </c>
      <c r="L11" s="66"/>
      <c r="M11" s="65"/>
      <c r="N11" s="65"/>
      <c r="O11" s="65"/>
      <c r="P11" s="65"/>
      <c r="Q11" s="28" t="str">
        <f>VLOOKUP(B11,辅助信息!E:M,9,FALSE)</f>
        <v>ZTWM-CDGS-XS-2024-0181-五冶天府-国道542项目（二批次）</v>
      </c>
      <c r="R11" s="15"/>
    </row>
    <row r="12" hidden="1" spans="2:18">
      <c r="B12" s="28" t="s">
        <v>25</v>
      </c>
      <c r="C12" s="58">
        <v>45658</v>
      </c>
      <c r="D12" s="28" t="str">
        <f>VLOOKUP(B12,辅助信息!E:K,7,FALSE)</f>
        <v>JWDDCD2024102400111</v>
      </c>
      <c r="E12" s="28" t="str">
        <f>VLOOKUP(F12,辅助信息!A:B,2,FALSE)</f>
        <v>螺纹钢</v>
      </c>
      <c r="F12" s="28" t="s">
        <v>28</v>
      </c>
      <c r="G12" s="24">
        <v>10</v>
      </c>
      <c r="H12" s="24" t="e">
        <f>_xlfn._xlws.FILTER(#REF!,#REF!&amp;#REF!&amp;#REF!&amp;#REF!=C12&amp;F12&amp;I12&amp;J12,"未发货")</f>
        <v>#REF!</v>
      </c>
      <c r="I12" s="28" t="str">
        <f>VLOOKUP(B12,辅助信息!E:I,3,FALSE)</f>
        <v>（五冶达州国道542项目-二工区路基五工段）四川省达州市达川区赵固镇黄家坡</v>
      </c>
      <c r="J12" s="28" t="str">
        <f>VLOOKUP(B12,辅助信息!E:I,4,FALSE)</f>
        <v>潘远林</v>
      </c>
      <c r="K12" s="28">
        <f>VLOOKUP(J12,辅助信息!H:I,2,FALSE)</f>
        <v>18281865966</v>
      </c>
      <c r="L12" s="64"/>
      <c r="M12" s="65"/>
      <c r="N12" s="65"/>
      <c r="O12" s="65"/>
      <c r="P12" s="65"/>
      <c r="Q12" s="28" t="str">
        <f>VLOOKUP(B12,辅助信息!E:M,9,FALSE)</f>
        <v>ZTWM-CDGS-XS-2024-0181-五冶天府-国道542项目（二批次）</v>
      </c>
      <c r="R12" s="15"/>
    </row>
    <row r="13" ht="56.25" hidden="1" customHeight="1" spans="2:18">
      <c r="B13" s="28" t="s">
        <v>29</v>
      </c>
      <c r="C13" s="58">
        <v>45658</v>
      </c>
      <c r="D13" s="28" t="str">
        <f>VLOOKUP(B13,辅助信息!E:K,7,FALSE)</f>
        <v>JWDDCD2024102400111</v>
      </c>
      <c r="E13" s="28" t="str">
        <f>VLOOKUP(F13,辅助信息!A:B,2,FALSE)</f>
        <v>螺纹钢</v>
      </c>
      <c r="F13" s="28" t="s">
        <v>30</v>
      </c>
      <c r="G13" s="24">
        <v>35</v>
      </c>
      <c r="H13" s="24" t="e">
        <f>_xlfn._xlws.FILTER(#REF!,#REF!&amp;#REF!&amp;#REF!&amp;#REF!=C13&amp;F13&amp;I13&amp;J13,"未发货")</f>
        <v>#REF!</v>
      </c>
      <c r="I13" s="28" t="str">
        <f>VLOOKUP(B13,辅助信息!E:I,3,FALSE)</f>
        <v>（五冶达州国道542项目-二工区黄家湾隧道工段）四川省达州市达川区赵固镇黄家坡</v>
      </c>
      <c r="J13" s="28" t="str">
        <f>VLOOKUP(B13,辅助信息!E:I,4,FALSE)</f>
        <v>罗永方</v>
      </c>
      <c r="K13" s="28">
        <f>VLOOKUP(J13,辅助信息!H:I,2,FALSE)</f>
        <v>13551450899</v>
      </c>
      <c r="L13" s="65" t="str">
        <f>VLOOKUP(B13,辅助信息!E:J,6,FALSE)</f>
        <v>五冶建设送货单,4份材质书,送货车型9.6米,装货前联系收货人核实到场规格,没提前告知进场规格现场不给予接收</v>
      </c>
      <c r="M13" s="65"/>
      <c r="N13" s="65"/>
      <c r="O13" s="65"/>
      <c r="P13" s="65"/>
      <c r="Q13" s="28"/>
      <c r="R13" s="15"/>
    </row>
    <row r="14" hidden="1" spans="2:18">
      <c r="B14" s="28" t="s">
        <v>31</v>
      </c>
      <c r="C14" s="58">
        <v>45658</v>
      </c>
      <c r="D14" s="28" t="str">
        <f>VLOOKUP(B14,辅助信息!E:K,7,FALSE)</f>
        <v>JWDDCD2024121000136</v>
      </c>
      <c r="E14" s="28" t="str">
        <f>VLOOKUP(F14,辅助信息!A:B,2,FALSE)</f>
        <v>螺纹钢</v>
      </c>
      <c r="F14" s="28" t="s">
        <v>27</v>
      </c>
      <c r="G14" s="24">
        <v>9</v>
      </c>
      <c r="H14" s="24" t="e">
        <f>_xlfn._xlws.FILTER(#REF!,#REF!&amp;#REF!&amp;#REF!&amp;#REF!=C14&amp;F14&amp;I14&amp;J14,"未发货")</f>
        <v>#REF!</v>
      </c>
      <c r="I14" s="28" t="str">
        <f>VLOOKUP(B14,辅助信息!E:I,3,FALSE)</f>
        <v>（四川商建-射洪城乡一体化项目）遂宁市射洪市忠新幼儿园北侧约220米新溪小区</v>
      </c>
      <c r="J14" s="28" t="str">
        <f>VLOOKUP(B14,辅助信息!E:I,4,FALSE)</f>
        <v>柏子刚</v>
      </c>
      <c r="K14" s="28">
        <f>VLOOKUP(J14,辅助信息!H:I,2,FALSE)</f>
        <v>15692885305</v>
      </c>
      <c r="L14" s="65" t="str">
        <f>VLOOKUP(B14,辅助信息!E:J,6,FALSE)</f>
        <v>提前联系到场规格及数量</v>
      </c>
      <c r="M14" s="65"/>
      <c r="N14" s="65"/>
      <c r="O14" s="65"/>
      <c r="P14" s="65"/>
      <c r="Q14" s="28" t="str">
        <f>VLOOKUP(B14,辅助信息!E:M,9,FALSE)</f>
        <v>ZTWM-CDGS-XS-2024-0179-四川商投-射洪城乡一体化建设项目</v>
      </c>
      <c r="R14" s="15"/>
    </row>
    <row r="15" hidden="1" spans="2:18">
      <c r="B15" s="28" t="s">
        <v>31</v>
      </c>
      <c r="C15" s="58">
        <v>45658</v>
      </c>
      <c r="D15" s="28" t="str">
        <f>VLOOKUP(B15,辅助信息!E:K,7,FALSE)</f>
        <v>JWDDCD2024121000136</v>
      </c>
      <c r="E15" s="28" t="str">
        <f>VLOOKUP(F15,辅助信息!A:B,2,FALSE)</f>
        <v>螺纹钢</v>
      </c>
      <c r="F15" s="28" t="s">
        <v>32</v>
      </c>
      <c r="G15" s="24">
        <v>21</v>
      </c>
      <c r="H15" s="24" t="e">
        <f>_xlfn._xlws.FILTER(#REF!,#REF!&amp;#REF!&amp;#REF!&amp;#REF!=C15&amp;F15&amp;I15&amp;J15,"未发货")</f>
        <v>#REF!</v>
      </c>
      <c r="I15" s="28" t="str">
        <f>VLOOKUP(B15,辅助信息!E:I,3,FALSE)</f>
        <v>（四川商建-射洪城乡一体化项目）遂宁市射洪市忠新幼儿园北侧约220米新溪小区</v>
      </c>
      <c r="J15" s="28" t="str">
        <f>VLOOKUP(B15,辅助信息!E:I,4,FALSE)</f>
        <v>柏子刚</v>
      </c>
      <c r="K15" s="28">
        <f>VLOOKUP(J15,辅助信息!H:I,2,FALSE)</f>
        <v>15692885305</v>
      </c>
      <c r="L15" s="66"/>
      <c r="M15" s="65"/>
      <c r="N15" s="65"/>
      <c r="O15" s="65"/>
      <c r="P15" s="65"/>
      <c r="Q15" s="28" t="str">
        <f>VLOOKUP(B15,辅助信息!E:M,9,FALSE)</f>
        <v>ZTWM-CDGS-XS-2024-0179-四川商投-射洪城乡一体化建设项目</v>
      </c>
      <c r="R15" s="15"/>
    </row>
    <row r="16" hidden="1" spans="2:18">
      <c r="B16" s="28" t="s">
        <v>31</v>
      </c>
      <c r="C16" s="58">
        <v>45658</v>
      </c>
      <c r="D16" s="28" t="str">
        <f>VLOOKUP(B16,辅助信息!E:K,7,FALSE)</f>
        <v>JWDDCD2024121000136</v>
      </c>
      <c r="E16" s="28" t="str">
        <f>VLOOKUP(F16,辅助信息!A:B,2,FALSE)</f>
        <v>螺纹钢</v>
      </c>
      <c r="F16" s="28" t="s">
        <v>30</v>
      </c>
      <c r="G16" s="24">
        <v>6</v>
      </c>
      <c r="H16" s="24" t="e">
        <f>_xlfn._xlws.FILTER(#REF!,#REF!&amp;#REF!&amp;#REF!&amp;#REF!=C16&amp;F16&amp;I16&amp;J16,"未发货")</f>
        <v>#REF!</v>
      </c>
      <c r="I16" s="28" t="str">
        <f>VLOOKUP(B16,辅助信息!E:I,3,FALSE)</f>
        <v>（四川商建-射洪城乡一体化项目）遂宁市射洪市忠新幼儿园北侧约220米新溪小区</v>
      </c>
      <c r="J16" s="28" t="str">
        <f>VLOOKUP(B16,辅助信息!E:I,4,FALSE)</f>
        <v>柏子刚</v>
      </c>
      <c r="K16" s="28">
        <f>VLOOKUP(J16,辅助信息!H:I,2,FALSE)</f>
        <v>15692885305</v>
      </c>
      <c r="L16" s="66"/>
      <c r="M16" s="65"/>
      <c r="N16" s="65"/>
      <c r="O16" s="65"/>
      <c r="P16" s="65"/>
      <c r="Q16" s="28" t="str">
        <f>VLOOKUP(B16,辅助信息!E:M,9,FALSE)</f>
        <v>ZTWM-CDGS-XS-2024-0179-四川商投-射洪城乡一体化建设项目</v>
      </c>
      <c r="R16" s="15"/>
    </row>
    <row r="17" hidden="1" spans="2:18">
      <c r="B17" s="28" t="s">
        <v>31</v>
      </c>
      <c r="C17" s="58">
        <v>45658</v>
      </c>
      <c r="D17" s="28" t="str">
        <f>VLOOKUP(B17,辅助信息!E:K,7,FALSE)</f>
        <v>JWDDCD2024121000136</v>
      </c>
      <c r="E17" s="28" t="str">
        <f>VLOOKUP(F17,辅助信息!A:B,2,FALSE)</f>
        <v>螺纹钢</v>
      </c>
      <c r="F17" s="28" t="s">
        <v>33</v>
      </c>
      <c r="G17" s="24">
        <v>36</v>
      </c>
      <c r="H17" s="24" t="e">
        <f>_xlfn._xlws.FILTER(#REF!,#REF!&amp;#REF!&amp;#REF!&amp;#REF!=C17&amp;F17&amp;I17&amp;J17,"未发货")</f>
        <v>#REF!</v>
      </c>
      <c r="I17" s="28" t="str">
        <f>VLOOKUP(B17,辅助信息!E:I,3,FALSE)</f>
        <v>（四川商建-射洪城乡一体化项目）遂宁市射洪市忠新幼儿园北侧约220米新溪小区</v>
      </c>
      <c r="J17" s="28" t="str">
        <f>VLOOKUP(B17,辅助信息!E:I,4,FALSE)</f>
        <v>柏子刚</v>
      </c>
      <c r="K17" s="28">
        <f>VLOOKUP(J17,辅助信息!H:I,2,FALSE)</f>
        <v>15692885305</v>
      </c>
      <c r="L17" s="64"/>
      <c r="M17" s="65"/>
      <c r="N17" s="65"/>
      <c r="O17" s="65"/>
      <c r="P17" s="65"/>
      <c r="Q17" s="28" t="str">
        <f>VLOOKUP(B17,辅助信息!E:M,9,FALSE)</f>
        <v>ZTWM-CDGS-XS-2024-0179-四川商投-射洪城乡一体化建设项目</v>
      </c>
      <c r="R17" s="15"/>
    </row>
    <row r="18" hidden="1" spans="2:18">
      <c r="B18" s="28" t="s">
        <v>17</v>
      </c>
      <c r="C18" s="58">
        <v>45659</v>
      </c>
      <c r="D18" s="28" t="str">
        <f>VLOOKUP(B18,辅助信息!E:K,7,FALSE)</f>
        <v>JWDDCD2024101600090</v>
      </c>
      <c r="E18" s="28" t="str">
        <f>VLOOKUP(F18,辅助信息!A:B,2,FALSE)</f>
        <v>螺纹钢</v>
      </c>
      <c r="F18" s="28" t="s">
        <v>18</v>
      </c>
      <c r="G18" s="24">
        <v>69</v>
      </c>
      <c r="H18" s="24" t="e">
        <f>_xlfn._xlws.FILTER(#REF!,#REF!&amp;#REF!&amp;#REF!&amp;#REF!=C18&amp;F18&amp;I18&amp;J18,"未发货")</f>
        <v>#REF!</v>
      </c>
      <c r="I18" s="28" t="str">
        <f>VLOOKUP(B18,辅助信息!E:I,3,FALSE)</f>
        <v>（达州市公共卫生临床医疗中心项目-一标-1号制作房）达州市通川区西外复兴镇公共卫生临床医疗中心项目</v>
      </c>
      <c r="J18" s="28" t="str">
        <f>VLOOKUP(B18,辅助信息!E:I,4,FALSE)</f>
        <v>潘建发</v>
      </c>
      <c r="K18" s="28">
        <f>VLOOKUP(J18,辅助信息!H:I,2,FALSE)</f>
        <v>13658059919</v>
      </c>
      <c r="L18" s="65" t="s">
        <v>34</v>
      </c>
      <c r="M18" s="65"/>
      <c r="N18" s="65"/>
      <c r="O18" s="65"/>
      <c r="P18" s="65"/>
      <c r="Q18" s="28" t="str">
        <f>VLOOKUP(B18,辅助信息!E:M,9,FALSE)</f>
        <v>ZTWM-CDGS-XS-2024-0205-五冶钢构-达州市通川区西外复兴镇及临近片区建设项目</v>
      </c>
      <c r="R18" s="15"/>
    </row>
    <row r="19" hidden="1" spans="2:18">
      <c r="B19" s="28" t="s">
        <v>17</v>
      </c>
      <c r="C19" s="58">
        <v>45659</v>
      </c>
      <c r="D19" s="28" t="str">
        <f>VLOOKUP(B19,辅助信息!E:K,7,FALSE)</f>
        <v>JWDDCD2024101600090</v>
      </c>
      <c r="E19" s="28" t="str">
        <f>VLOOKUP(F19,辅助信息!A:B,2,FALSE)</f>
        <v>螺纹钢</v>
      </c>
      <c r="F19" s="28" t="s">
        <v>19</v>
      </c>
      <c r="G19" s="24">
        <v>35</v>
      </c>
      <c r="H19" s="24" t="e">
        <f>_xlfn._xlws.FILTER(#REF!,#REF!&amp;#REF!&amp;#REF!&amp;#REF!=C19&amp;F19&amp;I19&amp;J19,"未发货")</f>
        <v>#REF!</v>
      </c>
      <c r="I19" s="28" t="str">
        <f>VLOOKUP(B19,辅助信息!E:I,3,FALSE)</f>
        <v>（达州市公共卫生临床医疗中心项目-一标-1号制作房）达州市通川区西外复兴镇公共卫生临床医疗中心项目</v>
      </c>
      <c r="J19" s="28" t="str">
        <f>VLOOKUP(B19,辅助信息!E:I,4,FALSE)</f>
        <v>潘建发</v>
      </c>
      <c r="K19" s="28">
        <f>VLOOKUP(J19,辅助信息!H:I,2,FALSE)</f>
        <v>13658059919</v>
      </c>
      <c r="L19" s="64"/>
      <c r="M19" s="65"/>
      <c r="N19" s="65"/>
      <c r="O19" s="65"/>
      <c r="P19" s="65"/>
      <c r="Q19" s="28" t="str">
        <f>VLOOKUP(B19,辅助信息!E:M,9,FALSE)</f>
        <v>ZTWM-CDGS-XS-2024-0205-五冶钢构-达州市通川区西外复兴镇及临近片区建设项目</v>
      </c>
      <c r="R19" s="15"/>
    </row>
    <row r="20" hidden="1" spans="2:18">
      <c r="B20" s="28" t="s">
        <v>24</v>
      </c>
      <c r="C20" s="58">
        <v>45659</v>
      </c>
      <c r="D20" s="28" t="str">
        <f>VLOOKUP(B20,辅助信息!E:K,7,FALSE)</f>
        <v>JWDDCD2025051000019</v>
      </c>
      <c r="E20" s="28" t="str">
        <f>VLOOKUP(F20,辅助信息!A:B,2,FALSE)</f>
        <v>螺纹钢</v>
      </c>
      <c r="F20" s="28" t="s">
        <v>27</v>
      </c>
      <c r="G20" s="24">
        <v>35</v>
      </c>
      <c r="H20" s="24" t="e">
        <f>_xlfn._xlws.FILTER(#REF!,#REF!&amp;#REF!&amp;#REF!&amp;#REF!=C20&amp;F20&amp;I20&amp;J20,"未发货")</f>
        <v>#REF!</v>
      </c>
      <c r="I20" s="28" t="str">
        <f>VLOOKUP(B20,辅助信息!E:I,3,FALSE)</f>
        <v>(五冶钢构医学科学产业园建设项目房建三部-一标（7-4）)四川省南充市顺庆区搬罾街道学府大道二段</v>
      </c>
      <c r="J20" s="28" t="str">
        <f>VLOOKUP(B20,辅助信息!E:I,4,FALSE)</f>
        <v>郑林</v>
      </c>
      <c r="K20" s="28">
        <f>VLOOKUP(J20,辅助信息!H:I,2,FALSE)</f>
        <v>18349955455</v>
      </c>
      <c r="L20" s="65"/>
      <c r="M20" s="65"/>
      <c r="N20" s="65"/>
      <c r="O20" s="65"/>
      <c r="P20" s="65"/>
      <c r="Q20" s="28" t="str">
        <f>VLOOKUP(B20,辅助信息!E:M,9,FALSE)</f>
        <v>ZTWM-CDGS-XS-2024-0248-五冶钢构-南充市医学院项目</v>
      </c>
      <c r="R20" s="15"/>
    </row>
    <row r="21" hidden="1" spans="2:18">
      <c r="B21" s="28" t="s">
        <v>24</v>
      </c>
      <c r="C21" s="58">
        <v>45659</v>
      </c>
      <c r="D21" s="28" t="str">
        <f>VLOOKUP(B21,辅助信息!E:K,7,FALSE)</f>
        <v>JWDDCD2025051000019</v>
      </c>
      <c r="E21" s="28" t="str">
        <f>VLOOKUP(F21,辅助信息!A:B,2,FALSE)</f>
        <v>螺纹钢</v>
      </c>
      <c r="F21" s="28" t="s">
        <v>21</v>
      </c>
      <c r="G21" s="24">
        <v>10</v>
      </c>
      <c r="H21" s="24" t="e">
        <f>_xlfn._xlws.FILTER(#REF!,#REF!&amp;#REF!&amp;#REF!&amp;#REF!=C21&amp;F21&amp;I21&amp;J21,"未发货")</f>
        <v>#REF!</v>
      </c>
      <c r="I21" s="28" t="str">
        <f>VLOOKUP(B21,辅助信息!E:I,3,FALSE)</f>
        <v>(五冶钢构医学科学产业园建设项目房建三部-一标（7-4）)四川省南充市顺庆区搬罾街道学府大道二段</v>
      </c>
      <c r="J21" s="28" t="str">
        <f>VLOOKUP(B21,辅助信息!E:I,4,FALSE)</f>
        <v>郑林</v>
      </c>
      <c r="K21" s="28">
        <f>VLOOKUP(J21,辅助信息!H:I,2,FALSE)</f>
        <v>18349955455</v>
      </c>
      <c r="L21" s="65" t="s">
        <v>35</v>
      </c>
      <c r="M21" s="65"/>
      <c r="N21" s="65"/>
      <c r="O21" s="65"/>
      <c r="P21" s="65"/>
      <c r="Q21" s="28" t="str">
        <f>VLOOKUP(B21,辅助信息!E:M,9,FALSE)</f>
        <v>ZTWM-CDGS-XS-2024-0248-五冶钢构-南充市医学院项目</v>
      </c>
      <c r="R21" s="15"/>
    </row>
    <row r="22" hidden="1" spans="2:18">
      <c r="B22" s="28" t="s">
        <v>24</v>
      </c>
      <c r="C22" s="58">
        <v>45659</v>
      </c>
      <c r="D22" s="28" t="str">
        <f>VLOOKUP(B22,辅助信息!E:K,7,FALSE)</f>
        <v>JWDDCD2025051000019</v>
      </c>
      <c r="E22" s="28" t="str">
        <f>VLOOKUP(F22,辅助信息!A:B,2,FALSE)</f>
        <v>螺纹钢</v>
      </c>
      <c r="F22" s="28" t="s">
        <v>22</v>
      </c>
      <c r="G22" s="24">
        <v>25</v>
      </c>
      <c r="H22" s="24" t="e">
        <f>_xlfn._xlws.FILTER(#REF!,#REF!&amp;#REF!&amp;#REF!&amp;#REF!=C22&amp;F22&amp;I22&amp;J22,"未发货")</f>
        <v>#REF!</v>
      </c>
      <c r="I22" s="28" t="str">
        <f>VLOOKUP(B22,辅助信息!E:I,3,FALSE)</f>
        <v>(五冶钢构医学科学产业园建设项目房建三部-一标（7-4）)四川省南充市顺庆区搬罾街道学府大道二段</v>
      </c>
      <c r="J22" s="28" t="str">
        <f>VLOOKUP(B22,辅助信息!E:I,4,FALSE)</f>
        <v>郑林</v>
      </c>
      <c r="K22" s="28">
        <f>VLOOKUP(J22,辅助信息!H:I,2,FALSE)</f>
        <v>18349955455</v>
      </c>
      <c r="L22" s="64"/>
      <c r="M22" s="65"/>
      <c r="N22" s="65"/>
      <c r="O22" s="65"/>
      <c r="P22" s="65"/>
      <c r="Q22" s="28" t="str">
        <f>VLOOKUP(B22,辅助信息!E:M,9,FALSE)</f>
        <v>ZTWM-CDGS-XS-2024-0248-五冶钢构-南充市医学院项目</v>
      </c>
      <c r="R22" s="15"/>
    </row>
    <row r="23" hidden="1" spans="2:18">
      <c r="B23" s="28" t="s">
        <v>25</v>
      </c>
      <c r="C23" s="58">
        <v>45659</v>
      </c>
      <c r="D23" s="28" t="str">
        <f>VLOOKUP(B23,辅助信息!E:K,7,FALSE)</f>
        <v>JWDDCD2024102400111</v>
      </c>
      <c r="E23" s="28" t="str">
        <f>VLOOKUP(F23,辅助信息!A:B,2,FALSE)</f>
        <v>盘螺</v>
      </c>
      <c r="F23" s="28" t="s">
        <v>26</v>
      </c>
      <c r="G23" s="24">
        <v>3</v>
      </c>
      <c r="H23" s="24" t="e">
        <f>_xlfn._xlws.FILTER(#REF!,#REF!&amp;#REF!&amp;#REF!&amp;#REF!=C23&amp;F23&amp;I23&amp;J23,"未发货")</f>
        <v>#REF!</v>
      </c>
      <c r="I23" s="28" t="str">
        <f>VLOOKUP(B23,辅助信息!E:I,3,FALSE)</f>
        <v>（五冶达州国道542项目-二工区路基五工段）四川省达州市达川区赵固镇黄家坡</v>
      </c>
      <c r="J23" s="28" t="str">
        <f>VLOOKUP(B23,辅助信息!E:I,4,FALSE)</f>
        <v>潘远林</v>
      </c>
      <c r="K23" s="28">
        <f>VLOOKUP(J23,辅助信息!H:I,2,FALSE)</f>
        <v>18281865966</v>
      </c>
      <c r="L23" s="65" t="s">
        <v>36</v>
      </c>
      <c r="M23" s="65"/>
      <c r="N23" s="65"/>
      <c r="O23" s="65"/>
      <c r="P23" s="65"/>
      <c r="Q23" s="28" t="str">
        <f>VLOOKUP(B23,辅助信息!E:M,9,FALSE)</f>
        <v>ZTWM-CDGS-XS-2024-0181-五冶天府-国道542项目（二批次）</v>
      </c>
      <c r="R23" s="15"/>
    </row>
    <row r="24" hidden="1" spans="2:18">
      <c r="B24" s="28" t="s">
        <v>25</v>
      </c>
      <c r="C24" s="58">
        <v>45659</v>
      </c>
      <c r="D24" s="28" t="str">
        <f>VLOOKUP(B24,辅助信息!E:K,7,FALSE)</f>
        <v>JWDDCD2024102400111</v>
      </c>
      <c r="E24" s="28" t="str">
        <f>VLOOKUP(F24,辅助信息!A:B,2,FALSE)</f>
        <v>螺纹钢</v>
      </c>
      <c r="F24" s="28" t="s">
        <v>27</v>
      </c>
      <c r="G24" s="24">
        <v>13</v>
      </c>
      <c r="H24" s="24" t="e">
        <f>_xlfn._xlws.FILTER(#REF!,#REF!&amp;#REF!&amp;#REF!&amp;#REF!=C24&amp;F24&amp;I24&amp;J24,"未发货")</f>
        <v>#REF!</v>
      </c>
      <c r="I24" s="28" t="str">
        <f>VLOOKUP(B24,辅助信息!E:I,3,FALSE)</f>
        <v>（五冶达州国道542项目-二工区路基五工段）四川省达州市达川区赵固镇黄家坡</v>
      </c>
      <c r="J24" s="28" t="str">
        <f>VLOOKUP(B24,辅助信息!E:I,4,FALSE)</f>
        <v>潘远林</v>
      </c>
      <c r="K24" s="28">
        <f>VLOOKUP(J24,辅助信息!H:I,2,FALSE)</f>
        <v>18281865966</v>
      </c>
      <c r="L24" s="66"/>
      <c r="M24" s="65"/>
      <c r="N24" s="65"/>
      <c r="O24" s="65"/>
      <c r="P24" s="65"/>
      <c r="Q24" s="28" t="str">
        <f>VLOOKUP(B24,辅助信息!E:M,9,FALSE)</f>
        <v>ZTWM-CDGS-XS-2024-0181-五冶天府-国道542项目（二批次）</v>
      </c>
      <c r="R24" s="15"/>
    </row>
    <row r="25" hidden="1" spans="2:18">
      <c r="B25" s="28" t="s">
        <v>25</v>
      </c>
      <c r="C25" s="58">
        <v>45659</v>
      </c>
      <c r="D25" s="28" t="str">
        <f>VLOOKUP(B25,辅助信息!E:K,7,FALSE)</f>
        <v>JWDDCD2024102400111</v>
      </c>
      <c r="E25" s="28" t="str">
        <f>VLOOKUP(F25,辅助信息!A:B,2,FALSE)</f>
        <v>螺纹钢</v>
      </c>
      <c r="F25" s="28" t="s">
        <v>19</v>
      </c>
      <c r="G25" s="24">
        <v>10</v>
      </c>
      <c r="H25" s="24" t="e">
        <f>_xlfn._xlws.FILTER(#REF!,#REF!&amp;#REF!&amp;#REF!&amp;#REF!=C25&amp;F25&amp;I25&amp;J25,"未发货")</f>
        <v>#REF!</v>
      </c>
      <c r="I25" s="28" t="str">
        <f>VLOOKUP(B25,辅助信息!E:I,3,FALSE)</f>
        <v>（五冶达州国道542项目-二工区路基五工段）四川省达州市达川区赵固镇黄家坡</v>
      </c>
      <c r="J25" s="28" t="str">
        <f>VLOOKUP(B25,辅助信息!E:I,4,FALSE)</f>
        <v>潘远林</v>
      </c>
      <c r="K25" s="28">
        <f>VLOOKUP(J25,辅助信息!H:I,2,FALSE)</f>
        <v>18281865966</v>
      </c>
      <c r="L25" s="66"/>
      <c r="M25" s="65"/>
      <c r="N25" s="65"/>
      <c r="O25" s="65"/>
      <c r="P25" s="65"/>
      <c r="Q25" s="28" t="str">
        <f>VLOOKUP(B25,辅助信息!E:M,9,FALSE)</f>
        <v>ZTWM-CDGS-XS-2024-0181-五冶天府-国道542项目（二批次）</v>
      </c>
      <c r="R25" s="15"/>
    </row>
    <row r="26" hidden="1" spans="2:18">
      <c r="B26" s="28" t="s">
        <v>25</v>
      </c>
      <c r="C26" s="58">
        <v>45659</v>
      </c>
      <c r="D26" s="28" t="str">
        <f>VLOOKUP(B26,辅助信息!E:K,7,FALSE)</f>
        <v>JWDDCD2024102400111</v>
      </c>
      <c r="E26" s="28" t="str">
        <f>VLOOKUP(F26,辅助信息!A:B,2,FALSE)</f>
        <v>螺纹钢</v>
      </c>
      <c r="F26" s="28" t="s">
        <v>28</v>
      </c>
      <c r="G26" s="24">
        <v>10</v>
      </c>
      <c r="H26" s="24" t="e">
        <f>_xlfn._xlws.FILTER(#REF!,#REF!&amp;#REF!&amp;#REF!&amp;#REF!=C26&amp;F26&amp;I26&amp;J26,"未发货")</f>
        <v>#REF!</v>
      </c>
      <c r="I26" s="28" t="str">
        <f>VLOOKUP(B26,辅助信息!E:I,3,FALSE)</f>
        <v>（五冶达州国道542项目-二工区路基五工段）四川省达州市达川区赵固镇黄家坡</v>
      </c>
      <c r="J26" s="28" t="str">
        <f>VLOOKUP(B26,辅助信息!E:I,4,FALSE)</f>
        <v>潘远林</v>
      </c>
      <c r="K26" s="28">
        <f>VLOOKUP(J26,辅助信息!H:I,2,FALSE)</f>
        <v>18281865966</v>
      </c>
      <c r="L26" s="64"/>
      <c r="M26" s="65"/>
      <c r="N26" s="65"/>
      <c r="O26" s="65"/>
      <c r="P26" s="65"/>
      <c r="Q26" s="28" t="str">
        <f>VLOOKUP(B26,辅助信息!E:M,9,FALSE)</f>
        <v>ZTWM-CDGS-XS-2024-0181-五冶天府-国道542项目（二批次）</v>
      </c>
      <c r="R26" s="15"/>
    </row>
    <row r="27" ht="56.25" hidden="1" customHeight="1" spans="2:18">
      <c r="B27" s="28" t="s">
        <v>29</v>
      </c>
      <c r="C27" s="58">
        <v>45659</v>
      </c>
      <c r="D27" s="28" t="str">
        <f>VLOOKUP(B27,辅助信息!E:K,7,FALSE)</f>
        <v>JWDDCD2024102400111</v>
      </c>
      <c r="E27" s="28" t="str">
        <f>VLOOKUP(F27,辅助信息!A:B,2,FALSE)</f>
        <v>螺纹钢</v>
      </c>
      <c r="F27" s="28" t="s">
        <v>30</v>
      </c>
      <c r="G27" s="24">
        <v>35</v>
      </c>
      <c r="H27" s="24" t="e">
        <f>_xlfn._xlws.FILTER(#REF!,#REF!&amp;#REF!&amp;#REF!&amp;#REF!=C27&amp;F27&amp;I27&amp;J27,"未发货")</f>
        <v>#REF!</v>
      </c>
      <c r="I27" s="28" t="str">
        <f>VLOOKUP(B27,辅助信息!E:I,3,FALSE)</f>
        <v>（五冶达州国道542项目-二工区黄家湾隧道工段）四川省达州市达川区赵固镇黄家坡</v>
      </c>
      <c r="J27" s="28" t="str">
        <f>VLOOKUP(B27,辅助信息!E:I,4,FALSE)</f>
        <v>罗永方</v>
      </c>
      <c r="K27" s="28">
        <f>VLOOKUP(J27,辅助信息!H:I,2,FALSE)</f>
        <v>13551450899</v>
      </c>
      <c r="L27" s="65" t="s">
        <v>37</v>
      </c>
      <c r="M27" s="65"/>
      <c r="N27" s="65"/>
      <c r="O27" s="65"/>
      <c r="P27" s="65"/>
      <c r="Q27" s="28" t="str">
        <f>VLOOKUP(B27,辅助信息!E:M,9,FALSE)</f>
        <v>ZTWM-CDGS-XS-2024-0181-五冶天府-国道542项目（二批次）</v>
      </c>
      <c r="R27" s="15"/>
    </row>
    <row r="28" hidden="1" spans="2:18">
      <c r="B28" s="28" t="s">
        <v>31</v>
      </c>
      <c r="C28" s="58">
        <v>45659</v>
      </c>
      <c r="D28" s="28" t="str">
        <f>VLOOKUP(B28,辅助信息!E:K,7,FALSE)</f>
        <v>JWDDCD2024121000136</v>
      </c>
      <c r="E28" s="28" t="str">
        <f>VLOOKUP(F28,辅助信息!A:B,2,FALSE)</f>
        <v>螺纹钢</v>
      </c>
      <c r="F28" s="28" t="s">
        <v>27</v>
      </c>
      <c r="G28" s="24">
        <v>9</v>
      </c>
      <c r="H28" s="24" t="e">
        <f>_xlfn._xlws.FILTER(#REF!,#REF!&amp;#REF!&amp;#REF!&amp;#REF!=C28&amp;F28&amp;I28&amp;J28,"未发货")</f>
        <v>#REF!</v>
      </c>
      <c r="I28" s="28" t="str">
        <f>VLOOKUP(B28,辅助信息!E:I,3,FALSE)</f>
        <v>（四川商建-射洪城乡一体化项目）遂宁市射洪市忠新幼儿园北侧约220米新溪小区</v>
      </c>
      <c r="J28" s="28" t="str">
        <f>VLOOKUP(B28,辅助信息!E:I,4,FALSE)</f>
        <v>柏子刚</v>
      </c>
      <c r="K28" s="28">
        <f>VLOOKUP(J28,辅助信息!H:I,2,FALSE)</f>
        <v>15692885305</v>
      </c>
      <c r="L28" s="65" t="s">
        <v>38</v>
      </c>
      <c r="M28" s="65"/>
      <c r="N28" s="65"/>
      <c r="O28" s="65"/>
      <c r="P28" s="65"/>
      <c r="Q28" s="28" t="str">
        <f>VLOOKUP(B28,辅助信息!E:M,9,FALSE)</f>
        <v>ZTWM-CDGS-XS-2024-0179-四川商投-射洪城乡一体化建设项目</v>
      </c>
      <c r="R28" s="15"/>
    </row>
    <row r="29" hidden="1" spans="2:18">
      <c r="B29" s="28" t="s">
        <v>31</v>
      </c>
      <c r="C29" s="58">
        <v>45659</v>
      </c>
      <c r="D29" s="28" t="str">
        <f>VLOOKUP(B29,辅助信息!E:K,7,FALSE)</f>
        <v>JWDDCD2024121000136</v>
      </c>
      <c r="E29" s="28" t="str">
        <f>VLOOKUP(F29,辅助信息!A:B,2,FALSE)</f>
        <v>螺纹钢</v>
      </c>
      <c r="F29" s="28" t="s">
        <v>32</v>
      </c>
      <c r="G29" s="24">
        <v>21</v>
      </c>
      <c r="H29" s="24" t="e">
        <f>_xlfn._xlws.FILTER(#REF!,#REF!&amp;#REF!&amp;#REF!&amp;#REF!=C29&amp;F29&amp;I29&amp;J29,"未发货")</f>
        <v>#REF!</v>
      </c>
      <c r="I29" s="28" t="str">
        <f>VLOOKUP(B29,辅助信息!E:I,3,FALSE)</f>
        <v>（四川商建-射洪城乡一体化项目）遂宁市射洪市忠新幼儿园北侧约220米新溪小区</v>
      </c>
      <c r="J29" s="28" t="str">
        <f>VLOOKUP(B29,辅助信息!E:I,4,FALSE)</f>
        <v>柏子刚</v>
      </c>
      <c r="K29" s="28">
        <f>VLOOKUP(J29,辅助信息!H:I,2,FALSE)</f>
        <v>15692885305</v>
      </c>
      <c r="L29" s="66"/>
      <c r="M29" s="65"/>
      <c r="N29" s="65"/>
      <c r="O29" s="65"/>
      <c r="P29" s="65"/>
      <c r="Q29" s="28" t="str">
        <f>VLOOKUP(B29,辅助信息!E:M,9,FALSE)</f>
        <v>ZTWM-CDGS-XS-2024-0179-四川商投-射洪城乡一体化建设项目</v>
      </c>
      <c r="R29" s="15"/>
    </row>
    <row r="30" hidden="1" spans="2:18">
      <c r="B30" s="28" t="s">
        <v>31</v>
      </c>
      <c r="C30" s="58">
        <v>45659</v>
      </c>
      <c r="D30" s="28" t="str">
        <f>VLOOKUP(B30,辅助信息!E:K,7,FALSE)</f>
        <v>JWDDCD2024121000136</v>
      </c>
      <c r="E30" s="28" t="str">
        <f>VLOOKUP(F30,辅助信息!A:B,2,FALSE)</f>
        <v>螺纹钢</v>
      </c>
      <c r="F30" s="28" t="s">
        <v>30</v>
      </c>
      <c r="G30" s="24">
        <v>6</v>
      </c>
      <c r="H30" s="24" t="e">
        <f>_xlfn._xlws.FILTER(#REF!,#REF!&amp;#REF!&amp;#REF!&amp;#REF!=C30&amp;F30&amp;I30&amp;J30,"未发货")</f>
        <v>#REF!</v>
      </c>
      <c r="I30" s="28" t="str">
        <f>VLOOKUP(B30,辅助信息!E:I,3,FALSE)</f>
        <v>（四川商建-射洪城乡一体化项目）遂宁市射洪市忠新幼儿园北侧约220米新溪小区</v>
      </c>
      <c r="J30" s="28" t="str">
        <f>VLOOKUP(B30,辅助信息!E:I,4,FALSE)</f>
        <v>柏子刚</v>
      </c>
      <c r="K30" s="28">
        <f>VLOOKUP(J30,辅助信息!H:I,2,FALSE)</f>
        <v>15692885305</v>
      </c>
      <c r="L30" s="66"/>
      <c r="M30" s="65"/>
      <c r="N30" s="65"/>
      <c r="O30" s="65"/>
      <c r="P30" s="65"/>
      <c r="Q30" s="28" t="str">
        <f>VLOOKUP(B30,辅助信息!E:M,9,FALSE)</f>
        <v>ZTWM-CDGS-XS-2024-0179-四川商投-射洪城乡一体化建设项目</v>
      </c>
      <c r="R30" s="15"/>
    </row>
    <row r="31" hidden="1" spans="2:18">
      <c r="B31" s="28" t="s">
        <v>31</v>
      </c>
      <c r="C31" s="58">
        <v>45659</v>
      </c>
      <c r="D31" s="28" t="str">
        <f>VLOOKUP(B31,辅助信息!E:K,7,FALSE)</f>
        <v>JWDDCD2024121000136</v>
      </c>
      <c r="E31" s="28" t="str">
        <f>VLOOKUP(F31,辅助信息!A:B,2,FALSE)</f>
        <v>螺纹钢</v>
      </c>
      <c r="F31" s="28" t="s">
        <v>33</v>
      </c>
      <c r="G31" s="24">
        <v>36</v>
      </c>
      <c r="H31" s="24" t="e">
        <f>_xlfn._xlws.FILTER(#REF!,#REF!&amp;#REF!&amp;#REF!&amp;#REF!=C31&amp;F31&amp;I31&amp;J31,"未发货")</f>
        <v>#REF!</v>
      </c>
      <c r="I31" s="28" t="str">
        <f>VLOOKUP(B31,辅助信息!E:I,3,FALSE)</f>
        <v>（四川商建-射洪城乡一体化项目）遂宁市射洪市忠新幼儿园北侧约220米新溪小区</v>
      </c>
      <c r="J31" s="28" t="str">
        <f>VLOOKUP(B31,辅助信息!E:I,4,FALSE)</f>
        <v>柏子刚</v>
      </c>
      <c r="K31" s="28">
        <f>VLOOKUP(J31,辅助信息!H:I,2,FALSE)</f>
        <v>15692885305</v>
      </c>
      <c r="L31" s="64"/>
      <c r="M31" s="65"/>
      <c r="N31" s="65"/>
      <c r="O31" s="65"/>
      <c r="P31" s="65"/>
      <c r="Q31" s="28" t="str">
        <f>VLOOKUP(B31,辅助信息!E:M,9,FALSE)</f>
        <v>ZTWM-CDGS-XS-2024-0179-四川商投-射洪城乡一体化建设项目</v>
      </c>
      <c r="R31" s="15"/>
    </row>
    <row r="32" hidden="1" spans="2:18">
      <c r="B32" s="28" t="s">
        <v>39</v>
      </c>
      <c r="C32" s="58">
        <v>45659</v>
      </c>
      <c r="D32" s="28" t="str">
        <f>VLOOKUP(B32,辅助信息!E:K,7,FALSE)</f>
        <v>JWDDCD2024101600090</v>
      </c>
      <c r="E32" s="28" t="str">
        <f>VLOOKUP(F32,辅助信息!A:B,2,FALSE)</f>
        <v>盘螺</v>
      </c>
      <c r="F32" s="28" t="s">
        <v>40</v>
      </c>
      <c r="G32" s="24">
        <v>10</v>
      </c>
      <c r="H32" s="24" t="e">
        <f>_xlfn._xlws.FILTER(#REF!,#REF!&amp;#REF!&amp;#REF!&amp;#REF!=C32&amp;F32&amp;I32&amp;J32,"未发货")</f>
        <v>#REF!</v>
      </c>
      <c r="I32" s="28" t="str">
        <f>VLOOKUP(B32,辅助信息!E:I,3,FALSE)</f>
        <v>（达州市公共卫生临床医疗中心项目-一标-2号制作房）达州市通川区西外复兴镇公共卫生临床医疗中心项目</v>
      </c>
      <c r="J32" s="28" t="str">
        <f>VLOOKUP(B32,辅助信息!E:I,4,FALSE)</f>
        <v>潘建发</v>
      </c>
      <c r="K32" s="67">
        <f>VLOOKUP(J32,辅助信息!H:I,2,FALSE)</f>
        <v>13658059919</v>
      </c>
      <c r="L32" s="68" t="s">
        <v>34</v>
      </c>
      <c r="M32" s="68"/>
      <c r="N32" s="68"/>
      <c r="O32" s="68"/>
      <c r="P32" s="68"/>
      <c r="Q32" s="28" t="str">
        <f>VLOOKUP(B32,辅助信息!E:M,9,FALSE)</f>
        <v>ZTWM-CDGS-XS-2024-0205-五冶钢构-达州市通川区西外复兴镇及临近片区建设项目</v>
      </c>
      <c r="R32" s="15"/>
    </row>
    <row r="33" hidden="1" spans="2:18">
      <c r="B33" s="28" t="s">
        <v>39</v>
      </c>
      <c r="C33" s="58">
        <v>45659</v>
      </c>
      <c r="D33" s="28" t="str">
        <f>VLOOKUP(B33,辅助信息!E:K,7,FALSE)</f>
        <v>JWDDCD2024101600090</v>
      </c>
      <c r="E33" s="28" t="str">
        <f>VLOOKUP(F33,辅助信息!A:B,2,FALSE)</f>
        <v>盘螺</v>
      </c>
      <c r="F33" s="28" t="s">
        <v>41</v>
      </c>
      <c r="G33" s="24">
        <v>2</v>
      </c>
      <c r="H33" s="24">
        <v>2</v>
      </c>
      <c r="I33" s="28" t="str">
        <f>VLOOKUP(B33,辅助信息!E:I,3,FALSE)</f>
        <v>（达州市公共卫生临床医疗中心项目-一标-2号制作房）达州市通川区西外复兴镇公共卫生临床医疗中心项目</v>
      </c>
      <c r="J33" s="28" t="str">
        <f>VLOOKUP(B33,辅助信息!E:I,4,FALSE)</f>
        <v>潘建发</v>
      </c>
      <c r="K33" s="67">
        <f>VLOOKUP(J33,辅助信息!H:I,2,FALSE)</f>
        <v>13658059919</v>
      </c>
      <c r="M33" s="45"/>
      <c r="N33" s="45"/>
      <c r="O33" s="45"/>
      <c r="P33" s="45"/>
      <c r="Q33" s="28" t="str">
        <f>VLOOKUP(B33,辅助信息!E:M,9,FALSE)</f>
        <v>ZTWM-CDGS-XS-2024-0205-五冶钢构-达州市通川区西外复兴镇及临近片区建设项目</v>
      </c>
      <c r="R33" s="15"/>
    </row>
    <row r="34" hidden="1" spans="2:18">
      <c r="B34" s="28" t="s">
        <v>39</v>
      </c>
      <c r="C34" s="58">
        <v>45659</v>
      </c>
      <c r="D34" s="28" t="str">
        <f>VLOOKUP(B34,辅助信息!E:K,7,FALSE)</f>
        <v>JWDDCD2024101600090</v>
      </c>
      <c r="E34" s="28" t="str">
        <f>VLOOKUP(F34,辅助信息!A:B,2,FALSE)</f>
        <v>螺纹钢</v>
      </c>
      <c r="F34" s="28" t="s">
        <v>27</v>
      </c>
      <c r="G34" s="24">
        <v>45</v>
      </c>
      <c r="H34" s="24">
        <v>45</v>
      </c>
      <c r="I34" s="28" t="str">
        <f>VLOOKUP(B34,辅助信息!E:I,3,FALSE)</f>
        <v>（达州市公共卫生临床医疗中心项目-一标-2号制作房）达州市通川区西外复兴镇公共卫生临床医疗中心项目</v>
      </c>
      <c r="J34" s="28" t="str">
        <f>VLOOKUP(B34,辅助信息!E:I,4,FALSE)</f>
        <v>潘建发</v>
      </c>
      <c r="K34" s="67">
        <f>VLOOKUP(J34,辅助信息!H:I,2,FALSE)</f>
        <v>13658059919</v>
      </c>
      <c r="M34" s="45"/>
      <c r="N34" s="45"/>
      <c r="O34" s="45"/>
      <c r="P34" s="45"/>
      <c r="Q34" s="28" t="str">
        <f>VLOOKUP(B34,辅助信息!E:M,9,FALSE)</f>
        <v>ZTWM-CDGS-XS-2024-0205-五冶钢构-达州市通川区西外复兴镇及临近片区建设项目</v>
      </c>
      <c r="R34" s="15"/>
    </row>
    <row r="35" hidden="1" spans="2:18">
      <c r="B35" s="28" t="s">
        <v>39</v>
      </c>
      <c r="C35" s="58">
        <v>45659</v>
      </c>
      <c r="D35" s="28" t="str">
        <f>VLOOKUP(B35,辅助信息!E:K,7,FALSE)</f>
        <v>JWDDCD2024101600090</v>
      </c>
      <c r="E35" s="28" t="str">
        <f>VLOOKUP(F35,辅助信息!A:B,2,FALSE)</f>
        <v>螺纹钢</v>
      </c>
      <c r="F35" s="28" t="s">
        <v>19</v>
      </c>
      <c r="G35" s="24">
        <v>16</v>
      </c>
      <c r="H35" s="24" t="e">
        <f>_xlfn._xlws.FILTER(#REF!,#REF!&amp;#REF!&amp;#REF!&amp;#REF!=C35&amp;F35&amp;I35&amp;J35,"未发货")</f>
        <v>#REF!</v>
      </c>
      <c r="I35" s="28" t="str">
        <f>VLOOKUP(B35,辅助信息!E:I,3,FALSE)</f>
        <v>（达州市公共卫生临床医疗中心项目-一标-2号制作房）达州市通川区西外复兴镇公共卫生临床医疗中心项目</v>
      </c>
      <c r="J35" s="28" t="str">
        <f>VLOOKUP(B35,辅助信息!E:I,4,FALSE)</f>
        <v>潘建发</v>
      </c>
      <c r="K35" s="67">
        <f>VLOOKUP(J35,辅助信息!H:I,2,FALSE)</f>
        <v>13658059919</v>
      </c>
      <c r="M35" s="45"/>
      <c r="N35" s="45"/>
      <c r="O35" s="45"/>
      <c r="P35" s="45"/>
      <c r="Q35" s="28" t="str">
        <f>VLOOKUP(B35,辅助信息!E:M,9,FALSE)</f>
        <v>ZTWM-CDGS-XS-2024-0205-五冶钢构-达州市通川区西外复兴镇及临近片区建设项目</v>
      </c>
      <c r="R35" s="15"/>
    </row>
    <row r="36" hidden="1" spans="2:18">
      <c r="B36" s="28" t="s">
        <v>39</v>
      </c>
      <c r="C36" s="58">
        <v>45659</v>
      </c>
      <c r="D36" s="28" t="str">
        <f>VLOOKUP(B36,辅助信息!E:K,7,FALSE)</f>
        <v>JWDDCD2024101600090</v>
      </c>
      <c r="E36" s="28" t="str">
        <f>VLOOKUP(F36,辅助信息!A:B,2,FALSE)</f>
        <v>螺纹钢</v>
      </c>
      <c r="F36" s="28" t="s">
        <v>32</v>
      </c>
      <c r="G36" s="24">
        <v>5</v>
      </c>
      <c r="H36" s="24" t="e">
        <f>_xlfn._xlws.FILTER(#REF!,#REF!&amp;#REF!&amp;#REF!&amp;#REF!=C36&amp;F36&amp;I36&amp;J36,"未发货")</f>
        <v>#REF!</v>
      </c>
      <c r="I36" s="28" t="str">
        <f>VLOOKUP(B36,辅助信息!E:I,3,FALSE)</f>
        <v>（达州市公共卫生临床医疗中心项目-一标-2号制作房）达州市通川区西外复兴镇公共卫生临床医疗中心项目</v>
      </c>
      <c r="J36" s="28" t="str">
        <f>VLOOKUP(B36,辅助信息!E:I,4,FALSE)</f>
        <v>潘建发</v>
      </c>
      <c r="K36" s="67">
        <f>VLOOKUP(J36,辅助信息!H:I,2,FALSE)</f>
        <v>13658059919</v>
      </c>
      <c r="M36" s="45"/>
      <c r="N36" s="45"/>
      <c r="O36" s="45"/>
      <c r="P36" s="45"/>
      <c r="Q36" s="28" t="str">
        <f>VLOOKUP(B36,辅助信息!E:M,9,FALSE)</f>
        <v>ZTWM-CDGS-XS-2024-0205-五冶钢构-达州市通川区西外复兴镇及临近片区建设项目</v>
      </c>
      <c r="R36" s="15"/>
    </row>
    <row r="37" hidden="1" spans="2:18">
      <c r="B37" s="28" t="s">
        <v>39</v>
      </c>
      <c r="C37" s="58">
        <v>45659</v>
      </c>
      <c r="D37" s="28" t="str">
        <f>VLOOKUP(B37,辅助信息!E:K,7,FALSE)</f>
        <v>JWDDCD2024101600090</v>
      </c>
      <c r="E37" s="28" t="str">
        <f>VLOOKUP(F37,辅助信息!A:B,2,FALSE)</f>
        <v>螺纹钢</v>
      </c>
      <c r="F37" s="28" t="s">
        <v>33</v>
      </c>
      <c r="G37" s="24">
        <v>8</v>
      </c>
      <c r="H37" s="24" t="e">
        <f>_xlfn._xlws.FILTER(#REF!,#REF!&amp;#REF!&amp;#REF!&amp;#REF!=C37&amp;F37&amp;I37&amp;J37,"未发货")</f>
        <v>#REF!</v>
      </c>
      <c r="I37" s="28" t="str">
        <f>VLOOKUP(B37,辅助信息!E:I,3,FALSE)</f>
        <v>（达州市公共卫生临床医疗中心项目-一标-2号制作房）达州市通川区西外复兴镇公共卫生临床医疗中心项目</v>
      </c>
      <c r="J37" s="28" t="str">
        <f>VLOOKUP(B37,辅助信息!E:I,4,FALSE)</f>
        <v>潘建发</v>
      </c>
      <c r="K37" s="67">
        <f>VLOOKUP(J37,辅助信息!H:I,2,FALSE)</f>
        <v>13658059919</v>
      </c>
      <c r="M37" s="45"/>
      <c r="N37" s="45"/>
      <c r="O37" s="45"/>
      <c r="P37" s="45"/>
      <c r="Q37" s="28" t="str">
        <f>VLOOKUP(B37,辅助信息!E:M,9,FALSE)</f>
        <v>ZTWM-CDGS-XS-2024-0205-五冶钢构-达州市通川区西外复兴镇及临近片区建设项目</v>
      </c>
      <c r="R37" s="15"/>
    </row>
    <row r="38" hidden="1" spans="2:18">
      <c r="B38" s="28" t="s">
        <v>39</v>
      </c>
      <c r="C38" s="58">
        <v>45659</v>
      </c>
      <c r="D38" s="28" t="str">
        <f>VLOOKUP(B38,辅助信息!E:K,7,FALSE)</f>
        <v>JWDDCD2024101600090</v>
      </c>
      <c r="E38" s="28" t="str">
        <f>VLOOKUP(F38,辅助信息!A:B,2,FALSE)</f>
        <v>螺纹钢</v>
      </c>
      <c r="F38" s="28" t="s">
        <v>28</v>
      </c>
      <c r="G38" s="24">
        <v>5</v>
      </c>
      <c r="H38" s="24" t="e">
        <f>_xlfn._xlws.FILTER(#REF!,#REF!&amp;#REF!&amp;#REF!&amp;#REF!=C38&amp;F38&amp;I38&amp;J38,"未发货")</f>
        <v>#REF!</v>
      </c>
      <c r="I38" s="28" t="str">
        <f>VLOOKUP(B38,辅助信息!E:I,3,FALSE)</f>
        <v>（达州市公共卫生临床医疗中心项目-一标-2号制作房）达州市通川区西外复兴镇公共卫生临床医疗中心项目</v>
      </c>
      <c r="J38" s="28" t="str">
        <f>VLOOKUP(B38,辅助信息!E:I,4,FALSE)</f>
        <v>潘建发</v>
      </c>
      <c r="K38" s="67">
        <f>VLOOKUP(J38,辅助信息!H:I,2,FALSE)</f>
        <v>13658059919</v>
      </c>
      <c r="M38" s="45"/>
      <c r="N38" s="45"/>
      <c r="O38" s="45"/>
      <c r="P38" s="45"/>
      <c r="Q38" s="28" t="str">
        <f>VLOOKUP(B38,辅助信息!E:M,9,FALSE)</f>
        <v>ZTWM-CDGS-XS-2024-0205-五冶钢构-达州市通川区西外复兴镇及临近片区建设项目</v>
      </c>
      <c r="R38" s="15"/>
    </row>
    <row r="39" hidden="1" spans="2:18">
      <c r="B39" s="28" t="s">
        <v>39</v>
      </c>
      <c r="C39" s="58">
        <v>45659</v>
      </c>
      <c r="D39" s="28" t="str">
        <f>VLOOKUP(B39,辅助信息!E:K,7,FALSE)</f>
        <v>JWDDCD2024101600090</v>
      </c>
      <c r="E39" s="28" t="str">
        <f>VLOOKUP(F39,辅助信息!A:B,2,FALSE)</f>
        <v>螺纹钢</v>
      </c>
      <c r="F39" s="28" t="s">
        <v>18</v>
      </c>
      <c r="G39" s="24">
        <v>55</v>
      </c>
      <c r="H39" s="24" t="e">
        <f>_xlfn._xlws.FILTER(#REF!,#REF!&amp;#REF!&amp;#REF!&amp;#REF!=C39&amp;F39&amp;I39&amp;J39,"未发货")</f>
        <v>#REF!</v>
      </c>
      <c r="I39" s="28" t="str">
        <f>VLOOKUP(B39,辅助信息!E:I,3,FALSE)</f>
        <v>（达州市公共卫生临床医疗中心项目-一标-2号制作房）达州市通川区西外复兴镇公共卫生临床医疗中心项目</v>
      </c>
      <c r="J39" s="28" t="str">
        <f>VLOOKUP(B39,辅助信息!E:I,4,FALSE)</f>
        <v>潘建发</v>
      </c>
      <c r="K39" s="67">
        <f>VLOOKUP(J39,辅助信息!H:I,2,FALSE)</f>
        <v>13658059919</v>
      </c>
      <c r="M39" s="45"/>
      <c r="N39" s="45"/>
      <c r="O39" s="45"/>
      <c r="P39" s="45"/>
      <c r="Q39" s="28" t="str">
        <f>VLOOKUP(B39,辅助信息!E:M,9,FALSE)</f>
        <v>ZTWM-CDGS-XS-2024-0205-五冶钢构-达州市通川区西外复兴镇及临近片区建设项目</v>
      </c>
      <c r="R39" s="15"/>
    </row>
    <row r="40" hidden="1" spans="2:18">
      <c r="B40" s="28" t="s">
        <v>17</v>
      </c>
      <c r="C40" s="58">
        <v>45659</v>
      </c>
      <c r="D40" s="28" t="str">
        <f>VLOOKUP(B40,辅助信息!E:K,7,FALSE)</f>
        <v>JWDDCD2024101600090</v>
      </c>
      <c r="E40" s="28" t="str">
        <f>VLOOKUP(F40,辅助信息!A:B,2,FALSE)</f>
        <v>盘螺</v>
      </c>
      <c r="F40" s="28" t="s">
        <v>41</v>
      </c>
      <c r="G40" s="24">
        <v>25</v>
      </c>
      <c r="H40" s="24">
        <v>25</v>
      </c>
      <c r="I40" s="28" t="str">
        <f>VLOOKUP(B40,辅助信息!E:I,3,FALSE)</f>
        <v>（达州市公共卫生临床医疗中心项目-一标-1号制作房）达州市通川区西外复兴镇公共卫生临床医疗中心项目</v>
      </c>
      <c r="J40" s="28" t="str">
        <f>VLOOKUP(B40,辅助信息!E:I,4,FALSE)</f>
        <v>潘建发</v>
      </c>
      <c r="K40" s="28">
        <f>VLOOKUP(J40,辅助信息!H:I,2,FALSE)</f>
        <v>13658059919</v>
      </c>
      <c r="L40" s="68" t="s">
        <v>34</v>
      </c>
      <c r="M40" s="68"/>
      <c r="N40" s="68"/>
      <c r="O40" s="68"/>
      <c r="P40" s="68"/>
      <c r="Q40" s="28" t="str">
        <f>VLOOKUP(B40,辅助信息!E:M,9,FALSE)</f>
        <v>ZTWM-CDGS-XS-2024-0205-五冶钢构-达州市通川区西外复兴镇及临近片区建设项目</v>
      </c>
      <c r="R40" s="15"/>
    </row>
    <row r="41" hidden="1" spans="2:18">
      <c r="B41" s="28" t="s">
        <v>17</v>
      </c>
      <c r="C41" s="58">
        <v>45659</v>
      </c>
      <c r="D41" s="28" t="str">
        <f>VLOOKUP(B41,辅助信息!E:K,7,FALSE)</f>
        <v>JWDDCD2024101600090</v>
      </c>
      <c r="E41" s="28" t="str">
        <f>VLOOKUP(F41,辅助信息!A:B,2,FALSE)</f>
        <v>螺纹钢</v>
      </c>
      <c r="F41" s="28" t="s">
        <v>27</v>
      </c>
      <c r="G41" s="24">
        <v>29</v>
      </c>
      <c r="H41" s="24">
        <v>5</v>
      </c>
      <c r="I41" s="28" t="str">
        <f>VLOOKUP(B41,辅助信息!E:I,3,FALSE)</f>
        <v>（达州市公共卫生临床医疗中心项目-一标-1号制作房）达州市通川区西外复兴镇公共卫生临床医疗中心项目</v>
      </c>
      <c r="J41" s="28" t="str">
        <f>VLOOKUP(B41,辅助信息!E:I,4,FALSE)</f>
        <v>潘建发</v>
      </c>
      <c r="K41" s="28">
        <f>VLOOKUP(J41,辅助信息!H:I,2,FALSE)</f>
        <v>13658059919</v>
      </c>
      <c r="M41" s="45"/>
      <c r="N41" s="45"/>
      <c r="O41" s="45"/>
      <c r="P41" s="45"/>
      <c r="Q41" s="28" t="str">
        <f>VLOOKUP(B41,辅助信息!E:M,9,FALSE)</f>
        <v>ZTWM-CDGS-XS-2024-0205-五冶钢构-达州市通川区西外复兴镇及临近片区建设项目</v>
      </c>
      <c r="R41" s="15"/>
    </row>
    <row r="42" hidden="1" spans="2:18">
      <c r="B42" s="28" t="s">
        <v>17</v>
      </c>
      <c r="C42" s="58">
        <v>45659</v>
      </c>
      <c r="D42" s="28" t="str">
        <f>VLOOKUP(B42,辅助信息!E:K,7,FALSE)</f>
        <v>JWDDCD2024101600090</v>
      </c>
      <c r="E42" s="28" t="str">
        <f>VLOOKUP(F42,辅助信息!A:B,2,FALSE)</f>
        <v>螺纹钢</v>
      </c>
      <c r="F42" s="28" t="s">
        <v>33</v>
      </c>
      <c r="G42" s="24">
        <v>3</v>
      </c>
      <c r="H42" s="24" t="e">
        <f>_xlfn._xlws.FILTER(#REF!,#REF!&amp;#REF!&amp;#REF!&amp;#REF!=C42&amp;F42&amp;I42&amp;J42,"未发货")</f>
        <v>#REF!</v>
      </c>
      <c r="I42" s="28" t="str">
        <f>VLOOKUP(B42,辅助信息!E:I,3,FALSE)</f>
        <v>（达州市公共卫生临床医疗中心项目-一标-1号制作房）达州市通川区西外复兴镇公共卫生临床医疗中心项目</v>
      </c>
      <c r="J42" s="28" t="str">
        <f>VLOOKUP(B42,辅助信息!E:I,4,FALSE)</f>
        <v>潘建发</v>
      </c>
      <c r="K42" s="28">
        <f>VLOOKUP(J42,辅助信息!H:I,2,FALSE)</f>
        <v>13658059919</v>
      </c>
      <c r="M42" s="45"/>
      <c r="N42" s="45"/>
      <c r="O42" s="45"/>
      <c r="P42" s="45"/>
      <c r="Q42" s="28" t="str">
        <f>VLOOKUP(B42,辅助信息!E:M,9,FALSE)</f>
        <v>ZTWM-CDGS-XS-2024-0205-五冶钢构-达州市通川区西外复兴镇及临近片区建设项目</v>
      </c>
      <c r="R42" s="15"/>
    </row>
    <row r="43" hidden="1" spans="2:18">
      <c r="B43" s="28" t="s">
        <v>17</v>
      </c>
      <c r="C43" s="58">
        <v>45659</v>
      </c>
      <c r="D43" s="28" t="str">
        <f>VLOOKUP(B43,辅助信息!E:K,7,FALSE)</f>
        <v>JWDDCD2024101600090</v>
      </c>
      <c r="E43" s="28" t="str">
        <f>VLOOKUP(F43,辅助信息!A:B,2,FALSE)</f>
        <v>螺纹钢</v>
      </c>
      <c r="F43" s="28" t="s">
        <v>28</v>
      </c>
      <c r="G43" s="24">
        <v>3</v>
      </c>
      <c r="H43" s="24" t="e">
        <f>_xlfn._xlws.FILTER(#REF!,#REF!&amp;#REF!&amp;#REF!&amp;#REF!=C43&amp;F43&amp;I43&amp;J43,"未发货")</f>
        <v>#REF!</v>
      </c>
      <c r="I43" s="28" t="str">
        <f>VLOOKUP(B43,辅助信息!E:I,3,FALSE)</f>
        <v>（达州市公共卫生临床医疗中心项目-一标-1号制作房）达州市通川区西外复兴镇公共卫生临床医疗中心项目</v>
      </c>
      <c r="J43" s="28" t="str">
        <f>VLOOKUP(B43,辅助信息!E:I,4,FALSE)</f>
        <v>潘建发</v>
      </c>
      <c r="K43" s="28">
        <f>VLOOKUP(J43,辅助信息!H:I,2,FALSE)</f>
        <v>13658059919</v>
      </c>
      <c r="M43" s="45"/>
      <c r="N43" s="45"/>
      <c r="O43" s="45"/>
      <c r="P43" s="45"/>
      <c r="Q43" s="28" t="str">
        <f>VLOOKUP(B43,辅助信息!E:M,9,FALSE)</f>
        <v>ZTWM-CDGS-XS-2024-0205-五冶钢构-达州市通川区西外复兴镇及临近片区建设项目</v>
      </c>
      <c r="R43" s="15"/>
    </row>
    <row r="44" hidden="1" spans="2:18">
      <c r="B44" s="28" t="s">
        <v>17</v>
      </c>
      <c r="C44" s="58">
        <v>45659</v>
      </c>
      <c r="D44" s="28" t="str">
        <f>VLOOKUP(B44,辅助信息!E:K,7,FALSE)</f>
        <v>JWDDCD2024101600090</v>
      </c>
      <c r="E44" s="28" t="str">
        <f>VLOOKUP(F44,辅助信息!A:B,2,FALSE)</f>
        <v>螺纹钢</v>
      </c>
      <c r="F44" s="28" t="s">
        <v>18</v>
      </c>
      <c r="G44" s="24">
        <v>25</v>
      </c>
      <c r="H44" s="24" t="e">
        <f>_xlfn._xlws.FILTER(#REF!,#REF!&amp;#REF!&amp;#REF!&amp;#REF!=C44&amp;F44&amp;I44&amp;J44,"未发货")</f>
        <v>#REF!</v>
      </c>
      <c r="I44" s="28" t="str">
        <f>VLOOKUP(B44,辅助信息!E:I,3,FALSE)</f>
        <v>（达州市公共卫生临床医疗中心项目-一标-1号制作房）达州市通川区西外复兴镇公共卫生临床医疗中心项目</v>
      </c>
      <c r="J44" s="28" t="str">
        <f>VLOOKUP(B44,辅助信息!E:I,4,FALSE)</f>
        <v>潘建发</v>
      </c>
      <c r="K44" s="28">
        <f>VLOOKUP(J44,辅助信息!H:I,2,FALSE)</f>
        <v>13658059919</v>
      </c>
      <c r="M44" s="45"/>
      <c r="N44" s="45"/>
      <c r="O44" s="45"/>
      <c r="P44" s="45"/>
      <c r="Q44" s="28" t="str">
        <f>VLOOKUP(B44,辅助信息!E:M,9,FALSE)</f>
        <v>ZTWM-CDGS-XS-2024-0205-五冶钢构-达州市通川区西外复兴镇及临近片区建设项目</v>
      </c>
      <c r="R44" s="15"/>
    </row>
    <row r="45" hidden="1" spans="1:18">
      <c r="A45" s="59" t="s">
        <v>42</v>
      </c>
      <c r="B45" s="28" t="s">
        <v>43</v>
      </c>
      <c r="C45" s="58">
        <v>45659</v>
      </c>
      <c r="D45" s="28" t="str">
        <f>VLOOKUP(B45,辅助信息!E:K,7,FALSE)</f>
        <v>JWDDCD2024101600090</v>
      </c>
      <c r="E45" s="28" t="str">
        <f>VLOOKUP(F45,辅助信息!A:B,2,FALSE)</f>
        <v>螺纹钢</v>
      </c>
      <c r="F45" s="28" t="s">
        <v>27</v>
      </c>
      <c r="G45" s="24">
        <v>10</v>
      </c>
      <c r="H45" s="24" t="e">
        <f>_xlfn._xlws.FILTER(#REF!,#REF!&amp;#REF!&amp;#REF!&amp;#REF!=C45&amp;F45&amp;I45&amp;J45,"未发货")</f>
        <v>#REF!</v>
      </c>
      <c r="I45" s="28" t="str">
        <f>VLOOKUP(B45,辅助信息!E:I,3,FALSE)</f>
        <v>（达州市公共卫生医疗中心项目-二标-3号楼）达州市通川区西外复兴镇公共卫生临床医疗中心项目</v>
      </c>
      <c r="J45" s="28" t="str">
        <f>VLOOKUP(B45,辅助信息!E:I,4,FALSE)</f>
        <v>黄永林</v>
      </c>
      <c r="K45" s="28">
        <f>VLOOKUP(J45,辅助信息!H:I,2,FALSE)</f>
        <v>15982487227</v>
      </c>
      <c r="L45" s="65" t="s">
        <v>34</v>
      </c>
      <c r="M45" s="65"/>
      <c r="N45" s="65"/>
      <c r="O45" s="65"/>
      <c r="P45" s="65"/>
      <c r="Q45" s="28" t="str">
        <f>VLOOKUP(B45,辅助信息!E:M,9,FALSE)</f>
        <v>ZTWM-CDGS-XS-2024-0205-五冶钢构-达州市通川区西外复兴镇及临近片区建设项目</v>
      </c>
      <c r="R45" s="15"/>
    </row>
    <row r="46" hidden="1" spans="2:18">
      <c r="B46" s="28" t="s">
        <v>43</v>
      </c>
      <c r="C46" s="58">
        <v>45659</v>
      </c>
      <c r="D46" s="28" t="str">
        <f>VLOOKUP(B46,辅助信息!E:K,7,FALSE)</f>
        <v>JWDDCD2024101600090</v>
      </c>
      <c r="E46" s="28" t="str">
        <f>VLOOKUP(F46,辅助信息!A:B,2,FALSE)</f>
        <v>螺纹钢</v>
      </c>
      <c r="F46" s="28" t="s">
        <v>32</v>
      </c>
      <c r="G46" s="24">
        <v>4</v>
      </c>
      <c r="H46" s="24" t="e">
        <f>_xlfn._xlws.FILTER(#REF!,#REF!&amp;#REF!&amp;#REF!&amp;#REF!=C46&amp;F46&amp;I46&amp;J46,"未发货")</f>
        <v>#REF!</v>
      </c>
      <c r="I46" s="28" t="str">
        <f>VLOOKUP(B46,辅助信息!E:I,3,FALSE)</f>
        <v>（达州市公共卫生医疗中心项目-二标-3号楼）达州市通川区西外复兴镇公共卫生临床医疗中心项目</v>
      </c>
      <c r="J46" s="28" t="str">
        <f>VLOOKUP(B46,辅助信息!E:I,4,FALSE)</f>
        <v>黄永林</v>
      </c>
      <c r="K46" s="28">
        <f>VLOOKUP(J46,辅助信息!H:I,2,FALSE)</f>
        <v>15982487227</v>
      </c>
      <c r="L46" s="66"/>
      <c r="M46" s="65"/>
      <c r="N46" s="65"/>
      <c r="O46" s="65"/>
      <c r="P46" s="65"/>
      <c r="Q46" s="28" t="str">
        <f>VLOOKUP(B46,辅助信息!E:M,9,FALSE)</f>
        <v>ZTWM-CDGS-XS-2024-0205-五冶钢构-达州市通川区西外复兴镇及临近片区建设项目</v>
      </c>
      <c r="R46" s="15"/>
    </row>
    <row r="47" hidden="1" spans="2:18">
      <c r="B47" s="28" t="s">
        <v>43</v>
      </c>
      <c r="C47" s="58">
        <v>45659</v>
      </c>
      <c r="D47" s="28" t="str">
        <f>VLOOKUP(B47,辅助信息!E:K,7,FALSE)</f>
        <v>JWDDCD2024101600090</v>
      </c>
      <c r="E47" s="28" t="str">
        <f>VLOOKUP(F47,辅助信息!A:B,2,FALSE)</f>
        <v>螺纹钢</v>
      </c>
      <c r="F47" s="28" t="s">
        <v>30</v>
      </c>
      <c r="G47" s="24">
        <v>5</v>
      </c>
      <c r="H47" s="24" t="e">
        <f>_xlfn._xlws.FILTER(#REF!,#REF!&amp;#REF!&amp;#REF!&amp;#REF!=C47&amp;F47&amp;I47&amp;J47,"未发货")</f>
        <v>#REF!</v>
      </c>
      <c r="I47" s="28" t="str">
        <f>VLOOKUP(B47,辅助信息!E:I,3,FALSE)</f>
        <v>（达州市公共卫生医疗中心项目-二标-3号楼）达州市通川区西外复兴镇公共卫生临床医疗中心项目</v>
      </c>
      <c r="J47" s="28" t="str">
        <f>VLOOKUP(B47,辅助信息!E:I,4,FALSE)</f>
        <v>黄永林</v>
      </c>
      <c r="K47" s="28">
        <f>VLOOKUP(J47,辅助信息!H:I,2,FALSE)</f>
        <v>15982487227</v>
      </c>
      <c r="L47" s="66"/>
      <c r="M47" s="65"/>
      <c r="N47" s="65"/>
      <c r="O47" s="65"/>
      <c r="P47" s="65"/>
      <c r="Q47" s="28" t="str">
        <f>VLOOKUP(B47,辅助信息!E:M,9,FALSE)</f>
        <v>ZTWM-CDGS-XS-2024-0205-五冶钢构-达州市通川区西外复兴镇及临近片区建设项目</v>
      </c>
      <c r="R47" s="15"/>
    </row>
    <row r="48" hidden="1" spans="2:18">
      <c r="B48" s="28" t="s">
        <v>43</v>
      </c>
      <c r="C48" s="58">
        <v>45659</v>
      </c>
      <c r="D48" s="28" t="str">
        <f>VLOOKUP(B48,辅助信息!E:K,7,FALSE)</f>
        <v>JWDDCD2024101600090</v>
      </c>
      <c r="E48" s="28" t="str">
        <f>VLOOKUP(F48,辅助信息!A:B,2,FALSE)</f>
        <v>螺纹钢</v>
      </c>
      <c r="F48" s="28" t="s">
        <v>28</v>
      </c>
      <c r="G48" s="24">
        <v>13</v>
      </c>
      <c r="H48" s="24" t="e">
        <f>_xlfn._xlws.FILTER(#REF!,#REF!&amp;#REF!&amp;#REF!&amp;#REF!=C48&amp;F48&amp;I48&amp;J48,"未发货")</f>
        <v>#REF!</v>
      </c>
      <c r="I48" s="28" t="str">
        <f>VLOOKUP(B48,辅助信息!E:I,3,FALSE)</f>
        <v>（达州市公共卫生医疗中心项目-二标-3号楼）达州市通川区西外复兴镇公共卫生临床医疗中心项目</v>
      </c>
      <c r="J48" s="28" t="str">
        <f>VLOOKUP(B48,辅助信息!E:I,4,FALSE)</f>
        <v>黄永林</v>
      </c>
      <c r="K48" s="28">
        <f>VLOOKUP(J48,辅助信息!H:I,2,FALSE)</f>
        <v>15982487227</v>
      </c>
      <c r="L48" s="66"/>
      <c r="M48" s="65"/>
      <c r="N48" s="65"/>
      <c r="O48" s="65"/>
      <c r="P48" s="65"/>
      <c r="Q48" s="28" t="str">
        <f>VLOOKUP(B48,辅助信息!E:M,9,FALSE)</f>
        <v>ZTWM-CDGS-XS-2024-0205-五冶钢构-达州市通川区西外复兴镇及临近片区建设项目</v>
      </c>
      <c r="R48" s="15"/>
    </row>
    <row r="49" hidden="1" spans="2:18">
      <c r="B49" s="28" t="s">
        <v>43</v>
      </c>
      <c r="C49" s="58">
        <v>45659</v>
      </c>
      <c r="D49" s="28" t="str">
        <f>VLOOKUP(B49,辅助信息!E:K,7,FALSE)</f>
        <v>JWDDCD2024101600090</v>
      </c>
      <c r="E49" s="28" t="str">
        <f>VLOOKUP(F49,辅助信息!A:B,2,FALSE)</f>
        <v>螺纹钢</v>
      </c>
      <c r="F49" s="28" t="s">
        <v>18</v>
      </c>
      <c r="G49" s="24">
        <v>26</v>
      </c>
      <c r="H49" s="24" t="e">
        <f>_xlfn._xlws.FILTER(#REF!,#REF!&amp;#REF!&amp;#REF!&amp;#REF!=C49&amp;F49&amp;I49&amp;J49,"未发货")</f>
        <v>#REF!</v>
      </c>
      <c r="I49" s="28" t="str">
        <f>VLOOKUP(B49,辅助信息!E:I,3,FALSE)</f>
        <v>（达州市公共卫生医疗中心项目-二标-3号楼）达州市通川区西外复兴镇公共卫生临床医疗中心项目</v>
      </c>
      <c r="J49" s="28" t="str">
        <f>VLOOKUP(B49,辅助信息!E:I,4,FALSE)</f>
        <v>黄永林</v>
      </c>
      <c r="K49" s="28">
        <f>VLOOKUP(J49,辅助信息!H:I,2,FALSE)</f>
        <v>15982487227</v>
      </c>
      <c r="L49" s="64"/>
      <c r="M49" s="65"/>
      <c r="N49" s="65"/>
      <c r="O49" s="65"/>
      <c r="P49" s="65"/>
      <c r="Q49" s="28" t="str">
        <f>VLOOKUP(B49,辅助信息!E:M,9,FALSE)</f>
        <v>ZTWM-CDGS-XS-2024-0205-五冶钢构-达州市通川区西外复兴镇及临近片区建设项目</v>
      </c>
      <c r="R49" s="15"/>
    </row>
    <row r="50" hidden="1" spans="2:18">
      <c r="B50" s="28" t="s">
        <v>44</v>
      </c>
      <c r="C50" s="58">
        <v>45659</v>
      </c>
      <c r="D50" s="28" t="str">
        <f>VLOOKUP(B50,辅助信息!E:K,7,FALSE)</f>
        <v>JWDDCD2025060600053</v>
      </c>
      <c r="E50" s="28" t="str">
        <f>VLOOKUP(F50,辅助信息!A:B,2,FALSE)</f>
        <v>盘螺</v>
      </c>
      <c r="F50" s="28" t="s">
        <v>40</v>
      </c>
      <c r="G50" s="24">
        <v>30</v>
      </c>
      <c r="H50" s="24" t="e">
        <f>_xlfn._xlws.FILTER(#REF!,#REF!&amp;#REF!&amp;#REF!&amp;#REF!=C50&amp;F50&amp;I50&amp;J50,"未发货")</f>
        <v>#REF!</v>
      </c>
      <c r="I50" s="28" t="str">
        <f>VLOOKUP(B50,辅助信息!E:I,3,FALSE)</f>
        <v>（华西酒城南）成都市武侯区火车南站西路8号酒城南项目</v>
      </c>
      <c r="J50" s="28" t="str">
        <f>VLOOKUP(B50,辅助信息!E:I,4,FALSE)</f>
        <v>龙耀宇</v>
      </c>
      <c r="K50" s="28">
        <f>VLOOKUP(J50,辅助信息!H:I,2,FALSE)</f>
        <v>18384145895</v>
      </c>
      <c r="L50" s="65" t="s">
        <v>34</v>
      </c>
      <c r="M50" s="65"/>
      <c r="N50" s="65"/>
      <c r="O50" s="65"/>
      <c r="P50" s="65"/>
      <c r="Q50" s="28" t="str">
        <f>VLOOKUP(B50,辅助信息!E:M,9,FALSE)</f>
        <v>ZTWM-CDGS-XS-2024-0189-华西集采-酒城南项目</v>
      </c>
      <c r="R50" s="15"/>
    </row>
    <row r="51" hidden="1" spans="2:18">
      <c r="B51" s="28" t="s">
        <v>44</v>
      </c>
      <c r="C51" s="58">
        <v>45659</v>
      </c>
      <c r="D51" s="28" t="str">
        <f>VLOOKUP(B51,辅助信息!E:K,7,FALSE)</f>
        <v>JWDDCD2025060600053</v>
      </c>
      <c r="E51" s="28" t="str">
        <f>VLOOKUP(F51,辅助信息!A:B,2,FALSE)</f>
        <v>盘螺</v>
      </c>
      <c r="F51" s="28" t="s">
        <v>41</v>
      </c>
      <c r="G51" s="24">
        <v>12</v>
      </c>
      <c r="H51" s="24" t="e">
        <f>_xlfn._xlws.FILTER(#REF!,#REF!&amp;#REF!&amp;#REF!&amp;#REF!=C51&amp;F51&amp;I51&amp;J51,"未发货")</f>
        <v>#REF!</v>
      </c>
      <c r="I51" s="28" t="str">
        <f>VLOOKUP(B51,辅助信息!E:I,3,FALSE)</f>
        <v>（华西酒城南）成都市武侯区火车南站西路8号酒城南项目</v>
      </c>
      <c r="J51" s="28" t="str">
        <f>VLOOKUP(B51,辅助信息!E:I,4,FALSE)</f>
        <v>龙耀宇</v>
      </c>
      <c r="K51" s="28">
        <f>VLOOKUP(J51,辅助信息!H:I,2,FALSE)</f>
        <v>18384145895</v>
      </c>
      <c r="L51" s="66"/>
      <c r="M51" s="65"/>
      <c r="N51" s="65"/>
      <c r="O51" s="65"/>
      <c r="P51" s="65"/>
      <c r="Q51" s="28" t="str">
        <f>VLOOKUP(B51,辅助信息!E:M,9,FALSE)</f>
        <v>ZTWM-CDGS-XS-2024-0189-华西集采-酒城南项目</v>
      </c>
      <c r="R51" s="15"/>
    </row>
    <row r="52" hidden="1" spans="2:18">
      <c r="B52" s="28" t="s">
        <v>44</v>
      </c>
      <c r="C52" s="58">
        <v>45659</v>
      </c>
      <c r="D52" s="28" t="str">
        <f>VLOOKUP(B52,辅助信息!E:K,7,FALSE)</f>
        <v>JWDDCD2025060600053</v>
      </c>
      <c r="E52" s="28" t="str">
        <f>VLOOKUP(F52,辅助信息!A:B,2,FALSE)</f>
        <v>盘螺</v>
      </c>
      <c r="F52" s="28" t="s">
        <v>26</v>
      </c>
      <c r="G52" s="24">
        <v>15</v>
      </c>
      <c r="H52" s="24" t="e">
        <f>_xlfn._xlws.FILTER(#REF!,#REF!&amp;#REF!&amp;#REF!&amp;#REF!=C52&amp;F52&amp;I52&amp;J52,"未发货")</f>
        <v>#REF!</v>
      </c>
      <c r="I52" s="28" t="str">
        <f>VLOOKUP(B52,辅助信息!E:I,3,FALSE)</f>
        <v>（华西酒城南）成都市武侯区火车南站西路8号酒城南项目</v>
      </c>
      <c r="J52" s="28" t="str">
        <f>VLOOKUP(B52,辅助信息!E:I,4,FALSE)</f>
        <v>龙耀宇</v>
      </c>
      <c r="K52" s="28">
        <f>VLOOKUP(J52,辅助信息!H:I,2,FALSE)</f>
        <v>18384145895</v>
      </c>
      <c r="L52" s="66"/>
      <c r="M52" s="65"/>
      <c r="N52" s="65"/>
      <c r="O52" s="65"/>
      <c r="P52" s="65"/>
      <c r="Q52" s="28" t="str">
        <f>VLOOKUP(B52,辅助信息!E:M,9,FALSE)</f>
        <v>ZTWM-CDGS-XS-2024-0189-华西集采-酒城南项目</v>
      </c>
      <c r="R52" s="15"/>
    </row>
    <row r="53" hidden="1" spans="2:18">
      <c r="B53" s="28" t="s">
        <v>44</v>
      </c>
      <c r="C53" s="58">
        <v>45659</v>
      </c>
      <c r="D53" s="28" t="str">
        <f>VLOOKUP(B53,辅助信息!E:K,7,FALSE)</f>
        <v>JWDDCD2025060600053</v>
      </c>
      <c r="E53" s="28" t="str">
        <f>VLOOKUP(F53,辅助信息!A:B,2,FALSE)</f>
        <v>螺纹钢</v>
      </c>
      <c r="F53" s="28" t="s">
        <v>19</v>
      </c>
      <c r="G53" s="24">
        <v>25.5</v>
      </c>
      <c r="H53" s="24" t="e">
        <f>_xlfn._xlws.FILTER(#REF!,#REF!&amp;#REF!&amp;#REF!&amp;#REF!=C53&amp;F53&amp;I53&amp;J53,"未发货")</f>
        <v>#REF!</v>
      </c>
      <c r="I53" s="28" t="str">
        <f>VLOOKUP(B53,辅助信息!E:I,3,FALSE)</f>
        <v>（华西酒城南）成都市武侯区火车南站西路8号酒城南项目</v>
      </c>
      <c r="J53" s="28" t="str">
        <f>VLOOKUP(B53,辅助信息!E:I,4,FALSE)</f>
        <v>龙耀宇</v>
      </c>
      <c r="K53" s="28">
        <f>VLOOKUP(J53,辅助信息!H:I,2,FALSE)</f>
        <v>18384145895</v>
      </c>
      <c r="L53" s="66"/>
      <c r="M53" s="65"/>
      <c r="N53" s="65"/>
      <c r="O53" s="65"/>
      <c r="P53" s="65"/>
      <c r="Q53" s="28" t="str">
        <f>VLOOKUP(B53,辅助信息!E:M,9,FALSE)</f>
        <v>ZTWM-CDGS-XS-2024-0189-华西集采-酒城南项目</v>
      </c>
      <c r="R53" s="15"/>
    </row>
    <row r="54" hidden="1" spans="2:18">
      <c r="B54" s="28" t="s">
        <v>44</v>
      </c>
      <c r="C54" s="58">
        <v>45659</v>
      </c>
      <c r="D54" s="28" t="str">
        <f>VLOOKUP(B54,辅助信息!E:K,7,FALSE)</f>
        <v>JWDDCD2025060600053</v>
      </c>
      <c r="E54" s="28" t="str">
        <f>VLOOKUP(F54,辅助信息!A:B,2,FALSE)</f>
        <v>螺纹钢</v>
      </c>
      <c r="F54" s="28" t="s">
        <v>32</v>
      </c>
      <c r="G54" s="24">
        <v>9</v>
      </c>
      <c r="H54" s="24" t="e">
        <f>_xlfn._xlws.FILTER(#REF!,#REF!&amp;#REF!&amp;#REF!&amp;#REF!=C54&amp;F54&amp;I54&amp;J54,"未发货")</f>
        <v>#REF!</v>
      </c>
      <c r="I54" s="28" t="str">
        <f>VLOOKUP(B54,辅助信息!E:I,3,FALSE)</f>
        <v>（华西酒城南）成都市武侯区火车南站西路8号酒城南项目</v>
      </c>
      <c r="J54" s="28" t="str">
        <f>VLOOKUP(B54,辅助信息!E:I,4,FALSE)</f>
        <v>龙耀宇</v>
      </c>
      <c r="K54" s="28">
        <f>VLOOKUP(J54,辅助信息!H:I,2,FALSE)</f>
        <v>18384145895</v>
      </c>
      <c r="L54" s="66"/>
      <c r="M54" s="65"/>
      <c r="N54" s="65"/>
      <c r="O54" s="65"/>
      <c r="P54" s="65"/>
      <c r="Q54" s="28" t="str">
        <f>VLOOKUP(B54,辅助信息!E:M,9,FALSE)</f>
        <v>ZTWM-CDGS-XS-2024-0189-华西集采-酒城南项目</v>
      </c>
      <c r="R54" s="15"/>
    </row>
    <row r="55" hidden="1" spans="2:18">
      <c r="B55" s="28" t="s">
        <v>44</v>
      </c>
      <c r="C55" s="58">
        <v>45659</v>
      </c>
      <c r="D55" s="28" t="str">
        <f>VLOOKUP(B55,辅助信息!E:K,7,FALSE)</f>
        <v>JWDDCD2025060600053</v>
      </c>
      <c r="E55" s="28" t="str">
        <f>VLOOKUP(F55,辅助信息!A:B,2,FALSE)</f>
        <v>螺纹钢</v>
      </c>
      <c r="F55" s="28" t="s">
        <v>30</v>
      </c>
      <c r="G55" s="24">
        <v>8</v>
      </c>
      <c r="H55" s="24" t="e">
        <f>_xlfn._xlws.FILTER(#REF!,#REF!&amp;#REF!&amp;#REF!&amp;#REF!=C55&amp;F55&amp;I55&amp;J55,"未发货")</f>
        <v>#REF!</v>
      </c>
      <c r="I55" s="28" t="str">
        <f>VLOOKUP(B55,辅助信息!E:I,3,FALSE)</f>
        <v>（华西酒城南）成都市武侯区火车南站西路8号酒城南项目</v>
      </c>
      <c r="J55" s="28" t="str">
        <f>VLOOKUP(B55,辅助信息!E:I,4,FALSE)</f>
        <v>龙耀宇</v>
      </c>
      <c r="K55" s="28">
        <f>VLOOKUP(J55,辅助信息!H:I,2,FALSE)</f>
        <v>18384145895</v>
      </c>
      <c r="L55" s="66"/>
      <c r="M55" s="65"/>
      <c r="N55" s="65"/>
      <c r="O55" s="65"/>
      <c r="P55" s="65"/>
      <c r="Q55" s="28" t="str">
        <f>VLOOKUP(B55,辅助信息!E:M,9,FALSE)</f>
        <v>ZTWM-CDGS-XS-2024-0189-华西集采-酒城南项目</v>
      </c>
      <c r="R55" s="15"/>
    </row>
    <row r="56" hidden="1" spans="2:18">
      <c r="B56" s="28" t="s">
        <v>44</v>
      </c>
      <c r="C56" s="58">
        <v>45659</v>
      </c>
      <c r="D56" s="28" t="str">
        <f>VLOOKUP(B56,辅助信息!E:K,7,FALSE)</f>
        <v>JWDDCD2025060600053</v>
      </c>
      <c r="E56" s="28" t="str">
        <f>VLOOKUP(F56,辅助信息!A:B,2,FALSE)</f>
        <v>螺纹钢</v>
      </c>
      <c r="F56" s="28" t="s">
        <v>45</v>
      </c>
      <c r="G56" s="24">
        <v>3</v>
      </c>
      <c r="H56" s="24" t="e">
        <f>_xlfn._xlws.FILTER(#REF!,#REF!&amp;#REF!&amp;#REF!&amp;#REF!=C56&amp;F56&amp;I56&amp;J56,"未发货")</f>
        <v>#REF!</v>
      </c>
      <c r="I56" s="28" t="str">
        <f>VLOOKUP(B56,辅助信息!E:I,3,FALSE)</f>
        <v>（华西酒城南）成都市武侯区火车南站西路8号酒城南项目</v>
      </c>
      <c r="J56" s="28" t="str">
        <f>VLOOKUP(B56,辅助信息!E:I,4,FALSE)</f>
        <v>龙耀宇</v>
      </c>
      <c r="K56" s="28">
        <f>VLOOKUP(J56,辅助信息!H:I,2,FALSE)</f>
        <v>18384145895</v>
      </c>
      <c r="L56" s="66"/>
      <c r="M56" s="65"/>
      <c r="N56" s="65"/>
      <c r="O56" s="65"/>
      <c r="P56" s="65"/>
      <c r="Q56" s="28" t="str">
        <f>VLOOKUP(B56,辅助信息!E:M,9,FALSE)</f>
        <v>ZTWM-CDGS-XS-2024-0189-华西集采-酒城南项目</v>
      </c>
      <c r="R56" s="15"/>
    </row>
    <row r="57" hidden="1" spans="2:18">
      <c r="B57" s="28" t="s">
        <v>44</v>
      </c>
      <c r="C57" s="58">
        <v>45659</v>
      </c>
      <c r="D57" s="28" t="str">
        <f>VLOOKUP(B57,辅助信息!E:K,7,FALSE)</f>
        <v>JWDDCD2025060600053</v>
      </c>
      <c r="E57" s="28" t="str">
        <f>VLOOKUP(F57,辅助信息!A:B,2,FALSE)</f>
        <v>螺纹钢</v>
      </c>
      <c r="F57" s="28" t="s">
        <v>21</v>
      </c>
      <c r="G57" s="24">
        <v>3</v>
      </c>
      <c r="H57" s="24" t="e">
        <f>_xlfn._xlws.FILTER(#REF!,#REF!&amp;#REF!&amp;#REF!&amp;#REF!=C57&amp;F57&amp;I57&amp;J57,"未发货")</f>
        <v>#REF!</v>
      </c>
      <c r="I57" s="28" t="str">
        <f>VLOOKUP(B57,辅助信息!E:I,3,FALSE)</f>
        <v>（华西酒城南）成都市武侯区火车南站西路8号酒城南项目</v>
      </c>
      <c r="J57" s="28" t="str">
        <f>VLOOKUP(B57,辅助信息!E:I,4,FALSE)</f>
        <v>龙耀宇</v>
      </c>
      <c r="K57" s="28">
        <f>VLOOKUP(J57,辅助信息!H:I,2,FALSE)</f>
        <v>18384145895</v>
      </c>
      <c r="L57" s="66"/>
      <c r="M57" s="65"/>
      <c r="N57" s="65"/>
      <c r="O57" s="65"/>
      <c r="P57" s="65"/>
      <c r="Q57" s="28" t="str">
        <f>VLOOKUP(B57,辅助信息!E:M,9,FALSE)</f>
        <v>ZTWM-CDGS-XS-2024-0189-华西集采-酒城南项目</v>
      </c>
      <c r="R57" s="15"/>
    </row>
    <row r="58" hidden="1" spans="2:18">
      <c r="B58" s="28" t="s">
        <v>44</v>
      </c>
      <c r="C58" s="58">
        <v>45659</v>
      </c>
      <c r="D58" s="28" t="str">
        <f>VLOOKUP(B58,辅助信息!E:K,7,FALSE)</f>
        <v>JWDDCD2025060600053</v>
      </c>
      <c r="E58" s="28" t="str">
        <f>VLOOKUP(F58,辅助信息!A:B,2,FALSE)</f>
        <v>螺纹钢</v>
      </c>
      <c r="F58" s="28" t="s">
        <v>46</v>
      </c>
      <c r="G58" s="24">
        <v>11</v>
      </c>
      <c r="H58" s="24" t="e">
        <f>_xlfn._xlws.FILTER(#REF!,#REF!&amp;#REF!&amp;#REF!&amp;#REF!=C58&amp;F58&amp;I58&amp;J58,"未发货")</f>
        <v>#REF!</v>
      </c>
      <c r="I58" s="28" t="str">
        <f>VLOOKUP(B58,辅助信息!E:I,3,FALSE)</f>
        <v>（华西酒城南）成都市武侯区火车南站西路8号酒城南项目</v>
      </c>
      <c r="J58" s="28" t="str">
        <f>VLOOKUP(B58,辅助信息!E:I,4,FALSE)</f>
        <v>龙耀宇</v>
      </c>
      <c r="K58" s="28">
        <f>VLOOKUP(J58,辅助信息!H:I,2,FALSE)</f>
        <v>18384145895</v>
      </c>
      <c r="L58" s="66"/>
      <c r="M58" s="65"/>
      <c r="N58" s="65"/>
      <c r="O58" s="65"/>
      <c r="P58" s="65"/>
      <c r="Q58" s="28" t="str">
        <f>VLOOKUP(B58,辅助信息!E:M,9,FALSE)</f>
        <v>ZTWM-CDGS-XS-2024-0189-华西集采-酒城南项目</v>
      </c>
      <c r="R58" s="15"/>
    </row>
    <row r="59" hidden="1" spans="2:18">
      <c r="B59" s="28" t="s">
        <v>44</v>
      </c>
      <c r="C59" s="58">
        <v>45659</v>
      </c>
      <c r="D59" s="28" t="str">
        <f>VLOOKUP(B59,辅助信息!E:K,7,FALSE)</f>
        <v>JWDDCD2025060600053</v>
      </c>
      <c r="E59" s="28" t="str">
        <f>VLOOKUP(F59,辅助信息!A:B,2,FALSE)</f>
        <v>螺纹钢</v>
      </c>
      <c r="F59" s="28" t="s">
        <v>22</v>
      </c>
      <c r="G59" s="24">
        <v>16</v>
      </c>
      <c r="H59" s="24" t="e">
        <f>_xlfn._xlws.FILTER(#REF!,#REF!&amp;#REF!&amp;#REF!&amp;#REF!=C59&amp;F59&amp;I59&amp;J59,"未发货")</f>
        <v>#REF!</v>
      </c>
      <c r="I59" s="28" t="str">
        <f>VLOOKUP(B59,辅助信息!E:I,3,FALSE)</f>
        <v>（华西酒城南）成都市武侯区火车南站西路8号酒城南项目</v>
      </c>
      <c r="J59" s="28" t="str">
        <f>VLOOKUP(B59,辅助信息!E:I,4,FALSE)</f>
        <v>龙耀宇</v>
      </c>
      <c r="K59" s="28">
        <f>VLOOKUP(J59,辅助信息!H:I,2,FALSE)</f>
        <v>18384145895</v>
      </c>
      <c r="L59" s="64"/>
      <c r="M59" s="65"/>
      <c r="N59" s="65"/>
      <c r="O59" s="65"/>
      <c r="P59" s="65"/>
      <c r="Q59" s="28" t="str">
        <f>VLOOKUP(B59,辅助信息!E:M,9,FALSE)</f>
        <v>ZTWM-CDGS-XS-2024-0189-华西集采-酒城南项目</v>
      </c>
      <c r="R59" s="15"/>
    </row>
    <row r="60" ht="22.5" hidden="1" customHeight="1" spans="2:18">
      <c r="B60" s="28" t="s">
        <v>17</v>
      </c>
      <c r="C60" s="58">
        <v>45660</v>
      </c>
      <c r="D60" s="28" t="str">
        <f>VLOOKUP(B60,辅助信息!E:K,7,FALSE)</f>
        <v>JWDDCD2024101600090</v>
      </c>
      <c r="E60" s="28" t="str">
        <f>VLOOKUP(F60,辅助信息!A:B,2,FALSE)</f>
        <v>螺纹钢</v>
      </c>
      <c r="F60" s="28" t="s">
        <v>18</v>
      </c>
      <c r="G60" s="24">
        <v>69</v>
      </c>
      <c r="H60" s="24" t="e">
        <f>_xlfn._xlws.FILTER(#REF!,#REF!&amp;#REF!&amp;#REF!&amp;#REF!=C60&amp;F60&amp;I60&amp;J60,"未发货")</f>
        <v>#REF!</v>
      </c>
      <c r="I60" s="28" t="str">
        <f>VLOOKUP(B60,辅助信息!E:I,3,FALSE)</f>
        <v>（达州市公共卫生临床医疗中心项目-一标-1号制作房）达州市通川区西外复兴镇公共卫生临床医疗中心项目</v>
      </c>
      <c r="J60" s="28" t="str">
        <f>VLOOKUP(B60,辅助信息!E:I,4,FALSE)</f>
        <v>潘建发</v>
      </c>
      <c r="K60" s="28">
        <f>VLOOKUP(J60,辅助信息!H:I,2,FALSE)</f>
        <v>13658059919</v>
      </c>
      <c r="L60" s="65" t="s">
        <v>34</v>
      </c>
      <c r="M60" s="65"/>
      <c r="N60" s="65"/>
      <c r="O60" s="65"/>
      <c r="P60" s="65"/>
      <c r="Q60" s="28" t="str">
        <f>VLOOKUP(B60,辅助信息!E:M,9,FALSE)</f>
        <v>ZTWM-CDGS-XS-2024-0205-五冶钢构-达州市通川区西外复兴镇及临近片区建设项目</v>
      </c>
      <c r="R60" s="15"/>
    </row>
    <row r="61" hidden="1" spans="2:18">
      <c r="B61" s="28" t="s">
        <v>24</v>
      </c>
      <c r="C61" s="58">
        <v>45660</v>
      </c>
      <c r="D61" s="28" t="str">
        <f>VLOOKUP(B61,辅助信息!E:K,7,FALSE)</f>
        <v>JWDDCD2025051000019</v>
      </c>
      <c r="E61" s="28" t="str">
        <f>VLOOKUP(F61,辅助信息!A:B,2,FALSE)</f>
        <v>螺纹钢</v>
      </c>
      <c r="F61" s="28" t="s">
        <v>21</v>
      </c>
      <c r="G61" s="24">
        <v>10</v>
      </c>
      <c r="H61" s="24" t="e">
        <f>_xlfn._xlws.FILTER(#REF!,#REF!&amp;#REF!&amp;#REF!&amp;#REF!=C61&amp;F61&amp;I61&amp;J61,"未发货")</f>
        <v>#REF!</v>
      </c>
      <c r="I61" s="28" t="str">
        <f>VLOOKUP(B61,辅助信息!E:I,3,FALSE)</f>
        <v>(五冶钢构医学科学产业园建设项目房建三部-一标（7-4）)四川省南充市顺庆区搬罾街道学府大道二段</v>
      </c>
      <c r="J61" s="28" t="str">
        <f>VLOOKUP(B61,辅助信息!E:I,4,FALSE)</f>
        <v>郑林</v>
      </c>
      <c r="K61" s="28">
        <f>VLOOKUP(J61,辅助信息!H:I,2,FALSE)</f>
        <v>18349955455</v>
      </c>
      <c r="L61" s="65" t="s">
        <v>35</v>
      </c>
      <c r="M61" s="65"/>
      <c r="N61" s="65"/>
      <c r="O61" s="65"/>
      <c r="P61" s="65"/>
      <c r="Q61" s="28" t="str">
        <f>VLOOKUP(B61,辅助信息!E:M,9,FALSE)</f>
        <v>ZTWM-CDGS-XS-2024-0248-五冶钢构-南充市医学院项目</v>
      </c>
      <c r="R61" s="15"/>
    </row>
    <row r="62" hidden="1" spans="2:18">
      <c r="B62" s="28" t="s">
        <v>24</v>
      </c>
      <c r="C62" s="58">
        <v>45660</v>
      </c>
      <c r="D62" s="28" t="str">
        <f>VLOOKUP(B62,辅助信息!E:K,7,FALSE)</f>
        <v>JWDDCD2025051000019</v>
      </c>
      <c r="E62" s="28" t="str">
        <f>VLOOKUP(F62,辅助信息!A:B,2,FALSE)</f>
        <v>螺纹钢</v>
      </c>
      <c r="F62" s="28" t="s">
        <v>22</v>
      </c>
      <c r="G62" s="24">
        <v>25</v>
      </c>
      <c r="H62" s="24" t="e">
        <f>_xlfn._xlws.FILTER(#REF!,#REF!&amp;#REF!&amp;#REF!&amp;#REF!=C62&amp;F62&amp;I62&amp;J62,"未发货")</f>
        <v>#REF!</v>
      </c>
      <c r="I62" s="28" t="str">
        <f>VLOOKUP(B62,辅助信息!E:I,3,FALSE)</f>
        <v>(五冶钢构医学科学产业园建设项目房建三部-一标（7-4）)四川省南充市顺庆区搬罾街道学府大道二段</v>
      </c>
      <c r="J62" s="28" t="str">
        <f>VLOOKUP(B62,辅助信息!E:I,4,FALSE)</f>
        <v>郑林</v>
      </c>
      <c r="K62" s="28">
        <f>VLOOKUP(J62,辅助信息!H:I,2,FALSE)</f>
        <v>18349955455</v>
      </c>
      <c r="L62" s="64"/>
      <c r="M62" s="65"/>
      <c r="N62" s="65"/>
      <c r="O62" s="65"/>
      <c r="P62" s="65"/>
      <c r="Q62" s="28" t="str">
        <f>VLOOKUP(B62,辅助信息!E:M,9,FALSE)</f>
        <v>ZTWM-CDGS-XS-2024-0248-五冶钢构-南充市医学院项目</v>
      </c>
      <c r="R62" s="15"/>
    </row>
    <row r="63" hidden="1" spans="2:18">
      <c r="B63" s="28" t="s">
        <v>25</v>
      </c>
      <c r="C63" s="58">
        <v>45660</v>
      </c>
      <c r="D63" s="28" t="str">
        <f>VLOOKUP(B63,辅助信息!E:K,7,FALSE)</f>
        <v>JWDDCD2024102400111</v>
      </c>
      <c r="E63" s="28" t="str">
        <f>VLOOKUP(F63,辅助信息!A:B,2,FALSE)</f>
        <v>盘螺</v>
      </c>
      <c r="F63" s="28" t="s">
        <v>26</v>
      </c>
      <c r="G63" s="24">
        <v>3</v>
      </c>
      <c r="H63" s="24" t="e">
        <f>_xlfn._xlws.FILTER(#REF!,#REF!&amp;#REF!&amp;#REF!&amp;#REF!=C63&amp;F63&amp;I63&amp;J63,"未发货")</f>
        <v>#REF!</v>
      </c>
      <c r="I63" s="28" t="str">
        <f>VLOOKUP(B63,辅助信息!E:I,3,FALSE)</f>
        <v>（五冶达州国道542项目-二工区路基五工段）四川省达州市达川区赵固镇黄家坡</v>
      </c>
      <c r="J63" s="28" t="str">
        <f>VLOOKUP(B63,辅助信息!E:I,4,FALSE)</f>
        <v>潘远林</v>
      </c>
      <c r="K63" s="28">
        <f>VLOOKUP(J63,辅助信息!H:I,2,FALSE)</f>
        <v>18281865966</v>
      </c>
      <c r="L63" s="65" t="s">
        <v>36</v>
      </c>
      <c r="M63" s="65"/>
      <c r="N63" s="65"/>
      <c r="O63" s="65"/>
      <c r="P63" s="65"/>
      <c r="Q63" s="28" t="str">
        <f>VLOOKUP(B63,辅助信息!E:M,9,FALSE)</f>
        <v>ZTWM-CDGS-XS-2024-0181-五冶天府-国道542项目（二批次）</v>
      </c>
      <c r="R63" s="15"/>
    </row>
    <row r="64" hidden="1" spans="2:18">
      <c r="B64" s="28" t="s">
        <v>25</v>
      </c>
      <c r="C64" s="58">
        <v>45660</v>
      </c>
      <c r="D64" s="28" t="str">
        <f>VLOOKUP(B64,辅助信息!E:K,7,FALSE)</f>
        <v>JWDDCD2024102400111</v>
      </c>
      <c r="E64" s="28" t="str">
        <f>VLOOKUP(F64,辅助信息!A:B,2,FALSE)</f>
        <v>螺纹钢</v>
      </c>
      <c r="F64" s="28" t="s">
        <v>27</v>
      </c>
      <c r="G64" s="24">
        <v>13</v>
      </c>
      <c r="H64" s="24" t="e">
        <f>_xlfn._xlws.FILTER(#REF!,#REF!&amp;#REF!&amp;#REF!&amp;#REF!=C64&amp;F64&amp;I64&amp;J64,"未发货")</f>
        <v>#REF!</v>
      </c>
      <c r="I64" s="28" t="str">
        <f>VLOOKUP(B64,辅助信息!E:I,3,FALSE)</f>
        <v>（五冶达州国道542项目-二工区路基五工段）四川省达州市达川区赵固镇黄家坡</v>
      </c>
      <c r="J64" s="28" t="str">
        <f>VLOOKUP(B64,辅助信息!E:I,4,FALSE)</f>
        <v>潘远林</v>
      </c>
      <c r="K64" s="28">
        <f>VLOOKUP(J64,辅助信息!H:I,2,FALSE)</f>
        <v>18281865966</v>
      </c>
      <c r="L64" s="66"/>
      <c r="M64" s="65"/>
      <c r="N64" s="65"/>
      <c r="O64" s="65"/>
      <c r="P64" s="65"/>
      <c r="Q64" s="28" t="str">
        <f>VLOOKUP(B64,辅助信息!E:M,9,FALSE)</f>
        <v>ZTWM-CDGS-XS-2024-0181-五冶天府-国道542项目（二批次）</v>
      </c>
      <c r="R64" s="15"/>
    </row>
    <row r="65" hidden="1" spans="2:18">
      <c r="B65" s="28" t="s">
        <v>25</v>
      </c>
      <c r="C65" s="58">
        <v>45660</v>
      </c>
      <c r="D65" s="28" t="str">
        <f>VLOOKUP(B65,辅助信息!E:K,7,FALSE)</f>
        <v>JWDDCD2024102400111</v>
      </c>
      <c r="E65" s="28" t="str">
        <f>VLOOKUP(F65,辅助信息!A:B,2,FALSE)</f>
        <v>螺纹钢</v>
      </c>
      <c r="F65" s="28" t="s">
        <v>19</v>
      </c>
      <c r="G65" s="24">
        <v>10</v>
      </c>
      <c r="H65" s="24" t="e">
        <f>_xlfn._xlws.FILTER(#REF!,#REF!&amp;#REF!&amp;#REF!&amp;#REF!=C65&amp;F65&amp;I65&amp;J65,"未发货")</f>
        <v>#REF!</v>
      </c>
      <c r="I65" s="28" t="str">
        <f>VLOOKUP(B65,辅助信息!E:I,3,FALSE)</f>
        <v>（五冶达州国道542项目-二工区路基五工段）四川省达州市达川区赵固镇黄家坡</v>
      </c>
      <c r="J65" s="28" t="str">
        <f>VLOOKUP(B65,辅助信息!E:I,4,FALSE)</f>
        <v>潘远林</v>
      </c>
      <c r="K65" s="28">
        <f>VLOOKUP(J65,辅助信息!H:I,2,FALSE)</f>
        <v>18281865966</v>
      </c>
      <c r="L65" s="66"/>
      <c r="M65" s="65"/>
      <c r="N65" s="65"/>
      <c r="O65" s="65"/>
      <c r="P65" s="65"/>
      <c r="Q65" s="28" t="str">
        <f>VLOOKUP(B65,辅助信息!E:M,9,FALSE)</f>
        <v>ZTWM-CDGS-XS-2024-0181-五冶天府-国道542项目（二批次）</v>
      </c>
      <c r="R65" s="15"/>
    </row>
    <row r="66" hidden="1" spans="2:18">
      <c r="B66" s="28" t="s">
        <v>25</v>
      </c>
      <c r="C66" s="58">
        <v>45660</v>
      </c>
      <c r="D66" s="28" t="str">
        <f>VLOOKUP(B66,辅助信息!E:K,7,FALSE)</f>
        <v>JWDDCD2024102400111</v>
      </c>
      <c r="E66" s="28" t="str">
        <f>VLOOKUP(F66,辅助信息!A:B,2,FALSE)</f>
        <v>螺纹钢</v>
      </c>
      <c r="F66" s="28" t="s">
        <v>28</v>
      </c>
      <c r="G66" s="24">
        <v>10</v>
      </c>
      <c r="H66" s="24" t="e">
        <f>_xlfn._xlws.FILTER(#REF!,#REF!&amp;#REF!&amp;#REF!&amp;#REF!=C66&amp;F66&amp;I66&amp;J66,"未发货")</f>
        <v>#REF!</v>
      </c>
      <c r="I66" s="28" t="str">
        <f>VLOOKUP(B66,辅助信息!E:I,3,FALSE)</f>
        <v>（五冶达州国道542项目-二工区路基五工段）四川省达州市达川区赵固镇黄家坡</v>
      </c>
      <c r="J66" s="28" t="str">
        <f>VLOOKUP(B66,辅助信息!E:I,4,FALSE)</f>
        <v>潘远林</v>
      </c>
      <c r="K66" s="28">
        <f>VLOOKUP(J66,辅助信息!H:I,2,FALSE)</f>
        <v>18281865966</v>
      </c>
      <c r="L66" s="64"/>
      <c r="M66" s="65"/>
      <c r="N66" s="65"/>
      <c r="O66" s="65"/>
      <c r="P66" s="65"/>
      <c r="Q66" s="28" t="str">
        <f>VLOOKUP(B66,辅助信息!E:M,9,FALSE)</f>
        <v>ZTWM-CDGS-XS-2024-0181-五冶天府-国道542项目（二批次）</v>
      </c>
      <c r="R66" s="15"/>
    </row>
    <row r="67" hidden="1" spans="2:18">
      <c r="B67" s="28" t="s">
        <v>39</v>
      </c>
      <c r="C67" s="58">
        <v>45660</v>
      </c>
      <c r="D67" s="28" t="str">
        <f>VLOOKUP(B67,辅助信息!E:K,7,FALSE)</f>
        <v>JWDDCD2024101600090</v>
      </c>
      <c r="E67" s="28" t="str">
        <f>VLOOKUP(F67,辅助信息!A:B,2,FALSE)</f>
        <v>螺纹钢</v>
      </c>
      <c r="F67" s="28" t="s">
        <v>28</v>
      </c>
      <c r="G67" s="24">
        <v>5</v>
      </c>
      <c r="H67" s="24" t="e">
        <f>_xlfn._xlws.FILTER(#REF!,#REF!&amp;#REF!&amp;#REF!&amp;#REF!=C67&amp;F67&amp;I67&amp;J67,"未发货")</f>
        <v>#REF!</v>
      </c>
      <c r="I67" s="28" t="str">
        <f>VLOOKUP(B67,辅助信息!E:I,3,FALSE)</f>
        <v>（达州市公共卫生临床医疗中心项目-一标-2号制作房）达州市通川区西外复兴镇公共卫生临床医疗中心项目</v>
      </c>
      <c r="J67" s="28" t="str">
        <f>VLOOKUP(B67,辅助信息!E:I,4,FALSE)</f>
        <v>潘建发</v>
      </c>
      <c r="K67" s="28">
        <f>VLOOKUP(J67,辅助信息!H:I,2,FALSE)</f>
        <v>13658059919</v>
      </c>
      <c r="L67" s="65" t="s">
        <v>37</v>
      </c>
      <c r="M67" s="65"/>
      <c r="N67" s="65"/>
      <c r="O67" s="65"/>
      <c r="P67" s="65"/>
      <c r="Q67" s="28" t="str">
        <f>VLOOKUP(B67,辅助信息!E:M,9,FALSE)</f>
        <v>ZTWM-CDGS-XS-2024-0205-五冶钢构-达州市通川区西外复兴镇及临近片区建设项目</v>
      </c>
      <c r="R67" s="15"/>
    </row>
    <row r="68" hidden="1" spans="2:18">
      <c r="B68" s="28" t="s">
        <v>39</v>
      </c>
      <c r="C68" s="58">
        <v>45660</v>
      </c>
      <c r="D68" s="28" t="str">
        <f>VLOOKUP(B68,辅助信息!E:K,7,FALSE)</f>
        <v>JWDDCD2024101600090</v>
      </c>
      <c r="E68" s="28" t="str">
        <f>VLOOKUP(F68,辅助信息!A:B,2,FALSE)</f>
        <v>螺纹钢</v>
      </c>
      <c r="F68" s="28" t="s">
        <v>18</v>
      </c>
      <c r="G68" s="24">
        <v>55</v>
      </c>
      <c r="H68" s="24" t="e">
        <f>_xlfn._xlws.FILTER(#REF!,#REF!&amp;#REF!&amp;#REF!&amp;#REF!=C68&amp;F68&amp;I68&amp;J68,"未发货")</f>
        <v>#REF!</v>
      </c>
      <c r="I68" s="28" t="str">
        <f>VLOOKUP(B68,辅助信息!E:I,3,FALSE)</f>
        <v>（达州市公共卫生临床医疗中心项目-一标-2号制作房）达州市通川区西外复兴镇公共卫生临床医疗中心项目</v>
      </c>
      <c r="J68" s="28" t="str">
        <f>VLOOKUP(B68,辅助信息!E:I,4,FALSE)</f>
        <v>潘建发</v>
      </c>
      <c r="K68" s="28">
        <f>VLOOKUP(J68,辅助信息!H:I,2,FALSE)</f>
        <v>13658059919</v>
      </c>
      <c r="L68" s="66"/>
      <c r="M68" s="65"/>
      <c r="N68" s="65"/>
      <c r="O68" s="65"/>
      <c r="P68" s="65"/>
      <c r="Q68" s="28" t="str">
        <f>VLOOKUP(B68,辅助信息!E:M,9,FALSE)</f>
        <v>ZTWM-CDGS-XS-2024-0205-五冶钢构-达州市通川区西外复兴镇及临近片区建设项目</v>
      </c>
      <c r="R68" s="15"/>
    </row>
    <row r="69" hidden="1" spans="2:18">
      <c r="B69" s="28" t="s">
        <v>17</v>
      </c>
      <c r="C69" s="58">
        <v>45660</v>
      </c>
      <c r="D69" s="28" t="str">
        <f>VLOOKUP(B69,辅助信息!E:K,7,FALSE)</f>
        <v>JWDDCD2024101600090</v>
      </c>
      <c r="E69" s="28" t="str">
        <f>VLOOKUP(F69,辅助信息!A:B,2,FALSE)</f>
        <v>螺纹钢</v>
      </c>
      <c r="F69" s="28" t="s">
        <v>33</v>
      </c>
      <c r="G69" s="24">
        <v>3</v>
      </c>
      <c r="H69" s="24" t="e">
        <f>_xlfn._xlws.FILTER(#REF!,#REF!&amp;#REF!&amp;#REF!&amp;#REF!=C69&amp;F69&amp;I69&amp;J69,"未发货")</f>
        <v>#REF!</v>
      </c>
      <c r="I69" s="28" t="str">
        <f>VLOOKUP(B69,辅助信息!E:I,3,FALSE)</f>
        <v>（达州市公共卫生临床医疗中心项目-一标-1号制作房）达州市通川区西外复兴镇公共卫生临床医疗中心项目</v>
      </c>
      <c r="J69" s="28" t="str">
        <f>VLOOKUP(B69,辅助信息!E:I,4,FALSE)</f>
        <v>潘建发</v>
      </c>
      <c r="K69" s="28">
        <f>VLOOKUP(J69,辅助信息!H:I,2,FALSE)</f>
        <v>13658059919</v>
      </c>
      <c r="L69" s="66"/>
      <c r="M69" s="65"/>
      <c r="N69" s="65"/>
      <c r="O69" s="65"/>
      <c r="P69" s="65"/>
      <c r="Q69" s="28" t="str">
        <f>VLOOKUP(B69,辅助信息!E:M,9,FALSE)</f>
        <v>ZTWM-CDGS-XS-2024-0205-五冶钢构-达州市通川区西外复兴镇及临近片区建设项目</v>
      </c>
      <c r="R69" s="15"/>
    </row>
    <row r="70" hidden="1" spans="2:18">
      <c r="B70" s="28" t="s">
        <v>17</v>
      </c>
      <c r="C70" s="58">
        <v>45660</v>
      </c>
      <c r="D70" s="28" t="str">
        <f>VLOOKUP(B70,辅助信息!E:K,7,FALSE)</f>
        <v>JWDDCD2024101600090</v>
      </c>
      <c r="E70" s="28" t="str">
        <f>VLOOKUP(F70,辅助信息!A:B,2,FALSE)</f>
        <v>螺纹钢</v>
      </c>
      <c r="F70" s="28" t="s">
        <v>28</v>
      </c>
      <c r="G70" s="24">
        <v>3</v>
      </c>
      <c r="H70" s="24" t="e">
        <f>_xlfn._xlws.FILTER(#REF!,#REF!&amp;#REF!&amp;#REF!&amp;#REF!=C70&amp;F70&amp;I70&amp;J70,"未发货")</f>
        <v>#REF!</v>
      </c>
      <c r="I70" s="28" t="str">
        <f>VLOOKUP(B70,辅助信息!E:I,3,FALSE)</f>
        <v>（达州市公共卫生临床医疗中心项目-一标-1号制作房）达州市通川区西外复兴镇公共卫生临床医疗中心项目</v>
      </c>
      <c r="J70" s="28" t="str">
        <f>VLOOKUP(B70,辅助信息!E:I,4,FALSE)</f>
        <v>潘建发</v>
      </c>
      <c r="K70" s="28">
        <f>VLOOKUP(J70,辅助信息!H:I,2,FALSE)</f>
        <v>13658059919</v>
      </c>
      <c r="L70" s="66"/>
      <c r="M70" s="65"/>
      <c r="N70" s="65"/>
      <c r="O70" s="65"/>
      <c r="P70" s="65"/>
      <c r="Q70" s="28" t="str">
        <f>VLOOKUP(B70,辅助信息!E:M,9,FALSE)</f>
        <v>ZTWM-CDGS-XS-2024-0205-五冶钢构-达州市通川区西外复兴镇及临近片区建设项目</v>
      </c>
      <c r="R70" s="15"/>
    </row>
    <row r="71" hidden="1" spans="2:18">
      <c r="B71" s="28" t="s">
        <v>17</v>
      </c>
      <c r="C71" s="58">
        <v>45660</v>
      </c>
      <c r="D71" s="28" t="str">
        <f>VLOOKUP(B71,辅助信息!E:K,7,FALSE)</f>
        <v>JWDDCD2024101600090</v>
      </c>
      <c r="E71" s="28" t="str">
        <f>VLOOKUP(F71,辅助信息!A:B,2,FALSE)</f>
        <v>螺纹钢</v>
      </c>
      <c r="F71" s="28" t="s">
        <v>18</v>
      </c>
      <c r="G71" s="24">
        <v>25</v>
      </c>
      <c r="H71" s="24" t="e">
        <f>_xlfn._xlws.FILTER(#REF!,#REF!&amp;#REF!&amp;#REF!&amp;#REF!=C71&amp;F71&amp;I71&amp;J71,"未发货")</f>
        <v>#REF!</v>
      </c>
      <c r="I71" s="28" t="str">
        <f>VLOOKUP(B71,辅助信息!E:I,3,FALSE)</f>
        <v>（达州市公共卫生临床医疗中心项目-一标-1号制作房）达州市通川区西外复兴镇公共卫生临床医疗中心项目</v>
      </c>
      <c r="J71" s="28" t="str">
        <f>VLOOKUP(B71,辅助信息!E:I,4,FALSE)</f>
        <v>潘建发</v>
      </c>
      <c r="K71" s="28">
        <f>VLOOKUP(J71,辅助信息!H:I,2,FALSE)</f>
        <v>13658059919</v>
      </c>
      <c r="L71" s="66"/>
      <c r="M71" s="65"/>
      <c r="N71" s="65"/>
      <c r="O71" s="65"/>
      <c r="P71" s="65"/>
      <c r="Q71" s="28" t="str">
        <f>VLOOKUP(B71,辅助信息!E:M,9,FALSE)</f>
        <v>ZTWM-CDGS-XS-2024-0205-五冶钢构-达州市通川区西外复兴镇及临近片区建设项目</v>
      </c>
      <c r="R71" s="15"/>
    </row>
    <row r="72" hidden="1" spans="2:18">
      <c r="B72" s="28" t="s">
        <v>17</v>
      </c>
      <c r="C72" s="58">
        <v>45660</v>
      </c>
      <c r="D72" s="28" t="str">
        <f>VLOOKUP(B72,辅助信息!E:K,7,FALSE)</f>
        <v>JWDDCD2024101600090</v>
      </c>
      <c r="E72" s="28" t="str">
        <f>VLOOKUP(F72,辅助信息!A:B,2,FALSE)</f>
        <v>螺纹钢</v>
      </c>
      <c r="F72" s="28" t="s">
        <v>27</v>
      </c>
      <c r="G72" s="24">
        <v>24</v>
      </c>
      <c r="H72" s="24" t="e">
        <f>_xlfn._xlws.FILTER(#REF!,#REF!&amp;#REF!&amp;#REF!&amp;#REF!=C72&amp;F72&amp;I72&amp;J72,"未发货")</f>
        <v>#REF!</v>
      </c>
      <c r="I72" s="28" t="str">
        <f>VLOOKUP(B72,辅助信息!E:I,3,FALSE)</f>
        <v>（达州市公共卫生临床医疗中心项目-一标-1号制作房）达州市通川区西外复兴镇公共卫生临床医疗中心项目</v>
      </c>
      <c r="J72" s="28" t="str">
        <f>VLOOKUP(B72,辅助信息!E:I,4,FALSE)</f>
        <v>潘建发</v>
      </c>
      <c r="K72" s="28">
        <f>VLOOKUP(J72,辅助信息!H:I,2,FALSE)</f>
        <v>13658059919</v>
      </c>
      <c r="L72" s="64"/>
      <c r="M72" s="65"/>
      <c r="N72" s="65"/>
      <c r="O72" s="65"/>
      <c r="P72" s="65"/>
      <c r="Q72" s="28" t="str">
        <f>VLOOKUP(B72,辅助信息!E:M,9,FALSE)</f>
        <v>ZTWM-CDGS-XS-2024-0205-五冶钢构-达州市通川区西外复兴镇及临近片区建设项目</v>
      </c>
      <c r="R72" s="15"/>
    </row>
    <row r="73" hidden="1" spans="2:18">
      <c r="B73" s="28" t="s">
        <v>43</v>
      </c>
      <c r="C73" s="58">
        <v>45660</v>
      </c>
      <c r="D73" s="28" t="str">
        <f>VLOOKUP(B73,辅助信息!E:K,7,FALSE)</f>
        <v>JWDDCD2024101600090</v>
      </c>
      <c r="E73" s="28" t="str">
        <f>VLOOKUP(F73,辅助信息!A:B,2,FALSE)</f>
        <v>螺纹钢</v>
      </c>
      <c r="F73" s="28" t="s">
        <v>28</v>
      </c>
      <c r="G73" s="24">
        <v>13</v>
      </c>
      <c r="H73" s="24" t="e">
        <f>_xlfn._xlws.FILTER(#REF!,#REF!&amp;#REF!&amp;#REF!&amp;#REF!=C73&amp;F73&amp;I73&amp;J73,"未发货")</f>
        <v>#REF!</v>
      </c>
      <c r="I73" s="28" t="str">
        <f>VLOOKUP(B73,辅助信息!E:I,3,FALSE)</f>
        <v>（达州市公共卫生医疗中心项目-二标-3号楼）达州市通川区西外复兴镇公共卫生临床医疗中心项目</v>
      </c>
      <c r="J73" s="28" t="str">
        <f>VLOOKUP(B73,辅助信息!E:I,4,FALSE)</f>
        <v>黄永林</v>
      </c>
      <c r="K73" s="28">
        <f>VLOOKUP(J73,辅助信息!H:I,2,FALSE)</f>
        <v>15982487227</v>
      </c>
      <c r="L73" s="65" t="s">
        <v>34</v>
      </c>
      <c r="M73" s="65"/>
      <c r="N73" s="65"/>
      <c r="O73" s="65"/>
      <c r="P73" s="65"/>
      <c r="Q73" s="28" t="str">
        <f>VLOOKUP(B73,辅助信息!E:M,9,FALSE)</f>
        <v>ZTWM-CDGS-XS-2024-0205-五冶钢构-达州市通川区西外复兴镇及临近片区建设项目</v>
      </c>
      <c r="R73" s="15"/>
    </row>
    <row r="74" hidden="1" spans="2:18">
      <c r="B74" s="28" t="s">
        <v>43</v>
      </c>
      <c r="C74" s="58">
        <v>45660</v>
      </c>
      <c r="D74" s="28" t="str">
        <f>VLOOKUP(B74,辅助信息!E:K,7,FALSE)</f>
        <v>JWDDCD2024101600090</v>
      </c>
      <c r="E74" s="28" t="str">
        <f>VLOOKUP(F74,辅助信息!A:B,2,FALSE)</f>
        <v>螺纹钢</v>
      </c>
      <c r="F74" s="28" t="s">
        <v>18</v>
      </c>
      <c r="G74" s="24">
        <v>26</v>
      </c>
      <c r="H74" s="24" t="e">
        <f>_xlfn._xlws.FILTER(#REF!,#REF!&amp;#REF!&amp;#REF!&amp;#REF!=C74&amp;F74&amp;I74&amp;J74,"未发货")</f>
        <v>#REF!</v>
      </c>
      <c r="I74" s="28" t="str">
        <f>VLOOKUP(B74,辅助信息!E:I,3,FALSE)</f>
        <v>（达州市公共卫生医疗中心项目-二标-3号楼）达州市通川区西外复兴镇公共卫生临床医疗中心项目</v>
      </c>
      <c r="J74" s="28" t="str">
        <f>VLOOKUP(B74,辅助信息!E:I,4,FALSE)</f>
        <v>黄永林</v>
      </c>
      <c r="K74" s="28">
        <f>VLOOKUP(J74,辅助信息!H:I,2,FALSE)</f>
        <v>15982487227</v>
      </c>
      <c r="L74" s="64"/>
      <c r="M74" s="65"/>
      <c r="N74" s="65"/>
      <c r="O74" s="65"/>
      <c r="P74" s="65"/>
      <c r="Q74" s="28" t="str">
        <f>VLOOKUP(B74,辅助信息!E:M,9,FALSE)</f>
        <v>ZTWM-CDGS-XS-2024-0205-五冶钢构-达州市通川区西外复兴镇及临近片区建设项目</v>
      </c>
      <c r="R74" s="15"/>
    </row>
    <row r="75" hidden="1" spans="2:18">
      <c r="B75" s="28" t="s">
        <v>44</v>
      </c>
      <c r="C75" s="58">
        <v>45660</v>
      </c>
      <c r="D75" s="28" t="str">
        <f>VLOOKUP(B75,辅助信息!E:K,7,FALSE)</f>
        <v>JWDDCD2025060600053</v>
      </c>
      <c r="E75" s="28" t="str">
        <f>VLOOKUP(F75,辅助信息!A:B,2,FALSE)</f>
        <v>盘螺</v>
      </c>
      <c r="F75" s="28" t="s">
        <v>40</v>
      </c>
      <c r="G75" s="24">
        <v>30</v>
      </c>
      <c r="H75" s="24" t="e">
        <f>_xlfn._xlws.FILTER(#REF!,#REF!&amp;#REF!&amp;#REF!&amp;#REF!=C75&amp;F75&amp;I75&amp;J75,"未发货")</f>
        <v>#REF!</v>
      </c>
      <c r="I75" s="28" t="str">
        <f>VLOOKUP(B75,辅助信息!E:I,3,FALSE)</f>
        <v>（华西酒城南）成都市武侯区火车南站西路8号酒城南项目</v>
      </c>
      <c r="J75" s="28" t="str">
        <f>VLOOKUP(B75,辅助信息!E:I,4,FALSE)</f>
        <v>龙耀宇</v>
      </c>
      <c r="K75" s="28">
        <f>VLOOKUP(J75,辅助信息!H:I,2,FALSE)</f>
        <v>18384145895</v>
      </c>
      <c r="L75" s="65" t="s">
        <v>34</v>
      </c>
      <c r="M75" s="65"/>
      <c r="N75" s="65"/>
      <c r="O75" s="65"/>
      <c r="P75" s="65"/>
      <c r="Q75" s="28" t="str">
        <f>VLOOKUP(B75,辅助信息!E:M,9,FALSE)</f>
        <v>ZTWM-CDGS-XS-2024-0189-华西集采-酒城南项目</v>
      </c>
      <c r="R75" s="15"/>
    </row>
    <row r="76" hidden="1" spans="2:18">
      <c r="B76" s="28" t="s">
        <v>44</v>
      </c>
      <c r="C76" s="58">
        <v>45660</v>
      </c>
      <c r="D76" s="28" t="str">
        <f>VLOOKUP(B76,辅助信息!E:K,7,FALSE)</f>
        <v>JWDDCD2025060600053</v>
      </c>
      <c r="E76" s="28" t="str">
        <f>VLOOKUP(F76,辅助信息!A:B,2,FALSE)</f>
        <v>盘螺</v>
      </c>
      <c r="F76" s="28" t="s">
        <v>41</v>
      </c>
      <c r="G76" s="24">
        <v>12</v>
      </c>
      <c r="H76" s="24" t="e">
        <f>_xlfn._xlws.FILTER(#REF!,#REF!&amp;#REF!&amp;#REF!&amp;#REF!=C76&amp;F76&amp;I76&amp;J76,"未发货")</f>
        <v>#REF!</v>
      </c>
      <c r="I76" s="28" t="str">
        <f>VLOOKUP(B76,辅助信息!E:I,3,FALSE)</f>
        <v>（华西酒城南）成都市武侯区火车南站西路8号酒城南项目</v>
      </c>
      <c r="J76" s="28" t="str">
        <f>VLOOKUP(B76,辅助信息!E:I,4,FALSE)</f>
        <v>龙耀宇</v>
      </c>
      <c r="K76" s="28">
        <f>VLOOKUP(J76,辅助信息!H:I,2,FALSE)</f>
        <v>18384145895</v>
      </c>
      <c r="L76" s="66"/>
      <c r="M76" s="65"/>
      <c r="N76" s="65"/>
      <c r="O76" s="65"/>
      <c r="P76" s="65"/>
      <c r="Q76" s="28" t="str">
        <f>VLOOKUP(B76,辅助信息!E:M,9,FALSE)</f>
        <v>ZTWM-CDGS-XS-2024-0189-华西集采-酒城南项目</v>
      </c>
      <c r="R76" s="15"/>
    </row>
    <row r="77" hidden="1" spans="2:18">
      <c r="B77" s="28" t="s">
        <v>44</v>
      </c>
      <c r="C77" s="58">
        <v>45660</v>
      </c>
      <c r="D77" s="28" t="str">
        <f>VLOOKUP(B77,辅助信息!E:K,7,FALSE)</f>
        <v>JWDDCD2025060600053</v>
      </c>
      <c r="E77" s="28" t="str">
        <f>VLOOKUP(F77,辅助信息!A:B,2,FALSE)</f>
        <v>盘螺</v>
      </c>
      <c r="F77" s="28" t="s">
        <v>26</v>
      </c>
      <c r="G77" s="24">
        <v>15</v>
      </c>
      <c r="H77" s="24" t="e">
        <f>_xlfn._xlws.FILTER(#REF!,#REF!&amp;#REF!&amp;#REF!&amp;#REF!=C77&amp;F77&amp;I77&amp;J77,"未发货")</f>
        <v>#REF!</v>
      </c>
      <c r="I77" s="28" t="str">
        <f>VLOOKUP(B77,辅助信息!E:I,3,FALSE)</f>
        <v>（华西酒城南）成都市武侯区火车南站西路8号酒城南项目</v>
      </c>
      <c r="J77" s="28" t="str">
        <f>VLOOKUP(B77,辅助信息!E:I,4,FALSE)</f>
        <v>龙耀宇</v>
      </c>
      <c r="K77" s="28">
        <f>VLOOKUP(J77,辅助信息!H:I,2,FALSE)</f>
        <v>18384145895</v>
      </c>
      <c r="L77" s="66"/>
      <c r="M77" s="65"/>
      <c r="N77" s="65"/>
      <c r="O77" s="65"/>
      <c r="P77" s="65"/>
      <c r="Q77" s="28" t="str">
        <f>VLOOKUP(B77,辅助信息!E:M,9,FALSE)</f>
        <v>ZTWM-CDGS-XS-2024-0189-华西集采-酒城南项目</v>
      </c>
      <c r="R77" s="15"/>
    </row>
    <row r="78" hidden="1" spans="2:18">
      <c r="B78" s="28" t="s">
        <v>44</v>
      </c>
      <c r="C78" s="58">
        <v>45660</v>
      </c>
      <c r="D78" s="28" t="str">
        <f>VLOOKUP(B78,辅助信息!E:K,7,FALSE)</f>
        <v>JWDDCD2025060600053</v>
      </c>
      <c r="E78" s="28" t="str">
        <f>VLOOKUP(F78,辅助信息!A:B,2,FALSE)</f>
        <v>螺纹钢</v>
      </c>
      <c r="F78" s="28" t="s">
        <v>19</v>
      </c>
      <c r="G78" s="24">
        <v>25.5</v>
      </c>
      <c r="H78" s="24" t="e">
        <f>_xlfn._xlws.FILTER(#REF!,#REF!&amp;#REF!&amp;#REF!&amp;#REF!=C78&amp;F78&amp;I78&amp;J78,"未发货")</f>
        <v>#REF!</v>
      </c>
      <c r="I78" s="28" t="str">
        <f>VLOOKUP(B78,辅助信息!E:I,3,FALSE)</f>
        <v>（华西酒城南）成都市武侯区火车南站西路8号酒城南项目</v>
      </c>
      <c r="J78" s="28" t="str">
        <f>VLOOKUP(B78,辅助信息!E:I,4,FALSE)</f>
        <v>龙耀宇</v>
      </c>
      <c r="K78" s="28">
        <f>VLOOKUP(J78,辅助信息!H:I,2,FALSE)</f>
        <v>18384145895</v>
      </c>
      <c r="L78" s="66"/>
      <c r="M78" s="65"/>
      <c r="N78" s="65"/>
      <c r="O78" s="65"/>
      <c r="P78" s="65"/>
      <c r="Q78" s="28" t="str">
        <f>VLOOKUP(B78,辅助信息!E:M,9,FALSE)</f>
        <v>ZTWM-CDGS-XS-2024-0189-华西集采-酒城南项目</v>
      </c>
      <c r="R78" s="15"/>
    </row>
    <row r="79" hidden="1" spans="2:18">
      <c r="B79" s="28" t="s">
        <v>44</v>
      </c>
      <c r="C79" s="58">
        <v>45660</v>
      </c>
      <c r="D79" s="28" t="str">
        <f>VLOOKUP(B79,辅助信息!E:K,7,FALSE)</f>
        <v>JWDDCD2025060600053</v>
      </c>
      <c r="E79" s="28" t="str">
        <f>VLOOKUP(F79,辅助信息!A:B,2,FALSE)</f>
        <v>螺纹钢</v>
      </c>
      <c r="F79" s="28" t="s">
        <v>32</v>
      </c>
      <c r="G79" s="24">
        <v>9</v>
      </c>
      <c r="H79" s="24" t="e">
        <f>_xlfn._xlws.FILTER(#REF!,#REF!&amp;#REF!&amp;#REF!&amp;#REF!=C79&amp;F79&amp;I79&amp;J79,"未发货")</f>
        <v>#REF!</v>
      </c>
      <c r="I79" s="28" t="str">
        <f>VLOOKUP(B79,辅助信息!E:I,3,FALSE)</f>
        <v>（华西酒城南）成都市武侯区火车南站西路8号酒城南项目</v>
      </c>
      <c r="J79" s="28" t="str">
        <f>VLOOKUP(B79,辅助信息!E:I,4,FALSE)</f>
        <v>龙耀宇</v>
      </c>
      <c r="K79" s="28">
        <f>VLOOKUP(J79,辅助信息!H:I,2,FALSE)</f>
        <v>18384145895</v>
      </c>
      <c r="L79" s="66"/>
      <c r="M79" s="65"/>
      <c r="N79" s="65"/>
      <c r="O79" s="65"/>
      <c r="P79" s="65"/>
      <c r="Q79" s="28" t="str">
        <f>VLOOKUP(B79,辅助信息!E:M,9,FALSE)</f>
        <v>ZTWM-CDGS-XS-2024-0189-华西集采-酒城南项目</v>
      </c>
      <c r="R79" s="15"/>
    </row>
    <row r="80" hidden="1" spans="2:18">
      <c r="B80" s="28" t="s">
        <v>44</v>
      </c>
      <c r="C80" s="58">
        <v>45660</v>
      </c>
      <c r="D80" s="28" t="str">
        <f>VLOOKUP(B80,辅助信息!E:K,7,FALSE)</f>
        <v>JWDDCD2025060600053</v>
      </c>
      <c r="E80" s="28" t="str">
        <f>VLOOKUP(F80,辅助信息!A:B,2,FALSE)</f>
        <v>螺纹钢</v>
      </c>
      <c r="F80" s="28" t="s">
        <v>30</v>
      </c>
      <c r="G80" s="24">
        <v>8</v>
      </c>
      <c r="H80" s="24" t="e">
        <f>_xlfn._xlws.FILTER(#REF!,#REF!&amp;#REF!&amp;#REF!&amp;#REF!=C80&amp;F80&amp;I80&amp;J80,"未发货")</f>
        <v>#REF!</v>
      </c>
      <c r="I80" s="28" t="str">
        <f>VLOOKUP(B80,辅助信息!E:I,3,FALSE)</f>
        <v>（华西酒城南）成都市武侯区火车南站西路8号酒城南项目</v>
      </c>
      <c r="J80" s="28" t="str">
        <f>VLOOKUP(B80,辅助信息!E:I,4,FALSE)</f>
        <v>龙耀宇</v>
      </c>
      <c r="K80" s="28">
        <f>VLOOKUP(J80,辅助信息!H:I,2,FALSE)</f>
        <v>18384145895</v>
      </c>
      <c r="L80" s="66"/>
      <c r="M80" s="65"/>
      <c r="N80" s="65"/>
      <c r="O80" s="65"/>
      <c r="P80" s="65"/>
      <c r="Q80" s="28" t="str">
        <f>VLOOKUP(B80,辅助信息!E:M,9,FALSE)</f>
        <v>ZTWM-CDGS-XS-2024-0189-华西集采-酒城南项目</v>
      </c>
      <c r="R80" s="15"/>
    </row>
    <row r="81" hidden="1" spans="2:18">
      <c r="B81" s="28" t="s">
        <v>44</v>
      </c>
      <c r="C81" s="58">
        <v>45660</v>
      </c>
      <c r="D81" s="28" t="str">
        <f>VLOOKUP(B81,辅助信息!E:K,7,FALSE)</f>
        <v>JWDDCD2025060600053</v>
      </c>
      <c r="E81" s="28" t="str">
        <f>VLOOKUP(F81,辅助信息!A:B,2,FALSE)</f>
        <v>螺纹钢</v>
      </c>
      <c r="F81" s="28" t="s">
        <v>45</v>
      </c>
      <c r="G81" s="24">
        <v>3</v>
      </c>
      <c r="H81" s="24" t="e">
        <f>_xlfn._xlws.FILTER(#REF!,#REF!&amp;#REF!&amp;#REF!&amp;#REF!=C81&amp;F81&amp;I81&amp;J81,"未发货")</f>
        <v>#REF!</v>
      </c>
      <c r="I81" s="28" t="str">
        <f>VLOOKUP(B81,辅助信息!E:I,3,FALSE)</f>
        <v>（华西酒城南）成都市武侯区火车南站西路8号酒城南项目</v>
      </c>
      <c r="J81" s="28" t="str">
        <f>VLOOKUP(B81,辅助信息!E:I,4,FALSE)</f>
        <v>龙耀宇</v>
      </c>
      <c r="K81" s="28">
        <f>VLOOKUP(J81,辅助信息!H:I,2,FALSE)</f>
        <v>18384145895</v>
      </c>
      <c r="L81" s="66"/>
      <c r="M81" s="65"/>
      <c r="N81" s="65"/>
      <c r="O81" s="65"/>
      <c r="P81" s="65"/>
      <c r="Q81" s="28" t="str">
        <f>VLOOKUP(B81,辅助信息!E:M,9,FALSE)</f>
        <v>ZTWM-CDGS-XS-2024-0189-华西集采-酒城南项目</v>
      </c>
      <c r="R81" s="15"/>
    </row>
    <row r="82" hidden="1" spans="2:18">
      <c r="B82" s="28" t="s">
        <v>44</v>
      </c>
      <c r="C82" s="58">
        <v>45660</v>
      </c>
      <c r="D82" s="28" t="str">
        <f>VLOOKUP(B82,辅助信息!E:K,7,FALSE)</f>
        <v>JWDDCD2025060600053</v>
      </c>
      <c r="E82" s="28" t="str">
        <f>VLOOKUP(F82,辅助信息!A:B,2,FALSE)</f>
        <v>螺纹钢</v>
      </c>
      <c r="F82" s="28" t="s">
        <v>21</v>
      </c>
      <c r="G82" s="24">
        <v>3</v>
      </c>
      <c r="H82" s="24" t="e">
        <f>_xlfn._xlws.FILTER(#REF!,#REF!&amp;#REF!&amp;#REF!&amp;#REF!=C82&amp;F82&amp;I82&amp;J82,"未发货")</f>
        <v>#REF!</v>
      </c>
      <c r="I82" s="28" t="str">
        <f>VLOOKUP(B82,辅助信息!E:I,3,FALSE)</f>
        <v>（华西酒城南）成都市武侯区火车南站西路8号酒城南项目</v>
      </c>
      <c r="J82" s="28" t="str">
        <f>VLOOKUP(B82,辅助信息!E:I,4,FALSE)</f>
        <v>龙耀宇</v>
      </c>
      <c r="K82" s="28">
        <f>VLOOKUP(J82,辅助信息!H:I,2,FALSE)</f>
        <v>18384145895</v>
      </c>
      <c r="L82" s="66"/>
      <c r="M82" s="65"/>
      <c r="N82" s="65"/>
      <c r="O82" s="65"/>
      <c r="P82" s="65"/>
      <c r="Q82" s="28" t="str">
        <f>VLOOKUP(B82,辅助信息!E:M,9,FALSE)</f>
        <v>ZTWM-CDGS-XS-2024-0189-华西集采-酒城南项目</v>
      </c>
      <c r="R82" s="15"/>
    </row>
    <row r="83" hidden="1" spans="2:18">
      <c r="B83" s="28" t="s">
        <v>44</v>
      </c>
      <c r="C83" s="58">
        <v>45660</v>
      </c>
      <c r="D83" s="28" t="str">
        <f>VLOOKUP(B83,辅助信息!E:K,7,FALSE)</f>
        <v>JWDDCD2025060600053</v>
      </c>
      <c r="E83" s="28" t="str">
        <f>VLOOKUP(F83,辅助信息!A:B,2,FALSE)</f>
        <v>螺纹钢</v>
      </c>
      <c r="F83" s="28" t="s">
        <v>46</v>
      </c>
      <c r="G83" s="24">
        <v>11</v>
      </c>
      <c r="H83" s="24" t="e">
        <f>_xlfn._xlws.FILTER(#REF!,#REF!&amp;#REF!&amp;#REF!&amp;#REF!=C83&amp;F83&amp;I83&amp;J83,"未发货")</f>
        <v>#REF!</v>
      </c>
      <c r="I83" s="28" t="str">
        <f>VLOOKUP(B83,辅助信息!E:I,3,FALSE)</f>
        <v>（华西酒城南）成都市武侯区火车南站西路8号酒城南项目</v>
      </c>
      <c r="J83" s="28" t="str">
        <f>VLOOKUP(B83,辅助信息!E:I,4,FALSE)</f>
        <v>龙耀宇</v>
      </c>
      <c r="K83" s="28">
        <f>VLOOKUP(J83,辅助信息!H:I,2,FALSE)</f>
        <v>18384145895</v>
      </c>
      <c r="L83" s="66"/>
      <c r="M83" s="65"/>
      <c r="N83" s="65"/>
      <c r="O83" s="65"/>
      <c r="P83" s="65"/>
      <c r="Q83" s="28" t="str">
        <f>VLOOKUP(B83,辅助信息!E:M,9,FALSE)</f>
        <v>ZTWM-CDGS-XS-2024-0189-华西集采-酒城南项目</v>
      </c>
      <c r="R83" s="15"/>
    </row>
    <row r="84" hidden="1" spans="2:18">
      <c r="B84" s="28" t="s">
        <v>44</v>
      </c>
      <c r="C84" s="58">
        <v>45660</v>
      </c>
      <c r="D84" s="28" t="str">
        <f>VLOOKUP(B84,辅助信息!E:K,7,FALSE)</f>
        <v>JWDDCD2025060600053</v>
      </c>
      <c r="E84" s="28" t="str">
        <f>VLOOKUP(F84,辅助信息!A:B,2,FALSE)</f>
        <v>螺纹钢</v>
      </c>
      <c r="F84" s="28" t="s">
        <v>22</v>
      </c>
      <c r="G84" s="24">
        <v>16</v>
      </c>
      <c r="H84" s="24" t="e">
        <f>_xlfn._xlws.FILTER(#REF!,#REF!&amp;#REF!&amp;#REF!&amp;#REF!=C84&amp;F84&amp;I84&amp;J84,"未发货")</f>
        <v>#REF!</v>
      </c>
      <c r="I84" s="28" t="str">
        <f>VLOOKUP(B84,辅助信息!E:I,3,FALSE)</f>
        <v>（华西酒城南）成都市武侯区火车南站西路8号酒城南项目</v>
      </c>
      <c r="J84" s="28" t="str">
        <f>VLOOKUP(B84,辅助信息!E:I,4,FALSE)</f>
        <v>龙耀宇</v>
      </c>
      <c r="K84" s="28">
        <f>VLOOKUP(J84,辅助信息!H:I,2,FALSE)</f>
        <v>18384145895</v>
      </c>
      <c r="L84" s="64"/>
      <c r="M84" s="65"/>
      <c r="N84" s="65"/>
      <c r="O84" s="65"/>
      <c r="P84" s="65"/>
      <c r="Q84" s="28" t="str">
        <f>VLOOKUP(B84,辅助信息!E:M,9,FALSE)</f>
        <v>ZTWM-CDGS-XS-2024-0189-华西集采-酒城南项目</v>
      </c>
      <c r="R84" s="15"/>
    </row>
    <row r="85" hidden="1" spans="2:18">
      <c r="B85" s="28" t="s">
        <v>47</v>
      </c>
      <c r="C85" s="58">
        <v>45660</v>
      </c>
      <c r="D85" s="28" t="str">
        <f>VLOOKUP(B85,辅助信息!E:K,7,FALSE)</f>
        <v>JWDDCD2025052800131</v>
      </c>
      <c r="E85" s="28" t="str">
        <f>VLOOKUP(F85,辅助信息!A:B,2,FALSE)</f>
        <v>盘螺</v>
      </c>
      <c r="F85" s="28" t="s">
        <v>40</v>
      </c>
      <c r="G85" s="24">
        <v>6</v>
      </c>
      <c r="H85" s="24" t="e">
        <f>_xlfn._xlws.FILTER(#REF!,#REF!&amp;#REF!&amp;#REF!&amp;#REF!=C85&amp;F85&amp;I85&amp;J85,"未发货")</f>
        <v>#REF!</v>
      </c>
      <c r="I85" s="28" t="str">
        <f>VLOOKUP(B85,辅助信息!E:I,3,FALSE)</f>
        <v>（商投建工达州中医药科技园-1工区）达州市通川区达州中医药职业学院犀牛大道北段</v>
      </c>
      <c r="J85" s="28" t="str">
        <f>VLOOKUP(B85,辅助信息!E:I,4,FALSE)</f>
        <v>程黄刚</v>
      </c>
      <c r="K85" s="28">
        <f>VLOOKUP(J85,辅助信息!H:I,2,FALSE)</f>
        <v>15108211617</v>
      </c>
      <c r="L85" s="65" t="s">
        <v>34</v>
      </c>
      <c r="M85" s="65"/>
      <c r="N85" s="65"/>
      <c r="O85" s="65"/>
      <c r="P85" s="65"/>
      <c r="Q85" s="28" t="str">
        <f>VLOOKUP(B85,辅助信息!E:M,9,FALSE)</f>
        <v>ZTWM-CDGS-XS-2024-0134-商投建工达州中医药科技成果示范园项目</v>
      </c>
      <c r="R85" s="15"/>
    </row>
    <row r="86" hidden="1" spans="2:18">
      <c r="B86" s="28" t="s">
        <v>47</v>
      </c>
      <c r="C86" s="58">
        <v>45660</v>
      </c>
      <c r="D86" s="28" t="str">
        <f>VLOOKUP(B86,辅助信息!E:K,7,FALSE)</f>
        <v>JWDDCD2025052800131</v>
      </c>
      <c r="E86" s="28" t="str">
        <f>VLOOKUP(F86,辅助信息!A:B,2,FALSE)</f>
        <v>螺纹钢</v>
      </c>
      <c r="F86" s="28" t="s">
        <v>19</v>
      </c>
      <c r="G86" s="24">
        <v>39</v>
      </c>
      <c r="H86" s="24" t="e">
        <f>_xlfn._xlws.FILTER(#REF!,#REF!&amp;#REF!&amp;#REF!&amp;#REF!=C86&amp;F86&amp;I86&amp;J86,"未发货")</f>
        <v>#REF!</v>
      </c>
      <c r="I86" s="28" t="str">
        <f>VLOOKUP(B86,辅助信息!E:I,3,FALSE)</f>
        <v>（商投建工达州中医药科技园-1工区）达州市通川区达州中医药职业学院犀牛大道北段</v>
      </c>
      <c r="J86" s="28" t="str">
        <f>VLOOKUP(B86,辅助信息!E:I,4,FALSE)</f>
        <v>程黄刚</v>
      </c>
      <c r="K86" s="28">
        <f>VLOOKUP(J86,辅助信息!H:I,2,FALSE)</f>
        <v>15108211617</v>
      </c>
      <c r="L86" s="66"/>
      <c r="M86" s="65"/>
      <c r="N86" s="65"/>
      <c r="O86" s="65"/>
      <c r="P86" s="65"/>
      <c r="Q86" s="28" t="str">
        <f>VLOOKUP(B86,辅助信息!E:M,9,FALSE)</f>
        <v>ZTWM-CDGS-XS-2024-0134-商投建工达州中医药科技成果示范园项目</v>
      </c>
      <c r="R86" s="15"/>
    </row>
    <row r="87" hidden="1" spans="2:18">
      <c r="B87" s="28" t="s">
        <v>47</v>
      </c>
      <c r="C87" s="58">
        <v>45660</v>
      </c>
      <c r="D87" s="28" t="str">
        <f>VLOOKUP(B87,辅助信息!E:K,7,FALSE)</f>
        <v>JWDDCD2025052800131</v>
      </c>
      <c r="E87" s="28" t="str">
        <f>VLOOKUP(F87,辅助信息!A:B,2,FALSE)</f>
        <v>螺纹钢</v>
      </c>
      <c r="F87" s="28" t="s">
        <v>32</v>
      </c>
      <c r="G87" s="24">
        <v>3</v>
      </c>
      <c r="H87" s="24" t="e">
        <f>_xlfn._xlws.FILTER(#REF!,#REF!&amp;#REF!&amp;#REF!&amp;#REF!=C87&amp;F87&amp;I87&amp;J87,"未发货")</f>
        <v>#REF!</v>
      </c>
      <c r="I87" s="28" t="str">
        <f>VLOOKUP(B87,辅助信息!E:I,3,FALSE)</f>
        <v>（商投建工达州中医药科技园-1工区）达州市通川区达州中医药职业学院犀牛大道北段</v>
      </c>
      <c r="J87" s="28" t="str">
        <f>VLOOKUP(B87,辅助信息!E:I,4,FALSE)</f>
        <v>程黄刚</v>
      </c>
      <c r="K87" s="28">
        <f>VLOOKUP(J87,辅助信息!H:I,2,FALSE)</f>
        <v>15108211617</v>
      </c>
      <c r="L87" s="66"/>
      <c r="M87" s="65"/>
      <c r="N87" s="65"/>
      <c r="O87" s="65"/>
      <c r="P87" s="65"/>
      <c r="Q87" s="28" t="str">
        <f>VLOOKUP(B87,辅助信息!E:M,9,FALSE)</f>
        <v>ZTWM-CDGS-XS-2024-0134-商投建工达州中医药科技成果示范园项目</v>
      </c>
      <c r="R87" s="15"/>
    </row>
    <row r="88" hidden="1" spans="2:18">
      <c r="B88" s="28" t="s">
        <v>47</v>
      </c>
      <c r="C88" s="58">
        <v>45660</v>
      </c>
      <c r="D88" s="28" t="str">
        <f>VLOOKUP(B88,辅助信息!E:K,7,FALSE)</f>
        <v>JWDDCD2025052800131</v>
      </c>
      <c r="E88" s="28" t="str">
        <f>VLOOKUP(F88,辅助信息!A:B,2,FALSE)</f>
        <v>螺纹钢</v>
      </c>
      <c r="F88" s="28" t="s">
        <v>33</v>
      </c>
      <c r="G88" s="24">
        <v>6</v>
      </c>
      <c r="H88" s="24" t="e">
        <f>_xlfn._xlws.FILTER(#REF!,#REF!&amp;#REF!&amp;#REF!&amp;#REF!=C88&amp;F88&amp;I88&amp;J88,"未发货")</f>
        <v>#REF!</v>
      </c>
      <c r="I88" s="28" t="str">
        <f>VLOOKUP(B88,辅助信息!E:I,3,FALSE)</f>
        <v>（商投建工达州中医药科技园-1工区）达州市通川区达州中医药职业学院犀牛大道北段</v>
      </c>
      <c r="J88" s="28" t="str">
        <f>VLOOKUP(B88,辅助信息!E:I,4,FALSE)</f>
        <v>程黄刚</v>
      </c>
      <c r="K88" s="28">
        <f>VLOOKUP(J88,辅助信息!H:I,2,FALSE)</f>
        <v>15108211617</v>
      </c>
      <c r="L88" s="64"/>
      <c r="M88" s="65"/>
      <c r="N88" s="65"/>
      <c r="O88" s="65"/>
      <c r="P88" s="65"/>
      <c r="Q88" s="28" t="str">
        <f>VLOOKUP(B88,辅助信息!E:M,9,FALSE)</f>
        <v>ZTWM-CDGS-XS-2024-0134-商投建工达州中医药科技成果示范园项目</v>
      </c>
      <c r="R88" s="15"/>
    </row>
    <row r="89" hidden="1" spans="2:18">
      <c r="B89" s="28" t="s">
        <v>48</v>
      </c>
      <c r="C89" s="58">
        <v>45660</v>
      </c>
      <c r="D89" s="28" t="str">
        <f>VLOOKUP(B89,辅助信息!E:K,7,FALSE)</f>
        <v>ZTWM-CDGS-YL-20240529-006</v>
      </c>
      <c r="E89" s="28" t="str">
        <f>VLOOKUP(F89,辅助信息!A:B,2,FALSE)</f>
        <v>盘螺</v>
      </c>
      <c r="F89" s="28" t="s">
        <v>40</v>
      </c>
      <c r="G89" s="24">
        <v>6</v>
      </c>
      <c r="H89" s="24" t="e">
        <f>_xlfn._xlws.FILTER(#REF!,#REF!&amp;#REF!&amp;#REF!&amp;#REF!=C89&amp;F89&amp;I89&amp;J89,"未发货")</f>
        <v>#REF!</v>
      </c>
      <c r="I89" s="28" t="str">
        <f>VLOOKUP(B89,辅助信息!E:I,3,FALSE)</f>
        <v>(华西颐海-科创农业生态谷-1号钢筋房)成都市简阳市白金山水库</v>
      </c>
      <c r="J89" s="28" t="str">
        <f>VLOOKUP(B89,辅助信息!E:I,4,FALSE)</f>
        <v>石清国</v>
      </c>
      <c r="K89" s="28">
        <f>VLOOKUP(J89,辅助信息!H:I,2,FALSE)</f>
        <v>13458642015</v>
      </c>
      <c r="L89" s="65" t="s">
        <v>34</v>
      </c>
      <c r="M89" s="65"/>
      <c r="N89" s="65"/>
      <c r="O89" s="65"/>
      <c r="P89" s="65"/>
      <c r="Q89" s="28" t="str">
        <f>VLOOKUP(B89,辅助信息!E:M,9,FALSE)</f>
        <v>ZTWM-CDGS-XS-2024-0093-华西-颐海科创农业生态谷</v>
      </c>
      <c r="R89" s="15"/>
    </row>
    <row r="90" hidden="1" spans="2:18">
      <c r="B90" s="28" t="s">
        <v>48</v>
      </c>
      <c r="C90" s="58">
        <v>45660</v>
      </c>
      <c r="D90" s="28" t="str">
        <f>VLOOKUP(B90,辅助信息!E:K,7,FALSE)</f>
        <v>ZTWM-CDGS-YL-20240529-006</v>
      </c>
      <c r="E90" s="28" t="str">
        <f>VLOOKUP(F90,辅助信息!A:B,2,FALSE)</f>
        <v>盘螺</v>
      </c>
      <c r="F90" s="28" t="s">
        <v>41</v>
      </c>
      <c r="G90" s="24">
        <v>4</v>
      </c>
      <c r="H90" s="24" t="e">
        <f>_xlfn._xlws.FILTER(#REF!,#REF!&amp;#REF!&amp;#REF!&amp;#REF!=C90&amp;F90&amp;I90&amp;J90,"未发货")</f>
        <v>#REF!</v>
      </c>
      <c r="I90" s="28" t="str">
        <f>VLOOKUP(B90,辅助信息!E:I,3,FALSE)</f>
        <v>(华西颐海-科创农业生态谷-1号钢筋房)成都市简阳市白金山水库</v>
      </c>
      <c r="J90" s="28" t="str">
        <f>VLOOKUP(B90,辅助信息!E:I,4,FALSE)</f>
        <v>石清国</v>
      </c>
      <c r="K90" s="28">
        <f>VLOOKUP(J90,辅助信息!H:I,2,FALSE)</f>
        <v>13458642015</v>
      </c>
      <c r="L90" s="66"/>
      <c r="M90" s="65"/>
      <c r="N90" s="65"/>
      <c r="O90" s="65"/>
      <c r="P90" s="65"/>
      <c r="Q90" s="28" t="str">
        <f>VLOOKUP(B90,辅助信息!E:M,9,FALSE)</f>
        <v>ZTWM-CDGS-XS-2024-0093-华西-颐海科创农业生态谷</v>
      </c>
      <c r="R90" s="15"/>
    </row>
    <row r="91" hidden="1" spans="2:18">
      <c r="B91" s="28" t="s">
        <v>48</v>
      </c>
      <c r="C91" s="58">
        <v>45660</v>
      </c>
      <c r="D91" s="28" t="str">
        <f>VLOOKUP(B91,辅助信息!E:K,7,FALSE)</f>
        <v>ZTWM-CDGS-YL-20240529-006</v>
      </c>
      <c r="E91" s="28" t="str">
        <f>VLOOKUP(F91,辅助信息!A:B,2,FALSE)</f>
        <v>螺纹钢</v>
      </c>
      <c r="F91" s="28" t="s">
        <v>18</v>
      </c>
      <c r="G91" s="24">
        <v>25</v>
      </c>
      <c r="H91" s="24" t="e">
        <f>_xlfn._xlws.FILTER(#REF!,#REF!&amp;#REF!&amp;#REF!&amp;#REF!=C91&amp;F91&amp;I91&amp;J91,"未发货")</f>
        <v>#REF!</v>
      </c>
      <c r="I91" s="28" t="str">
        <f>VLOOKUP(B91,辅助信息!E:I,3,FALSE)</f>
        <v>(华西颐海-科创农业生态谷-1号钢筋房)成都市简阳市白金山水库</v>
      </c>
      <c r="J91" s="28" t="str">
        <f>VLOOKUP(B91,辅助信息!E:I,4,FALSE)</f>
        <v>石清国</v>
      </c>
      <c r="K91" s="28">
        <f>VLOOKUP(J91,辅助信息!H:I,2,FALSE)</f>
        <v>13458642015</v>
      </c>
      <c r="L91" s="64"/>
      <c r="M91" s="65"/>
      <c r="N91" s="65"/>
      <c r="O91" s="65"/>
      <c r="P91" s="65"/>
      <c r="Q91" s="28" t="str">
        <f>VLOOKUP(B91,辅助信息!E:M,9,FALSE)</f>
        <v>ZTWM-CDGS-XS-2024-0093-华西-颐海科创农业生态谷</v>
      </c>
      <c r="R91" s="15"/>
    </row>
    <row r="92" ht="22.5" hidden="1" customHeight="1" spans="2:18">
      <c r="B92" s="28" t="s">
        <v>17</v>
      </c>
      <c r="C92" s="58">
        <v>45661</v>
      </c>
      <c r="D92" s="28" t="str">
        <f>VLOOKUP(B92,辅助信息!E:K,7,FALSE)</f>
        <v>JWDDCD2024101600090</v>
      </c>
      <c r="E92" s="28" t="str">
        <f>VLOOKUP(F92,辅助信息!A:B,2,FALSE)</f>
        <v>螺纹钢</v>
      </c>
      <c r="F92" s="28" t="s">
        <v>18</v>
      </c>
      <c r="G92" s="24">
        <v>69</v>
      </c>
      <c r="H92" s="24" t="e">
        <f>_xlfn._xlws.FILTER(#REF!,#REF!&amp;#REF!&amp;#REF!&amp;#REF!=C92&amp;F92&amp;I92&amp;J92,"未发货")</f>
        <v>#REF!</v>
      </c>
      <c r="I92" s="28" t="str">
        <f>VLOOKUP(B92,辅助信息!E:I,3,FALSE)</f>
        <v>（达州市公共卫生临床医疗中心项目-一标-1号制作房）达州市通川区西外复兴镇公共卫生临床医疗中心项目</v>
      </c>
      <c r="J92" s="28" t="str">
        <f>VLOOKUP(B92,辅助信息!E:I,4,FALSE)</f>
        <v>潘建发</v>
      </c>
      <c r="K92" s="28">
        <f>VLOOKUP(J92,辅助信息!H:I,2,FALSE)</f>
        <v>13658059919</v>
      </c>
      <c r="L92" s="65" t="str">
        <f>VLOOKUP(B92,辅助信息!E:J,6,FALSE)</f>
        <v>提前联系到场规格,一天到场车辆不低于2车</v>
      </c>
      <c r="M92" s="65"/>
      <c r="N92" s="65"/>
      <c r="O92" s="65"/>
      <c r="P92" s="65"/>
      <c r="Q92" s="28" t="str">
        <f>VLOOKUP(B92,辅助信息!E:M,9,FALSE)</f>
        <v>ZTWM-CDGS-XS-2024-0205-五冶钢构-达州市通川区西外复兴镇及临近片区建设项目</v>
      </c>
      <c r="R92" s="15"/>
    </row>
    <row r="93" hidden="1" spans="2:18">
      <c r="B93" s="28" t="s">
        <v>24</v>
      </c>
      <c r="C93" s="58">
        <v>45661</v>
      </c>
      <c r="D93" s="28" t="str">
        <f>VLOOKUP(B93,辅助信息!E:K,7,FALSE)</f>
        <v>JWDDCD2025051000019</v>
      </c>
      <c r="E93" s="28" t="str">
        <f>VLOOKUP(F93,辅助信息!A:B,2,FALSE)</f>
        <v>螺纹钢</v>
      </c>
      <c r="F93" s="28" t="s">
        <v>21</v>
      </c>
      <c r="G93" s="24">
        <v>10</v>
      </c>
      <c r="H93" s="24" t="e">
        <f>_xlfn._xlws.FILTER(#REF!,#REF!&amp;#REF!&amp;#REF!&amp;#REF!=C93&amp;F93&amp;I93&amp;J93,"未发货")</f>
        <v>#REF!</v>
      </c>
      <c r="I93" s="28" t="str">
        <f>VLOOKUP(B93,辅助信息!E:I,3,FALSE)</f>
        <v>(五冶钢构医学科学产业园建设项目房建三部-一标（7-4）)四川省南充市顺庆区搬罾街道学府大道二段</v>
      </c>
      <c r="J93" s="28" t="str">
        <f>VLOOKUP(B93,辅助信息!E:I,4,FALSE)</f>
        <v>郑林</v>
      </c>
      <c r="K93" s="28">
        <f>VLOOKUP(J93,辅助信息!H:I,2,FALSE)</f>
        <v>18349955455</v>
      </c>
      <c r="L93" s="65" t="str">
        <f>VLOOKUP(B93,辅助信息!E:J,6,FALSE)</f>
        <v>送货单：送货单位：南充思临新材料科技有限公司,收货单位：五冶集团川北(南充)建设有限公司,项目名称：南充医学科学产业园,送货车型13米,装货前联系收货人核实到场规格</v>
      </c>
      <c r="M93" s="65"/>
      <c r="N93" s="65"/>
      <c r="O93" s="65"/>
      <c r="P93" s="65"/>
      <c r="Q93" s="28" t="str">
        <f>VLOOKUP(B93,辅助信息!E:M,9,FALSE)</f>
        <v>ZTWM-CDGS-XS-2024-0248-五冶钢构-南充市医学院项目</v>
      </c>
      <c r="R93" s="15"/>
    </row>
    <row r="94" hidden="1" spans="2:18">
      <c r="B94" s="28" t="s">
        <v>24</v>
      </c>
      <c r="C94" s="58">
        <v>45661</v>
      </c>
      <c r="D94" s="28" t="str">
        <f>VLOOKUP(B94,辅助信息!E:K,7,FALSE)</f>
        <v>JWDDCD2025051000019</v>
      </c>
      <c r="E94" s="28" t="str">
        <f>VLOOKUP(F94,辅助信息!A:B,2,FALSE)</f>
        <v>螺纹钢</v>
      </c>
      <c r="F94" s="28" t="s">
        <v>22</v>
      </c>
      <c r="G94" s="24">
        <v>25</v>
      </c>
      <c r="H94" s="24" t="e">
        <f>_xlfn._xlws.FILTER(#REF!,#REF!&amp;#REF!&amp;#REF!&amp;#REF!=C94&amp;F94&amp;I94&amp;J94,"未发货")</f>
        <v>#REF!</v>
      </c>
      <c r="I94" s="28" t="str">
        <f>VLOOKUP(B94,辅助信息!E:I,3,FALSE)</f>
        <v>(五冶钢构医学科学产业园建设项目房建三部-一标（7-4）)四川省南充市顺庆区搬罾街道学府大道二段</v>
      </c>
      <c r="J94" s="28" t="str">
        <f>VLOOKUP(B94,辅助信息!E:I,4,FALSE)</f>
        <v>郑林</v>
      </c>
      <c r="K94" s="28">
        <f>VLOOKUP(J94,辅助信息!H:I,2,FALSE)</f>
        <v>18349955455</v>
      </c>
      <c r="L94" s="64"/>
      <c r="M94" s="65"/>
      <c r="N94" s="65"/>
      <c r="O94" s="65"/>
      <c r="P94" s="65"/>
      <c r="Q94" s="28" t="str">
        <f>VLOOKUP(B94,辅助信息!E:M,9,FALSE)</f>
        <v>ZTWM-CDGS-XS-2024-0248-五冶钢构-南充市医学院项目</v>
      </c>
      <c r="R94" s="15"/>
    </row>
    <row r="95" hidden="1" spans="2:18">
      <c r="B95" s="28" t="s">
        <v>25</v>
      </c>
      <c r="C95" s="58">
        <v>45661</v>
      </c>
      <c r="D95" s="28" t="str">
        <f>VLOOKUP(B95,辅助信息!E:K,7,FALSE)</f>
        <v>JWDDCD2024102400111</v>
      </c>
      <c r="E95" s="28" t="str">
        <f>VLOOKUP(F95,辅助信息!A:B,2,FALSE)</f>
        <v>盘螺</v>
      </c>
      <c r="F95" s="28" t="s">
        <v>26</v>
      </c>
      <c r="G95" s="24">
        <v>3</v>
      </c>
      <c r="H95" s="24" t="e">
        <f>_xlfn._xlws.FILTER(#REF!,#REF!&amp;#REF!&amp;#REF!&amp;#REF!=C95&amp;F95&amp;I95&amp;J95,"未发货")</f>
        <v>#REF!</v>
      </c>
      <c r="I95" s="28" t="str">
        <f>VLOOKUP(B95,辅助信息!E:I,3,FALSE)</f>
        <v>（五冶达州国道542项目-二工区路基五工段）四川省达州市达川区赵固镇黄家坡</v>
      </c>
      <c r="J95" s="28" t="str">
        <f>VLOOKUP(B95,辅助信息!E:I,4,FALSE)</f>
        <v>潘远林</v>
      </c>
      <c r="K95" s="28">
        <f>VLOOKUP(J95,辅助信息!H:I,2,FALSE)</f>
        <v>18281865966</v>
      </c>
      <c r="L95" s="65" t="str">
        <f>VLOOKUP(B95,辅助信息!E:J,6,FALSE)</f>
        <v>五冶建设送货单,4份材质书,送货车型9.6米,（运输车辆不能走从赵固到工地上这条路,村民群体堵路只能走9号便道）,装货前联系收货人核实到场规格,没提前告知进场规格现场不给予接收</v>
      </c>
      <c r="M95" s="65"/>
      <c r="N95" s="65"/>
      <c r="O95" s="65"/>
      <c r="P95" s="65"/>
      <c r="Q95" s="28" t="str">
        <f>VLOOKUP(B95,辅助信息!E:M,9,FALSE)</f>
        <v>ZTWM-CDGS-XS-2024-0181-五冶天府-国道542项目（二批次）</v>
      </c>
      <c r="R95" s="15"/>
    </row>
    <row r="96" hidden="1" spans="2:18">
      <c r="B96" s="28" t="s">
        <v>25</v>
      </c>
      <c r="C96" s="58">
        <v>45661</v>
      </c>
      <c r="D96" s="28" t="str">
        <f>VLOOKUP(B96,辅助信息!E:K,7,FALSE)</f>
        <v>JWDDCD2024102400111</v>
      </c>
      <c r="E96" s="28" t="str">
        <f>VLOOKUP(F96,辅助信息!A:B,2,FALSE)</f>
        <v>螺纹钢</v>
      </c>
      <c r="F96" s="28" t="s">
        <v>27</v>
      </c>
      <c r="G96" s="24">
        <v>13</v>
      </c>
      <c r="H96" s="24" t="e">
        <f>_xlfn._xlws.FILTER(#REF!,#REF!&amp;#REF!&amp;#REF!&amp;#REF!=C96&amp;F96&amp;I96&amp;J96,"未发货")</f>
        <v>#REF!</v>
      </c>
      <c r="I96" s="28" t="str">
        <f>VLOOKUP(B96,辅助信息!E:I,3,FALSE)</f>
        <v>（五冶达州国道542项目-二工区路基五工段）四川省达州市达川区赵固镇黄家坡</v>
      </c>
      <c r="J96" s="28" t="str">
        <f>VLOOKUP(B96,辅助信息!E:I,4,FALSE)</f>
        <v>潘远林</v>
      </c>
      <c r="K96" s="28">
        <f>VLOOKUP(J96,辅助信息!H:I,2,FALSE)</f>
        <v>18281865966</v>
      </c>
      <c r="L96" s="66"/>
      <c r="M96" s="65"/>
      <c r="N96" s="65"/>
      <c r="O96" s="65"/>
      <c r="P96" s="65"/>
      <c r="Q96" s="28" t="str">
        <f>VLOOKUP(B96,辅助信息!E:M,9,FALSE)</f>
        <v>ZTWM-CDGS-XS-2024-0181-五冶天府-国道542项目（二批次）</v>
      </c>
      <c r="R96" s="15"/>
    </row>
    <row r="97" hidden="1" spans="2:18">
      <c r="B97" s="28" t="s">
        <v>25</v>
      </c>
      <c r="C97" s="58">
        <v>45661</v>
      </c>
      <c r="D97" s="28" t="str">
        <f>VLOOKUP(B97,辅助信息!E:K,7,FALSE)</f>
        <v>JWDDCD2024102400111</v>
      </c>
      <c r="E97" s="28" t="str">
        <f>VLOOKUP(F97,辅助信息!A:B,2,FALSE)</f>
        <v>螺纹钢</v>
      </c>
      <c r="F97" s="28" t="s">
        <v>19</v>
      </c>
      <c r="G97" s="24">
        <v>10</v>
      </c>
      <c r="H97" s="24" t="e">
        <f>_xlfn._xlws.FILTER(#REF!,#REF!&amp;#REF!&amp;#REF!&amp;#REF!=C97&amp;F97&amp;I97&amp;J97,"未发货")</f>
        <v>#REF!</v>
      </c>
      <c r="I97" s="28" t="str">
        <f>VLOOKUP(B97,辅助信息!E:I,3,FALSE)</f>
        <v>（五冶达州国道542项目-二工区路基五工段）四川省达州市达川区赵固镇黄家坡</v>
      </c>
      <c r="J97" s="28" t="str">
        <f>VLOOKUP(B97,辅助信息!E:I,4,FALSE)</f>
        <v>潘远林</v>
      </c>
      <c r="K97" s="28">
        <f>VLOOKUP(J97,辅助信息!H:I,2,FALSE)</f>
        <v>18281865966</v>
      </c>
      <c r="L97" s="66"/>
      <c r="M97" s="65"/>
      <c r="N97" s="65"/>
      <c r="O97" s="65"/>
      <c r="P97" s="65"/>
      <c r="Q97" s="28" t="str">
        <f>VLOOKUP(B97,辅助信息!E:M,9,FALSE)</f>
        <v>ZTWM-CDGS-XS-2024-0181-五冶天府-国道542项目（二批次）</v>
      </c>
      <c r="R97" s="15"/>
    </row>
    <row r="98" hidden="1" spans="2:18">
      <c r="B98" s="28" t="s">
        <v>25</v>
      </c>
      <c r="C98" s="58">
        <v>45661</v>
      </c>
      <c r="D98" s="28" t="str">
        <f>VLOOKUP(B98,辅助信息!E:K,7,FALSE)</f>
        <v>JWDDCD2024102400111</v>
      </c>
      <c r="E98" s="28" t="str">
        <f>VLOOKUP(F98,辅助信息!A:B,2,FALSE)</f>
        <v>螺纹钢</v>
      </c>
      <c r="F98" s="28" t="s">
        <v>28</v>
      </c>
      <c r="G98" s="24">
        <v>10</v>
      </c>
      <c r="H98" s="24" t="e">
        <f>_xlfn._xlws.FILTER(#REF!,#REF!&amp;#REF!&amp;#REF!&amp;#REF!=C98&amp;F98&amp;I98&amp;J98,"未发货")</f>
        <v>#REF!</v>
      </c>
      <c r="I98" s="28" t="str">
        <f>VLOOKUP(B98,辅助信息!E:I,3,FALSE)</f>
        <v>（五冶达州国道542项目-二工区路基五工段）四川省达州市达川区赵固镇黄家坡</v>
      </c>
      <c r="J98" s="28" t="str">
        <f>VLOOKUP(B98,辅助信息!E:I,4,FALSE)</f>
        <v>潘远林</v>
      </c>
      <c r="K98" s="28">
        <f>VLOOKUP(J98,辅助信息!H:I,2,FALSE)</f>
        <v>18281865966</v>
      </c>
      <c r="L98" s="64"/>
      <c r="M98" s="65"/>
      <c r="N98" s="65"/>
      <c r="O98" s="65"/>
      <c r="P98" s="65"/>
      <c r="Q98" s="28" t="str">
        <f>VLOOKUP(B98,辅助信息!E:M,9,FALSE)</f>
        <v>ZTWM-CDGS-XS-2024-0181-五冶天府-国道542项目（二批次）</v>
      </c>
      <c r="R98" s="15"/>
    </row>
    <row r="99" hidden="1" spans="2:18">
      <c r="B99" s="28" t="s">
        <v>39</v>
      </c>
      <c r="C99" s="58">
        <v>45661</v>
      </c>
      <c r="D99" s="28" t="str">
        <f>VLOOKUP(B99,辅助信息!E:K,7,FALSE)</f>
        <v>JWDDCD2024101600090</v>
      </c>
      <c r="E99" s="28" t="str">
        <f>VLOOKUP(F99,辅助信息!A:B,2,FALSE)</f>
        <v>螺纹钢</v>
      </c>
      <c r="F99" s="28" t="s">
        <v>28</v>
      </c>
      <c r="G99" s="24">
        <v>5</v>
      </c>
      <c r="H99" s="24" t="e">
        <f>_xlfn._xlws.FILTER(#REF!,#REF!&amp;#REF!&amp;#REF!&amp;#REF!=C99&amp;F99&amp;I99&amp;J99,"未发货")</f>
        <v>#REF!</v>
      </c>
      <c r="I99" s="28" t="str">
        <f>VLOOKUP(B99,辅助信息!E:I,3,FALSE)</f>
        <v>（达州市公共卫生临床医疗中心项目-一标-2号制作房）达州市通川区西外复兴镇公共卫生临床医疗中心项目</v>
      </c>
      <c r="J99" s="28" t="str">
        <f>VLOOKUP(B99,辅助信息!E:I,4,FALSE)</f>
        <v>潘建发</v>
      </c>
      <c r="K99" s="28">
        <f>VLOOKUP(J99,辅助信息!H:I,2,FALSE)</f>
        <v>13658059919</v>
      </c>
      <c r="L99" s="65" t="str">
        <f>VLOOKUP(B99,辅助信息!E:J,6,FALSE)</f>
        <v>提前联系到场规格,一天到场车辆不低于2车</v>
      </c>
      <c r="M99" s="65"/>
      <c r="N99" s="65"/>
      <c r="O99" s="65"/>
      <c r="P99" s="65"/>
      <c r="Q99" s="28" t="str">
        <f>VLOOKUP(B99,辅助信息!E:M,9,FALSE)</f>
        <v>ZTWM-CDGS-XS-2024-0205-五冶钢构-达州市通川区西外复兴镇及临近片区建设项目</v>
      </c>
      <c r="R99" s="15"/>
    </row>
    <row r="100" hidden="1" spans="2:18">
      <c r="B100" s="28" t="s">
        <v>39</v>
      </c>
      <c r="C100" s="58">
        <v>45661</v>
      </c>
      <c r="D100" s="28" t="str">
        <f>VLOOKUP(B100,辅助信息!E:K,7,FALSE)</f>
        <v>JWDDCD2024101600090</v>
      </c>
      <c r="E100" s="28" t="str">
        <f>VLOOKUP(F100,辅助信息!A:B,2,FALSE)</f>
        <v>螺纹钢</v>
      </c>
      <c r="F100" s="28" t="s">
        <v>18</v>
      </c>
      <c r="G100" s="24">
        <v>55</v>
      </c>
      <c r="H100" s="24" t="e">
        <f>_xlfn._xlws.FILTER(#REF!,#REF!&amp;#REF!&amp;#REF!&amp;#REF!=C100&amp;F100&amp;I100&amp;J100,"未发货")</f>
        <v>#REF!</v>
      </c>
      <c r="I100" s="28" t="str">
        <f>VLOOKUP(B100,辅助信息!E:I,3,FALSE)</f>
        <v>（达州市公共卫生临床医疗中心项目-一标-2号制作房）达州市通川区西外复兴镇公共卫生临床医疗中心项目</v>
      </c>
      <c r="J100" s="28" t="str">
        <f>VLOOKUP(B100,辅助信息!E:I,4,FALSE)</f>
        <v>潘建发</v>
      </c>
      <c r="K100" s="28">
        <f>VLOOKUP(J100,辅助信息!H:I,2,FALSE)</f>
        <v>13658059919</v>
      </c>
      <c r="L100" s="66"/>
      <c r="M100" s="65"/>
      <c r="N100" s="65"/>
      <c r="O100" s="65"/>
      <c r="P100" s="65"/>
      <c r="Q100" s="28" t="str">
        <f>VLOOKUP(B100,辅助信息!E:M,9,FALSE)</f>
        <v>ZTWM-CDGS-XS-2024-0205-五冶钢构-达州市通川区西外复兴镇及临近片区建设项目</v>
      </c>
      <c r="R100" s="15"/>
    </row>
    <row r="101" hidden="1" spans="2:18">
      <c r="B101" s="28" t="s">
        <v>17</v>
      </c>
      <c r="C101" s="58">
        <v>45661</v>
      </c>
      <c r="D101" s="28" t="str">
        <f>VLOOKUP(B101,辅助信息!E:K,7,FALSE)</f>
        <v>JWDDCD2024101600090</v>
      </c>
      <c r="E101" s="28" t="str">
        <f>VLOOKUP(F101,辅助信息!A:B,2,FALSE)</f>
        <v>螺纹钢</v>
      </c>
      <c r="F101" s="28" t="s">
        <v>33</v>
      </c>
      <c r="G101" s="24">
        <v>3</v>
      </c>
      <c r="H101" s="24" t="e">
        <f>_xlfn._xlws.FILTER(#REF!,#REF!&amp;#REF!&amp;#REF!&amp;#REF!=C101&amp;F101&amp;I101&amp;J101,"未发货")</f>
        <v>#REF!</v>
      </c>
      <c r="I101" s="28" t="str">
        <f>VLOOKUP(B101,辅助信息!E:I,3,FALSE)</f>
        <v>（达州市公共卫生临床医疗中心项目-一标-1号制作房）达州市通川区西外复兴镇公共卫生临床医疗中心项目</v>
      </c>
      <c r="J101" s="28" t="str">
        <f>VLOOKUP(B101,辅助信息!E:I,4,FALSE)</f>
        <v>潘建发</v>
      </c>
      <c r="K101" s="28">
        <f>VLOOKUP(J101,辅助信息!H:I,2,FALSE)</f>
        <v>13658059919</v>
      </c>
      <c r="L101" s="66"/>
      <c r="M101" s="65"/>
      <c r="N101" s="65"/>
      <c r="O101" s="65"/>
      <c r="P101" s="65"/>
      <c r="Q101" s="28" t="str">
        <f>VLOOKUP(B101,辅助信息!E:M,9,FALSE)</f>
        <v>ZTWM-CDGS-XS-2024-0205-五冶钢构-达州市通川区西外复兴镇及临近片区建设项目</v>
      </c>
      <c r="R101" s="15"/>
    </row>
    <row r="102" hidden="1" spans="2:18">
      <c r="B102" s="28" t="s">
        <v>17</v>
      </c>
      <c r="C102" s="58">
        <v>45661</v>
      </c>
      <c r="D102" s="28" t="str">
        <f>VLOOKUP(B102,辅助信息!E:K,7,FALSE)</f>
        <v>JWDDCD2024101600090</v>
      </c>
      <c r="E102" s="28" t="str">
        <f>VLOOKUP(F102,辅助信息!A:B,2,FALSE)</f>
        <v>螺纹钢</v>
      </c>
      <c r="F102" s="28" t="s">
        <v>28</v>
      </c>
      <c r="G102" s="24">
        <v>3</v>
      </c>
      <c r="H102" s="24" t="e">
        <f>_xlfn._xlws.FILTER(#REF!,#REF!&amp;#REF!&amp;#REF!&amp;#REF!=C102&amp;F102&amp;I102&amp;J102,"未发货")</f>
        <v>#REF!</v>
      </c>
      <c r="I102" s="28" t="str">
        <f>VLOOKUP(B102,辅助信息!E:I,3,FALSE)</f>
        <v>（达州市公共卫生临床医疗中心项目-一标-1号制作房）达州市通川区西外复兴镇公共卫生临床医疗中心项目</v>
      </c>
      <c r="J102" s="28" t="str">
        <f>VLOOKUP(B102,辅助信息!E:I,4,FALSE)</f>
        <v>潘建发</v>
      </c>
      <c r="K102" s="28">
        <f>VLOOKUP(J102,辅助信息!H:I,2,FALSE)</f>
        <v>13658059919</v>
      </c>
      <c r="L102" s="66"/>
      <c r="M102" s="65"/>
      <c r="N102" s="65"/>
      <c r="O102" s="65"/>
      <c r="P102" s="65"/>
      <c r="Q102" s="28" t="str">
        <f>VLOOKUP(B102,辅助信息!E:M,9,FALSE)</f>
        <v>ZTWM-CDGS-XS-2024-0205-五冶钢构-达州市通川区西外复兴镇及临近片区建设项目</v>
      </c>
      <c r="R102" s="15"/>
    </row>
    <row r="103" hidden="1" spans="2:18">
      <c r="B103" s="28" t="s">
        <v>17</v>
      </c>
      <c r="C103" s="58">
        <v>45661</v>
      </c>
      <c r="D103" s="28" t="str">
        <f>VLOOKUP(B103,辅助信息!E:K,7,FALSE)</f>
        <v>JWDDCD2024101600090</v>
      </c>
      <c r="E103" s="28" t="str">
        <f>VLOOKUP(F103,辅助信息!A:B,2,FALSE)</f>
        <v>螺纹钢</v>
      </c>
      <c r="F103" s="28" t="s">
        <v>18</v>
      </c>
      <c r="G103" s="24">
        <v>25</v>
      </c>
      <c r="H103" s="24" t="e">
        <f>_xlfn._xlws.FILTER(#REF!,#REF!&amp;#REF!&amp;#REF!&amp;#REF!=C103&amp;F103&amp;I103&amp;J103,"未发货")</f>
        <v>#REF!</v>
      </c>
      <c r="I103" s="28" t="str">
        <f>VLOOKUP(B103,辅助信息!E:I,3,FALSE)</f>
        <v>（达州市公共卫生临床医疗中心项目-一标-1号制作房）达州市通川区西外复兴镇公共卫生临床医疗中心项目</v>
      </c>
      <c r="J103" s="28" t="str">
        <f>VLOOKUP(B103,辅助信息!E:I,4,FALSE)</f>
        <v>潘建发</v>
      </c>
      <c r="K103" s="28">
        <f>VLOOKUP(J103,辅助信息!H:I,2,FALSE)</f>
        <v>13658059919</v>
      </c>
      <c r="L103" s="66"/>
      <c r="M103" s="65"/>
      <c r="N103" s="65"/>
      <c r="O103" s="65"/>
      <c r="P103" s="65"/>
      <c r="Q103" s="28" t="str">
        <f>VLOOKUP(B103,辅助信息!E:M,9,FALSE)</f>
        <v>ZTWM-CDGS-XS-2024-0205-五冶钢构-达州市通川区西外复兴镇及临近片区建设项目</v>
      </c>
      <c r="R103" s="15"/>
    </row>
    <row r="104" hidden="1" spans="2:18">
      <c r="B104" s="28" t="s">
        <v>17</v>
      </c>
      <c r="C104" s="58">
        <v>45661</v>
      </c>
      <c r="D104" s="28" t="str">
        <f>VLOOKUP(B104,辅助信息!E:K,7,FALSE)</f>
        <v>JWDDCD2024101600090</v>
      </c>
      <c r="E104" s="28" t="str">
        <f>VLOOKUP(F104,辅助信息!A:B,2,FALSE)</f>
        <v>螺纹钢</v>
      </c>
      <c r="F104" s="28" t="s">
        <v>27</v>
      </c>
      <c r="G104" s="24">
        <v>24</v>
      </c>
      <c r="H104" s="24" t="e">
        <f>_xlfn._xlws.FILTER(#REF!,#REF!&amp;#REF!&amp;#REF!&amp;#REF!=C104&amp;F104&amp;I104&amp;J104,"未发货")</f>
        <v>#REF!</v>
      </c>
      <c r="I104" s="28" t="str">
        <f>VLOOKUP(B104,辅助信息!E:I,3,FALSE)</f>
        <v>（达州市公共卫生临床医疗中心项目-一标-1号制作房）达州市通川区西外复兴镇公共卫生临床医疗中心项目</v>
      </c>
      <c r="J104" s="28" t="str">
        <f>VLOOKUP(B104,辅助信息!E:I,4,FALSE)</f>
        <v>潘建发</v>
      </c>
      <c r="K104" s="28">
        <f>VLOOKUP(J104,辅助信息!H:I,2,FALSE)</f>
        <v>13658059919</v>
      </c>
      <c r="L104" s="64"/>
      <c r="M104" s="65"/>
      <c r="N104" s="65"/>
      <c r="O104" s="65"/>
      <c r="P104" s="65"/>
      <c r="Q104" s="28" t="str">
        <f>VLOOKUP(B104,辅助信息!E:M,9,FALSE)</f>
        <v>ZTWM-CDGS-XS-2024-0205-五冶钢构-达州市通川区西外复兴镇及临近片区建设项目</v>
      </c>
      <c r="R104" s="15"/>
    </row>
    <row r="105" hidden="1" spans="2:18">
      <c r="B105" s="28" t="s">
        <v>44</v>
      </c>
      <c r="C105" s="58">
        <v>45661</v>
      </c>
      <c r="D105" s="28" t="str">
        <f>VLOOKUP(B105,辅助信息!E:K,7,FALSE)</f>
        <v>JWDDCD2025060600053</v>
      </c>
      <c r="E105" s="28" t="str">
        <f>VLOOKUP(F105,辅助信息!A:B,2,FALSE)</f>
        <v>盘螺</v>
      </c>
      <c r="F105" s="28" t="s">
        <v>41</v>
      </c>
      <c r="G105" s="24">
        <v>10</v>
      </c>
      <c r="H105" s="24" t="e">
        <f>_xlfn._xlws.FILTER(#REF!,#REF!&amp;#REF!&amp;#REF!&amp;#REF!=C105&amp;F105&amp;I105&amp;J105,"未发货")</f>
        <v>#REF!</v>
      </c>
      <c r="I105" s="28" t="str">
        <f>VLOOKUP(B105,辅助信息!E:I,3,FALSE)</f>
        <v>（华西酒城南）成都市武侯区火车南站西路8号酒城南项目</v>
      </c>
      <c r="J105" s="28" t="str">
        <f>VLOOKUP(B105,辅助信息!E:I,4,FALSE)</f>
        <v>龙耀宇</v>
      </c>
      <c r="K105" s="28">
        <f>VLOOKUP(J105,辅助信息!H:I,2,FALSE)</f>
        <v>18384145895</v>
      </c>
      <c r="L105" s="65" t="str">
        <f>VLOOKUP(B105,辅助信息!E:J,6,FALSE)</f>
        <v>对方卸车</v>
      </c>
      <c r="M105" s="65"/>
      <c r="N105" s="65"/>
      <c r="O105" s="65"/>
      <c r="P105" s="65"/>
      <c r="Q105" s="28" t="str">
        <f>VLOOKUP(B105,辅助信息!E:M,9,FALSE)</f>
        <v>ZTWM-CDGS-XS-2024-0189-华西集采-酒城南项目</v>
      </c>
      <c r="R105" s="15"/>
    </row>
    <row r="106" hidden="1" spans="2:18">
      <c r="B106" s="28" t="s">
        <v>44</v>
      </c>
      <c r="C106" s="58">
        <v>45661</v>
      </c>
      <c r="D106" s="28" t="str">
        <f>VLOOKUP(B106,辅助信息!E:K,7,FALSE)</f>
        <v>JWDDCD2025060600053</v>
      </c>
      <c r="E106" s="28" t="str">
        <f>VLOOKUP(F106,辅助信息!A:B,2,FALSE)</f>
        <v>盘螺</v>
      </c>
      <c r="F106" s="28" t="s">
        <v>26</v>
      </c>
      <c r="G106" s="24">
        <v>10</v>
      </c>
      <c r="H106" s="24" t="e">
        <f>_xlfn._xlws.FILTER(#REF!,#REF!&amp;#REF!&amp;#REF!&amp;#REF!=C106&amp;F106&amp;I106&amp;J106,"未发货")</f>
        <v>#REF!</v>
      </c>
      <c r="I106" s="28" t="str">
        <f>VLOOKUP(B106,辅助信息!E:I,3,FALSE)</f>
        <v>（华西酒城南）成都市武侯区火车南站西路8号酒城南项目</v>
      </c>
      <c r="J106" s="28" t="str">
        <f>VLOOKUP(B106,辅助信息!E:I,4,FALSE)</f>
        <v>龙耀宇</v>
      </c>
      <c r="K106" s="28">
        <f>VLOOKUP(J106,辅助信息!H:I,2,FALSE)</f>
        <v>18384145895</v>
      </c>
      <c r="L106" s="66"/>
      <c r="M106" s="65"/>
      <c r="N106" s="65"/>
      <c r="O106" s="65"/>
      <c r="P106" s="65"/>
      <c r="Q106" s="28" t="str">
        <f>VLOOKUP(B106,辅助信息!E:M,9,FALSE)</f>
        <v>ZTWM-CDGS-XS-2024-0189-华西集采-酒城南项目</v>
      </c>
      <c r="R106" s="15"/>
    </row>
    <row r="107" hidden="1" spans="2:18">
      <c r="B107" s="28" t="s">
        <v>44</v>
      </c>
      <c r="C107" s="58">
        <v>45661</v>
      </c>
      <c r="D107" s="28" t="str">
        <f>VLOOKUP(B107,辅助信息!E:K,7,FALSE)</f>
        <v>JWDDCD2025060600053</v>
      </c>
      <c r="E107" s="28" t="str">
        <f>VLOOKUP(F107,辅助信息!A:B,2,FALSE)</f>
        <v>螺纹钢</v>
      </c>
      <c r="F107" s="28" t="s">
        <v>22</v>
      </c>
      <c r="G107" s="24">
        <v>16</v>
      </c>
      <c r="H107" s="24" t="e">
        <f>_xlfn._xlws.FILTER(#REF!,#REF!&amp;#REF!&amp;#REF!&amp;#REF!=C107&amp;F107&amp;I107&amp;J107,"未发货")</f>
        <v>#REF!</v>
      </c>
      <c r="I107" s="28" t="str">
        <f>VLOOKUP(B107,辅助信息!E:I,3,FALSE)</f>
        <v>（华西酒城南）成都市武侯区火车南站西路8号酒城南项目</v>
      </c>
      <c r="J107" s="28" t="str">
        <f>VLOOKUP(B107,辅助信息!E:I,4,FALSE)</f>
        <v>龙耀宇</v>
      </c>
      <c r="K107" s="28">
        <f>VLOOKUP(J107,辅助信息!H:I,2,FALSE)</f>
        <v>18384145895</v>
      </c>
      <c r="L107" s="64"/>
      <c r="M107" s="65"/>
      <c r="N107" s="65"/>
      <c r="O107" s="65"/>
      <c r="P107" s="65"/>
      <c r="Q107" s="28" t="str">
        <f>VLOOKUP(B107,辅助信息!E:M,9,FALSE)</f>
        <v>ZTWM-CDGS-XS-2024-0189-华西集采-酒城南项目</v>
      </c>
      <c r="R107" s="15"/>
    </row>
    <row r="108" hidden="1" spans="2:18">
      <c r="B108" s="28" t="s">
        <v>31</v>
      </c>
      <c r="C108" s="58">
        <v>45661</v>
      </c>
      <c r="D108" s="28" t="str">
        <f>VLOOKUP(B108,辅助信息!E:K,7,FALSE)</f>
        <v>JWDDCD2024121000136</v>
      </c>
      <c r="E108" s="28" t="str">
        <f>VLOOKUP(F108,辅助信息!A:B,2,FALSE)</f>
        <v>盘螺</v>
      </c>
      <c r="F108" s="28" t="s">
        <v>49</v>
      </c>
      <c r="G108" s="24">
        <v>6</v>
      </c>
      <c r="H108" s="24" t="e">
        <f>_xlfn._xlws.FILTER(#REF!,#REF!&amp;#REF!&amp;#REF!&amp;#REF!=C108&amp;F108&amp;I108&amp;J108,"未发货")</f>
        <v>#REF!</v>
      </c>
      <c r="I108" s="28" t="str">
        <f>VLOOKUP(B108,辅助信息!E:I,3,FALSE)</f>
        <v>（四川商建-射洪城乡一体化项目）遂宁市射洪市忠新幼儿园北侧约220米新溪小区</v>
      </c>
      <c r="J108" s="28" t="str">
        <f>VLOOKUP(B108,辅助信息!E:I,4,FALSE)</f>
        <v>柏子刚</v>
      </c>
      <c r="K108" s="28">
        <f>VLOOKUP(J108,辅助信息!H:I,2,FALSE)</f>
        <v>15692885305</v>
      </c>
      <c r="L108" s="65" t="str">
        <f>VLOOKUP(B108,辅助信息!E:J,6,FALSE)</f>
        <v>提前联系到场规格及数量</v>
      </c>
      <c r="M108" s="65"/>
      <c r="N108" s="65"/>
      <c r="O108" s="65"/>
      <c r="P108" s="65"/>
      <c r="Q108" s="28" t="str">
        <f>VLOOKUP(B108,辅助信息!E:M,9,FALSE)</f>
        <v>ZTWM-CDGS-XS-2024-0179-四川商投-射洪城乡一体化建设项目</v>
      </c>
      <c r="R108" s="15"/>
    </row>
    <row r="109" hidden="1" spans="2:18">
      <c r="B109" s="28" t="s">
        <v>31</v>
      </c>
      <c r="C109" s="58">
        <v>45661</v>
      </c>
      <c r="D109" s="28" t="str">
        <f>VLOOKUP(B109,辅助信息!E:K,7,FALSE)</f>
        <v>JWDDCD2024121000136</v>
      </c>
      <c r="E109" s="28" t="str">
        <f>VLOOKUP(F109,辅助信息!A:B,2,FALSE)</f>
        <v>盘螺</v>
      </c>
      <c r="F109" s="28" t="s">
        <v>40</v>
      </c>
      <c r="G109" s="24">
        <v>9</v>
      </c>
      <c r="H109" s="24" t="e">
        <f>_xlfn._xlws.FILTER(#REF!,#REF!&amp;#REF!&amp;#REF!&amp;#REF!=C109&amp;F109&amp;I109&amp;J109,"未发货")</f>
        <v>#REF!</v>
      </c>
      <c r="I109" s="28" t="str">
        <f>VLOOKUP(B109,辅助信息!E:I,3,FALSE)</f>
        <v>（四川商建-射洪城乡一体化项目）遂宁市射洪市忠新幼儿园北侧约220米新溪小区</v>
      </c>
      <c r="J109" s="28" t="str">
        <f>VLOOKUP(B109,辅助信息!E:I,4,FALSE)</f>
        <v>柏子刚</v>
      </c>
      <c r="K109" s="28">
        <f>VLOOKUP(J109,辅助信息!H:I,2,FALSE)</f>
        <v>15692885305</v>
      </c>
      <c r="L109" s="66"/>
      <c r="M109" s="65"/>
      <c r="N109" s="65"/>
      <c r="O109" s="65"/>
      <c r="P109" s="65"/>
      <c r="Q109" s="28" t="str">
        <f>VLOOKUP(B109,辅助信息!E:M,9,FALSE)</f>
        <v>ZTWM-CDGS-XS-2024-0179-四川商投-射洪城乡一体化建设项目</v>
      </c>
      <c r="R109" s="15"/>
    </row>
    <row r="110" hidden="1" spans="2:18">
      <c r="B110" s="28" t="s">
        <v>31</v>
      </c>
      <c r="C110" s="58">
        <v>45661</v>
      </c>
      <c r="D110" s="28" t="str">
        <f>VLOOKUP(B110,辅助信息!E:K,7,FALSE)</f>
        <v>JWDDCD2024121000136</v>
      </c>
      <c r="E110" s="28" t="str">
        <f>VLOOKUP(F110,辅助信息!A:B,2,FALSE)</f>
        <v>盘螺</v>
      </c>
      <c r="F110" s="28" t="s">
        <v>41</v>
      </c>
      <c r="G110" s="24">
        <v>21</v>
      </c>
      <c r="H110" s="24" t="e">
        <f>_xlfn._xlws.FILTER(#REF!,#REF!&amp;#REF!&amp;#REF!&amp;#REF!=C110&amp;F110&amp;I110&amp;J110,"未发货")</f>
        <v>#REF!</v>
      </c>
      <c r="I110" s="28" t="str">
        <f>VLOOKUP(B110,辅助信息!E:I,3,FALSE)</f>
        <v>（四川商建-射洪城乡一体化项目）遂宁市射洪市忠新幼儿园北侧约220米新溪小区</v>
      </c>
      <c r="J110" s="28" t="str">
        <f>VLOOKUP(B110,辅助信息!E:I,4,FALSE)</f>
        <v>柏子刚</v>
      </c>
      <c r="K110" s="28">
        <f>VLOOKUP(J110,辅助信息!H:I,2,FALSE)</f>
        <v>15692885305</v>
      </c>
      <c r="L110" s="66"/>
      <c r="M110" s="65"/>
      <c r="N110" s="65"/>
      <c r="O110" s="65"/>
      <c r="P110" s="65"/>
      <c r="Q110" s="28" t="str">
        <f>VLOOKUP(B110,辅助信息!E:M,9,FALSE)</f>
        <v>ZTWM-CDGS-XS-2024-0179-四川商投-射洪城乡一体化建设项目</v>
      </c>
      <c r="R110" s="15"/>
    </row>
    <row r="111" hidden="1" spans="2:18">
      <c r="B111" s="28" t="s">
        <v>31</v>
      </c>
      <c r="C111" s="58">
        <v>45661</v>
      </c>
      <c r="D111" s="28" t="str">
        <f>VLOOKUP(B111,辅助信息!E:K,7,FALSE)</f>
        <v>JWDDCD2024121000136</v>
      </c>
      <c r="E111" s="28" t="str">
        <f>VLOOKUP(F111,辅助信息!A:B,2,FALSE)</f>
        <v>螺纹钢</v>
      </c>
      <c r="F111" s="28" t="s">
        <v>27</v>
      </c>
      <c r="G111" s="24">
        <v>3</v>
      </c>
      <c r="H111" s="24" t="e">
        <f>_xlfn._xlws.FILTER(#REF!,#REF!&amp;#REF!&amp;#REF!&amp;#REF!=C111&amp;F111&amp;I111&amp;J111,"未发货")</f>
        <v>#REF!</v>
      </c>
      <c r="I111" s="28" t="str">
        <f>VLOOKUP(B111,辅助信息!E:I,3,FALSE)</f>
        <v>（四川商建-射洪城乡一体化项目）遂宁市射洪市忠新幼儿园北侧约220米新溪小区</v>
      </c>
      <c r="J111" s="28" t="str">
        <f>VLOOKUP(B111,辅助信息!E:I,4,FALSE)</f>
        <v>柏子刚</v>
      </c>
      <c r="K111" s="28">
        <f>VLOOKUP(J111,辅助信息!H:I,2,FALSE)</f>
        <v>15692885305</v>
      </c>
      <c r="L111" s="66"/>
      <c r="M111" s="65"/>
      <c r="N111" s="65"/>
      <c r="O111" s="65"/>
      <c r="P111" s="65"/>
      <c r="Q111" s="28" t="str">
        <f>VLOOKUP(B111,辅助信息!E:M,9,FALSE)</f>
        <v>ZTWM-CDGS-XS-2024-0179-四川商投-射洪城乡一体化建设项目</v>
      </c>
      <c r="R111" s="15"/>
    </row>
    <row r="112" hidden="1" spans="2:18">
      <c r="B112" s="28" t="s">
        <v>31</v>
      </c>
      <c r="C112" s="58">
        <v>45661</v>
      </c>
      <c r="D112" s="28" t="str">
        <f>VLOOKUP(B112,辅助信息!E:K,7,FALSE)</f>
        <v>JWDDCD2024121000136</v>
      </c>
      <c r="E112" s="28" t="str">
        <f>VLOOKUP(F112,辅助信息!A:B,2,FALSE)</f>
        <v>螺纹钢</v>
      </c>
      <c r="F112" s="28" t="s">
        <v>19</v>
      </c>
      <c r="G112" s="24">
        <v>6</v>
      </c>
      <c r="H112" s="24" t="e">
        <f>_xlfn._xlws.FILTER(#REF!,#REF!&amp;#REF!&amp;#REF!&amp;#REF!=C112&amp;F112&amp;I112&amp;J112,"未发货")</f>
        <v>#REF!</v>
      </c>
      <c r="I112" s="28" t="str">
        <f>VLOOKUP(B112,辅助信息!E:I,3,FALSE)</f>
        <v>（四川商建-射洪城乡一体化项目）遂宁市射洪市忠新幼儿园北侧约220米新溪小区</v>
      </c>
      <c r="J112" s="28" t="str">
        <f>VLOOKUP(B112,辅助信息!E:I,4,FALSE)</f>
        <v>柏子刚</v>
      </c>
      <c r="K112" s="28">
        <f>VLOOKUP(J112,辅助信息!H:I,2,FALSE)</f>
        <v>15692885305</v>
      </c>
      <c r="L112" s="66"/>
      <c r="M112" s="65"/>
      <c r="N112" s="65"/>
      <c r="O112" s="65"/>
      <c r="P112" s="65"/>
      <c r="Q112" s="28" t="str">
        <f>VLOOKUP(B112,辅助信息!E:M,9,FALSE)</f>
        <v>ZTWM-CDGS-XS-2024-0179-四川商投-射洪城乡一体化建设项目</v>
      </c>
      <c r="R112" s="15"/>
    </row>
    <row r="113" hidden="1" spans="2:18">
      <c r="B113" s="28" t="s">
        <v>31</v>
      </c>
      <c r="C113" s="58">
        <v>45661</v>
      </c>
      <c r="D113" s="28" t="str">
        <f>VLOOKUP(B113,辅助信息!E:K,7,FALSE)</f>
        <v>JWDDCD2024121000136</v>
      </c>
      <c r="E113" s="28" t="str">
        <f>VLOOKUP(F113,辅助信息!A:B,2,FALSE)</f>
        <v>螺纹钢</v>
      </c>
      <c r="F113" s="28" t="s">
        <v>32</v>
      </c>
      <c r="G113" s="24">
        <v>9</v>
      </c>
      <c r="H113" s="24" t="e">
        <f>_xlfn._xlws.FILTER(#REF!,#REF!&amp;#REF!&amp;#REF!&amp;#REF!=C113&amp;F113&amp;I113&amp;J113,"未发货")</f>
        <v>#REF!</v>
      </c>
      <c r="I113" s="28" t="str">
        <f>VLOOKUP(B113,辅助信息!E:I,3,FALSE)</f>
        <v>（四川商建-射洪城乡一体化项目）遂宁市射洪市忠新幼儿园北侧约220米新溪小区</v>
      </c>
      <c r="J113" s="28" t="str">
        <f>VLOOKUP(B113,辅助信息!E:I,4,FALSE)</f>
        <v>柏子刚</v>
      </c>
      <c r="K113" s="28">
        <f>VLOOKUP(J113,辅助信息!H:I,2,FALSE)</f>
        <v>15692885305</v>
      </c>
      <c r="L113" s="66"/>
      <c r="M113" s="65"/>
      <c r="N113" s="65"/>
      <c r="O113" s="65"/>
      <c r="P113" s="65"/>
      <c r="Q113" s="28" t="str">
        <f>VLOOKUP(B113,辅助信息!E:M,9,FALSE)</f>
        <v>ZTWM-CDGS-XS-2024-0179-四川商投-射洪城乡一体化建设项目</v>
      </c>
      <c r="R113" s="15"/>
    </row>
    <row r="114" hidden="1" spans="2:18">
      <c r="B114" s="28" t="s">
        <v>31</v>
      </c>
      <c r="C114" s="58">
        <v>45661</v>
      </c>
      <c r="D114" s="28" t="str">
        <f>VLOOKUP(B114,辅助信息!E:K,7,FALSE)</f>
        <v>JWDDCD2024121000136</v>
      </c>
      <c r="E114" s="28" t="str">
        <f>VLOOKUP(F114,辅助信息!A:B,2,FALSE)</f>
        <v>螺纹钢</v>
      </c>
      <c r="F114" s="28" t="s">
        <v>30</v>
      </c>
      <c r="G114" s="24">
        <v>6</v>
      </c>
      <c r="H114" s="24" t="e">
        <f>_xlfn._xlws.FILTER(#REF!,#REF!&amp;#REF!&amp;#REF!&amp;#REF!=C114&amp;F114&amp;I114&amp;J114,"未发货")</f>
        <v>#REF!</v>
      </c>
      <c r="I114" s="28" t="str">
        <f>VLOOKUP(B114,辅助信息!E:I,3,FALSE)</f>
        <v>（四川商建-射洪城乡一体化项目）遂宁市射洪市忠新幼儿园北侧约220米新溪小区</v>
      </c>
      <c r="J114" s="28" t="str">
        <f>VLOOKUP(B114,辅助信息!E:I,4,FALSE)</f>
        <v>柏子刚</v>
      </c>
      <c r="K114" s="28">
        <f>VLOOKUP(J114,辅助信息!H:I,2,FALSE)</f>
        <v>15692885305</v>
      </c>
      <c r="L114" s="66"/>
      <c r="M114" s="65"/>
      <c r="N114" s="65"/>
      <c r="O114" s="65"/>
      <c r="P114" s="65"/>
      <c r="Q114" s="28" t="str">
        <f>VLOOKUP(B114,辅助信息!E:M,9,FALSE)</f>
        <v>ZTWM-CDGS-XS-2024-0179-四川商投-射洪城乡一体化建设项目</v>
      </c>
      <c r="R114" s="15"/>
    </row>
    <row r="115" hidden="1" spans="2:18">
      <c r="B115" s="28" t="s">
        <v>31</v>
      </c>
      <c r="C115" s="58">
        <v>45661</v>
      </c>
      <c r="D115" s="28" t="str">
        <f>VLOOKUP(B115,辅助信息!E:K,7,FALSE)</f>
        <v>JWDDCD2024121000136</v>
      </c>
      <c r="E115" s="28" t="str">
        <f>VLOOKUP(F115,辅助信息!A:B,2,FALSE)</f>
        <v>螺纹钢</v>
      </c>
      <c r="F115" s="28" t="s">
        <v>33</v>
      </c>
      <c r="G115" s="24">
        <v>35</v>
      </c>
      <c r="H115" s="24" t="e">
        <f>_xlfn._xlws.FILTER(#REF!,#REF!&amp;#REF!&amp;#REF!&amp;#REF!=C115&amp;F115&amp;I115&amp;J115,"未发货")</f>
        <v>#REF!</v>
      </c>
      <c r="I115" s="28" t="str">
        <f>VLOOKUP(B115,辅助信息!E:I,3,FALSE)</f>
        <v>（四川商建-射洪城乡一体化项目）遂宁市射洪市忠新幼儿园北侧约220米新溪小区</v>
      </c>
      <c r="J115" s="28" t="str">
        <f>VLOOKUP(B115,辅助信息!E:I,4,FALSE)</f>
        <v>柏子刚</v>
      </c>
      <c r="K115" s="28">
        <f>VLOOKUP(J115,辅助信息!H:I,2,FALSE)</f>
        <v>15692885305</v>
      </c>
      <c r="L115" s="66"/>
      <c r="M115" s="65"/>
      <c r="N115" s="65"/>
      <c r="O115" s="65"/>
      <c r="P115" s="65"/>
      <c r="Q115" s="28" t="str">
        <f>VLOOKUP(B115,辅助信息!E:M,9,FALSE)</f>
        <v>ZTWM-CDGS-XS-2024-0179-四川商投-射洪城乡一体化建设项目</v>
      </c>
      <c r="R115" s="15"/>
    </row>
    <row r="116" hidden="1" spans="2:18">
      <c r="B116" s="28" t="s">
        <v>31</v>
      </c>
      <c r="C116" s="58">
        <v>45661</v>
      </c>
      <c r="D116" s="28" t="str">
        <f>VLOOKUP(B116,辅助信息!E:K,7,FALSE)</f>
        <v>JWDDCD2024121000136</v>
      </c>
      <c r="E116" s="28" t="str">
        <f>VLOOKUP(F116,辅助信息!A:B,2,FALSE)</f>
        <v>螺纹钢</v>
      </c>
      <c r="F116" s="28" t="s">
        <v>46</v>
      </c>
      <c r="G116" s="24">
        <v>15</v>
      </c>
      <c r="H116" s="24" t="e">
        <f>_xlfn._xlws.FILTER(#REF!,#REF!&amp;#REF!&amp;#REF!&amp;#REF!=C116&amp;F116&amp;I116&amp;J116,"未发货")</f>
        <v>#REF!</v>
      </c>
      <c r="I116" s="28" t="str">
        <f>VLOOKUP(B116,辅助信息!E:I,3,FALSE)</f>
        <v>（四川商建-射洪城乡一体化项目）遂宁市射洪市忠新幼儿园北侧约220米新溪小区</v>
      </c>
      <c r="J116" s="28" t="str">
        <f>VLOOKUP(B116,辅助信息!E:I,4,FALSE)</f>
        <v>柏子刚</v>
      </c>
      <c r="K116" s="28">
        <f>VLOOKUP(J116,辅助信息!H:I,2,FALSE)</f>
        <v>15692885305</v>
      </c>
      <c r="L116" s="66"/>
      <c r="M116" s="65"/>
      <c r="N116" s="65"/>
      <c r="O116" s="65"/>
      <c r="P116" s="65"/>
      <c r="Q116" s="28" t="str">
        <f>VLOOKUP(B116,辅助信息!E:M,9,FALSE)</f>
        <v>ZTWM-CDGS-XS-2024-0179-四川商投-射洪城乡一体化建设项目</v>
      </c>
      <c r="R116" s="15"/>
    </row>
    <row r="117" hidden="1" spans="2:18">
      <c r="B117" s="28" t="s">
        <v>31</v>
      </c>
      <c r="C117" s="58">
        <v>45661</v>
      </c>
      <c r="D117" s="28" t="str">
        <f>VLOOKUP(B117,辅助信息!E:K,7,FALSE)</f>
        <v>JWDDCD2024121000136</v>
      </c>
      <c r="E117" s="28" t="str">
        <f>VLOOKUP(F117,辅助信息!A:B,2,FALSE)</f>
        <v>螺纹钢</v>
      </c>
      <c r="F117" s="28" t="s">
        <v>22</v>
      </c>
      <c r="G117" s="24">
        <v>35</v>
      </c>
      <c r="H117" s="24" t="e">
        <f>_xlfn._xlws.FILTER(#REF!,#REF!&amp;#REF!&amp;#REF!&amp;#REF!=C117&amp;F117&amp;I117&amp;J117,"未发货")</f>
        <v>#REF!</v>
      </c>
      <c r="I117" s="28" t="str">
        <f>VLOOKUP(B117,辅助信息!E:I,3,FALSE)</f>
        <v>（四川商建-射洪城乡一体化项目）遂宁市射洪市忠新幼儿园北侧约220米新溪小区</v>
      </c>
      <c r="J117" s="28" t="str">
        <f>VLOOKUP(B117,辅助信息!E:I,4,FALSE)</f>
        <v>柏子刚</v>
      </c>
      <c r="K117" s="28">
        <f>VLOOKUP(J117,辅助信息!H:I,2,FALSE)</f>
        <v>15692885305</v>
      </c>
      <c r="L117" s="64"/>
      <c r="M117" s="65"/>
      <c r="N117" s="65"/>
      <c r="O117" s="65"/>
      <c r="P117" s="65"/>
      <c r="Q117" s="28" t="str">
        <f>VLOOKUP(B117,辅助信息!E:M,9,FALSE)</f>
        <v>ZTWM-CDGS-XS-2024-0179-四川商投-射洪城乡一体化建设项目</v>
      </c>
      <c r="R117" s="15"/>
    </row>
    <row r="118" hidden="1" spans="2:18">
      <c r="B118" s="28" t="s">
        <v>50</v>
      </c>
      <c r="C118" s="58">
        <v>45661</v>
      </c>
      <c r="D118" s="28" t="str">
        <f>VLOOKUP(B118,辅助信息!E:K,7,FALSE)</f>
        <v>JWDDCD2024102400111</v>
      </c>
      <c r="E118" s="28" t="str">
        <f>VLOOKUP(F118,辅助信息!A:B,2,FALSE)</f>
        <v>高线</v>
      </c>
      <c r="F118" s="28" t="s">
        <v>51</v>
      </c>
      <c r="G118" s="24">
        <v>2</v>
      </c>
      <c r="H118" s="24" t="e">
        <f>_xlfn._xlws.FILTER(#REF!,#REF!&amp;#REF!&amp;#REF!&amp;#REF!=C118&amp;F118&amp;I118&amp;J118,"未发货")</f>
        <v>#REF!</v>
      </c>
      <c r="I118" s="28" t="str">
        <f>VLOOKUP(B118,辅助信息!E:I,3,FALSE)</f>
        <v>（五冶达州国道542项目-一工区路基四工段）人社社保就业服务窗口达州市达川区石梯镇愉活社区村民委员会</v>
      </c>
      <c r="J118" s="28" t="str">
        <f>VLOOKUP(B118,辅助信息!E:I,4,FALSE)</f>
        <v>杨勇</v>
      </c>
      <c r="K118" s="28">
        <f>VLOOKUP(J118,辅助信息!H:I,2,FALSE)</f>
        <v>18398563998</v>
      </c>
      <c r="L118" s="65" t="str">
        <f>VLOOKUP(B118,辅助信息!E:J,6,FALSE)</f>
        <v>五冶建设送货单,送货车型13米,装货前联系收货人核实到场规格,没提前告知进场规格现场不给予接收</v>
      </c>
      <c r="M118" s="65"/>
      <c r="N118" s="65"/>
      <c r="O118" s="65"/>
      <c r="P118" s="65"/>
      <c r="Q118" s="28" t="str">
        <f>VLOOKUP(B118,辅助信息!E:M,9,FALSE)</f>
        <v>ZTWM-CDGS-XS-2024-0181-五冶天府-国道542项目（二批次）</v>
      </c>
      <c r="R118" s="15"/>
    </row>
    <row r="119" hidden="1" spans="2:18">
      <c r="B119" s="28" t="s">
        <v>50</v>
      </c>
      <c r="C119" s="58">
        <v>45661</v>
      </c>
      <c r="D119" s="28" t="str">
        <f>VLOOKUP(B119,辅助信息!E:K,7,FALSE)</f>
        <v>JWDDCD2024102400111</v>
      </c>
      <c r="E119" s="28" t="str">
        <f>VLOOKUP(F119,辅助信息!A:B,2,FALSE)</f>
        <v>螺纹钢</v>
      </c>
      <c r="F119" s="28" t="s">
        <v>32</v>
      </c>
      <c r="G119" s="24">
        <v>12</v>
      </c>
      <c r="H119" s="24" t="e">
        <f>_xlfn._xlws.FILTER(#REF!,#REF!&amp;#REF!&amp;#REF!&amp;#REF!=C119&amp;F119&amp;I119&amp;J119,"未发货")</f>
        <v>#REF!</v>
      </c>
      <c r="I119" s="28" t="str">
        <f>VLOOKUP(B119,辅助信息!E:I,3,FALSE)</f>
        <v>（五冶达州国道542项目-一工区路基四工段）人社社保就业服务窗口达州市达川区石梯镇愉活社区村民委员会</v>
      </c>
      <c r="J119" s="28" t="str">
        <f>VLOOKUP(B119,辅助信息!E:I,4,FALSE)</f>
        <v>杨勇</v>
      </c>
      <c r="K119" s="28">
        <f>VLOOKUP(J119,辅助信息!H:I,2,FALSE)</f>
        <v>18398563998</v>
      </c>
      <c r="L119" s="66"/>
      <c r="M119" s="65"/>
      <c r="N119" s="65"/>
      <c r="O119" s="65"/>
      <c r="P119" s="65"/>
      <c r="Q119" s="28" t="str">
        <f>VLOOKUP(B119,辅助信息!E:M,9,FALSE)</f>
        <v>ZTWM-CDGS-XS-2024-0181-五冶天府-国道542项目（二批次）</v>
      </c>
      <c r="R119" s="15"/>
    </row>
    <row r="120" hidden="1" spans="2:18">
      <c r="B120" s="28" t="s">
        <v>50</v>
      </c>
      <c r="C120" s="58">
        <v>45661</v>
      </c>
      <c r="D120" s="28" t="str">
        <f>VLOOKUP(B120,辅助信息!E:K,7,FALSE)</f>
        <v>JWDDCD2024102400111</v>
      </c>
      <c r="E120" s="28" t="str">
        <f>VLOOKUP(F120,辅助信息!A:B,2,FALSE)</f>
        <v>螺纹钢</v>
      </c>
      <c r="F120" s="28" t="s">
        <v>52</v>
      </c>
      <c r="G120" s="24">
        <v>21</v>
      </c>
      <c r="H120" s="24" t="e">
        <f>_xlfn._xlws.FILTER(#REF!,#REF!&amp;#REF!&amp;#REF!&amp;#REF!=C120&amp;F120&amp;I120&amp;J120,"未发货")</f>
        <v>#REF!</v>
      </c>
      <c r="I120" s="28" t="str">
        <f>VLOOKUP(B120,辅助信息!E:I,3,FALSE)</f>
        <v>（五冶达州国道542项目-一工区路基四工段）人社社保就业服务窗口达州市达川区石梯镇愉活社区村民委员会</v>
      </c>
      <c r="J120" s="28" t="str">
        <f>VLOOKUP(B120,辅助信息!E:I,4,FALSE)</f>
        <v>杨勇</v>
      </c>
      <c r="K120" s="28">
        <f>VLOOKUP(J120,辅助信息!H:I,2,FALSE)</f>
        <v>18398563998</v>
      </c>
      <c r="L120" s="64"/>
      <c r="M120" s="65"/>
      <c r="N120" s="65"/>
      <c r="O120" s="65"/>
      <c r="P120" s="65"/>
      <c r="Q120" s="28" t="str">
        <f>VLOOKUP(B120,辅助信息!E:M,9,FALSE)</f>
        <v>ZTWM-CDGS-XS-2024-0181-五冶天府-国道542项目（二批次）</v>
      </c>
      <c r="R120" s="15"/>
    </row>
    <row r="121" hidden="1" spans="2:18">
      <c r="B121" s="28" t="s">
        <v>29</v>
      </c>
      <c r="C121" s="58">
        <v>45661</v>
      </c>
      <c r="D121" s="28" t="str">
        <f>VLOOKUP(B121,辅助信息!E:K,7,FALSE)</f>
        <v>JWDDCD2024102400111</v>
      </c>
      <c r="E121" s="28" t="str">
        <f>VLOOKUP(F121,辅助信息!A:B,2,FALSE)</f>
        <v>高线</v>
      </c>
      <c r="F121" s="28" t="s">
        <v>53</v>
      </c>
      <c r="G121" s="24">
        <v>70</v>
      </c>
      <c r="H121" s="24" t="e">
        <f>_xlfn._xlws.FILTER(#REF!,#REF!&amp;#REF!&amp;#REF!&amp;#REF!=C121&amp;F121&amp;I121&amp;J121,"未发货")</f>
        <v>#REF!</v>
      </c>
      <c r="I121" s="28" t="str">
        <f>VLOOKUP(B121,辅助信息!E:I,3,FALSE)</f>
        <v>（五冶达州国道542项目-二工区黄家湾隧道工段）四川省达州市达川区赵固镇黄家坡</v>
      </c>
      <c r="J121" s="28" t="str">
        <f>VLOOKUP(B121,辅助信息!E:I,4,FALSE)</f>
        <v>罗永方</v>
      </c>
      <c r="K121" s="28">
        <f>VLOOKUP(J121,辅助信息!H:I,2,FALSE)</f>
        <v>13551450899</v>
      </c>
      <c r="L121" s="65" t="str">
        <f>VLOOKUP(B121,辅助信息!E:J,6,FALSE)</f>
        <v>五冶建设送货单,4份材质书,送货车型9.6米,装货前联系收货人核实到场规格,没提前告知进场规格现场不给予接收</v>
      </c>
      <c r="M121" s="65"/>
      <c r="N121" s="65"/>
      <c r="O121" s="65"/>
      <c r="P121" s="65"/>
      <c r="Q121" s="28" t="str">
        <f>VLOOKUP(B121,辅助信息!E:M,9,FALSE)</f>
        <v>ZTWM-CDGS-XS-2024-0181-五冶天府-国道542项目（二批次）</v>
      </c>
      <c r="R121" s="15"/>
    </row>
    <row r="122" hidden="1" spans="2:18">
      <c r="B122" s="28" t="s">
        <v>29</v>
      </c>
      <c r="C122" s="58">
        <v>45661</v>
      </c>
      <c r="D122" s="28" t="str">
        <f>VLOOKUP(B122,辅助信息!E:K,7,FALSE)</f>
        <v>JWDDCD2024102400111</v>
      </c>
      <c r="E122" s="28" t="str">
        <f>VLOOKUP(F122,辅助信息!A:B,2,FALSE)</f>
        <v>螺纹钢</v>
      </c>
      <c r="F122" s="28" t="s">
        <v>28</v>
      </c>
      <c r="G122" s="24">
        <v>70</v>
      </c>
      <c r="H122" s="24" t="e">
        <f>_xlfn._xlws.FILTER(#REF!,#REF!&amp;#REF!&amp;#REF!&amp;#REF!=C122&amp;F122&amp;I122&amp;J122,"未发货")</f>
        <v>#REF!</v>
      </c>
      <c r="I122" s="28" t="str">
        <f>VLOOKUP(B122,辅助信息!E:I,3,FALSE)</f>
        <v>（五冶达州国道542项目-二工区黄家湾隧道工段）四川省达州市达川区赵固镇黄家坡</v>
      </c>
      <c r="J122" s="28" t="str">
        <f>VLOOKUP(B122,辅助信息!E:I,4,FALSE)</f>
        <v>罗永方</v>
      </c>
      <c r="K122" s="28">
        <f>VLOOKUP(J122,辅助信息!H:I,2,FALSE)</f>
        <v>13551450899</v>
      </c>
      <c r="L122" s="64"/>
      <c r="M122" s="65"/>
      <c r="N122" s="65"/>
      <c r="O122" s="65"/>
      <c r="P122" s="65"/>
      <c r="Q122" s="28" t="str">
        <f>VLOOKUP(B122,辅助信息!E:M,9,FALSE)</f>
        <v>ZTWM-CDGS-XS-2024-0181-五冶天府-国道542项目（二批次）</v>
      </c>
      <c r="R122" s="15"/>
    </row>
    <row r="123" hidden="1" spans="2:18">
      <c r="B123" s="28" t="s">
        <v>54</v>
      </c>
      <c r="C123" s="58">
        <v>45661</v>
      </c>
      <c r="D123" s="28" t="str">
        <f>VLOOKUP(B123,辅助信息!E:K,7,FALSE)</f>
        <v>JWDDCD2024102400111</v>
      </c>
      <c r="E123" s="28" t="str">
        <f>VLOOKUP(F123,辅助信息!A:B,2,FALSE)</f>
        <v>螺纹钢</v>
      </c>
      <c r="F123" s="28" t="s">
        <v>32</v>
      </c>
      <c r="G123" s="24">
        <v>15</v>
      </c>
      <c r="H123" s="24" t="e">
        <f>_xlfn._xlws.FILTER(#REF!,#REF!&amp;#REF!&amp;#REF!&amp;#REF!=C123&amp;F123&amp;I123&amp;J123,"未发货")</f>
        <v>#REF!</v>
      </c>
      <c r="I123" s="28" t="str">
        <f>VLOOKUP(B123,辅助信息!E:I,3,FALSE)</f>
        <v>（五冶达州国道542项目-二工区巴河特大桥工段-5号墩）四川省达州市达川区石梯镇固家村村民委员会</v>
      </c>
      <c r="J123" s="28" t="str">
        <f>VLOOKUP(B123,辅助信息!E:I,4,FALSE)</f>
        <v>谭福中</v>
      </c>
      <c r="K123" s="28">
        <f>VLOOKUP(J123,辅助信息!H:I,2,FALSE)</f>
        <v>15828538619</v>
      </c>
      <c r="L123" s="65" t="str">
        <f>VLOOKUP(B123,辅助信息!E:J,6,FALSE)</f>
        <v>五冶建设送货单,4份材质书,送货车型13米,装货前联系收货人核实到场规格,没提前告知进场规格现场不给予接收</v>
      </c>
      <c r="M123" s="65"/>
      <c r="N123" s="65"/>
      <c r="O123" s="65"/>
      <c r="P123" s="65"/>
      <c r="Q123" s="28" t="str">
        <f>VLOOKUP(B123,辅助信息!E:M,9,FALSE)</f>
        <v>ZTWM-CDGS-XS-2024-0181-五冶天府-国道542项目（二批次）</v>
      </c>
      <c r="R123" s="15"/>
    </row>
    <row r="124" hidden="1" spans="2:18">
      <c r="B124" s="28" t="s">
        <v>54</v>
      </c>
      <c r="C124" s="58">
        <v>45661</v>
      </c>
      <c r="D124" s="28" t="str">
        <f>VLOOKUP(B124,辅助信息!E:K,7,FALSE)</f>
        <v>JWDDCD2024102400111</v>
      </c>
      <c r="E124" s="28" t="str">
        <f>VLOOKUP(F124,辅助信息!A:B,2,FALSE)</f>
        <v>螺纹钢</v>
      </c>
      <c r="F124" s="28" t="s">
        <v>33</v>
      </c>
      <c r="G124" s="24">
        <v>60</v>
      </c>
      <c r="H124" s="24" t="e">
        <f>_xlfn._xlws.FILTER(#REF!,#REF!&amp;#REF!&amp;#REF!&amp;#REF!=C124&amp;F124&amp;I124&amp;J124,"未发货")</f>
        <v>#REF!</v>
      </c>
      <c r="I124" s="28" t="str">
        <f>VLOOKUP(B124,辅助信息!E:I,3,FALSE)</f>
        <v>（五冶达州国道542项目-二工区巴河特大桥工段-5号墩）四川省达州市达川区石梯镇固家村村民委员会</v>
      </c>
      <c r="J124" s="28" t="str">
        <f>VLOOKUP(B124,辅助信息!E:I,4,FALSE)</f>
        <v>谭福中</v>
      </c>
      <c r="K124" s="28">
        <f>VLOOKUP(J124,辅助信息!H:I,2,FALSE)</f>
        <v>15828538619</v>
      </c>
      <c r="L124" s="66"/>
      <c r="M124" s="65"/>
      <c r="N124" s="65"/>
      <c r="O124" s="65"/>
      <c r="P124" s="65"/>
      <c r="Q124" s="28" t="str">
        <f>VLOOKUP(B124,辅助信息!E:M,9,FALSE)</f>
        <v>ZTWM-CDGS-XS-2024-0181-五冶天府-国道542项目（二批次）</v>
      </c>
      <c r="R124" s="15"/>
    </row>
    <row r="125" hidden="1" spans="2:18">
      <c r="B125" s="28" t="s">
        <v>54</v>
      </c>
      <c r="C125" s="58">
        <v>45661</v>
      </c>
      <c r="D125" s="28" t="str">
        <f>VLOOKUP(B125,辅助信息!E:K,7,FALSE)</f>
        <v>JWDDCD2024102400111</v>
      </c>
      <c r="E125" s="28" t="str">
        <f>VLOOKUP(F125,辅助信息!A:B,2,FALSE)</f>
        <v>螺纹钢</v>
      </c>
      <c r="F125" s="28" t="s">
        <v>28</v>
      </c>
      <c r="G125" s="24">
        <v>15</v>
      </c>
      <c r="H125" s="24" t="e">
        <f>_xlfn._xlws.FILTER(#REF!,#REF!&amp;#REF!&amp;#REF!&amp;#REF!=C125&amp;F125&amp;I125&amp;J125,"未发货")</f>
        <v>#REF!</v>
      </c>
      <c r="I125" s="28" t="str">
        <f>VLOOKUP(B125,辅助信息!E:I,3,FALSE)</f>
        <v>（五冶达州国道542项目-二工区巴河特大桥工段-5号墩）四川省达州市达川区石梯镇固家村村民委员会</v>
      </c>
      <c r="J125" s="28" t="str">
        <f>VLOOKUP(B125,辅助信息!E:I,4,FALSE)</f>
        <v>谭福中</v>
      </c>
      <c r="K125" s="28">
        <f>VLOOKUP(J125,辅助信息!H:I,2,FALSE)</f>
        <v>15828538619</v>
      </c>
      <c r="L125" s="64"/>
      <c r="M125" s="65"/>
      <c r="N125" s="65"/>
      <c r="O125" s="65"/>
      <c r="P125" s="65"/>
      <c r="Q125" s="28" t="str">
        <f>VLOOKUP(B125,辅助信息!E:M,9,FALSE)</f>
        <v>ZTWM-CDGS-XS-2024-0181-五冶天府-国道542项目（二批次）</v>
      </c>
      <c r="R125" s="15"/>
    </row>
    <row r="126" hidden="1" spans="1:18">
      <c r="A126" s="70" t="s">
        <v>55</v>
      </c>
      <c r="B126" s="28" t="s">
        <v>56</v>
      </c>
      <c r="C126" s="58">
        <v>45661</v>
      </c>
      <c r="D126" s="28" t="str">
        <f>VLOOKUP(B126,辅助信息!E:K,7,FALSE)</f>
        <v>JWDDCD2025052800131</v>
      </c>
      <c r="E126" s="28" t="str">
        <f>VLOOKUP(F126,辅助信息!A:B,2,FALSE)</f>
        <v>高线</v>
      </c>
      <c r="F126" s="28" t="s">
        <v>57</v>
      </c>
      <c r="G126" s="24">
        <v>6</v>
      </c>
      <c r="H126" s="24" t="e">
        <f>_xlfn._xlws.FILTER(#REF!,#REF!&amp;#REF!&amp;#REF!&amp;#REF!=C126&amp;F126&amp;I126&amp;J126,"未发货")</f>
        <v>#REF!</v>
      </c>
      <c r="I126" s="28" t="str">
        <f>VLOOKUP(B126,辅助信息!E:I,3,FALSE)</f>
        <v>（商投建工达州中医药科技园-4工区-7号楼）达州市通川区达州中医药职业学院犀牛大道北段</v>
      </c>
      <c r="J126" s="28" t="str">
        <f>VLOOKUP(B126,辅助信息!E:I,4,FALSE)</f>
        <v>张扬</v>
      </c>
      <c r="K126" s="28">
        <f>VLOOKUP(J126,辅助信息!H:I,2,FALSE)</f>
        <v>18381904567</v>
      </c>
      <c r="L126" s="45"/>
      <c r="M126" s="45"/>
      <c r="N126" s="45"/>
      <c r="O126" s="45"/>
      <c r="P126" s="45"/>
      <c r="Q126" s="15"/>
      <c r="R126" s="15"/>
    </row>
    <row r="127" hidden="1" spans="1:18">
      <c r="A127" s="66"/>
      <c r="B127" s="28" t="s">
        <v>56</v>
      </c>
      <c r="C127" s="58">
        <v>45661</v>
      </c>
      <c r="D127" s="28" t="str">
        <f>VLOOKUP(B127,辅助信息!E:K,7,FALSE)</f>
        <v>JWDDCD2025052800131</v>
      </c>
      <c r="E127" s="28" t="str">
        <f>VLOOKUP(F127,辅助信息!A:B,2,FALSE)</f>
        <v>盘螺</v>
      </c>
      <c r="F127" s="28" t="s">
        <v>49</v>
      </c>
      <c r="G127" s="24">
        <v>9</v>
      </c>
      <c r="H127" s="24" t="e">
        <f>_xlfn._xlws.FILTER(#REF!,#REF!&amp;#REF!&amp;#REF!&amp;#REF!=C127&amp;F127&amp;I127&amp;J127,"未发货")</f>
        <v>#REF!</v>
      </c>
      <c r="I127" s="28" t="str">
        <f>VLOOKUP(B127,辅助信息!E:I,3,FALSE)</f>
        <v>（商投建工达州中医药科技园-4工区-7号楼）达州市通川区达州中医药职业学院犀牛大道北段</v>
      </c>
      <c r="J127" s="28" t="str">
        <f>VLOOKUP(B127,辅助信息!E:I,4,FALSE)</f>
        <v>张扬</v>
      </c>
      <c r="K127" s="28">
        <f>VLOOKUP(J127,辅助信息!H:I,2,FALSE)</f>
        <v>18381904567</v>
      </c>
      <c r="L127" s="45"/>
      <c r="M127" s="45"/>
      <c r="N127" s="45"/>
      <c r="O127" s="45"/>
      <c r="P127" s="45"/>
      <c r="Q127" s="15"/>
      <c r="R127" s="15"/>
    </row>
    <row r="128" hidden="1" spans="1:18">
      <c r="A128" s="66"/>
      <c r="B128" s="28" t="s">
        <v>56</v>
      </c>
      <c r="C128" s="58">
        <v>45661</v>
      </c>
      <c r="D128" s="28" t="str">
        <f>VLOOKUP(B128,辅助信息!E:K,7,FALSE)</f>
        <v>JWDDCD2025052800131</v>
      </c>
      <c r="E128" s="28" t="str">
        <f>VLOOKUP(F128,辅助信息!A:B,2,FALSE)</f>
        <v>螺纹钢</v>
      </c>
      <c r="F128" s="28" t="s">
        <v>30</v>
      </c>
      <c r="G128" s="24">
        <v>3</v>
      </c>
      <c r="H128" s="24" t="e">
        <f>_xlfn._xlws.FILTER(#REF!,#REF!&amp;#REF!&amp;#REF!&amp;#REF!=C128&amp;F128&amp;I128&amp;J128,"未发货")</f>
        <v>#REF!</v>
      </c>
      <c r="I128" s="28" t="str">
        <f>VLOOKUP(B128,辅助信息!E:I,3,FALSE)</f>
        <v>（商投建工达州中医药科技园-4工区-7号楼）达州市通川区达州中医药职业学院犀牛大道北段</v>
      </c>
      <c r="J128" s="28" t="str">
        <f>VLOOKUP(B128,辅助信息!E:I,4,FALSE)</f>
        <v>张扬</v>
      </c>
      <c r="K128" s="28">
        <f>VLOOKUP(J128,辅助信息!H:I,2,FALSE)</f>
        <v>18381904567</v>
      </c>
      <c r="L128" s="45"/>
      <c r="M128" s="45"/>
      <c r="N128" s="45"/>
      <c r="O128" s="45"/>
      <c r="P128" s="45"/>
      <c r="Q128" s="15"/>
      <c r="R128" s="15"/>
    </row>
    <row r="129" hidden="1" spans="1:18">
      <c r="A129" s="66"/>
      <c r="B129" s="28" t="s">
        <v>56</v>
      </c>
      <c r="C129" s="58">
        <v>45661</v>
      </c>
      <c r="D129" s="28" t="str">
        <f>VLOOKUP(B129,辅助信息!E:K,7,FALSE)</f>
        <v>JWDDCD2025052800131</v>
      </c>
      <c r="E129" s="28" t="str">
        <f>VLOOKUP(F129,辅助信息!A:B,2,FALSE)</f>
        <v>螺纹钢</v>
      </c>
      <c r="F129" s="28" t="s">
        <v>28</v>
      </c>
      <c r="G129" s="24">
        <v>15</v>
      </c>
      <c r="H129" s="24" t="e">
        <f>_xlfn._xlws.FILTER(#REF!,#REF!&amp;#REF!&amp;#REF!&amp;#REF!=C129&amp;F129&amp;I129&amp;J129,"未发货")</f>
        <v>#REF!</v>
      </c>
      <c r="I129" s="28" t="str">
        <f>VLOOKUP(B129,辅助信息!E:I,3,FALSE)</f>
        <v>（商投建工达州中医药科技园-4工区-7号楼）达州市通川区达州中医药职业学院犀牛大道北段</v>
      </c>
      <c r="J129" s="28" t="str">
        <f>VLOOKUP(B129,辅助信息!E:I,4,FALSE)</f>
        <v>张扬</v>
      </c>
      <c r="K129" s="28">
        <f>VLOOKUP(J129,辅助信息!H:I,2,FALSE)</f>
        <v>18381904567</v>
      </c>
      <c r="L129" s="45"/>
      <c r="M129" s="45"/>
      <c r="N129" s="45"/>
      <c r="O129" s="45"/>
      <c r="P129" s="45"/>
      <c r="Q129" s="15"/>
      <c r="R129" s="15"/>
    </row>
    <row r="130" hidden="1" spans="1:18">
      <c r="A130" s="66"/>
      <c r="B130" s="28" t="s">
        <v>56</v>
      </c>
      <c r="C130" s="58">
        <v>45661</v>
      </c>
      <c r="D130" s="28" t="str">
        <f>VLOOKUP(B130,辅助信息!E:K,7,FALSE)</f>
        <v>JWDDCD2025052800131</v>
      </c>
      <c r="E130" s="28" t="str">
        <f>VLOOKUP(F130,辅助信息!A:B,2,FALSE)</f>
        <v>螺纹钢</v>
      </c>
      <c r="F130" s="28" t="s">
        <v>21</v>
      </c>
      <c r="G130" s="24">
        <v>6</v>
      </c>
      <c r="H130" s="24" t="e">
        <f>_xlfn._xlws.FILTER(#REF!,#REF!&amp;#REF!&amp;#REF!&amp;#REF!=C130&amp;F130&amp;I130&amp;J130,"未发货")</f>
        <v>#REF!</v>
      </c>
      <c r="I130" s="28" t="str">
        <f>VLOOKUP(B130,辅助信息!E:I,3,FALSE)</f>
        <v>（商投建工达州中医药科技园-4工区-7号楼）达州市通川区达州中医药职业学院犀牛大道北段</v>
      </c>
      <c r="J130" s="28" t="str">
        <f>VLOOKUP(B130,辅助信息!E:I,4,FALSE)</f>
        <v>张扬</v>
      </c>
      <c r="K130" s="28">
        <f>VLOOKUP(J130,辅助信息!H:I,2,FALSE)</f>
        <v>18381904567</v>
      </c>
      <c r="L130" s="45"/>
      <c r="M130" s="45"/>
      <c r="N130" s="45"/>
      <c r="O130" s="45"/>
      <c r="P130" s="45"/>
      <c r="Q130" s="15"/>
      <c r="R130" s="15"/>
    </row>
    <row r="131" hidden="1" spans="1:18">
      <c r="A131" s="66"/>
      <c r="B131" s="28" t="s">
        <v>56</v>
      </c>
      <c r="C131" s="58">
        <v>45661</v>
      </c>
      <c r="D131" s="28" t="str">
        <f>VLOOKUP(B131,辅助信息!E:K,7,FALSE)</f>
        <v>JWDDCD2025052800131</v>
      </c>
      <c r="E131" s="28" t="str">
        <f>VLOOKUP(F131,辅助信息!A:B,2,FALSE)</f>
        <v>螺纹钢</v>
      </c>
      <c r="F131" s="28" t="s">
        <v>58</v>
      </c>
      <c r="G131" s="24">
        <v>27</v>
      </c>
      <c r="H131" s="24" t="e">
        <f>_xlfn._xlws.FILTER(#REF!,#REF!&amp;#REF!&amp;#REF!&amp;#REF!=C131&amp;F131&amp;I131&amp;J131,"未发货")</f>
        <v>#REF!</v>
      </c>
      <c r="I131" s="28" t="str">
        <f>VLOOKUP(B131,辅助信息!E:I,3,FALSE)</f>
        <v>（商投建工达州中医药科技园-4工区-7号楼）达州市通川区达州中医药职业学院犀牛大道北段</v>
      </c>
      <c r="J131" s="28" t="str">
        <f>VLOOKUP(B131,辅助信息!E:I,4,FALSE)</f>
        <v>张扬</v>
      </c>
      <c r="K131" s="28">
        <f>VLOOKUP(J131,辅助信息!H:I,2,FALSE)</f>
        <v>18381904567</v>
      </c>
      <c r="L131" s="45"/>
      <c r="M131" s="45"/>
      <c r="N131" s="45"/>
      <c r="O131" s="45"/>
      <c r="P131" s="45"/>
      <c r="Q131" s="15"/>
      <c r="R131" s="15"/>
    </row>
    <row r="132" hidden="1" spans="1:18">
      <c r="A132" s="66"/>
      <c r="B132" s="28" t="s">
        <v>56</v>
      </c>
      <c r="C132" s="58">
        <v>45661</v>
      </c>
      <c r="D132" s="28" t="str">
        <f>VLOOKUP(B132,辅助信息!E:K,7,FALSE)</f>
        <v>JWDDCD2025052800131</v>
      </c>
      <c r="E132" s="28" t="str">
        <f>VLOOKUP(F132,辅助信息!A:B,2,FALSE)</f>
        <v>螺纹钢</v>
      </c>
      <c r="F132" s="28" t="s">
        <v>46</v>
      </c>
      <c r="G132" s="24">
        <v>9</v>
      </c>
      <c r="H132" s="24" t="e">
        <f>_xlfn._xlws.FILTER(#REF!,#REF!&amp;#REF!&amp;#REF!&amp;#REF!=C132&amp;F132&amp;I132&amp;J132,"未发货")</f>
        <v>#REF!</v>
      </c>
      <c r="I132" s="28" t="str">
        <f>VLOOKUP(B132,辅助信息!E:I,3,FALSE)</f>
        <v>（商投建工达州中医药科技园-4工区-7号楼）达州市通川区达州中医药职业学院犀牛大道北段</v>
      </c>
      <c r="J132" s="28" t="str">
        <f>VLOOKUP(B132,辅助信息!E:I,4,FALSE)</f>
        <v>张扬</v>
      </c>
      <c r="K132" s="28">
        <f>VLOOKUP(J132,辅助信息!H:I,2,FALSE)</f>
        <v>18381904567</v>
      </c>
      <c r="L132" s="45"/>
      <c r="M132" s="45"/>
      <c r="N132" s="45"/>
      <c r="O132" s="45"/>
      <c r="P132" s="45"/>
      <c r="Q132" s="15"/>
      <c r="R132" s="15"/>
    </row>
    <row r="133" hidden="1" spans="1:18">
      <c r="A133" s="64"/>
      <c r="B133" s="71" t="s">
        <v>56</v>
      </c>
      <c r="C133" s="72">
        <v>45661</v>
      </c>
      <c r="D133" s="71" t="str">
        <f>VLOOKUP(B133,辅助信息!E:K,7,FALSE)</f>
        <v>JWDDCD2025052800131</v>
      </c>
      <c r="E133" s="71" t="str">
        <f>VLOOKUP(F133,辅助信息!A:B,2,FALSE)</f>
        <v>螺纹钢</v>
      </c>
      <c r="F133" s="71" t="s">
        <v>22</v>
      </c>
      <c r="G133" s="73">
        <v>12</v>
      </c>
      <c r="H133" s="73" t="e">
        <f>_xlfn._xlws.FILTER(#REF!,#REF!&amp;#REF!&amp;#REF!&amp;#REF!=C133&amp;F133&amp;I133&amp;J133,"未发货")</f>
        <v>#REF!</v>
      </c>
      <c r="I133" s="71" t="str">
        <f>VLOOKUP(B133,辅助信息!E:I,3,FALSE)</f>
        <v>（商投建工达州中医药科技园-4工区-7号楼）达州市通川区达州中医药职业学院犀牛大道北段</v>
      </c>
      <c r="J133" s="71" t="str">
        <f>VLOOKUP(B133,辅助信息!E:I,4,FALSE)</f>
        <v>张扬</v>
      </c>
      <c r="K133" s="71">
        <f>VLOOKUP(J133,辅助信息!H:I,2,FALSE)</f>
        <v>18381904567</v>
      </c>
      <c r="L133" s="45"/>
      <c r="M133" s="45"/>
      <c r="N133" s="45"/>
      <c r="O133" s="45"/>
      <c r="P133" s="45"/>
      <c r="Q133" s="15"/>
      <c r="R133" s="15"/>
    </row>
    <row r="134" ht="78.75" hidden="1" customHeight="1" spans="1:18">
      <c r="A134" s="59"/>
      <c r="B134" s="28" t="s">
        <v>59</v>
      </c>
      <c r="C134" s="58">
        <v>45662</v>
      </c>
      <c r="D134" s="28" t="str">
        <f>VLOOKUP(B134,辅助信息!E:K,7,FALSE)</f>
        <v>JWDDCD2025051000019</v>
      </c>
      <c r="E134" s="28" t="str">
        <f>VLOOKUP(F134,辅助信息!A:B,2,FALSE)</f>
        <v>盘螺</v>
      </c>
      <c r="F134" s="28" t="s">
        <v>49</v>
      </c>
      <c r="G134" s="24">
        <v>35</v>
      </c>
      <c r="H134" s="24" t="e">
        <f>_xlfn._xlws.FILTER(#REF!,#REF!&amp;#REF!&amp;#REF!&amp;#REF!=C134&amp;F134&amp;I134&amp;J134,"未发货")</f>
        <v>#REF!</v>
      </c>
      <c r="I134" s="28" t="str">
        <f>VLOOKUP(B134,辅助信息!E:I,3,FALSE)</f>
        <v>(五冶钢构医学科学产业园建设项目房建二部-三标（1-2）)四川省南充市顺庆区搬罾街道学府大道二段</v>
      </c>
      <c r="J134" s="28" t="str">
        <f>VLOOKUP(B134,辅助信息!E:I,4,FALSE)</f>
        <v>安南</v>
      </c>
      <c r="K134" s="28">
        <f>VLOOKUP(J134,辅助信息!H:I,2,FALSE)</f>
        <v>19950525030</v>
      </c>
      <c r="L134" s="74" t="str">
        <f>VLOOKUP(B134,辅助信息!E:J,6,FALSE)</f>
        <v>送货单：送货单位：南充思临新材料科技有限公司,收货单位：五冶集团川北(南充)建设有限公司,项目名称：南充医学科学产业园,送货车型13米,装货前联系收货人核实到场规格</v>
      </c>
      <c r="M134" s="74"/>
      <c r="N134" s="74"/>
      <c r="O134" s="74"/>
      <c r="P134" s="74"/>
      <c r="Q134" s="28" t="str">
        <f>VLOOKUP(B134,辅助信息!E:M,9,FALSE)</f>
        <v>ZTWM-CDGS-XS-2024-0248-五冶钢构-南充市医学院项目</v>
      </c>
      <c r="R134" s="15"/>
    </row>
    <row r="135" hidden="1" spans="2:18">
      <c r="B135" s="28" t="s">
        <v>24</v>
      </c>
      <c r="C135" s="58">
        <v>45662</v>
      </c>
      <c r="D135" s="28" t="str">
        <f>VLOOKUP(B135,辅助信息!E:K,7,FALSE)</f>
        <v>JWDDCD2025051000019</v>
      </c>
      <c r="E135" s="28" t="str">
        <f>VLOOKUP(F135,辅助信息!A:B,2,FALSE)</f>
        <v>螺纹钢</v>
      </c>
      <c r="F135" s="28" t="s">
        <v>21</v>
      </c>
      <c r="G135" s="24">
        <v>10</v>
      </c>
      <c r="H135" s="24" t="e">
        <f>_xlfn._xlws.FILTER(#REF!,#REF!&amp;#REF!&amp;#REF!&amp;#REF!=C135&amp;F135&amp;I135&amp;J135,"未发货")</f>
        <v>#REF!</v>
      </c>
      <c r="I135" s="28" t="str">
        <f>VLOOKUP(B135,辅助信息!E:I,3,FALSE)</f>
        <v>(五冶钢构医学科学产业园建设项目房建三部-一标（7-4）)四川省南充市顺庆区搬罾街道学府大道二段</v>
      </c>
      <c r="J135" s="28" t="str">
        <f>VLOOKUP(B135,辅助信息!E:I,4,FALSE)</f>
        <v>郑林</v>
      </c>
      <c r="K135" s="28">
        <f>VLOOKUP(J135,辅助信息!H:I,2,FALSE)</f>
        <v>18349955455</v>
      </c>
      <c r="L135" s="65" t="str">
        <f>VLOOKUP(B135,辅助信息!E:J,6,FALSE)</f>
        <v>送货单：送货单位：南充思临新材料科技有限公司,收货单位：五冶集团川北(南充)建设有限公司,项目名称：南充医学科学产业园,送货车型13米,装货前联系收货人核实到场规格</v>
      </c>
      <c r="M135" s="65"/>
      <c r="N135" s="65"/>
      <c r="O135" s="65"/>
      <c r="P135" s="65"/>
      <c r="Q135" s="28" t="str">
        <f>VLOOKUP(B135,辅助信息!E:M,9,FALSE)</f>
        <v>ZTWM-CDGS-XS-2024-0248-五冶钢构-南充市医学院项目</v>
      </c>
      <c r="R135" s="15"/>
    </row>
    <row r="136" hidden="1" spans="2:18">
      <c r="B136" s="28" t="s">
        <v>24</v>
      </c>
      <c r="C136" s="58">
        <v>45662</v>
      </c>
      <c r="D136" s="28" t="str">
        <f>VLOOKUP(B136,辅助信息!E:K,7,FALSE)</f>
        <v>JWDDCD2025051000019</v>
      </c>
      <c r="E136" s="28" t="str">
        <f>VLOOKUP(F136,辅助信息!A:B,2,FALSE)</f>
        <v>螺纹钢</v>
      </c>
      <c r="F136" s="28" t="s">
        <v>22</v>
      </c>
      <c r="G136" s="24">
        <v>25</v>
      </c>
      <c r="H136" s="24" t="e">
        <f>_xlfn._xlws.FILTER(#REF!,#REF!&amp;#REF!&amp;#REF!&amp;#REF!=C136&amp;F136&amp;I136&amp;J136,"未发货")</f>
        <v>#REF!</v>
      </c>
      <c r="I136" s="28" t="str">
        <f>VLOOKUP(B136,辅助信息!E:I,3,FALSE)</f>
        <v>(五冶钢构医学科学产业园建设项目房建三部-一标（7-4）)四川省南充市顺庆区搬罾街道学府大道二段</v>
      </c>
      <c r="J136" s="28" t="str">
        <f>VLOOKUP(B136,辅助信息!E:I,4,FALSE)</f>
        <v>郑林</v>
      </c>
      <c r="K136" s="28">
        <f>VLOOKUP(J136,辅助信息!H:I,2,FALSE)</f>
        <v>18349955455</v>
      </c>
      <c r="L136" s="64"/>
      <c r="M136" s="65"/>
      <c r="N136" s="65"/>
      <c r="O136" s="65"/>
      <c r="P136" s="65"/>
      <c r="Q136" s="28" t="str">
        <f>VLOOKUP(B136,辅助信息!E:M,9,FALSE)</f>
        <v>ZTWM-CDGS-XS-2024-0248-五冶钢构-南充市医学院项目</v>
      </c>
      <c r="R136" s="15"/>
    </row>
    <row r="137" hidden="1" spans="2:18">
      <c r="B137" s="28" t="s">
        <v>25</v>
      </c>
      <c r="C137" s="58">
        <v>45662</v>
      </c>
      <c r="D137" s="28" t="str">
        <f>VLOOKUP(B137,辅助信息!E:K,7,FALSE)</f>
        <v>JWDDCD2024102400111</v>
      </c>
      <c r="E137" s="28" t="str">
        <f>VLOOKUP(F137,辅助信息!A:B,2,FALSE)</f>
        <v>盘螺</v>
      </c>
      <c r="F137" s="28" t="s">
        <v>26</v>
      </c>
      <c r="G137" s="24">
        <v>3</v>
      </c>
      <c r="H137" s="24" t="e">
        <f>_xlfn._xlws.FILTER(#REF!,#REF!&amp;#REF!&amp;#REF!&amp;#REF!=C137&amp;F137&amp;I137&amp;J137,"未发货")</f>
        <v>#REF!</v>
      </c>
      <c r="I137" s="28" t="str">
        <f>VLOOKUP(B137,辅助信息!E:I,3,FALSE)</f>
        <v>（五冶达州国道542项目-二工区路基五工段）四川省达州市达川区赵固镇黄家坡</v>
      </c>
      <c r="J137" s="28" t="str">
        <f>VLOOKUP(B137,辅助信息!E:I,4,FALSE)</f>
        <v>潘远林</v>
      </c>
      <c r="K137" s="28">
        <f>VLOOKUP(J137,辅助信息!H:I,2,FALSE)</f>
        <v>18281865966</v>
      </c>
      <c r="L137" s="65" t="str">
        <f>VLOOKUP(B137,辅助信息!E:J,6,FALSE)</f>
        <v>五冶建设送货单,4份材质书,送货车型9.6米,（运输车辆不能走从赵固到工地上这条路,村民群体堵路只能走9号便道）,装货前联系收货人核实到场规格,没提前告知进场规格现场不给予接收</v>
      </c>
      <c r="M137" s="65"/>
      <c r="N137" s="65"/>
      <c r="O137" s="65"/>
      <c r="P137" s="65"/>
      <c r="Q137" s="28" t="str">
        <f>VLOOKUP(B137,辅助信息!E:M,9,FALSE)</f>
        <v>ZTWM-CDGS-XS-2024-0181-五冶天府-国道542项目（二批次）</v>
      </c>
      <c r="R137" s="15"/>
    </row>
    <row r="138" hidden="1" spans="2:18">
      <c r="B138" s="28" t="s">
        <v>25</v>
      </c>
      <c r="C138" s="58">
        <v>45662</v>
      </c>
      <c r="D138" s="28" t="str">
        <f>VLOOKUP(B138,辅助信息!E:K,7,FALSE)</f>
        <v>JWDDCD2024102400111</v>
      </c>
      <c r="E138" s="28" t="str">
        <f>VLOOKUP(F138,辅助信息!A:B,2,FALSE)</f>
        <v>螺纹钢</v>
      </c>
      <c r="F138" s="28" t="s">
        <v>27</v>
      </c>
      <c r="G138" s="24">
        <v>13</v>
      </c>
      <c r="H138" s="24" t="e">
        <f>_xlfn._xlws.FILTER(#REF!,#REF!&amp;#REF!&amp;#REF!&amp;#REF!=C138&amp;F138&amp;I138&amp;J138,"未发货")</f>
        <v>#REF!</v>
      </c>
      <c r="I138" s="28" t="str">
        <f>VLOOKUP(B138,辅助信息!E:I,3,FALSE)</f>
        <v>（五冶达州国道542项目-二工区路基五工段）四川省达州市达川区赵固镇黄家坡</v>
      </c>
      <c r="J138" s="28" t="str">
        <f>VLOOKUP(B138,辅助信息!E:I,4,FALSE)</f>
        <v>潘远林</v>
      </c>
      <c r="K138" s="28">
        <f>VLOOKUP(J138,辅助信息!H:I,2,FALSE)</f>
        <v>18281865966</v>
      </c>
      <c r="L138" s="66"/>
      <c r="M138" s="65"/>
      <c r="N138" s="65"/>
      <c r="O138" s="65"/>
      <c r="P138" s="65"/>
      <c r="Q138" s="28" t="str">
        <f>VLOOKUP(B138,辅助信息!E:M,9,FALSE)</f>
        <v>ZTWM-CDGS-XS-2024-0181-五冶天府-国道542项目（二批次）</v>
      </c>
      <c r="R138" s="15"/>
    </row>
    <row r="139" hidden="1" spans="2:18">
      <c r="B139" s="28" t="s">
        <v>25</v>
      </c>
      <c r="C139" s="58">
        <v>45662</v>
      </c>
      <c r="D139" s="28" t="str">
        <f>VLOOKUP(B139,辅助信息!E:K,7,FALSE)</f>
        <v>JWDDCD2024102400111</v>
      </c>
      <c r="E139" s="28" t="str">
        <f>VLOOKUP(F139,辅助信息!A:B,2,FALSE)</f>
        <v>螺纹钢</v>
      </c>
      <c r="F139" s="28" t="s">
        <v>19</v>
      </c>
      <c r="G139" s="24">
        <v>10</v>
      </c>
      <c r="H139" s="24" t="e">
        <f>_xlfn._xlws.FILTER(#REF!,#REF!&amp;#REF!&amp;#REF!&amp;#REF!=C139&amp;F139&amp;I139&amp;J139,"未发货")</f>
        <v>#REF!</v>
      </c>
      <c r="I139" s="28" t="str">
        <f>VLOOKUP(B139,辅助信息!E:I,3,FALSE)</f>
        <v>（五冶达州国道542项目-二工区路基五工段）四川省达州市达川区赵固镇黄家坡</v>
      </c>
      <c r="J139" s="28" t="str">
        <f>VLOOKUP(B139,辅助信息!E:I,4,FALSE)</f>
        <v>潘远林</v>
      </c>
      <c r="K139" s="28">
        <f>VLOOKUP(J139,辅助信息!H:I,2,FALSE)</f>
        <v>18281865966</v>
      </c>
      <c r="L139" s="66"/>
      <c r="M139" s="65"/>
      <c r="N139" s="65"/>
      <c r="O139" s="65"/>
      <c r="P139" s="65"/>
      <c r="Q139" s="28" t="str">
        <f>VLOOKUP(B139,辅助信息!E:M,9,FALSE)</f>
        <v>ZTWM-CDGS-XS-2024-0181-五冶天府-国道542项目（二批次）</v>
      </c>
      <c r="R139" s="15"/>
    </row>
    <row r="140" hidden="1" spans="2:18">
      <c r="B140" s="28" t="s">
        <v>25</v>
      </c>
      <c r="C140" s="58">
        <v>45662</v>
      </c>
      <c r="D140" s="28" t="str">
        <f>VLOOKUP(B140,辅助信息!E:K,7,FALSE)</f>
        <v>JWDDCD2024102400111</v>
      </c>
      <c r="E140" s="28" t="str">
        <f>VLOOKUP(F140,辅助信息!A:B,2,FALSE)</f>
        <v>螺纹钢</v>
      </c>
      <c r="F140" s="28" t="s">
        <v>28</v>
      </c>
      <c r="G140" s="24">
        <v>10</v>
      </c>
      <c r="H140" s="24" t="e">
        <f>_xlfn._xlws.FILTER(#REF!,#REF!&amp;#REF!&amp;#REF!&amp;#REF!=C140&amp;F140&amp;I140&amp;J140,"未发货")</f>
        <v>#REF!</v>
      </c>
      <c r="I140" s="28" t="str">
        <f>VLOOKUP(B140,辅助信息!E:I,3,FALSE)</f>
        <v>（五冶达州国道542项目-二工区路基五工段）四川省达州市达川区赵固镇黄家坡</v>
      </c>
      <c r="J140" s="28" t="str">
        <f>VLOOKUP(B140,辅助信息!E:I,4,FALSE)</f>
        <v>潘远林</v>
      </c>
      <c r="K140" s="28">
        <f>VLOOKUP(J140,辅助信息!H:I,2,FALSE)</f>
        <v>18281865966</v>
      </c>
      <c r="L140" s="64"/>
      <c r="M140" s="65"/>
      <c r="N140" s="65"/>
      <c r="O140" s="65"/>
      <c r="P140" s="65"/>
      <c r="Q140" s="28" t="str">
        <f>VLOOKUP(B140,辅助信息!E:M,9,FALSE)</f>
        <v>ZTWM-CDGS-XS-2024-0181-五冶天府-国道542项目（二批次）</v>
      </c>
      <c r="R140" s="15"/>
    </row>
    <row r="141" hidden="1" spans="2:18">
      <c r="B141" s="28" t="s">
        <v>17</v>
      </c>
      <c r="C141" s="58">
        <v>45662</v>
      </c>
      <c r="D141" s="28" t="str">
        <f>VLOOKUP(B141,辅助信息!E:K,7,FALSE)</f>
        <v>JWDDCD2024101600090</v>
      </c>
      <c r="E141" s="28" t="str">
        <f>VLOOKUP(F141,辅助信息!A:B,2,FALSE)</f>
        <v>螺纹钢</v>
      </c>
      <c r="F141" s="28" t="s">
        <v>28</v>
      </c>
      <c r="G141" s="24">
        <v>8</v>
      </c>
      <c r="H141" s="24" t="e">
        <f>_xlfn._xlws.FILTER(#REF!,#REF!&amp;#REF!&amp;#REF!&amp;#REF!=C141&amp;F141&amp;I141&amp;J141,"未发货")</f>
        <v>#REF!</v>
      </c>
      <c r="I141" s="28" t="str">
        <f>VLOOKUP(B141,辅助信息!E:I,3,FALSE)</f>
        <v>（达州市公共卫生临床医疗中心项目-一标-1号制作房）达州市通川区西外复兴镇公共卫生临床医疗中心项目</v>
      </c>
      <c r="J141" s="28" t="str">
        <f>VLOOKUP(B141,辅助信息!E:I,4,FALSE)</f>
        <v>潘建发</v>
      </c>
      <c r="K141" s="28">
        <f>VLOOKUP(J141,辅助信息!H:I,2,FALSE)</f>
        <v>13658059919</v>
      </c>
      <c r="L141" s="65" t="str">
        <f>VLOOKUP(B141,辅助信息!E:J,6,FALSE)</f>
        <v>提前联系到场规格,一天到场车辆不低于2车</v>
      </c>
      <c r="M141" s="65"/>
      <c r="N141" s="65"/>
      <c r="O141" s="65"/>
      <c r="P141" s="65"/>
      <c r="Q141" s="28" t="str">
        <f>VLOOKUP(B141,辅助信息!E:M,9,FALSE)</f>
        <v>ZTWM-CDGS-XS-2024-0205-五冶钢构-达州市通川区西外复兴镇及临近片区建设项目</v>
      </c>
      <c r="R141" s="15"/>
    </row>
    <row r="142" hidden="1" spans="2:18">
      <c r="B142" s="28" t="s">
        <v>17</v>
      </c>
      <c r="C142" s="58">
        <v>45662</v>
      </c>
      <c r="D142" s="28" t="str">
        <f>VLOOKUP(B142,辅助信息!E:K,7,FALSE)</f>
        <v>JWDDCD2024101600090</v>
      </c>
      <c r="E142" s="28" t="str">
        <f>VLOOKUP(F142,辅助信息!A:B,2,FALSE)</f>
        <v>螺纹钢</v>
      </c>
      <c r="F142" s="28" t="s">
        <v>18</v>
      </c>
      <c r="G142" s="24">
        <v>149</v>
      </c>
      <c r="H142" s="24">
        <v>108</v>
      </c>
      <c r="I142" s="28" t="str">
        <f>VLOOKUP(B142,辅助信息!E:I,3,FALSE)</f>
        <v>（达州市公共卫生临床医疗中心项目-一标-1号制作房）达州市通川区西外复兴镇公共卫生临床医疗中心项目</v>
      </c>
      <c r="J142" s="28" t="str">
        <f>VLOOKUP(B142,辅助信息!E:I,4,FALSE)</f>
        <v>潘建发</v>
      </c>
      <c r="K142" s="28">
        <f>VLOOKUP(J142,辅助信息!H:I,2,FALSE)</f>
        <v>13658059919</v>
      </c>
      <c r="L142" s="66"/>
      <c r="M142" s="65"/>
      <c r="N142" s="65"/>
      <c r="O142" s="65"/>
      <c r="P142" s="65"/>
      <c r="Q142" s="28" t="str">
        <f>VLOOKUP(B142,辅助信息!E:M,9,FALSE)</f>
        <v>ZTWM-CDGS-XS-2024-0205-五冶钢构-达州市通川区西外复兴镇及临近片区建设项目</v>
      </c>
      <c r="R142" s="15"/>
    </row>
    <row r="143" hidden="1" spans="2:18">
      <c r="B143" s="28" t="s">
        <v>17</v>
      </c>
      <c r="C143" s="58">
        <v>45662</v>
      </c>
      <c r="D143" s="28" t="str">
        <f>VLOOKUP(B143,辅助信息!E:K,7,FALSE)</f>
        <v>JWDDCD2024101600090</v>
      </c>
      <c r="E143" s="28" t="str">
        <f>VLOOKUP(F143,辅助信息!A:B,2,FALSE)</f>
        <v>螺纹钢</v>
      </c>
      <c r="F143" s="28" t="s">
        <v>27</v>
      </c>
      <c r="G143" s="24">
        <v>31</v>
      </c>
      <c r="H143" s="24" t="e">
        <f>_xlfn._xlws.FILTER(#REF!,#REF!&amp;#REF!&amp;#REF!&amp;#REF!=C143&amp;F143&amp;I143&amp;J143,"未发货")</f>
        <v>#REF!</v>
      </c>
      <c r="I143" s="28" t="str">
        <f>VLOOKUP(B143,辅助信息!E:I,3,FALSE)</f>
        <v>（达州市公共卫生临床医疗中心项目-一标-1号制作房）达州市通川区西外复兴镇公共卫生临床医疗中心项目</v>
      </c>
      <c r="J143" s="28" t="str">
        <f>VLOOKUP(B143,辅助信息!E:I,4,FALSE)</f>
        <v>潘建发</v>
      </c>
      <c r="K143" s="28">
        <f>VLOOKUP(J143,辅助信息!H:I,2,FALSE)</f>
        <v>13658059919</v>
      </c>
      <c r="L143" s="64"/>
      <c r="M143" s="65"/>
      <c r="N143" s="65"/>
      <c r="O143" s="65"/>
      <c r="P143" s="65"/>
      <c r="Q143" s="28" t="str">
        <f>VLOOKUP(B143,辅助信息!E:M,9,FALSE)</f>
        <v>ZTWM-CDGS-XS-2024-0205-五冶钢构-达州市通川区西外复兴镇及临近片区建设项目</v>
      </c>
      <c r="R143" s="15"/>
    </row>
    <row r="144" hidden="1" spans="2:18">
      <c r="B144" s="28" t="s">
        <v>44</v>
      </c>
      <c r="C144" s="58">
        <v>45662</v>
      </c>
      <c r="D144" s="28" t="str">
        <f>VLOOKUP(B144,辅助信息!E:K,7,FALSE)</f>
        <v>JWDDCD2025060600053</v>
      </c>
      <c r="E144" s="28" t="str">
        <f>VLOOKUP(F144,辅助信息!A:B,2,FALSE)</f>
        <v>盘螺</v>
      </c>
      <c r="F144" s="28" t="s">
        <v>41</v>
      </c>
      <c r="G144" s="24">
        <v>10</v>
      </c>
      <c r="H144" s="24" t="e">
        <f>_xlfn._xlws.FILTER(#REF!,#REF!&amp;#REF!&amp;#REF!&amp;#REF!=C144&amp;F144&amp;I144&amp;J144,"未发货")</f>
        <v>#REF!</v>
      </c>
      <c r="I144" s="28" t="str">
        <f>VLOOKUP(B144,辅助信息!E:I,3,FALSE)</f>
        <v>（华西酒城南）成都市武侯区火车南站西路8号酒城南项目</v>
      </c>
      <c r="J144" s="28" t="str">
        <f>VLOOKUP(B144,辅助信息!E:I,4,FALSE)</f>
        <v>龙耀宇</v>
      </c>
      <c r="K144" s="28">
        <f>VLOOKUP(J144,辅助信息!H:I,2,FALSE)</f>
        <v>18384145895</v>
      </c>
      <c r="L144" s="65" t="str">
        <f>VLOOKUP(B144,辅助信息!E:J,6,FALSE)</f>
        <v>对方卸车</v>
      </c>
      <c r="M144" s="65"/>
      <c r="N144" s="65"/>
      <c r="O144" s="65"/>
      <c r="P144" s="65"/>
      <c r="Q144" s="28" t="str">
        <f>VLOOKUP(B144,辅助信息!E:M,9,FALSE)</f>
        <v>ZTWM-CDGS-XS-2024-0189-华西集采-酒城南项目</v>
      </c>
      <c r="R144" s="15"/>
    </row>
    <row r="145" hidden="1" spans="2:18">
      <c r="B145" s="28" t="s">
        <v>44</v>
      </c>
      <c r="C145" s="58">
        <v>45662</v>
      </c>
      <c r="D145" s="28" t="str">
        <f>VLOOKUP(B145,辅助信息!E:K,7,FALSE)</f>
        <v>JWDDCD2025060600053</v>
      </c>
      <c r="E145" s="28" t="str">
        <f>VLOOKUP(F145,辅助信息!A:B,2,FALSE)</f>
        <v>盘螺</v>
      </c>
      <c r="F145" s="28" t="s">
        <v>26</v>
      </c>
      <c r="G145" s="24">
        <v>10</v>
      </c>
      <c r="H145" s="24" t="e">
        <f>_xlfn._xlws.FILTER(#REF!,#REF!&amp;#REF!&amp;#REF!&amp;#REF!=C145&amp;F145&amp;I145&amp;J145,"未发货")</f>
        <v>#REF!</v>
      </c>
      <c r="I145" s="28" t="str">
        <f>VLOOKUP(B145,辅助信息!E:I,3,FALSE)</f>
        <v>（华西酒城南）成都市武侯区火车南站西路8号酒城南项目</v>
      </c>
      <c r="J145" s="28" t="str">
        <f>VLOOKUP(B145,辅助信息!E:I,4,FALSE)</f>
        <v>龙耀宇</v>
      </c>
      <c r="K145" s="28">
        <f>VLOOKUP(J145,辅助信息!H:I,2,FALSE)</f>
        <v>18384145895</v>
      </c>
      <c r="L145" s="66"/>
      <c r="M145" s="65"/>
      <c r="N145" s="65"/>
      <c r="O145" s="65"/>
      <c r="P145" s="65"/>
      <c r="Q145" s="28" t="str">
        <f>VLOOKUP(B145,辅助信息!E:M,9,FALSE)</f>
        <v>ZTWM-CDGS-XS-2024-0189-华西集采-酒城南项目</v>
      </c>
      <c r="R145" s="15"/>
    </row>
    <row r="146" hidden="1" spans="2:18">
      <c r="B146" s="28" t="s">
        <v>44</v>
      </c>
      <c r="C146" s="58">
        <v>45662</v>
      </c>
      <c r="D146" s="28" t="str">
        <f>VLOOKUP(B146,辅助信息!E:K,7,FALSE)</f>
        <v>JWDDCD2025060600053</v>
      </c>
      <c r="E146" s="28" t="str">
        <f>VLOOKUP(F146,辅助信息!A:B,2,FALSE)</f>
        <v>螺纹钢</v>
      </c>
      <c r="F146" s="28" t="s">
        <v>22</v>
      </c>
      <c r="G146" s="24">
        <v>16</v>
      </c>
      <c r="H146" s="24" t="e">
        <f>_xlfn._xlws.FILTER(#REF!,#REF!&amp;#REF!&amp;#REF!&amp;#REF!=C146&amp;F146&amp;I146&amp;J146,"未发货")</f>
        <v>#REF!</v>
      </c>
      <c r="I146" s="28" t="str">
        <f>VLOOKUP(B146,辅助信息!E:I,3,FALSE)</f>
        <v>（华西酒城南）成都市武侯区火车南站西路8号酒城南项目</v>
      </c>
      <c r="J146" s="28" t="str">
        <f>VLOOKUP(B146,辅助信息!E:I,4,FALSE)</f>
        <v>龙耀宇</v>
      </c>
      <c r="K146" s="28">
        <f>VLOOKUP(J146,辅助信息!H:I,2,FALSE)</f>
        <v>18384145895</v>
      </c>
      <c r="L146" s="64"/>
      <c r="M146" s="65"/>
      <c r="N146" s="65"/>
      <c r="O146" s="65"/>
      <c r="P146" s="65"/>
      <c r="Q146" s="28" t="str">
        <f>VLOOKUP(B146,辅助信息!E:M,9,FALSE)</f>
        <v>ZTWM-CDGS-XS-2024-0189-华西集采-酒城南项目</v>
      </c>
      <c r="R146" s="15"/>
    </row>
    <row r="147" hidden="1" spans="2:18">
      <c r="B147" s="28" t="s">
        <v>31</v>
      </c>
      <c r="C147" s="58">
        <v>45662</v>
      </c>
      <c r="D147" s="28" t="str">
        <f>VLOOKUP(B147,辅助信息!E:K,7,FALSE)</f>
        <v>JWDDCD2024121000136</v>
      </c>
      <c r="E147" s="28" t="str">
        <f>VLOOKUP(F147,辅助信息!A:B,2,FALSE)</f>
        <v>螺纹钢</v>
      </c>
      <c r="F147" s="28" t="s">
        <v>33</v>
      </c>
      <c r="G147" s="24">
        <v>35</v>
      </c>
      <c r="H147" s="24" t="e">
        <f>_xlfn._xlws.FILTER(#REF!,#REF!&amp;#REF!&amp;#REF!&amp;#REF!=C147&amp;F147&amp;I147&amp;J147,"未发货")</f>
        <v>#REF!</v>
      </c>
      <c r="I147" s="28" t="str">
        <f>VLOOKUP(B147,辅助信息!E:I,3,FALSE)</f>
        <v>（四川商建-射洪城乡一体化项目）遂宁市射洪市忠新幼儿园北侧约220米新溪小区</v>
      </c>
      <c r="J147" s="28" t="str">
        <f>VLOOKUP(B147,辅助信息!E:I,4,FALSE)</f>
        <v>柏子刚</v>
      </c>
      <c r="K147" s="28">
        <f>VLOOKUP(J147,辅助信息!H:I,2,FALSE)</f>
        <v>15692885305</v>
      </c>
      <c r="L147" s="65" t="str">
        <f>VLOOKUP(B147,辅助信息!E:J,6,FALSE)</f>
        <v>提前联系到场规格及数量</v>
      </c>
      <c r="M147" s="65"/>
      <c r="N147" s="65"/>
      <c r="O147" s="65"/>
      <c r="P147" s="65"/>
      <c r="Q147" s="28" t="str">
        <f>VLOOKUP(B147,辅助信息!E:M,9,FALSE)</f>
        <v>ZTWM-CDGS-XS-2024-0179-四川商投-射洪城乡一体化建设项目</v>
      </c>
      <c r="R147" s="15"/>
    </row>
    <row r="148" hidden="1" spans="2:18">
      <c r="B148" s="28" t="s">
        <v>31</v>
      </c>
      <c r="C148" s="58">
        <v>45662</v>
      </c>
      <c r="D148" s="28" t="str">
        <f>VLOOKUP(B148,辅助信息!E:K,7,FALSE)</f>
        <v>JWDDCD2024121000136</v>
      </c>
      <c r="E148" s="28" t="str">
        <f>VLOOKUP(F148,辅助信息!A:B,2,FALSE)</f>
        <v>螺纹钢</v>
      </c>
      <c r="F148" s="28" t="s">
        <v>46</v>
      </c>
      <c r="G148" s="24">
        <v>15</v>
      </c>
      <c r="H148" s="24" t="e">
        <f>_xlfn._xlws.FILTER(#REF!,#REF!&amp;#REF!&amp;#REF!&amp;#REF!=C148&amp;F148&amp;I148&amp;J148,"未发货")</f>
        <v>#REF!</v>
      </c>
      <c r="I148" s="28" t="str">
        <f>VLOOKUP(B148,辅助信息!E:I,3,FALSE)</f>
        <v>（四川商建-射洪城乡一体化项目）遂宁市射洪市忠新幼儿园北侧约220米新溪小区</v>
      </c>
      <c r="J148" s="28" t="str">
        <f>VLOOKUP(B148,辅助信息!E:I,4,FALSE)</f>
        <v>柏子刚</v>
      </c>
      <c r="K148" s="28">
        <f>VLOOKUP(J148,辅助信息!H:I,2,FALSE)</f>
        <v>15692885305</v>
      </c>
      <c r="L148" s="66"/>
      <c r="M148" s="65"/>
      <c r="N148" s="65"/>
      <c r="O148" s="65"/>
      <c r="P148" s="65"/>
      <c r="Q148" s="28" t="str">
        <f>VLOOKUP(B148,辅助信息!E:M,9,FALSE)</f>
        <v>ZTWM-CDGS-XS-2024-0179-四川商投-射洪城乡一体化建设项目</v>
      </c>
      <c r="R148" s="15"/>
    </row>
    <row r="149" hidden="1" spans="2:18">
      <c r="B149" s="28" t="s">
        <v>31</v>
      </c>
      <c r="C149" s="58">
        <v>45662</v>
      </c>
      <c r="D149" s="28" t="str">
        <f>VLOOKUP(B149,辅助信息!E:K,7,FALSE)</f>
        <v>JWDDCD2024121000136</v>
      </c>
      <c r="E149" s="28" t="str">
        <f>VLOOKUP(F149,辅助信息!A:B,2,FALSE)</f>
        <v>螺纹钢</v>
      </c>
      <c r="F149" s="28" t="s">
        <v>22</v>
      </c>
      <c r="G149" s="24">
        <v>35</v>
      </c>
      <c r="H149" s="24" t="e">
        <f>_xlfn._xlws.FILTER(#REF!,#REF!&amp;#REF!&amp;#REF!&amp;#REF!=C149&amp;F149&amp;I149&amp;J149,"未发货")</f>
        <v>#REF!</v>
      </c>
      <c r="I149" s="28" t="str">
        <f>VLOOKUP(B149,辅助信息!E:I,3,FALSE)</f>
        <v>（四川商建-射洪城乡一体化项目）遂宁市射洪市忠新幼儿园北侧约220米新溪小区</v>
      </c>
      <c r="J149" s="28" t="str">
        <f>VLOOKUP(B149,辅助信息!E:I,4,FALSE)</f>
        <v>柏子刚</v>
      </c>
      <c r="K149" s="28">
        <f>VLOOKUP(J149,辅助信息!H:I,2,FALSE)</f>
        <v>15692885305</v>
      </c>
      <c r="L149" s="64"/>
      <c r="M149" s="65"/>
      <c r="N149" s="65"/>
      <c r="O149" s="65"/>
      <c r="P149" s="65"/>
      <c r="Q149" s="28" t="str">
        <f>VLOOKUP(B149,辅助信息!E:M,9,FALSE)</f>
        <v>ZTWM-CDGS-XS-2024-0179-四川商投-射洪城乡一体化建设项目</v>
      </c>
      <c r="R149" s="15"/>
    </row>
    <row r="150" hidden="1" spans="2:18">
      <c r="B150" s="28" t="s">
        <v>50</v>
      </c>
      <c r="C150" s="58">
        <v>45662</v>
      </c>
      <c r="D150" s="28" t="str">
        <f>VLOOKUP(B150,辅助信息!E:K,7,FALSE)</f>
        <v>JWDDCD2024102400111</v>
      </c>
      <c r="E150" s="28" t="str">
        <f>VLOOKUP(F150,辅助信息!A:B,2,FALSE)</f>
        <v>高线</v>
      </c>
      <c r="F150" s="28" t="s">
        <v>51</v>
      </c>
      <c r="G150" s="24">
        <v>2</v>
      </c>
      <c r="H150" s="24" t="e">
        <f>_xlfn._xlws.FILTER(#REF!,#REF!&amp;#REF!&amp;#REF!&amp;#REF!=C150&amp;F150&amp;I150&amp;J150,"未发货")</f>
        <v>#REF!</v>
      </c>
      <c r="I150" s="28" t="str">
        <f>VLOOKUP(B150,辅助信息!E:I,3,FALSE)</f>
        <v>（五冶达州国道542项目-一工区路基四工段）人社社保就业服务窗口达州市达川区石梯镇愉活社区村民委员会</v>
      </c>
      <c r="J150" s="28" t="str">
        <f>VLOOKUP(B150,辅助信息!E:I,4,FALSE)</f>
        <v>杨勇</v>
      </c>
      <c r="K150" s="28">
        <f>VLOOKUP(J150,辅助信息!H:I,2,FALSE)</f>
        <v>18398563998</v>
      </c>
      <c r="L150" s="65" t="str">
        <f>VLOOKUP(B150,辅助信息!E:J,6,FALSE)</f>
        <v>五冶建设送货单,送货车型13米,装货前联系收货人核实到场规格,没提前告知进场规格现场不给予接收</v>
      </c>
      <c r="M150" s="65"/>
      <c r="N150" s="65"/>
      <c r="O150" s="65"/>
      <c r="P150" s="65"/>
      <c r="Q150" s="28" t="str">
        <f>VLOOKUP(B150,辅助信息!E:M,9,FALSE)</f>
        <v>ZTWM-CDGS-XS-2024-0181-五冶天府-国道542项目（二批次）</v>
      </c>
      <c r="R150" s="15"/>
    </row>
    <row r="151" hidden="1" spans="2:18">
      <c r="B151" s="28" t="s">
        <v>50</v>
      </c>
      <c r="C151" s="58">
        <v>45662</v>
      </c>
      <c r="D151" s="28" t="str">
        <f>VLOOKUP(B151,辅助信息!E:K,7,FALSE)</f>
        <v>JWDDCD2024102400111</v>
      </c>
      <c r="E151" s="28" t="str">
        <f>VLOOKUP(F151,辅助信息!A:B,2,FALSE)</f>
        <v>螺纹钢</v>
      </c>
      <c r="F151" s="28" t="s">
        <v>32</v>
      </c>
      <c r="G151" s="24">
        <v>12</v>
      </c>
      <c r="H151" s="24" t="e">
        <f>_xlfn._xlws.FILTER(#REF!,#REF!&amp;#REF!&amp;#REF!&amp;#REF!=C151&amp;F151&amp;I151&amp;J151,"未发货")</f>
        <v>#REF!</v>
      </c>
      <c r="I151" s="28" t="str">
        <f>VLOOKUP(B151,辅助信息!E:I,3,FALSE)</f>
        <v>（五冶达州国道542项目-一工区路基四工段）人社社保就业服务窗口达州市达川区石梯镇愉活社区村民委员会</v>
      </c>
      <c r="J151" s="28" t="str">
        <f>VLOOKUP(B151,辅助信息!E:I,4,FALSE)</f>
        <v>杨勇</v>
      </c>
      <c r="K151" s="28">
        <f>VLOOKUP(J151,辅助信息!H:I,2,FALSE)</f>
        <v>18398563998</v>
      </c>
      <c r="L151" s="66"/>
      <c r="M151" s="65"/>
      <c r="N151" s="65"/>
      <c r="O151" s="65"/>
      <c r="P151" s="65"/>
      <c r="Q151" s="28" t="str">
        <f>VLOOKUP(B151,辅助信息!E:M,9,FALSE)</f>
        <v>ZTWM-CDGS-XS-2024-0181-五冶天府-国道542项目（二批次）</v>
      </c>
      <c r="R151" s="15"/>
    </row>
    <row r="152" hidden="1" spans="2:18">
      <c r="B152" s="28" t="s">
        <v>50</v>
      </c>
      <c r="C152" s="58">
        <v>45662</v>
      </c>
      <c r="D152" s="28" t="str">
        <f>VLOOKUP(B152,辅助信息!E:K,7,FALSE)</f>
        <v>JWDDCD2024102400111</v>
      </c>
      <c r="E152" s="28" t="str">
        <f>VLOOKUP(F152,辅助信息!A:B,2,FALSE)</f>
        <v>螺纹钢</v>
      </c>
      <c r="F152" s="28" t="s">
        <v>52</v>
      </c>
      <c r="G152" s="24">
        <v>21</v>
      </c>
      <c r="H152" s="24" t="e">
        <f>_xlfn._xlws.FILTER(#REF!,#REF!&amp;#REF!&amp;#REF!&amp;#REF!=C152&amp;F152&amp;I152&amp;J152,"未发货")</f>
        <v>#REF!</v>
      </c>
      <c r="I152" s="28" t="str">
        <f>VLOOKUP(B152,辅助信息!E:I,3,FALSE)</f>
        <v>（五冶达州国道542项目-一工区路基四工段）人社社保就业服务窗口达州市达川区石梯镇愉活社区村民委员会</v>
      </c>
      <c r="J152" s="28" t="str">
        <f>VLOOKUP(B152,辅助信息!E:I,4,FALSE)</f>
        <v>杨勇</v>
      </c>
      <c r="K152" s="28">
        <f>VLOOKUP(J152,辅助信息!H:I,2,FALSE)</f>
        <v>18398563998</v>
      </c>
      <c r="L152" s="64"/>
      <c r="M152" s="65"/>
      <c r="N152" s="65"/>
      <c r="O152" s="65"/>
      <c r="P152" s="65"/>
      <c r="Q152" s="28" t="str">
        <f>VLOOKUP(B152,辅助信息!E:M,9,FALSE)</f>
        <v>ZTWM-CDGS-XS-2024-0181-五冶天府-国道542项目（二批次）</v>
      </c>
      <c r="R152" s="15"/>
    </row>
    <row r="153" hidden="1" spans="2:18">
      <c r="B153" s="28" t="s">
        <v>29</v>
      </c>
      <c r="C153" s="58">
        <v>45662</v>
      </c>
      <c r="D153" s="28" t="str">
        <f>VLOOKUP(B153,辅助信息!E:K,7,FALSE)</f>
        <v>JWDDCD2024102400111</v>
      </c>
      <c r="E153" s="28" t="str">
        <f>VLOOKUP(F153,辅助信息!A:B,2,FALSE)</f>
        <v>高线</v>
      </c>
      <c r="F153" s="28" t="s">
        <v>53</v>
      </c>
      <c r="G153" s="24">
        <v>70</v>
      </c>
      <c r="H153" s="24" t="e">
        <f>_xlfn._xlws.FILTER(#REF!,#REF!&amp;#REF!&amp;#REF!&amp;#REF!=C153&amp;F153&amp;I153&amp;J153,"未发货")</f>
        <v>#REF!</v>
      </c>
      <c r="I153" s="28" t="str">
        <f>VLOOKUP(B153,辅助信息!E:I,3,FALSE)</f>
        <v>（五冶达州国道542项目-二工区黄家湾隧道工段）四川省达州市达川区赵固镇黄家坡</v>
      </c>
      <c r="J153" s="28" t="str">
        <f>VLOOKUP(B153,辅助信息!E:I,4,FALSE)</f>
        <v>罗永方</v>
      </c>
      <c r="K153" s="28">
        <f>VLOOKUP(J153,辅助信息!H:I,2,FALSE)</f>
        <v>13551450899</v>
      </c>
      <c r="L153" s="65" t="str">
        <f>VLOOKUP(B153,辅助信息!E:J,6,FALSE)</f>
        <v>五冶建设送货单,4份材质书,送货车型9.6米,装货前联系收货人核实到场规格,没提前告知进场规格现场不给予接收</v>
      </c>
      <c r="M153" s="65"/>
      <c r="N153" s="65"/>
      <c r="O153" s="65"/>
      <c r="P153" s="65"/>
      <c r="Q153" s="28" t="str">
        <f>VLOOKUP(B153,辅助信息!E:M,9,FALSE)</f>
        <v>ZTWM-CDGS-XS-2024-0181-五冶天府-国道542项目（二批次）</v>
      </c>
      <c r="R153" s="15"/>
    </row>
    <row r="154" hidden="1" spans="2:18">
      <c r="B154" s="28" t="s">
        <v>29</v>
      </c>
      <c r="C154" s="58">
        <v>45662</v>
      </c>
      <c r="D154" s="28" t="str">
        <f>VLOOKUP(B154,辅助信息!E:K,7,FALSE)</f>
        <v>JWDDCD2024102400111</v>
      </c>
      <c r="E154" s="28" t="str">
        <f>VLOOKUP(F154,辅助信息!A:B,2,FALSE)</f>
        <v>螺纹钢</v>
      </c>
      <c r="F154" s="28" t="s">
        <v>28</v>
      </c>
      <c r="G154" s="24">
        <v>70</v>
      </c>
      <c r="H154" s="24" t="e">
        <f>_xlfn._xlws.FILTER(#REF!,#REF!&amp;#REF!&amp;#REF!&amp;#REF!=C154&amp;F154&amp;I154&amp;J154,"未发货")</f>
        <v>#REF!</v>
      </c>
      <c r="I154" s="28" t="str">
        <f>VLOOKUP(B154,辅助信息!E:I,3,FALSE)</f>
        <v>（五冶达州国道542项目-二工区黄家湾隧道工段）四川省达州市达川区赵固镇黄家坡</v>
      </c>
      <c r="J154" s="28" t="str">
        <f>VLOOKUP(B154,辅助信息!E:I,4,FALSE)</f>
        <v>罗永方</v>
      </c>
      <c r="K154" s="28">
        <f>VLOOKUP(J154,辅助信息!H:I,2,FALSE)</f>
        <v>13551450899</v>
      </c>
      <c r="L154" s="64"/>
      <c r="M154" s="65"/>
      <c r="N154" s="65"/>
      <c r="O154" s="65"/>
      <c r="P154" s="65"/>
      <c r="Q154" s="28" t="str">
        <f>VLOOKUP(B154,辅助信息!E:M,9,FALSE)</f>
        <v>ZTWM-CDGS-XS-2024-0181-五冶天府-国道542项目（二批次）</v>
      </c>
      <c r="R154" s="15"/>
    </row>
    <row r="155" hidden="1" spans="2:18">
      <c r="B155" s="28" t="s">
        <v>54</v>
      </c>
      <c r="C155" s="58">
        <v>45662</v>
      </c>
      <c r="D155" s="28" t="str">
        <f>VLOOKUP(B155,辅助信息!E:K,7,FALSE)</f>
        <v>JWDDCD2024102400111</v>
      </c>
      <c r="E155" s="28" t="str">
        <f>VLOOKUP(F155,辅助信息!A:B,2,FALSE)</f>
        <v>螺纹钢</v>
      </c>
      <c r="F155" s="28" t="s">
        <v>32</v>
      </c>
      <c r="G155" s="24">
        <v>15</v>
      </c>
      <c r="H155" s="24" t="e">
        <f>_xlfn._xlws.FILTER(#REF!,#REF!&amp;#REF!&amp;#REF!&amp;#REF!=C155&amp;F155&amp;I155&amp;J155,"未发货")</f>
        <v>#REF!</v>
      </c>
      <c r="I155" s="28" t="str">
        <f>VLOOKUP(B155,辅助信息!E:I,3,FALSE)</f>
        <v>（五冶达州国道542项目-二工区巴河特大桥工段-5号墩）四川省达州市达川区石梯镇固家村村民委员会</v>
      </c>
      <c r="J155" s="28" t="str">
        <f>VLOOKUP(B155,辅助信息!E:I,4,FALSE)</f>
        <v>谭福中</v>
      </c>
      <c r="K155" s="28">
        <f>VLOOKUP(J155,辅助信息!H:I,2,FALSE)</f>
        <v>15828538619</v>
      </c>
      <c r="L155" s="65" t="str">
        <f>VLOOKUP(B155,辅助信息!E:J,6,FALSE)</f>
        <v>五冶建设送货单,4份材质书,送货车型13米,装货前联系收货人核实到场规格,没提前告知进场规格现场不给予接收</v>
      </c>
      <c r="M155" s="65"/>
      <c r="N155" s="65"/>
      <c r="O155" s="65"/>
      <c r="P155" s="65"/>
      <c r="Q155" s="28" t="str">
        <f>VLOOKUP(B155,辅助信息!E:M,9,FALSE)</f>
        <v>ZTWM-CDGS-XS-2024-0181-五冶天府-国道542项目（二批次）</v>
      </c>
      <c r="R155" s="15"/>
    </row>
    <row r="156" hidden="1" spans="2:18">
      <c r="B156" s="28" t="s">
        <v>54</v>
      </c>
      <c r="C156" s="58">
        <v>45662</v>
      </c>
      <c r="D156" s="28" t="str">
        <f>VLOOKUP(B156,辅助信息!E:K,7,FALSE)</f>
        <v>JWDDCD2024102400111</v>
      </c>
      <c r="E156" s="28" t="str">
        <f>VLOOKUP(F156,辅助信息!A:B,2,FALSE)</f>
        <v>螺纹钢</v>
      </c>
      <c r="F156" s="28" t="s">
        <v>33</v>
      </c>
      <c r="G156" s="24">
        <v>60</v>
      </c>
      <c r="H156" s="24" t="e">
        <f>_xlfn._xlws.FILTER(#REF!,#REF!&amp;#REF!&amp;#REF!&amp;#REF!=C156&amp;F156&amp;I156&amp;J156,"未发货")</f>
        <v>#REF!</v>
      </c>
      <c r="I156" s="28" t="str">
        <f>VLOOKUP(B156,辅助信息!E:I,3,FALSE)</f>
        <v>（五冶达州国道542项目-二工区巴河特大桥工段-5号墩）四川省达州市达川区石梯镇固家村村民委员会</v>
      </c>
      <c r="J156" s="28" t="str">
        <f>VLOOKUP(B156,辅助信息!E:I,4,FALSE)</f>
        <v>谭福中</v>
      </c>
      <c r="K156" s="28">
        <f>VLOOKUP(J156,辅助信息!H:I,2,FALSE)</f>
        <v>15828538619</v>
      </c>
      <c r="L156" s="66"/>
      <c r="M156" s="65"/>
      <c r="N156" s="65"/>
      <c r="O156" s="65"/>
      <c r="P156" s="65"/>
      <c r="Q156" s="28" t="str">
        <f>VLOOKUP(B156,辅助信息!E:M,9,FALSE)</f>
        <v>ZTWM-CDGS-XS-2024-0181-五冶天府-国道542项目（二批次）</v>
      </c>
      <c r="R156" s="15"/>
    </row>
    <row r="157" hidden="1" spans="2:18">
      <c r="B157" s="28" t="s">
        <v>54</v>
      </c>
      <c r="C157" s="58">
        <v>45662</v>
      </c>
      <c r="D157" s="28" t="str">
        <f>VLOOKUP(B157,辅助信息!E:K,7,FALSE)</f>
        <v>JWDDCD2024102400111</v>
      </c>
      <c r="E157" s="28" t="str">
        <f>VLOOKUP(F157,辅助信息!A:B,2,FALSE)</f>
        <v>螺纹钢</v>
      </c>
      <c r="F157" s="28" t="s">
        <v>28</v>
      </c>
      <c r="G157" s="24">
        <v>15</v>
      </c>
      <c r="H157" s="24" t="e">
        <f>_xlfn._xlws.FILTER(#REF!,#REF!&amp;#REF!&amp;#REF!&amp;#REF!=C157&amp;F157&amp;I157&amp;J157,"未发货")</f>
        <v>#REF!</v>
      </c>
      <c r="I157" s="28" t="str">
        <f>VLOOKUP(B157,辅助信息!E:I,3,FALSE)</f>
        <v>（五冶达州国道542项目-二工区巴河特大桥工段-5号墩）四川省达州市达川区石梯镇固家村村民委员会</v>
      </c>
      <c r="J157" s="28" t="str">
        <f>VLOOKUP(B157,辅助信息!E:I,4,FALSE)</f>
        <v>谭福中</v>
      </c>
      <c r="K157" s="28">
        <f>VLOOKUP(J157,辅助信息!H:I,2,FALSE)</f>
        <v>15828538619</v>
      </c>
      <c r="L157" s="64"/>
      <c r="M157" s="65"/>
      <c r="N157" s="65"/>
      <c r="O157" s="65"/>
      <c r="P157" s="65"/>
      <c r="Q157" s="28" t="str">
        <f>VLOOKUP(B157,辅助信息!E:M,9,FALSE)</f>
        <v>ZTWM-CDGS-XS-2024-0181-五冶天府-国道542项目（二批次）</v>
      </c>
      <c r="R157" s="15"/>
    </row>
    <row r="158" hidden="1" spans="1:18">
      <c r="A158" s="45" t="s">
        <v>55</v>
      </c>
      <c r="B158" s="28" t="s">
        <v>56</v>
      </c>
      <c r="C158" s="58">
        <v>45662</v>
      </c>
      <c r="D158" s="28" t="str">
        <f>VLOOKUP(B158,辅助信息!E:K,7,FALSE)</f>
        <v>JWDDCD2025052800131</v>
      </c>
      <c r="E158" s="28" t="str">
        <f>VLOOKUP(F158,辅助信息!A:B,2,FALSE)</f>
        <v>高线</v>
      </c>
      <c r="F158" s="28" t="s">
        <v>57</v>
      </c>
      <c r="G158" s="24">
        <v>6</v>
      </c>
      <c r="H158" s="24" t="e">
        <f>_xlfn._xlws.FILTER(#REF!,#REF!&amp;#REF!&amp;#REF!&amp;#REF!=C158&amp;F158&amp;I158&amp;J158,"未发货")</f>
        <v>#REF!</v>
      </c>
      <c r="I158" s="28" t="str">
        <f>VLOOKUP(B158,辅助信息!E:I,3,FALSE)</f>
        <v>（商投建工达州中医药科技园-4工区-7号楼）达州市通川区达州中医药职业学院犀牛大道北段</v>
      </c>
      <c r="J158" s="28" t="str">
        <f>VLOOKUP(B158,辅助信息!E:I,4,FALSE)</f>
        <v>张扬</v>
      </c>
      <c r="K158" s="28">
        <f>VLOOKUP(J158,辅助信息!H:I,2,FALSE)</f>
        <v>18381904567</v>
      </c>
      <c r="L158" s="65" t="str">
        <f>VLOOKUP(B158,辅助信息!E:J,6,FALSE)</f>
        <v>控制炉批号！多了现场不收！,优先安排达钢,提前联系到场规格及数量</v>
      </c>
      <c r="M158" s="65"/>
      <c r="N158" s="65"/>
      <c r="O158" s="65"/>
      <c r="P158" s="65"/>
      <c r="Q158" s="28" t="str">
        <f>VLOOKUP(B158,辅助信息!E:M,9,FALSE)</f>
        <v>ZTWM-CDGS-XS-2024-0134-商投建工达州中医药科技成果示范园项目</v>
      </c>
      <c r="R158" s="15"/>
    </row>
    <row r="159" hidden="1" spans="2:18">
      <c r="B159" s="28" t="s">
        <v>56</v>
      </c>
      <c r="C159" s="58">
        <v>45662</v>
      </c>
      <c r="D159" s="28" t="str">
        <f>VLOOKUP(B159,辅助信息!E:K,7,FALSE)</f>
        <v>JWDDCD2025052800131</v>
      </c>
      <c r="E159" s="28" t="str">
        <f>VLOOKUP(F159,辅助信息!A:B,2,FALSE)</f>
        <v>盘螺</v>
      </c>
      <c r="F159" s="28" t="s">
        <v>49</v>
      </c>
      <c r="G159" s="24">
        <v>9</v>
      </c>
      <c r="H159" s="24" t="e">
        <f>_xlfn._xlws.FILTER(#REF!,#REF!&amp;#REF!&amp;#REF!&amp;#REF!=C159&amp;F159&amp;I159&amp;J159,"未发货")</f>
        <v>#REF!</v>
      </c>
      <c r="I159" s="28" t="str">
        <f>VLOOKUP(B159,辅助信息!E:I,3,FALSE)</f>
        <v>（商投建工达州中医药科技园-4工区-7号楼）达州市通川区达州中医药职业学院犀牛大道北段</v>
      </c>
      <c r="J159" s="28" t="str">
        <f>VLOOKUP(B159,辅助信息!E:I,4,FALSE)</f>
        <v>张扬</v>
      </c>
      <c r="K159" s="28">
        <f>VLOOKUP(J159,辅助信息!H:I,2,FALSE)</f>
        <v>18381904567</v>
      </c>
      <c r="L159" s="66"/>
      <c r="M159" s="65"/>
      <c r="N159" s="65"/>
      <c r="O159" s="65"/>
      <c r="P159" s="65"/>
      <c r="Q159" s="28" t="str">
        <f>VLOOKUP(B159,辅助信息!E:M,9,FALSE)</f>
        <v>ZTWM-CDGS-XS-2024-0134-商投建工达州中医药科技成果示范园项目</v>
      </c>
      <c r="R159" s="15"/>
    </row>
    <row r="160" hidden="1" spans="2:18">
      <c r="B160" s="28" t="s">
        <v>56</v>
      </c>
      <c r="C160" s="58">
        <v>45662</v>
      </c>
      <c r="D160" s="28" t="str">
        <f>VLOOKUP(B160,辅助信息!E:K,7,FALSE)</f>
        <v>JWDDCD2025052800131</v>
      </c>
      <c r="E160" s="28" t="str">
        <f>VLOOKUP(F160,辅助信息!A:B,2,FALSE)</f>
        <v>螺纹钢</v>
      </c>
      <c r="F160" s="28" t="s">
        <v>30</v>
      </c>
      <c r="G160" s="24">
        <v>3</v>
      </c>
      <c r="H160" s="24" t="e">
        <f>_xlfn._xlws.FILTER(#REF!,#REF!&amp;#REF!&amp;#REF!&amp;#REF!=C160&amp;F160&amp;I160&amp;J160,"未发货")</f>
        <v>#REF!</v>
      </c>
      <c r="I160" s="28" t="str">
        <f>VLOOKUP(B160,辅助信息!E:I,3,FALSE)</f>
        <v>（商投建工达州中医药科技园-4工区-7号楼）达州市通川区达州中医药职业学院犀牛大道北段</v>
      </c>
      <c r="J160" s="28" t="str">
        <f>VLOOKUP(B160,辅助信息!E:I,4,FALSE)</f>
        <v>张扬</v>
      </c>
      <c r="K160" s="28">
        <f>VLOOKUP(J160,辅助信息!H:I,2,FALSE)</f>
        <v>18381904567</v>
      </c>
      <c r="L160" s="66"/>
      <c r="M160" s="65"/>
      <c r="N160" s="65"/>
      <c r="O160" s="65"/>
      <c r="P160" s="65"/>
      <c r="Q160" s="28" t="str">
        <f>VLOOKUP(B160,辅助信息!E:M,9,FALSE)</f>
        <v>ZTWM-CDGS-XS-2024-0134-商投建工达州中医药科技成果示范园项目</v>
      </c>
      <c r="R160" s="15"/>
    </row>
    <row r="161" hidden="1" spans="2:18">
      <c r="B161" s="28" t="s">
        <v>56</v>
      </c>
      <c r="C161" s="58">
        <v>45662</v>
      </c>
      <c r="D161" s="28" t="str">
        <f>VLOOKUP(B161,辅助信息!E:K,7,FALSE)</f>
        <v>JWDDCD2025052800131</v>
      </c>
      <c r="E161" s="28" t="str">
        <f>VLOOKUP(F161,辅助信息!A:B,2,FALSE)</f>
        <v>螺纹钢</v>
      </c>
      <c r="F161" s="28" t="s">
        <v>28</v>
      </c>
      <c r="G161" s="24">
        <v>15</v>
      </c>
      <c r="H161" s="24" t="e">
        <f>_xlfn._xlws.FILTER(#REF!,#REF!&amp;#REF!&amp;#REF!&amp;#REF!=C161&amp;F161&amp;I161&amp;J161,"未发货")</f>
        <v>#REF!</v>
      </c>
      <c r="I161" s="28" t="str">
        <f>VLOOKUP(B161,辅助信息!E:I,3,FALSE)</f>
        <v>（商投建工达州中医药科技园-4工区-7号楼）达州市通川区达州中医药职业学院犀牛大道北段</v>
      </c>
      <c r="J161" s="28" t="str">
        <f>VLOOKUP(B161,辅助信息!E:I,4,FALSE)</f>
        <v>张扬</v>
      </c>
      <c r="K161" s="28">
        <f>VLOOKUP(J161,辅助信息!H:I,2,FALSE)</f>
        <v>18381904567</v>
      </c>
      <c r="L161" s="66"/>
      <c r="M161" s="65"/>
      <c r="N161" s="65"/>
      <c r="O161" s="65"/>
      <c r="P161" s="65"/>
      <c r="Q161" s="28" t="str">
        <f>VLOOKUP(B161,辅助信息!E:M,9,FALSE)</f>
        <v>ZTWM-CDGS-XS-2024-0134-商投建工达州中医药科技成果示范园项目</v>
      </c>
      <c r="R161" s="15"/>
    </row>
    <row r="162" hidden="1" spans="2:18">
      <c r="B162" s="28" t="s">
        <v>56</v>
      </c>
      <c r="C162" s="58">
        <v>45662</v>
      </c>
      <c r="D162" s="28" t="str">
        <f>VLOOKUP(B162,辅助信息!E:K,7,FALSE)</f>
        <v>JWDDCD2025052800131</v>
      </c>
      <c r="E162" s="28" t="str">
        <f>VLOOKUP(F162,辅助信息!A:B,2,FALSE)</f>
        <v>螺纹钢</v>
      </c>
      <c r="F162" s="28" t="s">
        <v>21</v>
      </c>
      <c r="G162" s="24">
        <v>6</v>
      </c>
      <c r="H162" s="24" t="e">
        <f>_xlfn._xlws.FILTER(#REF!,#REF!&amp;#REF!&amp;#REF!&amp;#REF!=C162&amp;F162&amp;I162&amp;J162,"未发货")</f>
        <v>#REF!</v>
      </c>
      <c r="I162" s="28" t="str">
        <f>VLOOKUP(B162,辅助信息!E:I,3,FALSE)</f>
        <v>（商投建工达州中医药科技园-4工区-7号楼）达州市通川区达州中医药职业学院犀牛大道北段</v>
      </c>
      <c r="J162" s="28" t="str">
        <f>VLOOKUP(B162,辅助信息!E:I,4,FALSE)</f>
        <v>张扬</v>
      </c>
      <c r="K162" s="28">
        <f>VLOOKUP(J162,辅助信息!H:I,2,FALSE)</f>
        <v>18381904567</v>
      </c>
      <c r="L162" s="66"/>
      <c r="M162" s="65"/>
      <c r="N162" s="65"/>
      <c r="O162" s="65"/>
      <c r="P162" s="65"/>
      <c r="Q162" s="28" t="str">
        <f>VLOOKUP(B162,辅助信息!E:M,9,FALSE)</f>
        <v>ZTWM-CDGS-XS-2024-0134-商投建工达州中医药科技成果示范园项目</v>
      </c>
      <c r="R162" s="15"/>
    </row>
    <row r="163" hidden="1" spans="2:18">
      <c r="B163" s="28" t="s">
        <v>56</v>
      </c>
      <c r="C163" s="58">
        <v>45662</v>
      </c>
      <c r="D163" s="28" t="str">
        <f>VLOOKUP(B163,辅助信息!E:K,7,FALSE)</f>
        <v>JWDDCD2025052800131</v>
      </c>
      <c r="E163" s="28" t="str">
        <f>VLOOKUP(F163,辅助信息!A:B,2,FALSE)</f>
        <v>螺纹钢</v>
      </c>
      <c r="F163" s="28" t="s">
        <v>58</v>
      </c>
      <c r="G163" s="24">
        <v>27</v>
      </c>
      <c r="H163" s="24" t="e">
        <f>_xlfn._xlws.FILTER(#REF!,#REF!&amp;#REF!&amp;#REF!&amp;#REF!=C163&amp;F163&amp;I163&amp;J163,"未发货")</f>
        <v>#REF!</v>
      </c>
      <c r="I163" s="28" t="str">
        <f>VLOOKUP(B163,辅助信息!E:I,3,FALSE)</f>
        <v>（商投建工达州中医药科技园-4工区-7号楼）达州市通川区达州中医药职业学院犀牛大道北段</v>
      </c>
      <c r="J163" s="28" t="str">
        <f>VLOOKUP(B163,辅助信息!E:I,4,FALSE)</f>
        <v>张扬</v>
      </c>
      <c r="K163" s="28">
        <f>VLOOKUP(J163,辅助信息!H:I,2,FALSE)</f>
        <v>18381904567</v>
      </c>
      <c r="L163" s="66"/>
      <c r="M163" s="65"/>
      <c r="N163" s="65"/>
      <c r="O163" s="65"/>
      <c r="P163" s="65"/>
      <c r="Q163" s="28" t="str">
        <f>VLOOKUP(B163,辅助信息!E:M,9,FALSE)</f>
        <v>ZTWM-CDGS-XS-2024-0134-商投建工达州中医药科技成果示范园项目</v>
      </c>
      <c r="R163" s="15"/>
    </row>
    <row r="164" hidden="1" spans="2:18">
      <c r="B164" s="28" t="s">
        <v>56</v>
      </c>
      <c r="C164" s="58">
        <v>45662</v>
      </c>
      <c r="D164" s="28" t="str">
        <f>VLOOKUP(B164,辅助信息!E:K,7,FALSE)</f>
        <v>JWDDCD2025052800131</v>
      </c>
      <c r="E164" s="28" t="str">
        <f>VLOOKUP(F164,辅助信息!A:B,2,FALSE)</f>
        <v>螺纹钢</v>
      </c>
      <c r="F164" s="28" t="s">
        <v>46</v>
      </c>
      <c r="G164" s="24">
        <v>9</v>
      </c>
      <c r="H164" s="24" t="e">
        <f>_xlfn._xlws.FILTER(#REF!,#REF!&amp;#REF!&amp;#REF!&amp;#REF!=C164&amp;F164&amp;I164&amp;J164,"未发货")</f>
        <v>#REF!</v>
      </c>
      <c r="I164" s="28" t="str">
        <f>VLOOKUP(B164,辅助信息!E:I,3,FALSE)</f>
        <v>（商投建工达州中医药科技园-4工区-7号楼）达州市通川区达州中医药职业学院犀牛大道北段</v>
      </c>
      <c r="J164" s="28" t="str">
        <f>VLOOKUP(B164,辅助信息!E:I,4,FALSE)</f>
        <v>张扬</v>
      </c>
      <c r="K164" s="28">
        <f>VLOOKUP(J164,辅助信息!H:I,2,FALSE)</f>
        <v>18381904567</v>
      </c>
      <c r="L164" s="66"/>
      <c r="M164" s="65"/>
      <c r="N164" s="65"/>
      <c r="O164" s="65"/>
      <c r="P164" s="65"/>
      <c r="Q164" s="28" t="str">
        <f>VLOOKUP(B164,辅助信息!E:M,9,FALSE)</f>
        <v>ZTWM-CDGS-XS-2024-0134-商投建工达州中医药科技成果示范园项目</v>
      </c>
      <c r="R164" s="15"/>
    </row>
    <row r="165" hidden="1" spans="2:18">
      <c r="B165" s="28" t="s">
        <v>56</v>
      </c>
      <c r="C165" s="58">
        <v>45662</v>
      </c>
      <c r="D165" s="28" t="str">
        <f>VLOOKUP(B165,辅助信息!E:K,7,FALSE)</f>
        <v>JWDDCD2025052800131</v>
      </c>
      <c r="E165" s="28" t="str">
        <f>VLOOKUP(F165,辅助信息!A:B,2,FALSE)</f>
        <v>螺纹钢</v>
      </c>
      <c r="F165" s="28" t="s">
        <v>22</v>
      </c>
      <c r="G165" s="24">
        <v>12</v>
      </c>
      <c r="H165" s="24" t="e">
        <f>_xlfn._xlws.FILTER(#REF!,#REF!&amp;#REF!&amp;#REF!&amp;#REF!=C165&amp;F165&amp;I165&amp;J165,"未发货")</f>
        <v>#REF!</v>
      </c>
      <c r="I165" s="28" t="str">
        <f>VLOOKUP(B165,辅助信息!E:I,3,FALSE)</f>
        <v>（商投建工达州中医药科技园-4工区-7号楼）达州市通川区达州中医药职业学院犀牛大道北段</v>
      </c>
      <c r="J165" s="28" t="str">
        <f>VLOOKUP(B165,辅助信息!E:I,4,FALSE)</f>
        <v>张扬</v>
      </c>
      <c r="K165" s="28">
        <f>VLOOKUP(J165,辅助信息!H:I,2,FALSE)</f>
        <v>18381904567</v>
      </c>
      <c r="L165" s="64"/>
      <c r="M165" s="65"/>
      <c r="N165" s="65"/>
      <c r="O165" s="65"/>
      <c r="P165" s="65"/>
      <c r="Q165" s="28" t="str">
        <f>VLOOKUP(B165,辅助信息!E:M,9,FALSE)</f>
        <v>ZTWM-CDGS-XS-2024-0134-商投建工达州中医药科技成果示范园项目</v>
      </c>
      <c r="R165" s="15"/>
    </row>
    <row r="166" hidden="1" spans="2:18">
      <c r="B166" s="28" t="s">
        <v>59</v>
      </c>
      <c r="C166" s="58">
        <v>45665</v>
      </c>
      <c r="D166" s="28" t="str">
        <f>VLOOKUP(B166,辅助信息!E:K,7,FALSE)</f>
        <v>JWDDCD2025051000019</v>
      </c>
      <c r="E166" s="28" t="str">
        <f>VLOOKUP(F166,辅助信息!A:B,2,FALSE)</f>
        <v>盘螺</v>
      </c>
      <c r="F166" s="28" t="s">
        <v>49</v>
      </c>
      <c r="G166" s="24">
        <v>35</v>
      </c>
      <c r="H166" s="24" t="e">
        <f>_xlfn._xlws.FILTER(#REF!,#REF!&amp;#REF!&amp;#REF!&amp;#REF!=C166&amp;F166&amp;I166&amp;J166,"未发货")</f>
        <v>#REF!</v>
      </c>
      <c r="I166" s="28" t="str">
        <f>VLOOKUP(B166,辅助信息!E:I,3,FALSE)</f>
        <v>(五冶钢构医学科学产业园建设项目房建二部-三标（1-2）)四川省南充市顺庆区搬罾街道学府大道二段</v>
      </c>
      <c r="J166" s="28" t="str">
        <f>VLOOKUP(B166,辅助信息!E:I,4,FALSE)</f>
        <v>安南</v>
      </c>
      <c r="K166" s="28">
        <f>VLOOKUP(J166,辅助信息!H:I,2,FALSE)</f>
        <v>19950525030</v>
      </c>
      <c r="L166" s="65" t="str">
        <f>VLOOKUP(B166,辅助信息!E:J,6,FALSE)</f>
        <v>送货单：送货单位：南充思临新材料科技有限公司,收货单位：五冶集团川北(南充)建设有限公司,项目名称：南充医学科学产业园,送货车型13米,装货前联系收货人核实到场规格</v>
      </c>
      <c r="M166" s="65"/>
      <c r="N166" s="65"/>
      <c r="O166" s="65"/>
      <c r="P166" s="65"/>
      <c r="Q166" s="28" t="str">
        <f>VLOOKUP(B166,辅助信息!E:M,9,FALSE)</f>
        <v>ZTWM-CDGS-XS-2024-0248-五冶钢构-南充市医学院项目</v>
      </c>
      <c r="R166" s="15"/>
    </row>
    <row r="167" hidden="1" spans="2:18">
      <c r="B167" s="28" t="s">
        <v>59</v>
      </c>
      <c r="C167" s="58">
        <v>45665</v>
      </c>
      <c r="D167" s="28" t="str">
        <f>VLOOKUP(B167,辅助信息!E:K,7,FALSE)</f>
        <v>JWDDCD2025051000019</v>
      </c>
      <c r="E167" s="28" t="str">
        <f>VLOOKUP(F167,辅助信息!A:B,2,FALSE)</f>
        <v>盘螺</v>
      </c>
      <c r="F167" s="28" t="s">
        <v>40</v>
      </c>
      <c r="G167" s="24">
        <v>25</v>
      </c>
      <c r="H167" s="24" t="e">
        <f>_xlfn._xlws.FILTER(#REF!,#REF!&amp;#REF!&amp;#REF!&amp;#REF!=C167&amp;F167&amp;I167&amp;J167,"未发货")</f>
        <v>#REF!</v>
      </c>
      <c r="I167" s="28" t="str">
        <f>VLOOKUP(B167,辅助信息!E:I,3,FALSE)</f>
        <v>(五冶钢构医学科学产业园建设项目房建二部-三标（1-2）)四川省南充市顺庆区搬罾街道学府大道二段</v>
      </c>
      <c r="J167" s="28" t="str">
        <f>VLOOKUP(B167,辅助信息!E:I,4,FALSE)</f>
        <v>安南</v>
      </c>
      <c r="K167" s="28">
        <f>VLOOKUP(J167,辅助信息!H:I,2,FALSE)</f>
        <v>19950525030</v>
      </c>
      <c r="L167" s="66"/>
      <c r="M167" s="65"/>
      <c r="N167" s="65"/>
      <c r="O167" s="65"/>
      <c r="P167" s="65"/>
      <c r="Q167" s="28" t="str">
        <f>VLOOKUP(B167,辅助信息!E:M,9,FALSE)</f>
        <v>ZTWM-CDGS-XS-2024-0248-五冶钢构-南充市医学院项目</v>
      </c>
      <c r="R167" s="15"/>
    </row>
    <row r="168" hidden="1" spans="2:18">
      <c r="B168" s="28" t="s">
        <v>59</v>
      </c>
      <c r="C168" s="58">
        <v>45665</v>
      </c>
      <c r="D168" s="28" t="str">
        <f>VLOOKUP(B168,辅助信息!E:K,7,FALSE)</f>
        <v>JWDDCD2025051000019</v>
      </c>
      <c r="E168" s="28" t="str">
        <f>VLOOKUP(F168,辅助信息!A:B,2,FALSE)</f>
        <v>盘螺</v>
      </c>
      <c r="F168" s="28" t="s">
        <v>41</v>
      </c>
      <c r="G168" s="24">
        <v>10</v>
      </c>
      <c r="H168" s="24" t="e">
        <f>_xlfn._xlws.FILTER(#REF!,#REF!&amp;#REF!&amp;#REF!&amp;#REF!=C168&amp;F168&amp;I168&amp;J168,"未发货")</f>
        <v>#REF!</v>
      </c>
      <c r="I168" s="28" t="str">
        <f>VLOOKUP(B168,辅助信息!E:I,3,FALSE)</f>
        <v>(五冶钢构医学科学产业园建设项目房建二部-三标（1-2）)四川省南充市顺庆区搬罾街道学府大道二段</v>
      </c>
      <c r="J168" s="28" t="str">
        <f>VLOOKUP(B168,辅助信息!E:I,4,FALSE)</f>
        <v>安南</v>
      </c>
      <c r="K168" s="28">
        <f>VLOOKUP(J168,辅助信息!H:I,2,FALSE)</f>
        <v>19950525030</v>
      </c>
      <c r="L168" s="66"/>
      <c r="M168" s="65"/>
      <c r="N168" s="65"/>
      <c r="O168" s="65"/>
      <c r="P168" s="65"/>
      <c r="Q168" s="28" t="str">
        <f>VLOOKUP(B168,辅助信息!E:M,9,FALSE)</f>
        <v>ZTWM-CDGS-XS-2024-0248-五冶钢构-南充市医学院项目</v>
      </c>
      <c r="R168" s="15"/>
    </row>
    <row r="169" hidden="1" spans="2:18">
      <c r="B169" s="28" t="s">
        <v>60</v>
      </c>
      <c r="C169" s="58">
        <v>45665</v>
      </c>
      <c r="D169" s="28" t="str">
        <f>VLOOKUP(B169,辅助信息!E:K,7,FALSE)</f>
        <v>JWDDCD2025051000019</v>
      </c>
      <c r="E169" s="28" t="str">
        <f>VLOOKUP(F169,辅助信息!A:B,2,FALSE)</f>
        <v>高线</v>
      </c>
      <c r="F169" s="28" t="s">
        <v>53</v>
      </c>
      <c r="G169" s="24">
        <v>2</v>
      </c>
      <c r="H169" s="24" t="e">
        <f>_xlfn._xlws.FILTER(#REF!,#REF!&amp;#REF!&amp;#REF!&amp;#REF!=C169&amp;F169&amp;I169&amp;J169,"未发货")</f>
        <v>#REF!</v>
      </c>
      <c r="I169" s="28" t="str">
        <f>VLOOKUP(B169,辅助信息!E:I,3,FALSE)</f>
        <v>(五冶钢构医学科学产业园建设项目房建二部-六标)四川省南充市顺庆区搬罾街道学府大道二段</v>
      </c>
      <c r="J169" s="28" t="str">
        <f>VLOOKUP(B169,辅助信息!E:I,4,FALSE)</f>
        <v>安南</v>
      </c>
      <c r="K169" s="28">
        <f>VLOOKUP(J169,辅助信息!H:I,2,FALSE)</f>
        <v>19950525030</v>
      </c>
      <c r="L169" s="66"/>
      <c r="M169" s="65"/>
      <c r="N169" s="65"/>
      <c r="O169" s="65"/>
      <c r="P169" s="65"/>
      <c r="Q169" s="28" t="str">
        <f>VLOOKUP(B169,辅助信息!E:M,9,FALSE)</f>
        <v>ZTWM-CDGS-XS-2024-0248-五冶钢构-南充市医学院项目</v>
      </c>
      <c r="R169" s="15"/>
    </row>
    <row r="170" hidden="1" spans="2:18">
      <c r="B170" s="28" t="s">
        <v>60</v>
      </c>
      <c r="C170" s="58">
        <v>45665</v>
      </c>
      <c r="D170" s="28" t="str">
        <f>VLOOKUP(B170,辅助信息!E:K,7,FALSE)</f>
        <v>JWDDCD2025051000019</v>
      </c>
      <c r="E170" s="28" t="str">
        <f>VLOOKUP(F170,辅助信息!A:B,2,FALSE)</f>
        <v>高线</v>
      </c>
      <c r="F170" s="28" t="s">
        <v>61</v>
      </c>
      <c r="G170" s="24">
        <v>8</v>
      </c>
      <c r="H170" s="24" t="e">
        <f>_xlfn._xlws.FILTER(#REF!,#REF!&amp;#REF!&amp;#REF!&amp;#REF!=C170&amp;F170&amp;I170&amp;J170,"未发货")</f>
        <v>#REF!</v>
      </c>
      <c r="I170" s="28" t="str">
        <f>VLOOKUP(B170,辅助信息!E:I,3,FALSE)</f>
        <v>(五冶钢构医学科学产业园建设项目房建二部-六标)四川省南充市顺庆区搬罾街道学府大道二段</v>
      </c>
      <c r="J170" s="28" t="str">
        <f>VLOOKUP(B170,辅助信息!E:I,4,FALSE)</f>
        <v>安南</v>
      </c>
      <c r="K170" s="28">
        <f>VLOOKUP(J170,辅助信息!H:I,2,FALSE)</f>
        <v>19950525030</v>
      </c>
      <c r="L170" s="66"/>
      <c r="M170" s="65"/>
      <c r="N170" s="65"/>
      <c r="O170" s="65"/>
      <c r="P170" s="65"/>
      <c r="Q170" s="28" t="str">
        <f>VLOOKUP(B170,辅助信息!E:M,9,FALSE)</f>
        <v>ZTWM-CDGS-XS-2024-0248-五冶钢构-南充市医学院项目</v>
      </c>
      <c r="R170" s="15"/>
    </row>
    <row r="171" hidden="1" spans="2:18">
      <c r="B171" s="28" t="s">
        <v>60</v>
      </c>
      <c r="C171" s="58">
        <v>45665</v>
      </c>
      <c r="D171" s="28" t="str">
        <f>VLOOKUP(B171,辅助信息!E:K,7,FALSE)</f>
        <v>JWDDCD2025051000019</v>
      </c>
      <c r="E171" s="28" t="str">
        <f>VLOOKUP(F171,辅助信息!A:B,2,FALSE)</f>
        <v>盘螺</v>
      </c>
      <c r="F171" s="28" t="s">
        <v>40</v>
      </c>
      <c r="G171" s="24">
        <v>2</v>
      </c>
      <c r="H171" s="24" t="e">
        <f>_xlfn._xlws.FILTER(#REF!,#REF!&amp;#REF!&amp;#REF!&amp;#REF!=C171&amp;F171&amp;I171&amp;J171,"未发货")</f>
        <v>#REF!</v>
      </c>
      <c r="I171" s="28" t="str">
        <f>VLOOKUP(B171,辅助信息!E:I,3,FALSE)</f>
        <v>(五冶钢构医学科学产业园建设项目房建二部-六标)四川省南充市顺庆区搬罾街道学府大道二段</v>
      </c>
      <c r="J171" s="28" t="str">
        <f>VLOOKUP(B171,辅助信息!E:I,4,FALSE)</f>
        <v>安南</v>
      </c>
      <c r="K171" s="28">
        <f>VLOOKUP(J171,辅助信息!H:I,2,FALSE)</f>
        <v>19950525030</v>
      </c>
      <c r="L171" s="66"/>
      <c r="M171" s="65"/>
      <c r="N171" s="65"/>
      <c r="O171" s="65"/>
      <c r="P171" s="65"/>
      <c r="Q171" s="28" t="str">
        <f>VLOOKUP(B171,辅助信息!E:M,9,FALSE)</f>
        <v>ZTWM-CDGS-XS-2024-0248-五冶钢构-南充市医学院项目</v>
      </c>
      <c r="R171" s="15"/>
    </row>
    <row r="172" hidden="1" spans="2:18">
      <c r="B172" s="28" t="s">
        <v>60</v>
      </c>
      <c r="C172" s="58">
        <v>45665</v>
      </c>
      <c r="D172" s="28" t="str">
        <f>VLOOKUP(B172,辅助信息!E:K,7,FALSE)</f>
        <v>JWDDCD2025051000019</v>
      </c>
      <c r="E172" s="28" t="str">
        <f>VLOOKUP(F172,辅助信息!A:B,2,FALSE)</f>
        <v>螺纹钢</v>
      </c>
      <c r="F172" s="28" t="s">
        <v>27</v>
      </c>
      <c r="G172" s="24">
        <v>20</v>
      </c>
      <c r="H172" s="24" t="e">
        <f>_xlfn._xlws.FILTER(#REF!,#REF!&amp;#REF!&amp;#REF!&amp;#REF!=C172&amp;F172&amp;I172&amp;J172,"未发货")</f>
        <v>#REF!</v>
      </c>
      <c r="I172" s="28" t="str">
        <f>VLOOKUP(B172,辅助信息!E:I,3,FALSE)</f>
        <v>(五冶钢构医学科学产业园建设项目房建二部-六标)四川省南充市顺庆区搬罾街道学府大道二段</v>
      </c>
      <c r="J172" s="28" t="str">
        <f>VLOOKUP(B172,辅助信息!E:I,4,FALSE)</f>
        <v>安南</v>
      </c>
      <c r="K172" s="28">
        <f>VLOOKUP(J172,辅助信息!H:I,2,FALSE)</f>
        <v>19950525030</v>
      </c>
      <c r="L172" s="66"/>
      <c r="M172" s="65"/>
      <c r="N172" s="65"/>
      <c r="O172" s="65"/>
      <c r="P172" s="65"/>
      <c r="Q172" s="28" t="str">
        <f>VLOOKUP(B172,辅助信息!E:M,9,FALSE)</f>
        <v>ZTWM-CDGS-XS-2024-0248-五冶钢构-南充市医学院项目</v>
      </c>
      <c r="R172" s="15"/>
    </row>
    <row r="173" hidden="1" spans="2:18">
      <c r="B173" s="28" t="s">
        <v>60</v>
      </c>
      <c r="C173" s="58">
        <v>45665</v>
      </c>
      <c r="D173" s="28" t="str">
        <f>VLOOKUP(B173,辅助信息!E:K,7,FALSE)</f>
        <v>JWDDCD2025051000019</v>
      </c>
      <c r="E173" s="28" t="str">
        <f>VLOOKUP(F173,辅助信息!A:B,2,FALSE)</f>
        <v>螺纹钢</v>
      </c>
      <c r="F173" s="28" t="s">
        <v>32</v>
      </c>
      <c r="G173" s="24">
        <v>3</v>
      </c>
      <c r="H173" s="24" t="e">
        <f>_xlfn._xlws.FILTER(#REF!,#REF!&amp;#REF!&amp;#REF!&amp;#REF!=C173&amp;F173&amp;I173&amp;J173,"未发货")</f>
        <v>#REF!</v>
      </c>
      <c r="I173" s="28" t="str">
        <f>VLOOKUP(B173,辅助信息!E:I,3,FALSE)</f>
        <v>(五冶钢构医学科学产业园建设项目房建二部-六标)四川省南充市顺庆区搬罾街道学府大道二段</v>
      </c>
      <c r="J173" s="28" t="str">
        <f>VLOOKUP(B173,辅助信息!E:I,4,FALSE)</f>
        <v>安南</v>
      </c>
      <c r="K173" s="28">
        <f>VLOOKUP(J173,辅助信息!H:I,2,FALSE)</f>
        <v>19950525030</v>
      </c>
      <c r="L173" s="64"/>
      <c r="M173" s="65"/>
      <c r="N173" s="65"/>
      <c r="O173" s="65"/>
      <c r="P173" s="65"/>
      <c r="Q173" s="28" t="str">
        <f>VLOOKUP(B173,辅助信息!E:M,9,FALSE)</f>
        <v>ZTWM-CDGS-XS-2024-0248-五冶钢构-南充市医学院项目</v>
      </c>
      <c r="R173" s="15"/>
    </row>
    <row r="174" ht="78.75" hidden="1" customHeight="1" spans="2:18">
      <c r="B174" s="28" t="s">
        <v>20</v>
      </c>
      <c r="C174" s="58">
        <v>45665</v>
      </c>
      <c r="D174" s="28" t="str">
        <f>VLOOKUP(B174,辅助信息!E:K,7,FALSE)</f>
        <v>JWDDCD2025051000019</v>
      </c>
      <c r="E174" s="28" t="str">
        <f>VLOOKUP(F174,辅助信息!A:B,2,FALSE)</f>
        <v>螺纹钢</v>
      </c>
      <c r="F174" s="28" t="s">
        <v>27</v>
      </c>
      <c r="G174" s="24">
        <v>35</v>
      </c>
      <c r="H174" s="24" t="e">
        <f>_xlfn._xlws.FILTER(#REF!,#REF!&amp;#REF!&amp;#REF!&amp;#REF!=C174&amp;F174&amp;I174&amp;J174,"未发货")</f>
        <v>#REF!</v>
      </c>
      <c r="I174" s="28" t="str">
        <f>VLOOKUP(B174,辅助信息!E:I,3,FALSE)</f>
        <v>(五冶钢构医学科学产业园建设项目房建三部-一标（7-2）)四川省南充市顺庆区搬罾街道学府大道二段</v>
      </c>
      <c r="J174" s="28" t="str">
        <f>VLOOKUP(B174,辅助信息!E:I,4,FALSE)</f>
        <v>郑林</v>
      </c>
      <c r="K174" s="28">
        <f>VLOOKUP(J174,辅助信息!H:I,2,FALSE)</f>
        <v>18349955455</v>
      </c>
      <c r="L174" s="74" t="str">
        <f>VLOOKUP(B174,辅助信息!E:J,6,FALSE)</f>
        <v>送货单：送货单位：南充思临新材料科技有限公司,收货单位：五冶集团川北(南充)建设有限公司,项目名称：南充医学科学产业园,送货车型13米,装货前联系收货人核实到场规格</v>
      </c>
      <c r="M174" s="74"/>
      <c r="N174" s="74"/>
      <c r="O174" s="74"/>
      <c r="P174" s="74"/>
      <c r="Q174" s="28" t="str">
        <f>VLOOKUP(B174,辅助信息!E:M,9,FALSE)</f>
        <v>ZTWM-CDGS-XS-2024-0248-五冶钢构-南充市医学院项目</v>
      </c>
      <c r="R174" s="15"/>
    </row>
    <row r="175" hidden="1" spans="2:18">
      <c r="B175" s="28" t="s">
        <v>17</v>
      </c>
      <c r="C175" s="58">
        <v>45665</v>
      </c>
      <c r="D175" s="28" t="str">
        <f>VLOOKUP(B175,辅助信息!E:K,7,FALSE)</f>
        <v>JWDDCD2024101600090</v>
      </c>
      <c r="E175" s="28" t="str">
        <f>VLOOKUP(F175,辅助信息!A:B,2,FALSE)</f>
        <v>螺纹钢</v>
      </c>
      <c r="F175" s="28" t="s">
        <v>18</v>
      </c>
      <c r="G175" s="24">
        <f>149-108</f>
        <v>41</v>
      </c>
      <c r="H175" s="24" t="e">
        <f>_xlfn._xlws.FILTER(#REF!,#REF!&amp;#REF!&amp;#REF!&amp;#REF!=C175&amp;F175&amp;I175&amp;J175,"未发货")</f>
        <v>#REF!</v>
      </c>
      <c r="I175" s="28" t="str">
        <f>VLOOKUP(B175,辅助信息!E:I,3,FALSE)</f>
        <v>（达州市公共卫生临床医疗中心项目-一标-1号制作房）达州市通川区西外复兴镇公共卫生临床医疗中心项目</v>
      </c>
      <c r="J175" s="28" t="str">
        <f>VLOOKUP(B175,辅助信息!E:I,4,FALSE)</f>
        <v>潘建发</v>
      </c>
      <c r="K175" s="28">
        <f>VLOOKUP(J175,辅助信息!H:I,2,FALSE)</f>
        <v>13658059919</v>
      </c>
      <c r="L175" s="65" t="str">
        <f>VLOOKUP(B175,辅助信息!E:J,6,FALSE)</f>
        <v>提前联系到场规格,一天到场车辆不低于2车</v>
      </c>
      <c r="M175" s="65"/>
      <c r="N175" s="65"/>
      <c r="O175" s="65"/>
      <c r="P175" s="65"/>
      <c r="Q175" s="28" t="str">
        <f>VLOOKUP(B175,辅助信息!E:M,9,FALSE)</f>
        <v>ZTWM-CDGS-XS-2024-0205-五冶钢构-达州市通川区西外复兴镇及临近片区建设项目</v>
      </c>
      <c r="R175" s="15"/>
    </row>
    <row r="176" hidden="1" spans="2:18">
      <c r="B176" s="28" t="s">
        <v>17</v>
      </c>
      <c r="C176" s="58">
        <v>45665</v>
      </c>
      <c r="D176" s="28" t="str">
        <f>VLOOKUP(B176,辅助信息!E:K,7,FALSE)</f>
        <v>JWDDCD2024101600090</v>
      </c>
      <c r="E176" s="28" t="str">
        <f>VLOOKUP(F176,辅助信息!A:B,2,FALSE)</f>
        <v>螺纹钢</v>
      </c>
      <c r="F176" s="28" t="s">
        <v>32</v>
      </c>
      <c r="G176" s="24">
        <v>9</v>
      </c>
      <c r="H176" s="24" t="e">
        <f>_xlfn._xlws.FILTER(#REF!,#REF!&amp;#REF!&amp;#REF!&amp;#REF!=C176&amp;F176&amp;I176&amp;J176,"未发货")</f>
        <v>#REF!</v>
      </c>
      <c r="I176" s="28" t="str">
        <f>VLOOKUP(B176,辅助信息!E:I,3,FALSE)</f>
        <v>（达州市公共卫生临床医疗中心项目-一标-1号制作房）达州市通川区西外复兴镇公共卫生临床医疗中心项目</v>
      </c>
      <c r="J176" s="28" t="str">
        <f>VLOOKUP(B176,辅助信息!E:I,4,FALSE)</f>
        <v>潘建发</v>
      </c>
      <c r="K176" s="28">
        <f>VLOOKUP(J176,辅助信息!H:I,2,FALSE)</f>
        <v>13658059919</v>
      </c>
      <c r="L176" s="66"/>
      <c r="M176" s="65"/>
      <c r="N176" s="65"/>
      <c r="O176" s="65"/>
      <c r="P176" s="65"/>
      <c r="Q176" s="28"/>
      <c r="R176" s="15"/>
    </row>
    <row r="177" hidden="1" spans="2:18">
      <c r="B177" s="28" t="s">
        <v>17</v>
      </c>
      <c r="C177" s="58">
        <v>45665</v>
      </c>
      <c r="D177" s="28" t="str">
        <f>VLOOKUP(B177,辅助信息!E:K,7,FALSE)</f>
        <v>JWDDCD2024101600090</v>
      </c>
      <c r="E177" s="28" t="str">
        <f>VLOOKUP(F177,辅助信息!A:B,2,FALSE)</f>
        <v>盘螺</v>
      </c>
      <c r="F177" s="28" t="s">
        <v>41</v>
      </c>
      <c r="G177" s="24">
        <v>5</v>
      </c>
      <c r="H177" s="24" t="e">
        <f>_xlfn._xlws.FILTER(#REF!,#REF!&amp;#REF!&amp;#REF!&amp;#REF!=C177&amp;F177&amp;I177&amp;J177,"未发货")</f>
        <v>#REF!</v>
      </c>
      <c r="I177" s="28" t="str">
        <f>VLOOKUP(B177,辅助信息!E:I,3,FALSE)</f>
        <v>（达州市公共卫生临床医疗中心项目-一标-1号制作房）达州市通川区西外复兴镇公共卫生临床医疗中心项目</v>
      </c>
      <c r="J177" s="28" t="str">
        <f>VLOOKUP(B177,辅助信息!E:I,4,FALSE)</f>
        <v>潘建发</v>
      </c>
      <c r="K177" s="28">
        <f>VLOOKUP(J177,辅助信息!H:I,2,FALSE)</f>
        <v>13658059919</v>
      </c>
      <c r="L177" s="64"/>
      <c r="M177" s="65"/>
      <c r="N177" s="65"/>
      <c r="O177" s="65"/>
      <c r="P177" s="65"/>
      <c r="Q177" s="28" t="str">
        <f>VLOOKUP(B177,辅助信息!E:M,9,FALSE)</f>
        <v>ZTWM-CDGS-XS-2024-0205-五冶钢构-达州市通川区西外复兴镇及临近片区建设项目</v>
      </c>
      <c r="R177" s="15"/>
    </row>
    <row r="178" hidden="1" spans="2:18">
      <c r="B178" s="28" t="s">
        <v>31</v>
      </c>
      <c r="C178" s="58">
        <v>45665</v>
      </c>
      <c r="D178" s="28" t="str">
        <f>VLOOKUP(B178,辅助信息!E:K,7,FALSE)</f>
        <v>JWDDCD2024121000136</v>
      </c>
      <c r="E178" s="28" t="str">
        <f>VLOOKUP(F178,辅助信息!A:B,2,FALSE)</f>
        <v>螺纹钢</v>
      </c>
      <c r="F178" s="28" t="s">
        <v>33</v>
      </c>
      <c r="G178" s="24">
        <v>15</v>
      </c>
      <c r="H178" s="24">
        <v>15</v>
      </c>
      <c r="I178" s="28" t="str">
        <f>VLOOKUP(B178,辅助信息!E:I,3,FALSE)</f>
        <v>（四川商建-射洪城乡一体化项目）遂宁市射洪市忠新幼儿园北侧约220米新溪小区</v>
      </c>
      <c r="J178" s="28" t="str">
        <f>VLOOKUP(B178,辅助信息!E:I,4,FALSE)</f>
        <v>柏子刚</v>
      </c>
      <c r="K178" s="28">
        <f>VLOOKUP(J178,辅助信息!H:I,2,FALSE)</f>
        <v>15692885305</v>
      </c>
      <c r="L178" s="65" t="str">
        <f>VLOOKUP(B178,辅助信息!E:J,6,FALSE)</f>
        <v>提前联系到场规格及数量</v>
      </c>
      <c r="M178" s="65"/>
      <c r="N178" s="65"/>
      <c r="O178" s="65"/>
      <c r="P178" s="65"/>
      <c r="Q178" s="28" t="str">
        <f>VLOOKUP(B178,辅助信息!E:M,9,FALSE)</f>
        <v>ZTWM-CDGS-XS-2024-0179-四川商投-射洪城乡一体化建设项目</v>
      </c>
      <c r="R178" s="15"/>
    </row>
    <row r="179" hidden="1" spans="2:18">
      <c r="B179" s="28" t="s">
        <v>31</v>
      </c>
      <c r="C179" s="58">
        <v>45665</v>
      </c>
      <c r="D179" s="28" t="str">
        <f>VLOOKUP(B179,辅助信息!E:K,7,FALSE)</f>
        <v>JWDDCD2024121000136</v>
      </c>
      <c r="E179" s="28" t="str">
        <f>VLOOKUP(F179,辅助信息!A:B,2,FALSE)</f>
        <v>盘螺</v>
      </c>
      <c r="F179" s="28" t="s">
        <v>40</v>
      </c>
      <c r="G179" s="24">
        <v>5</v>
      </c>
      <c r="H179" s="24">
        <v>5</v>
      </c>
      <c r="I179" s="28" t="str">
        <f>VLOOKUP(B179,辅助信息!E:I,3,FALSE)</f>
        <v>（四川商建-射洪城乡一体化项目）遂宁市射洪市忠新幼儿园北侧约220米新溪小区</v>
      </c>
      <c r="J179" s="28" t="str">
        <f>VLOOKUP(B179,辅助信息!E:I,4,FALSE)</f>
        <v>柏子刚</v>
      </c>
      <c r="K179" s="28">
        <f>VLOOKUP(J179,辅助信息!H:I,2,FALSE)</f>
        <v>15692885305</v>
      </c>
      <c r="L179" s="66"/>
      <c r="M179" s="65"/>
      <c r="N179" s="65"/>
      <c r="O179" s="65"/>
      <c r="P179" s="65"/>
      <c r="Q179" s="28" t="str">
        <f>VLOOKUP(B179,辅助信息!E:M,9,FALSE)</f>
        <v>ZTWM-CDGS-XS-2024-0179-四川商投-射洪城乡一体化建设项目</v>
      </c>
      <c r="R179" s="15"/>
    </row>
    <row r="180" hidden="1" spans="2:18">
      <c r="B180" s="28" t="s">
        <v>31</v>
      </c>
      <c r="C180" s="58">
        <v>45665</v>
      </c>
      <c r="D180" s="28" t="str">
        <f>VLOOKUP(B180,辅助信息!E:K,7,FALSE)</f>
        <v>JWDDCD2024121000136</v>
      </c>
      <c r="E180" s="28" t="str">
        <f>VLOOKUP(F180,辅助信息!A:B,2,FALSE)</f>
        <v>盘螺</v>
      </c>
      <c r="F180" s="28" t="s">
        <v>41</v>
      </c>
      <c r="G180" s="24">
        <v>15</v>
      </c>
      <c r="H180" s="24">
        <v>15</v>
      </c>
      <c r="I180" s="28" t="str">
        <f>VLOOKUP(B180,辅助信息!E:I,3,FALSE)</f>
        <v>（四川商建-射洪城乡一体化项目）遂宁市射洪市忠新幼儿园北侧约220米新溪小区</v>
      </c>
      <c r="J180" s="28" t="str">
        <f>VLOOKUP(B180,辅助信息!E:I,4,FALSE)</f>
        <v>柏子刚</v>
      </c>
      <c r="K180" s="28">
        <f>VLOOKUP(J180,辅助信息!H:I,2,FALSE)</f>
        <v>15692885305</v>
      </c>
      <c r="L180" s="66"/>
      <c r="M180" s="65"/>
      <c r="N180" s="65"/>
      <c r="O180" s="65"/>
      <c r="P180" s="65"/>
      <c r="Q180" s="28" t="str">
        <f>VLOOKUP(B180,辅助信息!E:M,9,FALSE)</f>
        <v>ZTWM-CDGS-XS-2024-0179-四川商投-射洪城乡一体化建设项目</v>
      </c>
      <c r="R180" s="15"/>
    </row>
    <row r="181" hidden="1" spans="1:18">
      <c r="A181" s="59" t="s">
        <v>62</v>
      </c>
      <c r="B181" s="28" t="s">
        <v>31</v>
      </c>
      <c r="C181" s="58">
        <v>45665</v>
      </c>
      <c r="D181" s="28" t="str">
        <f>VLOOKUP(B181,辅助信息!E:K,7,FALSE)</f>
        <v>JWDDCD2024121000136</v>
      </c>
      <c r="E181" s="28" t="str">
        <f>VLOOKUP(F181,辅助信息!A:B,2,FALSE)</f>
        <v>盘螺</v>
      </c>
      <c r="F181" s="28" t="s">
        <v>40</v>
      </c>
      <c r="G181" s="24">
        <v>21</v>
      </c>
      <c r="H181" s="24">
        <v>21</v>
      </c>
      <c r="I181" s="28" t="str">
        <f>VLOOKUP(B181,辅助信息!E:I,3,FALSE)</f>
        <v>（四川商建-射洪城乡一体化项目）遂宁市射洪市忠新幼儿园北侧约220米新溪小区</v>
      </c>
      <c r="J181" s="28" t="str">
        <f>VLOOKUP(B181,辅助信息!E:I,4,FALSE)</f>
        <v>柏子刚</v>
      </c>
      <c r="K181" s="28">
        <f>VLOOKUP(J181,辅助信息!H:I,2,FALSE)</f>
        <v>15692885305</v>
      </c>
      <c r="L181" s="66"/>
      <c r="M181" s="65"/>
      <c r="N181" s="65"/>
      <c r="O181" s="65"/>
      <c r="P181" s="65"/>
      <c r="Q181" s="28" t="str">
        <f>VLOOKUP(B181,辅助信息!E:M,9,FALSE)</f>
        <v>ZTWM-CDGS-XS-2024-0179-四川商投-射洪城乡一体化建设项目</v>
      </c>
      <c r="R181" s="15"/>
    </row>
    <row r="182" hidden="1" spans="2:18">
      <c r="B182" s="28" t="s">
        <v>31</v>
      </c>
      <c r="C182" s="58">
        <v>45665</v>
      </c>
      <c r="D182" s="28" t="str">
        <f>VLOOKUP(B182,辅助信息!E:K,7,FALSE)</f>
        <v>JWDDCD2024121000136</v>
      </c>
      <c r="E182" s="28" t="str">
        <f>VLOOKUP(F182,辅助信息!A:B,2,FALSE)</f>
        <v>盘螺</v>
      </c>
      <c r="F182" s="28" t="s">
        <v>41</v>
      </c>
      <c r="G182" s="24">
        <v>30</v>
      </c>
      <c r="H182" s="24">
        <v>30</v>
      </c>
      <c r="I182" s="28" t="str">
        <f>VLOOKUP(B182,辅助信息!E:I,3,FALSE)</f>
        <v>（四川商建-射洪城乡一体化项目）遂宁市射洪市忠新幼儿园北侧约220米新溪小区</v>
      </c>
      <c r="J182" s="28" t="str">
        <f>VLOOKUP(B182,辅助信息!E:I,4,FALSE)</f>
        <v>柏子刚</v>
      </c>
      <c r="K182" s="28">
        <f>VLOOKUP(J182,辅助信息!H:I,2,FALSE)</f>
        <v>15692885305</v>
      </c>
      <c r="L182" s="66"/>
      <c r="M182" s="65"/>
      <c r="N182" s="65"/>
      <c r="O182" s="65"/>
      <c r="P182" s="65"/>
      <c r="Q182" s="28" t="str">
        <f>VLOOKUP(B182,辅助信息!E:M,9,FALSE)</f>
        <v>ZTWM-CDGS-XS-2024-0179-四川商投-射洪城乡一体化建设项目</v>
      </c>
      <c r="R182" s="15"/>
    </row>
    <row r="183" hidden="1" spans="2:18">
      <c r="B183" s="28" t="s">
        <v>31</v>
      </c>
      <c r="C183" s="58">
        <v>45665</v>
      </c>
      <c r="D183" s="28" t="str">
        <f>VLOOKUP(B183,辅助信息!E:K,7,FALSE)</f>
        <v>JWDDCD2024121000136</v>
      </c>
      <c r="E183" s="28" t="str">
        <f>VLOOKUP(F183,辅助信息!A:B,2,FALSE)</f>
        <v>螺纹钢</v>
      </c>
      <c r="F183" s="28" t="s">
        <v>32</v>
      </c>
      <c r="G183" s="24">
        <v>21</v>
      </c>
      <c r="H183" s="24" t="e">
        <f>_xlfn._xlws.FILTER(#REF!,#REF!&amp;#REF!&amp;#REF!&amp;#REF!=C183&amp;F183&amp;I183&amp;J183,"未发货")</f>
        <v>#REF!</v>
      </c>
      <c r="I183" s="28" t="str">
        <f>VLOOKUP(B183,辅助信息!E:I,3,FALSE)</f>
        <v>（四川商建-射洪城乡一体化项目）遂宁市射洪市忠新幼儿园北侧约220米新溪小区</v>
      </c>
      <c r="J183" s="28" t="str">
        <f>VLOOKUP(B183,辅助信息!E:I,4,FALSE)</f>
        <v>柏子刚</v>
      </c>
      <c r="K183" s="28">
        <f>VLOOKUP(J183,辅助信息!H:I,2,FALSE)</f>
        <v>15692885305</v>
      </c>
      <c r="L183" s="66"/>
      <c r="M183" s="65"/>
      <c r="N183" s="65"/>
      <c r="O183" s="65"/>
      <c r="P183" s="65"/>
      <c r="Q183" s="28" t="str">
        <f>VLOOKUP(B183,辅助信息!E:M,9,FALSE)</f>
        <v>ZTWM-CDGS-XS-2024-0179-四川商投-射洪城乡一体化建设项目</v>
      </c>
      <c r="R183" s="15"/>
    </row>
    <row r="184" hidden="1" spans="2:18">
      <c r="B184" s="28" t="s">
        <v>31</v>
      </c>
      <c r="C184" s="58">
        <v>45665</v>
      </c>
      <c r="D184" s="28" t="str">
        <f>VLOOKUP(B184,辅助信息!E:K,7,FALSE)</f>
        <v>JWDDCD2024121000136</v>
      </c>
      <c r="E184" s="28" t="str">
        <f>VLOOKUP(F184,辅助信息!A:B,2,FALSE)</f>
        <v>螺纹钢</v>
      </c>
      <c r="F184" s="28" t="s">
        <v>33</v>
      </c>
      <c r="G184" s="24">
        <v>30</v>
      </c>
      <c r="H184" s="24">
        <v>30</v>
      </c>
      <c r="I184" s="28" t="str">
        <f>VLOOKUP(B184,辅助信息!E:I,3,FALSE)</f>
        <v>（四川商建-射洪城乡一体化项目）遂宁市射洪市忠新幼儿园北侧约220米新溪小区</v>
      </c>
      <c r="J184" s="28" t="str">
        <f>VLOOKUP(B184,辅助信息!E:I,4,FALSE)</f>
        <v>柏子刚</v>
      </c>
      <c r="K184" s="28">
        <f>VLOOKUP(J184,辅助信息!H:I,2,FALSE)</f>
        <v>15692885305</v>
      </c>
      <c r="L184" s="64"/>
      <c r="M184" s="65"/>
      <c r="N184" s="65"/>
      <c r="O184" s="65"/>
      <c r="P184" s="65"/>
      <c r="Q184" s="28" t="str">
        <f>VLOOKUP(B184,辅助信息!E:M,9,FALSE)</f>
        <v>ZTWM-CDGS-XS-2024-0179-四川商投-射洪城乡一体化建设项目</v>
      </c>
      <c r="R184" s="15"/>
    </row>
    <row r="185" ht="56.25" hidden="1" customHeight="1" spans="2:18">
      <c r="B185" s="28" t="s">
        <v>29</v>
      </c>
      <c r="C185" s="58">
        <v>45665</v>
      </c>
      <c r="D185" s="28" t="str">
        <f>VLOOKUP(B185,辅助信息!E:K,7,FALSE)</f>
        <v>JWDDCD2024102400111</v>
      </c>
      <c r="E185" s="28" t="str">
        <f>VLOOKUP(F185,辅助信息!A:B,2,FALSE)</f>
        <v>螺纹钢</v>
      </c>
      <c r="F185" s="28" t="s">
        <v>28</v>
      </c>
      <c r="G185" s="24">
        <v>70</v>
      </c>
      <c r="H185" s="24" t="e">
        <f>_xlfn._xlws.FILTER(#REF!,#REF!&amp;#REF!&amp;#REF!&amp;#REF!=C185&amp;F185&amp;I185&amp;J185,"未发货")</f>
        <v>#REF!</v>
      </c>
      <c r="I185" s="28" t="str">
        <f>VLOOKUP(B185,辅助信息!E:I,3,FALSE)</f>
        <v>（五冶达州国道542项目-二工区黄家湾隧道工段）四川省达州市达川区赵固镇黄家坡</v>
      </c>
      <c r="J185" s="28" t="str">
        <f>VLOOKUP(B185,辅助信息!E:I,4,FALSE)</f>
        <v>罗永方</v>
      </c>
      <c r="K185" s="28">
        <f>VLOOKUP(J185,辅助信息!H:I,2,FALSE)</f>
        <v>13551450899</v>
      </c>
      <c r="L185" s="74" t="str">
        <f>VLOOKUP(B185,辅助信息!E:J,6,FALSE)</f>
        <v>五冶建设送货单,4份材质书,送货车型9.6米,装货前联系收货人核实到场规格,没提前告知进场规格现场不给予接收</v>
      </c>
      <c r="M185" s="74"/>
      <c r="N185" s="74"/>
      <c r="O185" s="74"/>
      <c r="P185" s="74"/>
      <c r="Q185" s="28" t="str">
        <f>VLOOKUP(B185,辅助信息!E:M,9,FALSE)</f>
        <v>ZTWM-CDGS-XS-2024-0181-五冶天府-国道542项目（二批次）</v>
      </c>
      <c r="R185" s="15"/>
    </row>
    <row r="186" ht="56.25" hidden="1" customHeight="1" spans="2:18">
      <c r="B186" s="28" t="s">
        <v>54</v>
      </c>
      <c r="C186" s="58">
        <v>45665</v>
      </c>
      <c r="D186" s="28" t="str">
        <f>VLOOKUP(B186,辅助信息!E:K,7,FALSE)</f>
        <v>JWDDCD2024102400111</v>
      </c>
      <c r="E186" s="28" t="str">
        <f>VLOOKUP(F186,辅助信息!A:B,2,FALSE)</f>
        <v>螺纹钢</v>
      </c>
      <c r="F186" s="28" t="s">
        <v>33</v>
      </c>
      <c r="G186" s="24">
        <v>54</v>
      </c>
      <c r="H186" s="24" t="e">
        <f>_xlfn._xlws.FILTER(#REF!,#REF!&amp;#REF!&amp;#REF!&amp;#REF!=C186&amp;F186&amp;I186&amp;J186,"未发货")</f>
        <v>#REF!</v>
      </c>
      <c r="I186" s="28" t="str">
        <f>VLOOKUP(B186,辅助信息!E:I,3,FALSE)</f>
        <v>（五冶达州国道542项目-二工区巴河特大桥工段-5号墩）四川省达州市达川区石梯镇固家村村民委员会</v>
      </c>
      <c r="J186" s="28" t="str">
        <f>VLOOKUP(B186,辅助信息!E:I,4,FALSE)</f>
        <v>谭福中</v>
      </c>
      <c r="K186" s="28">
        <f>VLOOKUP(J186,辅助信息!H:I,2,FALSE)</f>
        <v>15828538619</v>
      </c>
      <c r="L186" s="74" t="str">
        <f>VLOOKUP(B186,辅助信息!E:J,6,FALSE)</f>
        <v>五冶建设送货单,4份材质书,送货车型13米,装货前联系收货人核实到场规格,没提前告知进场规格现场不给予接收</v>
      </c>
      <c r="M186" s="74"/>
      <c r="N186" s="74"/>
      <c r="O186" s="74"/>
      <c r="P186" s="74"/>
      <c r="Q186" s="28" t="str">
        <f>VLOOKUP(B186,辅助信息!E:M,9,FALSE)</f>
        <v>ZTWM-CDGS-XS-2024-0181-五冶天府-国道542项目（二批次）</v>
      </c>
      <c r="R186" s="15"/>
    </row>
    <row r="187" ht="45" hidden="1" customHeight="1" spans="2:18">
      <c r="B187" s="28" t="s">
        <v>63</v>
      </c>
      <c r="C187" s="58">
        <v>45665</v>
      </c>
      <c r="D187" s="28" t="str">
        <f>VLOOKUP(B187,辅助信息!E:K,7,FALSE)</f>
        <v>JWDDCD2024102400111</v>
      </c>
      <c r="E187" s="28" t="str">
        <f>VLOOKUP(F187,辅助信息!A:B,2,FALSE)</f>
        <v>螺纹钢</v>
      </c>
      <c r="F187" s="28" t="s">
        <v>52</v>
      </c>
      <c r="G187" s="24">
        <v>26</v>
      </c>
      <c r="H187" s="24" t="e">
        <f>_xlfn._xlws.FILTER(#REF!,#REF!&amp;#REF!&amp;#REF!&amp;#REF!=C187&amp;F187&amp;I187&amp;J187,"未发货")</f>
        <v>#REF!</v>
      </c>
      <c r="I187" s="28" t="str">
        <f>VLOOKUP(B187,辅助信息!E:I,3,FALSE)</f>
        <v>（五冶达州国道542项目-三工区路基六工段）四川省达州市达川区赵固镇水文村</v>
      </c>
      <c r="J187" s="28" t="str">
        <f>VLOOKUP(B187,辅助信息!E:I,4,FALSE)</f>
        <v>谭鹏程</v>
      </c>
      <c r="K187" s="28">
        <f>VLOOKUP(J187,辅助信息!H:I,2,FALSE)</f>
        <v>18280895666</v>
      </c>
      <c r="L187" s="65" t="str">
        <f>VLOOKUP(B187,辅助信息!E:J,6,FALSE)</f>
        <v>五冶建设送货单,送货车型9.6米,装货前联系收货人核实到场规格,没提前告知进场规格现场不给予接收</v>
      </c>
      <c r="M187" s="65"/>
      <c r="N187" s="65"/>
      <c r="O187" s="65"/>
      <c r="P187" s="65"/>
      <c r="Q187" s="28" t="str">
        <f>VLOOKUP(B187,辅助信息!E:M,9,FALSE)</f>
        <v>ZTWM-CDGS-XS-2024-0181-五冶天府-国道542项目（二批次）</v>
      </c>
      <c r="R187" s="15"/>
    </row>
    <row r="188" hidden="1" spans="2:18">
      <c r="B188" s="28" t="s">
        <v>64</v>
      </c>
      <c r="C188" s="58">
        <v>45665</v>
      </c>
      <c r="D188" s="28" t="str">
        <f>VLOOKUP(B188,辅助信息!E:K,7,FALSE)</f>
        <v>JWDDCD2024102400111</v>
      </c>
      <c r="E188" s="28" t="str">
        <f>VLOOKUP(F188,辅助信息!A:B,2,FALSE)</f>
        <v>螺纹钢</v>
      </c>
      <c r="F188" s="28" t="s">
        <v>27</v>
      </c>
      <c r="G188" s="24">
        <v>15</v>
      </c>
      <c r="H188" s="24" t="e">
        <f>_xlfn._xlws.FILTER(#REF!,#REF!&amp;#REF!&amp;#REF!&amp;#REF!=C188&amp;F188&amp;I188&amp;J188,"未发货")</f>
        <v>#REF!</v>
      </c>
      <c r="I188" s="28" t="str">
        <f>VLOOKUP(B188,辅助信息!E:I,3,FALSE)</f>
        <v>（五冶达州国道542项目-三工区桥梁3工段）四川省达州市达川区赵固镇水文村原村委会下300米</v>
      </c>
      <c r="J188" s="28" t="str">
        <f>VLOOKUP(B188,辅助信息!E:I,4,FALSE)</f>
        <v>李代茂</v>
      </c>
      <c r="K188" s="28">
        <f>VLOOKUP(J188,辅助信息!H:I,2,FALSE)</f>
        <v>18302833536</v>
      </c>
      <c r="L188" s="65" t="str">
        <f>VLOOKUP(B188,辅助信息!E:J,6,FALSE)</f>
        <v>五冶建设送货单,送货车型9.6米,装货前联系收货人核实到场规格,没提前告知进场规格现场不给予接收</v>
      </c>
      <c r="M188" s="65"/>
      <c r="N188" s="65"/>
      <c r="O188" s="65"/>
      <c r="P188" s="65"/>
      <c r="Q188" s="28" t="str">
        <f>VLOOKUP(B188,辅助信息!E:M,9,FALSE)</f>
        <v>ZTWM-CDGS-XS-2024-0181-五冶天府-国道542项目（二批次）</v>
      </c>
      <c r="R188" s="15"/>
    </row>
    <row r="189" hidden="1" spans="2:18">
      <c r="B189" s="28" t="s">
        <v>64</v>
      </c>
      <c r="C189" s="58">
        <v>45665</v>
      </c>
      <c r="D189" s="28" t="str">
        <f>VLOOKUP(B189,辅助信息!E:K,7,FALSE)</f>
        <v>JWDDCD2024102400111</v>
      </c>
      <c r="E189" s="28" t="str">
        <f>VLOOKUP(F189,辅助信息!A:B,2,FALSE)</f>
        <v>螺纹钢</v>
      </c>
      <c r="F189" s="28" t="s">
        <v>32</v>
      </c>
      <c r="G189" s="24">
        <v>18</v>
      </c>
      <c r="H189" s="24" t="e">
        <f>_xlfn._xlws.FILTER(#REF!,#REF!&amp;#REF!&amp;#REF!&amp;#REF!=C189&amp;F189&amp;I189&amp;J189,"未发货")</f>
        <v>#REF!</v>
      </c>
      <c r="I189" s="28" t="str">
        <f>VLOOKUP(B189,辅助信息!E:I,3,FALSE)</f>
        <v>（五冶达州国道542项目-三工区桥梁3工段）四川省达州市达川区赵固镇水文村原村委会下300米</v>
      </c>
      <c r="J189" s="28" t="str">
        <f>VLOOKUP(B189,辅助信息!E:I,4,FALSE)</f>
        <v>李代茂</v>
      </c>
      <c r="K189" s="28">
        <f>VLOOKUP(J189,辅助信息!H:I,2,FALSE)</f>
        <v>18302833536</v>
      </c>
      <c r="L189" s="66"/>
      <c r="M189" s="65"/>
      <c r="N189" s="65"/>
      <c r="O189" s="65"/>
      <c r="P189" s="65"/>
      <c r="Q189" s="28" t="str">
        <f>VLOOKUP(B189,辅助信息!E:M,9,FALSE)</f>
        <v>ZTWM-CDGS-XS-2024-0181-五冶天府-国道542项目（二批次）</v>
      </c>
      <c r="R189" s="15"/>
    </row>
    <row r="190" hidden="1" spans="2:18">
      <c r="B190" s="28" t="s">
        <v>64</v>
      </c>
      <c r="C190" s="58">
        <v>45665</v>
      </c>
      <c r="D190" s="28" t="str">
        <f>VLOOKUP(B190,辅助信息!E:K,7,FALSE)</f>
        <v>JWDDCD2024102400111</v>
      </c>
      <c r="E190" s="28" t="str">
        <f>VLOOKUP(F190,辅助信息!A:B,2,FALSE)</f>
        <v>螺纹钢</v>
      </c>
      <c r="F190" s="28" t="s">
        <v>28</v>
      </c>
      <c r="G190" s="24">
        <v>6</v>
      </c>
      <c r="H190" s="24" t="e">
        <f>_xlfn._xlws.FILTER(#REF!,#REF!&amp;#REF!&amp;#REF!&amp;#REF!=C190&amp;F190&amp;I190&amp;J190,"未发货")</f>
        <v>#REF!</v>
      </c>
      <c r="I190" s="28" t="str">
        <f>VLOOKUP(B190,辅助信息!E:I,3,FALSE)</f>
        <v>（五冶达州国道542项目-三工区桥梁3工段）四川省达州市达川区赵固镇水文村原村委会下300米</v>
      </c>
      <c r="J190" s="28" t="str">
        <f>VLOOKUP(B190,辅助信息!E:I,4,FALSE)</f>
        <v>李代茂</v>
      </c>
      <c r="K190" s="28">
        <f>VLOOKUP(J190,辅助信息!H:I,2,FALSE)</f>
        <v>18302833536</v>
      </c>
      <c r="L190" s="66"/>
      <c r="M190" s="65"/>
      <c r="N190" s="65"/>
      <c r="O190" s="65"/>
      <c r="P190" s="65"/>
      <c r="Q190" s="28" t="str">
        <f>VLOOKUP(B190,辅助信息!E:M,9,FALSE)</f>
        <v>ZTWM-CDGS-XS-2024-0181-五冶天府-国道542项目（二批次）</v>
      </c>
      <c r="R190" s="15"/>
    </row>
    <row r="191" hidden="1" spans="2:18">
      <c r="B191" s="28" t="s">
        <v>64</v>
      </c>
      <c r="C191" s="58">
        <v>45665</v>
      </c>
      <c r="D191" s="28" t="str">
        <f>VLOOKUP(B191,辅助信息!E:K,7,FALSE)</f>
        <v>JWDDCD2024102400111</v>
      </c>
      <c r="E191" s="28" t="str">
        <f>VLOOKUP(F191,辅助信息!A:B,2,FALSE)</f>
        <v>螺纹钢</v>
      </c>
      <c r="F191" s="28" t="s">
        <v>65</v>
      </c>
      <c r="G191" s="24">
        <v>38</v>
      </c>
      <c r="H191" s="24" t="e">
        <f>_xlfn._xlws.FILTER(#REF!,#REF!&amp;#REF!&amp;#REF!&amp;#REF!=C191&amp;F191&amp;I191&amp;J191,"未发货")</f>
        <v>#REF!</v>
      </c>
      <c r="I191" s="28" t="str">
        <f>VLOOKUP(B191,辅助信息!E:I,3,FALSE)</f>
        <v>（五冶达州国道542项目-三工区桥梁3工段）四川省达州市达川区赵固镇水文村原村委会下300米</v>
      </c>
      <c r="J191" s="28" t="str">
        <f>VLOOKUP(B191,辅助信息!E:I,4,FALSE)</f>
        <v>李代茂</v>
      </c>
      <c r="K191" s="28">
        <f>VLOOKUP(J191,辅助信息!H:I,2,FALSE)</f>
        <v>18302833536</v>
      </c>
      <c r="L191" s="66"/>
      <c r="M191" s="65"/>
      <c r="N191" s="65"/>
      <c r="O191" s="65"/>
      <c r="P191" s="65"/>
      <c r="Q191" s="28" t="str">
        <f>VLOOKUP(B191,辅助信息!E:M,9,FALSE)</f>
        <v>ZTWM-CDGS-XS-2024-0181-五冶天府-国道542项目（二批次）</v>
      </c>
      <c r="R191" s="15"/>
    </row>
    <row r="192" hidden="1" spans="2:18">
      <c r="B192" s="28" t="s">
        <v>64</v>
      </c>
      <c r="C192" s="58">
        <v>45665</v>
      </c>
      <c r="D192" s="28" t="str">
        <f>VLOOKUP(B192,辅助信息!E:K,7,FALSE)</f>
        <v>JWDDCD2024102400111</v>
      </c>
      <c r="E192" s="28" t="str">
        <f>VLOOKUP(F192,辅助信息!A:B,2,FALSE)</f>
        <v>螺纹钢</v>
      </c>
      <c r="F192" s="28" t="s">
        <v>52</v>
      </c>
      <c r="G192" s="24">
        <v>6</v>
      </c>
      <c r="H192" s="24" t="e">
        <f>_xlfn._xlws.FILTER(#REF!,#REF!&amp;#REF!&amp;#REF!&amp;#REF!=C192&amp;F192&amp;I192&amp;J192,"未发货")</f>
        <v>#REF!</v>
      </c>
      <c r="I192" s="28" t="str">
        <f>VLOOKUP(B192,辅助信息!E:I,3,FALSE)</f>
        <v>（五冶达州国道542项目-三工区桥梁3工段）四川省达州市达川区赵固镇水文村原村委会下300米</v>
      </c>
      <c r="J192" s="28" t="str">
        <f>VLOOKUP(B192,辅助信息!E:I,4,FALSE)</f>
        <v>李代茂</v>
      </c>
      <c r="K192" s="28">
        <f>VLOOKUP(J192,辅助信息!H:I,2,FALSE)</f>
        <v>18302833536</v>
      </c>
      <c r="L192" s="64"/>
      <c r="M192" s="65"/>
      <c r="N192" s="65"/>
      <c r="O192" s="65"/>
      <c r="P192" s="65"/>
      <c r="Q192" s="28" t="str">
        <f>VLOOKUP(B192,辅助信息!E:M,9,FALSE)</f>
        <v>ZTWM-CDGS-XS-2024-0181-五冶天府-国道542项目（二批次）</v>
      </c>
      <c r="R192" s="15"/>
    </row>
    <row r="193" hidden="1" spans="1:18">
      <c r="A193" s="70"/>
      <c r="B193" s="28" t="s">
        <v>56</v>
      </c>
      <c r="C193" s="58">
        <v>45665</v>
      </c>
      <c r="D193" s="28" t="str">
        <f>VLOOKUP(B193,辅助信息!E:K,7,FALSE)</f>
        <v>JWDDCD2025052800131</v>
      </c>
      <c r="E193" s="28" t="str">
        <f>VLOOKUP(F193,辅助信息!A:B,2,FALSE)</f>
        <v>螺纹钢</v>
      </c>
      <c r="F193" s="28" t="s">
        <v>30</v>
      </c>
      <c r="G193" s="24">
        <v>3</v>
      </c>
      <c r="H193" s="24" t="e">
        <f>_xlfn._xlws.FILTER(#REF!,#REF!&amp;#REF!&amp;#REF!&amp;#REF!=C193&amp;F193&amp;I193&amp;J193,"未发货")</f>
        <v>#REF!</v>
      </c>
      <c r="I193" s="28" t="str">
        <f>VLOOKUP(B193,辅助信息!E:I,3,FALSE)</f>
        <v>（商投建工达州中医药科技园-4工区-7号楼）达州市通川区达州中医药职业学院犀牛大道北段</v>
      </c>
      <c r="J193" s="28" t="str">
        <f>VLOOKUP(B193,辅助信息!E:I,4,FALSE)</f>
        <v>张扬</v>
      </c>
      <c r="K193" s="28">
        <f>VLOOKUP(J193,辅助信息!H:I,2,FALSE)</f>
        <v>18381904567</v>
      </c>
      <c r="L193" s="65" t="str">
        <f>VLOOKUP(B193,辅助信息!E:J,6,FALSE)</f>
        <v>控制炉批号！多了现场不收！,优先安排达钢,提前联系到场规格及数量</v>
      </c>
      <c r="M193" s="65"/>
      <c r="N193" s="65"/>
      <c r="O193" s="65"/>
      <c r="P193" s="65"/>
      <c r="Q193" s="28" t="str">
        <f>VLOOKUP(B193,辅助信息!E:M,9,FALSE)</f>
        <v>ZTWM-CDGS-XS-2024-0134-商投建工达州中医药科技成果示范园项目</v>
      </c>
      <c r="R193" s="15"/>
    </row>
    <row r="194" hidden="1" spans="1:18">
      <c r="A194" s="66"/>
      <c r="B194" s="28" t="s">
        <v>56</v>
      </c>
      <c r="C194" s="58">
        <v>45665</v>
      </c>
      <c r="D194" s="28" t="str">
        <f>VLOOKUP(B194,辅助信息!E:K,7,FALSE)</f>
        <v>JWDDCD2025052800131</v>
      </c>
      <c r="E194" s="28" t="str">
        <f>VLOOKUP(F194,辅助信息!A:B,2,FALSE)</f>
        <v>螺纹钢</v>
      </c>
      <c r="F194" s="28" t="s">
        <v>28</v>
      </c>
      <c r="G194" s="24">
        <v>15</v>
      </c>
      <c r="H194" s="24" t="e">
        <f>_xlfn._xlws.FILTER(#REF!,#REF!&amp;#REF!&amp;#REF!&amp;#REF!=C194&amp;F194&amp;I194&amp;J194,"未发货")</f>
        <v>#REF!</v>
      </c>
      <c r="I194" s="28" t="str">
        <f>VLOOKUP(B194,辅助信息!E:I,3,FALSE)</f>
        <v>（商投建工达州中医药科技园-4工区-7号楼）达州市通川区达州中医药职业学院犀牛大道北段</v>
      </c>
      <c r="J194" s="28" t="str">
        <f>VLOOKUP(B194,辅助信息!E:I,4,FALSE)</f>
        <v>张扬</v>
      </c>
      <c r="K194" s="28">
        <f>VLOOKUP(J194,辅助信息!H:I,2,FALSE)</f>
        <v>18381904567</v>
      </c>
      <c r="L194" s="66"/>
      <c r="M194" s="65"/>
      <c r="N194" s="65"/>
      <c r="O194" s="65"/>
      <c r="P194" s="65"/>
      <c r="Q194" s="28" t="str">
        <f>VLOOKUP(B194,辅助信息!E:M,9,FALSE)</f>
        <v>ZTWM-CDGS-XS-2024-0134-商投建工达州中医药科技成果示范园项目</v>
      </c>
      <c r="R194" s="15"/>
    </row>
    <row r="195" hidden="1" spans="1:18">
      <c r="A195" s="66"/>
      <c r="B195" s="28" t="s">
        <v>56</v>
      </c>
      <c r="C195" s="58">
        <v>45665</v>
      </c>
      <c r="D195" s="28" t="str">
        <f>VLOOKUP(B195,辅助信息!E:K,7,FALSE)</f>
        <v>JWDDCD2025052800131</v>
      </c>
      <c r="E195" s="28" t="str">
        <f>VLOOKUP(F195,辅助信息!A:B,2,FALSE)</f>
        <v>螺纹钢</v>
      </c>
      <c r="F195" s="28" t="s">
        <v>21</v>
      </c>
      <c r="G195" s="24">
        <v>6</v>
      </c>
      <c r="H195" s="24" t="e">
        <f>_xlfn._xlws.FILTER(#REF!,#REF!&amp;#REF!&amp;#REF!&amp;#REF!=C195&amp;F195&amp;I195&amp;J195,"未发货")</f>
        <v>#REF!</v>
      </c>
      <c r="I195" s="28" t="str">
        <f>VLOOKUP(B195,辅助信息!E:I,3,FALSE)</f>
        <v>（商投建工达州中医药科技园-4工区-7号楼）达州市通川区达州中医药职业学院犀牛大道北段</v>
      </c>
      <c r="J195" s="28" t="str">
        <f>VLOOKUP(B195,辅助信息!E:I,4,FALSE)</f>
        <v>张扬</v>
      </c>
      <c r="K195" s="28">
        <f>VLOOKUP(J195,辅助信息!H:I,2,FALSE)</f>
        <v>18381904567</v>
      </c>
      <c r="L195" s="66"/>
      <c r="M195" s="65"/>
      <c r="N195" s="65"/>
      <c r="O195" s="65"/>
      <c r="P195" s="65"/>
      <c r="Q195" s="28" t="str">
        <f>VLOOKUP(B195,辅助信息!E:M,9,FALSE)</f>
        <v>ZTWM-CDGS-XS-2024-0134-商投建工达州中医药科技成果示范园项目</v>
      </c>
      <c r="R195" s="15"/>
    </row>
    <row r="196" hidden="1" spans="1:18">
      <c r="A196" s="64"/>
      <c r="B196" s="28" t="s">
        <v>56</v>
      </c>
      <c r="C196" s="58">
        <v>45665</v>
      </c>
      <c r="D196" s="28" t="str">
        <f>VLOOKUP(B196,辅助信息!E:K,7,FALSE)</f>
        <v>JWDDCD2025052800131</v>
      </c>
      <c r="E196" s="28" t="str">
        <f>VLOOKUP(F196,辅助信息!A:B,2,FALSE)</f>
        <v>螺纹钢</v>
      </c>
      <c r="F196" s="28" t="s">
        <v>46</v>
      </c>
      <c r="G196" s="24">
        <v>9</v>
      </c>
      <c r="H196" s="24" t="e">
        <f>_xlfn._xlws.FILTER(#REF!,#REF!&amp;#REF!&amp;#REF!&amp;#REF!=C196&amp;F196&amp;I196&amp;J196,"未发货")</f>
        <v>#REF!</v>
      </c>
      <c r="I196" s="28" t="str">
        <f>VLOOKUP(B196,辅助信息!E:I,3,FALSE)</f>
        <v>（商投建工达州中医药科技园-4工区-7号楼）达州市通川区达州中医药职业学院犀牛大道北段</v>
      </c>
      <c r="J196" s="28" t="str">
        <f>VLOOKUP(B196,辅助信息!E:I,4,FALSE)</f>
        <v>张扬</v>
      </c>
      <c r="K196" s="28">
        <f>VLOOKUP(J196,辅助信息!H:I,2,FALSE)</f>
        <v>18381904567</v>
      </c>
      <c r="L196" s="64"/>
      <c r="M196" s="65"/>
      <c r="N196" s="65"/>
      <c r="O196" s="65"/>
      <c r="P196" s="65"/>
      <c r="Q196" s="28" t="str">
        <f>VLOOKUP(B196,辅助信息!E:M,9,FALSE)</f>
        <v>ZTWM-CDGS-XS-2024-0134-商投建工达州中医药科技成果示范园项目</v>
      </c>
      <c r="R196" s="15"/>
    </row>
    <row r="197" hidden="1" spans="2:18">
      <c r="B197" s="28" t="s">
        <v>48</v>
      </c>
      <c r="C197" s="58">
        <v>45665</v>
      </c>
      <c r="D197" s="28" t="str">
        <f>VLOOKUP(B197,辅助信息!E:K,7,FALSE)</f>
        <v>ZTWM-CDGS-YL-20240529-006</v>
      </c>
      <c r="E197" s="28" t="str">
        <f>VLOOKUP(F197,辅助信息!A:B,2,FALSE)</f>
        <v>螺纹钢</v>
      </c>
      <c r="F197" s="28" t="s">
        <v>66</v>
      </c>
      <c r="G197" s="24">
        <f>40-12</f>
        <v>28</v>
      </c>
      <c r="H197" s="24" t="e">
        <f>_xlfn._xlws.FILTER(#REF!,#REF!&amp;#REF!&amp;#REF!&amp;#REF!=C197&amp;F197&amp;I197&amp;J197,"未发货")</f>
        <v>#REF!</v>
      </c>
      <c r="I197" s="28" t="str">
        <f>VLOOKUP(B197,辅助信息!E:I,3,FALSE)</f>
        <v>(华西颐海-科创农业生态谷-1号钢筋房)成都市简阳市白金山水库</v>
      </c>
      <c r="J197" s="28" t="str">
        <f>VLOOKUP(B197,辅助信息!E:I,4,FALSE)</f>
        <v>石清国</v>
      </c>
      <c r="K197" s="28">
        <f>VLOOKUP(J197,辅助信息!H:I,2,FALSE)</f>
        <v>13458642015</v>
      </c>
      <c r="L197" s="65" t="str">
        <f>VLOOKUP(B197,辅助信息!E:J,6,FALSE)</f>
        <v>优先威钢,我方卸车,新老国标钢厂不加价可直发</v>
      </c>
      <c r="M197" s="65"/>
      <c r="N197" s="65"/>
      <c r="O197" s="65"/>
      <c r="P197" s="65"/>
      <c r="Q197" s="28" t="str">
        <f>VLOOKUP(B197,辅助信息!E:M,9,FALSE)</f>
        <v>ZTWM-CDGS-XS-2024-0093-华西-颐海科创农业生态谷</v>
      </c>
      <c r="R197" s="15"/>
    </row>
    <row r="198" hidden="1" spans="2:18">
      <c r="B198" s="28" t="s">
        <v>48</v>
      </c>
      <c r="C198" s="58">
        <v>45665</v>
      </c>
      <c r="D198" s="28" t="str">
        <f>VLOOKUP(B198,辅助信息!E:K,7,FALSE)</f>
        <v>ZTWM-CDGS-YL-20240529-006</v>
      </c>
      <c r="E198" s="28" t="str">
        <f>VLOOKUP(F198,辅助信息!A:B,2,FALSE)</f>
        <v>螺纹钢</v>
      </c>
      <c r="F198" s="28" t="s">
        <v>46</v>
      </c>
      <c r="G198" s="24">
        <v>6</v>
      </c>
      <c r="H198" s="24" t="e">
        <f>_xlfn._xlws.FILTER(#REF!,#REF!&amp;#REF!&amp;#REF!&amp;#REF!=C198&amp;F198&amp;I198&amp;J198,"未发货")</f>
        <v>#REF!</v>
      </c>
      <c r="I198" s="28" t="str">
        <f>VLOOKUP(B198,辅助信息!E:I,3,FALSE)</f>
        <v>(华西颐海-科创农业生态谷-1号钢筋房)成都市简阳市白金山水库</v>
      </c>
      <c r="J198" s="28" t="str">
        <f>VLOOKUP(B198,辅助信息!E:I,4,FALSE)</f>
        <v>石清国</v>
      </c>
      <c r="K198" s="28">
        <f>VLOOKUP(J198,辅助信息!H:I,2,FALSE)</f>
        <v>13458642015</v>
      </c>
      <c r="L198" s="66"/>
      <c r="M198" s="65"/>
      <c r="N198" s="65"/>
      <c r="O198" s="65"/>
      <c r="P198" s="65"/>
      <c r="Q198" s="28" t="str">
        <f>VLOOKUP(B198,辅助信息!E:M,9,FALSE)</f>
        <v>ZTWM-CDGS-XS-2024-0093-华西-颐海科创农业生态谷</v>
      </c>
      <c r="R198" s="15"/>
    </row>
    <row r="199" hidden="1" spans="2:18">
      <c r="B199" s="28" t="s">
        <v>48</v>
      </c>
      <c r="C199" s="58">
        <v>45665</v>
      </c>
      <c r="D199" s="28" t="str">
        <f>VLOOKUP(B199,辅助信息!E:K,7,FALSE)</f>
        <v>ZTWM-CDGS-YL-20240529-006</v>
      </c>
      <c r="E199" s="28" t="str">
        <f>VLOOKUP(F199,辅助信息!A:B,2,FALSE)</f>
        <v>螺纹钢</v>
      </c>
      <c r="F199" s="28" t="s">
        <v>22</v>
      </c>
      <c r="G199" s="24">
        <v>10</v>
      </c>
      <c r="H199" s="24" t="e">
        <f>_xlfn._xlws.FILTER(#REF!,#REF!&amp;#REF!&amp;#REF!&amp;#REF!=C199&amp;F199&amp;I199&amp;J199,"未发货")</f>
        <v>#REF!</v>
      </c>
      <c r="I199" s="28" t="str">
        <f>VLOOKUP(B199,辅助信息!E:I,3,FALSE)</f>
        <v>(华西颐海-科创农业生态谷-1号钢筋房)成都市简阳市白金山水库</v>
      </c>
      <c r="J199" s="28" t="str">
        <f>VLOOKUP(B199,辅助信息!E:I,4,FALSE)</f>
        <v>石清国</v>
      </c>
      <c r="K199" s="28">
        <f>VLOOKUP(J199,辅助信息!H:I,2,FALSE)</f>
        <v>13458642015</v>
      </c>
      <c r="L199" s="64"/>
      <c r="M199" s="65"/>
      <c r="N199" s="65"/>
      <c r="O199" s="65"/>
      <c r="P199" s="65"/>
      <c r="Q199" s="28" t="str">
        <f>VLOOKUP(B199,辅助信息!E:M,9,FALSE)</f>
        <v>ZTWM-CDGS-XS-2024-0093-华西-颐海科创农业生态谷</v>
      </c>
      <c r="R199" s="15"/>
    </row>
    <row r="200" hidden="1" spans="2:18">
      <c r="B200" s="28" t="s">
        <v>44</v>
      </c>
      <c r="C200" s="58">
        <v>45665</v>
      </c>
      <c r="D200" s="28" t="str">
        <f>VLOOKUP(B200,辅助信息!E:K,7,FALSE)</f>
        <v>JWDDCD2025060600053</v>
      </c>
      <c r="E200" s="28" t="str">
        <f>VLOOKUP(F200,辅助信息!A:B,2,FALSE)</f>
        <v>盘螺</v>
      </c>
      <c r="F200" s="28" t="s">
        <v>26</v>
      </c>
      <c r="G200" s="24">
        <v>52</v>
      </c>
      <c r="H200" s="24" t="e">
        <f>_xlfn._xlws.FILTER(#REF!,#REF!&amp;#REF!&amp;#REF!&amp;#REF!=C200&amp;F200&amp;I200&amp;J200,"未发货")</f>
        <v>#REF!</v>
      </c>
      <c r="I200" s="28" t="str">
        <f>VLOOKUP(B200,辅助信息!E:I,3,FALSE)</f>
        <v>（华西酒城南）成都市武侯区火车南站西路8号酒城南项目</v>
      </c>
      <c r="J200" s="28" t="str">
        <f>VLOOKUP(B200,辅助信息!E:I,4,FALSE)</f>
        <v>龙耀宇</v>
      </c>
      <c r="K200" s="28">
        <f>VLOOKUP(J200,辅助信息!H:I,2,FALSE)</f>
        <v>18384145895</v>
      </c>
      <c r="L200" s="74" t="str">
        <f>VLOOKUP(B200,辅助信息!E:J,6,FALSE)</f>
        <v>对方卸车</v>
      </c>
      <c r="M200" s="74"/>
      <c r="N200" s="74"/>
      <c r="O200" s="74"/>
      <c r="P200" s="74"/>
      <c r="Q200" s="28" t="str">
        <f>VLOOKUP(B200,辅助信息!E:M,9,FALSE)</f>
        <v>ZTWM-CDGS-XS-2024-0189-华西集采-酒城南项目</v>
      </c>
      <c r="R200" s="15"/>
    </row>
    <row r="201" hidden="1" spans="1:18">
      <c r="A201" s="59" t="s">
        <v>67</v>
      </c>
      <c r="B201" s="28" t="s">
        <v>17</v>
      </c>
      <c r="C201" s="58">
        <v>45667</v>
      </c>
      <c r="D201" s="28" t="str">
        <f>VLOOKUP(B201,辅助信息!E:K,7,FALSE)</f>
        <v>JWDDCD2024101600090</v>
      </c>
      <c r="E201" s="28" t="str">
        <f>VLOOKUP(F201,辅助信息!A:B,2,FALSE)</f>
        <v>螺纹钢</v>
      </c>
      <c r="F201" s="28" t="s">
        <v>18</v>
      </c>
      <c r="G201" s="24">
        <f>149-108</f>
        <v>41</v>
      </c>
      <c r="H201" s="24" t="e">
        <f>_xlfn._xlws.FILTER(#REF!,#REF!&amp;#REF!&amp;#REF!&amp;#REF!=C201&amp;F201&amp;I201&amp;J201,"未发货")</f>
        <v>#REF!</v>
      </c>
      <c r="I201" s="28" t="str">
        <f>VLOOKUP(B201,辅助信息!E:I,3,FALSE)</f>
        <v>（达州市公共卫生临床医疗中心项目-一标-1号制作房）达州市通川区西外复兴镇公共卫生临床医疗中心项目</v>
      </c>
      <c r="J201" s="28" t="str">
        <f>VLOOKUP(B201,辅助信息!E:I,4,FALSE)</f>
        <v>潘建发</v>
      </c>
      <c r="K201" s="28">
        <f>VLOOKUP(J201,辅助信息!H:I,2,FALSE)</f>
        <v>13658059919</v>
      </c>
      <c r="L201" s="65" t="str">
        <f>VLOOKUP(B201,辅助信息!E:J,6,FALSE)</f>
        <v>提前联系到场规格,一天到场车辆不低于2车</v>
      </c>
      <c r="M201" s="65"/>
      <c r="N201" s="65"/>
      <c r="O201" s="65"/>
      <c r="P201" s="65"/>
      <c r="Q201" s="28" t="str">
        <f>VLOOKUP(B201,辅助信息!E:M,9,FALSE)</f>
        <v>ZTWM-CDGS-XS-2024-0205-五冶钢构-达州市通川区西外复兴镇及临近片区建设项目</v>
      </c>
      <c r="R201" s="15"/>
    </row>
    <row r="202" hidden="1" spans="2:18">
      <c r="B202" s="28" t="s">
        <v>17</v>
      </c>
      <c r="C202" s="58">
        <v>45667</v>
      </c>
      <c r="D202" s="28" t="str">
        <f>VLOOKUP(B202,辅助信息!E:K,7,FALSE)</f>
        <v>JWDDCD2024101600090</v>
      </c>
      <c r="E202" s="28" t="str">
        <f>VLOOKUP(F202,辅助信息!A:B,2,FALSE)</f>
        <v>螺纹钢</v>
      </c>
      <c r="F202" s="28" t="s">
        <v>32</v>
      </c>
      <c r="G202" s="24">
        <v>9</v>
      </c>
      <c r="H202" s="24" t="e">
        <f>_xlfn._xlws.FILTER(#REF!,#REF!&amp;#REF!&amp;#REF!&amp;#REF!=C202&amp;F202&amp;I202&amp;J202,"未发货")</f>
        <v>#REF!</v>
      </c>
      <c r="I202" s="28" t="str">
        <f>VLOOKUP(B202,辅助信息!E:I,3,FALSE)</f>
        <v>（达州市公共卫生临床医疗中心项目-一标-1号制作房）达州市通川区西外复兴镇公共卫生临床医疗中心项目</v>
      </c>
      <c r="J202" s="28" t="str">
        <f>VLOOKUP(B202,辅助信息!E:I,4,FALSE)</f>
        <v>潘建发</v>
      </c>
      <c r="K202" s="28">
        <f>VLOOKUP(J202,辅助信息!H:I,2,FALSE)</f>
        <v>13658059919</v>
      </c>
      <c r="L202" s="66"/>
      <c r="M202" s="65"/>
      <c r="N202" s="65"/>
      <c r="O202" s="65"/>
      <c r="P202" s="65"/>
      <c r="Q202" s="28" t="str">
        <f>VLOOKUP(B202,辅助信息!E:M,9,FALSE)</f>
        <v>ZTWM-CDGS-XS-2024-0205-五冶钢构-达州市通川区西外复兴镇及临近片区建设项目</v>
      </c>
      <c r="R202" s="15"/>
    </row>
    <row r="203" hidden="1" spans="2:18">
      <c r="B203" s="28" t="s">
        <v>17</v>
      </c>
      <c r="C203" s="58">
        <v>45667</v>
      </c>
      <c r="D203" s="28" t="str">
        <f>VLOOKUP(B203,辅助信息!E:K,7,FALSE)</f>
        <v>JWDDCD2024101600090</v>
      </c>
      <c r="E203" s="28" t="str">
        <f>VLOOKUP(F203,辅助信息!A:B,2,FALSE)</f>
        <v>盘螺</v>
      </c>
      <c r="F203" s="28" t="s">
        <v>41</v>
      </c>
      <c r="G203" s="24">
        <v>5</v>
      </c>
      <c r="H203" s="24">
        <v>5.5</v>
      </c>
      <c r="I203" s="28" t="str">
        <f>VLOOKUP(B203,辅助信息!E:I,3,FALSE)</f>
        <v>（达州市公共卫生临床医疗中心项目-一标-1号制作房）达州市通川区西外复兴镇公共卫生临床医疗中心项目</v>
      </c>
      <c r="J203" s="28" t="str">
        <f>VLOOKUP(B203,辅助信息!E:I,4,FALSE)</f>
        <v>潘建发</v>
      </c>
      <c r="K203" s="28">
        <f>VLOOKUP(J203,辅助信息!H:I,2,FALSE)</f>
        <v>13658059919</v>
      </c>
      <c r="L203" s="64"/>
      <c r="M203" s="65"/>
      <c r="N203" s="65"/>
      <c r="O203" s="65"/>
      <c r="P203" s="65"/>
      <c r="Q203" s="28" t="str">
        <f>VLOOKUP(B203,辅助信息!E:M,9,FALSE)</f>
        <v>ZTWM-CDGS-XS-2024-0205-五冶钢构-达州市通川区西外复兴镇及临近片区建设项目</v>
      </c>
      <c r="R203" s="15"/>
    </row>
    <row r="204" ht="56.25" hidden="1" customHeight="1" spans="2:18">
      <c r="B204" s="28" t="s">
        <v>54</v>
      </c>
      <c r="C204" s="58">
        <v>45667</v>
      </c>
      <c r="D204" s="28" t="str">
        <f>VLOOKUP(B204,辅助信息!E:K,7,FALSE)</f>
        <v>JWDDCD2024102400111</v>
      </c>
      <c r="E204" s="28" t="str">
        <f>VLOOKUP(F204,辅助信息!A:B,2,FALSE)</f>
        <v>螺纹钢</v>
      </c>
      <c r="F204" s="28" t="s">
        <v>33</v>
      </c>
      <c r="G204" s="24">
        <v>19</v>
      </c>
      <c r="H204" s="24" t="e">
        <f>_xlfn._xlws.FILTER(#REF!,#REF!&amp;#REF!&amp;#REF!&amp;#REF!=C204&amp;F204&amp;I204&amp;J204,"未发货")</f>
        <v>#REF!</v>
      </c>
      <c r="I204" s="28" t="str">
        <f>VLOOKUP(B204,辅助信息!E:I,3,FALSE)</f>
        <v>（五冶达州国道542项目-二工区巴河特大桥工段-5号墩）四川省达州市达川区石梯镇固家村村民委员会</v>
      </c>
      <c r="J204" s="28" t="str">
        <f>VLOOKUP(B204,辅助信息!E:I,4,FALSE)</f>
        <v>谭福中</v>
      </c>
      <c r="K204" s="28">
        <f>VLOOKUP(J204,辅助信息!H:I,2,FALSE)</f>
        <v>15828538619</v>
      </c>
      <c r="L204" s="65" t="str">
        <f>VLOOKUP(B204,辅助信息!E:J,6,FALSE)</f>
        <v>五冶建设送货单,4份材质书,送货车型13米,装货前联系收货人核实到场规格,没提前告知进场规格现场不给予接收</v>
      </c>
      <c r="M204" s="65"/>
      <c r="N204" s="65"/>
      <c r="O204" s="65"/>
      <c r="P204" s="65"/>
      <c r="Q204" s="28" t="str">
        <f>VLOOKUP(B204,辅助信息!E:M,9,FALSE)</f>
        <v>ZTWM-CDGS-XS-2024-0181-五冶天府-国道542项目（二批次）</v>
      </c>
      <c r="R204" s="15"/>
    </row>
    <row r="205" hidden="1" spans="2:18">
      <c r="B205" s="28" t="s">
        <v>64</v>
      </c>
      <c r="C205" s="58">
        <v>45667</v>
      </c>
      <c r="D205" s="28" t="str">
        <f>VLOOKUP(B205,辅助信息!E:K,7,FALSE)</f>
        <v>JWDDCD2024102400111</v>
      </c>
      <c r="E205" s="28" t="str">
        <f>VLOOKUP(F205,辅助信息!A:B,2,FALSE)</f>
        <v>螺纹钢</v>
      </c>
      <c r="F205" s="28" t="s">
        <v>32</v>
      </c>
      <c r="G205" s="24">
        <v>18</v>
      </c>
      <c r="H205" s="24" t="e">
        <f>_xlfn._xlws.FILTER(#REF!,#REF!&amp;#REF!&amp;#REF!&amp;#REF!=C205&amp;F205&amp;I205&amp;J205,"未发货")</f>
        <v>#REF!</v>
      </c>
      <c r="I205" s="28" t="str">
        <f>VLOOKUP(B205,辅助信息!E:I,3,FALSE)</f>
        <v>（五冶达州国道542项目-三工区桥梁3工段）四川省达州市达川区赵固镇水文村原村委会下300米</v>
      </c>
      <c r="J205" s="28" t="str">
        <f>VLOOKUP(B205,辅助信息!E:I,4,FALSE)</f>
        <v>李代茂</v>
      </c>
      <c r="K205" s="28">
        <f>VLOOKUP(J205,辅助信息!H:I,2,FALSE)</f>
        <v>18302833536</v>
      </c>
      <c r="L205" s="65" t="str">
        <f>VLOOKUP(B205,辅助信息!E:J,6,FALSE)</f>
        <v>五冶建设送货单,送货车型9.6米,装货前联系收货人核实到场规格,没提前告知进场规格现场不给予接收</v>
      </c>
      <c r="M205" s="65"/>
      <c r="N205" s="65"/>
      <c r="O205" s="65"/>
      <c r="P205" s="65"/>
      <c r="Q205" s="28" t="str">
        <f>VLOOKUP(B205,辅助信息!E:M,9,FALSE)</f>
        <v>ZTWM-CDGS-XS-2024-0181-五冶天府-国道542项目（二批次）</v>
      </c>
      <c r="R205" s="15"/>
    </row>
    <row r="206" hidden="1" spans="2:18">
      <c r="B206" s="28" t="s">
        <v>64</v>
      </c>
      <c r="C206" s="58">
        <v>45667</v>
      </c>
      <c r="D206" s="28" t="str">
        <f>VLOOKUP(B206,辅助信息!E:K,7,FALSE)</f>
        <v>JWDDCD2024102400111</v>
      </c>
      <c r="E206" s="28" t="str">
        <f>VLOOKUP(F206,辅助信息!A:B,2,FALSE)</f>
        <v>螺纹钢</v>
      </c>
      <c r="F206" s="28" t="s">
        <v>28</v>
      </c>
      <c r="G206" s="24">
        <v>6</v>
      </c>
      <c r="H206" s="24" t="e">
        <f>_xlfn._xlws.FILTER(#REF!,#REF!&amp;#REF!&amp;#REF!&amp;#REF!=C206&amp;F206&amp;I206&amp;J206,"未发货")</f>
        <v>#REF!</v>
      </c>
      <c r="I206" s="28" t="str">
        <f>VLOOKUP(B206,辅助信息!E:I,3,FALSE)</f>
        <v>（五冶达州国道542项目-三工区桥梁3工段）四川省达州市达川区赵固镇水文村原村委会下300米</v>
      </c>
      <c r="J206" s="28" t="str">
        <f>VLOOKUP(B206,辅助信息!E:I,4,FALSE)</f>
        <v>李代茂</v>
      </c>
      <c r="K206" s="28">
        <f>VLOOKUP(J206,辅助信息!H:I,2,FALSE)</f>
        <v>18302833536</v>
      </c>
      <c r="L206" s="66"/>
      <c r="M206" s="65"/>
      <c r="N206" s="65"/>
      <c r="O206" s="65"/>
      <c r="P206" s="65"/>
      <c r="Q206" s="28" t="str">
        <f>VLOOKUP(B206,辅助信息!E:M,9,FALSE)</f>
        <v>ZTWM-CDGS-XS-2024-0181-五冶天府-国道542项目（二批次）</v>
      </c>
      <c r="R206" s="15"/>
    </row>
    <row r="207" hidden="1" spans="2:18">
      <c r="B207" s="28" t="s">
        <v>64</v>
      </c>
      <c r="C207" s="58">
        <v>45667</v>
      </c>
      <c r="D207" s="28" t="str">
        <f>VLOOKUP(B207,辅助信息!E:K,7,FALSE)</f>
        <v>JWDDCD2024102400111</v>
      </c>
      <c r="E207" s="28" t="str">
        <f>VLOOKUP(F207,辅助信息!A:B,2,FALSE)</f>
        <v>螺纹钢</v>
      </c>
      <c r="F207" s="28" t="s">
        <v>65</v>
      </c>
      <c r="G207" s="24">
        <v>38</v>
      </c>
      <c r="H207" s="24" t="e">
        <f>_xlfn._xlws.FILTER(#REF!,#REF!&amp;#REF!&amp;#REF!&amp;#REF!=C207&amp;F207&amp;I207&amp;J207,"未发货")</f>
        <v>#REF!</v>
      </c>
      <c r="I207" s="28" t="str">
        <f>VLOOKUP(B207,辅助信息!E:I,3,FALSE)</f>
        <v>（五冶达州国道542项目-三工区桥梁3工段）四川省达州市达川区赵固镇水文村原村委会下300米</v>
      </c>
      <c r="J207" s="28" t="str">
        <f>VLOOKUP(B207,辅助信息!E:I,4,FALSE)</f>
        <v>李代茂</v>
      </c>
      <c r="K207" s="28">
        <f>VLOOKUP(J207,辅助信息!H:I,2,FALSE)</f>
        <v>18302833536</v>
      </c>
      <c r="L207" s="64"/>
      <c r="M207" s="65"/>
      <c r="N207" s="65"/>
      <c r="O207" s="65"/>
      <c r="P207" s="65"/>
      <c r="Q207" s="28" t="str">
        <f>VLOOKUP(B207,辅助信息!E:M,9,FALSE)</f>
        <v>ZTWM-CDGS-XS-2024-0181-五冶天府-国道542项目（二批次）</v>
      </c>
      <c r="R207" s="15"/>
    </row>
    <row r="208" hidden="1" spans="2:18">
      <c r="B208" s="28" t="s">
        <v>56</v>
      </c>
      <c r="C208" s="58">
        <v>45667</v>
      </c>
      <c r="D208" s="28" t="str">
        <f>VLOOKUP(B208,辅助信息!E:K,7,FALSE)</f>
        <v>JWDDCD2025052800131</v>
      </c>
      <c r="E208" s="28" t="str">
        <f>VLOOKUP(F208,辅助信息!A:B,2,FALSE)</f>
        <v>螺纹钢</v>
      </c>
      <c r="F208" s="28" t="s">
        <v>30</v>
      </c>
      <c r="G208" s="24">
        <v>3</v>
      </c>
      <c r="H208" s="24" t="e">
        <f>_xlfn._xlws.FILTER(#REF!,#REF!&amp;#REF!&amp;#REF!&amp;#REF!=C208&amp;F208&amp;I208&amp;J208,"未发货")</f>
        <v>#REF!</v>
      </c>
      <c r="I208" s="28" t="str">
        <f>VLOOKUP(B208,辅助信息!E:I,3,FALSE)</f>
        <v>（商投建工达州中医药科技园-4工区-7号楼）达州市通川区达州中医药职业学院犀牛大道北段</v>
      </c>
      <c r="J208" s="28" t="str">
        <f>VLOOKUP(B208,辅助信息!E:I,4,FALSE)</f>
        <v>张扬</v>
      </c>
      <c r="K208" s="28">
        <f>VLOOKUP(J208,辅助信息!H:I,2,FALSE)</f>
        <v>18381904567</v>
      </c>
      <c r="L208" s="65" t="str">
        <f>VLOOKUP(B208,辅助信息!E:J,6,FALSE)</f>
        <v>控制炉批号！多了现场不收！,优先安排达钢,提前联系到场规格及数量</v>
      </c>
      <c r="M208" s="65"/>
      <c r="N208" s="65"/>
      <c r="O208" s="65"/>
      <c r="P208" s="65"/>
      <c r="Q208" s="28" t="str">
        <f>VLOOKUP(B208,辅助信息!E:M,9,FALSE)</f>
        <v>ZTWM-CDGS-XS-2024-0134-商投建工达州中医药科技成果示范园项目</v>
      </c>
      <c r="R208" s="15"/>
    </row>
    <row r="209" hidden="1" spans="2:18">
      <c r="B209" s="28" t="s">
        <v>56</v>
      </c>
      <c r="C209" s="58">
        <v>45667</v>
      </c>
      <c r="D209" s="28" t="str">
        <f>VLOOKUP(B209,辅助信息!E:K,7,FALSE)</f>
        <v>JWDDCD2025052800131</v>
      </c>
      <c r="E209" s="28" t="str">
        <f>VLOOKUP(F209,辅助信息!A:B,2,FALSE)</f>
        <v>螺纹钢</v>
      </c>
      <c r="F209" s="28" t="s">
        <v>28</v>
      </c>
      <c r="G209" s="24">
        <v>15</v>
      </c>
      <c r="H209" s="24" t="e">
        <f>_xlfn._xlws.FILTER(#REF!,#REF!&amp;#REF!&amp;#REF!&amp;#REF!=C209&amp;F209&amp;I209&amp;J209,"未发货")</f>
        <v>#REF!</v>
      </c>
      <c r="I209" s="28" t="str">
        <f>VLOOKUP(B209,辅助信息!E:I,3,FALSE)</f>
        <v>（商投建工达州中医药科技园-4工区-7号楼）达州市通川区达州中医药职业学院犀牛大道北段</v>
      </c>
      <c r="J209" s="28" t="str">
        <f>VLOOKUP(B209,辅助信息!E:I,4,FALSE)</f>
        <v>张扬</v>
      </c>
      <c r="K209" s="28">
        <f>VLOOKUP(J209,辅助信息!H:I,2,FALSE)</f>
        <v>18381904567</v>
      </c>
      <c r="L209" s="66"/>
      <c r="M209" s="65"/>
      <c r="N209" s="65"/>
      <c r="O209" s="65"/>
      <c r="P209" s="65"/>
      <c r="Q209" s="28" t="str">
        <f>VLOOKUP(B209,辅助信息!E:M,9,FALSE)</f>
        <v>ZTWM-CDGS-XS-2024-0134-商投建工达州中医药科技成果示范园项目</v>
      </c>
      <c r="R209" s="15"/>
    </row>
    <row r="210" hidden="1" spans="2:18">
      <c r="B210" s="28" t="s">
        <v>56</v>
      </c>
      <c r="C210" s="58">
        <v>45667</v>
      </c>
      <c r="D210" s="28" t="str">
        <f>VLOOKUP(B210,辅助信息!E:K,7,FALSE)</f>
        <v>JWDDCD2025052800131</v>
      </c>
      <c r="E210" s="28" t="str">
        <f>VLOOKUP(F210,辅助信息!A:B,2,FALSE)</f>
        <v>螺纹钢</v>
      </c>
      <c r="F210" s="28" t="s">
        <v>21</v>
      </c>
      <c r="G210" s="24">
        <v>6</v>
      </c>
      <c r="H210" s="24" t="e">
        <f>_xlfn._xlws.FILTER(#REF!,#REF!&amp;#REF!&amp;#REF!&amp;#REF!=C210&amp;F210&amp;I210&amp;J210,"未发货")</f>
        <v>#REF!</v>
      </c>
      <c r="I210" s="28" t="str">
        <f>VLOOKUP(B210,辅助信息!E:I,3,FALSE)</f>
        <v>（商投建工达州中医药科技园-4工区-7号楼）达州市通川区达州中医药职业学院犀牛大道北段</v>
      </c>
      <c r="J210" s="28" t="str">
        <f>VLOOKUP(B210,辅助信息!E:I,4,FALSE)</f>
        <v>张扬</v>
      </c>
      <c r="K210" s="28">
        <f>VLOOKUP(J210,辅助信息!H:I,2,FALSE)</f>
        <v>18381904567</v>
      </c>
      <c r="L210" s="66"/>
      <c r="M210" s="65"/>
      <c r="N210" s="65"/>
      <c r="O210" s="65"/>
      <c r="P210" s="65"/>
      <c r="Q210" s="28" t="str">
        <f>VLOOKUP(B210,辅助信息!E:M,9,FALSE)</f>
        <v>ZTWM-CDGS-XS-2024-0134-商投建工达州中医药科技成果示范园项目</v>
      </c>
      <c r="R210" s="15"/>
    </row>
    <row r="211" hidden="1" spans="2:18">
      <c r="B211" s="28" t="s">
        <v>56</v>
      </c>
      <c r="C211" s="58">
        <v>45667</v>
      </c>
      <c r="D211" s="28" t="str">
        <f>VLOOKUP(B211,辅助信息!E:K,7,FALSE)</f>
        <v>JWDDCD2025052800131</v>
      </c>
      <c r="E211" s="28" t="str">
        <f>VLOOKUP(F211,辅助信息!A:B,2,FALSE)</f>
        <v>螺纹钢</v>
      </c>
      <c r="F211" s="28" t="s">
        <v>46</v>
      </c>
      <c r="G211" s="24">
        <v>9</v>
      </c>
      <c r="H211" s="24" t="e">
        <f>_xlfn._xlws.FILTER(#REF!,#REF!&amp;#REF!&amp;#REF!&amp;#REF!=C211&amp;F211&amp;I211&amp;J211,"未发货")</f>
        <v>#REF!</v>
      </c>
      <c r="I211" s="28" t="str">
        <f>VLOOKUP(B211,辅助信息!E:I,3,FALSE)</f>
        <v>（商投建工达州中医药科技园-4工区-7号楼）达州市通川区达州中医药职业学院犀牛大道北段</v>
      </c>
      <c r="J211" s="28" t="str">
        <f>VLOOKUP(B211,辅助信息!E:I,4,FALSE)</f>
        <v>张扬</v>
      </c>
      <c r="K211" s="28">
        <f>VLOOKUP(J211,辅助信息!H:I,2,FALSE)</f>
        <v>18381904567</v>
      </c>
      <c r="L211" s="64"/>
      <c r="M211" s="65"/>
      <c r="N211" s="65"/>
      <c r="O211" s="65"/>
      <c r="P211" s="65"/>
      <c r="Q211" s="28" t="str">
        <f>VLOOKUP(B211,辅助信息!E:M,9,FALSE)</f>
        <v>ZTWM-CDGS-XS-2024-0134-商投建工达州中医药科技成果示范园项目</v>
      </c>
      <c r="R211" s="15"/>
    </row>
    <row r="212" hidden="1" spans="2:18">
      <c r="B212" s="28" t="s">
        <v>48</v>
      </c>
      <c r="C212" s="58">
        <v>45667</v>
      </c>
      <c r="D212" s="28" t="str">
        <f>VLOOKUP(B212,辅助信息!E:K,7,FALSE)</f>
        <v>ZTWM-CDGS-YL-20240529-006</v>
      </c>
      <c r="E212" s="28" t="str">
        <f>VLOOKUP(F212,辅助信息!A:B,2,FALSE)</f>
        <v>螺纹钢</v>
      </c>
      <c r="F212" s="28" t="s">
        <v>66</v>
      </c>
      <c r="G212" s="24">
        <f>40-12</f>
        <v>28</v>
      </c>
      <c r="H212" s="24" t="e">
        <f>_xlfn._xlws.FILTER(#REF!,#REF!&amp;#REF!&amp;#REF!&amp;#REF!=C212&amp;F212&amp;I212&amp;J212,"未发货")</f>
        <v>#REF!</v>
      </c>
      <c r="I212" s="28" t="str">
        <f>VLOOKUP(B212,辅助信息!E:I,3,FALSE)</f>
        <v>(华西颐海-科创农业生态谷-1号钢筋房)成都市简阳市白金山水库</v>
      </c>
      <c r="J212" s="28" t="str">
        <f>VLOOKUP(B212,辅助信息!E:I,4,FALSE)</f>
        <v>石清国</v>
      </c>
      <c r="K212" s="28">
        <f>VLOOKUP(J212,辅助信息!H:I,2,FALSE)</f>
        <v>13458642015</v>
      </c>
      <c r="L212" s="65" t="str">
        <f>VLOOKUP(B212,辅助信息!E:J,6,FALSE)</f>
        <v>优先威钢,我方卸车,新老国标钢厂不加价可直发</v>
      </c>
      <c r="M212" s="65"/>
      <c r="N212" s="65"/>
      <c r="O212" s="65"/>
      <c r="P212" s="65"/>
      <c r="Q212" s="28" t="str">
        <f>VLOOKUP(B212,辅助信息!E:M,9,FALSE)</f>
        <v>ZTWM-CDGS-XS-2024-0093-华西-颐海科创农业生态谷</v>
      </c>
      <c r="R212" s="15"/>
    </row>
    <row r="213" hidden="1" spans="2:18">
      <c r="B213" s="28" t="s">
        <v>48</v>
      </c>
      <c r="C213" s="58">
        <v>45667</v>
      </c>
      <c r="D213" s="28" t="str">
        <f>VLOOKUP(B213,辅助信息!E:K,7,FALSE)</f>
        <v>ZTWM-CDGS-YL-20240529-006</v>
      </c>
      <c r="E213" s="28" t="str">
        <f>VLOOKUP(F213,辅助信息!A:B,2,FALSE)</f>
        <v>螺纹钢</v>
      </c>
      <c r="F213" s="28" t="s">
        <v>46</v>
      </c>
      <c r="G213" s="24">
        <v>6</v>
      </c>
      <c r="H213" s="24" t="e">
        <f>_xlfn._xlws.FILTER(#REF!,#REF!&amp;#REF!&amp;#REF!&amp;#REF!=C213&amp;F213&amp;I213&amp;J213,"未发货")</f>
        <v>#REF!</v>
      </c>
      <c r="I213" s="28" t="str">
        <f>VLOOKUP(B213,辅助信息!E:I,3,FALSE)</f>
        <v>(华西颐海-科创农业生态谷-1号钢筋房)成都市简阳市白金山水库</v>
      </c>
      <c r="J213" s="28" t="str">
        <f>VLOOKUP(B213,辅助信息!E:I,4,FALSE)</f>
        <v>石清国</v>
      </c>
      <c r="K213" s="28">
        <f>VLOOKUP(J213,辅助信息!H:I,2,FALSE)</f>
        <v>13458642015</v>
      </c>
      <c r="L213" s="66"/>
      <c r="M213" s="65"/>
      <c r="N213" s="65"/>
      <c r="O213" s="65"/>
      <c r="P213" s="65"/>
      <c r="Q213" s="28" t="str">
        <f>VLOOKUP(B213,辅助信息!E:M,9,FALSE)</f>
        <v>ZTWM-CDGS-XS-2024-0093-华西-颐海科创农业生态谷</v>
      </c>
      <c r="R213" s="15"/>
    </row>
    <row r="214" hidden="1" spans="2:18">
      <c r="B214" s="28" t="s">
        <v>48</v>
      </c>
      <c r="C214" s="58">
        <v>45667</v>
      </c>
      <c r="D214" s="28" t="str">
        <f>VLOOKUP(B214,辅助信息!E:K,7,FALSE)</f>
        <v>ZTWM-CDGS-YL-20240529-006</v>
      </c>
      <c r="E214" s="28" t="str">
        <f>VLOOKUP(F214,辅助信息!A:B,2,FALSE)</f>
        <v>螺纹钢</v>
      </c>
      <c r="F214" s="28" t="s">
        <v>22</v>
      </c>
      <c r="G214" s="24">
        <v>10</v>
      </c>
      <c r="H214" s="24" t="e">
        <f>_xlfn._xlws.FILTER(#REF!,#REF!&amp;#REF!&amp;#REF!&amp;#REF!=C214&amp;F214&amp;I214&amp;J214,"未发货")</f>
        <v>#REF!</v>
      </c>
      <c r="I214" s="28" t="str">
        <f>VLOOKUP(B214,辅助信息!E:I,3,FALSE)</f>
        <v>(华西颐海-科创农业生态谷-1号钢筋房)成都市简阳市白金山水库</v>
      </c>
      <c r="J214" s="28" t="str">
        <f>VLOOKUP(B214,辅助信息!E:I,4,FALSE)</f>
        <v>石清国</v>
      </c>
      <c r="K214" s="28">
        <f>VLOOKUP(J214,辅助信息!H:I,2,FALSE)</f>
        <v>13458642015</v>
      </c>
      <c r="L214" s="64"/>
      <c r="M214" s="65"/>
      <c r="N214" s="65"/>
      <c r="O214" s="65"/>
      <c r="P214" s="65"/>
      <c r="Q214" s="28" t="str">
        <f>VLOOKUP(B214,辅助信息!E:M,9,FALSE)</f>
        <v>ZTWM-CDGS-XS-2024-0093-华西-颐海科创农业生态谷</v>
      </c>
      <c r="R214" s="15"/>
    </row>
    <row r="215" hidden="1" spans="2:18">
      <c r="B215" s="28" t="s">
        <v>44</v>
      </c>
      <c r="C215" s="58">
        <v>45667</v>
      </c>
      <c r="D215" s="28" t="str">
        <f>VLOOKUP(B215,辅助信息!E:K,7,FALSE)</f>
        <v>JWDDCD2025060600053</v>
      </c>
      <c r="E215" s="28" t="str">
        <f>VLOOKUP(F215,辅助信息!A:B,2,FALSE)</f>
        <v>盘螺</v>
      </c>
      <c r="F215" s="28" t="s">
        <v>26</v>
      </c>
      <c r="G215" s="75">
        <v>35</v>
      </c>
      <c r="H215" s="24" t="e">
        <f>_xlfn._xlws.FILTER(#REF!,#REF!&amp;#REF!&amp;#REF!&amp;#REF!=C215&amp;F215&amp;I215&amp;J215,"未发货")</f>
        <v>#REF!</v>
      </c>
      <c r="I215" s="28" t="str">
        <f>VLOOKUP(B215,辅助信息!E:I,3,FALSE)</f>
        <v>（华西酒城南）成都市武侯区火车南站西路8号酒城南项目</v>
      </c>
      <c r="J215" s="28" t="str">
        <f>VLOOKUP(B215,辅助信息!E:I,4,FALSE)</f>
        <v>龙耀宇</v>
      </c>
      <c r="K215" s="28">
        <f>VLOOKUP(J215,辅助信息!H:I,2,FALSE)</f>
        <v>18384145895</v>
      </c>
      <c r="L215" s="65" t="str">
        <f>VLOOKUP(B215,辅助信息!E:J,6,FALSE)</f>
        <v>对方卸车</v>
      </c>
      <c r="M215" s="65"/>
      <c r="N215" s="65"/>
      <c r="O215" s="65"/>
      <c r="P215" s="65"/>
      <c r="Q215" s="28" t="str">
        <f>VLOOKUP(B215,辅助信息!E:M,9,FALSE)</f>
        <v>ZTWM-CDGS-XS-2024-0189-华西集采-酒城南项目</v>
      </c>
      <c r="R215" s="15"/>
    </row>
    <row r="216" hidden="1" spans="2:18">
      <c r="B216" s="28" t="s">
        <v>31</v>
      </c>
      <c r="C216" s="58">
        <v>45667</v>
      </c>
      <c r="D216" s="28" t="str">
        <f>VLOOKUP(B216,辅助信息!E:K,7,FALSE)</f>
        <v>JWDDCD2024121000136</v>
      </c>
      <c r="E216" s="28" t="str">
        <f>VLOOKUP(F216,辅助信息!A:B,2,FALSE)</f>
        <v>螺纹钢</v>
      </c>
      <c r="F216" s="28" t="s">
        <v>27</v>
      </c>
      <c r="G216" s="24">
        <v>15</v>
      </c>
      <c r="H216" s="24" t="e">
        <f>_xlfn._xlws.FILTER(#REF!,#REF!&amp;#REF!&amp;#REF!&amp;#REF!=C216&amp;F216&amp;I216&amp;J216,"未发货")</f>
        <v>#REF!</v>
      </c>
      <c r="I216" s="28" t="str">
        <f>VLOOKUP(B216,辅助信息!E:I,3,FALSE)</f>
        <v>（四川商建-射洪城乡一体化项目）遂宁市射洪市忠新幼儿园北侧约220米新溪小区</v>
      </c>
      <c r="J216" s="28" t="str">
        <f>VLOOKUP(B216,辅助信息!E:I,4,FALSE)</f>
        <v>柏子刚</v>
      </c>
      <c r="K216" s="28">
        <f>VLOOKUP(J216,辅助信息!H:I,2,FALSE)</f>
        <v>15692885305</v>
      </c>
      <c r="L216" s="65" t="str">
        <f>VLOOKUP(B216,辅助信息!E:J,6,FALSE)</f>
        <v>提前联系到场规格及数量</v>
      </c>
      <c r="M216" s="65"/>
      <c r="N216" s="65"/>
      <c r="O216" s="65"/>
      <c r="P216" s="65"/>
      <c r="Q216" s="28" t="str">
        <f>VLOOKUP(B216,辅助信息!E:M,9,FALSE)</f>
        <v>ZTWM-CDGS-XS-2024-0179-四川商投-射洪城乡一体化建设项目</v>
      </c>
      <c r="R216" s="15"/>
    </row>
    <row r="217" hidden="1" spans="2:18">
      <c r="B217" s="28" t="s">
        <v>31</v>
      </c>
      <c r="C217" s="58">
        <v>45667</v>
      </c>
      <c r="D217" s="28" t="str">
        <f>VLOOKUP(B217,辅助信息!E:K,7,FALSE)</f>
        <v>JWDDCD2024121000136</v>
      </c>
      <c r="E217" s="28" t="str">
        <f>VLOOKUP(F217,辅助信息!A:B,2,FALSE)</f>
        <v>螺纹钢</v>
      </c>
      <c r="F217" s="28" t="s">
        <v>19</v>
      </c>
      <c r="G217" s="24">
        <v>15</v>
      </c>
      <c r="H217" s="24" t="e">
        <f>_xlfn._xlws.FILTER(#REF!,#REF!&amp;#REF!&amp;#REF!&amp;#REF!=C217&amp;F217&amp;I217&amp;J217,"未发货")</f>
        <v>#REF!</v>
      </c>
      <c r="I217" s="28" t="str">
        <f>VLOOKUP(B217,辅助信息!E:I,3,FALSE)</f>
        <v>（四川商建-射洪城乡一体化项目）遂宁市射洪市忠新幼儿园北侧约220米新溪小区</v>
      </c>
      <c r="J217" s="28" t="str">
        <f>VLOOKUP(B217,辅助信息!E:I,4,FALSE)</f>
        <v>柏子刚</v>
      </c>
      <c r="K217" s="28">
        <f>VLOOKUP(J217,辅助信息!H:I,2,FALSE)</f>
        <v>15692885305</v>
      </c>
      <c r="L217" s="66"/>
      <c r="M217" s="65"/>
      <c r="N217" s="65"/>
      <c r="O217" s="65"/>
      <c r="P217" s="65"/>
      <c r="Q217" s="28" t="str">
        <f>VLOOKUP(B217,辅助信息!E:M,9,FALSE)</f>
        <v>ZTWM-CDGS-XS-2024-0179-四川商投-射洪城乡一体化建设项目</v>
      </c>
      <c r="R217" s="15"/>
    </row>
    <row r="218" hidden="1" spans="2:18">
      <c r="B218" s="28" t="s">
        <v>31</v>
      </c>
      <c r="C218" s="58">
        <v>45667</v>
      </c>
      <c r="D218" s="28" t="str">
        <f>VLOOKUP(B218,辅助信息!E:K,7,FALSE)</f>
        <v>JWDDCD2024121000136</v>
      </c>
      <c r="E218" s="28" t="str">
        <f>VLOOKUP(F218,辅助信息!A:B,2,FALSE)</f>
        <v>螺纹钢</v>
      </c>
      <c r="F218" s="28" t="s">
        <v>32</v>
      </c>
      <c r="G218" s="24">
        <v>54</v>
      </c>
      <c r="H218" s="24" t="e">
        <f>_xlfn._xlws.FILTER(#REF!,#REF!&amp;#REF!&amp;#REF!&amp;#REF!=C218&amp;F218&amp;I218&amp;J218,"未发货")</f>
        <v>#REF!</v>
      </c>
      <c r="I218" s="28" t="str">
        <f>VLOOKUP(B218,辅助信息!E:I,3,FALSE)</f>
        <v>（四川商建-射洪城乡一体化项目）遂宁市射洪市忠新幼儿园北侧约220米新溪小区</v>
      </c>
      <c r="J218" s="28" t="str">
        <f>VLOOKUP(B218,辅助信息!E:I,4,FALSE)</f>
        <v>柏子刚</v>
      </c>
      <c r="K218" s="28">
        <f>VLOOKUP(J218,辅助信息!H:I,2,FALSE)</f>
        <v>15692885305</v>
      </c>
      <c r="L218" s="66"/>
      <c r="M218" s="65"/>
      <c r="N218" s="65"/>
      <c r="O218" s="65"/>
      <c r="P218" s="65"/>
      <c r="Q218" s="28" t="str">
        <f>VLOOKUP(B218,辅助信息!E:M,9,FALSE)</f>
        <v>ZTWM-CDGS-XS-2024-0179-四川商投-射洪城乡一体化建设项目</v>
      </c>
      <c r="R218" s="15"/>
    </row>
    <row r="219" hidden="1" spans="2:18">
      <c r="B219" s="28" t="s">
        <v>31</v>
      </c>
      <c r="C219" s="58">
        <v>45667</v>
      </c>
      <c r="D219" s="28" t="str">
        <f>VLOOKUP(B219,辅助信息!E:K,7,FALSE)</f>
        <v>JWDDCD2024121000136</v>
      </c>
      <c r="E219" s="28" t="str">
        <f>VLOOKUP(F219,辅助信息!A:B,2,FALSE)</f>
        <v>螺纹钢</v>
      </c>
      <c r="F219" s="28" t="s">
        <v>30</v>
      </c>
      <c r="G219" s="24">
        <v>21</v>
      </c>
      <c r="H219" s="24" t="e">
        <f>_xlfn._xlws.FILTER(#REF!,#REF!&amp;#REF!&amp;#REF!&amp;#REF!=C219&amp;F219&amp;I219&amp;J219,"未发货")</f>
        <v>#REF!</v>
      </c>
      <c r="I219" s="28" t="str">
        <f>VLOOKUP(B219,辅助信息!E:I,3,FALSE)</f>
        <v>（四川商建-射洪城乡一体化项目）遂宁市射洪市忠新幼儿园北侧约220米新溪小区</v>
      </c>
      <c r="J219" s="28" t="str">
        <f>VLOOKUP(B219,辅助信息!E:I,4,FALSE)</f>
        <v>柏子刚</v>
      </c>
      <c r="K219" s="28">
        <f>VLOOKUP(J219,辅助信息!H:I,2,FALSE)</f>
        <v>15692885305</v>
      </c>
      <c r="L219" s="64"/>
      <c r="M219" s="65"/>
      <c r="N219" s="65"/>
      <c r="O219" s="65"/>
      <c r="P219" s="65"/>
      <c r="Q219" s="28" t="str">
        <f>VLOOKUP(B219,辅助信息!E:M,9,FALSE)</f>
        <v>ZTWM-CDGS-XS-2024-0179-四川商投-射洪城乡一体化建设项目</v>
      </c>
      <c r="R219" s="15"/>
    </row>
    <row r="220" hidden="1" spans="2:18">
      <c r="B220" s="28" t="s">
        <v>43</v>
      </c>
      <c r="C220" s="58">
        <v>45667</v>
      </c>
      <c r="D220" s="28" t="str">
        <f>VLOOKUP(B220,辅助信息!E:K,7,FALSE)</f>
        <v>JWDDCD2024101600090</v>
      </c>
      <c r="E220" s="28" t="str">
        <f>VLOOKUP(F220,辅助信息!A:B,2,FALSE)</f>
        <v>盘螺</v>
      </c>
      <c r="F220" s="28" t="s">
        <v>40</v>
      </c>
      <c r="G220" s="24">
        <v>16</v>
      </c>
      <c r="H220" s="24" t="e">
        <f>_xlfn._xlws.FILTER(#REF!,#REF!&amp;#REF!&amp;#REF!&amp;#REF!=C220&amp;F220&amp;I220&amp;J220,"未发货")</f>
        <v>#REF!</v>
      </c>
      <c r="I220" s="28" t="str">
        <f>VLOOKUP(B220,辅助信息!E:I,3,FALSE)</f>
        <v>（达州市公共卫生医疗中心项目-二标-3号楼）达州市通川区西外复兴镇公共卫生临床医疗中心项目</v>
      </c>
      <c r="J220" s="28" t="str">
        <f>VLOOKUP(B220,辅助信息!E:I,4,FALSE)</f>
        <v>黄永林</v>
      </c>
      <c r="K220" s="28">
        <f>VLOOKUP(J220,辅助信息!H:I,2,FALSE)</f>
        <v>15982487227</v>
      </c>
      <c r="L220" s="45"/>
      <c r="M220" s="45"/>
      <c r="N220" s="45"/>
      <c r="O220" s="45"/>
      <c r="P220" s="45"/>
      <c r="Q220" s="15"/>
      <c r="R220" s="15"/>
    </row>
    <row r="221" hidden="1" spans="2:18">
      <c r="B221" s="28" t="s">
        <v>43</v>
      </c>
      <c r="C221" s="58">
        <v>45667</v>
      </c>
      <c r="D221" s="28" t="str">
        <f>VLOOKUP(B221,辅助信息!E:K,7,FALSE)</f>
        <v>JWDDCD2024101600090</v>
      </c>
      <c r="E221" s="28" t="str">
        <f>VLOOKUP(F221,辅助信息!A:B,2,FALSE)</f>
        <v>盘螺</v>
      </c>
      <c r="F221" s="28" t="s">
        <v>41</v>
      </c>
      <c r="G221" s="24">
        <v>12</v>
      </c>
      <c r="H221" s="24">
        <v>12</v>
      </c>
      <c r="I221" s="28" t="str">
        <f>VLOOKUP(B221,辅助信息!E:I,3,FALSE)</f>
        <v>（达州市公共卫生医疗中心项目-二标-3号楼）达州市通川区西外复兴镇公共卫生临床医疗中心项目</v>
      </c>
      <c r="J221" s="28" t="str">
        <f>VLOOKUP(B221,辅助信息!E:I,4,FALSE)</f>
        <v>黄永林</v>
      </c>
      <c r="K221" s="28">
        <f>VLOOKUP(J221,辅助信息!H:I,2,FALSE)</f>
        <v>15982487227</v>
      </c>
      <c r="L221" s="45"/>
      <c r="M221" s="45"/>
      <c r="N221" s="45"/>
      <c r="O221" s="45"/>
      <c r="P221" s="45"/>
      <c r="Q221" s="15"/>
      <c r="R221" s="15"/>
    </row>
    <row r="222" hidden="1" spans="2:18">
      <c r="B222" s="28" t="s">
        <v>43</v>
      </c>
      <c r="C222" s="58">
        <v>45667</v>
      </c>
      <c r="D222" s="28" t="str">
        <f>VLOOKUP(B222,辅助信息!E:K,7,FALSE)</f>
        <v>JWDDCD2024101600090</v>
      </c>
      <c r="E222" s="28" t="str">
        <f>VLOOKUP(F222,辅助信息!A:B,2,FALSE)</f>
        <v>螺纹钢</v>
      </c>
      <c r="F222" s="28" t="s">
        <v>27</v>
      </c>
      <c r="G222" s="24">
        <v>25</v>
      </c>
      <c r="H222" s="24" t="e">
        <f>_xlfn._xlws.FILTER(#REF!,#REF!&amp;#REF!&amp;#REF!&amp;#REF!=C222&amp;F222&amp;I222&amp;J222,"未发货")</f>
        <v>#REF!</v>
      </c>
      <c r="I222" s="28" t="str">
        <f>VLOOKUP(B222,辅助信息!E:I,3,FALSE)</f>
        <v>（达州市公共卫生医疗中心项目-二标-3号楼）达州市通川区西外复兴镇公共卫生临床医疗中心项目</v>
      </c>
      <c r="J222" s="28" t="str">
        <f>VLOOKUP(B222,辅助信息!E:I,4,FALSE)</f>
        <v>黄永林</v>
      </c>
      <c r="K222" s="28">
        <f>VLOOKUP(J222,辅助信息!H:I,2,FALSE)</f>
        <v>15982487227</v>
      </c>
      <c r="L222" s="45"/>
      <c r="M222" s="45"/>
      <c r="N222" s="45"/>
      <c r="O222" s="45"/>
      <c r="P222" s="45"/>
      <c r="Q222" s="15"/>
      <c r="R222" s="15"/>
    </row>
    <row r="223" hidden="1" spans="2:18">
      <c r="B223" s="28" t="s">
        <v>68</v>
      </c>
      <c r="C223" s="58">
        <v>45667</v>
      </c>
      <c r="D223" s="28" t="str">
        <f>VLOOKUP(B223,辅助信息!E:K,7,FALSE)</f>
        <v>JWDDCD2025052800131</v>
      </c>
      <c r="E223" s="28" t="str">
        <f>VLOOKUP(F223,辅助信息!A:B,2,FALSE)</f>
        <v>盘螺</v>
      </c>
      <c r="F223" s="28" t="s">
        <v>26</v>
      </c>
      <c r="G223" s="24">
        <v>9</v>
      </c>
      <c r="H223" s="24" t="e">
        <f>_xlfn._xlws.FILTER(#REF!,#REF!&amp;#REF!&amp;#REF!&amp;#REF!=C223&amp;F223&amp;I223&amp;J223,"未发货")</f>
        <v>#REF!</v>
      </c>
      <c r="I223" s="28" t="str">
        <f>VLOOKUP(B223,辅助信息!E:I,3,FALSE)</f>
        <v>（商投建工达州中医药科技园-2工区-景观桥）达州市通川区达州中医药职业学院犀牛大道北段</v>
      </c>
      <c r="J223" s="28" t="str">
        <f>VLOOKUP(B223,辅助信息!E:I,4,FALSE)</f>
        <v>李波</v>
      </c>
      <c r="K223" s="28">
        <f>VLOOKUP(J223,辅助信息!H:I,2,FALSE)</f>
        <v>18381899787</v>
      </c>
      <c r="L223" s="45"/>
      <c r="M223" s="45"/>
      <c r="N223" s="45"/>
      <c r="O223" s="45"/>
      <c r="P223" s="45"/>
      <c r="Q223" s="15"/>
      <c r="R223" s="15"/>
    </row>
    <row r="224" hidden="1" spans="2:18">
      <c r="B224" s="28" t="s">
        <v>68</v>
      </c>
      <c r="C224" s="58">
        <v>45667</v>
      </c>
      <c r="D224" s="28" t="str">
        <f>VLOOKUP(B224,辅助信息!E:K,7,FALSE)</f>
        <v>JWDDCD2025052800131</v>
      </c>
      <c r="E224" s="28" t="str">
        <f>VLOOKUP(F224,辅助信息!A:B,2,FALSE)</f>
        <v>螺纹钢</v>
      </c>
      <c r="F224" s="28" t="s">
        <v>32</v>
      </c>
      <c r="G224" s="24">
        <v>3</v>
      </c>
      <c r="H224" s="24" t="e">
        <f>_xlfn._xlws.FILTER(#REF!,#REF!&amp;#REF!&amp;#REF!&amp;#REF!=C224&amp;F224&amp;I224&amp;J224,"未发货")</f>
        <v>#REF!</v>
      </c>
      <c r="I224" s="28" t="str">
        <f>VLOOKUP(B224,辅助信息!E:I,3,FALSE)</f>
        <v>（商投建工达州中医药科技园-2工区-景观桥）达州市通川区达州中医药职业学院犀牛大道北段</v>
      </c>
      <c r="J224" s="28" t="str">
        <f>VLOOKUP(B224,辅助信息!E:I,4,FALSE)</f>
        <v>李波</v>
      </c>
      <c r="K224" s="28">
        <f>VLOOKUP(J224,辅助信息!H:I,2,FALSE)</f>
        <v>18381899787</v>
      </c>
      <c r="L224" s="45"/>
      <c r="M224" s="45"/>
      <c r="N224" s="45"/>
      <c r="O224" s="45"/>
      <c r="P224" s="45"/>
      <c r="Q224" s="15"/>
      <c r="R224" s="15"/>
    </row>
    <row r="225" hidden="1" spans="2:18">
      <c r="B225" s="28" t="s">
        <v>68</v>
      </c>
      <c r="C225" s="58">
        <v>45667</v>
      </c>
      <c r="D225" s="28" t="str">
        <f>VLOOKUP(B225,辅助信息!E:K,7,FALSE)</f>
        <v>JWDDCD2025052800131</v>
      </c>
      <c r="E225" s="28" t="str">
        <f>VLOOKUP(F225,辅助信息!A:B,2,FALSE)</f>
        <v>螺纹钢</v>
      </c>
      <c r="F225" s="28" t="s">
        <v>65</v>
      </c>
      <c r="G225" s="24">
        <v>115</v>
      </c>
      <c r="H225" s="24" t="e">
        <f>_xlfn._xlws.FILTER(#REF!,#REF!&amp;#REF!&amp;#REF!&amp;#REF!=C225&amp;F225&amp;I225&amp;J225,"未发货")</f>
        <v>#REF!</v>
      </c>
      <c r="I225" s="28" t="str">
        <f>VLOOKUP(B225,辅助信息!E:I,3,FALSE)</f>
        <v>（商投建工达州中医药科技园-2工区-景观桥）达州市通川区达州中医药职业学院犀牛大道北段</v>
      </c>
      <c r="J225" s="28" t="str">
        <f>VLOOKUP(B225,辅助信息!E:I,4,FALSE)</f>
        <v>李波</v>
      </c>
      <c r="K225" s="28">
        <f>VLOOKUP(J225,辅助信息!H:I,2,FALSE)</f>
        <v>18381899787</v>
      </c>
      <c r="L225" s="45"/>
      <c r="M225" s="45"/>
      <c r="N225" s="45"/>
      <c r="O225" s="45"/>
      <c r="P225" s="45"/>
      <c r="Q225" s="15"/>
      <c r="R225" s="15"/>
    </row>
    <row r="226" hidden="1" spans="2:18">
      <c r="B226" s="28" t="s">
        <v>69</v>
      </c>
      <c r="C226" s="58">
        <v>45667</v>
      </c>
      <c r="D226" s="28" t="str">
        <f>VLOOKUP(B226,辅助信息!E:K,7,FALSE)</f>
        <v>JWDDCD2025052800131</v>
      </c>
      <c r="E226" s="28" t="str">
        <f>VLOOKUP(F226,辅助信息!A:B,2,FALSE)</f>
        <v>盘螺</v>
      </c>
      <c r="F226" s="28" t="s">
        <v>49</v>
      </c>
      <c r="G226" s="24">
        <v>9</v>
      </c>
      <c r="H226" s="24" t="e">
        <f>_xlfn._xlws.FILTER(#REF!,#REF!&amp;#REF!&amp;#REF!&amp;#REF!=C226&amp;F226&amp;I226&amp;J226,"未发货")</f>
        <v>#REF!</v>
      </c>
      <c r="I226" s="28" t="str">
        <f>VLOOKUP(B226,辅助信息!E:I,3,FALSE)</f>
        <v>（商投建工达州中医药科技园-4工区-2号楼）达州市通川区达州中医药职业学院犀牛大道北段</v>
      </c>
      <c r="J226" s="28" t="str">
        <f>VLOOKUP(B226,辅助信息!E:I,4,FALSE)</f>
        <v>张扬</v>
      </c>
      <c r="K226" s="28">
        <f>VLOOKUP(J226,辅助信息!H:I,2,FALSE)</f>
        <v>18381904567</v>
      </c>
      <c r="L226" s="45"/>
      <c r="M226" s="45"/>
      <c r="N226" s="45"/>
      <c r="O226" s="45"/>
      <c r="P226" s="45"/>
      <c r="Q226" s="15"/>
      <c r="R226" s="15"/>
    </row>
    <row r="227" hidden="1" spans="2:18">
      <c r="B227" s="28" t="s">
        <v>69</v>
      </c>
      <c r="C227" s="58">
        <v>45667</v>
      </c>
      <c r="D227" s="28" t="str">
        <f>VLOOKUP(B227,辅助信息!E:K,7,FALSE)</f>
        <v>JWDDCD2025052800131</v>
      </c>
      <c r="E227" s="28" t="str">
        <f>VLOOKUP(F227,辅助信息!A:B,2,FALSE)</f>
        <v>盘螺</v>
      </c>
      <c r="F227" s="28" t="s">
        <v>40</v>
      </c>
      <c r="G227" s="24">
        <v>45</v>
      </c>
      <c r="H227" s="24" t="e">
        <f>_xlfn._xlws.FILTER(#REF!,#REF!&amp;#REF!&amp;#REF!&amp;#REF!=C227&amp;F227&amp;I227&amp;J227,"未发货")</f>
        <v>#REF!</v>
      </c>
      <c r="I227" s="28" t="str">
        <f>VLOOKUP(B227,辅助信息!E:I,3,FALSE)</f>
        <v>（商投建工达州中医药科技园-4工区-2号楼）达州市通川区达州中医药职业学院犀牛大道北段</v>
      </c>
      <c r="J227" s="28" t="str">
        <f>VLOOKUP(B227,辅助信息!E:I,4,FALSE)</f>
        <v>张扬</v>
      </c>
      <c r="K227" s="28">
        <f>VLOOKUP(J227,辅助信息!H:I,2,FALSE)</f>
        <v>18381904567</v>
      </c>
      <c r="L227" s="45"/>
      <c r="M227" s="45"/>
      <c r="N227" s="45"/>
      <c r="O227" s="45"/>
      <c r="P227" s="45"/>
      <c r="Q227" s="15"/>
      <c r="R227" s="15"/>
    </row>
    <row r="228" hidden="1" spans="2:18">
      <c r="B228" s="28" t="s">
        <v>69</v>
      </c>
      <c r="C228" s="58">
        <v>45667</v>
      </c>
      <c r="D228" s="28" t="str">
        <f>VLOOKUP(B228,辅助信息!E:K,7,FALSE)</f>
        <v>JWDDCD2025052800131</v>
      </c>
      <c r="E228" s="28" t="str">
        <f>VLOOKUP(F228,辅助信息!A:B,2,FALSE)</f>
        <v>盘螺</v>
      </c>
      <c r="F228" s="28" t="s">
        <v>41</v>
      </c>
      <c r="G228" s="24">
        <v>15</v>
      </c>
      <c r="H228" s="24" t="e">
        <f>_xlfn._xlws.FILTER(#REF!,#REF!&amp;#REF!&amp;#REF!&amp;#REF!=C228&amp;F228&amp;I228&amp;J228,"未发货")</f>
        <v>#REF!</v>
      </c>
      <c r="I228" s="28" t="str">
        <f>VLOOKUP(B228,辅助信息!E:I,3,FALSE)</f>
        <v>（商投建工达州中医药科技园-4工区-2号楼）达州市通川区达州中医药职业学院犀牛大道北段</v>
      </c>
      <c r="J228" s="28" t="str">
        <f>VLOOKUP(B228,辅助信息!E:I,4,FALSE)</f>
        <v>张扬</v>
      </c>
      <c r="K228" s="28">
        <f>VLOOKUP(J228,辅助信息!H:I,2,FALSE)</f>
        <v>18381904567</v>
      </c>
      <c r="L228" s="45"/>
      <c r="M228" s="45"/>
      <c r="N228" s="45"/>
      <c r="O228" s="45"/>
      <c r="P228" s="45"/>
      <c r="Q228" s="15"/>
      <c r="R228" s="15"/>
    </row>
    <row r="229" hidden="1" spans="2:18">
      <c r="B229" s="28" t="s">
        <v>56</v>
      </c>
      <c r="C229" s="58">
        <v>45667</v>
      </c>
      <c r="D229" s="28" t="str">
        <f>VLOOKUP(B229,辅助信息!E:K,7,FALSE)</f>
        <v>JWDDCD2025052800131</v>
      </c>
      <c r="E229" s="28" t="str">
        <f>VLOOKUP(F229,辅助信息!A:B,2,FALSE)</f>
        <v>螺纹钢</v>
      </c>
      <c r="F229" s="28" t="s">
        <v>30</v>
      </c>
      <c r="G229" s="24">
        <v>3</v>
      </c>
      <c r="H229" s="24" t="e">
        <f>_xlfn._xlws.FILTER(#REF!,#REF!&amp;#REF!&amp;#REF!&amp;#REF!=C229&amp;F229&amp;I229&amp;J229,"未发货")</f>
        <v>#REF!</v>
      </c>
      <c r="I229" s="28" t="str">
        <f>VLOOKUP(B229,辅助信息!E:I,3,FALSE)</f>
        <v>（商投建工达州中医药科技园-4工区-7号楼）达州市通川区达州中医药职业学院犀牛大道北段</v>
      </c>
      <c r="J229" s="28" t="str">
        <f>VLOOKUP(B229,辅助信息!E:I,4,FALSE)</f>
        <v>张扬</v>
      </c>
      <c r="K229" s="28">
        <f>VLOOKUP(J229,辅助信息!H:I,2,FALSE)</f>
        <v>18381904567</v>
      </c>
      <c r="L229" s="45"/>
      <c r="M229" s="45"/>
      <c r="N229" s="45"/>
      <c r="O229" s="45"/>
      <c r="P229" s="45"/>
      <c r="Q229" s="15"/>
      <c r="R229" s="15"/>
    </row>
    <row r="230" hidden="1" spans="2:18">
      <c r="B230" s="28" t="s">
        <v>56</v>
      </c>
      <c r="C230" s="58">
        <v>45667</v>
      </c>
      <c r="D230" s="28" t="str">
        <f>VLOOKUP(B230,辅助信息!E:K,7,FALSE)</f>
        <v>JWDDCD2025052800131</v>
      </c>
      <c r="E230" s="28" t="str">
        <f>VLOOKUP(F230,辅助信息!A:B,2,FALSE)</f>
        <v>螺纹钢</v>
      </c>
      <c r="F230" s="28" t="s">
        <v>28</v>
      </c>
      <c r="G230" s="24">
        <v>15</v>
      </c>
      <c r="H230" s="24" t="e">
        <f>_xlfn._xlws.FILTER(#REF!,#REF!&amp;#REF!&amp;#REF!&amp;#REF!=C230&amp;F230&amp;I230&amp;J230,"未发货")</f>
        <v>#REF!</v>
      </c>
      <c r="I230" s="28" t="str">
        <f>VLOOKUP(B230,辅助信息!E:I,3,FALSE)</f>
        <v>（商投建工达州中医药科技园-4工区-7号楼）达州市通川区达州中医药职业学院犀牛大道北段</v>
      </c>
      <c r="J230" s="28" t="str">
        <f>VLOOKUP(B230,辅助信息!E:I,4,FALSE)</f>
        <v>张扬</v>
      </c>
      <c r="K230" s="28">
        <f>VLOOKUP(J230,辅助信息!H:I,2,FALSE)</f>
        <v>18381904567</v>
      </c>
      <c r="L230" s="45"/>
      <c r="M230" s="45"/>
      <c r="N230" s="45"/>
      <c r="O230" s="45"/>
      <c r="P230" s="45"/>
      <c r="Q230" s="15"/>
      <c r="R230" s="15"/>
    </row>
    <row r="231" hidden="1" spans="2:18">
      <c r="B231" s="28" t="s">
        <v>56</v>
      </c>
      <c r="C231" s="58">
        <v>45667</v>
      </c>
      <c r="D231" s="28" t="str">
        <f>VLOOKUP(B231,辅助信息!E:K,7,FALSE)</f>
        <v>JWDDCD2025052800131</v>
      </c>
      <c r="E231" s="28" t="str">
        <f>VLOOKUP(F231,辅助信息!A:B,2,FALSE)</f>
        <v>螺纹钢</v>
      </c>
      <c r="F231" s="28" t="s">
        <v>21</v>
      </c>
      <c r="G231" s="24">
        <v>6</v>
      </c>
      <c r="H231" s="24" t="e">
        <f>_xlfn._xlws.FILTER(#REF!,#REF!&amp;#REF!&amp;#REF!&amp;#REF!=C231&amp;F231&amp;I231&amp;J231,"未发货")</f>
        <v>#REF!</v>
      </c>
      <c r="I231" s="28" t="str">
        <f>VLOOKUP(B231,辅助信息!E:I,3,FALSE)</f>
        <v>（商投建工达州中医药科技园-4工区-7号楼）达州市通川区达州中医药职业学院犀牛大道北段</v>
      </c>
      <c r="J231" s="28" t="str">
        <f>VLOOKUP(B231,辅助信息!E:I,4,FALSE)</f>
        <v>张扬</v>
      </c>
      <c r="K231" s="28">
        <f>VLOOKUP(J231,辅助信息!H:I,2,FALSE)</f>
        <v>18381904567</v>
      </c>
      <c r="L231" s="45"/>
      <c r="M231" s="45"/>
      <c r="N231" s="45"/>
      <c r="O231" s="45"/>
      <c r="P231" s="45"/>
      <c r="Q231" s="15"/>
      <c r="R231" s="15"/>
    </row>
    <row r="232" hidden="1" spans="2:18">
      <c r="B232" s="71" t="s">
        <v>56</v>
      </c>
      <c r="C232" s="72">
        <v>45667</v>
      </c>
      <c r="D232" s="71" t="str">
        <f>VLOOKUP(B232,辅助信息!E:K,7,FALSE)</f>
        <v>JWDDCD2025052800131</v>
      </c>
      <c r="E232" s="71" t="str">
        <f>VLOOKUP(F232,辅助信息!A:B,2,FALSE)</f>
        <v>螺纹钢</v>
      </c>
      <c r="F232" s="71" t="s">
        <v>46</v>
      </c>
      <c r="G232" s="73">
        <v>9</v>
      </c>
      <c r="H232" s="73" t="e">
        <f>_xlfn._xlws.FILTER(#REF!,#REF!&amp;#REF!&amp;#REF!&amp;#REF!=C232&amp;F232&amp;I232&amp;J232,"未发货")</f>
        <v>#REF!</v>
      </c>
      <c r="I232" s="71" t="str">
        <f>VLOOKUP(B232,辅助信息!E:I,3,FALSE)</f>
        <v>（商投建工达州中医药科技园-4工区-7号楼）达州市通川区达州中医药职业学院犀牛大道北段</v>
      </c>
      <c r="J232" s="71" t="str">
        <f>VLOOKUP(B232,辅助信息!E:I,4,FALSE)</f>
        <v>张扬</v>
      </c>
      <c r="K232" s="71">
        <f>VLOOKUP(J232,辅助信息!H:I,2,FALSE)</f>
        <v>18381904567</v>
      </c>
      <c r="L232" s="45"/>
      <c r="M232" s="45"/>
      <c r="N232" s="45"/>
      <c r="O232" s="45"/>
      <c r="P232" s="45"/>
      <c r="Q232" s="15"/>
      <c r="R232" s="15"/>
    </row>
    <row r="233" hidden="1" spans="2:18">
      <c r="B233" s="28" t="s">
        <v>17</v>
      </c>
      <c r="C233" s="58">
        <v>45668</v>
      </c>
      <c r="D233" s="28" t="str">
        <f>VLOOKUP(B233,辅助信息!E:K,7,FALSE)</f>
        <v>JWDDCD2024101600090</v>
      </c>
      <c r="E233" s="28" t="str">
        <f>VLOOKUP(F233,辅助信息!A:B,2,FALSE)</f>
        <v>螺纹钢</v>
      </c>
      <c r="F233" s="28" t="s">
        <v>18</v>
      </c>
      <c r="G233" s="24">
        <f>149-108</f>
        <v>41</v>
      </c>
      <c r="H233" s="24">
        <v>41</v>
      </c>
      <c r="I233" s="28" t="str">
        <f>VLOOKUP(B233,辅助信息!E:I,3,FALSE)</f>
        <v>（达州市公共卫生临床医疗中心项目-一标-1号制作房）达州市通川区西外复兴镇公共卫生临床医疗中心项目</v>
      </c>
      <c r="J233" s="28" t="str">
        <f>VLOOKUP(B233,辅助信息!E:I,4,FALSE)</f>
        <v>潘建发</v>
      </c>
      <c r="K233" s="67">
        <f>VLOOKUP(J233,辅助信息!H:I,2,FALSE)</f>
        <v>13658059919</v>
      </c>
      <c r="L233" s="76"/>
      <c r="M233" s="45"/>
      <c r="N233" s="45"/>
      <c r="O233" s="45"/>
      <c r="P233" s="45"/>
      <c r="Q233" s="15" t="str">
        <f>VLOOKUP(B233,辅助信息!E:M,9,FALSE)</f>
        <v>ZTWM-CDGS-XS-2024-0205-五冶钢构-达州市通川区西外复兴镇及临近片区建设项目</v>
      </c>
      <c r="R233" s="15"/>
    </row>
    <row r="234" hidden="1" spans="2:18">
      <c r="B234" s="28" t="s">
        <v>48</v>
      </c>
      <c r="C234" s="58">
        <v>45668</v>
      </c>
      <c r="D234" s="28" t="str">
        <f>VLOOKUP(B234,辅助信息!E:K,7,FALSE)</f>
        <v>ZTWM-CDGS-YL-20240529-006</v>
      </c>
      <c r="E234" s="28" t="str">
        <f>VLOOKUP(F234,辅助信息!A:B,2,FALSE)</f>
        <v>螺纹钢</v>
      </c>
      <c r="F234" s="28" t="s">
        <v>66</v>
      </c>
      <c r="G234" s="24">
        <f>40-12</f>
        <v>28</v>
      </c>
      <c r="H234" s="24" t="e">
        <f>_xlfn._xlws.FILTER(#REF!,#REF!&amp;#REF!&amp;#REF!&amp;#REF!=C234&amp;F234&amp;I234&amp;J234,"未发货")</f>
        <v>#REF!</v>
      </c>
      <c r="I234" s="28" t="str">
        <f>VLOOKUP(B234,辅助信息!E:I,3,FALSE)</f>
        <v>(华西颐海-科创农业生态谷-1号钢筋房)成都市简阳市白金山水库</v>
      </c>
      <c r="J234" s="28" t="str">
        <f>VLOOKUP(B234,辅助信息!E:I,4,FALSE)</f>
        <v>石清国</v>
      </c>
      <c r="K234" s="28">
        <f>VLOOKUP(J234,辅助信息!H:I,2,FALSE)</f>
        <v>13458642015</v>
      </c>
      <c r="L234" s="65" t="str">
        <f>VLOOKUP(B234,辅助信息!E:J,6,FALSE)</f>
        <v>优先威钢,我方卸车,新老国标钢厂不加价可直发</v>
      </c>
      <c r="M234" s="45"/>
      <c r="N234" s="45"/>
      <c r="O234" s="45"/>
      <c r="P234" s="45"/>
      <c r="Q234" s="15" t="str">
        <f>VLOOKUP(B234,辅助信息!E:M,9,FALSE)</f>
        <v>ZTWM-CDGS-XS-2024-0093-华西-颐海科创农业生态谷</v>
      </c>
      <c r="R234" s="15"/>
    </row>
    <row r="235" hidden="1" spans="2:18">
      <c r="B235" s="28" t="s">
        <v>48</v>
      </c>
      <c r="C235" s="58">
        <v>45668</v>
      </c>
      <c r="D235" s="28" t="str">
        <f>VLOOKUP(B235,辅助信息!E:K,7,FALSE)</f>
        <v>ZTWM-CDGS-YL-20240529-006</v>
      </c>
      <c r="E235" s="28" t="str">
        <f>VLOOKUP(F235,辅助信息!A:B,2,FALSE)</f>
        <v>螺纹钢</v>
      </c>
      <c r="F235" s="28" t="s">
        <v>46</v>
      </c>
      <c r="G235" s="24">
        <v>6</v>
      </c>
      <c r="H235" s="24" t="e">
        <f>_xlfn._xlws.FILTER(#REF!,#REF!&amp;#REF!&amp;#REF!&amp;#REF!=C235&amp;F235&amp;I235&amp;J235,"未发货")</f>
        <v>#REF!</v>
      </c>
      <c r="I235" s="28" t="str">
        <f>VLOOKUP(B235,辅助信息!E:I,3,FALSE)</f>
        <v>(华西颐海-科创农业生态谷-1号钢筋房)成都市简阳市白金山水库</v>
      </c>
      <c r="J235" s="28" t="str">
        <f>VLOOKUP(B235,辅助信息!E:I,4,FALSE)</f>
        <v>石清国</v>
      </c>
      <c r="K235" s="28">
        <f>VLOOKUP(J235,辅助信息!H:I,2,FALSE)</f>
        <v>13458642015</v>
      </c>
      <c r="L235" s="66"/>
      <c r="M235" s="45"/>
      <c r="N235" s="45"/>
      <c r="O235" s="45"/>
      <c r="P235" s="45"/>
      <c r="Q235" s="15" t="str">
        <f>VLOOKUP(B235,辅助信息!E:M,9,FALSE)</f>
        <v>ZTWM-CDGS-XS-2024-0093-华西-颐海科创农业生态谷</v>
      </c>
      <c r="R235" s="15"/>
    </row>
    <row r="236" hidden="1" spans="2:18">
      <c r="B236" s="28" t="s">
        <v>48</v>
      </c>
      <c r="C236" s="58">
        <v>45668</v>
      </c>
      <c r="D236" s="28" t="str">
        <f>VLOOKUP(B236,辅助信息!E:K,7,FALSE)</f>
        <v>ZTWM-CDGS-YL-20240529-006</v>
      </c>
      <c r="E236" s="28" t="str">
        <f>VLOOKUP(F236,辅助信息!A:B,2,FALSE)</f>
        <v>螺纹钢</v>
      </c>
      <c r="F236" s="28" t="s">
        <v>22</v>
      </c>
      <c r="G236" s="24">
        <v>10</v>
      </c>
      <c r="H236" s="24" t="e">
        <f>_xlfn._xlws.FILTER(#REF!,#REF!&amp;#REF!&amp;#REF!&amp;#REF!=C236&amp;F236&amp;I236&amp;J236,"未发货")</f>
        <v>#REF!</v>
      </c>
      <c r="I236" s="28" t="str">
        <f>VLOOKUP(B236,辅助信息!E:I,3,FALSE)</f>
        <v>(华西颐海-科创农业生态谷-1号钢筋房)成都市简阳市白金山水库</v>
      </c>
      <c r="J236" s="28" t="str">
        <f>VLOOKUP(B236,辅助信息!E:I,4,FALSE)</f>
        <v>石清国</v>
      </c>
      <c r="K236" s="28">
        <f>VLOOKUP(J236,辅助信息!H:I,2,FALSE)</f>
        <v>13458642015</v>
      </c>
      <c r="L236" s="64"/>
      <c r="M236" s="45"/>
      <c r="N236" s="45"/>
      <c r="O236" s="45"/>
      <c r="P236" s="45"/>
      <c r="Q236" s="15" t="str">
        <f>VLOOKUP(B236,辅助信息!E:M,9,FALSE)</f>
        <v>ZTWM-CDGS-XS-2024-0093-华西-颐海科创农业生态谷</v>
      </c>
      <c r="R236" s="15"/>
    </row>
    <row r="237" hidden="1" spans="2:18">
      <c r="B237" s="28" t="s">
        <v>44</v>
      </c>
      <c r="C237" s="58">
        <v>45668</v>
      </c>
      <c r="D237" s="28" t="str">
        <f>VLOOKUP(B237,辅助信息!E:K,7,FALSE)</f>
        <v>JWDDCD2025060600053</v>
      </c>
      <c r="E237" s="28" t="str">
        <f>VLOOKUP(F237,辅助信息!A:B,2,FALSE)</f>
        <v>盘螺</v>
      </c>
      <c r="F237" s="28" t="s">
        <v>26</v>
      </c>
      <c r="G237" s="24">
        <v>35</v>
      </c>
      <c r="H237" s="24" t="e">
        <f>_xlfn._xlws.FILTER(#REF!,#REF!&amp;#REF!&amp;#REF!&amp;#REF!=C237&amp;F237&amp;I237&amp;J237,"未发货")</f>
        <v>#REF!</v>
      </c>
      <c r="I237" s="28" t="str">
        <f>VLOOKUP(B237,辅助信息!E:I,3,FALSE)</f>
        <v>（华西酒城南）成都市武侯区火车南站西路8号酒城南项目</v>
      </c>
      <c r="J237" s="28" t="str">
        <f>VLOOKUP(B237,辅助信息!E:I,4,FALSE)</f>
        <v>龙耀宇</v>
      </c>
      <c r="K237" s="28">
        <f>VLOOKUP(J237,辅助信息!H:I,2,FALSE)</f>
        <v>18384145895</v>
      </c>
      <c r="L237" s="65" t="str">
        <f>VLOOKUP(B237,辅助信息!E:J,6,FALSE)</f>
        <v>对方卸车</v>
      </c>
      <c r="M237" s="45"/>
      <c r="N237" s="45"/>
      <c r="O237" s="45"/>
      <c r="P237" s="45"/>
      <c r="Q237" s="15" t="str">
        <f>VLOOKUP(B237,辅助信息!E:M,9,FALSE)</f>
        <v>ZTWM-CDGS-XS-2024-0189-华西集采-酒城南项目</v>
      </c>
      <c r="R237" s="15"/>
    </row>
    <row r="238" hidden="1" spans="2:18">
      <c r="B238" s="28" t="s">
        <v>31</v>
      </c>
      <c r="C238" s="58">
        <v>45668</v>
      </c>
      <c r="D238" s="28" t="str">
        <f>VLOOKUP(B238,辅助信息!E:K,7,FALSE)</f>
        <v>JWDDCD2024121000136</v>
      </c>
      <c r="E238" s="28" t="str">
        <f>VLOOKUP(F238,辅助信息!A:B,2,FALSE)</f>
        <v>螺纹钢</v>
      </c>
      <c r="F238" s="28" t="s">
        <v>27</v>
      </c>
      <c r="G238" s="24">
        <v>15</v>
      </c>
      <c r="H238" s="24" t="e">
        <f>_xlfn._xlws.FILTER(#REF!,#REF!&amp;#REF!&amp;#REF!&amp;#REF!=C238&amp;F238&amp;I238&amp;J238,"未发货")</f>
        <v>#REF!</v>
      </c>
      <c r="I238" s="28" t="str">
        <f>VLOOKUP(B238,辅助信息!E:I,3,FALSE)</f>
        <v>（四川商建-射洪城乡一体化项目）遂宁市射洪市忠新幼儿园北侧约220米新溪小区</v>
      </c>
      <c r="J238" s="28" t="str">
        <f>VLOOKUP(B238,辅助信息!E:I,4,FALSE)</f>
        <v>柏子刚</v>
      </c>
      <c r="K238" s="28">
        <f>VLOOKUP(J238,辅助信息!H:I,2,FALSE)</f>
        <v>15692885305</v>
      </c>
      <c r="L238" s="65" t="str">
        <f>VLOOKUP(B238,辅助信息!E:J,6,FALSE)</f>
        <v>提前联系到场规格及数量</v>
      </c>
      <c r="M238" s="45"/>
      <c r="N238" s="45"/>
      <c r="O238" s="45"/>
      <c r="P238" s="45"/>
      <c r="Q238" s="15" t="str">
        <f>VLOOKUP(B238,辅助信息!E:M,9,FALSE)</f>
        <v>ZTWM-CDGS-XS-2024-0179-四川商投-射洪城乡一体化建设项目</v>
      </c>
      <c r="R238" s="15"/>
    </row>
    <row r="239" hidden="1" spans="2:18">
      <c r="B239" s="28" t="s">
        <v>31</v>
      </c>
      <c r="C239" s="58">
        <v>45668</v>
      </c>
      <c r="D239" s="28" t="str">
        <f>VLOOKUP(B239,辅助信息!E:K,7,FALSE)</f>
        <v>JWDDCD2024121000136</v>
      </c>
      <c r="E239" s="28" t="str">
        <f>VLOOKUP(F239,辅助信息!A:B,2,FALSE)</f>
        <v>螺纹钢</v>
      </c>
      <c r="F239" s="28" t="s">
        <v>32</v>
      </c>
      <c r="G239" s="24">
        <v>20</v>
      </c>
      <c r="H239" s="24" t="e">
        <f>_xlfn._xlws.FILTER(#REF!,#REF!&amp;#REF!&amp;#REF!&amp;#REF!=C239&amp;F239&amp;I239&amp;J239,"未发货")</f>
        <v>#REF!</v>
      </c>
      <c r="I239" s="28" t="str">
        <f>VLOOKUP(B239,辅助信息!E:I,3,FALSE)</f>
        <v>（四川商建-射洪城乡一体化项目）遂宁市射洪市忠新幼儿园北侧约220米新溪小区</v>
      </c>
      <c r="J239" s="28" t="str">
        <f>VLOOKUP(B239,辅助信息!E:I,4,FALSE)</f>
        <v>柏子刚</v>
      </c>
      <c r="K239" s="28">
        <f>VLOOKUP(J239,辅助信息!H:I,2,FALSE)</f>
        <v>15692885305</v>
      </c>
      <c r="L239" s="64"/>
      <c r="M239" s="45"/>
      <c r="N239" s="45"/>
      <c r="O239" s="45"/>
      <c r="P239" s="45"/>
      <c r="Q239" s="15"/>
      <c r="R239" s="15"/>
    </row>
    <row r="240" hidden="1" spans="2:18">
      <c r="B240" s="28" t="s">
        <v>68</v>
      </c>
      <c r="C240" s="58">
        <v>45668</v>
      </c>
      <c r="D240" s="28" t="str">
        <f>VLOOKUP(B240,辅助信息!E:K,7,FALSE)</f>
        <v>JWDDCD2025052800131</v>
      </c>
      <c r="E240" s="28" t="str">
        <f>VLOOKUP(F240,辅助信息!A:B,2,FALSE)</f>
        <v>盘螺</v>
      </c>
      <c r="F240" s="28" t="s">
        <v>26</v>
      </c>
      <c r="G240" s="24">
        <v>9</v>
      </c>
      <c r="H240" s="24" t="e">
        <f>_xlfn._xlws.FILTER(#REF!,#REF!&amp;#REF!&amp;#REF!&amp;#REF!=C240&amp;F240&amp;I240&amp;J240,"未发货")</f>
        <v>#REF!</v>
      </c>
      <c r="I240" s="28" t="str">
        <f>VLOOKUP(B240,辅助信息!E:I,3,FALSE)</f>
        <v>（商投建工达州中医药科技园-2工区-景观桥）达州市通川区达州中医药职业学院犀牛大道北段</v>
      </c>
      <c r="J240" s="28" t="str">
        <f>VLOOKUP(B240,辅助信息!E:I,4,FALSE)</f>
        <v>李波</v>
      </c>
      <c r="K240" s="28">
        <f>VLOOKUP(J240,辅助信息!H:I,2,FALSE)</f>
        <v>18381899787</v>
      </c>
      <c r="L240" s="65" t="str">
        <f>VLOOKUP(B240,辅助信息!E:J,6,FALSE)</f>
        <v>控制炉批号！多了现场不收！,优先安排达钢,提前联系到场规格及数量</v>
      </c>
      <c r="M240" s="45"/>
      <c r="N240" s="45"/>
      <c r="O240" s="45"/>
      <c r="P240" s="45"/>
      <c r="Q240" s="15" t="str">
        <f>VLOOKUP(B240,辅助信息!E:M,9,FALSE)</f>
        <v>ZTWM-CDGS-XS-2024-0134-商投建工达州中医药科技成果示范园项目</v>
      </c>
      <c r="R240" s="15"/>
    </row>
    <row r="241" hidden="1" spans="2:18">
      <c r="B241" s="28" t="s">
        <v>68</v>
      </c>
      <c r="C241" s="58">
        <v>45668</v>
      </c>
      <c r="D241" s="28" t="str">
        <f>VLOOKUP(B241,辅助信息!E:K,7,FALSE)</f>
        <v>JWDDCD2025052800131</v>
      </c>
      <c r="E241" s="28" t="str">
        <f>VLOOKUP(F241,辅助信息!A:B,2,FALSE)</f>
        <v>螺纹钢</v>
      </c>
      <c r="F241" s="28" t="s">
        <v>32</v>
      </c>
      <c r="G241" s="24">
        <v>3</v>
      </c>
      <c r="H241" s="24" t="e">
        <f>_xlfn._xlws.FILTER(#REF!,#REF!&amp;#REF!&amp;#REF!&amp;#REF!=C241&amp;F241&amp;I241&amp;J241,"未发货")</f>
        <v>#REF!</v>
      </c>
      <c r="I241" s="28" t="str">
        <f>VLOOKUP(B241,辅助信息!E:I,3,FALSE)</f>
        <v>（商投建工达州中医药科技园-2工区-景观桥）达州市通川区达州中医药职业学院犀牛大道北段</v>
      </c>
      <c r="J241" s="28" t="str">
        <f>VLOOKUP(B241,辅助信息!E:I,4,FALSE)</f>
        <v>李波</v>
      </c>
      <c r="K241" s="28">
        <f>VLOOKUP(J241,辅助信息!H:I,2,FALSE)</f>
        <v>18381899787</v>
      </c>
      <c r="L241" s="66"/>
      <c r="M241" s="45"/>
      <c r="N241" s="45"/>
      <c r="O241" s="45"/>
      <c r="P241" s="45"/>
      <c r="Q241" s="15" t="str">
        <f>VLOOKUP(B241,辅助信息!E:M,9,FALSE)</f>
        <v>ZTWM-CDGS-XS-2024-0134-商投建工达州中医药科技成果示范园项目</v>
      </c>
      <c r="R241" s="15"/>
    </row>
    <row r="242" hidden="1" spans="2:18">
      <c r="B242" s="28" t="s">
        <v>68</v>
      </c>
      <c r="C242" s="58">
        <v>45668</v>
      </c>
      <c r="D242" s="28" t="str">
        <f>VLOOKUP(B242,辅助信息!E:K,7,FALSE)</f>
        <v>JWDDCD2025052800131</v>
      </c>
      <c r="E242" s="28" t="str">
        <f>VLOOKUP(F242,辅助信息!A:B,2,FALSE)</f>
        <v>螺纹钢</v>
      </c>
      <c r="F242" s="28" t="s">
        <v>65</v>
      </c>
      <c r="G242" s="24">
        <f>115-51</f>
        <v>64</v>
      </c>
      <c r="H242" s="24" t="e">
        <f>_xlfn._xlws.FILTER(#REF!,#REF!&amp;#REF!&amp;#REF!&amp;#REF!=C242&amp;F242&amp;I242&amp;J242,"未发货")</f>
        <v>#REF!</v>
      </c>
      <c r="I242" s="28" t="str">
        <f>VLOOKUP(B242,辅助信息!E:I,3,FALSE)</f>
        <v>（商投建工达州中医药科技园-2工区-景观桥）达州市通川区达州中医药职业学院犀牛大道北段</v>
      </c>
      <c r="J242" s="28" t="str">
        <f>VLOOKUP(B242,辅助信息!E:I,4,FALSE)</f>
        <v>李波</v>
      </c>
      <c r="K242" s="28">
        <f>VLOOKUP(J242,辅助信息!H:I,2,FALSE)</f>
        <v>18381899787</v>
      </c>
      <c r="L242" s="64"/>
      <c r="M242" s="45"/>
      <c r="N242" s="45"/>
      <c r="O242" s="45"/>
      <c r="P242" s="45"/>
      <c r="Q242" s="15" t="str">
        <f>VLOOKUP(B242,辅助信息!E:M,9,FALSE)</f>
        <v>ZTWM-CDGS-XS-2024-0134-商投建工达州中医药科技成果示范园项目</v>
      </c>
      <c r="R242" s="15"/>
    </row>
    <row r="243" hidden="1" spans="2:18">
      <c r="B243" s="28" t="s">
        <v>69</v>
      </c>
      <c r="C243" s="58">
        <v>45668</v>
      </c>
      <c r="D243" s="28" t="str">
        <f>VLOOKUP(B243,辅助信息!E:K,7,FALSE)</f>
        <v>JWDDCD2025052800131</v>
      </c>
      <c r="E243" s="28" t="str">
        <f>VLOOKUP(F243,辅助信息!A:B,2,FALSE)</f>
        <v>盘螺</v>
      </c>
      <c r="F243" s="28" t="s">
        <v>49</v>
      </c>
      <c r="G243" s="24">
        <v>9</v>
      </c>
      <c r="H243" s="24" t="e">
        <f>_xlfn._xlws.FILTER(#REF!,#REF!&amp;#REF!&amp;#REF!&amp;#REF!=C243&amp;F243&amp;I243&amp;J243,"未发货")</f>
        <v>#REF!</v>
      </c>
      <c r="I243" s="28" t="str">
        <f>VLOOKUP(B243,辅助信息!E:I,3,FALSE)</f>
        <v>（商投建工达州中医药科技园-4工区-2号楼）达州市通川区达州中医药职业学院犀牛大道北段</v>
      </c>
      <c r="J243" s="28" t="str">
        <f>VLOOKUP(B243,辅助信息!E:I,4,FALSE)</f>
        <v>张扬</v>
      </c>
      <c r="K243" s="28">
        <f>VLOOKUP(J243,辅助信息!H:I,2,FALSE)</f>
        <v>18381904567</v>
      </c>
      <c r="L243" s="65" t="str">
        <f>VLOOKUP(B243,辅助信息!E:J,6,FALSE)</f>
        <v>控制炉批号！多了现场不收！,优先安排达钢,提前联系到场规格及数量</v>
      </c>
      <c r="M243" s="45"/>
      <c r="N243" s="45"/>
      <c r="O243" s="45"/>
      <c r="P243" s="45"/>
      <c r="Q243" s="15" t="str">
        <f>VLOOKUP(B243,辅助信息!E:M,9,FALSE)</f>
        <v>ZTWM-CDGS-XS-2024-0134-商投建工达州中医药科技成果示范园项目</v>
      </c>
      <c r="R243" s="15"/>
    </row>
    <row r="244" hidden="1" spans="2:18">
      <c r="B244" s="28" t="s">
        <v>69</v>
      </c>
      <c r="C244" s="58">
        <v>45668</v>
      </c>
      <c r="D244" s="28" t="str">
        <f>VLOOKUP(B244,辅助信息!E:K,7,FALSE)</f>
        <v>JWDDCD2025052800131</v>
      </c>
      <c r="E244" s="28" t="str">
        <f>VLOOKUP(F244,辅助信息!A:B,2,FALSE)</f>
        <v>盘螺</v>
      </c>
      <c r="F244" s="28" t="s">
        <v>40</v>
      </c>
      <c r="G244" s="24">
        <v>45</v>
      </c>
      <c r="H244" s="24" t="e">
        <f>_xlfn._xlws.FILTER(#REF!,#REF!&amp;#REF!&amp;#REF!&amp;#REF!=C244&amp;F244&amp;I244&amp;J244,"未发货")</f>
        <v>#REF!</v>
      </c>
      <c r="I244" s="28" t="str">
        <f>VLOOKUP(B244,辅助信息!E:I,3,FALSE)</f>
        <v>（商投建工达州中医药科技园-4工区-2号楼）达州市通川区达州中医药职业学院犀牛大道北段</v>
      </c>
      <c r="J244" s="28" t="str">
        <f>VLOOKUP(B244,辅助信息!E:I,4,FALSE)</f>
        <v>张扬</v>
      </c>
      <c r="K244" s="28">
        <f>VLOOKUP(J244,辅助信息!H:I,2,FALSE)</f>
        <v>18381904567</v>
      </c>
      <c r="L244" s="66"/>
      <c r="M244" s="45"/>
      <c r="N244" s="45"/>
      <c r="O244" s="45"/>
      <c r="P244" s="45"/>
      <c r="Q244" s="15" t="str">
        <f>VLOOKUP(B244,辅助信息!E:M,9,FALSE)</f>
        <v>ZTWM-CDGS-XS-2024-0134-商投建工达州中医药科技成果示范园项目</v>
      </c>
      <c r="R244" s="15"/>
    </row>
    <row r="245" hidden="1" spans="2:18">
      <c r="B245" s="28" t="s">
        <v>69</v>
      </c>
      <c r="C245" s="58">
        <v>45668</v>
      </c>
      <c r="D245" s="28" t="str">
        <f>VLOOKUP(B245,辅助信息!E:K,7,FALSE)</f>
        <v>JWDDCD2025052800131</v>
      </c>
      <c r="E245" s="28" t="str">
        <f>VLOOKUP(F245,辅助信息!A:B,2,FALSE)</f>
        <v>盘螺</v>
      </c>
      <c r="F245" s="28" t="s">
        <v>41</v>
      </c>
      <c r="G245" s="24">
        <v>15</v>
      </c>
      <c r="H245" s="24" t="e">
        <f>_xlfn._xlws.FILTER(#REF!,#REF!&amp;#REF!&amp;#REF!&amp;#REF!=C245&amp;F245&amp;I245&amp;J245,"未发货")</f>
        <v>#REF!</v>
      </c>
      <c r="I245" s="28" t="str">
        <f>VLOOKUP(B245,辅助信息!E:I,3,FALSE)</f>
        <v>（商投建工达州中医药科技园-4工区-2号楼）达州市通川区达州中医药职业学院犀牛大道北段</v>
      </c>
      <c r="J245" s="28" t="str">
        <f>VLOOKUP(B245,辅助信息!E:I,4,FALSE)</f>
        <v>张扬</v>
      </c>
      <c r="K245" s="28">
        <f>VLOOKUP(J245,辅助信息!H:I,2,FALSE)</f>
        <v>18381904567</v>
      </c>
      <c r="L245" s="66"/>
      <c r="M245" s="45"/>
      <c r="N245" s="45"/>
      <c r="O245" s="45"/>
      <c r="P245" s="45"/>
      <c r="Q245" s="15" t="str">
        <f>VLOOKUP(B245,辅助信息!E:M,9,FALSE)</f>
        <v>ZTWM-CDGS-XS-2024-0134-商投建工达州中医药科技成果示范园项目</v>
      </c>
      <c r="R245" s="15"/>
    </row>
    <row r="246" hidden="1" spans="2:18">
      <c r="B246" s="28" t="s">
        <v>56</v>
      </c>
      <c r="C246" s="58">
        <v>45668</v>
      </c>
      <c r="D246" s="28" t="str">
        <f>VLOOKUP(B246,辅助信息!E:K,7,FALSE)</f>
        <v>JWDDCD2025052800131</v>
      </c>
      <c r="E246" s="28" t="str">
        <f>VLOOKUP(F246,辅助信息!A:B,2,FALSE)</f>
        <v>螺纹钢</v>
      </c>
      <c r="F246" s="28" t="s">
        <v>30</v>
      </c>
      <c r="G246" s="24">
        <v>3</v>
      </c>
      <c r="H246" s="24" t="e">
        <f>_xlfn._xlws.FILTER(#REF!,#REF!&amp;#REF!&amp;#REF!&amp;#REF!=C246&amp;F246&amp;I246&amp;J246,"未发货")</f>
        <v>#REF!</v>
      </c>
      <c r="I246" s="28" t="str">
        <f>VLOOKUP(B246,辅助信息!E:I,3,FALSE)</f>
        <v>（商投建工达州中医药科技园-4工区-7号楼）达州市通川区达州中医药职业学院犀牛大道北段</v>
      </c>
      <c r="J246" s="28" t="str">
        <f>VLOOKUP(B246,辅助信息!E:I,4,FALSE)</f>
        <v>张扬</v>
      </c>
      <c r="K246" s="28">
        <f>VLOOKUP(J246,辅助信息!H:I,2,FALSE)</f>
        <v>18381904567</v>
      </c>
      <c r="L246" s="66"/>
      <c r="M246" s="45"/>
      <c r="N246" s="45"/>
      <c r="O246" s="45"/>
      <c r="P246" s="45"/>
      <c r="Q246" s="15" t="str">
        <f>VLOOKUP(B246,辅助信息!E:M,9,FALSE)</f>
        <v>ZTWM-CDGS-XS-2024-0134-商投建工达州中医药科技成果示范园项目</v>
      </c>
      <c r="R246" s="15"/>
    </row>
    <row r="247" hidden="1" spans="2:18">
      <c r="B247" s="28" t="s">
        <v>56</v>
      </c>
      <c r="C247" s="58">
        <v>45668</v>
      </c>
      <c r="D247" s="28" t="str">
        <f>VLOOKUP(B247,辅助信息!E:K,7,FALSE)</f>
        <v>JWDDCD2025052800131</v>
      </c>
      <c r="E247" s="28" t="str">
        <f>VLOOKUP(F247,辅助信息!A:B,2,FALSE)</f>
        <v>螺纹钢</v>
      </c>
      <c r="F247" s="28" t="s">
        <v>28</v>
      </c>
      <c r="G247" s="24">
        <v>15</v>
      </c>
      <c r="H247" s="24" t="e">
        <f>_xlfn._xlws.FILTER(#REF!,#REF!&amp;#REF!&amp;#REF!&amp;#REF!=C247&amp;F247&amp;I247&amp;J247,"未发货")</f>
        <v>#REF!</v>
      </c>
      <c r="I247" s="28" t="str">
        <f>VLOOKUP(B247,辅助信息!E:I,3,FALSE)</f>
        <v>（商投建工达州中医药科技园-4工区-7号楼）达州市通川区达州中医药职业学院犀牛大道北段</v>
      </c>
      <c r="J247" s="28" t="str">
        <f>VLOOKUP(B247,辅助信息!E:I,4,FALSE)</f>
        <v>张扬</v>
      </c>
      <c r="K247" s="28">
        <f>VLOOKUP(J247,辅助信息!H:I,2,FALSE)</f>
        <v>18381904567</v>
      </c>
      <c r="L247" s="66"/>
      <c r="M247" s="45"/>
      <c r="N247" s="45"/>
      <c r="O247" s="45"/>
      <c r="P247" s="45"/>
      <c r="Q247" s="15" t="str">
        <f>VLOOKUP(B247,辅助信息!E:M,9,FALSE)</f>
        <v>ZTWM-CDGS-XS-2024-0134-商投建工达州中医药科技成果示范园项目</v>
      </c>
      <c r="R247" s="15"/>
    </row>
    <row r="248" hidden="1" spans="2:18">
      <c r="B248" s="28" t="s">
        <v>56</v>
      </c>
      <c r="C248" s="58">
        <v>45668</v>
      </c>
      <c r="D248" s="28" t="str">
        <f>VLOOKUP(B248,辅助信息!E:K,7,FALSE)</f>
        <v>JWDDCD2025052800131</v>
      </c>
      <c r="E248" s="28" t="str">
        <f>VLOOKUP(F248,辅助信息!A:B,2,FALSE)</f>
        <v>螺纹钢</v>
      </c>
      <c r="F248" s="28" t="s">
        <v>21</v>
      </c>
      <c r="G248" s="24">
        <v>6</v>
      </c>
      <c r="H248" s="24" t="e">
        <f>_xlfn._xlws.FILTER(#REF!,#REF!&amp;#REF!&amp;#REF!&amp;#REF!=C248&amp;F248&amp;I248&amp;J248,"未发货")</f>
        <v>#REF!</v>
      </c>
      <c r="I248" s="28" t="str">
        <f>VLOOKUP(B248,辅助信息!E:I,3,FALSE)</f>
        <v>（商投建工达州中医药科技园-4工区-7号楼）达州市通川区达州中医药职业学院犀牛大道北段</v>
      </c>
      <c r="J248" s="28" t="str">
        <f>VLOOKUP(B248,辅助信息!E:I,4,FALSE)</f>
        <v>张扬</v>
      </c>
      <c r="K248" s="28">
        <f>VLOOKUP(J248,辅助信息!H:I,2,FALSE)</f>
        <v>18381904567</v>
      </c>
      <c r="L248" s="66"/>
      <c r="M248" s="45"/>
      <c r="N248" s="45"/>
      <c r="O248" s="45"/>
      <c r="P248" s="45"/>
      <c r="Q248" s="15" t="str">
        <f>VLOOKUP(B248,辅助信息!E:M,9,FALSE)</f>
        <v>ZTWM-CDGS-XS-2024-0134-商投建工达州中医药科技成果示范园项目</v>
      </c>
      <c r="R248" s="15"/>
    </row>
    <row r="249" hidden="1" spans="2:18">
      <c r="B249" s="28" t="s">
        <v>56</v>
      </c>
      <c r="C249" s="58">
        <v>45668</v>
      </c>
      <c r="D249" s="28" t="str">
        <f>VLOOKUP(B249,辅助信息!E:K,7,FALSE)</f>
        <v>JWDDCD2025052800131</v>
      </c>
      <c r="E249" s="28" t="str">
        <f>VLOOKUP(F249,辅助信息!A:B,2,FALSE)</f>
        <v>螺纹钢</v>
      </c>
      <c r="F249" s="28" t="s">
        <v>46</v>
      </c>
      <c r="G249" s="24">
        <v>9</v>
      </c>
      <c r="H249" s="24" t="e">
        <f>_xlfn._xlws.FILTER(#REF!,#REF!&amp;#REF!&amp;#REF!&amp;#REF!=C249&amp;F249&amp;I249&amp;J249,"未发货")</f>
        <v>#REF!</v>
      </c>
      <c r="I249" s="28" t="str">
        <f>VLOOKUP(B249,辅助信息!E:I,3,FALSE)</f>
        <v>（商投建工达州中医药科技园-4工区-7号楼）达州市通川区达州中医药职业学院犀牛大道北段</v>
      </c>
      <c r="J249" s="28" t="str">
        <f>VLOOKUP(B249,辅助信息!E:I,4,FALSE)</f>
        <v>张扬</v>
      </c>
      <c r="K249" s="28">
        <f>VLOOKUP(J249,辅助信息!H:I,2,FALSE)</f>
        <v>18381904567</v>
      </c>
      <c r="L249" s="64"/>
      <c r="M249" s="45"/>
      <c r="N249" s="45"/>
      <c r="O249" s="45"/>
      <c r="P249" s="45"/>
      <c r="Q249" s="15" t="str">
        <f>VLOOKUP(B249,辅助信息!E:M,9,FALSE)</f>
        <v>ZTWM-CDGS-XS-2024-0134-商投建工达州中医药科技成果示范园项目</v>
      </c>
      <c r="R249" s="15"/>
    </row>
    <row r="250" hidden="1" spans="2:18">
      <c r="B250" s="28" t="s">
        <v>17</v>
      </c>
      <c r="C250" s="58">
        <v>45668</v>
      </c>
      <c r="D250" s="28" t="str">
        <f>VLOOKUP(B250,辅助信息!E:K,7,FALSE)</f>
        <v>JWDDCD2024101600090</v>
      </c>
      <c r="E250" s="28" t="str">
        <f>VLOOKUP(F250,辅助信息!A:B,2,FALSE)</f>
        <v>盘螺</v>
      </c>
      <c r="F250" s="28" t="s">
        <v>40</v>
      </c>
      <c r="G250" s="24">
        <v>2</v>
      </c>
      <c r="H250" s="24" t="e">
        <f>_xlfn._xlws.FILTER(#REF!,#REF!&amp;#REF!&amp;#REF!&amp;#REF!=C250&amp;F250&amp;I250&amp;J250,"未发货")</f>
        <v>#REF!</v>
      </c>
      <c r="I250" s="28" t="str">
        <f>VLOOKUP(B250,辅助信息!E:I,3,FALSE)</f>
        <v>（达州市公共卫生临床医疗中心项目-一标-1号制作房）达州市通川区西外复兴镇公共卫生临床医疗中心项目</v>
      </c>
      <c r="J250" s="28" t="str">
        <f>VLOOKUP(B250,辅助信息!E:I,4,FALSE)</f>
        <v>潘建发</v>
      </c>
      <c r="K250" s="28">
        <f>VLOOKUP(J250,辅助信息!H:I,2,FALSE)</f>
        <v>13658059919</v>
      </c>
      <c r="L250" s="65" t="str">
        <f>VLOOKUP(B250,辅助信息!E:J,6,FALSE)</f>
        <v>提前联系到场规格,一天到场车辆不低于2车</v>
      </c>
      <c r="M250" s="45"/>
      <c r="N250" s="45"/>
      <c r="O250" s="45"/>
      <c r="P250" s="45"/>
      <c r="Q250" s="15" t="str">
        <f>VLOOKUP(B250,辅助信息!E:M,9,FALSE)</f>
        <v>ZTWM-CDGS-XS-2024-0205-五冶钢构-达州市通川区西外复兴镇及临近片区建设项目</v>
      </c>
      <c r="R250" s="15"/>
    </row>
    <row r="251" hidden="1" spans="2:18">
      <c r="B251" s="28" t="s">
        <v>17</v>
      </c>
      <c r="C251" s="58">
        <v>45668</v>
      </c>
      <c r="D251" s="28" t="str">
        <f>VLOOKUP(B251,辅助信息!E:K,7,FALSE)</f>
        <v>JWDDCD2024101600090</v>
      </c>
      <c r="E251" s="28" t="str">
        <f>VLOOKUP(F251,辅助信息!A:B,2,FALSE)</f>
        <v>盘螺</v>
      </c>
      <c r="F251" s="28" t="s">
        <v>41</v>
      </c>
      <c r="G251" s="24">
        <v>7</v>
      </c>
      <c r="H251" s="24" t="e">
        <f>_xlfn._xlws.FILTER(#REF!,#REF!&amp;#REF!&amp;#REF!&amp;#REF!=C251&amp;F251&amp;I251&amp;J251,"未发货")</f>
        <v>#REF!</v>
      </c>
      <c r="I251" s="28" t="str">
        <f>VLOOKUP(B251,辅助信息!E:I,3,FALSE)</f>
        <v>（达州市公共卫生临床医疗中心项目-一标-1号制作房）达州市通川区西外复兴镇公共卫生临床医疗中心项目</v>
      </c>
      <c r="J251" s="28" t="str">
        <f>VLOOKUP(B251,辅助信息!E:I,4,FALSE)</f>
        <v>潘建发</v>
      </c>
      <c r="K251" s="28">
        <f>VLOOKUP(J251,辅助信息!H:I,2,FALSE)</f>
        <v>13658059919</v>
      </c>
      <c r="L251" s="66"/>
      <c r="M251" s="45"/>
      <c r="N251" s="45"/>
      <c r="O251" s="45"/>
      <c r="P251" s="45"/>
      <c r="Q251" s="15" t="str">
        <f>VLOOKUP(B251,辅助信息!E:M,9,FALSE)</f>
        <v>ZTWM-CDGS-XS-2024-0205-五冶钢构-达州市通川区西外复兴镇及临近片区建设项目</v>
      </c>
      <c r="R251" s="15"/>
    </row>
    <row r="252" hidden="1" spans="2:18">
      <c r="B252" s="28" t="s">
        <v>17</v>
      </c>
      <c r="C252" s="58">
        <v>45668</v>
      </c>
      <c r="D252" s="28" t="str">
        <f>VLOOKUP(B252,辅助信息!E:K,7,FALSE)</f>
        <v>JWDDCD2024101600090</v>
      </c>
      <c r="E252" s="28" t="str">
        <f>VLOOKUP(F252,辅助信息!A:B,2,FALSE)</f>
        <v>螺纹钢</v>
      </c>
      <c r="F252" s="28" t="s">
        <v>27</v>
      </c>
      <c r="G252" s="24">
        <v>18</v>
      </c>
      <c r="H252" s="24" t="e">
        <f>_xlfn._xlws.FILTER(#REF!,#REF!&amp;#REF!&amp;#REF!&amp;#REF!=C252&amp;F252&amp;I252&amp;J252,"未发货")</f>
        <v>#REF!</v>
      </c>
      <c r="I252" s="28" t="str">
        <f>VLOOKUP(B252,辅助信息!E:I,3,FALSE)</f>
        <v>（达州市公共卫生临床医疗中心项目-一标-1号制作房）达州市通川区西外复兴镇公共卫生临床医疗中心项目</v>
      </c>
      <c r="J252" s="28" t="str">
        <f>VLOOKUP(B252,辅助信息!E:I,4,FALSE)</f>
        <v>潘建发</v>
      </c>
      <c r="K252" s="28">
        <f>VLOOKUP(J252,辅助信息!H:I,2,FALSE)</f>
        <v>13658059919</v>
      </c>
      <c r="L252" s="66"/>
      <c r="M252" s="45"/>
      <c r="N252" s="45"/>
      <c r="O252" s="45"/>
      <c r="P252" s="45"/>
      <c r="Q252" s="15" t="str">
        <f>VLOOKUP(B252,辅助信息!E:M,9,FALSE)</f>
        <v>ZTWM-CDGS-XS-2024-0205-五冶钢构-达州市通川区西外复兴镇及临近片区建设项目</v>
      </c>
      <c r="R252" s="15"/>
    </row>
    <row r="253" hidden="1" spans="2:18">
      <c r="B253" s="28" t="s">
        <v>17</v>
      </c>
      <c r="C253" s="58">
        <v>45668</v>
      </c>
      <c r="D253" s="28" t="str">
        <f>VLOOKUP(B253,辅助信息!E:K,7,FALSE)</f>
        <v>JWDDCD2024101600090</v>
      </c>
      <c r="E253" s="28" t="str">
        <f>VLOOKUP(F253,辅助信息!A:B,2,FALSE)</f>
        <v>螺纹钢</v>
      </c>
      <c r="F253" s="28" t="s">
        <v>19</v>
      </c>
      <c r="G253" s="24">
        <v>3</v>
      </c>
      <c r="H253" s="24" t="e">
        <f>_xlfn._xlws.FILTER(#REF!,#REF!&amp;#REF!&amp;#REF!&amp;#REF!=C253&amp;F253&amp;I253&amp;J253,"未发货")</f>
        <v>#REF!</v>
      </c>
      <c r="I253" s="28" t="str">
        <f>VLOOKUP(B253,辅助信息!E:I,3,FALSE)</f>
        <v>（达州市公共卫生临床医疗中心项目-一标-1号制作房）达州市通川区西外复兴镇公共卫生临床医疗中心项目</v>
      </c>
      <c r="J253" s="28" t="str">
        <f>VLOOKUP(B253,辅助信息!E:I,4,FALSE)</f>
        <v>潘建发</v>
      </c>
      <c r="K253" s="28">
        <f>VLOOKUP(J253,辅助信息!H:I,2,FALSE)</f>
        <v>13658059919</v>
      </c>
      <c r="L253" s="66"/>
      <c r="M253" s="45"/>
      <c r="N253" s="45"/>
      <c r="O253" s="45"/>
      <c r="P253" s="45"/>
      <c r="Q253" s="15" t="str">
        <f>VLOOKUP(B253,辅助信息!E:M,9,FALSE)</f>
        <v>ZTWM-CDGS-XS-2024-0205-五冶钢构-达州市通川区西外复兴镇及临近片区建设项目</v>
      </c>
      <c r="R253" s="15"/>
    </row>
    <row r="254" hidden="1" spans="2:18">
      <c r="B254" s="28" t="s">
        <v>17</v>
      </c>
      <c r="C254" s="58">
        <v>45668</v>
      </c>
      <c r="D254" s="28" t="str">
        <f>VLOOKUP(B254,辅助信息!E:K,7,FALSE)</f>
        <v>JWDDCD2024101600090</v>
      </c>
      <c r="E254" s="28" t="str">
        <f>VLOOKUP(F254,辅助信息!A:B,2,FALSE)</f>
        <v>螺纹钢</v>
      </c>
      <c r="F254" s="28" t="s">
        <v>32</v>
      </c>
      <c r="G254" s="24">
        <v>9</v>
      </c>
      <c r="H254" s="24" t="e">
        <f>_xlfn._xlws.FILTER(#REF!,#REF!&amp;#REF!&amp;#REF!&amp;#REF!=C254&amp;F254&amp;I254&amp;J254,"未发货")</f>
        <v>#REF!</v>
      </c>
      <c r="I254" s="28" t="str">
        <f>VLOOKUP(B254,辅助信息!E:I,3,FALSE)</f>
        <v>（达州市公共卫生临床医疗中心项目-一标-1号制作房）达州市通川区西外复兴镇公共卫生临床医疗中心项目</v>
      </c>
      <c r="J254" s="28" t="str">
        <f>VLOOKUP(B254,辅助信息!E:I,4,FALSE)</f>
        <v>潘建发</v>
      </c>
      <c r="K254" s="28">
        <f>VLOOKUP(J254,辅助信息!H:I,2,FALSE)</f>
        <v>13658059919</v>
      </c>
      <c r="L254" s="66"/>
      <c r="M254" s="45"/>
      <c r="N254" s="45"/>
      <c r="O254" s="45"/>
      <c r="P254" s="45"/>
      <c r="Q254" s="15" t="str">
        <f>VLOOKUP(B254,辅助信息!E:M,9,FALSE)</f>
        <v>ZTWM-CDGS-XS-2024-0205-五冶钢构-达州市通川区西外复兴镇及临近片区建设项目</v>
      </c>
      <c r="R254" s="15"/>
    </row>
    <row r="255" hidden="1" spans="2:18">
      <c r="B255" s="28" t="s">
        <v>17</v>
      </c>
      <c r="C255" s="58">
        <v>45668</v>
      </c>
      <c r="D255" s="28" t="str">
        <f>VLOOKUP(B255,辅助信息!E:K,7,FALSE)</f>
        <v>JWDDCD2024101600090</v>
      </c>
      <c r="E255" s="28" t="str">
        <f>VLOOKUP(F255,辅助信息!A:B,2,FALSE)</f>
        <v>螺纹钢</v>
      </c>
      <c r="F255" s="28" t="s">
        <v>33</v>
      </c>
      <c r="G255" s="24">
        <v>2</v>
      </c>
      <c r="H255" s="24" t="e">
        <f>_xlfn._xlws.FILTER(#REF!,#REF!&amp;#REF!&amp;#REF!&amp;#REF!=C255&amp;F255&amp;I255&amp;J255,"未发货")</f>
        <v>#REF!</v>
      </c>
      <c r="I255" s="28" t="str">
        <f>VLOOKUP(B255,辅助信息!E:I,3,FALSE)</f>
        <v>（达州市公共卫生临床医疗中心项目-一标-1号制作房）达州市通川区西外复兴镇公共卫生临床医疗中心项目</v>
      </c>
      <c r="J255" s="28" t="str">
        <f>VLOOKUP(B255,辅助信息!E:I,4,FALSE)</f>
        <v>潘建发</v>
      </c>
      <c r="K255" s="28">
        <f>VLOOKUP(J255,辅助信息!H:I,2,FALSE)</f>
        <v>13658059919</v>
      </c>
      <c r="L255" s="66"/>
      <c r="M255" s="45"/>
      <c r="N255" s="45"/>
      <c r="O255" s="45"/>
      <c r="P255" s="45"/>
      <c r="Q255" s="15" t="str">
        <f>VLOOKUP(B255,辅助信息!E:M,9,FALSE)</f>
        <v>ZTWM-CDGS-XS-2024-0205-五冶钢构-达州市通川区西外复兴镇及临近片区建设项目</v>
      </c>
      <c r="R255" s="15"/>
    </row>
    <row r="256" hidden="1" spans="2:18">
      <c r="B256" s="71" t="s">
        <v>17</v>
      </c>
      <c r="C256" s="72">
        <v>45668</v>
      </c>
      <c r="D256" s="71" t="str">
        <f>VLOOKUP(B256,辅助信息!E:K,7,FALSE)</f>
        <v>JWDDCD2024101600090</v>
      </c>
      <c r="E256" s="71" t="str">
        <f>VLOOKUP(F256,辅助信息!A:B,2,FALSE)</f>
        <v>螺纹钢</v>
      </c>
      <c r="F256" s="71" t="s">
        <v>18</v>
      </c>
      <c r="G256" s="73">
        <v>18</v>
      </c>
      <c r="H256" s="73">
        <v>18</v>
      </c>
      <c r="I256" s="71" t="str">
        <f>VLOOKUP(B256,辅助信息!E:I,3,FALSE)</f>
        <v>（达州市公共卫生临床医疗中心项目-一标-1号制作房）达州市通川区西外复兴镇公共卫生临床医疗中心项目</v>
      </c>
      <c r="J256" s="71" t="str">
        <f>VLOOKUP(B256,辅助信息!E:I,4,FALSE)</f>
        <v>潘建发</v>
      </c>
      <c r="K256" s="71">
        <f>VLOOKUP(J256,辅助信息!H:I,2,FALSE)</f>
        <v>13658059919</v>
      </c>
      <c r="L256" s="64"/>
      <c r="M256" s="45"/>
      <c r="N256" s="45"/>
      <c r="O256" s="45"/>
      <c r="P256" s="45"/>
      <c r="Q256" s="15" t="str">
        <f>VLOOKUP(B256,辅助信息!E:M,9,FALSE)</f>
        <v>ZTWM-CDGS-XS-2024-0205-五冶钢构-达州市通川区西外复兴镇及临近片区建设项目</v>
      </c>
      <c r="R256" s="15"/>
    </row>
    <row r="257" hidden="1" spans="2:18">
      <c r="B257" s="28" t="s">
        <v>43</v>
      </c>
      <c r="C257" s="58">
        <v>45668</v>
      </c>
      <c r="D257" s="28" t="str">
        <f>VLOOKUP(B257,辅助信息!E:K,7,FALSE)</f>
        <v>JWDDCD2024101600090</v>
      </c>
      <c r="E257" s="28" t="str">
        <f>VLOOKUP(F257,辅助信息!A:B,2,FALSE)</f>
        <v>盘螺</v>
      </c>
      <c r="F257" s="28" t="s">
        <v>40</v>
      </c>
      <c r="G257" s="24">
        <v>16</v>
      </c>
      <c r="H257" s="24" t="e">
        <f>_xlfn._xlws.FILTER(#REF!,#REF!&amp;#REF!&amp;#REF!&amp;#REF!=C257&amp;F257&amp;I257&amp;J257,"未发货")</f>
        <v>#REF!</v>
      </c>
      <c r="I257" s="28" t="str">
        <f>VLOOKUP(B257,辅助信息!E:I,3,FALSE)</f>
        <v>（达州市公共卫生医疗中心项目-二标-3号楼）达州市通川区西外复兴镇公共卫生临床医疗中心项目</v>
      </c>
      <c r="J257" s="28" t="str">
        <f>VLOOKUP(B257,辅助信息!E:I,4,FALSE)</f>
        <v>黄永林</v>
      </c>
      <c r="K257" s="28">
        <f>VLOOKUP(J257,辅助信息!H:I,2,FALSE)</f>
        <v>15982487227</v>
      </c>
      <c r="L257" s="65" t="str">
        <f>VLOOKUP(B257,辅助信息!E:J,6,FALSE)</f>
        <v>提前联系到场规格,一天到场车辆不低于2车</v>
      </c>
      <c r="M257" s="65"/>
      <c r="N257" s="65"/>
      <c r="O257" s="65"/>
      <c r="P257" s="65"/>
      <c r="Q257" s="28" t="str">
        <f>VLOOKUP(B257,辅助信息!E:M,9,FALSE)</f>
        <v>ZTWM-CDGS-XS-2024-0205-五冶钢构-达州市通川区西外复兴镇及临近片区建设项目</v>
      </c>
      <c r="R257" s="15"/>
    </row>
    <row r="258" hidden="1" spans="2:18">
      <c r="B258" s="28" t="s">
        <v>43</v>
      </c>
      <c r="C258" s="58">
        <v>45668</v>
      </c>
      <c r="D258" s="28" t="str">
        <f>VLOOKUP(B258,辅助信息!E:K,7,FALSE)</f>
        <v>JWDDCD2024101600090</v>
      </c>
      <c r="E258" s="28" t="str">
        <f>VLOOKUP(F258,辅助信息!A:B,2,FALSE)</f>
        <v>盘螺</v>
      </c>
      <c r="F258" s="28" t="s">
        <v>41</v>
      </c>
      <c r="G258" s="24">
        <v>12</v>
      </c>
      <c r="H258" s="24" t="e">
        <f>_xlfn._xlws.FILTER(#REF!,#REF!&amp;#REF!&amp;#REF!&amp;#REF!=C258&amp;F258&amp;I258&amp;J258,"未发货")</f>
        <v>#REF!</v>
      </c>
      <c r="I258" s="28" t="str">
        <f>VLOOKUP(B258,辅助信息!E:I,3,FALSE)</f>
        <v>（达州市公共卫生医疗中心项目-二标-3号楼）达州市通川区西外复兴镇公共卫生临床医疗中心项目</v>
      </c>
      <c r="J258" s="28" t="str">
        <f>VLOOKUP(B258,辅助信息!E:I,4,FALSE)</f>
        <v>黄永林</v>
      </c>
      <c r="K258" s="28">
        <f>VLOOKUP(J258,辅助信息!H:I,2,FALSE)</f>
        <v>15982487227</v>
      </c>
      <c r="L258" s="66"/>
      <c r="M258" s="65"/>
      <c r="N258" s="65"/>
      <c r="O258" s="65"/>
      <c r="P258" s="65"/>
      <c r="Q258" s="28" t="str">
        <f>VLOOKUP(B258,辅助信息!E:M,9,FALSE)</f>
        <v>ZTWM-CDGS-XS-2024-0205-五冶钢构-达州市通川区西外复兴镇及临近片区建设项目</v>
      </c>
      <c r="R258" s="15"/>
    </row>
    <row r="259" hidden="1" spans="2:18">
      <c r="B259" s="28" t="s">
        <v>43</v>
      </c>
      <c r="C259" s="58">
        <v>45668</v>
      </c>
      <c r="D259" s="28" t="str">
        <f>VLOOKUP(B259,辅助信息!E:K,7,FALSE)</f>
        <v>JWDDCD2024101600090</v>
      </c>
      <c r="E259" s="28" t="str">
        <f>VLOOKUP(F259,辅助信息!A:B,2,FALSE)</f>
        <v>螺纹钢</v>
      </c>
      <c r="F259" s="28" t="s">
        <v>27</v>
      </c>
      <c r="G259" s="24">
        <v>25</v>
      </c>
      <c r="H259" s="24" t="e">
        <f>_xlfn._xlws.FILTER(#REF!,#REF!&amp;#REF!&amp;#REF!&amp;#REF!=C259&amp;F259&amp;I259&amp;J259,"未发货")</f>
        <v>#REF!</v>
      </c>
      <c r="I259" s="28" t="str">
        <f>VLOOKUP(B259,辅助信息!E:I,3,FALSE)</f>
        <v>（达州市公共卫生医疗中心项目-二标-3号楼）达州市通川区西外复兴镇公共卫生临床医疗中心项目</v>
      </c>
      <c r="J259" s="28" t="str">
        <f>VLOOKUP(B259,辅助信息!E:I,4,FALSE)</f>
        <v>黄永林</v>
      </c>
      <c r="K259" s="28">
        <f>VLOOKUP(J259,辅助信息!H:I,2,FALSE)</f>
        <v>15982487227</v>
      </c>
      <c r="L259" s="64"/>
      <c r="M259" s="65"/>
      <c r="N259" s="65"/>
      <c r="O259" s="65"/>
      <c r="P259" s="65"/>
      <c r="Q259" s="28" t="str">
        <f>VLOOKUP(B259,辅助信息!E:M,9,FALSE)</f>
        <v>ZTWM-CDGS-XS-2024-0205-五冶钢构-达州市通川区西外复兴镇及临近片区建设项目</v>
      </c>
      <c r="R259" s="15"/>
    </row>
    <row r="260" hidden="1" spans="2:18">
      <c r="B260" s="28" t="s">
        <v>70</v>
      </c>
      <c r="C260" s="58">
        <v>45668</v>
      </c>
      <c r="D260" s="28" t="str">
        <f>VLOOKUP(B260,辅助信息!E:K,7,FALSE)</f>
        <v>JWDDCD2024102400111</v>
      </c>
      <c r="E260" s="28" t="str">
        <f>VLOOKUP(F260,辅助信息!A:B,2,FALSE)</f>
        <v>螺纹钢</v>
      </c>
      <c r="F260" s="28" t="s">
        <v>27</v>
      </c>
      <c r="G260" s="24">
        <v>30</v>
      </c>
      <c r="H260" s="24" t="e">
        <f>_xlfn._xlws.FILTER(#REF!,#REF!&amp;#REF!&amp;#REF!&amp;#REF!=C260&amp;F260&amp;I260&amp;J260,"未发货")</f>
        <v>#REF!</v>
      </c>
      <c r="I260" s="28" t="str">
        <f>VLOOKUP(B260,辅助信息!E:I,3,FALSE)</f>
        <v>（五冶达州国道542项目-一工区路基二工段）四川省达州市达川区石桥镇列宁街熊家营</v>
      </c>
      <c r="J260" s="28" t="str">
        <f>VLOOKUP(B260,辅助信息!E:I,4,FALSE)</f>
        <v>黄纯益</v>
      </c>
      <c r="K260" s="28">
        <f>VLOOKUP(J260,辅助信息!H:I,2,FALSE)</f>
        <v>13518257339</v>
      </c>
      <c r="L260" s="65" t="str">
        <f>VLOOKUP(B260,辅助信息!E:J,6,FALSE)</f>
        <v>五冶建设送货单,送货车型13米(不要高栏车),装货前联系收货人核实到场规格,没提前告知进场规格现场不给予接收</v>
      </c>
      <c r="M260" s="65"/>
      <c r="N260" s="65"/>
      <c r="O260" s="65"/>
      <c r="P260" s="65"/>
      <c r="Q260" s="28" t="str">
        <f>VLOOKUP(B260,辅助信息!E:M,9,FALSE)</f>
        <v>ZTWM-CDGS-XS-2024-0181-五冶天府-国道542项目（二批次）</v>
      </c>
      <c r="R260" s="15"/>
    </row>
    <row r="261" hidden="1" spans="2:18">
      <c r="B261" s="28" t="s">
        <v>70</v>
      </c>
      <c r="C261" s="58">
        <v>45668</v>
      </c>
      <c r="D261" s="28" t="str">
        <f>VLOOKUP(B261,辅助信息!E:K,7,FALSE)</f>
        <v>JWDDCD2024102400111</v>
      </c>
      <c r="E261" s="28" t="str">
        <f>VLOOKUP(F261,辅助信息!A:B,2,FALSE)</f>
        <v>螺纹钢</v>
      </c>
      <c r="F261" s="28" t="s">
        <v>32</v>
      </c>
      <c r="G261" s="24">
        <v>6</v>
      </c>
      <c r="H261" s="24" t="e">
        <f>_xlfn._xlws.FILTER(#REF!,#REF!&amp;#REF!&amp;#REF!&amp;#REF!=C261&amp;F261&amp;I261&amp;J261,"未发货")</f>
        <v>#REF!</v>
      </c>
      <c r="I261" s="28" t="str">
        <f>VLOOKUP(B261,辅助信息!E:I,3,FALSE)</f>
        <v>（五冶达州国道542项目-一工区路基二工段）四川省达州市达川区石桥镇列宁街熊家营</v>
      </c>
      <c r="J261" s="28" t="str">
        <f>VLOOKUP(B261,辅助信息!E:I,4,FALSE)</f>
        <v>黄纯益</v>
      </c>
      <c r="K261" s="28">
        <f>VLOOKUP(J261,辅助信息!H:I,2,FALSE)</f>
        <v>13518257339</v>
      </c>
      <c r="L261" s="64"/>
      <c r="M261" s="65"/>
      <c r="N261" s="65"/>
      <c r="O261" s="65"/>
      <c r="P261" s="65"/>
      <c r="Q261" s="28" t="str">
        <f>VLOOKUP(B261,辅助信息!E:M,9,FALSE)</f>
        <v>ZTWM-CDGS-XS-2024-0181-五冶天府-国道542项目（二批次）</v>
      </c>
      <c r="R261" s="15"/>
    </row>
    <row r="262" hidden="1" spans="2:18">
      <c r="B262" s="28" t="s">
        <v>64</v>
      </c>
      <c r="C262" s="58">
        <v>45668</v>
      </c>
      <c r="D262" s="28" t="str">
        <f>VLOOKUP(B262,辅助信息!E:K,7,FALSE)</f>
        <v>JWDDCD2024102400111</v>
      </c>
      <c r="E262" s="28" t="str">
        <f>VLOOKUP(F262,辅助信息!A:B,2,FALSE)</f>
        <v>螺纹钢</v>
      </c>
      <c r="F262" s="28" t="s">
        <v>27</v>
      </c>
      <c r="G262" s="24">
        <v>15</v>
      </c>
      <c r="H262" s="24" t="e">
        <f>_xlfn._xlws.FILTER(#REF!,#REF!&amp;#REF!&amp;#REF!&amp;#REF!=C262&amp;F262&amp;I262&amp;J262,"未发货")</f>
        <v>#REF!</v>
      </c>
      <c r="I262" s="28" t="str">
        <f>VLOOKUP(B262,辅助信息!E:I,3,FALSE)</f>
        <v>（五冶达州国道542项目-三工区桥梁3工段）四川省达州市达川区赵固镇水文村原村委会下300米</v>
      </c>
      <c r="J262" s="28" t="str">
        <f>VLOOKUP(B262,辅助信息!E:I,4,FALSE)</f>
        <v>李代茂</v>
      </c>
      <c r="K262" s="28">
        <f>VLOOKUP(J262,辅助信息!H:I,2,FALSE)</f>
        <v>18302833536</v>
      </c>
      <c r="L262" s="65" t="str">
        <f>VLOOKUP(B262,辅助信息!E:J,6,FALSE)</f>
        <v>五冶建设送货单,送货车型9.6米,装货前联系收货人核实到场规格,没提前告知进场规格现场不给予接收</v>
      </c>
      <c r="M262" s="65"/>
      <c r="N262" s="65"/>
      <c r="O262" s="65"/>
      <c r="P262" s="65"/>
      <c r="Q262" s="28" t="str">
        <f>VLOOKUP(B262,辅助信息!E:M,9,FALSE)</f>
        <v>ZTWM-CDGS-XS-2024-0181-五冶天府-国道542项目（二批次）</v>
      </c>
      <c r="R262" s="15"/>
    </row>
    <row r="263" hidden="1" spans="2:18">
      <c r="B263" s="28" t="s">
        <v>64</v>
      </c>
      <c r="C263" s="58">
        <v>45668</v>
      </c>
      <c r="D263" s="28" t="str">
        <f>VLOOKUP(B263,辅助信息!E:K,7,FALSE)</f>
        <v>JWDDCD2024102400111</v>
      </c>
      <c r="E263" s="28" t="str">
        <f>VLOOKUP(F263,辅助信息!A:B,2,FALSE)</f>
        <v>螺纹钢</v>
      </c>
      <c r="F263" s="28" t="s">
        <v>32</v>
      </c>
      <c r="G263" s="24">
        <v>18</v>
      </c>
      <c r="H263" s="24" t="e">
        <f>_xlfn._xlws.FILTER(#REF!,#REF!&amp;#REF!&amp;#REF!&amp;#REF!=C263&amp;F263&amp;I263&amp;J263,"未发货")</f>
        <v>#REF!</v>
      </c>
      <c r="I263" s="28" t="str">
        <f>VLOOKUP(B263,辅助信息!E:I,3,FALSE)</f>
        <v>（五冶达州国道542项目-三工区桥梁3工段）四川省达州市达川区赵固镇水文村原村委会下300米</v>
      </c>
      <c r="J263" s="28" t="str">
        <f>VLOOKUP(B263,辅助信息!E:I,4,FALSE)</f>
        <v>李代茂</v>
      </c>
      <c r="K263" s="28">
        <f>VLOOKUP(J263,辅助信息!H:I,2,FALSE)</f>
        <v>18302833536</v>
      </c>
      <c r="L263" s="66"/>
      <c r="M263" s="65"/>
      <c r="N263" s="65"/>
      <c r="O263" s="65"/>
      <c r="P263" s="65"/>
      <c r="Q263" s="28" t="str">
        <f>VLOOKUP(B263,辅助信息!E:M,9,FALSE)</f>
        <v>ZTWM-CDGS-XS-2024-0181-五冶天府-国道542项目（二批次）</v>
      </c>
      <c r="R263" s="15"/>
    </row>
    <row r="264" hidden="1" spans="2:18">
      <c r="B264" s="28" t="s">
        <v>64</v>
      </c>
      <c r="C264" s="58">
        <v>45668</v>
      </c>
      <c r="D264" s="28" t="str">
        <f>VLOOKUP(B264,辅助信息!E:K,7,FALSE)</f>
        <v>JWDDCD2024102400111</v>
      </c>
      <c r="E264" s="28" t="str">
        <f>VLOOKUP(F264,辅助信息!A:B,2,FALSE)</f>
        <v>螺纹钢</v>
      </c>
      <c r="F264" s="28" t="s">
        <v>28</v>
      </c>
      <c r="G264" s="24">
        <v>6</v>
      </c>
      <c r="H264" s="24" t="e">
        <f>_xlfn._xlws.FILTER(#REF!,#REF!&amp;#REF!&amp;#REF!&amp;#REF!=C264&amp;F264&amp;I264&amp;J264,"未发货")</f>
        <v>#REF!</v>
      </c>
      <c r="I264" s="28" t="str">
        <f>VLOOKUP(B264,辅助信息!E:I,3,FALSE)</f>
        <v>（五冶达州国道542项目-三工区桥梁3工段）四川省达州市达川区赵固镇水文村原村委会下300米</v>
      </c>
      <c r="J264" s="28" t="str">
        <f>VLOOKUP(B264,辅助信息!E:I,4,FALSE)</f>
        <v>李代茂</v>
      </c>
      <c r="K264" s="28">
        <f>VLOOKUP(J264,辅助信息!H:I,2,FALSE)</f>
        <v>18302833536</v>
      </c>
      <c r="L264" s="66"/>
      <c r="M264" s="65"/>
      <c r="N264" s="65"/>
      <c r="O264" s="65"/>
      <c r="P264" s="65"/>
      <c r="Q264" s="28" t="str">
        <f>VLOOKUP(B264,辅助信息!E:M,9,FALSE)</f>
        <v>ZTWM-CDGS-XS-2024-0181-五冶天府-国道542项目（二批次）</v>
      </c>
      <c r="R264" s="15"/>
    </row>
    <row r="265" hidden="1" spans="2:18">
      <c r="B265" s="28" t="s">
        <v>64</v>
      </c>
      <c r="C265" s="58">
        <v>45668</v>
      </c>
      <c r="D265" s="28" t="str">
        <f>VLOOKUP(B265,辅助信息!E:K,7,FALSE)</f>
        <v>JWDDCD2024102400111</v>
      </c>
      <c r="E265" s="28" t="str">
        <f>VLOOKUP(F265,辅助信息!A:B,2,FALSE)</f>
        <v>螺纹钢</v>
      </c>
      <c r="F265" s="28" t="s">
        <v>65</v>
      </c>
      <c r="G265" s="24">
        <v>38</v>
      </c>
      <c r="H265" s="24" t="e">
        <f>_xlfn._xlws.FILTER(#REF!,#REF!&amp;#REF!&amp;#REF!&amp;#REF!=C265&amp;F265&amp;I265&amp;J265,"未发货")</f>
        <v>#REF!</v>
      </c>
      <c r="I265" s="28" t="str">
        <f>VLOOKUP(B265,辅助信息!E:I,3,FALSE)</f>
        <v>（五冶达州国道542项目-三工区桥梁3工段）四川省达州市达川区赵固镇水文村原村委会下300米</v>
      </c>
      <c r="J265" s="28" t="str">
        <f>VLOOKUP(B265,辅助信息!E:I,4,FALSE)</f>
        <v>李代茂</v>
      </c>
      <c r="K265" s="28">
        <f>VLOOKUP(J265,辅助信息!H:I,2,FALSE)</f>
        <v>18302833536</v>
      </c>
      <c r="L265" s="66"/>
      <c r="M265" s="65"/>
      <c r="N265" s="65"/>
      <c r="O265" s="65"/>
      <c r="P265" s="65"/>
      <c r="Q265" s="28" t="str">
        <f>VLOOKUP(B265,辅助信息!E:M,9,FALSE)</f>
        <v>ZTWM-CDGS-XS-2024-0181-五冶天府-国道542项目（二批次）</v>
      </c>
      <c r="R265" s="15"/>
    </row>
    <row r="266" hidden="1" spans="2:18">
      <c r="B266" s="28" t="s">
        <v>64</v>
      </c>
      <c r="C266" s="58">
        <v>45668</v>
      </c>
      <c r="D266" s="28" t="str">
        <f>VLOOKUP(B266,辅助信息!E:K,7,FALSE)</f>
        <v>JWDDCD2024102400111</v>
      </c>
      <c r="E266" s="28" t="str">
        <f>VLOOKUP(F266,辅助信息!A:B,2,FALSE)</f>
        <v>螺纹钢</v>
      </c>
      <c r="F266" s="28" t="s">
        <v>52</v>
      </c>
      <c r="G266" s="24">
        <v>6</v>
      </c>
      <c r="H266" s="24" t="e">
        <f>_xlfn._xlws.FILTER(#REF!,#REF!&amp;#REF!&amp;#REF!&amp;#REF!=C266&amp;F266&amp;I266&amp;J266,"未发货")</f>
        <v>#REF!</v>
      </c>
      <c r="I266" s="28" t="str">
        <f>VLOOKUP(B266,辅助信息!E:I,3,FALSE)</f>
        <v>（五冶达州国道542项目-三工区桥梁3工段）四川省达州市达川区赵固镇水文村原村委会下300米</v>
      </c>
      <c r="J266" s="28" t="str">
        <f>VLOOKUP(B266,辅助信息!E:I,4,FALSE)</f>
        <v>李代茂</v>
      </c>
      <c r="K266" s="28">
        <f>VLOOKUP(J266,辅助信息!H:I,2,FALSE)</f>
        <v>18302833536</v>
      </c>
      <c r="L266" s="64"/>
      <c r="M266" s="65"/>
      <c r="N266" s="65"/>
      <c r="O266" s="65"/>
      <c r="P266" s="65"/>
      <c r="Q266" s="28" t="str">
        <f>VLOOKUP(B266,辅助信息!E:M,9,FALSE)</f>
        <v>ZTWM-CDGS-XS-2024-0181-五冶天府-国道542项目（二批次）</v>
      </c>
      <c r="R266" s="15"/>
    </row>
    <row r="267" hidden="1" spans="2:18">
      <c r="B267" s="28" t="s">
        <v>48</v>
      </c>
      <c r="C267" s="58">
        <v>45673</v>
      </c>
      <c r="D267" s="28" t="str">
        <f>VLOOKUP(B267,辅助信息!E:K,7,FALSE)</f>
        <v>ZTWM-CDGS-YL-20240529-006</v>
      </c>
      <c r="E267" s="28" t="str">
        <f>VLOOKUP(F267,辅助信息!A:B,2,FALSE)</f>
        <v>螺纹钢</v>
      </c>
      <c r="F267" s="28" t="s">
        <v>66</v>
      </c>
      <c r="G267" s="24">
        <f>40-12</f>
        <v>28</v>
      </c>
      <c r="H267" s="24">
        <v>28</v>
      </c>
      <c r="I267" s="28" t="str">
        <f>VLOOKUP(B267,辅助信息!E:I,3,FALSE)</f>
        <v>(华西颐海-科创农业生态谷-1号钢筋房)成都市简阳市白金山水库</v>
      </c>
      <c r="J267" s="28" t="str">
        <f>VLOOKUP(B267,辅助信息!E:I,4,FALSE)</f>
        <v>石清国</v>
      </c>
      <c r="K267" s="28">
        <f>VLOOKUP(J267,辅助信息!H:I,2,FALSE)</f>
        <v>13458642015</v>
      </c>
      <c r="L267" s="65" t="str">
        <f>VLOOKUP(B267,辅助信息!E:J,6,FALSE)</f>
        <v>优先威钢,我方卸车,新老国标钢厂不加价可直发</v>
      </c>
      <c r="M267" s="65"/>
      <c r="N267" s="65"/>
      <c r="O267" s="65"/>
      <c r="P267" s="65"/>
      <c r="Q267" s="28" t="str">
        <f>VLOOKUP(B267,辅助信息!E:M,9,FALSE)</f>
        <v>ZTWM-CDGS-XS-2024-0093-华西-颐海科创农业生态谷</v>
      </c>
      <c r="R267" s="15"/>
    </row>
    <row r="268" hidden="1" spans="2:18">
      <c r="B268" s="28" t="s">
        <v>48</v>
      </c>
      <c r="C268" s="58">
        <v>45673</v>
      </c>
      <c r="D268" s="28" t="str">
        <f>VLOOKUP(B268,辅助信息!E:K,7,FALSE)</f>
        <v>ZTWM-CDGS-YL-20240529-006</v>
      </c>
      <c r="E268" s="28" t="str">
        <f>VLOOKUP(F268,辅助信息!A:B,2,FALSE)</f>
        <v>螺纹钢</v>
      </c>
      <c r="F268" s="28" t="s">
        <v>46</v>
      </c>
      <c r="G268" s="24">
        <v>6</v>
      </c>
      <c r="H268" s="24">
        <v>6</v>
      </c>
      <c r="I268" s="28" t="str">
        <f>VLOOKUP(B268,辅助信息!E:I,3,FALSE)</f>
        <v>(华西颐海-科创农业生态谷-1号钢筋房)成都市简阳市白金山水库</v>
      </c>
      <c r="J268" s="28" t="str">
        <f>VLOOKUP(B268,辅助信息!E:I,4,FALSE)</f>
        <v>石清国</v>
      </c>
      <c r="K268" s="28">
        <f>VLOOKUP(J268,辅助信息!H:I,2,FALSE)</f>
        <v>13458642015</v>
      </c>
      <c r="L268" s="66"/>
      <c r="M268" s="65"/>
      <c r="N268" s="65"/>
      <c r="O268" s="65"/>
      <c r="P268" s="65"/>
      <c r="Q268" s="28" t="str">
        <f>VLOOKUP(B268,辅助信息!E:M,9,FALSE)</f>
        <v>ZTWM-CDGS-XS-2024-0093-华西-颐海科创农业生态谷</v>
      </c>
      <c r="R268" s="15"/>
    </row>
    <row r="269" hidden="1" spans="2:18">
      <c r="B269" s="28" t="s">
        <v>48</v>
      </c>
      <c r="C269" s="58">
        <v>45673</v>
      </c>
      <c r="D269" s="28" t="str">
        <f>VLOOKUP(B269,辅助信息!E:K,7,FALSE)</f>
        <v>ZTWM-CDGS-YL-20240529-006</v>
      </c>
      <c r="E269" s="28" t="str">
        <f>VLOOKUP(F269,辅助信息!A:B,2,FALSE)</f>
        <v>螺纹钢</v>
      </c>
      <c r="F269" s="28" t="s">
        <v>22</v>
      </c>
      <c r="G269" s="24">
        <v>10</v>
      </c>
      <c r="H269" s="24">
        <v>10</v>
      </c>
      <c r="I269" s="28" t="str">
        <f>VLOOKUP(B269,辅助信息!E:I,3,FALSE)</f>
        <v>(华西颐海-科创农业生态谷-1号钢筋房)成都市简阳市白金山水库</v>
      </c>
      <c r="J269" s="28" t="str">
        <f>VLOOKUP(B269,辅助信息!E:I,4,FALSE)</f>
        <v>石清国</v>
      </c>
      <c r="K269" s="28">
        <f>VLOOKUP(J269,辅助信息!H:I,2,FALSE)</f>
        <v>13458642015</v>
      </c>
      <c r="L269" s="64"/>
      <c r="M269" s="65"/>
      <c r="N269" s="65"/>
      <c r="O269" s="65"/>
      <c r="P269" s="65"/>
      <c r="Q269" s="28" t="str">
        <f>VLOOKUP(B269,辅助信息!E:M,9,FALSE)</f>
        <v>ZTWM-CDGS-XS-2024-0093-华西-颐海科创农业生态谷</v>
      </c>
      <c r="R269" s="15"/>
    </row>
    <row r="270" hidden="1" spans="2:18">
      <c r="B270" s="28" t="s">
        <v>71</v>
      </c>
      <c r="C270" s="58">
        <v>45673</v>
      </c>
      <c r="D270" s="28" t="str">
        <f>VLOOKUP(B270,辅助信息!E:K,7,FALSE)</f>
        <v>JWDDCD2025051000019</v>
      </c>
      <c r="E270" s="28" t="str">
        <f>VLOOKUP(F270,辅助信息!A:B,2,FALSE)</f>
        <v>盘螺</v>
      </c>
      <c r="F270" s="28" t="s">
        <v>49</v>
      </c>
      <c r="G270" s="24">
        <v>105</v>
      </c>
      <c r="H270" s="24">
        <v>105</v>
      </c>
      <c r="I270" s="28" t="str">
        <f>VLOOKUP(B270,辅助信息!E:I,3,FALSE)</f>
        <v>(五冶钢构医学科学产业园建设项目房建二部-三标（1-5）)四川省南充市顺庆区搬罾街道学府大道二段</v>
      </c>
      <c r="J270" s="28" t="str">
        <f>VLOOKUP(B270,辅助信息!E:I,4,FALSE)</f>
        <v>安南</v>
      </c>
      <c r="K270" s="28">
        <f>VLOOKUP(J270,辅助信息!H:I,2,FALSE)</f>
        <v>19950525030</v>
      </c>
      <c r="L270" s="65" t="str">
        <f>VLOOKUP(B270,辅助信息!E:J,6,FALSE)</f>
        <v>送货单：送货单位：南充思临新材料科技有限公司,收货单位：五冶集团川北(南充)建设有限公司,项目名称：南充医学科学产业园,送货车型13米,装货前联系收货人核实到场规格</v>
      </c>
      <c r="M270" s="65"/>
      <c r="N270" s="65"/>
      <c r="O270" s="65"/>
      <c r="P270" s="65"/>
      <c r="Q270" s="28" t="str">
        <f>VLOOKUP(B270,辅助信息!E:M,9,FALSE)</f>
        <v>ZTWM-CDGS-XS-2024-0248-五冶钢构-南充市医学院项目</v>
      </c>
      <c r="R270" s="15"/>
    </row>
    <row r="271" hidden="1" spans="2:18">
      <c r="B271" s="28" t="s">
        <v>71</v>
      </c>
      <c r="C271" s="58">
        <v>45673</v>
      </c>
      <c r="D271" s="28" t="str">
        <f>VLOOKUP(B271,辅助信息!E:K,7,FALSE)</f>
        <v>JWDDCD2025051000019</v>
      </c>
      <c r="E271" s="28" t="str">
        <f>VLOOKUP(F271,辅助信息!A:B,2,FALSE)</f>
        <v>螺纹钢</v>
      </c>
      <c r="F271" s="28" t="s">
        <v>27</v>
      </c>
      <c r="G271" s="24">
        <v>70</v>
      </c>
      <c r="H271" s="24">
        <v>70</v>
      </c>
      <c r="I271" s="28" t="str">
        <f>VLOOKUP(B271,辅助信息!E:I,3,FALSE)</f>
        <v>(五冶钢构医学科学产业园建设项目房建二部-三标（1-5）)四川省南充市顺庆区搬罾街道学府大道二段</v>
      </c>
      <c r="J271" s="28" t="str">
        <f>VLOOKUP(B271,辅助信息!E:I,4,FALSE)</f>
        <v>安南</v>
      </c>
      <c r="K271" s="28">
        <f>VLOOKUP(J271,辅助信息!H:I,2,FALSE)</f>
        <v>19950525030</v>
      </c>
      <c r="L271" s="66"/>
      <c r="M271" s="65"/>
      <c r="N271" s="65"/>
      <c r="O271" s="65"/>
      <c r="P271" s="65"/>
      <c r="Q271" s="28" t="str">
        <f>VLOOKUP(B271,辅助信息!E:M,9,FALSE)</f>
        <v>ZTWM-CDGS-XS-2024-0248-五冶钢构-南充市医学院项目</v>
      </c>
      <c r="R271" s="15"/>
    </row>
    <row r="272" hidden="1" spans="2:18">
      <c r="B272" s="28" t="s">
        <v>72</v>
      </c>
      <c r="C272" s="58">
        <v>45674</v>
      </c>
      <c r="D272" s="28" t="str">
        <f>VLOOKUP(B272,辅助信息!E:K,7,FALSE)</f>
        <v>JWDDCD2025051000019</v>
      </c>
      <c r="E272" s="28" t="str">
        <f>VLOOKUP(F272,辅助信息!A:B,2,FALSE)</f>
        <v>螺纹钢</v>
      </c>
      <c r="F272" s="28" t="s">
        <v>19</v>
      </c>
      <c r="G272" s="24">
        <v>22</v>
      </c>
      <c r="H272" s="24">
        <v>22</v>
      </c>
      <c r="I272" s="28" t="str">
        <f>VLOOKUP(B272,辅助信息!E:I,3,FALSE)</f>
        <v>(五冶钢构医学科学产业园建设项目房建二部-网羽馆（6-5）)四川省南充市顺庆区搬罾街道学府大道二段</v>
      </c>
      <c r="J272" s="28" t="str">
        <f>VLOOKUP(B272,辅助信息!E:I,4,FALSE)</f>
        <v>安南</v>
      </c>
      <c r="K272" s="28">
        <f>VLOOKUP(J272,辅助信息!H:I,2,FALSE)</f>
        <v>19950525030</v>
      </c>
      <c r="L272" s="66"/>
      <c r="M272" s="65"/>
      <c r="N272" s="65"/>
      <c r="O272" s="65"/>
      <c r="P272" s="65"/>
      <c r="Q272" s="28" t="str">
        <f>VLOOKUP(B272,辅助信息!E:M,9,FALSE)</f>
        <v>ZTWM-CDGS-XS-2024-0248-五冶钢构-南充市医学院项目</v>
      </c>
      <c r="R272" s="15"/>
    </row>
    <row r="273" hidden="1" spans="2:18">
      <c r="B273" s="28" t="s">
        <v>72</v>
      </c>
      <c r="C273" s="58">
        <v>45674</v>
      </c>
      <c r="D273" s="28" t="str">
        <f>VLOOKUP(B273,辅助信息!E:K,7,FALSE)</f>
        <v>JWDDCD2025051000019</v>
      </c>
      <c r="E273" s="28" t="str">
        <f>VLOOKUP(F273,辅助信息!A:B,2,FALSE)</f>
        <v>螺纹钢</v>
      </c>
      <c r="F273" s="28" t="s">
        <v>32</v>
      </c>
      <c r="G273" s="24">
        <v>13</v>
      </c>
      <c r="H273" s="24">
        <v>13</v>
      </c>
      <c r="I273" s="28" t="str">
        <f>VLOOKUP(B273,辅助信息!E:I,3,FALSE)</f>
        <v>(五冶钢构医学科学产业园建设项目房建二部-网羽馆（6-5）)四川省南充市顺庆区搬罾街道学府大道二段</v>
      </c>
      <c r="J273" s="28" t="str">
        <f>VLOOKUP(B273,辅助信息!E:I,4,FALSE)</f>
        <v>安南</v>
      </c>
      <c r="K273" s="28">
        <f>VLOOKUP(J273,辅助信息!H:I,2,FALSE)</f>
        <v>19950525030</v>
      </c>
      <c r="L273" s="64"/>
      <c r="M273" s="65"/>
      <c r="N273" s="65"/>
      <c r="O273" s="65"/>
      <c r="P273" s="65"/>
      <c r="Q273" s="28" t="str">
        <f>VLOOKUP(B273,辅助信息!E:M,9,FALSE)</f>
        <v>ZTWM-CDGS-XS-2024-0248-五冶钢构-南充市医学院项目</v>
      </c>
      <c r="R273" s="15"/>
    </row>
    <row r="274" hidden="1" spans="2:18">
      <c r="B274" s="28" t="s">
        <v>20</v>
      </c>
      <c r="C274" s="58">
        <v>45674</v>
      </c>
      <c r="D274" s="28" t="str">
        <f>VLOOKUP(B274,辅助信息!E:K,7,FALSE)</f>
        <v>JWDDCD2025051000019</v>
      </c>
      <c r="E274" s="28" t="str">
        <f>VLOOKUP(F274,辅助信息!A:B,2,FALSE)</f>
        <v>盘螺</v>
      </c>
      <c r="F274" s="28" t="s">
        <v>49</v>
      </c>
      <c r="G274" s="24">
        <v>5</v>
      </c>
      <c r="H274" s="24">
        <v>5</v>
      </c>
      <c r="I274" s="28" t="str">
        <f>VLOOKUP(B274,辅助信息!E:I,3,FALSE)</f>
        <v>(五冶钢构医学科学产业园建设项目房建三部-一标（7-2）)四川省南充市顺庆区搬罾街道学府大道二段</v>
      </c>
      <c r="J274" s="28" t="str">
        <f>VLOOKUP(B274,辅助信息!E:I,4,FALSE)</f>
        <v>郑林</v>
      </c>
      <c r="K274" s="28">
        <f>VLOOKUP(J274,辅助信息!H:I,2,FALSE)</f>
        <v>18349955455</v>
      </c>
      <c r="L274" s="65" t="str">
        <f>VLOOKUP(B274,辅助信息!E:J,6,FALSE)</f>
        <v>送货单：送货单位：南充思临新材料科技有限公司,收货单位：五冶集团川北(南充)建设有限公司,项目名称：南充医学科学产业园,送货车型13米,装货前联系收货人核实到场规格</v>
      </c>
      <c r="M274" s="65"/>
      <c r="N274" s="65"/>
      <c r="O274" s="65"/>
      <c r="P274" s="65"/>
      <c r="Q274" s="28" t="str">
        <f>VLOOKUP(B274,辅助信息!E:M,9,FALSE)</f>
        <v>ZTWM-CDGS-XS-2024-0248-五冶钢构-南充市医学院项目</v>
      </c>
      <c r="R274" s="15"/>
    </row>
    <row r="275" hidden="1" spans="2:18">
      <c r="B275" s="28" t="s">
        <v>20</v>
      </c>
      <c r="C275" s="58">
        <v>45674</v>
      </c>
      <c r="D275" s="28" t="str">
        <f>VLOOKUP(B275,辅助信息!E:K,7,FALSE)</f>
        <v>JWDDCD2025051000019</v>
      </c>
      <c r="E275" s="28" t="str">
        <f>VLOOKUP(F275,辅助信息!A:B,2,FALSE)</f>
        <v>盘螺</v>
      </c>
      <c r="F275" s="28" t="s">
        <v>40</v>
      </c>
      <c r="G275" s="24">
        <v>15</v>
      </c>
      <c r="H275" s="24">
        <v>15</v>
      </c>
      <c r="I275" s="28" t="str">
        <f>VLOOKUP(B275,辅助信息!E:I,3,FALSE)</f>
        <v>(五冶钢构医学科学产业园建设项目房建三部-一标（7-2）)四川省南充市顺庆区搬罾街道学府大道二段</v>
      </c>
      <c r="J275" s="28" t="str">
        <f>VLOOKUP(B275,辅助信息!E:I,4,FALSE)</f>
        <v>郑林</v>
      </c>
      <c r="K275" s="28">
        <f>VLOOKUP(J275,辅助信息!H:I,2,FALSE)</f>
        <v>18349955455</v>
      </c>
      <c r="L275" s="66"/>
      <c r="M275" s="65"/>
      <c r="N275" s="65"/>
      <c r="O275" s="65"/>
      <c r="P275" s="65"/>
      <c r="Q275" s="28" t="str">
        <f>VLOOKUP(B275,辅助信息!E:M,9,FALSE)</f>
        <v>ZTWM-CDGS-XS-2024-0248-五冶钢构-南充市医学院项目</v>
      </c>
      <c r="R275" s="15"/>
    </row>
    <row r="276" hidden="1" spans="2:18">
      <c r="B276" s="28" t="s">
        <v>20</v>
      </c>
      <c r="C276" s="58">
        <v>45674</v>
      </c>
      <c r="D276" s="28" t="str">
        <f>VLOOKUP(B276,辅助信息!E:K,7,FALSE)</f>
        <v>JWDDCD2025051000019</v>
      </c>
      <c r="E276" s="28" t="str">
        <f>VLOOKUP(F276,辅助信息!A:B,2,FALSE)</f>
        <v>螺纹钢</v>
      </c>
      <c r="F276" s="28" t="s">
        <v>19</v>
      </c>
      <c r="G276" s="24">
        <v>5</v>
      </c>
      <c r="H276" s="24">
        <v>5</v>
      </c>
      <c r="I276" s="28" t="str">
        <f>VLOOKUP(B276,辅助信息!E:I,3,FALSE)</f>
        <v>(五冶钢构医学科学产业园建设项目房建三部-一标（7-2）)四川省南充市顺庆区搬罾街道学府大道二段</v>
      </c>
      <c r="J276" s="28" t="str">
        <f>VLOOKUP(B276,辅助信息!E:I,4,FALSE)</f>
        <v>郑林</v>
      </c>
      <c r="K276" s="28">
        <f>VLOOKUP(J276,辅助信息!H:I,2,FALSE)</f>
        <v>18349955455</v>
      </c>
      <c r="L276" s="66"/>
      <c r="M276" s="65"/>
      <c r="N276" s="65"/>
      <c r="O276" s="65"/>
      <c r="P276" s="65"/>
      <c r="Q276" s="28" t="str">
        <f>VLOOKUP(B276,辅助信息!E:M,9,FALSE)</f>
        <v>ZTWM-CDGS-XS-2024-0248-五冶钢构-南充市医学院项目</v>
      </c>
      <c r="R276" s="15"/>
    </row>
    <row r="277" hidden="1" spans="2:18">
      <c r="B277" s="28" t="s">
        <v>20</v>
      </c>
      <c r="C277" s="58">
        <v>45674</v>
      </c>
      <c r="D277" s="28" t="str">
        <f>VLOOKUP(B277,辅助信息!E:K,7,FALSE)</f>
        <v>JWDDCD2025051000019</v>
      </c>
      <c r="E277" s="28" t="str">
        <f>VLOOKUP(F277,辅助信息!A:B,2,FALSE)</f>
        <v>螺纹钢</v>
      </c>
      <c r="F277" s="28" t="s">
        <v>58</v>
      </c>
      <c r="G277" s="24">
        <v>15</v>
      </c>
      <c r="H277" s="24">
        <v>15</v>
      </c>
      <c r="I277" s="28" t="str">
        <f>VLOOKUP(B277,辅助信息!E:I,3,FALSE)</f>
        <v>(五冶钢构医学科学产业园建设项目房建三部-一标（7-2）)四川省南充市顺庆区搬罾街道学府大道二段</v>
      </c>
      <c r="J277" s="28" t="str">
        <f>VLOOKUP(B277,辅助信息!E:I,4,FALSE)</f>
        <v>郑林</v>
      </c>
      <c r="K277" s="28">
        <f>VLOOKUP(J277,辅助信息!H:I,2,FALSE)</f>
        <v>18349955455</v>
      </c>
      <c r="L277" s="64"/>
      <c r="M277" s="65"/>
      <c r="N277" s="65"/>
      <c r="O277" s="65"/>
      <c r="P277" s="65"/>
      <c r="Q277" s="28" t="str">
        <f>VLOOKUP(B277,辅助信息!E:M,9,FALSE)</f>
        <v>ZTWM-CDGS-XS-2024-0248-五冶钢构-南充市医学院项目</v>
      </c>
      <c r="R277" s="15"/>
    </row>
    <row r="278" hidden="1" spans="2:18">
      <c r="B278" s="28" t="s">
        <v>20</v>
      </c>
      <c r="C278" s="58">
        <v>45674</v>
      </c>
      <c r="D278" s="28" t="str">
        <f>VLOOKUP(B278,辅助信息!E:K,7,FALSE)</f>
        <v>JWDDCD2025051000019</v>
      </c>
      <c r="E278" s="28" t="str">
        <f>VLOOKUP(F278,辅助信息!A:B,2,FALSE)</f>
        <v>螺纹钢</v>
      </c>
      <c r="F278" s="28" t="s">
        <v>22</v>
      </c>
      <c r="G278" s="24">
        <v>25</v>
      </c>
      <c r="H278" s="24">
        <v>25</v>
      </c>
      <c r="I278" s="28" t="str">
        <f>VLOOKUP(B278,辅助信息!E:I,3,FALSE)</f>
        <v>(五冶钢构医学科学产业园建设项目房建三部-一标（7-2）)四川省南充市顺庆区搬罾街道学府大道二段</v>
      </c>
      <c r="J278" s="28" t="str">
        <f>VLOOKUP(B278,辅助信息!E:I,4,FALSE)</f>
        <v>郑林</v>
      </c>
      <c r="K278" s="28">
        <f>VLOOKUP(J278,辅助信息!H:I,2,FALSE)</f>
        <v>18349955455</v>
      </c>
      <c r="L278" s="65" t="str">
        <f>VLOOKUP(B278,辅助信息!E:J,6,FALSE)</f>
        <v>送货单：送货单位：南充思临新材料科技有限公司,收货单位：五冶集团川北(南充)建设有限公司,项目名称：南充医学科学产业园,送货车型13米,装货前联系收货人核实到场规格</v>
      </c>
      <c r="M278" s="65"/>
      <c r="N278" s="65"/>
      <c r="O278" s="65"/>
      <c r="P278" s="65"/>
      <c r="Q278" s="28" t="str">
        <f>VLOOKUP(B278,辅助信息!E:M,9,FALSE)</f>
        <v>ZTWM-CDGS-XS-2024-0248-五冶钢构-南充市医学院项目</v>
      </c>
      <c r="R278" s="15"/>
    </row>
    <row r="279" hidden="1" spans="2:18">
      <c r="B279" s="28" t="s">
        <v>23</v>
      </c>
      <c r="C279" s="58">
        <v>45674</v>
      </c>
      <c r="D279" s="28" t="str">
        <f>VLOOKUP(B279,辅助信息!E:K,7,FALSE)</f>
        <v>JWDDCD2025051000019</v>
      </c>
      <c r="E279" s="28" t="str">
        <f>VLOOKUP(F279,辅助信息!A:B,2,FALSE)</f>
        <v>盘螺</v>
      </c>
      <c r="F279" s="28" t="s">
        <v>40</v>
      </c>
      <c r="G279" s="24">
        <v>12.5</v>
      </c>
      <c r="H279" s="24">
        <v>12.5</v>
      </c>
      <c r="I279" s="28" t="str">
        <f>VLOOKUP(B279,辅助信息!E:I,3,FALSE)</f>
        <v>(五冶钢构医学科学产业园建设项目房建三部-一标（7-3）)四川省南充市顺庆区搬罾街道学府大道二段</v>
      </c>
      <c r="J279" s="28" t="str">
        <f>VLOOKUP(B279,辅助信息!E:I,4,FALSE)</f>
        <v>郑林</v>
      </c>
      <c r="K279" s="28">
        <f>VLOOKUP(J279,辅助信息!H:I,2,FALSE)</f>
        <v>18349955455</v>
      </c>
      <c r="L279" s="66"/>
      <c r="M279" s="65"/>
      <c r="N279" s="65"/>
      <c r="O279" s="65"/>
      <c r="P279" s="65"/>
      <c r="Q279" s="28" t="str">
        <f>VLOOKUP(B279,辅助信息!E:M,9,FALSE)</f>
        <v>ZTWM-CDGS-XS-2024-0248-五冶钢构-南充市医学院项目</v>
      </c>
      <c r="R279" s="15"/>
    </row>
    <row r="280" hidden="1" spans="2:18">
      <c r="B280" s="28" t="s">
        <v>23</v>
      </c>
      <c r="C280" s="58">
        <v>45674</v>
      </c>
      <c r="D280" s="28" t="str">
        <f>VLOOKUP(B280,辅助信息!E:K,7,FALSE)</f>
        <v>JWDDCD2025051000019</v>
      </c>
      <c r="E280" s="28" t="str">
        <f>VLOOKUP(F280,辅助信息!A:B,2,FALSE)</f>
        <v>螺纹钢</v>
      </c>
      <c r="F280" s="28" t="s">
        <v>21</v>
      </c>
      <c r="G280" s="24">
        <v>2.5</v>
      </c>
      <c r="H280" s="24">
        <v>2.5</v>
      </c>
      <c r="I280" s="28" t="str">
        <f>VLOOKUP(B280,辅助信息!E:I,3,FALSE)</f>
        <v>(五冶钢构医学科学产业园建设项目房建三部-一标（7-3）)四川省南充市顺庆区搬罾街道学府大道二段</v>
      </c>
      <c r="J280" s="28" t="str">
        <f>VLOOKUP(B280,辅助信息!E:I,4,FALSE)</f>
        <v>郑林</v>
      </c>
      <c r="K280" s="28">
        <f>VLOOKUP(J280,辅助信息!H:I,2,FALSE)</f>
        <v>18349955455</v>
      </c>
      <c r="L280" s="66"/>
      <c r="M280" s="65"/>
      <c r="N280" s="65"/>
      <c r="O280" s="65"/>
      <c r="P280" s="65"/>
      <c r="Q280" s="28" t="str">
        <f>VLOOKUP(B280,辅助信息!E:M,9,FALSE)</f>
        <v>ZTWM-CDGS-XS-2024-0248-五冶钢构-南充市医学院项目</v>
      </c>
      <c r="R280" s="15"/>
    </row>
    <row r="281" hidden="1" spans="2:18">
      <c r="B281" s="28" t="s">
        <v>23</v>
      </c>
      <c r="C281" s="58">
        <v>45674</v>
      </c>
      <c r="D281" s="28" t="str">
        <f>VLOOKUP(B281,辅助信息!E:K,7,FALSE)</f>
        <v>JWDDCD2025051000019</v>
      </c>
      <c r="E281" s="28" t="str">
        <f>VLOOKUP(F281,辅助信息!A:B,2,FALSE)</f>
        <v>螺纹钢</v>
      </c>
      <c r="F281" s="28" t="s">
        <v>58</v>
      </c>
      <c r="G281" s="24">
        <v>7.5</v>
      </c>
      <c r="H281" s="24"/>
      <c r="I281" s="28" t="str">
        <f>VLOOKUP(B281,辅助信息!E:I,3,FALSE)</f>
        <v>(五冶钢构医学科学产业园建设项目房建三部-一标（7-3）)四川省南充市顺庆区搬罾街道学府大道二段</v>
      </c>
      <c r="J281" s="28" t="str">
        <f>VLOOKUP(B281,辅助信息!E:I,4,FALSE)</f>
        <v>郑林</v>
      </c>
      <c r="K281" s="28">
        <f>VLOOKUP(J281,辅助信息!H:I,2,FALSE)</f>
        <v>18349955455</v>
      </c>
      <c r="L281" s="66"/>
      <c r="M281" s="65"/>
      <c r="N281" s="65"/>
      <c r="O281" s="65"/>
      <c r="P281" s="65"/>
      <c r="Q281" s="28" t="str">
        <f>VLOOKUP(B281,辅助信息!E:M,9,FALSE)</f>
        <v>ZTWM-CDGS-XS-2024-0248-五冶钢构-南充市医学院项目</v>
      </c>
      <c r="R281" s="15"/>
    </row>
    <row r="282" hidden="1" spans="2:18">
      <c r="B282" s="28" t="s">
        <v>23</v>
      </c>
      <c r="C282" s="58">
        <v>45674</v>
      </c>
      <c r="D282" s="28" t="str">
        <f>VLOOKUP(B282,辅助信息!E:K,7,FALSE)</f>
        <v>JWDDCD2025051000019</v>
      </c>
      <c r="E282" s="28" t="str">
        <f>VLOOKUP(F282,辅助信息!A:B,2,FALSE)</f>
        <v>螺纹钢</v>
      </c>
      <c r="F282" s="28" t="s">
        <v>46</v>
      </c>
      <c r="G282" s="24">
        <v>2.5</v>
      </c>
      <c r="H282" s="24">
        <v>2.5</v>
      </c>
      <c r="I282" s="28" t="str">
        <f>VLOOKUP(B282,辅助信息!E:I,3,FALSE)</f>
        <v>(五冶钢构医学科学产业园建设项目房建三部-一标（7-3）)四川省南充市顺庆区搬罾街道学府大道二段</v>
      </c>
      <c r="J282" s="28" t="str">
        <f>VLOOKUP(B282,辅助信息!E:I,4,FALSE)</f>
        <v>郑林</v>
      </c>
      <c r="K282" s="28">
        <f>VLOOKUP(J282,辅助信息!H:I,2,FALSE)</f>
        <v>18349955455</v>
      </c>
      <c r="L282" s="66"/>
      <c r="M282" s="65"/>
      <c r="N282" s="65"/>
      <c r="O282" s="65"/>
      <c r="P282" s="65"/>
      <c r="Q282" s="28" t="str">
        <f>VLOOKUP(B282,辅助信息!E:M,9,FALSE)</f>
        <v>ZTWM-CDGS-XS-2024-0248-五冶钢构-南充市医学院项目</v>
      </c>
      <c r="R282" s="15"/>
    </row>
    <row r="283" hidden="1" spans="2:18">
      <c r="B283" s="28" t="s">
        <v>23</v>
      </c>
      <c r="C283" s="58">
        <v>45674</v>
      </c>
      <c r="D283" s="28" t="str">
        <f>VLOOKUP(B283,辅助信息!E:K,7,FALSE)</f>
        <v>JWDDCD2025051000019</v>
      </c>
      <c r="E283" s="28" t="str">
        <f>VLOOKUP(F283,辅助信息!A:B,2,FALSE)</f>
        <v>螺纹钢</v>
      </c>
      <c r="F283" s="28" t="s">
        <v>22</v>
      </c>
      <c r="G283" s="24">
        <v>15</v>
      </c>
      <c r="H283" s="24">
        <v>15</v>
      </c>
      <c r="I283" s="28" t="str">
        <f>VLOOKUP(B283,辅助信息!E:I,3,FALSE)</f>
        <v>(五冶钢构医学科学产业园建设项目房建三部-一标（7-3）)四川省南充市顺庆区搬罾街道学府大道二段</v>
      </c>
      <c r="J283" s="28" t="str">
        <f>VLOOKUP(B283,辅助信息!E:I,4,FALSE)</f>
        <v>郑林</v>
      </c>
      <c r="K283" s="28">
        <f>VLOOKUP(J283,辅助信息!H:I,2,FALSE)</f>
        <v>18349955455</v>
      </c>
      <c r="L283" s="64"/>
      <c r="M283" s="65"/>
      <c r="N283" s="65"/>
      <c r="O283" s="65"/>
      <c r="P283" s="65"/>
      <c r="Q283" s="28" t="str">
        <f>VLOOKUP(B283,辅助信息!E:M,9,FALSE)</f>
        <v>ZTWM-CDGS-XS-2024-0248-五冶钢构-南充市医学院项目</v>
      </c>
      <c r="R283" s="15"/>
    </row>
    <row r="284" hidden="1" spans="2:18">
      <c r="B284" s="28" t="s">
        <v>73</v>
      </c>
      <c r="C284" s="58">
        <v>45674</v>
      </c>
      <c r="D284" s="28" t="str">
        <f>VLOOKUP(B284,辅助信息!E:K,7,FALSE)</f>
        <v>JWDDCD2025051000019</v>
      </c>
      <c r="E284" s="28" t="str">
        <f>VLOOKUP(F284,辅助信息!A:B,2,FALSE)</f>
        <v>盘螺</v>
      </c>
      <c r="F284" s="28" t="s">
        <v>41</v>
      </c>
      <c r="G284" s="24">
        <v>15</v>
      </c>
      <c r="H284" s="24"/>
      <c r="I284" s="28" t="str">
        <f>VLOOKUP(B284,辅助信息!E:I,3,FALSE)</f>
        <v>(五冶钢构医学科学产业园建设项目房建三部-一标（7-1）)四川省南充市顺庆区搬罾街道学府大道二段</v>
      </c>
      <c r="J284" s="28" t="str">
        <f>VLOOKUP(B284,辅助信息!E:I,4,FALSE)</f>
        <v>郑林</v>
      </c>
      <c r="K284" s="28">
        <f>VLOOKUP(J284,辅助信息!H:I,2,FALSE)</f>
        <v>18349955455</v>
      </c>
      <c r="L284" s="65" t="str">
        <f>VLOOKUP(B284,辅助信息!E:J,6,FALSE)</f>
        <v>送货单：送货单位：南充思临新材料科技有限公司,收货单位：五冶集团川北(南充)建设有限公司,项目名称：南充医学科学产业园,送货车型13米,装货前联系收货人核实到场规格</v>
      </c>
      <c r="M284" s="77"/>
      <c r="N284" s="77"/>
      <c r="O284" s="77"/>
      <c r="P284" s="77"/>
      <c r="Q284" s="28" t="str">
        <f>VLOOKUP(B284,辅助信息!E:M,9,FALSE)</f>
        <v>ZTWM-CDGS-XS-2024-0248-五冶钢构-南充市医学院项目</v>
      </c>
      <c r="R284" s="15"/>
    </row>
    <row r="285" hidden="1" spans="2:18">
      <c r="B285" s="28" t="s">
        <v>73</v>
      </c>
      <c r="C285" s="58">
        <v>45674</v>
      </c>
      <c r="D285" s="28" t="str">
        <f>VLOOKUP(B285,辅助信息!E:K,7,FALSE)</f>
        <v>JWDDCD2025051000019</v>
      </c>
      <c r="E285" s="28" t="str">
        <f>VLOOKUP(F285,辅助信息!A:B,2,FALSE)</f>
        <v>螺纹钢</v>
      </c>
      <c r="F285" s="28" t="s">
        <v>27</v>
      </c>
      <c r="G285" s="24">
        <v>20</v>
      </c>
      <c r="H285" s="24"/>
      <c r="I285" s="28" t="str">
        <f>VLOOKUP(B285,辅助信息!E:I,3,FALSE)</f>
        <v>(五冶钢构医学科学产业园建设项目房建三部-一标（7-1）)四川省南充市顺庆区搬罾街道学府大道二段</v>
      </c>
      <c r="J285" s="28" t="str">
        <f>VLOOKUP(B285,辅助信息!E:I,4,FALSE)</f>
        <v>郑林</v>
      </c>
      <c r="K285" s="28">
        <f>VLOOKUP(J285,辅助信息!H:I,2,FALSE)</f>
        <v>18349955455</v>
      </c>
      <c r="L285" s="64"/>
      <c r="M285" s="63"/>
      <c r="N285" s="63"/>
      <c r="O285" s="63"/>
      <c r="P285" s="63"/>
      <c r="Q285" s="28" t="str">
        <f>VLOOKUP(B285,辅助信息!E:M,9,FALSE)</f>
        <v>ZTWM-CDGS-XS-2024-0248-五冶钢构-南充市医学院项目</v>
      </c>
      <c r="R285" s="15"/>
    </row>
    <row r="286" hidden="1" spans="2:18">
      <c r="B286" s="28" t="s">
        <v>73</v>
      </c>
      <c r="C286" s="58">
        <v>45675</v>
      </c>
      <c r="D286" s="28" t="str">
        <f>VLOOKUP(B286,辅助信息!E:K,7,FALSE)</f>
        <v>JWDDCD2025051000019</v>
      </c>
      <c r="E286" s="28" t="str">
        <f>VLOOKUP(F286,辅助信息!A:B,2,FALSE)</f>
        <v>盘螺</v>
      </c>
      <c r="F286" s="28" t="s">
        <v>41</v>
      </c>
      <c r="G286" s="24">
        <v>15</v>
      </c>
      <c r="H286" s="24" t="e">
        <f>_xlfn._xlws.FILTER(#REF!,#REF!&amp;#REF!&amp;#REF!&amp;#REF!=C286&amp;F286&amp;I286&amp;J286,"未发货")</f>
        <v>#REF!</v>
      </c>
      <c r="I286" s="28" t="str">
        <f>VLOOKUP(B286,辅助信息!E:I,3,FALSE)</f>
        <v>(五冶钢构医学科学产业园建设项目房建三部-一标（7-1）)四川省南充市顺庆区搬罾街道学府大道二段</v>
      </c>
      <c r="J286" s="28" t="str">
        <f>VLOOKUP(B286,辅助信息!E:I,4,FALSE)</f>
        <v>郑林</v>
      </c>
      <c r="K286" s="28">
        <f>VLOOKUP(J286,辅助信息!H:I,2,FALSE)</f>
        <v>18349955455</v>
      </c>
      <c r="L286" s="65"/>
      <c r="M286" s="65"/>
      <c r="N286" s="65"/>
      <c r="O286" s="65"/>
      <c r="P286" s="65"/>
      <c r="Q286" s="28" t="str">
        <f>VLOOKUP(B286,辅助信息!E:M,9,FALSE)</f>
        <v>ZTWM-CDGS-XS-2024-0248-五冶钢构-南充市医学院项目</v>
      </c>
      <c r="R286" s="15"/>
    </row>
    <row r="287" hidden="1" spans="2:18">
      <c r="B287" s="28" t="s">
        <v>73</v>
      </c>
      <c r="C287" s="58">
        <v>45675</v>
      </c>
      <c r="D287" s="28" t="str">
        <f>VLOOKUP(B287,辅助信息!E:K,7,FALSE)</f>
        <v>JWDDCD2025051000019</v>
      </c>
      <c r="E287" s="28" t="str">
        <f>VLOOKUP(F287,辅助信息!A:B,2,FALSE)</f>
        <v>螺纹钢</v>
      </c>
      <c r="F287" s="28" t="s">
        <v>27</v>
      </c>
      <c r="G287" s="24">
        <v>20</v>
      </c>
      <c r="H287" s="24" t="e">
        <f>_xlfn._xlws.FILTER(#REF!,#REF!&amp;#REF!&amp;#REF!&amp;#REF!=C287&amp;F287&amp;I287&amp;J287,"未发货")</f>
        <v>#REF!</v>
      </c>
      <c r="I287" s="28" t="str">
        <f>VLOOKUP(B287,辅助信息!E:I,3,FALSE)</f>
        <v>(五冶钢构医学科学产业园建设项目房建三部-一标（7-1）)四川省南充市顺庆区搬罾街道学府大道二段</v>
      </c>
      <c r="J287" s="28" t="str">
        <f>VLOOKUP(B287,辅助信息!E:I,4,FALSE)</f>
        <v>郑林</v>
      </c>
      <c r="K287" s="28">
        <f>VLOOKUP(J287,辅助信息!H:I,2,FALSE)</f>
        <v>18349955455</v>
      </c>
      <c r="L287" s="64"/>
      <c r="M287" s="65"/>
      <c r="N287" s="65"/>
      <c r="O287" s="65"/>
      <c r="P287" s="65"/>
      <c r="Q287" s="28" t="str">
        <f>VLOOKUP(B287,辅助信息!E:M,9,FALSE)</f>
        <v>ZTWM-CDGS-XS-2024-0248-五冶钢构-南充市医学院项目</v>
      </c>
      <c r="R287" s="15"/>
    </row>
    <row r="288" hidden="1" spans="2:18">
      <c r="B288" s="28" t="s">
        <v>54</v>
      </c>
      <c r="C288" s="58">
        <v>45675</v>
      </c>
      <c r="D288" s="28" t="str">
        <f>VLOOKUP(B288,辅助信息!E:K,7,FALSE)</f>
        <v>JWDDCD2024102400111</v>
      </c>
      <c r="E288" s="28" t="str">
        <f>VLOOKUP(F288,辅助信息!A:B,2,FALSE)</f>
        <v>螺纹钢</v>
      </c>
      <c r="F288" s="28" t="s">
        <v>19</v>
      </c>
      <c r="G288" s="24">
        <v>15</v>
      </c>
      <c r="H288" s="24" t="e">
        <f>_xlfn._xlws.FILTER(#REF!,#REF!&amp;#REF!&amp;#REF!&amp;#REF!=C288&amp;F288&amp;I288&amp;J288,"未发货")</f>
        <v>#REF!</v>
      </c>
      <c r="I288" s="28" t="str">
        <f>VLOOKUP(B288,辅助信息!E:I,3,FALSE)</f>
        <v>（五冶达州国道542项目-二工区巴河特大桥工段-5号墩）四川省达州市达川区石梯镇固家村村民委员会</v>
      </c>
      <c r="J288" s="28" t="str">
        <f>VLOOKUP(B288,辅助信息!E:I,4,FALSE)</f>
        <v>谭福中</v>
      </c>
      <c r="K288" s="28">
        <f>VLOOKUP(J288,辅助信息!H:I,2,FALSE)</f>
        <v>15828538619</v>
      </c>
      <c r="L288" s="65" t="str">
        <f>VLOOKUP(B288,辅助信息!E:J,6,FALSE)</f>
        <v>五冶建设送货单,4份材质书,送货车型13米,装货前联系收货人核实到场规格,没提前告知进场规格现场不给予接收</v>
      </c>
      <c r="M288" s="65"/>
      <c r="N288" s="65"/>
      <c r="O288" s="65"/>
      <c r="P288" s="65"/>
      <c r="Q288" s="28" t="str">
        <f>VLOOKUP(B288,辅助信息!E:M,9,FALSE)</f>
        <v>ZTWM-CDGS-XS-2024-0181-五冶天府-国道542项目（二批次）</v>
      </c>
      <c r="R288" s="15"/>
    </row>
    <row r="289" hidden="1" spans="2:18">
      <c r="B289" s="28" t="s">
        <v>54</v>
      </c>
      <c r="C289" s="58">
        <v>45675</v>
      </c>
      <c r="D289" s="28" t="str">
        <f>VLOOKUP(B289,辅助信息!E:K,7,FALSE)</f>
        <v>JWDDCD2024102400111</v>
      </c>
      <c r="E289" s="28" t="str">
        <f>VLOOKUP(F289,辅助信息!A:B,2,FALSE)</f>
        <v>螺纹钢</v>
      </c>
      <c r="F289" s="28" t="s">
        <v>33</v>
      </c>
      <c r="G289" s="24">
        <v>20</v>
      </c>
      <c r="H289" s="24" t="e">
        <f>_xlfn._xlws.FILTER(#REF!,#REF!&amp;#REF!&amp;#REF!&amp;#REF!=C289&amp;F289&amp;I289&amp;J289,"未发货")</f>
        <v>#REF!</v>
      </c>
      <c r="I289" s="28" t="str">
        <f>VLOOKUP(B289,辅助信息!E:I,3,FALSE)</f>
        <v>（五冶达州国道542项目-二工区巴河特大桥工段-5号墩）四川省达州市达川区石梯镇固家村村民委员会</v>
      </c>
      <c r="J289" s="28" t="str">
        <f>VLOOKUP(B289,辅助信息!E:I,4,FALSE)</f>
        <v>谭福中</v>
      </c>
      <c r="K289" s="28">
        <f>VLOOKUP(J289,辅助信息!H:I,2,FALSE)</f>
        <v>15828538619</v>
      </c>
      <c r="L289" s="64"/>
      <c r="M289" s="65"/>
      <c r="N289" s="65"/>
      <c r="O289" s="65"/>
      <c r="P289" s="65"/>
      <c r="Q289" s="28" t="str">
        <f>VLOOKUP(B289,辅助信息!E:M,9,FALSE)</f>
        <v>ZTWM-CDGS-XS-2024-0181-五冶天府-国道542项目（二批次）</v>
      </c>
      <c r="R289" s="15"/>
    </row>
    <row r="290" hidden="1" spans="2:18">
      <c r="B290" s="28" t="s">
        <v>64</v>
      </c>
      <c r="C290" s="58">
        <v>45696</v>
      </c>
      <c r="D290" s="28" t="str">
        <f>VLOOKUP(B290,辅助信息!E:K,7,FALSE)</f>
        <v>JWDDCD2024102400111</v>
      </c>
      <c r="E290" s="28" t="str">
        <f>VLOOKUP(F290,辅助信息!A:B,2,FALSE)</f>
        <v>螺纹钢</v>
      </c>
      <c r="F290" s="28" t="s">
        <v>27</v>
      </c>
      <c r="G290" s="24">
        <v>20</v>
      </c>
      <c r="H290" s="24" t="e">
        <f>_xlfn._xlws.FILTER(#REF!,#REF!&amp;#REF!&amp;#REF!&amp;#REF!=C290&amp;F290&amp;I290&amp;J290,"未发货")</f>
        <v>#REF!</v>
      </c>
      <c r="I290" s="28" t="str">
        <f>VLOOKUP(B290,辅助信息!E:I,3,FALSE)</f>
        <v>（五冶达州国道542项目-三工区桥梁3工段）四川省达州市达川区赵固镇水文村原村委会下300米</v>
      </c>
      <c r="J290" s="28" t="str">
        <f>VLOOKUP(B290,辅助信息!E:I,4,FALSE)</f>
        <v>李代茂</v>
      </c>
      <c r="K290" s="28">
        <f>VLOOKUP(J290,辅助信息!H:I,2,FALSE)</f>
        <v>18302833536</v>
      </c>
      <c r="L290" s="65" t="str">
        <f>VLOOKUP(B290,辅助信息!E:J,6,FALSE)</f>
        <v>五冶建设送货单,送货车型9.6米,装货前联系收货人核实到场规格,没提前告知进场规格现场不给予接收</v>
      </c>
      <c r="M290" s="65"/>
      <c r="N290" s="65"/>
      <c r="O290" s="65"/>
      <c r="P290" s="65"/>
      <c r="Q290" s="28" t="str">
        <f>VLOOKUP(B290,辅助信息!E:M,9,FALSE)</f>
        <v>ZTWM-CDGS-XS-2024-0181-五冶天府-国道542项目（二批次）</v>
      </c>
      <c r="R290" s="15"/>
    </row>
    <row r="291" hidden="1" spans="2:18">
      <c r="B291" s="28" t="s">
        <v>64</v>
      </c>
      <c r="C291" s="58">
        <v>45696</v>
      </c>
      <c r="D291" s="28" t="str">
        <f>VLOOKUP(B291,辅助信息!E:K,7,FALSE)</f>
        <v>JWDDCD2024102400111</v>
      </c>
      <c r="E291" s="28" t="str">
        <f>VLOOKUP(F291,辅助信息!A:B,2,FALSE)</f>
        <v>螺纹钢</v>
      </c>
      <c r="F291" s="28" t="s">
        <v>32</v>
      </c>
      <c r="G291" s="24">
        <v>30</v>
      </c>
      <c r="H291" s="24" t="e">
        <f>_xlfn._xlws.FILTER(#REF!,#REF!&amp;#REF!&amp;#REF!&amp;#REF!=C291&amp;F291&amp;I291&amp;J291,"未发货")</f>
        <v>#REF!</v>
      </c>
      <c r="I291" s="28" t="str">
        <f>VLOOKUP(B291,辅助信息!E:I,3,FALSE)</f>
        <v>（五冶达州国道542项目-三工区桥梁3工段）四川省达州市达川区赵固镇水文村原村委会下300米</v>
      </c>
      <c r="J291" s="28" t="str">
        <f>VLOOKUP(B291,辅助信息!E:I,4,FALSE)</f>
        <v>李代茂</v>
      </c>
      <c r="K291" s="28">
        <f>VLOOKUP(J291,辅助信息!H:I,2,FALSE)</f>
        <v>18302833536</v>
      </c>
      <c r="L291" s="66"/>
      <c r="M291" s="65"/>
      <c r="N291" s="65"/>
      <c r="O291" s="65"/>
      <c r="P291" s="65"/>
      <c r="Q291" s="28" t="str">
        <f>VLOOKUP(B291,辅助信息!E:M,9,FALSE)</f>
        <v>ZTWM-CDGS-XS-2024-0181-五冶天府-国道542项目（二批次）</v>
      </c>
      <c r="R291" s="15"/>
    </row>
    <row r="292" hidden="1" spans="2:18">
      <c r="B292" s="28" t="s">
        <v>64</v>
      </c>
      <c r="C292" s="58">
        <v>45696</v>
      </c>
      <c r="D292" s="28" t="str">
        <f>VLOOKUP(B292,辅助信息!E:K,7,FALSE)</f>
        <v>JWDDCD2024102400111</v>
      </c>
      <c r="E292" s="28" t="str">
        <f>VLOOKUP(F292,辅助信息!A:B,2,FALSE)</f>
        <v>螺纹钢</v>
      </c>
      <c r="F292" s="28" t="s">
        <v>33</v>
      </c>
      <c r="G292" s="24">
        <v>30</v>
      </c>
      <c r="H292" s="24" t="e">
        <f>_xlfn._xlws.FILTER(#REF!,#REF!&amp;#REF!&amp;#REF!&amp;#REF!=C292&amp;F292&amp;I292&amp;J292,"未发货")</f>
        <v>#REF!</v>
      </c>
      <c r="I292" s="28" t="str">
        <f>VLOOKUP(B292,辅助信息!E:I,3,FALSE)</f>
        <v>（五冶达州国道542项目-三工区桥梁3工段）四川省达州市达川区赵固镇水文村原村委会下300米</v>
      </c>
      <c r="J292" s="28" t="str">
        <f>VLOOKUP(B292,辅助信息!E:I,4,FALSE)</f>
        <v>李代茂</v>
      </c>
      <c r="K292" s="28">
        <f>VLOOKUP(J292,辅助信息!H:I,2,FALSE)</f>
        <v>18302833536</v>
      </c>
      <c r="L292" s="66"/>
      <c r="M292" s="65"/>
      <c r="N292" s="65"/>
      <c r="O292" s="65"/>
      <c r="P292" s="65"/>
      <c r="Q292" s="28" t="str">
        <f>VLOOKUP(B292,辅助信息!E:M,9,FALSE)</f>
        <v>ZTWM-CDGS-XS-2024-0181-五冶天府-国道542项目（二批次）</v>
      </c>
      <c r="R292" s="15"/>
    </row>
    <row r="293" hidden="1" spans="2:18">
      <c r="B293" s="28" t="s">
        <v>64</v>
      </c>
      <c r="C293" s="58">
        <v>45696</v>
      </c>
      <c r="D293" s="28" t="str">
        <f>VLOOKUP(B293,辅助信息!E:K,7,FALSE)</f>
        <v>JWDDCD2024102400111</v>
      </c>
      <c r="E293" s="28" t="str">
        <f>VLOOKUP(F293,辅助信息!A:B,2,FALSE)</f>
        <v>螺纹钢</v>
      </c>
      <c r="F293" s="28" t="s">
        <v>65</v>
      </c>
      <c r="G293" s="24">
        <v>60</v>
      </c>
      <c r="H293" s="24" t="e">
        <f>_xlfn._xlws.FILTER(#REF!,#REF!&amp;#REF!&amp;#REF!&amp;#REF!=C293&amp;F293&amp;I293&amp;J293,"未发货")</f>
        <v>#REF!</v>
      </c>
      <c r="I293" s="28" t="str">
        <f>VLOOKUP(B293,辅助信息!E:I,3,FALSE)</f>
        <v>（五冶达州国道542项目-三工区桥梁3工段）四川省达州市达川区赵固镇水文村原村委会下300米</v>
      </c>
      <c r="J293" s="28" t="str">
        <f>VLOOKUP(B293,辅助信息!E:I,4,FALSE)</f>
        <v>李代茂</v>
      </c>
      <c r="K293" s="28">
        <f>VLOOKUP(J293,辅助信息!H:I,2,FALSE)</f>
        <v>18302833536</v>
      </c>
      <c r="L293" s="66"/>
      <c r="M293" s="65"/>
      <c r="N293" s="65"/>
      <c r="O293" s="65"/>
      <c r="P293" s="65"/>
      <c r="Q293" s="28" t="str">
        <f>VLOOKUP(B293,辅助信息!E:M,9,FALSE)</f>
        <v>ZTWM-CDGS-XS-2024-0181-五冶天府-国道542项目（二批次）</v>
      </c>
      <c r="R293" s="15"/>
    </row>
    <row r="294" hidden="1" spans="2:18">
      <c r="B294" s="28" t="s">
        <v>64</v>
      </c>
      <c r="C294" s="58">
        <v>45696</v>
      </c>
      <c r="D294" s="28" t="str">
        <f>VLOOKUP(B294,辅助信息!E:K,7,FALSE)</f>
        <v>JWDDCD2024102400111</v>
      </c>
      <c r="E294" s="28" t="str">
        <f>VLOOKUP(F294,辅助信息!A:B,2,FALSE)</f>
        <v>螺纹钢</v>
      </c>
      <c r="F294" s="28" t="s">
        <v>52</v>
      </c>
      <c r="G294" s="24">
        <v>30</v>
      </c>
      <c r="H294" s="24" t="e">
        <f>_xlfn._xlws.FILTER(#REF!,#REF!&amp;#REF!&amp;#REF!&amp;#REF!=C294&amp;F294&amp;I294&amp;J294,"未发货")</f>
        <v>#REF!</v>
      </c>
      <c r="I294" s="28" t="str">
        <f>VLOOKUP(B294,辅助信息!E:I,3,FALSE)</f>
        <v>（五冶达州国道542项目-三工区桥梁3工段）四川省达州市达川区赵固镇水文村原村委会下300米</v>
      </c>
      <c r="J294" s="28" t="str">
        <f>VLOOKUP(B294,辅助信息!E:I,4,FALSE)</f>
        <v>李代茂</v>
      </c>
      <c r="K294" s="28">
        <f>VLOOKUP(J294,辅助信息!H:I,2,FALSE)</f>
        <v>18302833536</v>
      </c>
      <c r="L294" s="64"/>
      <c r="M294" s="65"/>
      <c r="N294" s="65"/>
      <c r="O294" s="65"/>
      <c r="P294" s="65"/>
      <c r="Q294" s="28" t="str">
        <f>VLOOKUP(B294,辅助信息!E:M,9,FALSE)</f>
        <v>ZTWM-CDGS-XS-2024-0181-五冶天府-国道542项目（二批次）</v>
      </c>
      <c r="R294" s="15"/>
    </row>
    <row r="295" hidden="1" spans="2:18">
      <c r="B295" s="28" t="s">
        <v>74</v>
      </c>
      <c r="C295" s="58">
        <v>45696</v>
      </c>
      <c r="D295" s="28" t="str">
        <f>VLOOKUP(B295,辅助信息!E:K,7,FALSE)</f>
        <v>JWDDCD2024102400111</v>
      </c>
      <c r="E295" s="28" t="str">
        <f>VLOOKUP(F295,辅助信息!A:B,2,FALSE)</f>
        <v>螺纹钢</v>
      </c>
      <c r="F295" s="28" t="s">
        <v>27</v>
      </c>
      <c r="G295" s="24">
        <v>15</v>
      </c>
      <c r="H295" s="24" t="e">
        <f>_xlfn._xlws.FILTER(#REF!,#REF!&amp;#REF!&amp;#REF!&amp;#REF!=C295&amp;F295&amp;I295&amp;J295,"未发货")</f>
        <v>#REF!</v>
      </c>
      <c r="I295" s="28" t="str">
        <f>VLOOKUP(B295,辅助信息!E:I,3,FALSE)</f>
        <v>（五冶达州国道542项目-桥梁4标）四川省达州市达川区大堰镇双井村</v>
      </c>
      <c r="J295" s="28" t="str">
        <f>VLOOKUP(B295,辅助信息!E:I,4,FALSE)</f>
        <v>吴志强</v>
      </c>
      <c r="K295" s="28">
        <f>VLOOKUP(J295,辅助信息!H:I,2,FALSE)</f>
        <v>18820030907</v>
      </c>
      <c r="L295" s="65" t="str">
        <f>VLOOKUP(B295,辅助信息!E:J,6,FALSE)</f>
        <v>五冶建设送货单,送货车型13米,装货前联系收货人核实到场规格,没提前告知进场规格现场不给予接收</v>
      </c>
      <c r="M295" s="77"/>
      <c r="N295" s="77"/>
      <c r="O295" s="77"/>
      <c r="P295" s="77"/>
      <c r="Q295" s="28" t="str">
        <f>VLOOKUP(B295,辅助信息!E:M,9,FALSE)</f>
        <v>ZTWM-CDGS-XS-2024-0181-五冶天府-国道542项目（二批次）</v>
      </c>
      <c r="R295" s="15"/>
    </row>
    <row r="296" hidden="1" spans="2:18">
      <c r="B296" s="28" t="s">
        <v>74</v>
      </c>
      <c r="C296" s="58">
        <v>45696</v>
      </c>
      <c r="D296" s="28" t="str">
        <f>VLOOKUP(B296,辅助信息!E:K,7,FALSE)</f>
        <v>JWDDCD2024102400111</v>
      </c>
      <c r="E296" s="28" t="str">
        <f>VLOOKUP(F296,辅助信息!A:B,2,FALSE)</f>
        <v>螺纹钢</v>
      </c>
      <c r="F296" s="28" t="s">
        <v>19</v>
      </c>
      <c r="G296" s="24">
        <v>12</v>
      </c>
      <c r="H296" s="24" t="e">
        <f>_xlfn._xlws.FILTER(#REF!,#REF!&amp;#REF!&amp;#REF!&amp;#REF!=C296&amp;F296&amp;I296&amp;J296,"未发货")</f>
        <v>#REF!</v>
      </c>
      <c r="I296" s="28" t="str">
        <f>VLOOKUP(B296,辅助信息!E:I,3,FALSE)</f>
        <v>（五冶达州国道542项目-桥梁4标）四川省达州市达川区大堰镇双井村</v>
      </c>
      <c r="J296" s="28" t="str">
        <f>VLOOKUP(B296,辅助信息!E:I,4,FALSE)</f>
        <v>吴志强</v>
      </c>
      <c r="K296" s="28">
        <f>VLOOKUP(J296,辅助信息!H:I,2,FALSE)</f>
        <v>18820030907</v>
      </c>
      <c r="L296" s="66"/>
      <c r="M296" s="78"/>
      <c r="N296" s="78"/>
      <c r="O296" s="78"/>
      <c r="P296" s="78"/>
      <c r="Q296" s="28" t="str">
        <f>VLOOKUP(B296,辅助信息!E:M,9,FALSE)</f>
        <v>ZTWM-CDGS-XS-2024-0181-五冶天府-国道542项目（二批次）</v>
      </c>
      <c r="R296" s="15"/>
    </row>
    <row r="297" hidden="1" spans="2:18">
      <c r="B297" s="28" t="s">
        <v>74</v>
      </c>
      <c r="C297" s="58">
        <v>45696</v>
      </c>
      <c r="D297" s="28" t="str">
        <f>VLOOKUP(B297,辅助信息!E:K,7,FALSE)</f>
        <v>JWDDCD2024102400111</v>
      </c>
      <c r="E297" s="28" t="str">
        <f>VLOOKUP(F297,辅助信息!A:B,2,FALSE)</f>
        <v>螺纹钢</v>
      </c>
      <c r="F297" s="28" t="s">
        <v>32</v>
      </c>
      <c r="G297" s="24">
        <v>18</v>
      </c>
      <c r="H297" s="24" t="e">
        <f>_xlfn._xlws.FILTER(#REF!,#REF!&amp;#REF!&amp;#REF!&amp;#REF!=C297&amp;F297&amp;I297&amp;J297,"未发货")</f>
        <v>#REF!</v>
      </c>
      <c r="I297" s="28" t="str">
        <f>VLOOKUP(B297,辅助信息!E:I,3,FALSE)</f>
        <v>（五冶达州国道542项目-桥梁4标）四川省达州市达川区大堰镇双井村</v>
      </c>
      <c r="J297" s="28" t="str">
        <f>VLOOKUP(B297,辅助信息!E:I,4,FALSE)</f>
        <v>吴志强</v>
      </c>
      <c r="K297" s="28">
        <f>VLOOKUP(J297,辅助信息!H:I,2,FALSE)</f>
        <v>18820030907</v>
      </c>
      <c r="L297" s="66"/>
      <c r="M297" s="78"/>
      <c r="N297" s="78"/>
      <c r="O297" s="78"/>
      <c r="P297" s="78"/>
      <c r="Q297" s="28" t="str">
        <f>VLOOKUP(B297,辅助信息!E:M,9,FALSE)</f>
        <v>ZTWM-CDGS-XS-2024-0181-五冶天府-国道542项目（二批次）</v>
      </c>
      <c r="R297" s="15"/>
    </row>
    <row r="298" hidden="1" spans="2:18">
      <c r="B298" s="28" t="s">
        <v>74</v>
      </c>
      <c r="C298" s="58">
        <v>45696</v>
      </c>
      <c r="D298" s="28" t="str">
        <f>VLOOKUP(B298,辅助信息!E:K,7,FALSE)</f>
        <v>JWDDCD2024102400111</v>
      </c>
      <c r="E298" s="28" t="str">
        <f>VLOOKUP(F298,辅助信息!A:B,2,FALSE)</f>
        <v>螺纹钢</v>
      </c>
      <c r="F298" s="28" t="s">
        <v>65</v>
      </c>
      <c r="G298" s="24">
        <v>30</v>
      </c>
      <c r="H298" s="24" t="e">
        <f>_xlfn._xlws.FILTER(#REF!,#REF!&amp;#REF!&amp;#REF!&amp;#REF!=C298&amp;F298&amp;I298&amp;J298,"未发货")</f>
        <v>#REF!</v>
      </c>
      <c r="I298" s="28" t="str">
        <f>VLOOKUP(B298,辅助信息!E:I,3,FALSE)</f>
        <v>（五冶达州国道542项目-桥梁4标）四川省达州市达川区大堰镇双井村</v>
      </c>
      <c r="J298" s="28" t="str">
        <f>VLOOKUP(B298,辅助信息!E:I,4,FALSE)</f>
        <v>吴志强</v>
      </c>
      <c r="K298" s="28">
        <f>VLOOKUP(J298,辅助信息!H:I,2,FALSE)</f>
        <v>18820030907</v>
      </c>
      <c r="L298" s="64"/>
      <c r="M298" s="63"/>
      <c r="N298" s="63"/>
      <c r="O298" s="63"/>
      <c r="P298" s="63"/>
      <c r="Q298" s="28" t="str">
        <f>VLOOKUP(B298,辅助信息!E:M,9,FALSE)</f>
        <v>ZTWM-CDGS-XS-2024-0181-五冶天府-国道542项目（二批次）</v>
      </c>
      <c r="R298" s="15"/>
    </row>
    <row r="299" hidden="1" spans="2:18">
      <c r="B299" s="28" t="s">
        <v>75</v>
      </c>
      <c r="C299" s="58">
        <v>45696</v>
      </c>
      <c r="D299" s="28" t="str">
        <f>VLOOKUP(B299,辅助信息!E:K,7,FALSE)</f>
        <v>JWDDCD2024102400111</v>
      </c>
      <c r="E299" s="28" t="str">
        <f>VLOOKUP(F299,辅助信息!A:B,2,FALSE)</f>
        <v>螺纹钢</v>
      </c>
      <c r="F299" s="28" t="s">
        <v>52</v>
      </c>
      <c r="G299" s="24">
        <v>35</v>
      </c>
      <c r="H299" s="24" t="e">
        <f>_xlfn._xlws.FILTER(#REF!,#REF!&amp;#REF!&amp;#REF!&amp;#REF!=C299&amp;F299&amp;I299&amp;J299,"未发货")</f>
        <v>#REF!</v>
      </c>
      <c r="I299" s="28" t="str">
        <f>VLOOKUP(B299,辅助信息!E:I,3,FALSE)</f>
        <v>（五冶达州国道542项目-一工区桥梁一工段）四川省达州市四川省达州市达川区石桥镇武寨村</v>
      </c>
      <c r="J299" s="28" t="str">
        <f>VLOOKUP(B299,辅助信息!E:I,4,FALSE)</f>
        <v>杨勇</v>
      </c>
      <c r="K299" s="28">
        <f>VLOOKUP(J299,辅助信息!H:I,2,FALSE)</f>
        <v>18398563998</v>
      </c>
      <c r="L299" s="65" t="str">
        <f>VLOOKUP(B299,辅助信息!E:J,6,FALSE)</f>
        <v>五冶建设送货单,送货车型13米,装货前联系收货人核实到场规格,没提前告知进场规格现场不给予接收</v>
      </c>
      <c r="M299" s="65"/>
      <c r="N299" s="65"/>
      <c r="O299" s="65"/>
      <c r="P299" s="65"/>
      <c r="Q299" s="28" t="str">
        <f>VLOOKUP(B299,辅助信息!E:M,9,FALSE)</f>
        <v>ZTWM-CDGS-XS-2024-0181-五冶天府-国道542项目（二批次）</v>
      </c>
      <c r="R299" s="15"/>
    </row>
    <row r="300" hidden="1" spans="2:18">
      <c r="B300" s="28" t="s">
        <v>75</v>
      </c>
      <c r="C300" s="58">
        <v>45696</v>
      </c>
      <c r="D300" s="28" t="str">
        <f>VLOOKUP(B300,辅助信息!E:K,7,FALSE)</f>
        <v>JWDDCD2024102400111</v>
      </c>
      <c r="E300" s="28" t="str">
        <f>VLOOKUP(F300,辅助信息!A:B,2,FALSE)</f>
        <v>螺纹钢</v>
      </c>
      <c r="F300" s="28" t="s">
        <v>76</v>
      </c>
      <c r="G300" s="24">
        <v>35</v>
      </c>
      <c r="H300" s="24" t="e">
        <f>_xlfn._xlws.FILTER(#REF!,#REF!&amp;#REF!&amp;#REF!&amp;#REF!=C300&amp;F300&amp;I300&amp;J300,"未发货")</f>
        <v>#REF!</v>
      </c>
      <c r="I300" s="28" t="str">
        <f>VLOOKUP(B300,辅助信息!E:I,3,FALSE)</f>
        <v>（五冶达州国道542项目-一工区桥梁一工段）四川省达州市四川省达州市达川区石桥镇武寨村</v>
      </c>
      <c r="J300" s="28" t="str">
        <f>VLOOKUP(B300,辅助信息!E:I,4,FALSE)</f>
        <v>杨勇</v>
      </c>
      <c r="K300" s="28">
        <f>VLOOKUP(J300,辅助信息!H:I,2,FALSE)</f>
        <v>18398563998</v>
      </c>
      <c r="L300" s="66"/>
      <c r="M300" s="65"/>
      <c r="N300" s="65"/>
      <c r="O300" s="65"/>
      <c r="P300" s="65"/>
      <c r="Q300" s="28" t="str">
        <f>VLOOKUP(B300,辅助信息!E:M,9,FALSE)</f>
        <v>ZTWM-CDGS-XS-2024-0181-五冶天府-国道542项目（二批次）</v>
      </c>
      <c r="R300" s="15"/>
    </row>
    <row r="301" hidden="1" spans="2:18">
      <c r="B301" s="28" t="s">
        <v>75</v>
      </c>
      <c r="C301" s="58">
        <v>45696</v>
      </c>
      <c r="D301" s="28" t="str">
        <f>VLOOKUP(B301,辅助信息!E:K,7,FALSE)</f>
        <v>JWDDCD2024102400111</v>
      </c>
      <c r="E301" s="28" t="str">
        <f>VLOOKUP(F301,辅助信息!A:B,2,FALSE)</f>
        <v>螺纹钢</v>
      </c>
      <c r="F301" s="28" t="s">
        <v>77</v>
      </c>
      <c r="G301" s="24">
        <v>35</v>
      </c>
      <c r="H301" s="24" t="e">
        <f>_xlfn._xlws.FILTER(#REF!,#REF!&amp;#REF!&amp;#REF!&amp;#REF!=C301&amp;F301&amp;I301&amp;J301,"未发货")</f>
        <v>#REF!</v>
      </c>
      <c r="I301" s="28" t="str">
        <f>VLOOKUP(B301,辅助信息!E:I,3,FALSE)</f>
        <v>（五冶达州国道542项目-一工区桥梁一工段）四川省达州市四川省达州市达川区石桥镇武寨村</v>
      </c>
      <c r="J301" s="28" t="str">
        <f>VLOOKUP(B301,辅助信息!E:I,4,FALSE)</f>
        <v>杨勇</v>
      </c>
      <c r="K301" s="28">
        <f>VLOOKUP(J301,辅助信息!H:I,2,FALSE)</f>
        <v>18398563998</v>
      </c>
      <c r="L301" s="64"/>
      <c r="M301" s="65"/>
      <c r="N301" s="65"/>
      <c r="O301" s="65"/>
      <c r="P301" s="65"/>
      <c r="Q301" s="28" t="str">
        <f>VLOOKUP(B301,辅助信息!E:M,9,FALSE)</f>
        <v>ZTWM-CDGS-XS-2024-0181-五冶天府-国道542项目（二批次）</v>
      </c>
      <c r="R301" s="15"/>
    </row>
    <row r="302" ht="45" hidden="1" customHeight="1" spans="2:18">
      <c r="B302" s="28" t="s">
        <v>64</v>
      </c>
      <c r="C302" s="58">
        <v>45698</v>
      </c>
      <c r="D302" s="28" t="str">
        <f>VLOOKUP(B302,辅助信息!E:K,7,FALSE)</f>
        <v>JWDDCD2024102400111</v>
      </c>
      <c r="E302" s="28" t="str">
        <f>VLOOKUP(F302,辅助信息!A:B,2,FALSE)</f>
        <v>螺纹钢</v>
      </c>
      <c r="F302" s="28" t="s">
        <v>65</v>
      </c>
      <c r="G302" s="24">
        <v>60</v>
      </c>
      <c r="H302" s="24" t="e">
        <f>_xlfn._xlws.FILTER(#REF!,#REF!&amp;#REF!&amp;#REF!&amp;#REF!=C302&amp;F302&amp;I302&amp;J302,"未发货")</f>
        <v>#REF!</v>
      </c>
      <c r="I302" s="28" t="str">
        <f>VLOOKUP(B302,辅助信息!E:I,3,FALSE)</f>
        <v>（五冶达州国道542项目-三工区桥梁3工段）四川省达州市达川区赵固镇水文村原村委会下300米</v>
      </c>
      <c r="J302" s="28" t="str">
        <f>VLOOKUP(B302,辅助信息!E:I,4,FALSE)</f>
        <v>李代茂</v>
      </c>
      <c r="K302" s="28">
        <f>VLOOKUP(J302,辅助信息!H:I,2,FALSE)</f>
        <v>18302833536</v>
      </c>
      <c r="L302" s="65" t="str">
        <f>VLOOKUP(B302,辅助信息!E:J,6,FALSE)</f>
        <v>五冶建设送货单,送货车型9.6米,装货前联系收货人核实到场规格,没提前告知进场规格现场不给予接收</v>
      </c>
      <c r="M302" s="45"/>
      <c r="N302" s="45"/>
      <c r="O302" s="45"/>
      <c r="P302" s="45"/>
      <c r="Q302" s="15" t="str">
        <f>VLOOKUP(B302,辅助信息!E:M,9,FALSE)</f>
        <v>ZTWM-CDGS-XS-2024-0181-五冶天府-国道542项目（二批次）</v>
      </c>
      <c r="R302" s="15"/>
    </row>
    <row r="303" ht="45" hidden="1" customHeight="1" spans="2:18">
      <c r="B303" s="28" t="s">
        <v>74</v>
      </c>
      <c r="C303" s="58">
        <v>45698</v>
      </c>
      <c r="D303" s="28" t="str">
        <f>VLOOKUP(B303,辅助信息!E:K,7,FALSE)</f>
        <v>JWDDCD2024102400111</v>
      </c>
      <c r="E303" s="28" t="str">
        <f>VLOOKUP(F303,辅助信息!A:B,2,FALSE)</f>
        <v>螺纹钢</v>
      </c>
      <c r="F303" s="28" t="s">
        <v>65</v>
      </c>
      <c r="G303" s="24">
        <v>30</v>
      </c>
      <c r="H303" s="24" t="e">
        <f>_xlfn._xlws.FILTER(#REF!,#REF!&amp;#REF!&amp;#REF!&amp;#REF!=C303&amp;F303&amp;I303&amp;J303,"未发货")</f>
        <v>#REF!</v>
      </c>
      <c r="I303" s="28" t="str">
        <f>VLOOKUP(B303,辅助信息!E:I,3,FALSE)</f>
        <v>（五冶达州国道542项目-桥梁4标）四川省达州市达川区大堰镇双井村</v>
      </c>
      <c r="J303" s="28" t="str">
        <f>VLOOKUP(B303,辅助信息!E:I,4,FALSE)</f>
        <v>吴志强</v>
      </c>
      <c r="K303" s="28">
        <f>VLOOKUP(J303,辅助信息!H:I,2,FALSE)</f>
        <v>18820030907</v>
      </c>
      <c r="L303" s="65" t="str">
        <f>VLOOKUP(B303,辅助信息!E:J,6,FALSE)</f>
        <v>五冶建设送货单,送货车型13米,装货前联系收货人核实到场规格,没提前告知进场规格现场不给予接收</v>
      </c>
      <c r="M303" s="45"/>
      <c r="N303" s="45"/>
      <c r="O303" s="45"/>
      <c r="P303" s="45"/>
      <c r="Q303" s="15" t="str">
        <f>VLOOKUP(B303,辅助信息!E:M,9,FALSE)</f>
        <v>ZTWM-CDGS-XS-2024-0181-五冶天府-国道542项目（二批次）</v>
      </c>
      <c r="R303" s="15"/>
    </row>
    <row r="304" hidden="1" spans="2:18">
      <c r="B304" s="28" t="s">
        <v>75</v>
      </c>
      <c r="C304" s="58">
        <v>45698</v>
      </c>
      <c r="D304" s="28" t="str">
        <f>VLOOKUP(B304,辅助信息!E:K,7,FALSE)</f>
        <v>JWDDCD2024102400111</v>
      </c>
      <c r="E304" s="28" t="str">
        <f>VLOOKUP(F304,辅助信息!A:B,2,FALSE)</f>
        <v>螺纹钢</v>
      </c>
      <c r="F304" s="28" t="s">
        <v>52</v>
      </c>
      <c r="G304" s="24">
        <v>35</v>
      </c>
      <c r="H304" s="24" t="e">
        <f>_xlfn._xlws.FILTER(#REF!,#REF!&amp;#REF!&amp;#REF!&amp;#REF!=C304&amp;F304&amp;I304&amp;J304,"未发货")</f>
        <v>#REF!</v>
      </c>
      <c r="I304" s="28" t="str">
        <f>VLOOKUP(B304,辅助信息!E:I,3,FALSE)</f>
        <v>（五冶达州国道542项目-一工区桥梁一工段）四川省达州市四川省达州市达川区石桥镇武寨村</v>
      </c>
      <c r="J304" s="28" t="str">
        <f>VLOOKUP(B304,辅助信息!E:I,4,FALSE)</f>
        <v>杨勇</v>
      </c>
      <c r="K304" s="28">
        <f>VLOOKUP(J304,辅助信息!H:I,2,FALSE)</f>
        <v>18398563998</v>
      </c>
      <c r="L304" s="65" t="str">
        <f>VLOOKUP(B304,辅助信息!E:J,6,FALSE)</f>
        <v>五冶建设送货单,送货车型13米,装货前联系收货人核实到场规格,没提前告知进场规格现场不给予接收</v>
      </c>
      <c r="M304" s="45"/>
      <c r="N304" s="45"/>
      <c r="O304" s="45"/>
      <c r="P304" s="45"/>
      <c r="Q304" s="15" t="str">
        <f>VLOOKUP(B304,辅助信息!E:M,9,FALSE)</f>
        <v>ZTWM-CDGS-XS-2024-0181-五冶天府-国道542项目（二批次）</v>
      </c>
      <c r="R304" s="15"/>
    </row>
    <row r="305" hidden="1" spans="2:18">
      <c r="B305" s="28" t="s">
        <v>75</v>
      </c>
      <c r="C305" s="58">
        <v>45698</v>
      </c>
      <c r="D305" s="28" t="str">
        <f>VLOOKUP(B305,辅助信息!E:K,7,FALSE)</f>
        <v>JWDDCD2024102400111</v>
      </c>
      <c r="E305" s="28" t="str">
        <f>VLOOKUP(F305,辅助信息!A:B,2,FALSE)</f>
        <v>螺纹钢</v>
      </c>
      <c r="F305" s="28" t="s">
        <v>76</v>
      </c>
      <c r="G305" s="24">
        <v>35</v>
      </c>
      <c r="H305" s="24" t="e">
        <f>_xlfn._xlws.FILTER(#REF!,#REF!&amp;#REF!&amp;#REF!&amp;#REF!=C305&amp;F305&amp;I305&amp;J305,"未发货")</f>
        <v>#REF!</v>
      </c>
      <c r="I305" s="28" t="str">
        <f>VLOOKUP(B305,辅助信息!E:I,3,FALSE)</f>
        <v>（五冶达州国道542项目-一工区桥梁一工段）四川省达州市四川省达州市达川区石桥镇武寨村</v>
      </c>
      <c r="J305" s="28" t="str">
        <f>VLOOKUP(B305,辅助信息!E:I,4,FALSE)</f>
        <v>杨勇</v>
      </c>
      <c r="K305" s="28">
        <f>VLOOKUP(J305,辅助信息!H:I,2,FALSE)</f>
        <v>18398563998</v>
      </c>
      <c r="L305" s="66"/>
      <c r="M305" s="45"/>
      <c r="N305" s="45"/>
      <c r="O305" s="45"/>
      <c r="P305" s="45"/>
      <c r="Q305" s="15" t="str">
        <f>VLOOKUP(B305,辅助信息!E:M,9,FALSE)</f>
        <v>ZTWM-CDGS-XS-2024-0181-五冶天府-国道542项目（二批次）</v>
      </c>
      <c r="R305" s="15"/>
    </row>
    <row r="306" hidden="1" spans="2:18">
      <c r="B306" s="28" t="s">
        <v>75</v>
      </c>
      <c r="C306" s="58">
        <v>45698</v>
      </c>
      <c r="D306" s="28" t="str">
        <f>VLOOKUP(B306,辅助信息!E:K,7,FALSE)</f>
        <v>JWDDCD2024102400111</v>
      </c>
      <c r="E306" s="28" t="str">
        <f>VLOOKUP(F306,辅助信息!A:B,2,FALSE)</f>
        <v>螺纹钢</v>
      </c>
      <c r="F306" s="28" t="s">
        <v>77</v>
      </c>
      <c r="G306" s="24">
        <v>35</v>
      </c>
      <c r="H306" s="24" t="e">
        <f>_xlfn._xlws.FILTER(#REF!,#REF!&amp;#REF!&amp;#REF!&amp;#REF!=C306&amp;F306&amp;I306&amp;J306,"未发货")</f>
        <v>#REF!</v>
      </c>
      <c r="I306" s="28" t="str">
        <f>VLOOKUP(B306,辅助信息!E:I,3,FALSE)</f>
        <v>（五冶达州国道542项目-一工区桥梁一工段）四川省达州市四川省达州市达川区石桥镇武寨村</v>
      </c>
      <c r="J306" s="28" t="str">
        <f>VLOOKUP(B306,辅助信息!E:I,4,FALSE)</f>
        <v>杨勇</v>
      </c>
      <c r="K306" s="28">
        <f>VLOOKUP(J306,辅助信息!H:I,2,FALSE)</f>
        <v>18398563998</v>
      </c>
      <c r="L306" s="64"/>
      <c r="M306" s="45"/>
      <c r="N306" s="45"/>
      <c r="O306" s="45"/>
      <c r="P306" s="45"/>
      <c r="Q306" s="15" t="str">
        <f>VLOOKUP(B306,辅助信息!E:M,9,FALSE)</f>
        <v>ZTWM-CDGS-XS-2024-0181-五冶天府-国道542项目（二批次）</v>
      </c>
      <c r="R306" s="15"/>
    </row>
    <row r="307" hidden="1" spans="2:18">
      <c r="B307" s="28" t="s">
        <v>78</v>
      </c>
      <c r="C307" s="58">
        <v>45698</v>
      </c>
      <c r="D307" s="28" t="str">
        <f>VLOOKUP(B307,辅助信息!E:K,7,FALSE)</f>
        <v>JWDDCD2024102400111</v>
      </c>
      <c r="E307" s="28" t="str">
        <f>VLOOKUP(F307,辅助信息!A:B,2,FALSE)</f>
        <v>螺纹钢</v>
      </c>
      <c r="F307" s="28" t="s">
        <v>33</v>
      </c>
      <c r="G307" s="24">
        <v>55</v>
      </c>
      <c r="H307" s="24" t="e">
        <f>_xlfn._xlws.FILTER(#REF!,#REF!&amp;#REF!&amp;#REF!&amp;#REF!=C307&amp;F307&amp;I307&amp;J307,"未发货")</f>
        <v>#REF!</v>
      </c>
      <c r="I307" s="28" t="str">
        <f>VLOOKUP(B307,辅助信息!E:I,3,FALSE)</f>
        <v>（五冶达州国道542项目-二工区巴河特大桥工段-4号墩）达州市达川区桥湾镇陈余村</v>
      </c>
      <c r="J307" s="28" t="str">
        <f>VLOOKUP(B307,辅助信息!E:I,4,FALSE)</f>
        <v>谭福中</v>
      </c>
      <c r="K307" s="28">
        <f>VLOOKUP(J307,辅助信息!H:I,2,FALSE)</f>
        <v>15828538619</v>
      </c>
      <c r="L307" s="65" t="str">
        <f>VLOOKUP(B307,辅助信息!E:J,6,FALSE)</f>
        <v>五冶建设送货单,4份材质书,送货车型9.6米,装货前联系收货人核实到场规格,没提前告知进场规格现场不给予接收</v>
      </c>
      <c r="M307" s="45"/>
      <c r="N307" s="45"/>
      <c r="O307" s="45"/>
      <c r="P307" s="45"/>
      <c r="Q307" s="15" t="str">
        <f>VLOOKUP(B307,辅助信息!E:M,9,FALSE)</f>
        <v>ZTWM-CDGS-XS-2024-0181-五冶天府-国道542项目（二批次）</v>
      </c>
      <c r="R307" s="15"/>
    </row>
    <row r="308" hidden="1" spans="2:18">
      <c r="B308" s="28" t="s">
        <v>78</v>
      </c>
      <c r="C308" s="58">
        <v>45698</v>
      </c>
      <c r="D308" s="28" t="str">
        <f>VLOOKUP(B308,辅助信息!E:K,7,FALSE)</f>
        <v>JWDDCD2024102400111</v>
      </c>
      <c r="E308" s="28" t="str">
        <f>VLOOKUP(F308,辅助信息!A:B,2,FALSE)</f>
        <v>螺纹钢</v>
      </c>
      <c r="F308" s="28" t="s">
        <v>28</v>
      </c>
      <c r="G308" s="24">
        <v>11</v>
      </c>
      <c r="H308" s="24" t="e">
        <f>_xlfn._xlws.FILTER(#REF!,#REF!&amp;#REF!&amp;#REF!&amp;#REF!=C308&amp;F308&amp;I308&amp;J308,"未发货")</f>
        <v>#REF!</v>
      </c>
      <c r="I308" s="28" t="str">
        <f>VLOOKUP(B308,辅助信息!E:I,3,FALSE)</f>
        <v>（五冶达州国道542项目-二工区巴河特大桥工段-4号墩）达州市达川区桥湾镇陈余村</v>
      </c>
      <c r="J308" s="28" t="str">
        <f>VLOOKUP(B308,辅助信息!E:I,4,FALSE)</f>
        <v>谭福中</v>
      </c>
      <c r="K308" s="28">
        <f>VLOOKUP(J308,辅助信息!H:I,2,FALSE)</f>
        <v>15828538619</v>
      </c>
      <c r="L308" s="66"/>
      <c r="M308" s="45"/>
      <c r="N308" s="45"/>
      <c r="O308" s="45"/>
      <c r="P308" s="45"/>
      <c r="Q308" s="15" t="str">
        <f>VLOOKUP(B308,辅助信息!E:M,9,FALSE)</f>
        <v>ZTWM-CDGS-XS-2024-0181-五冶天府-国道542项目（二批次）</v>
      </c>
      <c r="R308" s="15"/>
    </row>
    <row r="309" hidden="1" spans="2:18">
      <c r="B309" s="28" t="s">
        <v>78</v>
      </c>
      <c r="C309" s="58">
        <v>45698</v>
      </c>
      <c r="D309" s="28" t="str">
        <f>VLOOKUP(B309,辅助信息!E:K,7,FALSE)</f>
        <v>JWDDCD2024102400111</v>
      </c>
      <c r="E309" s="28" t="str">
        <f>VLOOKUP(F309,辅助信息!A:B,2,FALSE)</f>
        <v>螺纹钢</v>
      </c>
      <c r="F309" s="28" t="s">
        <v>18</v>
      </c>
      <c r="G309" s="24">
        <v>3</v>
      </c>
      <c r="H309" s="24" t="e">
        <f>_xlfn._xlws.FILTER(#REF!,#REF!&amp;#REF!&amp;#REF!&amp;#REF!=C309&amp;F309&amp;I309&amp;J309,"未发货")</f>
        <v>#REF!</v>
      </c>
      <c r="I309" s="28" t="str">
        <f>VLOOKUP(B309,辅助信息!E:I,3,FALSE)</f>
        <v>（五冶达州国道542项目-二工区巴河特大桥工段-4号墩）达州市达川区桥湾镇陈余村</v>
      </c>
      <c r="J309" s="28" t="str">
        <f>VLOOKUP(B309,辅助信息!E:I,4,FALSE)</f>
        <v>谭福中</v>
      </c>
      <c r="K309" s="28">
        <f>VLOOKUP(J309,辅助信息!H:I,2,FALSE)</f>
        <v>15828538619</v>
      </c>
      <c r="L309" s="64"/>
      <c r="M309" s="45"/>
      <c r="N309" s="45"/>
      <c r="O309" s="45"/>
      <c r="P309" s="45"/>
      <c r="Q309" s="15" t="str">
        <f>VLOOKUP(B309,辅助信息!E:M,9,FALSE)</f>
        <v>ZTWM-CDGS-XS-2024-0181-五冶天府-国道542项目（二批次）</v>
      </c>
      <c r="R309" s="15"/>
    </row>
    <row r="310" hidden="1" spans="2:18">
      <c r="B310" s="28" t="s">
        <v>79</v>
      </c>
      <c r="C310" s="58">
        <v>45699</v>
      </c>
      <c r="D310" s="28" t="str">
        <f>VLOOKUP(B310,辅助信息!E:K,7,FALSE)</f>
        <v>JWDDCD2024102400111</v>
      </c>
      <c r="E310" s="28" t="str">
        <f>VLOOKUP(F310,辅助信息!A:B,2,FALSE)</f>
        <v>盘螺</v>
      </c>
      <c r="F310" s="28" t="s">
        <v>40</v>
      </c>
      <c r="G310" s="24">
        <v>3</v>
      </c>
      <c r="H310" s="24" t="e">
        <f>_xlfn._xlws.FILTER(#REF!,#REF!&amp;#REF!&amp;#REF!&amp;#REF!=C310&amp;F310&amp;I310&amp;J310,"未发货")</f>
        <v>#REF!</v>
      </c>
      <c r="I310" s="28" t="str">
        <f>VLOOKUP(B310,辅助信息!E:I,3,FALSE)</f>
        <v>（五冶达州国道542项目-养护工区）四川省达州市达川区管村镇油房村</v>
      </c>
      <c r="J310" s="28" t="str">
        <f>VLOOKUP(B310,辅助信息!E:I,4,FALSE)</f>
        <v>侯自强</v>
      </c>
      <c r="K310" s="67">
        <f>VLOOKUP(J310,辅助信息!H:I,2,FALSE)</f>
        <v>13281725223</v>
      </c>
      <c r="L310" s="65" t="str">
        <f>VLOOKUP(B310,辅助信息!E:J,6,FALSE)</f>
        <v>五冶建设送货单,送货车型9.6米,装货前联系收货人核实到场规格,没提前告知进场规格现场不给予接收</v>
      </c>
      <c r="M310" s="45"/>
      <c r="N310" s="45"/>
      <c r="O310" s="45"/>
      <c r="P310" s="45"/>
      <c r="Q310" s="15" t="str">
        <f>VLOOKUP(B310,辅助信息!E:M,9,FALSE)</f>
        <v>ZTWM-CDGS-XS-2024-0181-五冶天府-国道542项目（二批次）</v>
      </c>
      <c r="R310" s="15"/>
    </row>
    <row r="311" hidden="1" spans="2:18">
      <c r="B311" s="28" t="s">
        <v>79</v>
      </c>
      <c r="C311" s="58">
        <v>45699</v>
      </c>
      <c r="D311" s="28" t="str">
        <f>VLOOKUP(B311,辅助信息!E:K,7,FALSE)</f>
        <v>JWDDCD2024102400111</v>
      </c>
      <c r="E311" s="28" t="str">
        <f>VLOOKUP(F311,辅助信息!A:B,2,FALSE)</f>
        <v>盘螺</v>
      </c>
      <c r="F311" s="28" t="s">
        <v>41</v>
      </c>
      <c r="G311" s="24">
        <v>3</v>
      </c>
      <c r="H311" s="24" t="e">
        <f>_xlfn._xlws.FILTER(#REF!,#REF!&amp;#REF!&amp;#REF!&amp;#REF!=C311&amp;F311&amp;I311&amp;J311,"未发货")</f>
        <v>#REF!</v>
      </c>
      <c r="I311" s="28" t="str">
        <f>VLOOKUP(B311,辅助信息!E:I,3,FALSE)</f>
        <v>（五冶达州国道542项目-养护工区）四川省达州市达川区管村镇油房村</v>
      </c>
      <c r="J311" s="28" t="str">
        <f>VLOOKUP(B311,辅助信息!E:I,4,FALSE)</f>
        <v>侯自强</v>
      </c>
      <c r="K311" s="67">
        <f>VLOOKUP(J311,辅助信息!H:I,2,FALSE)</f>
        <v>13281725223</v>
      </c>
      <c r="L311" s="66"/>
      <c r="M311" s="45"/>
      <c r="N311" s="45"/>
      <c r="O311" s="45"/>
      <c r="P311" s="45"/>
      <c r="Q311" s="15" t="str">
        <f>VLOOKUP(B311,辅助信息!E:M,9,FALSE)</f>
        <v>ZTWM-CDGS-XS-2024-0181-五冶天府-国道542项目（二批次）</v>
      </c>
      <c r="R311" s="15"/>
    </row>
    <row r="312" hidden="1" spans="2:18">
      <c r="B312" s="28" t="s">
        <v>79</v>
      </c>
      <c r="C312" s="58">
        <v>45699</v>
      </c>
      <c r="D312" s="28" t="str">
        <f>VLOOKUP(B312,辅助信息!E:K,7,FALSE)</f>
        <v>JWDDCD2024102400111</v>
      </c>
      <c r="E312" s="28" t="str">
        <f>VLOOKUP(F312,辅助信息!A:B,2,FALSE)</f>
        <v>螺纹钢</v>
      </c>
      <c r="F312" s="28" t="s">
        <v>27</v>
      </c>
      <c r="G312" s="75">
        <v>9</v>
      </c>
      <c r="H312" s="24" t="e">
        <f>_xlfn._xlws.FILTER(#REF!,#REF!&amp;#REF!&amp;#REF!&amp;#REF!=C312&amp;F312&amp;I312&amp;J312,"未发货")</f>
        <v>#REF!</v>
      </c>
      <c r="I312" s="28" t="str">
        <f>VLOOKUP(B312,辅助信息!E:I,3,FALSE)</f>
        <v>（五冶达州国道542项目-养护工区）四川省达州市达川区管村镇油房村</v>
      </c>
      <c r="J312" s="28" t="str">
        <f>VLOOKUP(B312,辅助信息!E:I,4,FALSE)</f>
        <v>侯自强</v>
      </c>
      <c r="K312" s="67">
        <f>VLOOKUP(J312,辅助信息!H:I,2,FALSE)</f>
        <v>13281725223</v>
      </c>
      <c r="L312" s="66"/>
      <c r="M312" s="45"/>
      <c r="N312" s="45"/>
      <c r="O312" s="45"/>
      <c r="P312" s="45"/>
      <c r="Q312" s="15" t="str">
        <f>VLOOKUP(B312,辅助信息!E:M,9,FALSE)</f>
        <v>ZTWM-CDGS-XS-2024-0181-五冶天府-国道542项目（二批次）</v>
      </c>
      <c r="R312" s="15"/>
    </row>
    <row r="313" hidden="1" spans="2:18">
      <c r="B313" s="28" t="s">
        <v>79</v>
      </c>
      <c r="C313" s="58">
        <v>45699</v>
      </c>
      <c r="D313" s="28" t="str">
        <f>VLOOKUP(B313,辅助信息!E:K,7,FALSE)</f>
        <v>JWDDCD2024102400111</v>
      </c>
      <c r="E313" s="28" t="str">
        <f>VLOOKUP(F313,辅助信息!A:B,2,FALSE)</f>
        <v>螺纹钢</v>
      </c>
      <c r="F313" s="28" t="s">
        <v>19</v>
      </c>
      <c r="G313" s="24">
        <v>20</v>
      </c>
      <c r="H313" s="24" t="e">
        <f>_xlfn._xlws.FILTER(#REF!,#REF!&amp;#REF!&amp;#REF!&amp;#REF!=C313&amp;F313&amp;I313&amp;J313,"未发货")</f>
        <v>#REF!</v>
      </c>
      <c r="I313" s="28" t="str">
        <f>VLOOKUP(B313,辅助信息!E:I,3,FALSE)</f>
        <v>（五冶达州国道542项目-养护工区）四川省达州市达川区管村镇油房村</v>
      </c>
      <c r="J313" s="28" t="str">
        <f>VLOOKUP(B313,辅助信息!E:I,4,FALSE)</f>
        <v>侯自强</v>
      </c>
      <c r="K313" s="67">
        <f>VLOOKUP(J313,辅助信息!H:I,2,FALSE)</f>
        <v>13281725223</v>
      </c>
      <c r="L313" s="66"/>
      <c r="M313" s="45"/>
      <c r="N313" s="45"/>
      <c r="O313" s="45"/>
      <c r="P313" s="45"/>
      <c r="Q313" s="15" t="str">
        <f>VLOOKUP(B313,辅助信息!E:M,9,FALSE)</f>
        <v>ZTWM-CDGS-XS-2024-0181-五冶天府-国道542项目（二批次）</v>
      </c>
      <c r="R313" s="15"/>
    </row>
    <row r="314" hidden="1" spans="2:18">
      <c r="B314" s="28" t="s">
        <v>79</v>
      </c>
      <c r="C314" s="58">
        <v>45699</v>
      </c>
      <c r="D314" s="28" t="str">
        <f>VLOOKUP(B314,辅助信息!E:K,7,FALSE)</f>
        <v>JWDDCD2024102400111</v>
      </c>
      <c r="E314" s="28" t="str">
        <f>VLOOKUP(F314,辅助信息!A:B,2,FALSE)</f>
        <v>螺纹钢</v>
      </c>
      <c r="F314" s="28" t="s">
        <v>32</v>
      </c>
      <c r="G314" s="75">
        <v>9</v>
      </c>
      <c r="H314" s="24" t="e">
        <f>_xlfn._xlws.FILTER(#REF!,#REF!&amp;#REF!&amp;#REF!&amp;#REF!=C314&amp;F314&amp;I314&amp;J314,"未发货")</f>
        <v>#REF!</v>
      </c>
      <c r="I314" s="28" t="str">
        <f>VLOOKUP(B314,辅助信息!E:I,3,FALSE)</f>
        <v>（五冶达州国道542项目-养护工区）四川省达州市达川区管村镇油房村</v>
      </c>
      <c r="J314" s="28" t="str">
        <f>VLOOKUP(B314,辅助信息!E:I,4,FALSE)</f>
        <v>侯自强</v>
      </c>
      <c r="K314" s="67">
        <f>VLOOKUP(J314,辅助信息!H:I,2,FALSE)</f>
        <v>13281725223</v>
      </c>
      <c r="L314" s="66"/>
      <c r="M314" s="45"/>
      <c r="N314" s="45"/>
      <c r="O314" s="45"/>
      <c r="P314" s="45"/>
      <c r="Q314" s="15" t="str">
        <f>VLOOKUP(B314,辅助信息!E:M,9,FALSE)</f>
        <v>ZTWM-CDGS-XS-2024-0181-五冶天府-国道542项目（二批次）</v>
      </c>
      <c r="R314" s="15"/>
    </row>
    <row r="315" hidden="1" spans="2:18">
      <c r="B315" s="28" t="s">
        <v>79</v>
      </c>
      <c r="C315" s="58">
        <v>45699</v>
      </c>
      <c r="D315" s="28" t="str">
        <f>VLOOKUP(B315,辅助信息!E:K,7,FALSE)</f>
        <v>JWDDCD2024102400111</v>
      </c>
      <c r="E315" s="28" t="str">
        <f>VLOOKUP(F315,辅助信息!A:B,2,FALSE)</f>
        <v>螺纹钢</v>
      </c>
      <c r="F315" s="28" t="s">
        <v>30</v>
      </c>
      <c r="G315" s="24">
        <v>3</v>
      </c>
      <c r="H315" s="24" t="e">
        <f>_xlfn._xlws.FILTER(#REF!,#REF!&amp;#REF!&amp;#REF!&amp;#REF!=C315&amp;F315&amp;I315&amp;J315,"未发货")</f>
        <v>#REF!</v>
      </c>
      <c r="I315" s="28" t="str">
        <f>VLOOKUP(B315,辅助信息!E:I,3,FALSE)</f>
        <v>（五冶达州国道542项目-养护工区）四川省达州市达川区管村镇油房村</v>
      </c>
      <c r="J315" s="28" t="str">
        <f>VLOOKUP(B315,辅助信息!E:I,4,FALSE)</f>
        <v>侯自强</v>
      </c>
      <c r="K315" s="67">
        <f>VLOOKUP(J315,辅助信息!H:I,2,FALSE)</f>
        <v>13281725223</v>
      </c>
      <c r="L315" s="66"/>
      <c r="M315" s="45"/>
      <c r="N315" s="45"/>
      <c r="O315" s="45"/>
      <c r="P315" s="45"/>
      <c r="Q315" s="15" t="str">
        <f>VLOOKUP(B315,辅助信息!E:M,9,FALSE)</f>
        <v>ZTWM-CDGS-XS-2024-0181-五冶天府-国道542项目（二批次）</v>
      </c>
      <c r="R315" s="15"/>
    </row>
    <row r="316" hidden="1" spans="2:18">
      <c r="B316" s="28" t="s">
        <v>79</v>
      </c>
      <c r="C316" s="58">
        <v>45699</v>
      </c>
      <c r="D316" s="28" t="str">
        <f>VLOOKUP(B316,辅助信息!E:K,7,FALSE)</f>
        <v>JWDDCD2024102400111</v>
      </c>
      <c r="E316" s="28" t="str">
        <f>VLOOKUP(F316,辅助信息!A:B,2,FALSE)</f>
        <v>螺纹钢</v>
      </c>
      <c r="F316" s="28" t="s">
        <v>33</v>
      </c>
      <c r="G316" s="75">
        <v>25</v>
      </c>
      <c r="H316" s="24" t="e">
        <f>_xlfn._xlws.FILTER(#REF!,#REF!&amp;#REF!&amp;#REF!&amp;#REF!=C316&amp;F316&amp;I316&amp;J316,"未发货")</f>
        <v>#REF!</v>
      </c>
      <c r="I316" s="28" t="str">
        <f>VLOOKUP(B316,辅助信息!E:I,3,FALSE)</f>
        <v>（五冶达州国道542项目-养护工区）四川省达州市达川区管村镇油房村</v>
      </c>
      <c r="J316" s="28" t="str">
        <f>VLOOKUP(B316,辅助信息!E:I,4,FALSE)</f>
        <v>侯自强</v>
      </c>
      <c r="K316" s="67">
        <f>VLOOKUP(J316,辅助信息!H:I,2,FALSE)</f>
        <v>13281725223</v>
      </c>
      <c r="L316" s="66"/>
      <c r="M316" s="45"/>
      <c r="N316" s="45"/>
      <c r="O316" s="45"/>
      <c r="P316" s="45"/>
      <c r="Q316" s="15" t="str">
        <f>VLOOKUP(B316,辅助信息!E:M,9,FALSE)</f>
        <v>ZTWM-CDGS-XS-2024-0181-五冶天府-国道542项目（二批次）</v>
      </c>
      <c r="R316" s="15"/>
    </row>
    <row r="317" hidden="1" spans="2:18">
      <c r="B317" s="28" t="s">
        <v>79</v>
      </c>
      <c r="C317" s="58">
        <v>45699</v>
      </c>
      <c r="D317" s="28" t="str">
        <f>VLOOKUP(B317,辅助信息!E:K,7,FALSE)</f>
        <v>JWDDCD2024102400111</v>
      </c>
      <c r="E317" s="28" t="str">
        <f>VLOOKUP(F317,辅助信息!A:B,2,FALSE)</f>
        <v>螺纹钢</v>
      </c>
      <c r="F317" s="28" t="s">
        <v>18</v>
      </c>
      <c r="G317" s="75">
        <v>90</v>
      </c>
      <c r="H317" s="24" t="e">
        <f>_xlfn._xlws.FILTER(#REF!,#REF!&amp;#REF!&amp;#REF!&amp;#REF!=C317&amp;F317&amp;I317&amp;J317,"未发货")</f>
        <v>#REF!</v>
      </c>
      <c r="I317" s="28" t="str">
        <f>VLOOKUP(B317,辅助信息!E:I,3,FALSE)</f>
        <v>（五冶达州国道542项目-养护工区）四川省达州市达川区管村镇油房村</v>
      </c>
      <c r="J317" s="28" t="str">
        <f>VLOOKUP(B317,辅助信息!E:I,4,FALSE)</f>
        <v>侯自强</v>
      </c>
      <c r="K317" s="67">
        <f>VLOOKUP(J317,辅助信息!H:I,2,FALSE)</f>
        <v>13281725223</v>
      </c>
      <c r="L317" s="64"/>
      <c r="M317" s="45"/>
      <c r="N317" s="45"/>
      <c r="O317" s="45"/>
      <c r="P317" s="45"/>
      <c r="Q317" s="15" t="str">
        <f>VLOOKUP(B317,辅助信息!E:M,9,FALSE)</f>
        <v>ZTWM-CDGS-XS-2024-0181-五冶天府-国道542项目（二批次）</v>
      </c>
      <c r="R317" s="15"/>
    </row>
    <row r="318" hidden="1" spans="2:18">
      <c r="B318" s="28" t="s">
        <v>80</v>
      </c>
      <c r="C318" s="58">
        <v>45700</v>
      </c>
      <c r="D318" s="28" t="e">
        <f>VLOOKUP(B318,辅助信息!E:K,7,FALSE)</f>
        <v>#N/A</v>
      </c>
      <c r="E318" s="28" t="str">
        <f>VLOOKUP(F318,辅助信息!A:B,2,FALSE)</f>
        <v>盘螺</v>
      </c>
      <c r="F318" s="28" t="s">
        <v>49</v>
      </c>
      <c r="G318" s="24">
        <v>7.5</v>
      </c>
      <c r="H318" s="24" t="e">
        <f>_xlfn._xlws.FILTER(#REF!,#REF!&amp;#REF!&amp;#REF!&amp;#REF!=C318&amp;F318&amp;I318&amp;J318,"未发货")</f>
        <v>#REF!</v>
      </c>
      <c r="I318" s="28" t="e">
        <f>VLOOKUP(B318,辅助信息!E:I,3,FALSE)</f>
        <v>#N/A</v>
      </c>
      <c r="J318" s="28" t="e">
        <f>VLOOKUP(B318,辅助信息!E:I,4,FALSE)</f>
        <v>#N/A</v>
      </c>
      <c r="K318" s="67" t="e">
        <f>VLOOKUP(J318,辅助信息!H:I,2,FALSE)</f>
        <v>#N/A</v>
      </c>
      <c r="L318" s="65" t="e">
        <f>VLOOKUP(B318,辅助信息!E:J,6,FALSE)</f>
        <v>#N/A</v>
      </c>
      <c r="M318" s="79">
        <v>45703</v>
      </c>
      <c r="N318" s="79"/>
      <c r="O318" s="49">
        <f ca="1" t="shared" ref="O318:O381" si="0">IF(OR(M318="",N318&lt;&gt;""),"",MAX(M318-TODAY(),0))</f>
        <v>0</v>
      </c>
      <c r="P318" s="49">
        <f ca="1" t="shared" ref="P318:P381" si="1">IF(M318="","",IF(N318&lt;&gt;"",MAX(N318-M318,0),IF(TODAY()&gt;M318,TODAY()-M318,0)))</f>
        <v>133</v>
      </c>
      <c r="Q318" s="15" t="e">
        <f>VLOOKUP(B318,辅助信息!E:M,9,FALSE)</f>
        <v>#N/A</v>
      </c>
      <c r="R318" s="15"/>
    </row>
    <row r="319" s="15" customFormat="1" hidden="1" spans="2:17">
      <c r="B319" s="28" t="s">
        <v>80</v>
      </c>
      <c r="C319" s="58">
        <v>45700</v>
      </c>
      <c r="D319" s="28" t="e">
        <f>VLOOKUP(B319,辅助信息!E:K,7,FALSE)</f>
        <v>#N/A</v>
      </c>
      <c r="E319" s="28" t="str">
        <f>VLOOKUP(F319,辅助信息!A:B,2,FALSE)</f>
        <v>盘螺</v>
      </c>
      <c r="F319" s="28" t="s">
        <v>40</v>
      </c>
      <c r="G319" s="24">
        <v>15</v>
      </c>
      <c r="H319" s="24" t="e">
        <f>_xlfn._xlws.FILTER(#REF!,#REF!&amp;#REF!&amp;#REF!&amp;#REF!=C319&amp;F319&amp;I319&amp;J319,"未发货")</f>
        <v>#REF!</v>
      </c>
      <c r="I319" s="28" t="e">
        <f>VLOOKUP(B319,辅助信息!E:I,3,FALSE)</f>
        <v>#N/A</v>
      </c>
      <c r="J319" s="28" t="e">
        <f>VLOOKUP(B319,辅助信息!E:I,4,FALSE)</f>
        <v>#N/A</v>
      </c>
      <c r="K319" s="67" t="e">
        <f>VLOOKUP(J319,辅助信息!H:I,2,FALSE)</f>
        <v>#N/A</v>
      </c>
      <c r="L319" s="66"/>
      <c r="M319" s="79">
        <v>45703</v>
      </c>
      <c r="N319" s="79"/>
      <c r="O319" s="49">
        <f ca="1" t="shared" si="0"/>
        <v>0</v>
      </c>
      <c r="P319" s="49">
        <f ca="1" t="shared" si="1"/>
        <v>133</v>
      </c>
      <c r="Q319" s="15" t="e">
        <f>VLOOKUP(B319,辅助信息!E:M,9,FALSE)</f>
        <v>#N/A</v>
      </c>
    </row>
    <row r="320" s="15" customFormat="1" hidden="1" spans="2:17">
      <c r="B320" s="28" t="s">
        <v>80</v>
      </c>
      <c r="C320" s="58">
        <v>45700</v>
      </c>
      <c r="D320" s="28" t="e">
        <f>VLOOKUP(B320,辅助信息!E:K,7,FALSE)</f>
        <v>#N/A</v>
      </c>
      <c r="E320" s="28" t="str">
        <f>VLOOKUP(F320,辅助信息!A:B,2,FALSE)</f>
        <v>盘螺</v>
      </c>
      <c r="F320" s="28" t="s">
        <v>41</v>
      </c>
      <c r="G320" s="24">
        <v>17.5</v>
      </c>
      <c r="H320" s="24" t="e">
        <f>_xlfn._xlws.FILTER(#REF!,#REF!&amp;#REF!&amp;#REF!&amp;#REF!=C320&amp;F320&amp;I320&amp;J320,"未发货")</f>
        <v>#REF!</v>
      </c>
      <c r="I320" s="28" t="e">
        <f>VLOOKUP(B320,辅助信息!E:I,3,FALSE)</f>
        <v>#N/A</v>
      </c>
      <c r="J320" s="28" t="e">
        <f>VLOOKUP(B320,辅助信息!E:I,4,FALSE)</f>
        <v>#N/A</v>
      </c>
      <c r="K320" s="67" t="e">
        <f>VLOOKUP(J320,辅助信息!H:I,2,FALSE)</f>
        <v>#N/A</v>
      </c>
      <c r="L320" s="66"/>
      <c r="M320" s="79">
        <v>45703</v>
      </c>
      <c r="N320" s="79"/>
      <c r="O320" s="49">
        <f ca="1" t="shared" si="0"/>
        <v>0</v>
      </c>
      <c r="P320" s="49">
        <f ca="1" t="shared" si="1"/>
        <v>133</v>
      </c>
      <c r="Q320" s="15" t="e">
        <f>VLOOKUP(B320,辅助信息!E:M,9,FALSE)</f>
        <v>#N/A</v>
      </c>
    </row>
    <row r="321" s="15" customFormat="1" hidden="1" spans="2:17">
      <c r="B321" s="28" t="s">
        <v>80</v>
      </c>
      <c r="C321" s="58">
        <v>45700</v>
      </c>
      <c r="D321" s="28" t="e">
        <f>VLOOKUP(B321,辅助信息!E:K,7,FALSE)</f>
        <v>#N/A</v>
      </c>
      <c r="E321" s="28" t="str">
        <f>VLOOKUP(F321,辅助信息!A:B,2,FALSE)</f>
        <v>螺纹钢</v>
      </c>
      <c r="F321" s="28" t="s">
        <v>27</v>
      </c>
      <c r="G321" s="24">
        <v>15</v>
      </c>
      <c r="H321" s="24" t="e">
        <f>_xlfn._xlws.FILTER(#REF!,#REF!&amp;#REF!&amp;#REF!&amp;#REF!=C321&amp;F321&amp;I321&amp;J321,"未发货")</f>
        <v>#REF!</v>
      </c>
      <c r="I321" s="28" t="e">
        <f>VLOOKUP(B321,辅助信息!E:I,3,FALSE)</f>
        <v>#N/A</v>
      </c>
      <c r="J321" s="28" t="e">
        <f>VLOOKUP(B321,辅助信息!E:I,4,FALSE)</f>
        <v>#N/A</v>
      </c>
      <c r="K321" s="67" t="e">
        <f>VLOOKUP(J321,辅助信息!H:I,2,FALSE)</f>
        <v>#N/A</v>
      </c>
      <c r="L321" s="66"/>
      <c r="M321" s="79">
        <v>45703</v>
      </c>
      <c r="N321" s="79"/>
      <c r="O321" s="49">
        <f ca="1" t="shared" si="0"/>
        <v>0</v>
      </c>
      <c r="P321" s="49">
        <f ca="1" t="shared" si="1"/>
        <v>133</v>
      </c>
      <c r="Q321" s="15" t="e">
        <f>VLOOKUP(B321,辅助信息!E:M,9,FALSE)</f>
        <v>#N/A</v>
      </c>
    </row>
    <row r="322" s="15" customFormat="1" hidden="1" spans="2:17">
      <c r="B322" s="28" t="s">
        <v>80</v>
      </c>
      <c r="C322" s="58">
        <v>45700</v>
      </c>
      <c r="D322" s="28" t="e">
        <f>VLOOKUP(B322,辅助信息!E:K,7,FALSE)</f>
        <v>#N/A</v>
      </c>
      <c r="E322" s="28" t="str">
        <f>VLOOKUP(F322,辅助信息!A:B,2,FALSE)</f>
        <v>螺纹钢</v>
      </c>
      <c r="F322" s="28" t="s">
        <v>19</v>
      </c>
      <c r="G322" s="24">
        <v>6</v>
      </c>
      <c r="H322" s="24" t="e">
        <f>_xlfn._xlws.FILTER(#REF!,#REF!&amp;#REF!&amp;#REF!&amp;#REF!=C322&amp;F322&amp;I322&amp;J322,"未发货")</f>
        <v>#REF!</v>
      </c>
      <c r="I322" s="28" t="e">
        <f>VLOOKUP(B322,辅助信息!E:I,3,FALSE)</f>
        <v>#N/A</v>
      </c>
      <c r="J322" s="28" t="e">
        <f>VLOOKUP(B322,辅助信息!E:I,4,FALSE)</f>
        <v>#N/A</v>
      </c>
      <c r="K322" s="67" t="e">
        <f>VLOOKUP(J322,辅助信息!H:I,2,FALSE)</f>
        <v>#N/A</v>
      </c>
      <c r="L322" s="66"/>
      <c r="M322" s="79">
        <v>45703</v>
      </c>
      <c r="N322" s="79"/>
      <c r="O322" s="49">
        <f ca="1" t="shared" si="0"/>
        <v>0</v>
      </c>
      <c r="P322" s="49">
        <f ca="1" t="shared" si="1"/>
        <v>133</v>
      </c>
      <c r="Q322" s="15" t="e">
        <f>VLOOKUP(B322,辅助信息!E:M,9,FALSE)</f>
        <v>#N/A</v>
      </c>
    </row>
    <row r="323" s="15" customFormat="1" hidden="1" spans="2:17">
      <c r="B323" s="28" t="s">
        <v>80</v>
      </c>
      <c r="C323" s="58">
        <v>45700</v>
      </c>
      <c r="D323" s="28" t="e">
        <f>VLOOKUP(B323,辅助信息!E:K,7,FALSE)</f>
        <v>#N/A</v>
      </c>
      <c r="E323" s="28" t="str">
        <f>VLOOKUP(F323,辅助信息!A:B,2,FALSE)</f>
        <v>螺纹钢</v>
      </c>
      <c r="F323" s="28" t="s">
        <v>32</v>
      </c>
      <c r="G323" s="24">
        <v>12</v>
      </c>
      <c r="H323" s="24" t="e">
        <f>_xlfn._xlws.FILTER(#REF!,#REF!&amp;#REF!&amp;#REF!&amp;#REF!=C323&amp;F323&amp;I323&amp;J323,"未发货")</f>
        <v>#REF!</v>
      </c>
      <c r="I323" s="28" t="e">
        <f>VLOOKUP(B323,辅助信息!E:I,3,FALSE)</f>
        <v>#N/A</v>
      </c>
      <c r="J323" s="28" t="e">
        <f>VLOOKUP(B323,辅助信息!E:I,4,FALSE)</f>
        <v>#N/A</v>
      </c>
      <c r="K323" s="67" t="e">
        <f>VLOOKUP(J323,辅助信息!H:I,2,FALSE)</f>
        <v>#N/A</v>
      </c>
      <c r="L323" s="66"/>
      <c r="M323" s="79">
        <v>45703</v>
      </c>
      <c r="N323" s="79"/>
      <c r="O323" s="49">
        <f ca="1" t="shared" si="0"/>
        <v>0</v>
      </c>
      <c r="P323" s="49">
        <f ca="1" t="shared" si="1"/>
        <v>133</v>
      </c>
      <c r="Q323" s="15" t="e">
        <f>VLOOKUP(B323,辅助信息!E:M,9,FALSE)</f>
        <v>#N/A</v>
      </c>
    </row>
    <row r="324" s="15" customFormat="1" hidden="1" spans="2:17">
      <c r="B324" s="28" t="s">
        <v>80</v>
      </c>
      <c r="C324" s="58">
        <v>45700</v>
      </c>
      <c r="D324" s="28" t="e">
        <f>VLOOKUP(B324,辅助信息!E:K,7,FALSE)</f>
        <v>#N/A</v>
      </c>
      <c r="E324" s="28" t="str">
        <f>VLOOKUP(F324,辅助信息!A:B,2,FALSE)</f>
        <v>螺纹钢</v>
      </c>
      <c r="F324" s="28" t="s">
        <v>30</v>
      </c>
      <c r="G324" s="24">
        <v>12</v>
      </c>
      <c r="H324" s="24" t="e">
        <f>_xlfn._xlws.FILTER(#REF!,#REF!&amp;#REF!&amp;#REF!&amp;#REF!=C324&amp;F324&amp;I324&amp;J324,"未发货")</f>
        <v>#REF!</v>
      </c>
      <c r="I324" s="28" t="e">
        <f>VLOOKUP(B324,辅助信息!E:I,3,FALSE)</f>
        <v>#N/A</v>
      </c>
      <c r="J324" s="28" t="e">
        <f>VLOOKUP(B324,辅助信息!E:I,4,FALSE)</f>
        <v>#N/A</v>
      </c>
      <c r="K324" s="67" t="e">
        <f>VLOOKUP(J324,辅助信息!H:I,2,FALSE)</f>
        <v>#N/A</v>
      </c>
      <c r="L324" s="66"/>
      <c r="M324" s="79">
        <v>45703</v>
      </c>
      <c r="N324" s="79"/>
      <c r="O324" s="49">
        <f ca="1" t="shared" si="0"/>
        <v>0</v>
      </c>
      <c r="P324" s="49">
        <f ca="1" t="shared" si="1"/>
        <v>133</v>
      </c>
      <c r="Q324" s="15" t="e">
        <f>VLOOKUP(B324,辅助信息!E:M,9,FALSE)</f>
        <v>#N/A</v>
      </c>
    </row>
    <row r="325" s="15" customFormat="1" hidden="1" spans="2:17">
      <c r="B325" s="28" t="s">
        <v>80</v>
      </c>
      <c r="C325" s="58">
        <v>45700</v>
      </c>
      <c r="D325" s="28" t="e">
        <f>VLOOKUP(B325,辅助信息!E:K,7,FALSE)</f>
        <v>#N/A</v>
      </c>
      <c r="E325" s="28" t="str">
        <f>VLOOKUP(F325,辅助信息!A:B,2,FALSE)</f>
        <v>螺纹钢</v>
      </c>
      <c r="F325" s="28" t="s">
        <v>33</v>
      </c>
      <c r="G325" s="24">
        <v>6</v>
      </c>
      <c r="H325" s="24" t="e">
        <f>_xlfn._xlws.FILTER(#REF!,#REF!&amp;#REF!&amp;#REF!&amp;#REF!=C325&amp;F325&amp;I325&amp;J325,"未发货")</f>
        <v>#REF!</v>
      </c>
      <c r="I325" s="28" t="e">
        <f>VLOOKUP(B325,辅助信息!E:I,3,FALSE)</f>
        <v>#N/A</v>
      </c>
      <c r="J325" s="28" t="e">
        <f>VLOOKUP(B325,辅助信息!E:I,4,FALSE)</f>
        <v>#N/A</v>
      </c>
      <c r="K325" s="67" t="e">
        <f>VLOOKUP(J325,辅助信息!H:I,2,FALSE)</f>
        <v>#N/A</v>
      </c>
      <c r="L325" s="66"/>
      <c r="M325" s="79">
        <v>45703</v>
      </c>
      <c r="N325" s="79"/>
      <c r="O325" s="49">
        <f ca="1" t="shared" si="0"/>
        <v>0</v>
      </c>
      <c r="P325" s="49">
        <f ca="1" t="shared" si="1"/>
        <v>133</v>
      </c>
      <c r="Q325" s="15" t="e">
        <f>VLOOKUP(B325,辅助信息!E:M,9,FALSE)</f>
        <v>#N/A</v>
      </c>
    </row>
    <row r="326" s="15" customFormat="1" hidden="1" spans="2:17">
      <c r="B326" s="28" t="s">
        <v>80</v>
      </c>
      <c r="C326" s="58">
        <v>45700</v>
      </c>
      <c r="D326" s="28" t="e">
        <f>VLOOKUP(B326,辅助信息!E:K,7,FALSE)</f>
        <v>#N/A</v>
      </c>
      <c r="E326" s="28" t="str">
        <f>VLOOKUP(F326,辅助信息!A:B,2,FALSE)</f>
        <v>螺纹钢</v>
      </c>
      <c r="F326" s="28" t="s">
        <v>28</v>
      </c>
      <c r="G326" s="24">
        <v>6</v>
      </c>
      <c r="H326" s="24" t="e">
        <f>_xlfn._xlws.FILTER(#REF!,#REF!&amp;#REF!&amp;#REF!&amp;#REF!=C326&amp;F326&amp;I326&amp;J326,"未发货")</f>
        <v>#REF!</v>
      </c>
      <c r="I326" s="28" t="e">
        <f>VLOOKUP(B326,辅助信息!E:I,3,FALSE)</f>
        <v>#N/A</v>
      </c>
      <c r="J326" s="28" t="e">
        <f>VLOOKUP(B326,辅助信息!E:I,4,FALSE)</f>
        <v>#N/A</v>
      </c>
      <c r="K326" s="67" t="e">
        <f>VLOOKUP(J326,辅助信息!H:I,2,FALSE)</f>
        <v>#N/A</v>
      </c>
      <c r="L326" s="66"/>
      <c r="M326" s="79">
        <v>45703</v>
      </c>
      <c r="N326" s="79"/>
      <c r="O326" s="49">
        <f ca="1" t="shared" si="0"/>
        <v>0</v>
      </c>
      <c r="P326" s="49">
        <f ca="1" t="shared" si="1"/>
        <v>133</v>
      </c>
      <c r="Q326" s="15" t="e">
        <f>VLOOKUP(B326,辅助信息!E:M,9,FALSE)</f>
        <v>#N/A</v>
      </c>
    </row>
    <row r="327" s="15" customFormat="1" hidden="1" spans="2:17">
      <c r="B327" s="28" t="s">
        <v>80</v>
      </c>
      <c r="C327" s="58">
        <v>45700</v>
      </c>
      <c r="D327" s="28" t="e">
        <f>VLOOKUP(B327,辅助信息!E:K,7,FALSE)</f>
        <v>#N/A</v>
      </c>
      <c r="E327" s="28" t="str">
        <f>VLOOKUP(F327,辅助信息!A:B,2,FALSE)</f>
        <v>螺纹钢</v>
      </c>
      <c r="F327" s="28" t="s">
        <v>18</v>
      </c>
      <c r="G327" s="24">
        <v>6</v>
      </c>
      <c r="H327" s="24" t="e">
        <f>_xlfn._xlws.FILTER(#REF!,#REF!&amp;#REF!&amp;#REF!&amp;#REF!=C327&amp;F327&amp;I327&amp;J327,"未发货")</f>
        <v>#REF!</v>
      </c>
      <c r="I327" s="28" t="e">
        <f>VLOOKUP(B327,辅助信息!E:I,3,FALSE)</f>
        <v>#N/A</v>
      </c>
      <c r="J327" s="28" t="e">
        <f>VLOOKUP(B327,辅助信息!E:I,4,FALSE)</f>
        <v>#N/A</v>
      </c>
      <c r="K327" s="67" t="e">
        <f>VLOOKUP(J327,辅助信息!H:I,2,FALSE)</f>
        <v>#N/A</v>
      </c>
      <c r="L327" s="64"/>
      <c r="M327" s="79">
        <v>45703</v>
      </c>
      <c r="N327" s="79"/>
      <c r="O327" s="49">
        <f ca="1" t="shared" si="0"/>
        <v>0</v>
      </c>
      <c r="P327" s="49">
        <f ca="1" t="shared" si="1"/>
        <v>133</v>
      </c>
      <c r="Q327" s="15" t="e">
        <f>VLOOKUP(B327,辅助信息!E:M,9,FALSE)</f>
        <v>#N/A</v>
      </c>
    </row>
    <row r="328" s="15" customFormat="1" hidden="1" spans="2:17">
      <c r="B328" s="28" t="s">
        <v>73</v>
      </c>
      <c r="C328" s="58">
        <v>45700</v>
      </c>
      <c r="D328" s="28" t="str">
        <f>VLOOKUP(B328,辅助信息!E:K,7,FALSE)</f>
        <v>JWDDCD2025051000019</v>
      </c>
      <c r="E328" s="28" t="str">
        <f>VLOOKUP(F328,辅助信息!A:B,2,FALSE)</f>
        <v>盘螺</v>
      </c>
      <c r="F328" s="28" t="s">
        <v>40</v>
      </c>
      <c r="G328" s="24">
        <v>45</v>
      </c>
      <c r="H328" s="24" t="e">
        <f>_xlfn._xlws.FILTER(#REF!,#REF!&amp;#REF!&amp;#REF!&amp;#REF!=C328&amp;F328&amp;I328&amp;J328,"未发货")</f>
        <v>#REF!</v>
      </c>
      <c r="I328" s="28" t="str">
        <f>VLOOKUP(B328,辅助信息!E:I,3,FALSE)</f>
        <v>(五冶钢构医学科学产业园建设项目房建三部-一标（7-1）)四川省南充市顺庆区搬罾街道学府大道二段</v>
      </c>
      <c r="J328" s="28" t="str">
        <f>VLOOKUP(B328,辅助信息!E:I,4,FALSE)</f>
        <v>郑林</v>
      </c>
      <c r="K328" s="67">
        <f>VLOOKUP(J328,辅助信息!H:I,2,FALSE)</f>
        <v>18349955455</v>
      </c>
      <c r="L328" s="31" t="str">
        <f>VLOOKUP(B328,辅助信息!E:J,6,FALSE)</f>
        <v>送货单：送货单位：南充思临新材料科技有限公司,收货单位：五冶集团川北(南充)建设有限公司,项目名称：南充医学科学产业园,送货车型13米,装货前联系收货人核实到场规格</v>
      </c>
      <c r="M328" s="79">
        <v>45703</v>
      </c>
      <c r="N328" s="79"/>
      <c r="O328" s="49">
        <f ca="1" t="shared" si="0"/>
        <v>0</v>
      </c>
      <c r="P328" s="49">
        <f ca="1" t="shared" si="1"/>
        <v>133</v>
      </c>
      <c r="Q328" s="15" t="str">
        <f>VLOOKUP(B328,辅助信息!E:M,9,FALSE)</f>
        <v>ZTWM-CDGS-XS-2024-0248-五冶钢构-南充市医学院项目</v>
      </c>
    </row>
    <row r="329" s="15" customFormat="1" hidden="1" spans="2:17">
      <c r="B329" s="28" t="s">
        <v>73</v>
      </c>
      <c r="C329" s="58">
        <v>45700</v>
      </c>
      <c r="D329" s="28" t="str">
        <f>VLOOKUP(B329,辅助信息!E:K,7,FALSE)</f>
        <v>JWDDCD2025051000019</v>
      </c>
      <c r="E329" s="28" t="str">
        <f>VLOOKUP(F329,辅助信息!A:B,2,FALSE)</f>
        <v>盘螺</v>
      </c>
      <c r="F329" s="28" t="s">
        <v>41</v>
      </c>
      <c r="G329" s="24">
        <v>27</v>
      </c>
      <c r="H329" s="24" t="e">
        <f>_xlfn._xlws.FILTER(#REF!,#REF!&amp;#REF!&amp;#REF!&amp;#REF!=C329&amp;F329&amp;I329&amp;J329,"未发货")</f>
        <v>#REF!</v>
      </c>
      <c r="I329" s="28" t="str">
        <f>VLOOKUP(B329,辅助信息!E:I,3,FALSE)</f>
        <v>(五冶钢构医学科学产业园建设项目房建三部-一标（7-1）)四川省南充市顺庆区搬罾街道学府大道二段</v>
      </c>
      <c r="J329" s="28" t="str">
        <f>VLOOKUP(B329,辅助信息!E:I,4,FALSE)</f>
        <v>郑林</v>
      </c>
      <c r="K329" s="67">
        <f>VLOOKUP(J329,辅助信息!H:I,2,FALSE)</f>
        <v>18349955455</v>
      </c>
      <c r="L329" s="66"/>
      <c r="M329" s="79">
        <v>45703</v>
      </c>
      <c r="N329" s="79"/>
      <c r="O329" s="49">
        <f ca="1" t="shared" si="0"/>
        <v>0</v>
      </c>
      <c r="P329" s="49">
        <f ca="1" t="shared" si="1"/>
        <v>133</v>
      </c>
      <c r="Q329" s="15" t="str">
        <f>VLOOKUP(B329,辅助信息!E:M,9,FALSE)</f>
        <v>ZTWM-CDGS-XS-2024-0248-五冶钢构-南充市医学院项目</v>
      </c>
    </row>
    <row r="330" s="15" customFormat="1" hidden="1" spans="2:17">
      <c r="B330" s="28" t="s">
        <v>73</v>
      </c>
      <c r="C330" s="58">
        <v>45700</v>
      </c>
      <c r="D330" s="28" t="str">
        <f>VLOOKUP(B330,辅助信息!E:K,7,FALSE)</f>
        <v>JWDDCD2025051000019</v>
      </c>
      <c r="E330" s="28" t="str">
        <f>VLOOKUP(F330,辅助信息!A:B,2,FALSE)</f>
        <v>盘螺</v>
      </c>
      <c r="F330" s="28" t="s">
        <v>26</v>
      </c>
      <c r="G330" s="24">
        <v>33</v>
      </c>
      <c r="H330" s="24" t="e">
        <f>_xlfn._xlws.FILTER(#REF!,#REF!&amp;#REF!&amp;#REF!&amp;#REF!=C330&amp;F330&amp;I330&amp;J330,"未发货")</f>
        <v>#REF!</v>
      </c>
      <c r="I330" s="28" t="str">
        <f>VLOOKUP(B330,辅助信息!E:I,3,FALSE)</f>
        <v>(五冶钢构医学科学产业园建设项目房建三部-一标（7-1）)四川省南充市顺庆区搬罾街道学府大道二段</v>
      </c>
      <c r="J330" s="28" t="str">
        <f>VLOOKUP(B330,辅助信息!E:I,4,FALSE)</f>
        <v>郑林</v>
      </c>
      <c r="K330" s="67">
        <f>VLOOKUP(J330,辅助信息!H:I,2,FALSE)</f>
        <v>18349955455</v>
      </c>
      <c r="L330" s="66"/>
      <c r="M330" s="79">
        <v>45703</v>
      </c>
      <c r="N330" s="79"/>
      <c r="O330" s="49">
        <f ca="1" t="shared" si="0"/>
        <v>0</v>
      </c>
      <c r="P330" s="49">
        <f ca="1" t="shared" si="1"/>
        <v>133</v>
      </c>
      <c r="Q330" s="15" t="str">
        <f>VLOOKUP(B330,辅助信息!E:M,9,FALSE)</f>
        <v>ZTWM-CDGS-XS-2024-0248-五冶钢构-南充市医学院项目</v>
      </c>
    </row>
    <row r="331" s="15" customFormat="1" hidden="1" spans="2:17">
      <c r="B331" s="28" t="s">
        <v>73</v>
      </c>
      <c r="C331" s="58">
        <v>45700</v>
      </c>
      <c r="D331" s="28" t="str">
        <f>VLOOKUP(B331,辅助信息!E:K,7,FALSE)</f>
        <v>JWDDCD2025051000019</v>
      </c>
      <c r="E331" s="28" t="str">
        <f>VLOOKUP(F331,辅助信息!A:B,2,FALSE)</f>
        <v>螺纹钢</v>
      </c>
      <c r="F331" s="28" t="s">
        <v>22</v>
      </c>
      <c r="G331" s="24">
        <v>35</v>
      </c>
      <c r="H331" s="24" t="e">
        <f>_xlfn._xlws.FILTER(#REF!,#REF!&amp;#REF!&amp;#REF!&amp;#REF!=C331&amp;F331&amp;I331&amp;J331,"未发货")</f>
        <v>#REF!</v>
      </c>
      <c r="I331" s="28" t="str">
        <f>VLOOKUP(B331,辅助信息!E:I,3,FALSE)</f>
        <v>(五冶钢构医学科学产业园建设项目房建三部-一标（7-1）)四川省南充市顺庆区搬罾街道学府大道二段</v>
      </c>
      <c r="J331" s="28" t="str">
        <f>VLOOKUP(B331,辅助信息!E:I,4,FALSE)</f>
        <v>郑林</v>
      </c>
      <c r="K331" s="67">
        <f>VLOOKUP(J331,辅助信息!H:I,2,FALSE)</f>
        <v>18349955455</v>
      </c>
      <c r="L331" s="64"/>
      <c r="M331" s="79">
        <v>45703</v>
      </c>
      <c r="N331" s="79"/>
      <c r="O331" s="49">
        <f ca="1" t="shared" si="0"/>
        <v>0</v>
      </c>
      <c r="P331" s="49">
        <f ca="1" t="shared" si="1"/>
        <v>133</v>
      </c>
      <c r="Q331" s="15" t="str">
        <f>VLOOKUP(B331,辅助信息!E:M,9,FALSE)</f>
        <v>ZTWM-CDGS-XS-2024-0248-五冶钢构-南充市医学院项目</v>
      </c>
    </row>
    <row r="332" s="15" customFormat="1" hidden="1" spans="2:17">
      <c r="B332" s="28" t="s">
        <v>44</v>
      </c>
      <c r="C332" s="58">
        <v>45700</v>
      </c>
      <c r="D332" s="28" t="str">
        <f>VLOOKUP(B332,辅助信息!E:K,7,FALSE)</f>
        <v>JWDDCD2025060600053</v>
      </c>
      <c r="E332" s="28" t="str">
        <f>VLOOKUP(F332,辅助信息!A:B,2,FALSE)</f>
        <v>盘螺</v>
      </c>
      <c r="F332" s="28" t="s">
        <v>49</v>
      </c>
      <c r="G332" s="24">
        <v>10</v>
      </c>
      <c r="H332" s="24" t="e">
        <f>_xlfn._xlws.FILTER(#REF!,#REF!&amp;#REF!&amp;#REF!&amp;#REF!=C332&amp;F332&amp;I332&amp;J332,"未发货")</f>
        <v>#REF!</v>
      </c>
      <c r="I332" s="28" t="str">
        <f>VLOOKUP(B332,辅助信息!E:I,3,FALSE)</f>
        <v>（华西酒城南）成都市武侯区火车南站西路8号酒城南项目</v>
      </c>
      <c r="J332" s="28" t="str">
        <f>VLOOKUP(B332,辅助信息!E:I,4,FALSE)</f>
        <v>龙耀宇</v>
      </c>
      <c r="K332" s="67">
        <f>VLOOKUP(J332,辅助信息!H:I,2,FALSE)</f>
        <v>18384145895</v>
      </c>
      <c r="L332" s="31" t="str">
        <f>VLOOKUP(B332,辅助信息!E:J,6,FALSE)</f>
        <v>对方卸车</v>
      </c>
      <c r="M332" s="79">
        <v>45702</v>
      </c>
      <c r="N332" s="79"/>
      <c r="O332" s="49">
        <f ca="1" t="shared" si="0"/>
        <v>0</v>
      </c>
      <c r="P332" s="49">
        <f ca="1" t="shared" si="1"/>
        <v>134</v>
      </c>
      <c r="Q332" s="15" t="str">
        <f>VLOOKUP(B332,辅助信息!E:M,9,FALSE)</f>
        <v>ZTWM-CDGS-XS-2024-0189-华西集采-酒城南项目</v>
      </c>
    </row>
    <row r="333" s="15" customFormat="1" hidden="1" spans="2:17">
      <c r="B333" s="28" t="s">
        <v>44</v>
      </c>
      <c r="C333" s="58">
        <v>45700</v>
      </c>
      <c r="D333" s="28" t="str">
        <f>VLOOKUP(B333,辅助信息!E:K,7,FALSE)</f>
        <v>JWDDCD2025060600053</v>
      </c>
      <c r="E333" s="28" t="str">
        <f>VLOOKUP(F333,辅助信息!A:B,2,FALSE)</f>
        <v>盘螺</v>
      </c>
      <c r="F333" s="28" t="s">
        <v>40</v>
      </c>
      <c r="G333" s="24">
        <v>42</v>
      </c>
      <c r="H333" s="24" t="e">
        <f>_xlfn._xlws.FILTER(#REF!,#REF!&amp;#REF!&amp;#REF!&amp;#REF!=C333&amp;F333&amp;I333&amp;J333,"未发货")</f>
        <v>#REF!</v>
      </c>
      <c r="I333" s="28" t="str">
        <f>VLOOKUP(B333,辅助信息!E:I,3,FALSE)</f>
        <v>（华西酒城南）成都市武侯区火车南站西路8号酒城南项目</v>
      </c>
      <c r="J333" s="28" t="str">
        <f>VLOOKUP(B333,辅助信息!E:I,4,FALSE)</f>
        <v>龙耀宇</v>
      </c>
      <c r="K333" s="67">
        <f>VLOOKUP(J333,辅助信息!H:I,2,FALSE)</f>
        <v>18384145895</v>
      </c>
      <c r="L333" s="66"/>
      <c r="M333" s="79">
        <v>45702</v>
      </c>
      <c r="N333" s="79"/>
      <c r="O333" s="49">
        <f ca="1" t="shared" si="0"/>
        <v>0</v>
      </c>
      <c r="P333" s="49">
        <f ca="1" t="shared" si="1"/>
        <v>134</v>
      </c>
      <c r="Q333" s="15" t="str">
        <f>VLOOKUP(B333,辅助信息!E:M,9,FALSE)</f>
        <v>ZTWM-CDGS-XS-2024-0189-华西集采-酒城南项目</v>
      </c>
    </row>
    <row r="334" s="15" customFormat="1" hidden="1" spans="2:17">
      <c r="B334" s="28" t="s">
        <v>44</v>
      </c>
      <c r="C334" s="58">
        <v>45700</v>
      </c>
      <c r="D334" s="28" t="str">
        <f>VLOOKUP(B334,辅助信息!E:K,7,FALSE)</f>
        <v>JWDDCD2025060600053</v>
      </c>
      <c r="E334" s="28" t="str">
        <f>VLOOKUP(F334,辅助信息!A:B,2,FALSE)</f>
        <v>盘螺</v>
      </c>
      <c r="F334" s="28" t="s">
        <v>41</v>
      </c>
      <c r="G334" s="24">
        <v>9</v>
      </c>
      <c r="H334" s="24" t="e">
        <f>_xlfn._xlws.FILTER(#REF!,#REF!&amp;#REF!&amp;#REF!&amp;#REF!=C334&amp;F334&amp;I334&amp;J334,"未发货")</f>
        <v>#REF!</v>
      </c>
      <c r="I334" s="28" t="str">
        <f>VLOOKUP(B334,辅助信息!E:I,3,FALSE)</f>
        <v>（华西酒城南）成都市武侯区火车南站西路8号酒城南项目</v>
      </c>
      <c r="J334" s="28" t="str">
        <f>VLOOKUP(B334,辅助信息!E:I,4,FALSE)</f>
        <v>龙耀宇</v>
      </c>
      <c r="K334" s="67">
        <f>VLOOKUP(J334,辅助信息!H:I,2,FALSE)</f>
        <v>18384145895</v>
      </c>
      <c r="L334" s="66"/>
      <c r="M334" s="79">
        <v>45702</v>
      </c>
      <c r="N334" s="79"/>
      <c r="O334" s="49">
        <f ca="1" t="shared" si="0"/>
        <v>0</v>
      </c>
      <c r="P334" s="49">
        <f ca="1" t="shared" si="1"/>
        <v>134</v>
      </c>
      <c r="Q334" s="15" t="str">
        <f>VLOOKUP(B334,辅助信息!E:M,9,FALSE)</f>
        <v>ZTWM-CDGS-XS-2024-0189-华西集采-酒城南项目</v>
      </c>
    </row>
    <row r="335" s="15" customFormat="1" hidden="1" spans="2:17">
      <c r="B335" s="28" t="s">
        <v>44</v>
      </c>
      <c r="C335" s="58">
        <v>45700</v>
      </c>
      <c r="D335" s="28" t="str">
        <f>VLOOKUP(B335,辅助信息!E:K,7,FALSE)</f>
        <v>JWDDCD2025060600053</v>
      </c>
      <c r="E335" s="28" t="str">
        <f>VLOOKUP(F335,辅助信息!A:B,2,FALSE)</f>
        <v>盘螺</v>
      </c>
      <c r="F335" s="28" t="s">
        <v>26</v>
      </c>
      <c r="G335" s="24">
        <v>10</v>
      </c>
      <c r="H335" s="24" t="e">
        <f>_xlfn._xlws.FILTER(#REF!,#REF!&amp;#REF!&amp;#REF!&amp;#REF!=C335&amp;F335&amp;I335&amp;J335,"未发货")</f>
        <v>#REF!</v>
      </c>
      <c r="I335" s="28" t="str">
        <f>VLOOKUP(B335,辅助信息!E:I,3,FALSE)</f>
        <v>（华西酒城南）成都市武侯区火车南站西路8号酒城南项目</v>
      </c>
      <c r="J335" s="28" t="str">
        <f>VLOOKUP(B335,辅助信息!E:I,4,FALSE)</f>
        <v>龙耀宇</v>
      </c>
      <c r="K335" s="67">
        <f>VLOOKUP(J335,辅助信息!H:I,2,FALSE)</f>
        <v>18384145895</v>
      </c>
      <c r="L335" s="64"/>
      <c r="M335" s="79">
        <v>45702</v>
      </c>
      <c r="N335" s="79"/>
      <c r="O335" s="49">
        <f ca="1" t="shared" si="0"/>
        <v>0</v>
      </c>
      <c r="P335" s="49">
        <f ca="1" t="shared" si="1"/>
        <v>134</v>
      </c>
      <c r="Q335" s="15" t="str">
        <f>VLOOKUP(B335,辅助信息!E:M,9,FALSE)</f>
        <v>ZTWM-CDGS-XS-2024-0189-华西集采-酒城南项目</v>
      </c>
    </row>
    <row r="336" s="15" customFormat="1" hidden="1" spans="2:17">
      <c r="B336" s="28" t="s">
        <v>80</v>
      </c>
      <c r="C336" s="58">
        <v>45701</v>
      </c>
      <c r="D336" s="28" t="e">
        <f>VLOOKUP(B336,辅助信息!E:K,7,FALSE)</f>
        <v>#N/A</v>
      </c>
      <c r="E336" s="28" t="str">
        <f>VLOOKUP(F336,辅助信息!A:B,2,FALSE)</f>
        <v>盘螺</v>
      </c>
      <c r="F336" s="28" t="s">
        <v>49</v>
      </c>
      <c r="G336" s="24">
        <v>7.5</v>
      </c>
      <c r="H336" s="24" t="e">
        <f>_xlfn._xlws.FILTER(#REF!,#REF!&amp;#REF!&amp;#REF!&amp;#REF!=C336&amp;F336&amp;I336&amp;J336,"未发货")</f>
        <v>#REF!</v>
      </c>
      <c r="I336" s="28" t="e">
        <f>VLOOKUP(B336,辅助信息!E:I,3,FALSE)</f>
        <v>#N/A</v>
      </c>
      <c r="J336" s="28" t="e">
        <f>VLOOKUP(B336,辅助信息!E:I,4,FALSE)</f>
        <v>#N/A</v>
      </c>
      <c r="K336" s="28" t="e">
        <f>VLOOKUP(J336,辅助信息!H:I,2,FALSE)</f>
        <v>#N/A</v>
      </c>
      <c r="L336" s="31" t="e">
        <f>VLOOKUP(B336,辅助信息!E:J,6,FALSE)</f>
        <v>#N/A</v>
      </c>
      <c r="M336" s="79">
        <v>45703</v>
      </c>
      <c r="N336" s="79"/>
      <c r="O336" s="49">
        <f ca="1" t="shared" si="0"/>
        <v>0</v>
      </c>
      <c r="P336" s="49">
        <f ca="1" t="shared" si="1"/>
        <v>133</v>
      </c>
      <c r="Q336" s="15" t="e">
        <f>VLOOKUP(B336,辅助信息!E:M,9,FALSE)</f>
        <v>#N/A</v>
      </c>
    </row>
    <row r="337" s="15" customFormat="1" hidden="1" spans="2:17">
      <c r="B337" s="28" t="s">
        <v>80</v>
      </c>
      <c r="C337" s="58">
        <v>45701</v>
      </c>
      <c r="D337" s="28" t="e">
        <f>VLOOKUP(B337,辅助信息!E:K,7,FALSE)</f>
        <v>#N/A</v>
      </c>
      <c r="E337" s="28" t="str">
        <f>VLOOKUP(F337,辅助信息!A:B,2,FALSE)</f>
        <v>盘螺</v>
      </c>
      <c r="F337" s="28" t="s">
        <v>40</v>
      </c>
      <c r="G337" s="24">
        <v>15</v>
      </c>
      <c r="H337" s="24" t="e">
        <f>_xlfn._xlws.FILTER(#REF!,#REF!&amp;#REF!&amp;#REF!&amp;#REF!=C337&amp;F337&amp;I337&amp;J337,"未发货")</f>
        <v>#REF!</v>
      </c>
      <c r="I337" s="28" t="e">
        <f>VLOOKUP(B337,辅助信息!E:I,3,FALSE)</f>
        <v>#N/A</v>
      </c>
      <c r="J337" s="28" t="e">
        <f>VLOOKUP(B337,辅助信息!E:I,4,FALSE)</f>
        <v>#N/A</v>
      </c>
      <c r="K337" s="28" t="e">
        <f>VLOOKUP(J337,辅助信息!H:I,2,FALSE)</f>
        <v>#N/A</v>
      </c>
      <c r="L337" s="66"/>
      <c r="M337" s="79">
        <v>45703</v>
      </c>
      <c r="N337" s="79"/>
      <c r="O337" s="49">
        <f ca="1" t="shared" si="0"/>
        <v>0</v>
      </c>
      <c r="P337" s="49">
        <f ca="1" t="shared" si="1"/>
        <v>133</v>
      </c>
      <c r="Q337" s="15" t="e">
        <f>VLOOKUP(B337,辅助信息!E:M,9,FALSE)</f>
        <v>#N/A</v>
      </c>
    </row>
    <row r="338" s="15" customFormat="1" hidden="1" spans="2:17">
      <c r="B338" s="28" t="s">
        <v>80</v>
      </c>
      <c r="C338" s="58">
        <v>45701</v>
      </c>
      <c r="D338" s="28" t="e">
        <f>VLOOKUP(B338,辅助信息!E:K,7,FALSE)</f>
        <v>#N/A</v>
      </c>
      <c r="E338" s="28" t="str">
        <f>VLOOKUP(F338,辅助信息!A:B,2,FALSE)</f>
        <v>螺纹钢</v>
      </c>
      <c r="F338" s="28" t="s">
        <v>30</v>
      </c>
      <c r="G338" s="24">
        <v>12</v>
      </c>
      <c r="H338" s="24" t="e">
        <f>_xlfn._xlws.FILTER(#REF!,#REF!&amp;#REF!&amp;#REF!&amp;#REF!=C338&amp;F338&amp;I338&amp;J338,"未发货")</f>
        <v>#REF!</v>
      </c>
      <c r="I338" s="28" t="e">
        <f>VLOOKUP(B338,辅助信息!E:I,3,FALSE)</f>
        <v>#N/A</v>
      </c>
      <c r="J338" s="28" t="e">
        <f>VLOOKUP(B338,辅助信息!E:I,4,FALSE)</f>
        <v>#N/A</v>
      </c>
      <c r="K338" s="28" t="e">
        <f>VLOOKUP(J338,辅助信息!H:I,2,FALSE)</f>
        <v>#N/A</v>
      </c>
      <c r="L338" s="64"/>
      <c r="M338" s="79">
        <v>45703</v>
      </c>
      <c r="N338" s="79"/>
      <c r="O338" s="49">
        <f ca="1" t="shared" si="0"/>
        <v>0</v>
      </c>
      <c r="P338" s="49">
        <f ca="1" t="shared" si="1"/>
        <v>133</v>
      </c>
      <c r="Q338" s="15" t="e">
        <f>VLOOKUP(B338,辅助信息!E:M,9,FALSE)</f>
        <v>#N/A</v>
      </c>
    </row>
    <row r="339" s="15" customFormat="1" hidden="1" spans="2:17">
      <c r="B339" s="28" t="s">
        <v>73</v>
      </c>
      <c r="C339" s="58">
        <v>45701</v>
      </c>
      <c r="D339" s="28" t="str">
        <f>VLOOKUP(B339,辅助信息!E:K,7,FALSE)</f>
        <v>JWDDCD2025051000019</v>
      </c>
      <c r="E339" s="28" t="str">
        <f>VLOOKUP(F339,辅助信息!A:B,2,FALSE)</f>
        <v>盘螺</v>
      </c>
      <c r="F339" s="28" t="s">
        <v>40</v>
      </c>
      <c r="G339" s="24">
        <v>45</v>
      </c>
      <c r="H339" s="24" t="e">
        <f>_xlfn._xlws.FILTER(#REF!,#REF!&amp;#REF!&amp;#REF!&amp;#REF!=C339&amp;F339&amp;I339&amp;J339,"未发货")</f>
        <v>#REF!</v>
      </c>
      <c r="I339" s="28" t="str">
        <f>VLOOKUP(B339,辅助信息!E:I,3,FALSE)</f>
        <v>(五冶钢构医学科学产业园建设项目房建三部-一标（7-1）)四川省南充市顺庆区搬罾街道学府大道二段</v>
      </c>
      <c r="J339" s="28" t="str">
        <f>VLOOKUP(B339,辅助信息!E:I,4,FALSE)</f>
        <v>郑林</v>
      </c>
      <c r="K339" s="28">
        <f>VLOOKUP(J339,辅助信息!H:I,2,FALSE)</f>
        <v>18349955455</v>
      </c>
      <c r="L339" s="31" t="str">
        <f>VLOOKUP(B339,辅助信息!E:J,6,FALSE)</f>
        <v>送货单：送货单位：南充思临新材料科技有限公司,收货单位：五冶集团川北(南充)建设有限公司,项目名称：南充医学科学产业园,送货车型13米,装货前联系收货人核实到场规格</v>
      </c>
      <c r="M339" s="79">
        <v>45703</v>
      </c>
      <c r="N339" s="79"/>
      <c r="O339" s="49">
        <f ca="1" t="shared" si="0"/>
        <v>0</v>
      </c>
      <c r="P339" s="49">
        <f ca="1" t="shared" si="1"/>
        <v>133</v>
      </c>
      <c r="Q339" s="15" t="str">
        <f>VLOOKUP(B339,辅助信息!E:M,9,FALSE)</f>
        <v>ZTWM-CDGS-XS-2024-0248-五冶钢构-南充市医学院项目</v>
      </c>
    </row>
    <row r="340" s="15" customFormat="1" hidden="1" spans="2:17">
      <c r="B340" s="28" t="s">
        <v>73</v>
      </c>
      <c r="C340" s="58">
        <v>45701</v>
      </c>
      <c r="D340" s="28" t="str">
        <f>VLOOKUP(B340,辅助信息!E:K,7,FALSE)</f>
        <v>JWDDCD2025051000019</v>
      </c>
      <c r="E340" s="28" t="str">
        <f>VLOOKUP(F340,辅助信息!A:B,2,FALSE)</f>
        <v>盘螺</v>
      </c>
      <c r="F340" s="28" t="s">
        <v>41</v>
      </c>
      <c r="G340" s="24">
        <v>7</v>
      </c>
      <c r="H340" s="24" t="e">
        <f>_xlfn._xlws.FILTER(#REF!,#REF!&amp;#REF!&amp;#REF!&amp;#REF!=C340&amp;F340&amp;I340&amp;J340,"未发货")</f>
        <v>#REF!</v>
      </c>
      <c r="I340" s="28" t="str">
        <f>VLOOKUP(B340,辅助信息!E:I,3,FALSE)</f>
        <v>(五冶钢构医学科学产业园建设项目房建三部-一标（7-1）)四川省南充市顺庆区搬罾街道学府大道二段</v>
      </c>
      <c r="J340" s="28" t="str">
        <f>VLOOKUP(B340,辅助信息!E:I,4,FALSE)</f>
        <v>郑林</v>
      </c>
      <c r="K340" s="28">
        <f>VLOOKUP(J340,辅助信息!H:I,2,FALSE)</f>
        <v>18349955455</v>
      </c>
      <c r="L340" s="66"/>
      <c r="M340" s="79">
        <v>45703</v>
      </c>
      <c r="N340" s="79"/>
      <c r="O340" s="49">
        <f ca="1" t="shared" si="0"/>
        <v>0</v>
      </c>
      <c r="P340" s="49">
        <f ca="1" t="shared" si="1"/>
        <v>133</v>
      </c>
      <c r="Q340" s="15" t="str">
        <f>VLOOKUP(B340,辅助信息!E:M,9,FALSE)</f>
        <v>ZTWM-CDGS-XS-2024-0248-五冶钢构-南充市医学院项目</v>
      </c>
    </row>
    <row r="341" s="15" customFormat="1" hidden="1" spans="2:17">
      <c r="B341" s="28" t="s">
        <v>73</v>
      </c>
      <c r="C341" s="58">
        <v>45701</v>
      </c>
      <c r="D341" s="28" t="str">
        <f>VLOOKUP(B341,辅助信息!E:K,7,FALSE)</f>
        <v>JWDDCD2025051000019</v>
      </c>
      <c r="E341" s="28" t="str">
        <f>VLOOKUP(F341,辅助信息!A:B,2,FALSE)</f>
        <v>盘螺</v>
      </c>
      <c r="F341" s="28" t="s">
        <v>26</v>
      </c>
      <c r="G341" s="24">
        <f>33-15</f>
        <v>18</v>
      </c>
      <c r="H341" s="24" t="e">
        <f>_xlfn._xlws.FILTER(#REF!,#REF!&amp;#REF!&amp;#REF!&amp;#REF!=C341&amp;F341&amp;I341&amp;J341,"未发货")</f>
        <v>#REF!</v>
      </c>
      <c r="I341" s="28" t="str">
        <f>VLOOKUP(B341,辅助信息!E:I,3,FALSE)</f>
        <v>(五冶钢构医学科学产业园建设项目房建三部-一标（7-1）)四川省南充市顺庆区搬罾街道学府大道二段</v>
      </c>
      <c r="J341" s="28" t="str">
        <f>VLOOKUP(B341,辅助信息!E:I,4,FALSE)</f>
        <v>郑林</v>
      </c>
      <c r="K341" s="28">
        <f>VLOOKUP(J341,辅助信息!H:I,2,FALSE)</f>
        <v>18349955455</v>
      </c>
      <c r="L341" s="64"/>
      <c r="M341" s="79">
        <v>45703</v>
      </c>
      <c r="N341" s="79"/>
      <c r="O341" s="49">
        <f ca="1" t="shared" si="0"/>
        <v>0</v>
      </c>
      <c r="P341" s="49">
        <f ca="1" t="shared" si="1"/>
        <v>133</v>
      </c>
      <c r="Q341" s="15" t="str">
        <f>VLOOKUP(B341,辅助信息!E:M,9,FALSE)</f>
        <v>ZTWM-CDGS-XS-2024-0248-五冶钢构-南充市医学院项目</v>
      </c>
    </row>
    <row r="342" s="15" customFormat="1" hidden="1" spans="2:17">
      <c r="B342" s="28" t="s">
        <v>44</v>
      </c>
      <c r="C342" s="58">
        <v>45701</v>
      </c>
      <c r="D342" s="28" t="str">
        <f>VLOOKUP(B342,辅助信息!E:K,7,FALSE)</f>
        <v>JWDDCD2025060600053</v>
      </c>
      <c r="E342" s="28" t="str">
        <f>VLOOKUP(F342,辅助信息!A:B,2,FALSE)</f>
        <v>盘螺</v>
      </c>
      <c r="F342" s="28" t="s">
        <v>49</v>
      </c>
      <c r="G342" s="24">
        <v>10</v>
      </c>
      <c r="H342" s="24" t="e">
        <f>_xlfn._xlws.FILTER(#REF!,#REF!&amp;#REF!&amp;#REF!&amp;#REF!=C342&amp;F342&amp;I342&amp;J342,"未发货")</f>
        <v>#REF!</v>
      </c>
      <c r="I342" s="28" t="str">
        <f>VLOOKUP(B342,辅助信息!E:I,3,FALSE)</f>
        <v>（华西酒城南）成都市武侯区火车南站西路8号酒城南项目</v>
      </c>
      <c r="J342" s="28" t="str">
        <f>VLOOKUP(B342,辅助信息!E:I,4,FALSE)</f>
        <v>龙耀宇</v>
      </c>
      <c r="K342" s="28">
        <f>VLOOKUP(J342,辅助信息!H:I,2,FALSE)</f>
        <v>18384145895</v>
      </c>
      <c r="L342" s="31" t="str">
        <f>VLOOKUP(B342,辅助信息!E:J,6,FALSE)</f>
        <v>对方卸车</v>
      </c>
      <c r="M342" s="79">
        <v>45702</v>
      </c>
      <c r="N342" s="79"/>
      <c r="O342" s="49">
        <f ca="1" t="shared" si="0"/>
        <v>0</v>
      </c>
      <c r="P342" s="49">
        <f ca="1" t="shared" si="1"/>
        <v>134</v>
      </c>
      <c r="Q342" s="15" t="str">
        <f>VLOOKUP(B342,辅助信息!E:M,9,FALSE)</f>
        <v>ZTWM-CDGS-XS-2024-0189-华西集采-酒城南项目</v>
      </c>
    </row>
    <row r="343" s="15" customFormat="1" hidden="1" spans="2:17">
      <c r="B343" s="28" t="s">
        <v>44</v>
      </c>
      <c r="C343" s="58">
        <v>45701</v>
      </c>
      <c r="D343" s="28" t="str">
        <f>VLOOKUP(B343,辅助信息!E:K,7,FALSE)</f>
        <v>JWDDCD2025060600053</v>
      </c>
      <c r="E343" s="28" t="str">
        <f>VLOOKUP(F343,辅助信息!A:B,2,FALSE)</f>
        <v>盘螺</v>
      </c>
      <c r="F343" s="28" t="s">
        <v>40</v>
      </c>
      <c r="G343" s="24">
        <v>42</v>
      </c>
      <c r="H343" s="24" t="e">
        <f>_xlfn._xlws.FILTER(#REF!,#REF!&amp;#REF!&amp;#REF!&amp;#REF!=C343&amp;F343&amp;I343&amp;J343,"未发货")</f>
        <v>#REF!</v>
      </c>
      <c r="I343" s="28" t="str">
        <f>VLOOKUP(B343,辅助信息!E:I,3,FALSE)</f>
        <v>（华西酒城南）成都市武侯区火车南站西路8号酒城南项目</v>
      </c>
      <c r="J343" s="28" t="str">
        <f>VLOOKUP(B343,辅助信息!E:I,4,FALSE)</f>
        <v>龙耀宇</v>
      </c>
      <c r="K343" s="28">
        <f>VLOOKUP(J343,辅助信息!H:I,2,FALSE)</f>
        <v>18384145895</v>
      </c>
      <c r="L343" s="66"/>
      <c r="M343" s="79">
        <v>45702</v>
      </c>
      <c r="N343" s="79"/>
      <c r="O343" s="49">
        <f ca="1" t="shared" si="0"/>
        <v>0</v>
      </c>
      <c r="P343" s="49">
        <f ca="1" t="shared" si="1"/>
        <v>134</v>
      </c>
      <c r="Q343" s="15" t="str">
        <f>VLOOKUP(B343,辅助信息!E:M,9,FALSE)</f>
        <v>ZTWM-CDGS-XS-2024-0189-华西集采-酒城南项目</v>
      </c>
    </row>
    <row r="344" s="15" customFormat="1" hidden="1" spans="2:17">
      <c r="B344" s="28" t="s">
        <v>44</v>
      </c>
      <c r="C344" s="58">
        <v>45701</v>
      </c>
      <c r="D344" s="28" t="str">
        <f>VLOOKUP(B344,辅助信息!E:K,7,FALSE)</f>
        <v>JWDDCD2025060600053</v>
      </c>
      <c r="E344" s="28" t="str">
        <f>VLOOKUP(F344,辅助信息!A:B,2,FALSE)</f>
        <v>盘螺</v>
      </c>
      <c r="F344" s="28" t="s">
        <v>41</v>
      </c>
      <c r="G344" s="24">
        <v>9</v>
      </c>
      <c r="H344" s="24" t="e">
        <f>_xlfn._xlws.FILTER(#REF!,#REF!&amp;#REF!&amp;#REF!&amp;#REF!=C344&amp;F344&amp;I344&amp;J344,"未发货")</f>
        <v>#REF!</v>
      </c>
      <c r="I344" s="28" t="str">
        <f>VLOOKUP(B344,辅助信息!E:I,3,FALSE)</f>
        <v>（华西酒城南）成都市武侯区火车南站西路8号酒城南项目</v>
      </c>
      <c r="J344" s="28" t="str">
        <f>VLOOKUP(B344,辅助信息!E:I,4,FALSE)</f>
        <v>龙耀宇</v>
      </c>
      <c r="K344" s="28">
        <f>VLOOKUP(J344,辅助信息!H:I,2,FALSE)</f>
        <v>18384145895</v>
      </c>
      <c r="L344" s="66"/>
      <c r="M344" s="79">
        <v>45702</v>
      </c>
      <c r="N344" s="79"/>
      <c r="O344" s="49">
        <f ca="1" t="shared" si="0"/>
        <v>0</v>
      </c>
      <c r="P344" s="49">
        <f ca="1" t="shared" si="1"/>
        <v>134</v>
      </c>
      <c r="Q344" s="15" t="str">
        <f>VLOOKUP(B344,辅助信息!E:M,9,FALSE)</f>
        <v>ZTWM-CDGS-XS-2024-0189-华西集采-酒城南项目</v>
      </c>
    </row>
    <row r="345" s="15" customFormat="1" hidden="1" spans="2:17">
      <c r="B345" s="28" t="s">
        <v>44</v>
      </c>
      <c r="C345" s="58">
        <v>45701</v>
      </c>
      <c r="D345" s="28" t="str">
        <f>VLOOKUP(B345,辅助信息!E:K,7,FALSE)</f>
        <v>JWDDCD2025060600053</v>
      </c>
      <c r="E345" s="28" t="str">
        <f>VLOOKUP(F345,辅助信息!A:B,2,FALSE)</f>
        <v>盘螺</v>
      </c>
      <c r="F345" s="28" t="s">
        <v>26</v>
      </c>
      <c r="G345" s="24">
        <v>10</v>
      </c>
      <c r="H345" s="24" t="e">
        <f>_xlfn._xlws.FILTER(#REF!,#REF!&amp;#REF!&amp;#REF!&amp;#REF!=C345&amp;F345&amp;I345&amp;J345,"未发货")</f>
        <v>#REF!</v>
      </c>
      <c r="I345" s="28" t="str">
        <f>VLOOKUP(B345,辅助信息!E:I,3,FALSE)</f>
        <v>（华西酒城南）成都市武侯区火车南站西路8号酒城南项目</v>
      </c>
      <c r="J345" s="28" t="str">
        <f>VLOOKUP(B345,辅助信息!E:I,4,FALSE)</f>
        <v>龙耀宇</v>
      </c>
      <c r="K345" s="28">
        <f>VLOOKUP(J345,辅助信息!H:I,2,FALSE)</f>
        <v>18384145895</v>
      </c>
      <c r="L345" s="64"/>
      <c r="M345" s="79">
        <v>45702</v>
      </c>
      <c r="N345" s="79"/>
      <c r="O345" s="49">
        <f ca="1" t="shared" si="0"/>
        <v>0</v>
      </c>
      <c r="P345" s="49">
        <f ca="1" t="shared" si="1"/>
        <v>134</v>
      </c>
      <c r="Q345" s="15" t="str">
        <f>VLOOKUP(B345,辅助信息!E:M,9,FALSE)</f>
        <v>ZTWM-CDGS-XS-2024-0189-华西集采-酒城南项目</v>
      </c>
    </row>
    <row r="346" ht="36" hidden="1" customHeight="1" spans="2:18">
      <c r="B346" s="28" t="s">
        <v>81</v>
      </c>
      <c r="C346" s="58">
        <v>45701</v>
      </c>
      <c r="D346" s="28" t="str">
        <f>VLOOKUP(B346,辅助信息!E:K,7,FALSE)</f>
        <v>JWDDCD2025060900080</v>
      </c>
      <c r="E346" s="28" t="str">
        <f>VLOOKUP(F346,辅助信息!A:B,2,FALSE)</f>
        <v>螺纹钢</v>
      </c>
      <c r="F346" s="28" t="s">
        <v>18</v>
      </c>
      <c r="G346" s="24">
        <v>35</v>
      </c>
      <c r="H346" s="24" t="e">
        <f>_xlfn._xlws.FILTER(#REF!,#REF!&amp;#REF!&amp;#REF!&amp;#REF!=C346&amp;F346&amp;I346&amp;J346,"未发货")</f>
        <v>#REF!</v>
      </c>
      <c r="I346" s="28" t="str">
        <f>VLOOKUP(B346,辅助信息!E:I,3,FALSE)</f>
        <v>（华西简阳西城嘉苑）四川省成都市简阳市简城街道高屋村</v>
      </c>
      <c r="J346" s="28" t="str">
        <f>VLOOKUP(B346,辅助信息!E:I,4,FALSE)</f>
        <v>张瀚镭</v>
      </c>
      <c r="K346" s="28">
        <f>VLOOKUP(J346,辅助信息!H:I,2,FALSE)</f>
        <v>15884666220</v>
      </c>
      <c r="L346" s="41" t="str">
        <f>VLOOKUP(B346,辅助信息!E:J,6,FALSE)</f>
        <v>优先威钢发货,我方卸车,新老国标钢厂不加价可直发，因陕钢多次出现磅差，项目拒绝使用</v>
      </c>
      <c r="M346" s="79">
        <v>45701</v>
      </c>
      <c r="N346" s="79"/>
      <c r="O346" s="49">
        <f ca="1" t="shared" si="0"/>
        <v>0</v>
      </c>
      <c r="P346" s="49">
        <f ca="1" t="shared" si="1"/>
        <v>135</v>
      </c>
      <c r="Q346" s="15" t="str">
        <f>VLOOKUP(B346,辅助信息!E:M,9,FALSE)</f>
        <v>ZTWM-CDGS-XS-2024-0030-华西集采-简州大道</v>
      </c>
      <c r="R346" s="15"/>
    </row>
    <row r="347" hidden="1" spans="2:18">
      <c r="B347" s="28" t="s">
        <v>60</v>
      </c>
      <c r="C347" s="58">
        <v>45701</v>
      </c>
      <c r="D347" s="28" t="str">
        <f>VLOOKUP(B347,辅助信息!E:K,7,FALSE)</f>
        <v>JWDDCD2025051000019</v>
      </c>
      <c r="E347" s="28" t="str">
        <f>VLOOKUP(F347,辅助信息!A:B,2,FALSE)</f>
        <v>螺纹钢</v>
      </c>
      <c r="F347" s="28" t="s">
        <v>27</v>
      </c>
      <c r="G347" s="24">
        <v>35</v>
      </c>
      <c r="H347" s="24" t="e">
        <f>_xlfn._xlws.FILTER(#REF!,#REF!&amp;#REF!&amp;#REF!&amp;#REF!=C347&amp;F347&amp;I347&amp;J347,"未发货")</f>
        <v>#REF!</v>
      </c>
      <c r="I347" s="28" t="str">
        <f>VLOOKUP(B347,辅助信息!E:I,3,FALSE)</f>
        <v>(五冶钢构医学科学产业园建设项目房建二部-六标)四川省南充市顺庆区搬罾街道学府大道二段</v>
      </c>
      <c r="J347" s="28" t="str">
        <f>VLOOKUP(B347,辅助信息!E:I,4,FALSE)</f>
        <v>安南</v>
      </c>
      <c r="K347" s="28">
        <f>VLOOKUP(J347,辅助信息!H:I,2,FALSE)</f>
        <v>19950525030</v>
      </c>
      <c r="L347" s="31" t="str">
        <f>VLOOKUP(B347,辅助信息!E:J,6,FALSE)</f>
        <v>送货单：送货单位：南充思临新材料科技有限公司,收货单位：五冶集团川北(南充)建设有限公司,项目名称：南充医学科学产业园,送货车型13米,装货前联系收货人核实到场规格</v>
      </c>
      <c r="M347" s="79">
        <v>45702</v>
      </c>
      <c r="N347" s="45"/>
      <c r="O347" s="49">
        <f ca="1" t="shared" si="0"/>
        <v>0</v>
      </c>
      <c r="P347" s="49">
        <f ca="1" t="shared" si="1"/>
        <v>134</v>
      </c>
      <c r="Q347" s="15" t="str">
        <f>VLOOKUP(B347,辅助信息!E:M,9,FALSE)</f>
        <v>ZTWM-CDGS-XS-2024-0248-五冶钢构-南充市医学院项目</v>
      </c>
      <c r="R347" s="15"/>
    </row>
    <row r="348" hidden="1" spans="2:18">
      <c r="B348" s="28" t="s">
        <v>60</v>
      </c>
      <c r="C348" s="58">
        <v>45701</v>
      </c>
      <c r="D348" s="28" t="str">
        <f>VLOOKUP(B348,辅助信息!E:K,7,FALSE)</f>
        <v>JWDDCD2025051000019</v>
      </c>
      <c r="E348" s="28" t="str">
        <f>VLOOKUP(F348,辅助信息!A:B,2,FALSE)</f>
        <v>螺纹钢</v>
      </c>
      <c r="F348" s="28" t="s">
        <v>32</v>
      </c>
      <c r="G348" s="24">
        <v>35</v>
      </c>
      <c r="H348" s="24" t="e">
        <f>_xlfn._xlws.FILTER(#REF!,#REF!&amp;#REF!&amp;#REF!&amp;#REF!=C348&amp;F348&amp;I348&amp;J348,"未发货")</f>
        <v>#REF!</v>
      </c>
      <c r="I348" s="28" t="str">
        <f>VLOOKUP(B348,辅助信息!E:I,3,FALSE)</f>
        <v>(五冶钢构医学科学产业园建设项目房建二部-六标)四川省南充市顺庆区搬罾街道学府大道二段</v>
      </c>
      <c r="J348" s="28" t="str">
        <f>VLOOKUP(B348,辅助信息!E:I,4,FALSE)</f>
        <v>安南</v>
      </c>
      <c r="K348" s="28">
        <f>VLOOKUP(J348,辅助信息!H:I,2,FALSE)</f>
        <v>19950525030</v>
      </c>
      <c r="L348" s="66"/>
      <c r="M348" s="79">
        <v>45702</v>
      </c>
      <c r="N348" s="45"/>
      <c r="O348" s="49">
        <f ca="1" t="shared" si="0"/>
        <v>0</v>
      </c>
      <c r="P348" s="49">
        <f ca="1" t="shared" si="1"/>
        <v>134</v>
      </c>
      <c r="Q348" s="15" t="str">
        <f>VLOOKUP(B348,辅助信息!E:M,9,FALSE)</f>
        <v>ZTWM-CDGS-XS-2024-0248-五冶钢构-南充市医学院项目</v>
      </c>
      <c r="R348" s="15"/>
    </row>
    <row r="349" hidden="1" spans="2:18">
      <c r="B349" s="28" t="s">
        <v>60</v>
      </c>
      <c r="C349" s="58">
        <v>45701</v>
      </c>
      <c r="D349" s="28" t="str">
        <f>VLOOKUP(B349,辅助信息!E:K,7,FALSE)</f>
        <v>JWDDCD2025051000019</v>
      </c>
      <c r="E349" s="28" t="str">
        <f>VLOOKUP(F349,辅助信息!A:B,2,FALSE)</f>
        <v>螺纹钢</v>
      </c>
      <c r="F349" s="28" t="s">
        <v>18</v>
      </c>
      <c r="G349" s="24">
        <v>70</v>
      </c>
      <c r="H349" s="24" t="e">
        <f>_xlfn._xlws.FILTER(#REF!,#REF!&amp;#REF!&amp;#REF!&amp;#REF!=C349&amp;F349&amp;I349&amp;J349,"未发货")</f>
        <v>#REF!</v>
      </c>
      <c r="I349" s="28" t="str">
        <f>VLOOKUP(B349,辅助信息!E:I,3,FALSE)</f>
        <v>(五冶钢构医学科学产业园建设项目房建二部-六标)四川省南充市顺庆区搬罾街道学府大道二段</v>
      </c>
      <c r="J349" s="28" t="str">
        <f>VLOOKUP(B349,辅助信息!E:I,4,FALSE)</f>
        <v>安南</v>
      </c>
      <c r="K349" s="28">
        <f>VLOOKUP(J349,辅助信息!H:I,2,FALSE)</f>
        <v>19950525030</v>
      </c>
      <c r="L349" s="64"/>
      <c r="M349" s="79">
        <v>45702</v>
      </c>
      <c r="N349" s="45"/>
      <c r="O349" s="49">
        <f ca="1" t="shared" si="0"/>
        <v>0</v>
      </c>
      <c r="P349" s="49">
        <f ca="1" t="shared" si="1"/>
        <v>134</v>
      </c>
      <c r="Q349" s="15" t="str">
        <f>VLOOKUP(B349,辅助信息!E:M,9,FALSE)</f>
        <v>ZTWM-CDGS-XS-2024-0248-五冶钢构-南充市医学院项目</v>
      </c>
      <c r="R349" s="15"/>
    </row>
    <row r="350" s="15" customFormat="1" hidden="1" spans="2:17">
      <c r="B350" s="28" t="s">
        <v>80</v>
      </c>
      <c r="C350" s="58">
        <v>45702</v>
      </c>
      <c r="D350" s="28" t="e">
        <f>VLOOKUP(B350,辅助信息!E:K,7,FALSE)</f>
        <v>#N/A</v>
      </c>
      <c r="E350" s="28" t="str">
        <f>VLOOKUP(F350,辅助信息!A:B,2,FALSE)</f>
        <v>盘螺</v>
      </c>
      <c r="F350" s="28" t="s">
        <v>49</v>
      </c>
      <c r="G350" s="24">
        <v>7.5</v>
      </c>
      <c r="H350" s="24" t="e">
        <f>_xlfn._xlws.FILTER(#REF!,#REF!&amp;#REF!&amp;#REF!&amp;#REF!=C350&amp;F350&amp;I350&amp;J350,"未发货")</f>
        <v>#REF!</v>
      </c>
      <c r="I350" s="28" t="e">
        <f>VLOOKUP(B350,辅助信息!E:I,3,FALSE)</f>
        <v>#N/A</v>
      </c>
      <c r="J350" s="28" t="e">
        <f>VLOOKUP(B350,辅助信息!E:I,4,FALSE)</f>
        <v>#N/A</v>
      </c>
      <c r="K350" s="28" t="e">
        <f>VLOOKUP(J350,辅助信息!H:I,2,FALSE)</f>
        <v>#N/A</v>
      </c>
      <c r="L350" s="31" t="e">
        <f>VLOOKUP(B350,辅助信息!E:J,6,FALSE)</f>
        <v>#N/A</v>
      </c>
      <c r="M350" s="79">
        <v>45703</v>
      </c>
      <c r="N350" s="79"/>
      <c r="O350" s="49">
        <f ca="1" t="shared" si="0"/>
        <v>0</v>
      </c>
      <c r="P350" s="49">
        <f ca="1" t="shared" si="1"/>
        <v>133</v>
      </c>
      <c r="Q350" s="15" t="e">
        <f>VLOOKUP(B350,辅助信息!E:M,9,FALSE)</f>
        <v>#N/A</v>
      </c>
    </row>
    <row r="351" s="15" customFormat="1" hidden="1" spans="2:17">
      <c r="B351" s="28" t="s">
        <v>80</v>
      </c>
      <c r="C351" s="58">
        <v>45702</v>
      </c>
      <c r="D351" s="28" t="e">
        <f>VLOOKUP(B351,辅助信息!E:K,7,FALSE)</f>
        <v>#N/A</v>
      </c>
      <c r="E351" s="28" t="str">
        <f>VLOOKUP(F351,辅助信息!A:B,2,FALSE)</f>
        <v>盘螺</v>
      </c>
      <c r="F351" s="28" t="s">
        <v>40</v>
      </c>
      <c r="G351" s="24">
        <v>15</v>
      </c>
      <c r="H351" s="24" t="e">
        <f>_xlfn._xlws.FILTER(#REF!,#REF!&amp;#REF!&amp;#REF!&amp;#REF!=C351&amp;F351&amp;I351&amp;J351,"未发货")</f>
        <v>#REF!</v>
      </c>
      <c r="I351" s="28" t="e">
        <f>VLOOKUP(B351,辅助信息!E:I,3,FALSE)</f>
        <v>#N/A</v>
      </c>
      <c r="J351" s="28" t="e">
        <f>VLOOKUP(B351,辅助信息!E:I,4,FALSE)</f>
        <v>#N/A</v>
      </c>
      <c r="K351" s="28" t="e">
        <f>VLOOKUP(J351,辅助信息!H:I,2,FALSE)</f>
        <v>#N/A</v>
      </c>
      <c r="L351" s="66"/>
      <c r="M351" s="79">
        <v>45703</v>
      </c>
      <c r="N351" s="79"/>
      <c r="O351" s="49">
        <f ca="1" t="shared" si="0"/>
        <v>0</v>
      </c>
      <c r="P351" s="49">
        <f ca="1" t="shared" si="1"/>
        <v>133</v>
      </c>
      <c r="Q351" s="15" t="e">
        <f>VLOOKUP(B351,辅助信息!E:M,9,FALSE)</f>
        <v>#N/A</v>
      </c>
    </row>
    <row r="352" s="15" customFormat="1" hidden="1" spans="2:17">
      <c r="B352" s="28" t="s">
        <v>80</v>
      </c>
      <c r="C352" s="58">
        <v>45702</v>
      </c>
      <c r="D352" s="28" t="e">
        <f>VLOOKUP(B352,辅助信息!E:K,7,FALSE)</f>
        <v>#N/A</v>
      </c>
      <c r="E352" s="28" t="str">
        <f>VLOOKUP(F352,辅助信息!A:B,2,FALSE)</f>
        <v>螺纹钢</v>
      </c>
      <c r="F352" s="28" t="s">
        <v>30</v>
      </c>
      <c r="G352" s="24">
        <v>12</v>
      </c>
      <c r="H352" s="24" t="e">
        <f>_xlfn._xlws.FILTER(#REF!,#REF!&amp;#REF!&amp;#REF!&amp;#REF!=C352&amp;F352&amp;I352&amp;J352,"未发货")</f>
        <v>#REF!</v>
      </c>
      <c r="I352" s="28" t="e">
        <f>VLOOKUP(B352,辅助信息!E:I,3,FALSE)</f>
        <v>#N/A</v>
      </c>
      <c r="J352" s="28" t="e">
        <f>VLOOKUP(B352,辅助信息!E:I,4,FALSE)</f>
        <v>#N/A</v>
      </c>
      <c r="K352" s="28" t="e">
        <f>VLOOKUP(J352,辅助信息!H:I,2,FALSE)</f>
        <v>#N/A</v>
      </c>
      <c r="L352" s="64"/>
      <c r="M352" s="79">
        <v>45703</v>
      </c>
      <c r="N352" s="79"/>
      <c r="O352" s="49">
        <f ca="1" t="shared" si="0"/>
        <v>0</v>
      </c>
      <c r="P352" s="49">
        <f ca="1" t="shared" si="1"/>
        <v>133</v>
      </c>
      <c r="Q352" s="15" t="e">
        <f>VLOOKUP(B352,辅助信息!E:M,9,FALSE)</f>
        <v>#N/A</v>
      </c>
    </row>
    <row r="353" hidden="1" spans="1:18">
      <c r="A353" s="15"/>
      <c r="B353" s="28" t="s">
        <v>64</v>
      </c>
      <c r="C353" s="58">
        <v>45702</v>
      </c>
      <c r="D353" s="28" t="str">
        <f>VLOOKUP(B353,辅助信息!E:K,7,FALSE)</f>
        <v>JWDDCD2024102400111</v>
      </c>
      <c r="E353" s="28" t="str">
        <f>VLOOKUP(F353,辅助信息!A:B,2,FALSE)</f>
        <v>螺纹钢</v>
      </c>
      <c r="F353" s="28" t="s">
        <v>27</v>
      </c>
      <c r="G353" s="24">
        <v>21</v>
      </c>
      <c r="H353" s="24" t="e">
        <f>_xlfn._xlws.FILTER(#REF!,#REF!&amp;#REF!&amp;#REF!&amp;#REF!=C353&amp;F353&amp;I353&amp;J353,"未发货")</f>
        <v>#REF!</v>
      </c>
      <c r="I353" s="28" t="str">
        <f>VLOOKUP(B353,辅助信息!E:I,3,FALSE)</f>
        <v>（五冶达州国道542项目-三工区桥梁3工段）四川省达州市达川区赵固镇水文村原村委会下300米</v>
      </c>
      <c r="J353" s="28" t="str">
        <f>VLOOKUP(B353,辅助信息!E:I,4,FALSE)</f>
        <v>李代茂</v>
      </c>
      <c r="K353" s="28">
        <f>VLOOKUP(J353,辅助信息!H:I,2,FALSE)</f>
        <v>18302833536</v>
      </c>
      <c r="L353" s="81" t="str">
        <f>VLOOKUP(B356,辅助信息!E:J,6,FALSE)</f>
        <v>五冶建设送货单,送货车型9.6米,装货前联系收货人核实到场规格,没提前告知进场规格现场不给予接收</v>
      </c>
      <c r="M353" s="79">
        <v>45704</v>
      </c>
      <c r="N353" s="45"/>
      <c r="O353" s="49">
        <f ca="1" t="shared" si="0"/>
        <v>0</v>
      </c>
      <c r="P353" s="49">
        <f ca="1" t="shared" si="1"/>
        <v>132</v>
      </c>
      <c r="Q353" s="15" t="str">
        <f>VLOOKUP(B353,辅助信息!E:M,9,FALSE)</f>
        <v>ZTWM-CDGS-XS-2024-0181-五冶天府-国道542项目（二批次）</v>
      </c>
      <c r="R353" s="15"/>
    </row>
    <row r="354" hidden="1" spans="1:18">
      <c r="A354" s="15"/>
      <c r="B354" s="28" t="s">
        <v>64</v>
      </c>
      <c r="C354" s="58">
        <v>45702</v>
      </c>
      <c r="D354" s="28" t="str">
        <f>VLOOKUP(B354,辅助信息!E:K,7,FALSE)</f>
        <v>JWDDCD2024102400111</v>
      </c>
      <c r="E354" s="28" t="str">
        <f>VLOOKUP(F354,辅助信息!A:B,2,FALSE)</f>
        <v>螺纹钢</v>
      </c>
      <c r="F354" s="28" t="s">
        <v>32</v>
      </c>
      <c r="G354" s="24">
        <v>21</v>
      </c>
      <c r="H354" s="24" t="e">
        <f>_xlfn._xlws.FILTER(#REF!,#REF!&amp;#REF!&amp;#REF!&amp;#REF!=C354&amp;F354&amp;I354&amp;J354,"未发货")</f>
        <v>#REF!</v>
      </c>
      <c r="I354" s="28" t="str">
        <f>VLOOKUP(B354,辅助信息!E:I,3,FALSE)</f>
        <v>（五冶达州国道542项目-三工区桥梁3工段）四川省达州市达川区赵固镇水文村原村委会下300米</v>
      </c>
      <c r="J354" s="28" t="str">
        <f>VLOOKUP(B354,辅助信息!E:I,4,FALSE)</f>
        <v>李代茂</v>
      </c>
      <c r="K354" s="28">
        <f>VLOOKUP(J354,辅助信息!H:I,2,FALSE)</f>
        <v>18302833536</v>
      </c>
      <c r="L354" s="66"/>
      <c r="M354" s="79">
        <v>45704</v>
      </c>
      <c r="N354" s="45"/>
      <c r="O354" s="49">
        <f ca="1" t="shared" si="0"/>
        <v>0</v>
      </c>
      <c r="P354" s="49">
        <f ca="1" t="shared" si="1"/>
        <v>132</v>
      </c>
      <c r="Q354" s="15" t="str">
        <f>VLOOKUP(B354,辅助信息!E:M,9,FALSE)</f>
        <v>ZTWM-CDGS-XS-2024-0181-五冶天府-国道542项目（二批次）</v>
      </c>
      <c r="R354" s="15"/>
    </row>
    <row r="355" hidden="1" spans="1:18">
      <c r="A355" s="15"/>
      <c r="B355" s="28" t="s">
        <v>64</v>
      </c>
      <c r="C355" s="58">
        <v>45702</v>
      </c>
      <c r="D355" s="28" t="str">
        <f>VLOOKUP(B355,辅助信息!E:K,7,FALSE)</f>
        <v>JWDDCD2024102400111</v>
      </c>
      <c r="E355" s="28" t="str">
        <f>VLOOKUP(F355,辅助信息!A:B,2,FALSE)</f>
        <v>螺纹钢</v>
      </c>
      <c r="F355" s="28" t="s">
        <v>18</v>
      </c>
      <c r="G355" s="24">
        <v>21</v>
      </c>
      <c r="H355" s="24" t="e">
        <f>_xlfn._xlws.FILTER(#REF!,#REF!&amp;#REF!&amp;#REF!&amp;#REF!=C355&amp;F355&amp;I355&amp;J355,"未发货")</f>
        <v>#REF!</v>
      </c>
      <c r="I355" s="28" t="str">
        <f>VLOOKUP(B355,辅助信息!E:I,3,FALSE)</f>
        <v>（五冶达州国道542项目-三工区桥梁3工段）四川省达州市达川区赵固镇水文村原村委会下300米</v>
      </c>
      <c r="J355" s="28" t="str">
        <f>VLOOKUP(B355,辅助信息!E:I,4,FALSE)</f>
        <v>李代茂</v>
      </c>
      <c r="K355" s="28">
        <f>VLOOKUP(J355,辅助信息!H:I,2,FALSE)</f>
        <v>18302833536</v>
      </c>
      <c r="L355" s="66"/>
      <c r="M355" s="79">
        <v>45704</v>
      </c>
      <c r="N355" s="45"/>
      <c r="O355" s="49">
        <f ca="1" t="shared" si="0"/>
        <v>0</v>
      </c>
      <c r="P355" s="49">
        <f ca="1" t="shared" si="1"/>
        <v>132</v>
      </c>
      <c r="Q355" s="15" t="str">
        <f>VLOOKUP(B355,辅助信息!E:M,9,FALSE)</f>
        <v>ZTWM-CDGS-XS-2024-0181-五冶天府-国道542项目（二批次）</v>
      </c>
      <c r="R355" s="15"/>
    </row>
    <row r="356" hidden="1" spans="2:18">
      <c r="B356" s="28" t="s">
        <v>64</v>
      </c>
      <c r="C356" s="58">
        <v>45702</v>
      </c>
      <c r="D356" s="28" t="str">
        <f>VLOOKUP(B356,辅助信息!E:K,7,FALSE)</f>
        <v>JWDDCD2024102400111</v>
      </c>
      <c r="E356" s="28" t="str">
        <f>VLOOKUP(F356,辅助信息!A:B,2,FALSE)</f>
        <v>螺纹钢</v>
      </c>
      <c r="F356" s="28" t="s">
        <v>65</v>
      </c>
      <c r="G356" s="24">
        <v>42</v>
      </c>
      <c r="H356" s="24" t="e">
        <f>_xlfn._xlws.FILTER(#REF!,#REF!&amp;#REF!&amp;#REF!&amp;#REF!=C356&amp;F356&amp;I356&amp;J356,"未发货")</f>
        <v>#REF!</v>
      </c>
      <c r="I356" s="28" t="str">
        <f>VLOOKUP(B356,辅助信息!E:I,3,FALSE)</f>
        <v>（五冶达州国道542项目-三工区桥梁3工段）四川省达州市达川区赵固镇水文村原村委会下300米</v>
      </c>
      <c r="J356" s="28" t="str">
        <f>VLOOKUP(B356,辅助信息!E:I,4,FALSE)</f>
        <v>李代茂</v>
      </c>
      <c r="K356" s="28">
        <f>VLOOKUP(J356,辅助信息!H:I,2,FALSE)</f>
        <v>18302833536</v>
      </c>
      <c r="L356" s="64"/>
      <c r="M356" s="79">
        <v>45704</v>
      </c>
      <c r="N356" s="45"/>
      <c r="O356" s="49">
        <f ca="1" t="shared" si="0"/>
        <v>0</v>
      </c>
      <c r="P356" s="49">
        <f ca="1" t="shared" si="1"/>
        <v>132</v>
      </c>
      <c r="Q356" s="15" t="str">
        <f>VLOOKUP(B356,辅助信息!E:M,9,FALSE)</f>
        <v>ZTWM-CDGS-XS-2024-0181-五冶天府-国道542项目（二批次）</v>
      </c>
      <c r="R356" s="15"/>
    </row>
    <row r="357" hidden="1" spans="2:18">
      <c r="B357" s="28" t="s">
        <v>48</v>
      </c>
      <c r="C357" s="58">
        <v>45702</v>
      </c>
      <c r="D357" s="28" t="str">
        <f>VLOOKUP(B357,辅助信息!E:K,7,FALSE)</f>
        <v>ZTWM-CDGS-YL-20240529-006</v>
      </c>
      <c r="E357" s="28" t="str">
        <f>VLOOKUP(F357,辅助信息!A:B,2,FALSE)</f>
        <v>盘螺</v>
      </c>
      <c r="F357" s="28" t="s">
        <v>49</v>
      </c>
      <c r="G357" s="24">
        <v>3</v>
      </c>
      <c r="H357" s="24" t="e">
        <f>_xlfn._xlws.FILTER(#REF!,#REF!&amp;#REF!&amp;#REF!&amp;#REF!=C357&amp;F357&amp;I357&amp;J357,"未发货")</f>
        <v>#REF!</v>
      </c>
      <c r="I357" s="28" t="str">
        <f>VLOOKUP(B357,辅助信息!E:I,3,FALSE)</f>
        <v>(华西颐海-科创农业生态谷-1号钢筋房)成都市简阳市白金山水库</v>
      </c>
      <c r="J357" s="28" t="str">
        <f>VLOOKUP(B357,辅助信息!E:I,4,FALSE)</f>
        <v>石清国</v>
      </c>
      <c r="K357" s="28">
        <f>VLOOKUP(J357,辅助信息!H:I,2,FALSE)</f>
        <v>13458642015</v>
      </c>
      <c r="L357" s="31" t="str">
        <f>VLOOKUP(B357,辅助信息!E:J,6,FALSE)</f>
        <v>优先威钢,我方卸车,新老国标钢厂不加价可直发</v>
      </c>
      <c r="M357" s="79">
        <v>45705</v>
      </c>
      <c r="N357" s="45"/>
      <c r="O357" s="49">
        <f ca="1" t="shared" si="0"/>
        <v>0</v>
      </c>
      <c r="P357" s="49">
        <f ca="1" t="shared" si="1"/>
        <v>131</v>
      </c>
      <c r="Q357" s="15" t="str">
        <f>VLOOKUP(B357,辅助信息!E:M,9,FALSE)</f>
        <v>ZTWM-CDGS-XS-2024-0093-华西-颐海科创农业生态谷</v>
      </c>
      <c r="R357" s="15"/>
    </row>
    <row r="358" hidden="1" spans="2:18">
      <c r="B358" s="28" t="s">
        <v>48</v>
      </c>
      <c r="C358" s="58">
        <v>45702</v>
      </c>
      <c r="D358" s="28" t="str">
        <f>VLOOKUP(B358,辅助信息!E:K,7,FALSE)</f>
        <v>ZTWM-CDGS-YL-20240529-006</v>
      </c>
      <c r="E358" s="28" t="str">
        <f>VLOOKUP(F358,辅助信息!A:B,2,FALSE)</f>
        <v>盘螺</v>
      </c>
      <c r="F358" s="28" t="s">
        <v>40</v>
      </c>
      <c r="G358" s="24">
        <v>10</v>
      </c>
      <c r="H358" s="24" t="e">
        <f>_xlfn._xlws.FILTER(#REF!,#REF!&amp;#REF!&amp;#REF!&amp;#REF!=C358&amp;F358&amp;I358&amp;J358,"未发货")</f>
        <v>#REF!</v>
      </c>
      <c r="I358" s="28" t="str">
        <f>VLOOKUP(B358,辅助信息!E:I,3,FALSE)</f>
        <v>(华西颐海-科创农业生态谷-1号钢筋房)成都市简阳市白金山水库</v>
      </c>
      <c r="J358" s="28" t="str">
        <f>VLOOKUP(B358,辅助信息!E:I,4,FALSE)</f>
        <v>石清国</v>
      </c>
      <c r="K358" s="28">
        <f>VLOOKUP(J358,辅助信息!H:I,2,FALSE)</f>
        <v>13458642015</v>
      </c>
      <c r="L358" s="66"/>
      <c r="M358" s="79">
        <v>45705</v>
      </c>
      <c r="N358" s="45"/>
      <c r="O358" s="49">
        <f ca="1" t="shared" si="0"/>
        <v>0</v>
      </c>
      <c r="P358" s="49">
        <f ca="1" t="shared" si="1"/>
        <v>131</v>
      </c>
      <c r="Q358" s="15" t="str">
        <f>VLOOKUP(B358,辅助信息!E:M,9,FALSE)</f>
        <v>ZTWM-CDGS-XS-2024-0093-华西-颐海科创农业生态谷</v>
      </c>
      <c r="R358" s="15"/>
    </row>
    <row r="359" hidden="1" spans="2:18">
      <c r="B359" s="28" t="s">
        <v>48</v>
      </c>
      <c r="C359" s="58">
        <v>45702</v>
      </c>
      <c r="D359" s="28" t="str">
        <f>VLOOKUP(B359,辅助信息!E:K,7,FALSE)</f>
        <v>ZTWM-CDGS-YL-20240529-006</v>
      </c>
      <c r="E359" s="28" t="str">
        <f>VLOOKUP(F359,辅助信息!A:B,2,FALSE)</f>
        <v>盘螺</v>
      </c>
      <c r="F359" s="28" t="s">
        <v>41</v>
      </c>
      <c r="G359" s="24">
        <v>10</v>
      </c>
      <c r="H359" s="24" t="e">
        <f>_xlfn._xlws.FILTER(#REF!,#REF!&amp;#REF!&amp;#REF!&amp;#REF!=C359&amp;F359&amp;I359&amp;J359,"未发货")</f>
        <v>#REF!</v>
      </c>
      <c r="I359" s="28" t="str">
        <f>VLOOKUP(B359,辅助信息!E:I,3,FALSE)</f>
        <v>(华西颐海-科创农业生态谷-1号钢筋房)成都市简阳市白金山水库</v>
      </c>
      <c r="J359" s="28" t="str">
        <f>VLOOKUP(B359,辅助信息!E:I,4,FALSE)</f>
        <v>石清国</v>
      </c>
      <c r="K359" s="28">
        <f>VLOOKUP(J359,辅助信息!H:I,2,FALSE)</f>
        <v>13458642015</v>
      </c>
      <c r="L359" s="66"/>
      <c r="M359" s="79">
        <v>45705</v>
      </c>
      <c r="N359" s="45"/>
      <c r="O359" s="49">
        <f ca="1" t="shared" si="0"/>
        <v>0</v>
      </c>
      <c r="P359" s="49">
        <f ca="1" t="shared" si="1"/>
        <v>131</v>
      </c>
      <c r="Q359" s="15" t="str">
        <f>VLOOKUP(B359,辅助信息!E:M,9,FALSE)</f>
        <v>ZTWM-CDGS-XS-2024-0093-华西-颐海科创农业生态谷</v>
      </c>
      <c r="R359" s="15"/>
    </row>
    <row r="360" hidden="1" spans="2:18">
      <c r="B360" s="28" t="s">
        <v>48</v>
      </c>
      <c r="C360" s="58">
        <v>45702</v>
      </c>
      <c r="D360" s="28" t="str">
        <f>VLOOKUP(B360,辅助信息!E:K,7,FALSE)</f>
        <v>ZTWM-CDGS-YL-20240529-006</v>
      </c>
      <c r="E360" s="28" t="str">
        <f>VLOOKUP(F360,辅助信息!A:B,2,FALSE)</f>
        <v>螺纹钢</v>
      </c>
      <c r="F360" s="28" t="s">
        <v>66</v>
      </c>
      <c r="G360" s="24">
        <v>12</v>
      </c>
      <c r="H360" s="24" t="e">
        <f>_xlfn._xlws.FILTER(#REF!,#REF!&amp;#REF!&amp;#REF!&amp;#REF!=C360&amp;F360&amp;I360&amp;J360,"未发货")</f>
        <v>#REF!</v>
      </c>
      <c r="I360" s="28" t="str">
        <f>VLOOKUP(B360,辅助信息!E:I,3,FALSE)</f>
        <v>(华西颐海-科创农业生态谷-1号钢筋房)成都市简阳市白金山水库</v>
      </c>
      <c r="J360" s="28" t="str">
        <f>VLOOKUP(B360,辅助信息!E:I,4,FALSE)</f>
        <v>石清国</v>
      </c>
      <c r="K360" s="28">
        <f>VLOOKUP(J360,辅助信息!H:I,2,FALSE)</f>
        <v>13458642015</v>
      </c>
      <c r="L360" s="66"/>
      <c r="M360" s="79">
        <v>45705</v>
      </c>
      <c r="N360" s="45"/>
      <c r="O360" s="49">
        <f ca="1" t="shared" si="0"/>
        <v>0</v>
      </c>
      <c r="P360" s="49">
        <f ca="1" t="shared" si="1"/>
        <v>131</v>
      </c>
      <c r="Q360" s="15" t="str">
        <f>VLOOKUP(B360,辅助信息!E:M,9,FALSE)</f>
        <v>ZTWM-CDGS-XS-2024-0093-华西-颐海科创农业生态谷</v>
      </c>
      <c r="R360" s="15"/>
    </row>
    <row r="361" hidden="1" spans="2:18">
      <c r="B361" s="28" t="s">
        <v>48</v>
      </c>
      <c r="C361" s="58">
        <v>45702</v>
      </c>
      <c r="D361" s="28" t="str">
        <f>VLOOKUP(B361,辅助信息!E:K,7,FALSE)</f>
        <v>ZTWM-CDGS-YL-20240529-006</v>
      </c>
      <c r="E361" s="28" t="str">
        <f>VLOOKUP(F361,辅助信息!A:B,2,FALSE)</f>
        <v>螺纹钢</v>
      </c>
      <c r="F361" s="28" t="s">
        <v>22</v>
      </c>
      <c r="G361" s="24">
        <v>6</v>
      </c>
      <c r="H361" s="24" t="e">
        <f>_xlfn._xlws.FILTER(#REF!,#REF!&amp;#REF!&amp;#REF!&amp;#REF!=C361&amp;F361&amp;I361&amp;J361,"未发货")</f>
        <v>#REF!</v>
      </c>
      <c r="I361" s="28" t="str">
        <f>VLOOKUP(B361,辅助信息!E:I,3,FALSE)</f>
        <v>(华西颐海-科创农业生态谷-1号钢筋房)成都市简阳市白金山水库</v>
      </c>
      <c r="J361" s="28" t="str">
        <f>VLOOKUP(B361,辅助信息!E:I,4,FALSE)</f>
        <v>石清国</v>
      </c>
      <c r="K361" s="28">
        <f>VLOOKUP(J361,辅助信息!H:I,2,FALSE)</f>
        <v>13458642015</v>
      </c>
      <c r="L361" s="64"/>
      <c r="M361" s="79">
        <v>45705</v>
      </c>
      <c r="N361" s="45"/>
      <c r="O361" s="49">
        <f ca="1" t="shared" si="0"/>
        <v>0</v>
      </c>
      <c r="P361" s="49">
        <f ca="1" t="shared" si="1"/>
        <v>131</v>
      </c>
      <c r="Q361" s="15" t="str">
        <f>VLOOKUP(B361,辅助信息!E:M,9,FALSE)</f>
        <v>ZTWM-CDGS-XS-2024-0093-华西-颐海科创农业生态谷</v>
      </c>
      <c r="R361" s="15"/>
    </row>
    <row r="362" hidden="1" spans="2:18">
      <c r="B362" s="28" t="s">
        <v>29</v>
      </c>
      <c r="C362" s="58">
        <v>45702</v>
      </c>
      <c r="D362" s="28" t="str">
        <f>VLOOKUP(B362,辅助信息!E:K,7,FALSE)</f>
        <v>JWDDCD2024102400111</v>
      </c>
      <c r="E362" s="28" t="str">
        <f>VLOOKUP(F362,辅助信息!A:B,2,FALSE)</f>
        <v>螺纹钢</v>
      </c>
      <c r="F362" s="28" t="s">
        <v>27</v>
      </c>
      <c r="G362" s="24">
        <v>15</v>
      </c>
      <c r="H362" s="24" t="e">
        <f>_xlfn._xlws.FILTER(#REF!,#REF!&amp;#REF!&amp;#REF!&amp;#REF!=C362&amp;F362&amp;I362&amp;J362,"未发货")</f>
        <v>#REF!</v>
      </c>
      <c r="I362" s="28" t="str">
        <f>VLOOKUP(B362,辅助信息!E:I,3,FALSE)</f>
        <v>（五冶达州国道542项目-二工区黄家湾隧道工段）四川省达州市达川区赵固镇黄家坡</v>
      </c>
      <c r="J362" s="28" t="str">
        <f>VLOOKUP(B362,辅助信息!E:I,4,FALSE)</f>
        <v>罗永方</v>
      </c>
      <c r="K362" s="28">
        <f>VLOOKUP(J362,辅助信息!H:I,2,FALSE)</f>
        <v>13551450899</v>
      </c>
      <c r="L362" s="31" t="str">
        <f>VLOOKUP(B362,辅助信息!E:J,6,FALSE)</f>
        <v>五冶建设送货单,4份材质书,送货车型9.6米,装货前联系收货人核实到场规格,没提前告知进场规格现场不给予接收</v>
      </c>
      <c r="M362" s="79">
        <v>45705</v>
      </c>
      <c r="N362" s="45"/>
      <c r="O362" s="49">
        <f ca="1" t="shared" si="0"/>
        <v>0</v>
      </c>
      <c r="P362" s="49">
        <f ca="1" t="shared" si="1"/>
        <v>131</v>
      </c>
      <c r="Q362" s="15" t="str">
        <f>VLOOKUP(B362,辅助信息!E:M,9,FALSE)</f>
        <v>ZTWM-CDGS-XS-2024-0181-五冶天府-国道542项目（二批次）</v>
      </c>
      <c r="R362" s="15"/>
    </row>
    <row r="363" hidden="1" spans="1:18">
      <c r="A363" s="80">
        <v>15</v>
      </c>
      <c r="B363" s="28" t="s">
        <v>29</v>
      </c>
      <c r="C363" s="58">
        <v>45702</v>
      </c>
      <c r="D363" s="28" t="str">
        <f>VLOOKUP(B363,辅助信息!E:K,7,FALSE)</f>
        <v>JWDDCD2024102400111</v>
      </c>
      <c r="E363" s="28" t="str">
        <f>VLOOKUP(F363,辅助信息!A:B,2,FALSE)</f>
        <v>螺纹钢</v>
      </c>
      <c r="F363" s="28" t="s">
        <v>32</v>
      </c>
      <c r="G363" s="24">
        <v>20</v>
      </c>
      <c r="H363" s="24" t="e">
        <f>_xlfn._xlws.FILTER(#REF!,#REF!&amp;#REF!&amp;#REF!&amp;#REF!=C363&amp;F363&amp;I363&amp;J363,"未发货")</f>
        <v>#REF!</v>
      </c>
      <c r="I363" s="28" t="str">
        <f>VLOOKUP(B363,辅助信息!E:I,3,FALSE)</f>
        <v>（五冶达州国道542项目-二工区黄家湾隧道工段）四川省达州市达川区赵固镇黄家坡</v>
      </c>
      <c r="J363" s="28" t="str">
        <f>VLOOKUP(B363,辅助信息!E:I,4,FALSE)</f>
        <v>罗永方</v>
      </c>
      <c r="K363" s="28">
        <f>VLOOKUP(J363,辅助信息!H:I,2,FALSE)</f>
        <v>13551450899</v>
      </c>
      <c r="L363" s="66"/>
      <c r="M363" s="79">
        <v>45705</v>
      </c>
      <c r="N363" s="45"/>
      <c r="O363" s="49">
        <f ca="1" t="shared" si="0"/>
        <v>0</v>
      </c>
      <c r="P363" s="49">
        <f ca="1" t="shared" si="1"/>
        <v>131</v>
      </c>
      <c r="Q363" s="15" t="str">
        <f>VLOOKUP(B363,辅助信息!E:M,9,FALSE)</f>
        <v>ZTWM-CDGS-XS-2024-0181-五冶天府-国道542项目（二批次）</v>
      </c>
      <c r="R363" s="15"/>
    </row>
    <row r="364" hidden="1" spans="2:18">
      <c r="B364" s="28" t="s">
        <v>29</v>
      </c>
      <c r="C364" s="58">
        <v>45702</v>
      </c>
      <c r="D364" s="28" t="str">
        <f>VLOOKUP(B364,辅助信息!E:K,7,FALSE)</f>
        <v>JWDDCD2024102400111</v>
      </c>
      <c r="E364" s="28" t="str">
        <f>VLOOKUP(F364,辅助信息!A:B,2,FALSE)</f>
        <v>螺纹钢</v>
      </c>
      <c r="F364" s="28" t="s">
        <v>30</v>
      </c>
      <c r="G364" s="24">
        <v>35</v>
      </c>
      <c r="H364" s="24" t="e">
        <f>_xlfn._xlws.FILTER(#REF!,#REF!&amp;#REF!&amp;#REF!&amp;#REF!=C364&amp;F364&amp;I364&amp;J364,"未发货")</f>
        <v>#REF!</v>
      </c>
      <c r="I364" s="28" t="str">
        <f>VLOOKUP(B364,辅助信息!E:I,3,FALSE)</f>
        <v>（五冶达州国道542项目-二工区黄家湾隧道工段）四川省达州市达川区赵固镇黄家坡</v>
      </c>
      <c r="J364" s="28" t="str">
        <f>VLOOKUP(B364,辅助信息!E:I,4,FALSE)</f>
        <v>罗永方</v>
      </c>
      <c r="K364" s="28">
        <f>VLOOKUP(J364,辅助信息!H:I,2,FALSE)</f>
        <v>13551450899</v>
      </c>
      <c r="L364" s="64"/>
      <c r="M364" s="79">
        <v>45705</v>
      </c>
      <c r="N364" s="45"/>
      <c r="O364" s="49">
        <f ca="1" t="shared" si="0"/>
        <v>0</v>
      </c>
      <c r="P364" s="49">
        <f ca="1" t="shared" si="1"/>
        <v>131</v>
      </c>
      <c r="Q364" s="15" t="str">
        <f>VLOOKUP(B364,辅助信息!E:M,9,FALSE)</f>
        <v>ZTWM-CDGS-XS-2024-0181-五冶天府-国道542项目（二批次）</v>
      </c>
      <c r="R364" s="15"/>
    </row>
    <row r="365" hidden="1" spans="2:18">
      <c r="B365" s="28" t="s">
        <v>78</v>
      </c>
      <c r="C365" s="58">
        <v>45702</v>
      </c>
      <c r="D365" s="28" t="str">
        <f>VLOOKUP(B365,辅助信息!E:K,7,FALSE)</f>
        <v>JWDDCD2024102400111</v>
      </c>
      <c r="E365" s="28" t="str">
        <f>VLOOKUP(F365,辅助信息!A:B,2,FALSE)</f>
        <v>螺纹钢</v>
      </c>
      <c r="F365" s="28" t="s">
        <v>33</v>
      </c>
      <c r="G365" s="24">
        <v>55</v>
      </c>
      <c r="H365" s="24" t="e">
        <f>_xlfn._xlws.FILTER(#REF!,#REF!&amp;#REF!&amp;#REF!&amp;#REF!=C365&amp;F365&amp;I365&amp;J365,"未发货")</f>
        <v>#REF!</v>
      </c>
      <c r="I365" s="28" t="str">
        <f>VLOOKUP(B365,辅助信息!E:I,3,FALSE)</f>
        <v>（五冶达州国道542项目-二工区巴河特大桥工段-4号墩）达州市达川区桥湾镇陈余村</v>
      </c>
      <c r="J365" s="28" t="str">
        <f>VLOOKUP(B365,辅助信息!E:I,4,FALSE)</f>
        <v>谭福中</v>
      </c>
      <c r="K365" s="28">
        <f>VLOOKUP(J365,辅助信息!H:I,2,FALSE)</f>
        <v>15828538619</v>
      </c>
      <c r="L365" s="31" t="str">
        <f>VLOOKUP(B365,辅助信息!E:J,6,FALSE)</f>
        <v>五冶建设送货单,4份材质书,送货车型9.6米,装货前联系收货人核实到场规格,没提前告知进场规格现场不给予接收</v>
      </c>
      <c r="M365" s="79">
        <v>45705</v>
      </c>
      <c r="N365" s="45"/>
      <c r="O365" s="49">
        <f ca="1" t="shared" si="0"/>
        <v>0</v>
      </c>
      <c r="P365" s="49">
        <f ca="1" t="shared" si="1"/>
        <v>131</v>
      </c>
      <c r="Q365" s="15" t="str">
        <f>VLOOKUP(B365,辅助信息!E:M,9,FALSE)</f>
        <v>ZTWM-CDGS-XS-2024-0181-五冶天府-国道542项目（二批次）</v>
      </c>
      <c r="R365" s="15"/>
    </row>
    <row r="366" hidden="1" spans="2:18">
      <c r="B366" s="28" t="s">
        <v>78</v>
      </c>
      <c r="C366" s="58">
        <v>45702</v>
      </c>
      <c r="D366" s="28" t="str">
        <f>VLOOKUP(B366,辅助信息!E:K,7,FALSE)</f>
        <v>JWDDCD2024102400111</v>
      </c>
      <c r="E366" s="28" t="str">
        <f>VLOOKUP(F366,辅助信息!A:B,2,FALSE)</f>
        <v>螺纹钢</v>
      </c>
      <c r="F366" s="28" t="s">
        <v>28</v>
      </c>
      <c r="G366" s="24">
        <v>11</v>
      </c>
      <c r="H366" s="24" t="e">
        <f>_xlfn._xlws.FILTER(#REF!,#REF!&amp;#REF!&amp;#REF!&amp;#REF!=C366&amp;F366&amp;I366&amp;J366,"未发货")</f>
        <v>#REF!</v>
      </c>
      <c r="I366" s="28" t="str">
        <f>VLOOKUP(B366,辅助信息!E:I,3,FALSE)</f>
        <v>（五冶达州国道542项目-二工区巴河特大桥工段-4号墩）达州市达川区桥湾镇陈余村</v>
      </c>
      <c r="J366" s="28" t="str">
        <f>VLOOKUP(B366,辅助信息!E:I,4,FALSE)</f>
        <v>谭福中</v>
      </c>
      <c r="K366" s="28">
        <f>VLOOKUP(J366,辅助信息!H:I,2,FALSE)</f>
        <v>15828538619</v>
      </c>
      <c r="L366" s="66"/>
      <c r="M366" s="79">
        <v>45705</v>
      </c>
      <c r="N366" s="45"/>
      <c r="O366" s="49">
        <f ca="1" t="shared" si="0"/>
        <v>0</v>
      </c>
      <c r="P366" s="49">
        <f ca="1" t="shared" si="1"/>
        <v>131</v>
      </c>
      <c r="Q366" s="15" t="str">
        <f>VLOOKUP(B366,辅助信息!E:M,9,FALSE)</f>
        <v>ZTWM-CDGS-XS-2024-0181-五冶天府-国道542项目（二批次）</v>
      </c>
      <c r="R366" s="15"/>
    </row>
    <row r="367" hidden="1" spans="2:18">
      <c r="B367" s="28" t="s">
        <v>78</v>
      </c>
      <c r="C367" s="58">
        <v>45702</v>
      </c>
      <c r="D367" s="28" t="str">
        <f>VLOOKUP(B367,辅助信息!E:K,7,FALSE)</f>
        <v>JWDDCD2024102400111</v>
      </c>
      <c r="E367" s="28" t="str">
        <f>VLOOKUP(F367,辅助信息!A:B,2,FALSE)</f>
        <v>螺纹钢</v>
      </c>
      <c r="F367" s="28" t="s">
        <v>18</v>
      </c>
      <c r="G367" s="24">
        <v>3</v>
      </c>
      <c r="H367" s="24" t="e">
        <f>_xlfn._xlws.FILTER(#REF!,#REF!&amp;#REF!&amp;#REF!&amp;#REF!=C367&amp;F367&amp;I367&amp;J367,"未发货")</f>
        <v>#REF!</v>
      </c>
      <c r="I367" s="28" t="str">
        <f>VLOOKUP(B367,辅助信息!E:I,3,FALSE)</f>
        <v>（五冶达州国道542项目-二工区巴河特大桥工段-4号墩）达州市达川区桥湾镇陈余村</v>
      </c>
      <c r="J367" s="28" t="str">
        <f>VLOOKUP(B367,辅助信息!E:I,4,FALSE)</f>
        <v>谭福中</v>
      </c>
      <c r="K367" s="28">
        <f>VLOOKUP(J367,辅助信息!H:I,2,FALSE)</f>
        <v>15828538619</v>
      </c>
      <c r="L367" s="64"/>
      <c r="M367" s="79">
        <v>45705</v>
      </c>
      <c r="N367" s="45"/>
      <c r="O367" s="49">
        <f ca="1" t="shared" si="0"/>
        <v>0</v>
      </c>
      <c r="P367" s="49">
        <f ca="1" t="shared" si="1"/>
        <v>131</v>
      </c>
      <c r="Q367" s="15" t="str">
        <f>VLOOKUP(B367,辅助信息!E:M,9,FALSE)</f>
        <v>ZTWM-CDGS-XS-2024-0181-五冶天府-国道542项目（二批次）</v>
      </c>
      <c r="R367" s="15"/>
    </row>
    <row r="368" hidden="1" spans="2:18">
      <c r="B368" s="28" t="s">
        <v>69</v>
      </c>
      <c r="C368" s="58">
        <v>45702</v>
      </c>
      <c r="D368" s="28" t="str">
        <f>VLOOKUP(B368,辅助信息!E:K,7,FALSE)</f>
        <v>JWDDCD2025052800131</v>
      </c>
      <c r="E368" s="28" t="str">
        <f>VLOOKUP(F368,辅助信息!A:B,2,FALSE)</f>
        <v>盘螺</v>
      </c>
      <c r="F368" s="28" t="s">
        <v>40</v>
      </c>
      <c r="G368" s="24">
        <v>51</v>
      </c>
      <c r="H368" s="24" t="e">
        <f>_xlfn._xlws.FILTER(#REF!,#REF!&amp;#REF!&amp;#REF!&amp;#REF!=C368&amp;F368&amp;I368&amp;J368,"未发货")</f>
        <v>#REF!</v>
      </c>
      <c r="I368" s="28" t="str">
        <f>VLOOKUP(B368,辅助信息!E:I,3,FALSE)</f>
        <v>（商投建工达州中医药科技园-4工区-2号楼）达州市通川区达州中医药职业学院犀牛大道北段</v>
      </c>
      <c r="J368" s="28" t="str">
        <f>VLOOKUP(B368,辅助信息!E:I,4,FALSE)</f>
        <v>张扬</v>
      </c>
      <c r="K368" s="28">
        <f>VLOOKUP(J368,辅助信息!H:I,2,FALSE)</f>
        <v>18381904567</v>
      </c>
      <c r="L368" s="31" t="str">
        <f>VLOOKUP(B368,辅助信息!E:J,6,FALSE)</f>
        <v>控制炉批号！多了现场不收！,优先安排达钢,提前联系到场规格及数量</v>
      </c>
      <c r="M368" s="79">
        <v>45704</v>
      </c>
      <c r="N368" s="45"/>
      <c r="O368" s="49">
        <f ca="1" t="shared" si="0"/>
        <v>0</v>
      </c>
      <c r="P368" s="49">
        <f ca="1" t="shared" si="1"/>
        <v>132</v>
      </c>
      <c r="Q368" s="15" t="str">
        <f>VLOOKUP(B368,辅助信息!E:M,9,FALSE)</f>
        <v>ZTWM-CDGS-XS-2024-0134-商投建工达州中医药科技成果示范园项目</v>
      </c>
      <c r="R368" s="15"/>
    </row>
    <row r="369" hidden="1" spans="2:18">
      <c r="B369" s="28" t="s">
        <v>69</v>
      </c>
      <c r="C369" s="58">
        <v>45702</v>
      </c>
      <c r="D369" s="28" t="str">
        <f>VLOOKUP(B369,辅助信息!E:K,7,FALSE)</f>
        <v>JWDDCD2025052800131</v>
      </c>
      <c r="E369" s="28" t="str">
        <f>VLOOKUP(F369,辅助信息!A:B,2,FALSE)</f>
        <v>盘螺</v>
      </c>
      <c r="F369" s="28" t="s">
        <v>41</v>
      </c>
      <c r="G369" s="24">
        <v>9</v>
      </c>
      <c r="H369" s="24" t="e">
        <f>_xlfn._xlws.FILTER(#REF!,#REF!&amp;#REF!&amp;#REF!&amp;#REF!=C369&amp;F369&amp;I369&amp;J369,"未发货")</f>
        <v>#REF!</v>
      </c>
      <c r="I369" s="28" t="str">
        <f>VLOOKUP(B369,辅助信息!E:I,3,FALSE)</f>
        <v>（商投建工达州中医药科技园-4工区-2号楼）达州市通川区达州中医药职业学院犀牛大道北段</v>
      </c>
      <c r="J369" s="28" t="str">
        <f>VLOOKUP(B369,辅助信息!E:I,4,FALSE)</f>
        <v>张扬</v>
      </c>
      <c r="K369" s="28">
        <f>VLOOKUP(J369,辅助信息!H:I,2,FALSE)</f>
        <v>18381904567</v>
      </c>
      <c r="L369" s="66"/>
      <c r="M369" s="79">
        <v>45704</v>
      </c>
      <c r="N369" s="45"/>
      <c r="O369" s="49">
        <f ca="1" t="shared" si="0"/>
        <v>0</v>
      </c>
      <c r="P369" s="49">
        <f ca="1" t="shared" si="1"/>
        <v>132</v>
      </c>
      <c r="Q369" s="15" t="str">
        <f>VLOOKUP(B369,辅助信息!E:M,9,FALSE)</f>
        <v>ZTWM-CDGS-XS-2024-0134-商投建工达州中医药科技成果示范园项目</v>
      </c>
      <c r="R369" s="15"/>
    </row>
    <row r="370" hidden="1" spans="2:18">
      <c r="B370" s="28" t="s">
        <v>69</v>
      </c>
      <c r="C370" s="58">
        <v>45702</v>
      </c>
      <c r="D370" s="28" t="str">
        <f>VLOOKUP(B370,辅助信息!E:K,7,FALSE)</f>
        <v>JWDDCD2025052800131</v>
      </c>
      <c r="E370" s="28" t="str">
        <f>VLOOKUP(F370,辅助信息!A:B,2,FALSE)</f>
        <v>螺纹钢</v>
      </c>
      <c r="F370" s="28" t="s">
        <v>27</v>
      </c>
      <c r="G370" s="24">
        <v>15</v>
      </c>
      <c r="H370" s="24" t="e">
        <f>_xlfn._xlws.FILTER(#REF!,#REF!&amp;#REF!&amp;#REF!&amp;#REF!=C370&amp;F370&amp;I370&amp;J370,"未发货")</f>
        <v>#REF!</v>
      </c>
      <c r="I370" s="28" t="str">
        <f>VLOOKUP(B370,辅助信息!E:I,3,FALSE)</f>
        <v>（商投建工达州中医药科技园-4工区-2号楼）达州市通川区达州中医药职业学院犀牛大道北段</v>
      </c>
      <c r="J370" s="28" t="str">
        <f>VLOOKUP(B370,辅助信息!E:I,4,FALSE)</f>
        <v>张扬</v>
      </c>
      <c r="K370" s="28">
        <f>VLOOKUP(J370,辅助信息!H:I,2,FALSE)</f>
        <v>18381904567</v>
      </c>
      <c r="L370" s="66"/>
      <c r="M370" s="79">
        <v>45704</v>
      </c>
      <c r="N370" s="45"/>
      <c r="O370" s="49">
        <f ca="1" t="shared" si="0"/>
        <v>0</v>
      </c>
      <c r="P370" s="49">
        <f ca="1" t="shared" si="1"/>
        <v>132</v>
      </c>
      <c r="Q370" s="15" t="str">
        <f>VLOOKUP(B370,辅助信息!E:M,9,FALSE)</f>
        <v>ZTWM-CDGS-XS-2024-0134-商投建工达州中医药科技成果示范园项目</v>
      </c>
      <c r="R370" s="15"/>
    </row>
    <row r="371" hidden="1" spans="2:18">
      <c r="B371" s="28" t="s">
        <v>69</v>
      </c>
      <c r="C371" s="58">
        <v>45702</v>
      </c>
      <c r="D371" s="28" t="str">
        <f>VLOOKUP(B371,辅助信息!E:K,7,FALSE)</f>
        <v>JWDDCD2025052800131</v>
      </c>
      <c r="E371" s="28" t="str">
        <f>VLOOKUP(F371,辅助信息!A:B,2,FALSE)</f>
        <v>螺纹钢</v>
      </c>
      <c r="F371" s="28" t="s">
        <v>32</v>
      </c>
      <c r="G371" s="24">
        <v>12</v>
      </c>
      <c r="H371" s="24" t="e">
        <f>_xlfn._xlws.FILTER(#REF!,#REF!&amp;#REF!&amp;#REF!&amp;#REF!=C371&amp;F371&amp;I371&amp;J371,"未发货")</f>
        <v>#REF!</v>
      </c>
      <c r="I371" s="28" t="str">
        <f>VLOOKUP(B371,辅助信息!E:I,3,FALSE)</f>
        <v>（商投建工达州中医药科技园-4工区-2号楼）达州市通川区达州中医药职业学院犀牛大道北段</v>
      </c>
      <c r="J371" s="28" t="str">
        <f>VLOOKUP(B371,辅助信息!E:I,4,FALSE)</f>
        <v>张扬</v>
      </c>
      <c r="K371" s="28">
        <f>VLOOKUP(J371,辅助信息!H:I,2,FALSE)</f>
        <v>18381904567</v>
      </c>
      <c r="L371" s="66"/>
      <c r="M371" s="79">
        <v>45704</v>
      </c>
      <c r="N371" s="45"/>
      <c r="O371" s="49">
        <f ca="1" t="shared" si="0"/>
        <v>0</v>
      </c>
      <c r="P371" s="49">
        <f ca="1" t="shared" si="1"/>
        <v>132</v>
      </c>
      <c r="Q371" s="15" t="str">
        <f>VLOOKUP(B371,辅助信息!E:M,9,FALSE)</f>
        <v>ZTWM-CDGS-XS-2024-0134-商投建工达州中医药科技成果示范园项目</v>
      </c>
      <c r="R371" s="15"/>
    </row>
    <row r="372" hidden="1" spans="2:18">
      <c r="B372" s="28" t="s">
        <v>69</v>
      </c>
      <c r="C372" s="58">
        <v>45702</v>
      </c>
      <c r="D372" s="28" t="str">
        <f>VLOOKUP(B372,辅助信息!E:K,7,FALSE)</f>
        <v>JWDDCD2025052800131</v>
      </c>
      <c r="E372" s="28" t="str">
        <f>VLOOKUP(F372,辅助信息!A:B,2,FALSE)</f>
        <v>螺纹钢</v>
      </c>
      <c r="F372" s="28" t="s">
        <v>30</v>
      </c>
      <c r="G372" s="24">
        <v>12</v>
      </c>
      <c r="H372" s="24" t="e">
        <f>_xlfn._xlws.FILTER(#REF!,#REF!&amp;#REF!&amp;#REF!&amp;#REF!=C372&amp;F372&amp;I372&amp;J372,"未发货")</f>
        <v>#REF!</v>
      </c>
      <c r="I372" s="28" t="str">
        <f>VLOOKUP(B372,辅助信息!E:I,3,FALSE)</f>
        <v>（商投建工达州中医药科技园-4工区-2号楼）达州市通川区达州中医药职业学院犀牛大道北段</v>
      </c>
      <c r="J372" s="28" t="str">
        <f>VLOOKUP(B372,辅助信息!E:I,4,FALSE)</f>
        <v>张扬</v>
      </c>
      <c r="K372" s="28">
        <f>VLOOKUP(J372,辅助信息!H:I,2,FALSE)</f>
        <v>18381904567</v>
      </c>
      <c r="L372" s="66"/>
      <c r="M372" s="79">
        <v>45704</v>
      </c>
      <c r="N372" s="45"/>
      <c r="O372" s="49">
        <f ca="1" t="shared" si="0"/>
        <v>0</v>
      </c>
      <c r="P372" s="49">
        <f ca="1" t="shared" si="1"/>
        <v>132</v>
      </c>
      <c r="Q372" s="15" t="str">
        <f>VLOOKUP(B372,辅助信息!E:M,9,FALSE)</f>
        <v>ZTWM-CDGS-XS-2024-0134-商投建工达州中医药科技成果示范园项目</v>
      </c>
      <c r="R372" s="15"/>
    </row>
    <row r="373" hidden="1" spans="2:18">
      <c r="B373" s="28" t="s">
        <v>69</v>
      </c>
      <c r="C373" s="58">
        <v>45702</v>
      </c>
      <c r="D373" s="28" t="str">
        <f>VLOOKUP(B373,辅助信息!E:K,7,FALSE)</f>
        <v>JWDDCD2025052800131</v>
      </c>
      <c r="E373" s="28" t="str">
        <f>VLOOKUP(F373,辅助信息!A:B,2,FALSE)</f>
        <v>螺纹钢</v>
      </c>
      <c r="F373" s="28" t="s">
        <v>33</v>
      </c>
      <c r="G373" s="24">
        <v>9</v>
      </c>
      <c r="H373" s="24" t="e">
        <f>_xlfn._xlws.FILTER(#REF!,#REF!&amp;#REF!&amp;#REF!&amp;#REF!=C373&amp;F373&amp;I373&amp;J373,"未发货")</f>
        <v>#REF!</v>
      </c>
      <c r="I373" s="28" t="str">
        <f>VLOOKUP(B373,辅助信息!E:I,3,FALSE)</f>
        <v>（商投建工达州中医药科技园-4工区-2号楼）达州市通川区达州中医药职业学院犀牛大道北段</v>
      </c>
      <c r="J373" s="28" t="str">
        <f>VLOOKUP(B373,辅助信息!E:I,4,FALSE)</f>
        <v>张扬</v>
      </c>
      <c r="K373" s="28">
        <f>VLOOKUP(J373,辅助信息!H:I,2,FALSE)</f>
        <v>18381904567</v>
      </c>
      <c r="L373" s="66"/>
      <c r="M373" s="79">
        <v>45704</v>
      </c>
      <c r="N373" s="45"/>
      <c r="O373" s="49">
        <f ca="1" t="shared" si="0"/>
        <v>0</v>
      </c>
      <c r="P373" s="49">
        <f ca="1" t="shared" si="1"/>
        <v>132</v>
      </c>
      <c r="Q373" s="15" t="str">
        <f>VLOOKUP(B373,辅助信息!E:M,9,FALSE)</f>
        <v>ZTWM-CDGS-XS-2024-0134-商投建工达州中医药科技成果示范园项目</v>
      </c>
      <c r="R373" s="15"/>
    </row>
    <row r="374" hidden="1" spans="2:18">
      <c r="B374" s="28" t="s">
        <v>69</v>
      </c>
      <c r="C374" s="58">
        <v>45702</v>
      </c>
      <c r="D374" s="28" t="str">
        <f>VLOOKUP(B374,辅助信息!E:K,7,FALSE)</f>
        <v>JWDDCD2025052800131</v>
      </c>
      <c r="E374" s="28" t="str">
        <f>VLOOKUP(F374,辅助信息!A:B,2,FALSE)</f>
        <v>螺纹钢</v>
      </c>
      <c r="F374" s="28" t="s">
        <v>28</v>
      </c>
      <c r="G374" s="24">
        <v>9</v>
      </c>
      <c r="H374" s="24" t="e">
        <f>_xlfn._xlws.FILTER(#REF!,#REF!&amp;#REF!&amp;#REF!&amp;#REF!=C374&amp;F374&amp;I374&amp;J374,"未发货")</f>
        <v>#REF!</v>
      </c>
      <c r="I374" s="28" t="str">
        <f>VLOOKUP(B374,辅助信息!E:I,3,FALSE)</f>
        <v>（商投建工达州中医药科技园-4工区-2号楼）达州市通川区达州中医药职业学院犀牛大道北段</v>
      </c>
      <c r="J374" s="28" t="str">
        <f>VLOOKUP(B374,辅助信息!E:I,4,FALSE)</f>
        <v>张扬</v>
      </c>
      <c r="K374" s="28">
        <f>VLOOKUP(J374,辅助信息!H:I,2,FALSE)</f>
        <v>18381904567</v>
      </c>
      <c r="L374" s="66"/>
      <c r="M374" s="79">
        <v>45704</v>
      </c>
      <c r="N374" s="45"/>
      <c r="O374" s="49">
        <f ca="1" t="shared" si="0"/>
        <v>0</v>
      </c>
      <c r="P374" s="49">
        <f ca="1" t="shared" si="1"/>
        <v>132</v>
      </c>
      <c r="Q374" s="15" t="str">
        <f>VLOOKUP(B374,辅助信息!E:M,9,FALSE)</f>
        <v>ZTWM-CDGS-XS-2024-0134-商投建工达州中医药科技成果示范园项目</v>
      </c>
      <c r="R374" s="15"/>
    </row>
    <row r="375" hidden="1" spans="2:18">
      <c r="B375" s="28" t="s">
        <v>69</v>
      </c>
      <c r="C375" s="58">
        <v>45702</v>
      </c>
      <c r="D375" s="28" t="str">
        <f>VLOOKUP(B375,辅助信息!E:K,7,FALSE)</f>
        <v>JWDDCD2025052800131</v>
      </c>
      <c r="E375" s="28" t="str">
        <f>VLOOKUP(F375,辅助信息!A:B,2,FALSE)</f>
        <v>螺纹钢</v>
      </c>
      <c r="F375" s="28" t="s">
        <v>18</v>
      </c>
      <c r="G375" s="24">
        <v>9</v>
      </c>
      <c r="H375" s="24" t="e">
        <f>_xlfn._xlws.FILTER(#REF!,#REF!&amp;#REF!&amp;#REF!&amp;#REF!=C375&amp;F375&amp;I375&amp;J375,"未发货")</f>
        <v>#REF!</v>
      </c>
      <c r="I375" s="28" t="str">
        <f>VLOOKUP(B375,辅助信息!E:I,3,FALSE)</f>
        <v>（商投建工达州中医药科技园-4工区-2号楼）达州市通川区达州中医药职业学院犀牛大道北段</v>
      </c>
      <c r="J375" s="28" t="str">
        <f>VLOOKUP(B375,辅助信息!E:I,4,FALSE)</f>
        <v>张扬</v>
      </c>
      <c r="K375" s="28">
        <f>VLOOKUP(J375,辅助信息!H:I,2,FALSE)</f>
        <v>18381904567</v>
      </c>
      <c r="L375" s="66"/>
      <c r="M375" s="79">
        <v>45704</v>
      </c>
      <c r="N375" s="45"/>
      <c r="O375" s="49">
        <f ca="1" t="shared" si="0"/>
        <v>0</v>
      </c>
      <c r="P375" s="49">
        <f ca="1" t="shared" si="1"/>
        <v>132</v>
      </c>
      <c r="Q375" s="15" t="str">
        <f>VLOOKUP(B375,辅助信息!E:M,9,FALSE)</f>
        <v>ZTWM-CDGS-XS-2024-0134-商投建工达州中医药科技成果示范园项目</v>
      </c>
      <c r="R375" s="15"/>
    </row>
    <row r="376" hidden="1" spans="2:18">
      <c r="B376" s="28" t="s">
        <v>69</v>
      </c>
      <c r="C376" s="58">
        <v>45702</v>
      </c>
      <c r="D376" s="28" t="str">
        <f>VLOOKUP(B376,辅助信息!E:K,7,FALSE)</f>
        <v>JWDDCD2025052800131</v>
      </c>
      <c r="E376" s="28" t="str">
        <f>VLOOKUP(F376,辅助信息!A:B,2,FALSE)</f>
        <v>螺纹钢</v>
      </c>
      <c r="F376" s="28" t="s">
        <v>66</v>
      </c>
      <c r="G376" s="24">
        <v>9</v>
      </c>
      <c r="H376" s="24" t="e">
        <f>_xlfn._xlws.FILTER(#REF!,#REF!&amp;#REF!&amp;#REF!&amp;#REF!=C376&amp;F376&amp;I376&amp;J376,"未发货")</f>
        <v>#REF!</v>
      </c>
      <c r="I376" s="28" t="str">
        <f>VLOOKUP(B376,辅助信息!E:I,3,FALSE)</f>
        <v>（商投建工达州中医药科技园-4工区-2号楼）达州市通川区达州中医药职业学院犀牛大道北段</v>
      </c>
      <c r="J376" s="28" t="str">
        <f>VLOOKUP(B376,辅助信息!E:I,4,FALSE)</f>
        <v>张扬</v>
      </c>
      <c r="K376" s="28">
        <f>VLOOKUP(J376,辅助信息!H:I,2,FALSE)</f>
        <v>18381904567</v>
      </c>
      <c r="L376" s="66"/>
      <c r="M376" s="79">
        <v>45704</v>
      </c>
      <c r="N376" s="45"/>
      <c r="O376" s="49">
        <f ca="1" t="shared" si="0"/>
        <v>0</v>
      </c>
      <c r="P376" s="49">
        <f ca="1" t="shared" si="1"/>
        <v>132</v>
      </c>
      <c r="Q376" s="15" t="str">
        <f>VLOOKUP(B376,辅助信息!E:M,9,FALSE)</f>
        <v>ZTWM-CDGS-XS-2024-0134-商投建工达州中医药科技成果示范园项目</v>
      </c>
      <c r="R376" s="15"/>
    </row>
    <row r="377" hidden="1" spans="2:18">
      <c r="B377" s="28" t="s">
        <v>69</v>
      </c>
      <c r="C377" s="58">
        <v>45702</v>
      </c>
      <c r="D377" s="28" t="str">
        <f>VLOOKUP(B377,辅助信息!E:K,7,FALSE)</f>
        <v>JWDDCD2025052800131</v>
      </c>
      <c r="E377" s="28" t="str">
        <f>VLOOKUP(F377,辅助信息!A:B,2,FALSE)</f>
        <v>螺纹钢</v>
      </c>
      <c r="F377" s="28" t="s">
        <v>82</v>
      </c>
      <c r="G377" s="24">
        <v>3</v>
      </c>
      <c r="H377" s="24" t="e">
        <f>_xlfn._xlws.FILTER(#REF!,#REF!&amp;#REF!&amp;#REF!&amp;#REF!=C377&amp;F377&amp;I377&amp;J377,"未发货")</f>
        <v>#REF!</v>
      </c>
      <c r="I377" s="28" t="str">
        <f>VLOOKUP(B377,辅助信息!E:I,3,FALSE)</f>
        <v>（商投建工达州中医药科技园-4工区-2号楼）达州市通川区达州中医药职业学院犀牛大道北段</v>
      </c>
      <c r="J377" s="28" t="str">
        <f>VLOOKUP(B377,辅助信息!E:I,4,FALSE)</f>
        <v>张扬</v>
      </c>
      <c r="K377" s="28">
        <f>VLOOKUP(J377,辅助信息!H:I,2,FALSE)</f>
        <v>18381904567</v>
      </c>
      <c r="L377" s="66"/>
      <c r="M377" s="79">
        <v>45704</v>
      </c>
      <c r="N377" s="45"/>
      <c r="O377" s="49">
        <f ca="1" t="shared" si="0"/>
        <v>0</v>
      </c>
      <c r="P377" s="49">
        <f ca="1" t="shared" si="1"/>
        <v>132</v>
      </c>
      <c r="Q377" s="15" t="str">
        <f>VLOOKUP(B377,辅助信息!E:M,9,FALSE)</f>
        <v>ZTWM-CDGS-XS-2024-0134-商投建工达州中医药科技成果示范园项目</v>
      </c>
      <c r="R377" s="15"/>
    </row>
    <row r="378" hidden="1" spans="2:18">
      <c r="B378" s="28" t="s">
        <v>69</v>
      </c>
      <c r="C378" s="58">
        <v>45702</v>
      </c>
      <c r="D378" s="28" t="str">
        <f>VLOOKUP(B378,辅助信息!E:K,7,FALSE)</f>
        <v>JWDDCD2025052800131</v>
      </c>
      <c r="E378" s="28" t="str">
        <f>VLOOKUP(F378,辅助信息!A:B,2,FALSE)</f>
        <v>螺纹钢</v>
      </c>
      <c r="F378" s="28" t="s">
        <v>45</v>
      </c>
      <c r="G378" s="24">
        <v>9</v>
      </c>
      <c r="H378" s="24" t="e">
        <f>_xlfn._xlws.FILTER(#REF!,#REF!&amp;#REF!&amp;#REF!&amp;#REF!=C378&amp;F378&amp;I378&amp;J378,"未发货")</f>
        <v>#REF!</v>
      </c>
      <c r="I378" s="28" t="str">
        <f>VLOOKUP(B378,辅助信息!E:I,3,FALSE)</f>
        <v>（商投建工达州中医药科技园-4工区-2号楼）达州市通川区达州中医药职业学院犀牛大道北段</v>
      </c>
      <c r="J378" s="28" t="str">
        <f>VLOOKUP(B378,辅助信息!E:I,4,FALSE)</f>
        <v>张扬</v>
      </c>
      <c r="K378" s="28">
        <f>VLOOKUP(J378,辅助信息!H:I,2,FALSE)</f>
        <v>18381904567</v>
      </c>
      <c r="L378" s="66"/>
      <c r="M378" s="79">
        <v>45704</v>
      </c>
      <c r="N378" s="45"/>
      <c r="O378" s="49">
        <f ca="1" t="shared" si="0"/>
        <v>0</v>
      </c>
      <c r="P378" s="49">
        <f ca="1" t="shared" si="1"/>
        <v>132</v>
      </c>
      <c r="Q378" s="15" t="str">
        <f>VLOOKUP(B378,辅助信息!E:M,9,FALSE)</f>
        <v>ZTWM-CDGS-XS-2024-0134-商投建工达州中医药科技成果示范园项目</v>
      </c>
      <c r="R378" s="15"/>
    </row>
    <row r="379" hidden="1" spans="2:18">
      <c r="B379" s="28" t="s">
        <v>69</v>
      </c>
      <c r="C379" s="58">
        <v>45702</v>
      </c>
      <c r="D379" s="28" t="str">
        <f>VLOOKUP(B379,辅助信息!E:K,7,FALSE)</f>
        <v>JWDDCD2025052800131</v>
      </c>
      <c r="E379" s="28" t="str">
        <f>VLOOKUP(F379,辅助信息!A:B,2,FALSE)</f>
        <v>螺纹钢</v>
      </c>
      <c r="F379" s="28" t="s">
        <v>21</v>
      </c>
      <c r="G379" s="24">
        <v>30</v>
      </c>
      <c r="H379" s="24" t="e">
        <f>_xlfn._xlws.FILTER(#REF!,#REF!&amp;#REF!&amp;#REF!&amp;#REF!=C379&amp;F379&amp;I379&amp;J379,"未发货")</f>
        <v>#REF!</v>
      </c>
      <c r="I379" s="28" t="str">
        <f>VLOOKUP(B379,辅助信息!E:I,3,FALSE)</f>
        <v>（商投建工达州中医药科技园-4工区-2号楼）达州市通川区达州中医药职业学院犀牛大道北段</v>
      </c>
      <c r="J379" s="28" t="str">
        <f>VLOOKUP(B379,辅助信息!E:I,4,FALSE)</f>
        <v>张扬</v>
      </c>
      <c r="K379" s="28">
        <f>VLOOKUP(J379,辅助信息!H:I,2,FALSE)</f>
        <v>18381904567</v>
      </c>
      <c r="L379" s="66"/>
      <c r="M379" s="79">
        <v>45704</v>
      </c>
      <c r="N379" s="45"/>
      <c r="O379" s="49">
        <f ca="1" t="shared" si="0"/>
        <v>0</v>
      </c>
      <c r="P379" s="49">
        <f ca="1" t="shared" si="1"/>
        <v>132</v>
      </c>
      <c r="Q379" s="15" t="str">
        <f>VLOOKUP(B379,辅助信息!E:M,9,FALSE)</f>
        <v>ZTWM-CDGS-XS-2024-0134-商投建工达州中医药科技成果示范园项目</v>
      </c>
      <c r="R379" s="15"/>
    </row>
    <row r="380" hidden="1" spans="2:18">
      <c r="B380" s="28" t="s">
        <v>69</v>
      </c>
      <c r="C380" s="58">
        <v>45702</v>
      </c>
      <c r="D380" s="28" t="str">
        <f>VLOOKUP(B380,辅助信息!E:K,7,FALSE)</f>
        <v>JWDDCD2025052800131</v>
      </c>
      <c r="E380" s="28" t="str">
        <f>VLOOKUP(F380,辅助信息!A:B,2,FALSE)</f>
        <v>螺纹钢</v>
      </c>
      <c r="F380" s="28" t="s">
        <v>58</v>
      </c>
      <c r="G380" s="24">
        <v>30</v>
      </c>
      <c r="H380" s="24" t="e">
        <f>_xlfn._xlws.FILTER(#REF!,#REF!&amp;#REF!&amp;#REF!&amp;#REF!=C380&amp;F380&amp;I380&amp;J380,"未发货")</f>
        <v>#REF!</v>
      </c>
      <c r="I380" s="28" t="str">
        <f>VLOOKUP(B380,辅助信息!E:I,3,FALSE)</f>
        <v>（商投建工达州中医药科技园-4工区-2号楼）达州市通川区达州中医药职业学院犀牛大道北段</v>
      </c>
      <c r="J380" s="28" t="str">
        <f>VLOOKUP(B380,辅助信息!E:I,4,FALSE)</f>
        <v>张扬</v>
      </c>
      <c r="K380" s="28">
        <f>VLOOKUP(J380,辅助信息!H:I,2,FALSE)</f>
        <v>18381904567</v>
      </c>
      <c r="L380" s="66"/>
      <c r="M380" s="79">
        <v>45704</v>
      </c>
      <c r="N380" s="45"/>
      <c r="O380" s="49">
        <f ca="1" t="shared" si="0"/>
        <v>0</v>
      </c>
      <c r="P380" s="49">
        <f ca="1" t="shared" si="1"/>
        <v>132</v>
      </c>
      <c r="Q380" s="15" t="str">
        <f>VLOOKUP(B380,辅助信息!E:M,9,FALSE)</f>
        <v>ZTWM-CDGS-XS-2024-0134-商投建工达州中医药科技成果示范园项目</v>
      </c>
      <c r="R380" s="15"/>
    </row>
    <row r="381" hidden="1" spans="2:18">
      <c r="B381" s="28" t="s">
        <v>69</v>
      </c>
      <c r="C381" s="58">
        <v>45702</v>
      </c>
      <c r="D381" s="28" t="str">
        <f>VLOOKUP(B381,辅助信息!E:K,7,FALSE)</f>
        <v>JWDDCD2025052800131</v>
      </c>
      <c r="E381" s="28" t="str">
        <f>VLOOKUP(F381,辅助信息!A:B,2,FALSE)</f>
        <v>螺纹钢</v>
      </c>
      <c r="F381" s="28" t="s">
        <v>46</v>
      </c>
      <c r="G381" s="24">
        <v>21</v>
      </c>
      <c r="H381" s="24" t="e">
        <f>_xlfn._xlws.FILTER(#REF!,#REF!&amp;#REF!&amp;#REF!&amp;#REF!=C381&amp;F381&amp;I381&amp;J381,"未发货")</f>
        <v>#REF!</v>
      </c>
      <c r="I381" s="28" t="str">
        <f>VLOOKUP(B381,辅助信息!E:I,3,FALSE)</f>
        <v>（商投建工达州中医药科技园-4工区-2号楼）达州市通川区达州中医药职业学院犀牛大道北段</v>
      </c>
      <c r="J381" s="28" t="str">
        <f>VLOOKUP(B381,辅助信息!E:I,4,FALSE)</f>
        <v>张扬</v>
      </c>
      <c r="K381" s="28">
        <f>VLOOKUP(J381,辅助信息!H:I,2,FALSE)</f>
        <v>18381904567</v>
      </c>
      <c r="L381" s="66"/>
      <c r="M381" s="79">
        <v>45704</v>
      </c>
      <c r="N381" s="45"/>
      <c r="O381" s="49">
        <f ca="1" t="shared" si="0"/>
        <v>0</v>
      </c>
      <c r="P381" s="49">
        <f ca="1" t="shared" si="1"/>
        <v>132</v>
      </c>
      <c r="Q381" s="15" t="str">
        <f>VLOOKUP(B381,辅助信息!E:M,9,FALSE)</f>
        <v>ZTWM-CDGS-XS-2024-0134-商投建工达州中医药科技成果示范园项目</v>
      </c>
      <c r="R381" s="15"/>
    </row>
    <row r="382" hidden="1" spans="2:18">
      <c r="B382" s="28" t="s">
        <v>69</v>
      </c>
      <c r="C382" s="58">
        <v>45702</v>
      </c>
      <c r="D382" s="28" t="str">
        <f>VLOOKUP(B382,辅助信息!E:K,7,FALSE)</f>
        <v>JWDDCD2025052800131</v>
      </c>
      <c r="E382" s="28" t="str">
        <f>VLOOKUP(F382,辅助信息!A:B,2,FALSE)</f>
        <v>螺纹钢</v>
      </c>
      <c r="F382" s="28" t="s">
        <v>22</v>
      </c>
      <c r="G382" s="24">
        <v>21</v>
      </c>
      <c r="H382" s="24" t="e">
        <f>_xlfn._xlws.FILTER(#REF!,#REF!&amp;#REF!&amp;#REF!&amp;#REF!=C382&amp;F382&amp;I382&amp;J382,"未发货")</f>
        <v>#REF!</v>
      </c>
      <c r="I382" s="28" t="str">
        <f>VLOOKUP(B382,辅助信息!E:I,3,FALSE)</f>
        <v>（商投建工达州中医药科技园-4工区-2号楼）达州市通川区达州中医药职业学院犀牛大道北段</v>
      </c>
      <c r="J382" s="28" t="str">
        <f>VLOOKUP(B382,辅助信息!E:I,4,FALSE)</f>
        <v>张扬</v>
      </c>
      <c r="K382" s="28">
        <f>VLOOKUP(J382,辅助信息!H:I,2,FALSE)</f>
        <v>18381904567</v>
      </c>
      <c r="L382" s="64"/>
      <c r="M382" s="79">
        <v>45704</v>
      </c>
      <c r="N382" s="45"/>
      <c r="O382" s="49">
        <f ca="1" t="shared" ref="O382:O408" si="2">IF(OR(M382="",N382&lt;&gt;""),"",MAX(M382-TODAY(),0))</f>
        <v>0</v>
      </c>
      <c r="P382" s="49">
        <f ca="1" t="shared" ref="P382:P408" si="3">IF(M382="","",IF(N382&lt;&gt;"",MAX(N382-M382,0),IF(TODAY()&gt;M382,TODAY()-M382,0)))</f>
        <v>132</v>
      </c>
      <c r="Q382" s="15" t="str">
        <f>VLOOKUP(B382,辅助信息!E:M,9,FALSE)</f>
        <v>ZTWM-CDGS-XS-2024-0134-商投建工达州中医药科技成果示范园项目</v>
      </c>
      <c r="R382" s="15"/>
    </row>
    <row r="383" s="15" customFormat="1" hidden="1" spans="2:17">
      <c r="B383" s="28" t="s">
        <v>80</v>
      </c>
      <c r="C383" s="58">
        <v>45703</v>
      </c>
      <c r="D383" s="28" t="e">
        <f>VLOOKUP(B383,辅助信息!E:K,7,FALSE)</f>
        <v>#N/A</v>
      </c>
      <c r="E383" s="28" t="str">
        <f>VLOOKUP(F383,辅助信息!A:B,2,FALSE)</f>
        <v>盘螺</v>
      </c>
      <c r="F383" s="28" t="s">
        <v>49</v>
      </c>
      <c r="G383" s="28">
        <v>7.5</v>
      </c>
      <c r="H383" s="28" t="e">
        <f>_xlfn._xlws.FILTER(#REF!,#REF!&amp;#REF!&amp;#REF!&amp;#REF!=C383&amp;F383&amp;I383&amp;J383,"未发货")</f>
        <v>#REF!</v>
      </c>
      <c r="I383" s="28" t="e">
        <f>VLOOKUP(B383,辅助信息!E:I,3,FALSE)</f>
        <v>#N/A</v>
      </c>
      <c r="J383" s="28" t="e">
        <f>VLOOKUP(B383,辅助信息!E:I,4,FALSE)</f>
        <v>#N/A</v>
      </c>
      <c r="K383" s="28" t="e">
        <f>VLOOKUP(J383,辅助信息!H:I,2,FALSE)</f>
        <v>#N/A</v>
      </c>
      <c r="L383" s="28" t="e">
        <f>VLOOKUP(B383,辅助信息!E:J,6,FALSE)</f>
        <v>#N/A</v>
      </c>
      <c r="M383" s="82">
        <v>45703</v>
      </c>
      <c r="N383" s="82"/>
      <c r="O383" s="15">
        <f ca="1" t="shared" si="2"/>
        <v>0</v>
      </c>
      <c r="P383" s="15">
        <f ca="1" t="shared" si="3"/>
        <v>133</v>
      </c>
      <c r="Q383" s="15" t="e">
        <f>VLOOKUP(B383,辅助信息!E:M,9,FALSE)</f>
        <v>#N/A</v>
      </c>
    </row>
    <row r="384" s="15" customFormat="1" hidden="1" spans="2:17">
      <c r="B384" s="28" t="s">
        <v>80</v>
      </c>
      <c r="C384" s="58">
        <v>45703</v>
      </c>
      <c r="D384" s="28" t="e">
        <f>VLOOKUP(B384,辅助信息!E:K,7,FALSE)</f>
        <v>#N/A</v>
      </c>
      <c r="E384" s="28" t="str">
        <f>VLOOKUP(F384,辅助信息!A:B,2,FALSE)</f>
        <v>盘螺</v>
      </c>
      <c r="F384" s="28" t="s">
        <v>40</v>
      </c>
      <c r="G384" s="28">
        <v>15</v>
      </c>
      <c r="H384" s="28" t="e">
        <f>_xlfn._xlws.FILTER(#REF!,#REF!&amp;#REF!&amp;#REF!&amp;#REF!=C384&amp;F384&amp;I384&amp;J384,"未发货")</f>
        <v>#REF!</v>
      </c>
      <c r="I384" s="28" t="e">
        <f>VLOOKUP(B384,辅助信息!E:I,3,FALSE)</f>
        <v>#N/A</v>
      </c>
      <c r="J384" s="28" t="e">
        <f>VLOOKUP(B384,辅助信息!E:I,4,FALSE)</f>
        <v>#N/A</v>
      </c>
      <c r="K384" s="28" t="e">
        <f>VLOOKUP(J384,辅助信息!H:I,2,FALSE)</f>
        <v>#N/A</v>
      </c>
      <c r="L384" s="66"/>
      <c r="M384" s="82">
        <v>45703</v>
      </c>
      <c r="N384" s="82"/>
      <c r="O384" s="15">
        <f ca="1" t="shared" si="2"/>
        <v>0</v>
      </c>
      <c r="P384" s="15">
        <f ca="1" t="shared" si="3"/>
        <v>133</v>
      </c>
      <c r="Q384" s="15" t="e">
        <f>VLOOKUP(B384,辅助信息!E:M,9,FALSE)</f>
        <v>#N/A</v>
      </c>
    </row>
    <row r="385" s="15" customFormat="1" hidden="1" spans="2:17">
      <c r="B385" s="28" t="s">
        <v>80</v>
      </c>
      <c r="C385" s="58">
        <v>45703</v>
      </c>
      <c r="D385" s="28" t="e">
        <f>VLOOKUP(B385,辅助信息!E:K,7,FALSE)</f>
        <v>#N/A</v>
      </c>
      <c r="E385" s="28" t="str">
        <f>VLOOKUP(F385,辅助信息!A:B,2,FALSE)</f>
        <v>螺纹钢</v>
      </c>
      <c r="F385" s="28" t="s">
        <v>30</v>
      </c>
      <c r="G385" s="28">
        <v>12</v>
      </c>
      <c r="H385" s="28" t="e">
        <f>_xlfn._xlws.FILTER(#REF!,#REF!&amp;#REF!&amp;#REF!&amp;#REF!=C385&amp;F385&amp;I385&amp;J385,"未发货")</f>
        <v>#REF!</v>
      </c>
      <c r="I385" s="28" t="e">
        <f>VLOOKUP(B385,辅助信息!E:I,3,FALSE)</f>
        <v>#N/A</v>
      </c>
      <c r="J385" s="28" t="e">
        <f>VLOOKUP(B385,辅助信息!E:I,4,FALSE)</f>
        <v>#N/A</v>
      </c>
      <c r="K385" s="28" t="e">
        <f>VLOOKUP(J385,辅助信息!H:I,2,FALSE)</f>
        <v>#N/A</v>
      </c>
      <c r="L385" s="64"/>
      <c r="M385" s="82">
        <v>45703</v>
      </c>
      <c r="N385" s="82"/>
      <c r="O385" s="15">
        <f ca="1" t="shared" si="2"/>
        <v>0</v>
      </c>
      <c r="P385" s="15">
        <f ca="1" t="shared" si="3"/>
        <v>133</v>
      </c>
      <c r="Q385" s="15" t="e">
        <f>VLOOKUP(B385,辅助信息!E:M,9,FALSE)</f>
        <v>#N/A</v>
      </c>
    </row>
    <row r="386" s="15" customFormat="1" hidden="1" spans="1:17">
      <c r="A386" s="83" t="s">
        <v>83</v>
      </c>
      <c r="B386" s="28" t="s">
        <v>64</v>
      </c>
      <c r="C386" s="58">
        <v>45703</v>
      </c>
      <c r="D386" s="28" t="str">
        <f>VLOOKUP(B386,辅助信息!E:K,7,FALSE)</f>
        <v>JWDDCD2024102400111</v>
      </c>
      <c r="E386" s="28" t="str">
        <f>VLOOKUP(F386,辅助信息!A:B,2,FALSE)</f>
        <v>盘螺</v>
      </c>
      <c r="F386" s="28" t="s">
        <v>26</v>
      </c>
      <c r="G386" s="84">
        <v>21</v>
      </c>
      <c r="H386" s="28" t="e">
        <f>_xlfn._xlws.FILTER(#REF!,#REF!&amp;#REF!&amp;#REF!&amp;#REF!=C386&amp;F386&amp;I386&amp;J386,"未发货")</f>
        <v>#REF!</v>
      </c>
      <c r="I386" s="28" t="str">
        <f>VLOOKUP(B386,辅助信息!E:I,3,FALSE)</f>
        <v>（五冶达州国道542项目-三工区桥梁3工段）四川省达州市达川区赵固镇水文村原村委会下300米</v>
      </c>
      <c r="J386" s="28" t="str">
        <f>VLOOKUP(B386,辅助信息!E:I,4,FALSE)</f>
        <v>李代茂</v>
      </c>
      <c r="K386" s="28">
        <f>VLOOKUP(J386,辅助信息!H:I,2,FALSE)</f>
        <v>18302833536</v>
      </c>
      <c r="L386" s="28" t="str">
        <f>VLOOKUP(B389,辅助信息!E:J,6,FALSE)</f>
        <v>五冶建设送货单,送货车型9.6米,装货前联系收货人核实到场规格,没提前告知进场规格现场不给予接收</v>
      </c>
      <c r="M386" s="82">
        <v>45704</v>
      </c>
      <c r="O386" s="15">
        <f ca="1" t="shared" si="2"/>
        <v>0</v>
      </c>
      <c r="P386" s="15">
        <f ca="1" t="shared" si="3"/>
        <v>132</v>
      </c>
      <c r="Q386" s="15" t="str">
        <f>VLOOKUP(B386,辅助信息!E:M,9,FALSE)</f>
        <v>ZTWM-CDGS-XS-2024-0181-五冶天府-国道542项目（二批次）</v>
      </c>
    </row>
    <row r="387" s="15" customFormat="1" hidden="1" spans="2:17">
      <c r="B387" s="28" t="s">
        <v>64</v>
      </c>
      <c r="C387" s="58">
        <v>45703</v>
      </c>
      <c r="D387" s="28" t="str">
        <f>VLOOKUP(B387,辅助信息!E:K,7,FALSE)</f>
        <v>JWDDCD2024102400111</v>
      </c>
      <c r="E387" s="28" t="str">
        <f>VLOOKUP(F387,辅助信息!A:B,2,FALSE)</f>
        <v>螺纹钢</v>
      </c>
      <c r="F387" s="28" t="s">
        <v>32</v>
      </c>
      <c r="G387" s="28">
        <v>21</v>
      </c>
      <c r="H387" s="28" t="e">
        <f>_xlfn._xlws.FILTER(#REF!,#REF!&amp;#REF!&amp;#REF!&amp;#REF!=C387&amp;F387&amp;I387&amp;J387,"未发货")</f>
        <v>#REF!</v>
      </c>
      <c r="I387" s="28" t="str">
        <f>VLOOKUP(B387,辅助信息!E:I,3,FALSE)</f>
        <v>（五冶达州国道542项目-三工区桥梁3工段）四川省达州市达川区赵固镇水文村原村委会下300米</v>
      </c>
      <c r="J387" s="28" t="str">
        <f>VLOOKUP(B387,辅助信息!E:I,4,FALSE)</f>
        <v>李代茂</v>
      </c>
      <c r="K387" s="28">
        <f>VLOOKUP(J387,辅助信息!H:I,2,FALSE)</f>
        <v>18302833536</v>
      </c>
      <c r="L387" s="66"/>
      <c r="M387" s="82">
        <v>45704</v>
      </c>
      <c r="O387" s="15">
        <f ca="1" t="shared" si="2"/>
        <v>0</v>
      </c>
      <c r="P387" s="15">
        <f ca="1" t="shared" si="3"/>
        <v>132</v>
      </c>
      <c r="Q387" s="15" t="str">
        <f>VLOOKUP(B387,辅助信息!E:M,9,FALSE)</f>
        <v>ZTWM-CDGS-XS-2024-0181-五冶天府-国道542项目（二批次）</v>
      </c>
    </row>
    <row r="388" s="15" customFormat="1" hidden="1" spans="2:17">
      <c r="B388" s="28" t="s">
        <v>64</v>
      </c>
      <c r="C388" s="58">
        <v>45703</v>
      </c>
      <c r="D388" s="28" t="str">
        <f>VLOOKUP(B388,辅助信息!E:K,7,FALSE)</f>
        <v>JWDDCD2024102400111</v>
      </c>
      <c r="E388" s="28" t="str">
        <f>VLOOKUP(F388,辅助信息!A:B,2,FALSE)</f>
        <v>螺纹钢</v>
      </c>
      <c r="F388" s="28" t="s">
        <v>18</v>
      </c>
      <c r="G388" s="28">
        <v>21</v>
      </c>
      <c r="H388" s="28" t="e">
        <f>_xlfn._xlws.FILTER(#REF!,#REF!&amp;#REF!&amp;#REF!&amp;#REF!=C388&amp;F388&amp;I388&amp;J388,"未发货")</f>
        <v>#REF!</v>
      </c>
      <c r="I388" s="28" t="str">
        <f>VLOOKUP(B388,辅助信息!E:I,3,FALSE)</f>
        <v>（五冶达州国道542项目-三工区桥梁3工段）四川省达州市达川区赵固镇水文村原村委会下300米</v>
      </c>
      <c r="J388" s="28" t="str">
        <f>VLOOKUP(B388,辅助信息!E:I,4,FALSE)</f>
        <v>李代茂</v>
      </c>
      <c r="K388" s="28">
        <f>VLOOKUP(J388,辅助信息!H:I,2,FALSE)</f>
        <v>18302833536</v>
      </c>
      <c r="L388" s="66"/>
      <c r="M388" s="82">
        <v>45704</v>
      </c>
      <c r="O388" s="15">
        <f ca="1" t="shared" si="2"/>
        <v>0</v>
      </c>
      <c r="P388" s="15">
        <f ca="1" t="shared" si="3"/>
        <v>132</v>
      </c>
      <c r="Q388" s="15" t="str">
        <f>VLOOKUP(B388,辅助信息!E:M,9,FALSE)</f>
        <v>ZTWM-CDGS-XS-2024-0181-五冶天府-国道542项目（二批次）</v>
      </c>
    </row>
    <row r="389" s="15" customFormat="1" hidden="1" spans="1:17">
      <c r="A389" s="49"/>
      <c r="B389" s="28" t="s">
        <v>64</v>
      </c>
      <c r="C389" s="58">
        <v>45703</v>
      </c>
      <c r="D389" s="28" t="str">
        <f>VLOOKUP(B389,辅助信息!E:K,7,FALSE)</f>
        <v>JWDDCD2024102400111</v>
      </c>
      <c r="E389" s="28" t="str">
        <f>VLOOKUP(F389,辅助信息!A:B,2,FALSE)</f>
        <v>螺纹钢</v>
      </c>
      <c r="F389" s="28" t="s">
        <v>65</v>
      </c>
      <c r="G389" s="24">
        <v>42</v>
      </c>
      <c r="H389" s="24" t="e">
        <f>_xlfn._xlws.FILTER(#REF!,#REF!&amp;#REF!&amp;#REF!&amp;#REF!=C389&amp;F389&amp;I389&amp;J389,"未发货")</f>
        <v>#REF!</v>
      </c>
      <c r="I389" s="28" t="str">
        <f>VLOOKUP(B389,辅助信息!E:I,3,FALSE)</f>
        <v>（五冶达州国道542项目-三工区桥梁3工段）四川省达州市达川区赵固镇水文村原村委会下300米</v>
      </c>
      <c r="J389" s="28" t="str">
        <f>VLOOKUP(B389,辅助信息!E:I,4,FALSE)</f>
        <v>李代茂</v>
      </c>
      <c r="K389" s="28">
        <f>VLOOKUP(J389,辅助信息!H:I,2,FALSE)</f>
        <v>18302833536</v>
      </c>
      <c r="L389" s="64"/>
      <c r="M389" s="79">
        <v>45704</v>
      </c>
      <c r="N389" s="49"/>
      <c r="O389" s="49">
        <f ca="1" t="shared" si="2"/>
        <v>0</v>
      </c>
      <c r="P389" s="49">
        <f ca="1" t="shared" si="3"/>
        <v>132</v>
      </c>
      <c r="Q389" s="15" t="str">
        <f>VLOOKUP(B389,辅助信息!E:M,9,FALSE)</f>
        <v>ZTWM-CDGS-XS-2024-0181-五冶天府-国道542项目（二批次）</v>
      </c>
    </row>
    <row r="390" s="15" customFormat="1" hidden="1" spans="1:17">
      <c r="A390" s="49"/>
      <c r="B390" s="28" t="s">
        <v>48</v>
      </c>
      <c r="C390" s="58">
        <v>45703</v>
      </c>
      <c r="D390" s="28" t="str">
        <f>VLOOKUP(B390,辅助信息!E:K,7,FALSE)</f>
        <v>ZTWM-CDGS-YL-20240529-006</v>
      </c>
      <c r="E390" s="28" t="str">
        <f>VLOOKUP(F390,辅助信息!A:B,2,FALSE)</f>
        <v>盘螺</v>
      </c>
      <c r="F390" s="28" t="s">
        <v>49</v>
      </c>
      <c r="G390" s="24">
        <v>3</v>
      </c>
      <c r="H390" s="24" t="e">
        <f>_xlfn._xlws.FILTER(#REF!,#REF!&amp;#REF!&amp;#REF!&amp;#REF!=C390&amp;F390&amp;I390&amp;J390,"未发货")</f>
        <v>#REF!</v>
      </c>
      <c r="I390" s="28" t="str">
        <f>VLOOKUP(B390,辅助信息!E:I,3,FALSE)</f>
        <v>(华西颐海-科创农业生态谷-1号钢筋房)成都市简阳市白金山水库</v>
      </c>
      <c r="J390" s="28" t="str">
        <f>VLOOKUP(B390,辅助信息!E:I,4,FALSE)</f>
        <v>石清国</v>
      </c>
      <c r="K390" s="28">
        <f>VLOOKUP(J390,辅助信息!H:I,2,FALSE)</f>
        <v>13458642015</v>
      </c>
      <c r="L390" s="31" t="str">
        <f>VLOOKUP(B390,辅助信息!E:J,6,FALSE)</f>
        <v>优先威钢,我方卸车,新老国标钢厂不加价可直发</v>
      </c>
      <c r="M390" s="79">
        <v>45705</v>
      </c>
      <c r="N390" s="49"/>
      <c r="O390" s="49">
        <f ca="1" t="shared" si="2"/>
        <v>0</v>
      </c>
      <c r="P390" s="49">
        <f ca="1" t="shared" si="3"/>
        <v>131</v>
      </c>
      <c r="Q390" s="15" t="str">
        <f>VLOOKUP(B390,辅助信息!E:M,9,FALSE)</f>
        <v>ZTWM-CDGS-XS-2024-0093-华西-颐海科创农业生态谷</v>
      </c>
    </row>
    <row r="391" s="15" customFormat="1" hidden="1" spans="1:17">
      <c r="A391" s="49"/>
      <c r="B391" s="28" t="s">
        <v>48</v>
      </c>
      <c r="C391" s="58">
        <v>45703</v>
      </c>
      <c r="D391" s="28" t="str">
        <f>VLOOKUP(B391,辅助信息!E:K,7,FALSE)</f>
        <v>ZTWM-CDGS-YL-20240529-006</v>
      </c>
      <c r="E391" s="28" t="str">
        <f>VLOOKUP(F391,辅助信息!A:B,2,FALSE)</f>
        <v>盘螺</v>
      </c>
      <c r="F391" s="28" t="s">
        <v>40</v>
      </c>
      <c r="G391" s="24">
        <v>10</v>
      </c>
      <c r="H391" s="24" t="e">
        <f>_xlfn._xlws.FILTER(#REF!,#REF!&amp;#REF!&amp;#REF!&amp;#REF!=C391&amp;F391&amp;I391&amp;J391,"未发货")</f>
        <v>#REF!</v>
      </c>
      <c r="I391" s="28" t="str">
        <f>VLOOKUP(B391,辅助信息!E:I,3,FALSE)</f>
        <v>(华西颐海-科创农业生态谷-1号钢筋房)成都市简阳市白金山水库</v>
      </c>
      <c r="J391" s="28" t="str">
        <f>VLOOKUP(B391,辅助信息!E:I,4,FALSE)</f>
        <v>石清国</v>
      </c>
      <c r="K391" s="28">
        <f>VLOOKUP(J391,辅助信息!H:I,2,FALSE)</f>
        <v>13458642015</v>
      </c>
      <c r="L391" s="66"/>
      <c r="M391" s="79">
        <v>45705</v>
      </c>
      <c r="N391" s="49"/>
      <c r="O391" s="49">
        <f ca="1" t="shared" si="2"/>
        <v>0</v>
      </c>
      <c r="P391" s="49">
        <f ca="1" t="shared" si="3"/>
        <v>131</v>
      </c>
      <c r="Q391" s="15" t="str">
        <f>VLOOKUP(B391,辅助信息!E:M,9,FALSE)</f>
        <v>ZTWM-CDGS-XS-2024-0093-华西-颐海科创农业生态谷</v>
      </c>
    </row>
    <row r="392" s="15" customFormat="1" hidden="1" spans="1:17">
      <c r="A392" s="49"/>
      <c r="B392" s="28" t="s">
        <v>48</v>
      </c>
      <c r="C392" s="58">
        <v>45703</v>
      </c>
      <c r="D392" s="28" t="str">
        <f>VLOOKUP(B392,辅助信息!E:K,7,FALSE)</f>
        <v>ZTWM-CDGS-YL-20240529-006</v>
      </c>
      <c r="E392" s="28" t="str">
        <f>VLOOKUP(F392,辅助信息!A:B,2,FALSE)</f>
        <v>盘螺</v>
      </c>
      <c r="F392" s="28" t="s">
        <v>41</v>
      </c>
      <c r="G392" s="24">
        <v>10</v>
      </c>
      <c r="H392" s="24" t="e">
        <f>_xlfn._xlws.FILTER(#REF!,#REF!&amp;#REF!&amp;#REF!&amp;#REF!=C392&amp;F392&amp;I392&amp;J392,"未发货")</f>
        <v>#REF!</v>
      </c>
      <c r="I392" s="28" t="str">
        <f>VLOOKUP(B392,辅助信息!E:I,3,FALSE)</f>
        <v>(华西颐海-科创农业生态谷-1号钢筋房)成都市简阳市白金山水库</v>
      </c>
      <c r="J392" s="28" t="str">
        <f>VLOOKUP(B392,辅助信息!E:I,4,FALSE)</f>
        <v>石清国</v>
      </c>
      <c r="K392" s="28">
        <f>VLOOKUP(J392,辅助信息!H:I,2,FALSE)</f>
        <v>13458642015</v>
      </c>
      <c r="L392" s="66"/>
      <c r="M392" s="79">
        <v>45705</v>
      </c>
      <c r="N392" s="49"/>
      <c r="O392" s="49">
        <f ca="1" t="shared" si="2"/>
        <v>0</v>
      </c>
      <c r="P392" s="49">
        <f ca="1" t="shared" si="3"/>
        <v>131</v>
      </c>
      <c r="Q392" s="15" t="str">
        <f>VLOOKUP(B392,辅助信息!E:M,9,FALSE)</f>
        <v>ZTWM-CDGS-XS-2024-0093-华西-颐海科创农业生态谷</v>
      </c>
    </row>
    <row r="393" s="15" customFormat="1" hidden="1" spans="1:17">
      <c r="A393" s="49"/>
      <c r="B393" s="28" t="s">
        <v>48</v>
      </c>
      <c r="C393" s="58">
        <v>45703</v>
      </c>
      <c r="D393" s="28" t="str">
        <f>VLOOKUP(B393,辅助信息!E:K,7,FALSE)</f>
        <v>ZTWM-CDGS-YL-20240529-006</v>
      </c>
      <c r="E393" s="28" t="str">
        <f>VLOOKUP(F393,辅助信息!A:B,2,FALSE)</f>
        <v>螺纹钢</v>
      </c>
      <c r="F393" s="28" t="s">
        <v>66</v>
      </c>
      <c r="G393" s="24">
        <v>12</v>
      </c>
      <c r="H393" s="24" t="e">
        <f>_xlfn._xlws.FILTER(#REF!,#REF!&amp;#REF!&amp;#REF!&amp;#REF!=C393&amp;F393&amp;I393&amp;J393,"未发货")</f>
        <v>#REF!</v>
      </c>
      <c r="I393" s="28" t="str">
        <f>VLOOKUP(B393,辅助信息!E:I,3,FALSE)</f>
        <v>(华西颐海-科创农业生态谷-1号钢筋房)成都市简阳市白金山水库</v>
      </c>
      <c r="J393" s="28" t="str">
        <f>VLOOKUP(B393,辅助信息!E:I,4,FALSE)</f>
        <v>石清国</v>
      </c>
      <c r="K393" s="28">
        <f>VLOOKUP(J393,辅助信息!H:I,2,FALSE)</f>
        <v>13458642015</v>
      </c>
      <c r="L393" s="66"/>
      <c r="M393" s="79">
        <v>45705</v>
      </c>
      <c r="N393" s="49"/>
      <c r="O393" s="49">
        <f ca="1" t="shared" si="2"/>
        <v>0</v>
      </c>
      <c r="P393" s="49">
        <f ca="1" t="shared" si="3"/>
        <v>131</v>
      </c>
      <c r="Q393" s="15" t="str">
        <f>VLOOKUP(B393,辅助信息!E:M,9,FALSE)</f>
        <v>ZTWM-CDGS-XS-2024-0093-华西-颐海科创农业生态谷</v>
      </c>
    </row>
    <row r="394" s="15" customFormat="1" hidden="1" spans="1:17">
      <c r="A394" s="49"/>
      <c r="B394" s="28" t="s">
        <v>48</v>
      </c>
      <c r="C394" s="58">
        <v>45703</v>
      </c>
      <c r="D394" s="28" t="str">
        <f>VLOOKUP(B394,辅助信息!E:K,7,FALSE)</f>
        <v>ZTWM-CDGS-YL-20240529-006</v>
      </c>
      <c r="E394" s="28" t="str">
        <f>VLOOKUP(F394,辅助信息!A:B,2,FALSE)</f>
        <v>螺纹钢</v>
      </c>
      <c r="F394" s="28" t="s">
        <v>22</v>
      </c>
      <c r="G394" s="24">
        <v>6</v>
      </c>
      <c r="H394" s="24" t="e">
        <f>_xlfn._xlws.FILTER(#REF!,#REF!&amp;#REF!&amp;#REF!&amp;#REF!=C394&amp;F394&amp;I394&amp;J394,"未发货")</f>
        <v>#REF!</v>
      </c>
      <c r="I394" s="28" t="str">
        <f>VLOOKUP(B394,辅助信息!E:I,3,FALSE)</f>
        <v>(华西颐海-科创农业生态谷-1号钢筋房)成都市简阳市白金山水库</v>
      </c>
      <c r="J394" s="28" t="str">
        <f>VLOOKUP(B394,辅助信息!E:I,4,FALSE)</f>
        <v>石清国</v>
      </c>
      <c r="K394" s="28">
        <f>VLOOKUP(J394,辅助信息!H:I,2,FALSE)</f>
        <v>13458642015</v>
      </c>
      <c r="L394" s="64"/>
      <c r="M394" s="79">
        <v>45705</v>
      </c>
      <c r="N394" s="49"/>
      <c r="O394" s="49">
        <f ca="1" t="shared" si="2"/>
        <v>0</v>
      </c>
      <c r="P394" s="49">
        <f ca="1" t="shared" si="3"/>
        <v>131</v>
      </c>
      <c r="Q394" s="15" t="str">
        <f>VLOOKUP(B394,辅助信息!E:M,9,FALSE)</f>
        <v>ZTWM-CDGS-XS-2024-0093-华西-颐海科创农业生态谷</v>
      </c>
    </row>
    <row r="395" s="15" customFormat="1" hidden="1" spans="1:17">
      <c r="A395" s="49"/>
      <c r="B395" s="28" t="s">
        <v>29</v>
      </c>
      <c r="C395" s="58">
        <v>45703</v>
      </c>
      <c r="D395" s="28" t="str">
        <f>VLOOKUP(B395,辅助信息!E:K,7,FALSE)</f>
        <v>JWDDCD2024102400111</v>
      </c>
      <c r="E395" s="28" t="str">
        <f>VLOOKUP(F395,辅助信息!A:B,2,FALSE)</f>
        <v>螺纹钢</v>
      </c>
      <c r="F395" s="28" t="s">
        <v>27</v>
      </c>
      <c r="G395" s="24">
        <v>15</v>
      </c>
      <c r="H395" s="24" t="e">
        <f>_xlfn._xlws.FILTER(#REF!,#REF!&amp;#REF!&amp;#REF!&amp;#REF!=C395&amp;F395&amp;I395&amp;J395,"未发货")</f>
        <v>#REF!</v>
      </c>
      <c r="I395" s="28" t="str">
        <f>VLOOKUP(B395,辅助信息!E:I,3,FALSE)</f>
        <v>（五冶达州国道542项目-二工区黄家湾隧道工段）四川省达州市达川区赵固镇黄家坡</v>
      </c>
      <c r="J395" s="28" t="str">
        <f>VLOOKUP(B395,辅助信息!E:I,4,FALSE)</f>
        <v>罗永方</v>
      </c>
      <c r="K395" s="28">
        <f>VLOOKUP(J395,辅助信息!H:I,2,FALSE)</f>
        <v>13551450899</v>
      </c>
      <c r="L395" s="31" t="str">
        <f>VLOOKUP(B395,辅助信息!E:J,6,FALSE)</f>
        <v>五冶建设送货单,4份材质书,送货车型9.6米,装货前联系收货人核实到场规格,没提前告知进场规格现场不给予接收</v>
      </c>
      <c r="M395" s="79">
        <v>45705</v>
      </c>
      <c r="N395" s="45"/>
      <c r="O395" s="49">
        <f ca="1" t="shared" si="2"/>
        <v>0</v>
      </c>
      <c r="P395" s="49">
        <f ca="1" t="shared" si="3"/>
        <v>131</v>
      </c>
      <c r="Q395" s="15" t="str">
        <f>VLOOKUP(B395,辅助信息!E:M,9,FALSE)</f>
        <v>ZTWM-CDGS-XS-2024-0181-五冶天府-国道542项目（二批次）</v>
      </c>
    </row>
    <row r="396" s="15" customFormat="1" hidden="1" spans="1:17">
      <c r="A396" s="49"/>
      <c r="B396" s="28" t="s">
        <v>29</v>
      </c>
      <c r="C396" s="58">
        <v>45703</v>
      </c>
      <c r="D396" s="28" t="str">
        <f>VLOOKUP(B396,辅助信息!E:K,7,FALSE)</f>
        <v>JWDDCD2024102400111</v>
      </c>
      <c r="E396" s="28" t="str">
        <f>VLOOKUP(F396,辅助信息!A:B,2,FALSE)</f>
        <v>螺纹钢</v>
      </c>
      <c r="F396" s="28" t="s">
        <v>32</v>
      </c>
      <c r="G396" s="24">
        <v>20</v>
      </c>
      <c r="H396" s="24" t="e">
        <f>_xlfn._xlws.FILTER(#REF!,#REF!&amp;#REF!&amp;#REF!&amp;#REF!=C396&amp;F396&amp;I396&amp;J396,"未发货")</f>
        <v>#REF!</v>
      </c>
      <c r="I396" s="28" t="str">
        <f>VLOOKUP(B396,辅助信息!E:I,3,FALSE)</f>
        <v>（五冶达州国道542项目-二工区黄家湾隧道工段）四川省达州市达川区赵固镇黄家坡</v>
      </c>
      <c r="J396" s="28" t="str">
        <f>VLOOKUP(B396,辅助信息!E:I,4,FALSE)</f>
        <v>罗永方</v>
      </c>
      <c r="K396" s="28">
        <f>VLOOKUP(J396,辅助信息!H:I,2,FALSE)</f>
        <v>13551450899</v>
      </c>
      <c r="L396" s="66"/>
      <c r="M396" s="79">
        <v>45705</v>
      </c>
      <c r="N396" s="45"/>
      <c r="O396" s="49">
        <f ca="1" t="shared" si="2"/>
        <v>0</v>
      </c>
      <c r="P396" s="49">
        <f ca="1" t="shared" si="3"/>
        <v>131</v>
      </c>
      <c r="Q396" s="15" t="str">
        <f>VLOOKUP(B396,辅助信息!E:M,9,FALSE)</f>
        <v>ZTWM-CDGS-XS-2024-0181-五冶天府-国道542项目（二批次）</v>
      </c>
    </row>
    <row r="397" s="15" customFormat="1" hidden="1" spans="1:17">
      <c r="A397" s="49"/>
      <c r="B397" s="28" t="s">
        <v>29</v>
      </c>
      <c r="C397" s="58">
        <v>45703</v>
      </c>
      <c r="D397" s="28" t="str">
        <f>VLOOKUP(B397,辅助信息!E:K,7,FALSE)</f>
        <v>JWDDCD2024102400111</v>
      </c>
      <c r="E397" s="28" t="str">
        <f>VLOOKUP(F397,辅助信息!A:B,2,FALSE)</f>
        <v>螺纹钢</v>
      </c>
      <c r="F397" s="28" t="s">
        <v>30</v>
      </c>
      <c r="G397" s="24">
        <v>35</v>
      </c>
      <c r="H397" s="24" t="e">
        <f>_xlfn._xlws.FILTER(#REF!,#REF!&amp;#REF!&amp;#REF!&amp;#REF!=C397&amp;F397&amp;I397&amp;J397,"未发货")</f>
        <v>#REF!</v>
      </c>
      <c r="I397" s="28" t="str">
        <f>VLOOKUP(B397,辅助信息!E:I,3,FALSE)</f>
        <v>（五冶达州国道542项目-二工区黄家湾隧道工段）四川省达州市达川区赵固镇黄家坡</v>
      </c>
      <c r="J397" s="28" t="str">
        <f>VLOOKUP(B397,辅助信息!E:I,4,FALSE)</f>
        <v>罗永方</v>
      </c>
      <c r="K397" s="28">
        <f>VLOOKUP(J397,辅助信息!H:I,2,FALSE)</f>
        <v>13551450899</v>
      </c>
      <c r="L397" s="64"/>
      <c r="M397" s="79">
        <v>45705</v>
      </c>
      <c r="N397" s="45"/>
      <c r="O397" s="49">
        <f ca="1" t="shared" si="2"/>
        <v>0</v>
      </c>
      <c r="P397" s="49">
        <f ca="1" t="shared" si="3"/>
        <v>131</v>
      </c>
      <c r="Q397" s="15" t="str">
        <f>VLOOKUP(B397,辅助信息!E:M,9,FALSE)</f>
        <v>ZTWM-CDGS-XS-2024-0181-五冶天府-国道542项目（二批次）</v>
      </c>
    </row>
    <row r="398" s="15" customFormat="1" ht="60" hidden="1" customHeight="1" spans="1:17">
      <c r="A398" s="49"/>
      <c r="B398" s="28" t="s">
        <v>78</v>
      </c>
      <c r="C398" s="58">
        <v>45703</v>
      </c>
      <c r="D398" s="28" t="str">
        <f>VLOOKUP(B398,辅助信息!E:K,7,FALSE)</f>
        <v>JWDDCD2024102400111</v>
      </c>
      <c r="E398" s="28" t="str">
        <f>VLOOKUP(F398,辅助信息!A:B,2,FALSE)</f>
        <v>螺纹钢</v>
      </c>
      <c r="F398" s="28" t="s">
        <v>33</v>
      </c>
      <c r="G398" s="24">
        <f>55-36</f>
        <v>19</v>
      </c>
      <c r="H398" s="24" t="e">
        <f>_xlfn._xlws.FILTER(#REF!,#REF!&amp;#REF!&amp;#REF!&amp;#REF!=C398&amp;F398&amp;I398&amp;J398,"未发货")</f>
        <v>#REF!</v>
      </c>
      <c r="I398" s="28" t="str">
        <f>VLOOKUP(B398,辅助信息!E:I,3,FALSE)</f>
        <v>（五冶达州国道542项目-二工区巴河特大桥工段-4号墩）达州市达川区桥湾镇陈余村</v>
      </c>
      <c r="J398" s="28" t="str">
        <f>VLOOKUP(B398,辅助信息!E:I,4,FALSE)</f>
        <v>谭福中</v>
      </c>
      <c r="K398" s="28">
        <f>VLOOKUP(J398,辅助信息!H:I,2,FALSE)</f>
        <v>15828538619</v>
      </c>
      <c r="L398" s="31" t="str">
        <f>VLOOKUP(B398,辅助信息!E:J,6,FALSE)</f>
        <v>五冶建设送货单,4份材质书,送货车型9.6米,装货前联系收货人核实到场规格,没提前告知进场规格现场不给予接收</v>
      </c>
      <c r="M398" s="79">
        <v>45705</v>
      </c>
      <c r="N398" s="49"/>
      <c r="O398" s="49">
        <f ca="1" t="shared" si="2"/>
        <v>0</v>
      </c>
      <c r="P398" s="49">
        <f ca="1" t="shared" si="3"/>
        <v>131</v>
      </c>
      <c r="Q398" s="15" t="str">
        <f>VLOOKUP(B398,辅助信息!E:M,9,FALSE)</f>
        <v>ZTWM-CDGS-XS-2024-0181-五冶天府-国道542项目（二批次）</v>
      </c>
    </row>
    <row r="399" s="15" customFormat="1" hidden="1" spans="1:17">
      <c r="A399" s="49"/>
      <c r="B399" s="28" t="s">
        <v>69</v>
      </c>
      <c r="C399" s="58">
        <v>45703</v>
      </c>
      <c r="D399" s="28" t="str">
        <f>VLOOKUP(B399,辅助信息!E:K,7,FALSE)</f>
        <v>JWDDCD2025052800131</v>
      </c>
      <c r="E399" s="28" t="str">
        <f>VLOOKUP(F399,辅助信息!A:B,2,FALSE)</f>
        <v>盘螺</v>
      </c>
      <c r="F399" s="28" t="s">
        <v>40</v>
      </c>
      <c r="G399" s="24">
        <v>6</v>
      </c>
      <c r="H399" s="24" t="e">
        <f>_xlfn._xlws.FILTER(#REF!,#REF!&amp;#REF!&amp;#REF!&amp;#REF!=C399&amp;F399&amp;I399&amp;J399,"未发货")</f>
        <v>#REF!</v>
      </c>
      <c r="I399" s="28" t="str">
        <f>VLOOKUP(B399,辅助信息!E:I,3,FALSE)</f>
        <v>（商投建工达州中医药科技园-4工区-2号楼）达州市通川区达州中医药职业学院犀牛大道北段</v>
      </c>
      <c r="J399" s="28" t="str">
        <f>VLOOKUP(B399,辅助信息!E:I,4,FALSE)</f>
        <v>张扬</v>
      </c>
      <c r="K399" s="28">
        <f>VLOOKUP(J399,辅助信息!H:I,2,FALSE)</f>
        <v>18381904567</v>
      </c>
      <c r="L399" s="31" t="str">
        <f>VLOOKUP(B399,辅助信息!E:J,6,FALSE)</f>
        <v>控制炉批号！多了现场不收！,优先安排达钢,提前联系到场规格及数量</v>
      </c>
      <c r="M399" s="79">
        <v>45704</v>
      </c>
      <c r="N399" s="49"/>
      <c r="O399" s="49">
        <f ca="1" t="shared" si="2"/>
        <v>0</v>
      </c>
      <c r="P399" s="49">
        <f ca="1" t="shared" si="3"/>
        <v>132</v>
      </c>
      <c r="Q399" s="15" t="str">
        <f>VLOOKUP(B399,辅助信息!E:M,9,FALSE)</f>
        <v>ZTWM-CDGS-XS-2024-0134-商投建工达州中医药科技成果示范园项目</v>
      </c>
    </row>
    <row r="400" s="15" customFormat="1" hidden="1" spans="1:17">
      <c r="A400" s="49"/>
      <c r="B400" s="28" t="s">
        <v>69</v>
      </c>
      <c r="C400" s="58">
        <v>45703</v>
      </c>
      <c r="D400" s="28" t="str">
        <f>VLOOKUP(B400,辅助信息!E:K,7,FALSE)</f>
        <v>JWDDCD2025052800131</v>
      </c>
      <c r="E400" s="28" t="str">
        <f>VLOOKUP(F400,辅助信息!A:B,2,FALSE)</f>
        <v>盘螺</v>
      </c>
      <c r="F400" s="28" t="s">
        <v>41</v>
      </c>
      <c r="G400" s="24">
        <v>9</v>
      </c>
      <c r="H400" s="24" t="e">
        <f>_xlfn._xlws.FILTER(#REF!,#REF!&amp;#REF!&amp;#REF!&amp;#REF!=C400&amp;F400&amp;I400&amp;J400,"未发货")</f>
        <v>#REF!</v>
      </c>
      <c r="I400" s="28" t="str">
        <f>VLOOKUP(B400,辅助信息!E:I,3,FALSE)</f>
        <v>（商投建工达州中医药科技园-4工区-2号楼）达州市通川区达州中医药职业学院犀牛大道北段</v>
      </c>
      <c r="J400" s="28" t="str">
        <f>VLOOKUP(B400,辅助信息!E:I,4,FALSE)</f>
        <v>张扬</v>
      </c>
      <c r="K400" s="28">
        <f>VLOOKUP(J400,辅助信息!H:I,2,FALSE)</f>
        <v>18381904567</v>
      </c>
      <c r="L400" s="66"/>
      <c r="M400" s="79">
        <v>45704</v>
      </c>
      <c r="N400" s="49"/>
      <c r="O400" s="49">
        <f ca="1" t="shared" si="2"/>
        <v>0</v>
      </c>
      <c r="P400" s="49">
        <f ca="1" t="shared" si="3"/>
        <v>132</v>
      </c>
      <c r="Q400" s="15" t="str">
        <f>VLOOKUP(B400,辅助信息!E:M,9,FALSE)</f>
        <v>ZTWM-CDGS-XS-2024-0134-商投建工达州中医药科技成果示范园项目</v>
      </c>
    </row>
    <row r="401" hidden="1" spans="1:18">
      <c r="A401" s="49"/>
      <c r="B401" s="28" t="s">
        <v>69</v>
      </c>
      <c r="C401" s="58">
        <v>45703</v>
      </c>
      <c r="D401" s="28" t="str">
        <f>VLOOKUP(B401,辅助信息!E:K,7,FALSE)</f>
        <v>JWDDCD2025052800131</v>
      </c>
      <c r="E401" s="28" t="str">
        <f>VLOOKUP(F401,辅助信息!A:B,2,FALSE)</f>
        <v>螺纹钢</v>
      </c>
      <c r="F401" s="28" t="s">
        <v>32</v>
      </c>
      <c r="G401" s="24">
        <v>12</v>
      </c>
      <c r="H401" s="24" t="e">
        <f>_xlfn._xlws.FILTER(#REF!,#REF!&amp;#REF!&amp;#REF!&amp;#REF!=C401&amp;F401&amp;I401&amp;J401,"未发货")</f>
        <v>#REF!</v>
      </c>
      <c r="I401" s="28" t="str">
        <f>VLOOKUP(B401,辅助信息!E:I,3,FALSE)</f>
        <v>（商投建工达州中医药科技园-4工区-2号楼）达州市通川区达州中医药职业学院犀牛大道北段</v>
      </c>
      <c r="J401" s="28" t="str">
        <f>VLOOKUP(B401,辅助信息!E:I,4,FALSE)</f>
        <v>张扬</v>
      </c>
      <c r="K401" s="28">
        <f>VLOOKUP(J401,辅助信息!H:I,2,FALSE)</f>
        <v>18381904567</v>
      </c>
      <c r="L401" s="66"/>
      <c r="M401" s="79">
        <v>45704</v>
      </c>
      <c r="O401" s="49">
        <f ca="1" t="shared" si="2"/>
        <v>0</v>
      </c>
      <c r="P401" s="49">
        <f ca="1" t="shared" si="3"/>
        <v>132</v>
      </c>
      <c r="Q401" s="15" t="str">
        <f>VLOOKUP(B401,辅助信息!E:M,9,FALSE)</f>
        <v>ZTWM-CDGS-XS-2024-0134-商投建工达州中医药科技成果示范园项目</v>
      </c>
      <c r="R401" s="15"/>
    </row>
    <row r="402" hidden="1" spans="1:18">
      <c r="A402" s="49"/>
      <c r="B402" s="28" t="s">
        <v>69</v>
      </c>
      <c r="C402" s="58">
        <v>45703</v>
      </c>
      <c r="D402" s="28" t="str">
        <f>VLOOKUP(B402,辅助信息!E:K,7,FALSE)</f>
        <v>JWDDCD2025052800131</v>
      </c>
      <c r="E402" s="28" t="str">
        <f>VLOOKUP(F402,辅助信息!A:B,2,FALSE)</f>
        <v>螺纹钢</v>
      </c>
      <c r="F402" s="28" t="s">
        <v>21</v>
      </c>
      <c r="G402" s="24">
        <v>30</v>
      </c>
      <c r="H402" s="24" t="e">
        <f>_xlfn._xlws.FILTER(#REF!,#REF!&amp;#REF!&amp;#REF!&amp;#REF!=C402&amp;F402&amp;I402&amp;J402,"未发货")</f>
        <v>#REF!</v>
      </c>
      <c r="I402" s="28" t="str">
        <f>VLOOKUP(B402,辅助信息!E:I,3,FALSE)</f>
        <v>（商投建工达州中医药科技园-4工区-2号楼）达州市通川区达州中医药职业学院犀牛大道北段</v>
      </c>
      <c r="J402" s="28" t="str">
        <f>VLOOKUP(B402,辅助信息!E:I,4,FALSE)</f>
        <v>张扬</v>
      </c>
      <c r="K402" s="28">
        <f>VLOOKUP(J402,辅助信息!H:I,2,FALSE)</f>
        <v>18381904567</v>
      </c>
      <c r="L402" s="64"/>
      <c r="M402" s="79">
        <v>45704</v>
      </c>
      <c r="O402" s="49">
        <f ca="1" t="shared" si="2"/>
        <v>0</v>
      </c>
      <c r="P402" s="49">
        <f ca="1" t="shared" si="3"/>
        <v>132</v>
      </c>
      <c r="Q402" s="15" t="str">
        <f>VLOOKUP(B402,辅助信息!E:M,9,FALSE)</f>
        <v>ZTWM-CDGS-XS-2024-0134-商投建工达州中医药科技成果示范园项目</v>
      </c>
      <c r="R402" s="15"/>
    </row>
    <row r="403" hidden="1" spans="2:18">
      <c r="B403" s="28" t="s">
        <v>84</v>
      </c>
      <c r="C403" s="58">
        <v>45703</v>
      </c>
      <c r="D403" s="28" t="str">
        <f>VLOOKUP(B403,辅助信息!E:K,7,FALSE)</f>
        <v>JWDDCD2024102400111</v>
      </c>
      <c r="E403" s="28" t="str">
        <f>VLOOKUP(F403,辅助信息!A:B,2,FALSE)</f>
        <v>螺纹钢</v>
      </c>
      <c r="F403" s="28" t="s">
        <v>27</v>
      </c>
      <c r="G403" s="24">
        <v>8</v>
      </c>
      <c r="H403" s="24" t="e">
        <f>_xlfn._xlws.FILTER(#REF!,#REF!&amp;#REF!&amp;#REF!&amp;#REF!=C403&amp;F403&amp;I403&amp;J403,"未发货")</f>
        <v>#REF!</v>
      </c>
      <c r="I403" s="28" t="str">
        <f>VLOOKUP(B403,辅助信息!E:I,3,FALSE)</f>
        <v>（五冶达州国道542项目-一工区路基一工段）四川省达州市达川区石梯火车站盖板加工点</v>
      </c>
      <c r="J403" s="28" t="str">
        <f>VLOOKUP(B403,辅助信息!E:I,4,FALSE)</f>
        <v>郑松</v>
      </c>
      <c r="K403" s="28">
        <f>VLOOKUP(J403,辅助信息!H:I,2,FALSE)</f>
        <v>13527304849</v>
      </c>
      <c r="L403" s="31" t="str">
        <f>VLOOKUP(B403,辅助信息!E:J,6,FALSE)</f>
        <v>五冶建设送货单,送货车型13米,装货前联系收货人核实到场规格,没提前告知进场规格现场不给予接收</v>
      </c>
      <c r="M403" s="79">
        <v>45705</v>
      </c>
      <c r="N403" s="45"/>
      <c r="O403" s="49">
        <f ca="1" t="shared" si="2"/>
        <v>0</v>
      </c>
      <c r="P403" s="49">
        <f ca="1" t="shared" si="3"/>
        <v>131</v>
      </c>
      <c r="Q403" s="15" t="str">
        <f>VLOOKUP(B403,辅助信息!E:M,9,FALSE)</f>
        <v>ZTWM-CDGS-XS-2024-0181-五冶天府-国道542项目（二批次）</v>
      </c>
      <c r="R403" s="15"/>
    </row>
    <row r="404" hidden="1" spans="2:18">
      <c r="B404" s="28" t="s">
        <v>84</v>
      </c>
      <c r="C404" s="58">
        <v>45703</v>
      </c>
      <c r="D404" s="28" t="str">
        <f>VLOOKUP(B404,辅助信息!E:K,7,FALSE)</f>
        <v>JWDDCD2024102400111</v>
      </c>
      <c r="E404" s="28" t="str">
        <f>VLOOKUP(F404,辅助信息!A:B,2,FALSE)</f>
        <v>螺纹钢</v>
      </c>
      <c r="F404" s="28" t="s">
        <v>33</v>
      </c>
      <c r="G404" s="24">
        <v>8</v>
      </c>
      <c r="H404" s="24" t="e">
        <f>_xlfn._xlws.FILTER(#REF!,#REF!&amp;#REF!&amp;#REF!&amp;#REF!=C404&amp;F404&amp;I404&amp;J404,"未发货")</f>
        <v>#REF!</v>
      </c>
      <c r="I404" s="28" t="str">
        <f>VLOOKUP(B404,辅助信息!E:I,3,FALSE)</f>
        <v>（五冶达州国道542项目-一工区路基一工段）四川省达州市达川区石梯火车站盖板加工点</v>
      </c>
      <c r="J404" s="28" t="str">
        <f>VLOOKUP(B404,辅助信息!E:I,4,FALSE)</f>
        <v>郑松</v>
      </c>
      <c r="K404" s="28">
        <f>VLOOKUP(J404,辅助信息!H:I,2,FALSE)</f>
        <v>13527304849</v>
      </c>
      <c r="L404" s="66"/>
      <c r="M404" s="79">
        <v>45705</v>
      </c>
      <c r="N404" s="45"/>
      <c r="O404" s="49">
        <f ca="1" t="shared" si="2"/>
        <v>0</v>
      </c>
      <c r="P404" s="49">
        <f ca="1" t="shared" si="3"/>
        <v>131</v>
      </c>
      <c r="Q404" s="15" t="str">
        <f>VLOOKUP(B404,辅助信息!E:M,9,FALSE)</f>
        <v>ZTWM-CDGS-XS-2024-0181-五冶天府-国道542项目（二批次）</v>
      </c>
      <c r="R404" s="15"/>
    </row>
    <row r="405" hidden="1" spans="2:18">
      <c r="B405" s="28" t="s">
        <v>84</v>
      </c>
      <c r="C405" s="58">
        <v>45703</v>
      </c>
      <c r="D405" s="28" t="str">
        <f>VLOOKUP(B405,辅助信息!E:K,7,FALSE)</f>
        <v>JWDDCD2024102400111</v>
      </c>
      <c r="E405" s="28" t="str">
        <f>VLOOKUP(F405,辅助信息!A:B,2,FALSE)</f>
        <v>螺纹钢</v>
      </c>
      <c r="F405" s="28" t="s">
        <v>18</v>
      </c>
      <c r="G405" s="24">
        <v>12</v>
      </c>
      <c r="H405" s="24" t="e">
        <f>_xlfn._xlws.FILTER(#REF!,#REF!&amp;#REF!&amp;#REF!&amp;#REF!=C405&amp;F405&amp;I405&amp;J405,"未发货")</f>
        <v>#REF!</v>
      </c>
      <c r="I405" s="28" t="str">
        <f>VLOOKUP(B405,辅助信息!E:I,3,FALSE)</f>
        <v>（五冶达州国道542项目-一工区路基一工段）四川省达州市达川区石梯火车站盖板加工点</v>
      </c>
      <c r="J405" s="28" t="str">
        <f>VLOOKUP(B405,辅助信息!E:I,4,FALSE)</f>
        <v>郑松</v>
      </c>
      <c r="K405" s="28">
        <f>VLOOKUP(J405,辅助信息!H:I,2,FALSE)</f>
        <v>13527304849</v>
      </c>
      <c r="L405" s="64"/>
      <c r="M405" s="79">
        <v>45705</v>
      </c>
      <c r="N405" s="45"/>
      <c r="O405" s="49">
        <f ca="1" t="shared" si="2"/>
        <v>0</v>
      </c>
      <c r="P405" s="49">
        <f ca="1" t="shared" si="3"/>
        <v>131</v>
      </c>
      <c r="Q405" s="15" t="str">
        <f>VLOOKUP(B405,辅助信息!E:M,9,FALSE)</f>
        <v>ZTWM-CDGS-XS-2024-0181-五冶天府-国道542项目（二批次）</v>
      </c>
      <c r="R405" s="15"/>
    </row>
    <row r="406" hidden="1" spans="1:18">
      <c r="A406" s="59" t="s">
        <v>85</v>
      </c>
      <c r="B406" s="28" t="s">
        <v>75</v>
      </c>
      <c r="C406" s="58">
        <v>45703</v>
      </c>
      <c r="D406" s="28" t="str">
        <f>VLOOKUP(B406,辅助信息!E:K,7,FALSE)</f>
        <v>JWDDCD2024102400111</v>
      </c>
      <c r="E406" s="28" t="str">
        <f>VLOOKUP(F406,辅助信息!A:B,2,FALSE)</f>
        <v>螺纹钢</v>
      </c>
      <c r="F406" s="28" t="s">
        <v>28</v>
      </c>
      <c r="G406" s="24">
        <v>9</v>
      </c>
      <c r="H406" s="24" t="e">
        <f>_xlfn._xlws.FILTER(#REF!,#REF!&amp;#REF!&amp;#REF!&amp;#REF!=C406&amp;F406&amp;I406&amp;J406,"未发货")</f>
        <v>#REF!</v>
      </c>
      <c r="I406" s="28" t="str">
        <f>VLOOKUP(B406,辅助信息!E:I,3,FALSE)</f>
        <v>（五冶达州国道542项目-一工区桥梁一工段）四川省达州市四川省达州市达川区石桥镇武寨村</v>
      </c>
      <c r="J406" s="28" t="str">
        <f>VLOOKUP(B406,辅助信息!E:I,4,FALSE)</f>
        <v>杨勇</v>
      </c>
      <c r="K406" s="28">
        <f>VLOOKUP(J406,辅助信息!H:I,2,FALSE)</f>
        <v>18398563998</v>
      </c>
      <c r="L406" s="31" t="str">
        <f>VLOOKUP(B406,辅助信息!E:J,6,FALSE)</f>
        <v>五冶建设送货单,送货车型13米,装货前联系收货人核实到场规格,没提前告知进场规格现场不给予接收</v>
      </c>
      <c r="M406" s="79">
        <v>45709</v>
      </c>
      <c r="N406" s="45"/>
      <c r="O406" s="49">
        <f ca="1" t="shared" si="2"/>
        <v>0</v>
      </c>
      <c r="P406" s="49">
        <f ca="1" t="shared" si="3"/>
        <v>127</v>
      </c>
      <c r="Q406" s="15" t="str">
        <f>VLOOKUP(B406,辅助信息!E:M,9,FALSE)</f>
        <v>ZTWM-CDGS-XS-2024-0181-五冶天府-国道542项目（二批次）</v>
      </c>
      <c r="R406" s="15"/>
    </row>
    <row r="407" hidden="1" spans="2:18">
      <c r="B407" s="28" t="s">
        <v>75</v>
      </c>
      <c r="C407" s="58">
        <v>45703</v>
      </c>
      <c r="D407" s="28" t="str">
        <f>VLOOKUP(B407,辅助信息!E:K,7,FALSE)</f>
        <v>JWDDCD2024102400111</v>
      </c>
      <c r="E407" s="28" t="str">
        <f>VLOOKUP(F407,辅助信息!A:B,2,FALSE)</f>
        <v>螺纹钢</v>
      </c>
      <c r="F407" s="28" t="s">
        <v>18</v>
      </c>
      <c r="G407" s="24">
        <v>9</v>
      </c>
      <c r="H407" s="24" t="e">
        <f>_xlfn._xlws.FILTER(#REF!,#REF!&amp;#REF!&amp;#REF!&amp;#REF!=C407&amp;F407&amp;I407&amp;J407,"未发货")</f>
        <v>#REF!</v>
      </c>
      <c r="I407" s="28" t="str">
        <f>VLOOKUP(B407,辅助信息!E:I,3,FALSE)</f>
        <v>（五冶达州国道542项目-一工区桥梁一工段）四川省达州市四川省达州市达川区石桥镇武寨村</v>
      </c>
      <c r="J407" s="28" t="str">
        <f>VLOOKUP(B407,辅助信息!E:I,4,FALSE)</f>
        <v>杨勇</v>
      </c>
      <c r="K407" s="28">
        <f>VLOOKUP(J407,辅助信息!H:I,2,FALSE)</f>
        <v>18398563998</v>
      </c>
      <c r="L407" s="66"/>
      <c r="M407" s="79">
        <v>45709</v>
      </c>
      <c r="N407" s="45"/>
      <c r="O407" s="49">
        <f ca="1" t="shared" si="2"/>
        <v>0</v>
      </c>
      <c r="P407" s="49">
        <f ca="1" t="shared" si="3"/>
        <v>127</v>
      </c>
      <c r="Q407" s="15" t="str">
        <f>VLOOKUP(B407,辅助信息!E:M,9,FALSE)</f>
        <v>ZTWM-CDGS-XS-2024-0181-五冶天府-国道542项目（二批次）</v>
      </c>
      <c r="R407" s="15"/>
    </row>
    <row r="408" hidden="1" spans="2:18">
      <c r="B408" s="28" t="s">
        <v>75</v>
      </c>
      <c r="C408" s="58">
        <v>45703</v>
      </c>
      <c r="D408" s="28" t="str">
        <f>VLOOKUP(B408,辅助信息!E:K,7,FALSE)</f>
        <v>JWDDCD2024102400111</v>
      </c>
      <c r="E408" s="28" t="str">
        <f>VLOOKUP(F408,辅助信息!A:B,2,FALSE)</f>
        <v>螺纹钢</v>
      </c>
      <c r="F408" s="28" t="s">
        <v>65</v>
      </c>
      <c r="G408" s="75">
        <v>36</v>
      </c>
      <c r="H408" s="24" t="e">
        <f>_xlfn._xlws.FILTER(#REF!,#REF!&amp;#REF!&amp;#REF!&amp;#REF!=C408&amp;F408&amp;I408&amp;J408,"未发货")</f>
        <v>#REF!</v>
      </c>
      <c r="I408" s="28" t="str">
        <f>VLOOKUP(B408,辅助信息!E:I,3,FALSE)</f>
        <v>（五冶达州国道542项目-一工区桥梁一工段）四川省达州市四川省达州市达川区石桥镇武寨村</v>
      </c>
      <c r="J408" s="28" t="str">
        <f>VLOOKUP(B408,辅助信息!E:I,4,FALSE)</f>
        <v>杨勇</v>
      </c>
      <c r="K408" s="28">
        <f>VLOOKUP(J408,辅助信息!H:I,2,FALSE)</f>
        <v>18398563998</v>
      </c>
      <c r="L408" s="66"/>
      <c r="M408" s="79">
        <v>45709</v>
      </c>
      <c r="N408" s="45"/>
      <c r="O408" s="49">
        <f ca="1" t="shared" si="2"/>
        <v>0</v>
      </c>
      <c r="P408" s="49">
        <f ca="1" t="shared" si="3"/>
        <v>127</v>
      </c>
      <c r="Q408" s="15" t="str">
        <f>VLOOKUP(B408,辅助信息!E:M,9,FALSE)</f>
        <v>ZTWM-CDGS-XS-2024-0181-五冶天府-国道542项目（二批次）</v>
      </c>
      <c r="R408" s="15"/>
    </row>
    <row r="409" hidden="1" spans="2:18">
      <c r="B409" s="28" t="s">
        <v>75</v>
      </c>
      <c r="C409" s="58">
        <v>45703</v>
      </c>
      <c r="D409" s="28" t="str">
        <f>VLOOKUP(B409,辅助信息!E:K,7,FALSE)</f>
        <v>JWDDCD2024102400111</v>
      </c>
      <c r="E409" s="28" t="str">
        <f>VLOOKUP(F409,辅助信息!A:B,2,FALSE)</f>
        <v>螺纹钢</v>
      </c>
      <c r="F409" s="28" t="s">
        <v>77</v>
      </c>
      <c r="G409" s="75">
        <v>20</v>
      </c>
      <c r="H409" s="24" t="e">
        <f>_xlfn._xlws.FILTER(#REF!,#REF!&amp;#REF!&amp;#REF!&amp;#REF!=C409&amp;F409&amp;I409&amp;J409,"未发货")</f>
        <v>#REF!</v>
      </c>
      <c r="I409" s="28" t="str">
        <f>VLOOKUP(B409,辅助信息!E:I,3,FALSE)</f>
        <v>（五冶达州国道542项目-一工区桥梁一工段）四川省达州市四川省达州市达川区石桥镇武寨村</v>
      </c>
      <c r="J409" s="28" t="str">
        <f>VLOOKUP(B409,辅助信息!E:I,4,FALSE)</f>
        <v>杨勇</v>
      </c>
      <c r="K409" s="28">
        <f>VLOOKUP(J409,辅助信息!H:I,2,FALSE)</f>
        <v>18398563998</v>
      </c>
      <c r="L409" s="66"/>
      <c r="M409" s="79"/>
      <c r="N409" s="45"/>
      <c r="Q409" s="15"/>
      <c r="R409" s="15"/>
    </row>
    <row r="410" hidden="1" spans="2:18">
      <c r="B410" s="28" t="s">
        <v>75</v>
      </c>
      <c r="C410" s="58">
        <v>45703</v>
      </c>
      <c r="D410" s="28" t="str">
        <f>VLOOKUP(B410,辅助信息!E:K,7,FALSE)</f>
        <v>JWDDCD2024102400111</v>
      </c>
      <c r="E410" s="28" t="str">
        <f>VLOOKUP(F410,辅助信息!A:B,2,FALSE)</f>
        <v>螺纹钢</v>
      </c>
      <c r="F410" s="28" t="s">
        <v>86</v>
      </c>
      <c r="G410" s="24">
        <v>26</v>
      </c>
      <c r="H410" s="24" t="e">
        <f>_xlfn._xlws.FILTER(#REF!,#REF!&amp;#REF!&amp;#REF!&amp;#REF!=C410&amp;F410&amp;I410&amp;J410,"未发货")</f>
        <v>#REF!</v>
      </c>
      <c r="I410" s="28" t="str">
        <f>VLOOKUP(B410,辅助信息!E:I,3,FALSE)</f>
        <v>（五冶达州国道542项目-一工区桥梁一工段）四川省达州市四川省达州市达川区石桥镇武寨村</v>
      </c>
      <c r="J410" s="28" t="str">
        <f>VLOOKUP(B410,辅助信息!E:I,4,FALSE)</f>
        <v>杨勇</v>
      </c>
      <c r="K410" s="28">
        <f>VLOOKUP(J410,辅助信息!H:I,2,FALSE)</f>
        <v>18398563998</v>
      </c>
      <c r="L410" s="64"/>
      <c r="M410" s="79">
        <v>45709</v>
      </c>
      <c r="N410" s="45"/>
      <c r="O410" s="49">
        <f ca="1" t="shared" ref="O410:O416" si="4">IF(OR(M410="",N410&lt;&gt;""),"",MAX(M410-TODAY(),0))</f>
        <v>0</v>
      </c>
      <c r="P410" s="49">
        <f ca="1" t="shared" ref="P410:P416" si="5">IF(M410="","",IF(N410&lt;&gt;"",MAX(N410-M410,0),IF(TODAY()&gt;M410,TODAY()-M410,0)))</f>
        <v>127</v>
      </c>
      <c r="Q410" s="15" t="str">
        <f>VLOOKUP(B410,辅助信息!E:M,9,FALSE)</f>
        <v>ZTWM-CDGS-XS-2024-0181-五冶天府-国道542项目（二批次）</v>
      </c>
      <c r="R410" s="15"/>
    </row>
    <row r="411" hidden="1" spans="2:18">
      <c r="B411" s="28" t="s">
        <v>87</v>
      </c>
      <c r="C411" s="58">
        <v>45703</v>
      </c>
      <c r="D411" s="28" t="str">
        <f>VLOOKUP(B411,辅助信息!E:K,7,FALSE)</f>
        <v>JWDDCD2024102400111</v>
      </c>
      <c r="E411" s="28" t="str">
        <f>VLOOKUP(F411,辅助信息!A:B,2,FALSE)</f>
        <v>螺纹钢</v>
      </c>
      <c r="F411" s="28" t="s">
        <v>27</v>
      </c>
      <c r="G411" s="24">
        <v>8</v>
      </c>
      <c r="H411" s="24" t="e">
        <f>_xlfn._xlws.FILTER(#REF!,#REF!&amp;#REF!&amp;#REF!&amp;#REF!=C411&amp;F411&amp;I411&amp;J411,"未发货")</f>
        <v>#REF!</v>
      </c>
      <c r="I411" s="28" t="str">
        <f>VLOOKUP(B411,辅助信息!E:I,3,FALSE)</f>
        <v>（五冶达州国道542项目-一工区桥梁二工段）四川省达州市达川区达川区石梯镇石成村</v>
      </c>
      <c r="J411" s="28" t="str">
        <f>VLOOKUP(B411,辅助信息!E:I,4,FALSE)</f>
        <v>夏树彬</v>
      </c>
      <c r="K411" s="28">
        <f>VLOOKUP(J411,辅助信息!H:I,2,FALSE)</f>
        <v>13518183653</v>
      </c>
      <c r="L411" s="31" t="str">
        <f>VLOOKUP(B411,辅助信息!E:J,6,FALSE)</f>
        <v>五冶建设送货单,送货车型9.6米,装货前联系收货人核实到场规格,没提前告知进场规格现场不给予接收</v>
      </c>
      <c r="M411" s="79">
        <v>45706</v>
      </c>
      <c r="N411" s="45"/>
      <c r="O411" s="49">
        <f ca="1" t="shared" si="4"/>
        <v>0</v>
      </c>
      <c r="P411" s="49">
        <f ca="1" t="shared" si="5"/>
        <v>130</v>
      </c>
      <c r="Q411" s="15" t="str">
        <f>VLOOKUP(B411,辅助信息!E:M,9,FALSE)</f>
        <v>ZTWM-CDGS-XS-2024-0181-五冶天府-国道542项目（二批次）</v>
      </c>
      <c r="R411" s="15"/>
    </row>
    <row r="412" hidden="1" spans="2:18">
      <c r="B412" s="28" t="s">
        <v>87</v>
      </c>
      <c r="C412" s="58">
        <v>45703</v>
      </c>
      <c r="D412" s="28" t="str">
        <f>VLOOKUP(B412,辅助信息!E:K,7,FALSE)</f>
        <v>JWDDCD2024102400111</v>
      </c>
      <c r="E412" s="28" t="str">
        <f>VLOOKUP(F412,辅助信息!A:B,2,FALSE)</f>
        <v>螺纹钢</v>
      </c>
      <c r="F412" s="28" t="s">
        <v>65</v>
      </c>
      <c r="G412" s="24">
        <v>27</v>
      </c>
      <c r="H412" s="24" t="e">
        <f>_xlfn._xlws.FILTER(#REF!,#REF!&amp;#REF!&amp;#REF!&amp;#REF!=C412&amp;F412&amp;I412&amp;J412,"未发货")</f>
        <v>#REF!</v>
      </c>
      <c r="I412" s="28" t="str">
        <f>VLOOKUP(B412,辅助信息!E:I,3,FALSE)</f>
        <v>（五冶达州国道542项目-一工区桥梁二工段）四川省达州市达川区达川区石梯镇石成村</v>
      </c>
      <c r="J412" s="28" t="str">
        <f>VLOOKUP(B412,辅助信息!E:I,4,FALSE)</f>
        <v>夏树彬</v>
      </c>
      <c r="K412" s="28">
        <f>VLOOKUP(J412,辅助信息!H:I,2,FALSE)</f>
        <v>13518183653</v>
      </c>
      <c r="L412" s="64"/>
      <c r="M412" s="79">
        <v>45706</v>
      </c>
      <c r="N412" s="45"/>
      <c r="O412" s="49">
        <f ca="1" t="shared" si="4"/>
        <v>0</v>
      </c>
      <c r="P412" s="49">
        <f ca="1" t="shared" si="5"/>
        <v>130</v>
      </c>
      <c r="Q412" s="15" t="str">
        <f>VLOOKUP(B412,辅助信息!E:M,9,FALSE)</f>
        <v>ZTWM-CDGS-XS-2024-0181-五冶天府-国道542项目（二批次）</v>
      </c>
      <c r="R412" s="15"/>
    </row>
    <row r="413" hidden="1" spans="2:18">
      <c r="B413" s="28" t="s">
        <v>74</v>
      </c>
      <c r="C413" s="58">
        <v>45703</v>
      </c>
      <c r="D413" s="28" t="str">
        <f>VLOOKUP(B413,辅助信息!E:K,7,FALSE)</f>
        <v>JWDDCD2024102400111</v>
      </c>
      <c r="E413" s="28" t="str">
        <f>VLOOKUP(F413,辅助信息!A:B,2,FALSE)</f>
        <v>螺纹钢</v>
      </c>
      <c r="F413" s="28" t="s">
        <v>19</v>
      </c>
      <c r="G413" s="24">
        <v>12</v>
      </c>
      <c r="H413" s="24" t="e">
        <f>_xlfn._xlws.FILTER(#REF!,#REF!&amp;#REF!&amp;#REF!&amp;#REF!=C413&amp;F413&amp;I413&amp;J413,"未发货")</f>
        <v>#REF!</v>
      </c>
      <c r="I413" s="28" t="str">
        <f>VLOOKUP(B413,辅助信息!E:I,3,FALSE)</f>
        <v>（五冶达州国道542项目-桥梁4标）四川省达州市达川区大堰镇双井村</v>
      </c>
      <c r="J413" s="28" t="str">
        <f>VLOOKUP(B413,辅助信息!E:I,4,FALSE)</f>
        <v>吴志强</v>
      </c>
      <c r="K413" s="28">
        <f>VLOOKUP(J413,辅助信息!H:I,2,FALSE)</f>
        <v>18820030907</v>
      </c>
      <c r="L413" s="31" t="str">
        <f>VLOOKUP(B413,辅助信息!E:J,6,FALSE)</f>
        <v>五冶建设送货单,送货车型13米,装货前联系收货人核实到场规格,没提前告知进场规格现场不给予接收</v>
      </c>
      <c r="M413" s="79">
        <v>45711</v>
      </c>
      <c r="N413" s="45"/>
      <c r="O413" s="49">
        <f ca="1" t="shared" si="4"/>
        <v>0</v>
      </c>
      <c r="P413" s="49">
        <f ca="1" t="shared" si="5"/>
        <v>125</v>
      </c>
      <c r="Q413" s="15" t="str">
        <f>VLOOKUP(B413,辅助信息!E:M,9,FALSE)</f>
        <v>ZTWM-CDGS-XS-2024-0181-五冶天府-国道542项目（二批次）</v>
      </c>
      <c r="R413" s="15"/>
    </row>
    <row r="414" hidden="1" spans="2:18">
      <c r="B414" s="28" t="s">
        <v>74</v>
      </c>
      <c r="C414" s="58">
        <v>45703</v>
      </c>
      <c r="D414" s="28" t="str">
        <f>VLOOKUP(B414,辅助信息!E:K,7,FALSE)</f>
        <v>JWDDCD2024102400111</v>
      </c>
      <c r="E414" s="28" t="str">
        <f>VLOOKUP(F414,辅助信息!A:B,2,FALSE)</f>
        <v>螺纹钢</v>
      </c>
      <c r="F414" s="28" t="s">
        <v>33</v>
      </c>
      <c r="G414" s="24">
        <v>12</v>
      </c>
      <c r="H414" s="24" t="e">
        <f>_xlfn._xlws.FILTER(#REF!,#REF!&amp;#REF!&amp;#REF!&amp;#REF!=C414&amp;F414&amp;I414&amp;J414,"未发货")</f>
        <v>#REF!</v>
      </c>
      <c r="I414" s="28" t="str">
        <f>VLOOKUP(B414,辅助信息!E:I,3,FALSE)</f>
        <v>（五冶达州国道542项目-桥梁4标）四川省达州市达川区大堰镇双井村</v>
      </c>
      <c r="J414" s="28" t="str">
        <f>VLOOKUP(B414,辅助信息!E:I,4,FALSE)</f>
        <v>吴志强</v>
      </c>
      <c r="K414" s="28">
        <f>VLOOKUP(J414,辅助信息!H:I,2,FALSE)</f>
        <v>18820030907</v>
      </c>
      <c r="L414" s="66"/>
      <c r="M414" s="79">
        <v>45711</v>
      </c>
      <c r="N414" s="45"/>
      <c r="O414" s="49">
        <f ca="1" t="shared" si="4"/>
        <v>0</v>
      </c>
      <c r="P414" s="49">
        <f ca="1" t="shared" si="5"/>
        <v>125</v>
      </c>
      <c r="Q414" s="15" t="str">
        <f>VLOOKUP(B414,辅助信息!E:M,9,FALSE)</f>
        <v>ZTWM-CDGS-XS-2024-0181-五冶天府-国道542项目（二批次）</v>
      </c>
      <c r="R414" s="15"/>
    </row>
    <row r="415" hidden="1" spans="2:18">
      <c r="B415" s="28" t="s">
        <v>74</v>
      </c>
      <c r="C415" s="58">
        <v>45703</v>
      </c>
      <c r="D415" s="28" t="str">
        <f>VLOOKUP(B415,辅助信息!E:K,7,FALSE)</f>
        <v>JWDDCD2024102400111</v>
      </c>
      <c r="E415" s="28" t="str">
        <f>VLOOKUP(F415,辅助信息!A:B,2,FALSE)</f>
        <v>螺纹钢</v>
      </c>
      <c r="F415" s="28" t="s">
        <v>28</v>
      </c>
      <c r="G415" s="24">
        <v>12</v>
      </c>
      <c r="H415" s="24" t="e">
        <f>_xlfn._xlws.FILTER(#REF!,#REF!&amp;#REF!&amp;#REF!&amp;#REF!=C415&amp;F415&amp;I415&amp;J415,"未发货")</f>
        <v>#REF!</v>
      </c>
      <c r="I415" s="28" t="str">
        <f>VLOOKUP(B415,辅助信息!E:I,3,FALSE)</f>
        <v>（五冶达州国道542项目-桥梁4标）四川省达州市达川区大堰镇双井村</v>
      </c>
      <c r="J415" s="28" t="str">
        <f>VLOOKUP(B415,辅助信息!E:I,4,FALSE)</f>
        <v>吴志强</v>
      </c>
      <c r="K415" s="28">
        <f>VLOOKUP(J415,辅助信息!H:I,2,FALSE)</f>
        <v>18820030907</v>
      </c>
      <c r="L415" s="66"/>
      <c r="M415" s="79">
        <v>45711</v>
      </c>
      <c r="N415" s="45"/>
      <c r="O415" s="49">
        <f ca="1" t="shared" si="4"/>
        <v>0</v>
      </c>
      <c r="P415" s="49">
        <f ca="1" t="shared" si="5"/>
        <v>125</v>
      </c>
      <c r="Q415" s="15" t="str">
        <f>VLOOKUP(B415,辅助信息!E:M,9,FALSE)</f>
        <v>ZTWM-CDGS-XS-2024-0181-五冶天府-国道542项目（二批次）</v>
      </c>
      <c r="R415" s="15"/>
    </row>
    <row r="416" hidden="1" spans="2:18">
      <c r="B416" s="28" t="s">
        <v>74</v>
      </c>
      <c r="C416" s="58">
        <v>45703</v>
      </c>
      <c r="D416" s="28" t="str">
        <f>VLOOKUP(B416,辅助信息!E:K,7,FALSE)</f>
        <v>JWDDCD2024102400111</v>
      </c>
      <c r="E416" s="28" t="str">
        <f>VLOOKUP(F416,辅助信息!A:B,2,FALSE)</f>
        <v>螺纹钢</v>
      </c>
      <c r="F416" s="28" t="s">
        <v>18</v>
      </c>
      <c r="G416" s="24">
        <v>3</v>
      </c>
      <c r="H416" s="24" t="e">
        <f>_xlfn._xlws.FILTER(#REF!,#REF!&amp;#REF!&amp;#REF!&amp;#REF!=C416&amp;F416&amp;I416&amp;J416,"未发货")</f>
        <v>#REF!</v>
      </c>
      <c r="I416" s="28" t="str">
        <f>VLOOKUP(B416,辅助信息!E:I,3,FALSE)</f>
        <v>（五冶达州国道542项目-桥梁4标）四川省达州市达川区大堰镇双井村</v>
      </c>
      <c r="J416" s="28" t="str">
        <f>VLOOKUP(B416,辅助信息!E:I,4,FALSE)</f>
        <v>吴志强</v>
      </c>
      <c r="K416" s="28">
        <f>VLOOKUP(J416,辅助信息!H:I,2,FALSE)</f>
        <v>18820030907</v>
      </c>
      <c r="L416" s="64"/>
      <c r="M416" s="79">
        <v>45711</v>
      </c>
      <c r="N416" s="45"/>
      <c r="O416" s="49">
        <f ca="1" t="shared" si="4"/>
        <v>0</v>
      </c>
      <c r="P416" s="49">
        <f ca="1" t="shared" si="5"/>
        <v>125</v>
      </c>
      <c r="Q416" s="15" t="str">
        <f>VLOOKUP(B416,辅助信息!E:M,9,FALSE)</f>
        <v>ZTWM-CDGS-XS-2024-0181-五冶天府-国道542项目（二批次）</v>
      </c>
      <c r="R416" s="15"/>
    </row>
    <row r="417" hidden="1" spans="2:18">
      <c r="B417" s="28" t="s">
        <v>79</v>
      </c>
      <c r="C417" s="58">
        <v>45703</v>
      </c>
      <c r="D417" s="28" t="str">
        <f>VLOOKUP(B417,辅助信息!E:K,7,FALSE)</f>
        <v>JWDDCD2024102400111</v>
      </c>
      <c r="E417" s="28" t="str">
        <f>VLOOKUP(F417,辅助信息!A:B,2,FALSE)</f>
        <v>盘螺</v>
      </c>
      <c r="F417" s="28" t="s">
        <v>40</v>
      </c>
      <c r="G417" s="24">
        <v>3</v>
      </c>
      <c r="H417" s="24" t="e">
        <f>_xlfn._xlws.FILTER(#REF!,#REF!&amp;#REF!&amp;#REF!&amp;#REF!=C417&amp;F417&amp;I417&amp;J417,"未发货")</f>
        <v>#REF!</v>
      </c>
      <c r="I417" s="28" t="str">
        <f>VLOOKUP(B417,辅助信息!E:I,3,FALSE)</f>
        <v>（五冶达州国道542项目-养护工区）四川省达州市达川区管村镇油房村</v>
      </c>
      <c r="J417" s="28" t="str">
        <f>VLOOKUP(B417,辅助信息!E:I,4,FALSE)</f>
        <v>侯自强</v>
      </c>
      <c r="K417" s="67">
        <f>VLOOKUP(J417,辅助信息!H:I,2,FALSE)</f>
        <v>13281725223</v>
      </c>
      <c r="L417" s="65" t="str">
        <f>VLOOKUP(B417,辅助信息!E:J,6,FALSE)</f>
        <v>五冶建设送货单,送货车型9.6米,装货前联系收货人核实到场规格,没提前告知进场规格现场不给予接收</v>
      </c>
      <c r="M417" s="45"/>
      <c r="N417" s="45"/>
      <c r="O417" s="45"/>
      <c r="P417" s="45"/>
      <c r="Q417" s="15" t="str">
        <f>VLOOKUP(B417,辅助信息!E:M,9,FALSE)</f>
        <v>ZTWM-CDGS-XS-2024-0181-五冶天府-国道542项目（二批次）</v>
      </c>
      <c r="R417" s="15"/>
    </row>
    <row r="418" hidden="1" spans="2:18">
      <c r="B418" s="28" t="s">
        <v>79</v>
      </c>
      <c r="C418" s="58">
        <v>45703</v>
      </c>
      <c r="D418" s="28" t="str">
        <f>VLOOKUP(B418,辅助信息!E:K,7,FALSE)</f>
        <v>JWDDCD2024102400111</v>
      </c>
      <c r="E418" s="28" t="str">
        <f>VLOOKUP(F418,辅助信息!A:B,2,FALSE)</f>
        <v>盘螺</v>
      </c>
      <c r="F418" s="28" t="s">
        <v>41</v>
      </c>
      <c r="G418" s="24">
        <v>3</v>
      </c>
      <c r="H418" s="24" t="e">
        <f>_xlfn._xlws.FILTER(#REF!,#REF!&amp;#REF!&amp;#REF!&amp;#REF!=C418&amp;F418&amp;I418&amp;J418,"未发货")</f>
        <v>#REF!</v>
      </c>
      <c r="I418" s="28" t="str">
        <f>VLOOKUP(B418,辅助信息!E:I,3,FALSE)</f>
        <v>（五冶达州国道542项目-养护工区）四川省达州市达川区管村镇油房村</v>
      </c>
      <c r="J418" s="28" t="str">
        <f>VLOOKUP(B418,辅助信息!E:I,4,FALSE)</f>
        <v>侯自强</v>
      </c>
      <c r="K418" s="67">
        <f>VLOOKUP(J418,辅助信息!H:I,2,FALSE)</f>
        <v>13281725223</v>
      </c>
      <c r="L418" s="66"/>
      <c r="M418" s="45"/>
      <c r="N418" s="45"/>
      <c r="O418" s="45"/>
      <c r="P418" s="45"/>
      <c r="Q418" s="15" t="str">
        <f>VLOOKUP(B418,辅助信息!E:M,9,FALSE)</f>
        <v>ZTWM-CDGS-XS-2024-0181-五冶天府-国道542项目（二批次）</v>
      </c>
      <c r="R418" s="15"/>
    </row>
    <row r="419" hidden="1" spans="2:18">
      <c r="B419" s="28" t="s">
        <v>79</v>
      </c>
      <c r="C419" s="58">
        <v>45703</v>
      </c>
      <c r="D419" s="28" t="str">
        <f>VLOOKUP(B419,辅助信息!E:K,7,FALSE)</f>
        <v>JWDDCD2024102400111</v>
      </c>
      <c r="E419" s="28" t="str">
        <f>VLOOKUP(F419,辅助信息!A:B,2,FALSE)</f>
        <v>螺纹钢</v>
      </c>
      <c r="F419" s="28" t="s">
        <v>27</v>
      </c>
      <c r="G419" s="75">
        <v>9</v>
      </c>
      <c r="H419" s="24" t="e">
        <f>_xlfn._xlws.FILTER(#REF!,#REF!&amp;#REF!&amp;#REF!&amp;#REF!=C419&amp;F419&amp;I419&amp;J419,"未发货")</f>
        <v>#REF!</v>
      </c>
      <c r="I419" s="28" t="str">
        <f>VLOOKUP(B419,辅助信息!E:I,3,FALSE)</f>
        <v>（五冶达州国道542项目-养护工区）四川省达州市达川区管村镇油房村</v>
      </c>
      <c r="J419" s="28" t="str">
        <f>VLOOKUP(B419,辅助信息!E:I,4,FALSE)</f>
        <v>侯自强</v>
      </c>
      <c r="K419" s="67">
        <f>VLOOKUP(J419,辅助信息!H:I,2,FALSE)</f>
        <v>13281725223</v>
      </c>
      <c r="L419" s="66"/>
      <c r="M419" s="45"/>
      <c r="N419" s="45"/>
      <c r="O419" s="45"/>
      <c r="P419" s="45"/>
      <c r="Q419" s="15" t="str">
        <f>VLOOKUP(B419,辅助信息!E:M,9,FALSE)</f>
        <v>ZTWM-CDGS-XS-2024-0181-五冶天府-国道542项目（二批次）</v>
      </c>
      <c r="R419" s="15"/>
    </row>
    <row r="420" hidden="1" spans="2:18">
      <c r="B420" s="28" t="s">
        <v>79</v>
      </c>
      <c r="C420" s="58">
        <v>45703</v>
      </c>
      <c r="D420" s="28" t="str">
        <f>VLOOKUP(B420,辅助信息!E:K,7,FALSE)</f>
        <v>JWDDCD2024102400111</v>
      </c>
      <c r="E420" s="28" t="str">
        <f>VLOOKUP(F420,辅助信息!A:B,2,FALSE)</f>
        <v>螺纹钢</v>
      </c>
      <c r="F420" s="28" t="s">
        <v>19</v>
      </c>
      <c r="G420" s="24">
        <v>20</v>
      </c>
      <c r="H420" s="24" t="e">
        <f>_xlfn._xlws.FILTER(#REF!,#REF!&amp;#REF!&amp;#REF!&amp;#REF!=C420&amp;F420&amp;I420&amp;J420,"未发货")</f>
        <v>#REF!</v>
      </c>
      <c r="I420" s="28" t="str">
        <f>VLOOKUP(B420,辅助信息!E:I,3,FALSE)</f>
        <v>（五冶达州国道542项目-养护工区）四川省达州市达川区管村镇油房村</v>
      </c>
      <c r="J420" s="28" t="str">
        <f>VLOOKUP(B420,辅助信息!E:I,4,FALSE)</f>
        <v>侯自强</v>
      </c>
      <c r="K420" s="67">
        <f>VLOOKUP(J420,辅助信息!H:I,2,FALSE)</f>
        <v>13281725223</v>
      </c>
      <c r="L420" s="66"/>
      <c r="M420" s="45"/>
      <c r="N420" s="45"/>
      <c r="O420" s="45"/>
      <c r="P420" s="45"/>
      <c r="Q420" s="15" t="str">
        <f>VLOOKUP(B420,辅助信息!E:M,9,FALSE)</f>
        <v>ZTWM-CDGS-XS-2024-0181-五冶天府-国道542项目（二批次）</v>
      </c>
      <c r="R420" s="15"/>
    </row>
    <row r="421" hidden="1" spans="2:18">
      <c r="B421" s="28" t="s">
        <v>79</v>
      </c>
      <c r="C421" s="58">
        <v>45703</v>
      </c>
      <c r="D421" s="28" t="str">
        <f>VLOOKUP(B421,辅助信息!E:K,7,FALSE)</f>
        <v>JWDDCD2024102400111</v>
      </c>
      <c r="E421" s="28" t="str">
        <f>VLOOKUP(F421,辅助信息!A:B,2,FALSE)</f>
        <v>螺纹钢</v>
      </c>
      <c r="F421" s="28" t="s">
        <v>32</v>
      </c>
      <c r="G421" s="75">
        <v>9</v>
      </c>
      <c r="H421" s="24" t="e">
        <f>_xlfn._xlws.FILTER(#REF!,#REF!&amp;#REF!&amp;#REF!&amp;#REF!=C421&amp;F421&amp;I421&amp;J421,"未发货")</f>
        <v>#REF!</v>
      </c>
      <c r="I421" s="28" t="str">
        <f>VLOOKUP(B421,辅助信息!E:I,3,FALSE)</f>
        <v>（五冶达州国道542项目-养护工区）四川省达州市达川区管村镇油房村</v>
      </c>
      <c r="J421" s="28" t="str">
        <f>VLOOKUP(B421,辅助信息!E:I,4,FALSE)</f>
        <v>侯自强</v>
      </c>
      <c r="K421" s="67">
        <f>VLOOKUP(J421,辅助信息!H:I,2,FALSE)</f>
        <v>13281725223</v>
      </c>
      <c r="L421" s="66"/>
      <c r="M421" s="45"/>
      <c r="N421" s="45"/>
      <c r="O421" s="45"/>
      <c r="P421" s="45"/>
      <c r="Q421" s="15" t="str">
        <f>VLOOKUP(B421,辅助信息!E:M,9,FALSE)</f>
        <v>ZTWM-CDGS-XS-2024-0181-五冶天府-国道542项目（二批次）</v>
      </c>
      <c r="R421" s="15"/>
    </row>
    <row r="422" hidden="1" spans="2:18">
      <c r="B422" s="28" t="s">
        <v>79</v>
      </c>
      <c r="C422" s="58">
        <v>45703</v>
      </c>
      <c r="D422" s="28" t="str">
        <f>VLOOKUP(B422,辅助信息!E:K,7,FALSE)</f>
        <v>JWDDCD2024102400111</v>
      </c>
      <c r="E422" s="28" t="str">
        <f>VLOOKUP(F422,辅助信息!A:B,2,FALSE)</f>
        <v>螺纹钢</v>
      </c>
      <c r="F422" s="28" t="s">
        <v>30</v>
      </c>
      <c r="G422" s="24">
        <v>3</v>
      </c>
      <c r="H422" s="24" t="e">
        <f>_xlfn._xlws.FILTER(#REF!,#REF!&amp;#REF!&amp;#REF!&amp;#REF!=C422&amp;F422&amp;I422&amp;J422,"未发货")</f>
        <v>#REF!</v>
      </c>
      <c r="I422" s="28" t="str">
        <f>VLOOKUP(B422,辅助信息!E:I,3,FALSE)</f>
        <v>（五冶达州国道542项目-养护工区）四川省达州市达川区管村镇油房村</v>
      </c>
      <c r="J422" s="28" t="str">
        <f>VLOOKUP(B422,辅助信息!E:I,4,FALSE)</f>
        <v>侯自强</v>
      </c>
      <c r="K422" s="67">
        <f>VLOOKUP(J422,辅助信息!H:I,2,FALSE)</f>
        <v>13281725223</v>
      </c>
      <c r="L422" s="66"/>
      <c r="M422" s="45"/>
      <c r="N422" s="45"/>
      <c r="O422" s="45"/>
      <c r="P422" s="45"/>
      <c r="Q422" s="15" t="str">
        <f>VLOOKUP(B422,辅助信息!E:M,9,FALSE)</f>
        <v>ZTWM-CDGS-XS-2024-0181-五冶天府-国道542项目（二批次）</v>
      </c>
      <c r="R422" s="15"/>
    </row>
    <row r="423" hidden="1" spans="2:18">
      <c r="B423" s="28" t="s">
        <v>79</v>
      </c>
      <c r="C423" s="58">
        <v>45703</v>
      </c>
      <c r="D423" s="28" t="str">
        <f>VLOOKUP(B423,辅助信息!E:K,7,FALSE)</f>
        <v>JWDDCD2024102400111</v>
      </c>
      <c r="E423" s="28" t="str">
        <f>VLOOKUP(F423,辅助信息!A:B,2,FALSE)</f>
        <v>螺纹钢</v>
      </c>
      <c r="F423" s="28" t="s">
        <v>33</v>
      </c>
      <c r="G423" s="75">
        <v>25</v>
      </c>
      <c r="H423" s="24" t="e">
        <f>_xlfn._xlws.FILTER(#REF!,#REF!&amp;#REF!&amp;#REF!&amp;#REF!=C423&amp;F423&amp;I423&amp;J423,"未发货")</f>
        <v>#REF!</v>
      </c>
      <c r="I423" s="28" t="str">
        <f>VLOOKUP(B423,辅助信息!E:I,3,FALSE)</f>
        <v>（五冶达州国道542项目-养护工区）四川省达州市达川区管村镇油房村</v>
      </c>
      <c r="J423" s="28" t="str">
        <f>VLOOKUP(B423,辅助信息!E:I,4,FALSE)</f>
        <v>侯自强</v>
      </c>
      <c r="K423" s="67">
        <f>VLOOKUP(J423,辅助信息!H:I,2,FALSE)</f>
        <v>13281725223</v>
      </c>
      <c r="L423" s="66"/>
      <c r="M423" s="45"/>
      <c r="N423" s="45"/>
      <c r="O423" s="45"/>
      <c r="P423" s="45"/>
      <c r="Q423" s="15" t="str">
        <f>VLOOKUP(B423,辅助信息!E:M,9,FALSE)</f>
        <v>ZTWM-CDGS-XS-2024-0181-五冶天府-国道542项目（二批次）</v>
      </c>
      <c r="R423" s="15"/>
    </row>
    <row r="424" hidden="1" spans="2:18">
      <c r="B424" s="28" t="s">
        <v>79</v>
      </c>
      <c r="C424" s="58">
        <v>45703</v>
      </c>
      <c r="D424" s="28" t="str">
        <f>VLOOKUP(B424,辅助信息!E:K,7,FALSE)</f>
        <v>JWDDCD2024102400111</v>
      </c>
      <c r="E424" s="28" t="str">
        <f>VLOOKUP(F424,辅助信息!A:B,2,FALSE)</f>
        <v>螺纹钢</v>
      </c>
      <c r="F424" s="28" t="s">
        <v>18</v>
      </c>
      <c r="G424" s="75">
        <v>90</v>
      </c>
      <c r="H424" s="24" t="e">
        <f>_xlfn._xlws.FILTER(#REF!,#REF!&amp;#REF!&amp;#REF!&amp;#REF!=C424&amp;F424&amp;I424&amp;J424,"未发货")</f>
        <v>#REF!</v>
      </c>
      <c r="I424" s="28" t="str">
        <f>VLOOKUP(B424,辅助信息!E:I,3,FALSE)</f>
        <v>（五冶达州国道542项目-养护工区）四川省达州市达川区管村镇油房村</v>
      </c>
      <c r="J424" s="28" t="str">
        <f>VLOOKUP(B424,辅助信息!E:I,4,FALSE)</f>
        <v>侯自强</v>
      </c>
      <c r="K424" s="67">
        <f>VLOOKUP(J424,辅助信息!H:I,2,FALSE)</f>
        <v>13281725223</v>
      </c>
      <c r="L424" s="64"/>
      <c r="M424" s="45"/>
      <c r="N424" s="45"/>
      <c r="O424" s="45"/>
      <c r="P424" s="45"/>
      <c r="Q424" s="15" t="str">
        <f>VLOOKUP(B424,辅助信息!E:M,9,FALSE)</f>
        <v>ZTWM-CDGS-XS-2024-0181-五冶天府-国道542项目（二批次）</v>
      </c>
      <c r="R424" s="15"/>
    </row>
    <row r="425" s="15" customFormat="1" hidden="1" spans="2:17">
      <c r="B425" s="28" t="s">
        <v>80</v>
      </c>
      <c r="C425" s="58">
        <v>45704</v>
      </c>
      <c r="D425" s="28" t="e">
        <f>VLOOKUP(B425,辅助信息!E:K,7,FALSE)</f>
        <v>#N/A</v>
      </c>
      <c r="E425" s="28" t="str">
        <f>VLOOKUP(F425,辅助信息!A:B,2,FALSE)</f>
        <v>盘螺</v>
      </c>
      <c r="F425" s="28" t="s">
        <v>49</v>
      </c>
      <c r="G425" s="28">
        <v>7.5</v>
      </c>
      <c r="H425" s="28" t="e">
        <f>_xlfn._xlws.FILTER(#REF!,#REF!&amp;#REF!&amp;#REF!&amp;#REF!=C425&amp;F425&amp;I425&amp;J425,"未发货")</f>
        <v>#REF!</v>
      </c>
      <c r="I425" s="28" t="e">
        <f>VLOOKUP(B425,辅助信息!E:I,3,FALSE)</f>
        <v>#N/A</v>
      </c>
      <c r="J425" s="28" t="e">
        <f>VLOOKUP(B425,辅助信息!E:I,4,FALSE)</f>
        <v>#N/A</v>
      </c>
      <c r="K425" s="28" t="e">
        <f>VLOOKUP(J425,辅助信息!H:I,2,FALSE)</f>
        <v>#N/A</v>
      </c>
      <c r="L425" s="15" t="e">
        <f>VLOOKUP(B425,辅助信息!E:J,6,FALSE)</f>
        <v>#N/A</v>
      </c>
      <c r="M425" s="82">
        <v>45703</v>
      </c>
      <c r="N425" s="82"/>
      <c r="O425" s="15">
        <f ca="1" t="shared" ref="O425:O442" si="6">IF(OR(M425="",N425&lt;&gt;""),"",MAX(M425-TODAY(),0))</f>
        <v>0</v>
      </c>
      <c r="P425" s="15">
        <f ca="1" t="shared" ref="P425:P442" si="7">IF(M425="","",IF(N425&lt;&gt;"",MAX(N425-M425,0),IF(TODAY()&gt;M425,TODAY()-M425,0)))</f>
        <v>133</v>
      </c>
      <c r="Q425" s="15" t="e">
        <f>VLOOKUP(B425,辅助信息!E:M,9,FALSE)</f>
        <v>#N/A</v>
      </c>
    </row>
    <row r="426" s="15" customFormat="1" hidden="1" spans="2:17">
      <c r="B426" s="28" t="s">
        <v>80</v>
      </c>
      <c r="C426" s="58">
        <v>45704</v>
      </c>
      <c r="D426" s="28" t="e">
        <f>VLOOKUP(B426,辅助信息!E:K,7,FALSE)</f>
        <v>#N/A</v>
      </c>
      <c r="E426" s="28" t="str">
        <f>VLOOKUP(F426,辅助信息!A:B,2,FALSE)</f>
        <v>盘螺</v>
      </c>
      <c r="F426" s="28" t="s">
        <v>40</v>
      </c>
      <c r="G426" s="28">
        <v>15</v>
      </c>
      <c r="H426" s="28" t="e">
        <f>_xlfn._xlws.FILTER(#REF!,#REF!&amp;#REF!&amp;#REF!&amp;#REF!=C426&amp;F426&amp;I426&amp;J426,"未发货")</f>
        <v>#REF!</v>
      </c>
      <c r="I426" s="28" t="e">
        <f>VLOOKUP(B426,辅助信息!E:I,3,FALSE)</f>
        <v>#N/A</v>
      </c>
      <c r="J426" s="28" t="e">
        <f>VLOOKUP(B426,辅助信息!E:I,4,FALSE)</f>
        <v>#N/A</v>
      </c>
      <c r="K426" s="28" t="e">
        <f>VLOOKUP(J426,辅助信息!H:I,2,FALSE)</f>
        <v>#N/A</v>
      </c>
      <c r="M426" s="82">
        <v>45703</v>
      </c>
      <c r="N426" s="82"/>
      <c r="O426" s="15">
        <f ca="1" t="shared" si="6"/>
        <v>0</v>
      </c>
      <c r="P426" s="15">
        <f ca="1" t="shared" si="7"/>
        <v>133</v>
      </c>
      <c r="Q426" s="15" t="e">
        <f>VLOOKUP(B426,辅助信息!E:M,9,FALSE)</f>
        <v>#N/A</v>
      </c>
    </row>
    <row r="427" s="15" customFormat="1" hidden="1" spans="2:17">
      <c r="B427" s="28" t="s">
        <v>80</v>
      </c>
      <c r="C427" s="58">
        <v>45704</v>
      </c>
      <c r="D427" s="28" t="e">
        <f>VLOOKUP(B427,辅助信息!E:K,7,FALSE)</f>
        <v>#N/A</v>
      </c>
      <c r="E427" s="28" t="str">
        <f>VLOOKUP(F427,辅助信息!A:B,2,FALSE)</f>
        <v>螺纹钢</v>
      </c>
      <c r="F427" s="28" t="s">
        <v>30</v>
      </c>
      <c r="G427" s="28">
        <v>12</v>
      </c>
      <c r="H427" s="28" t="e">
        <f>_xlfn._xlws.FILTER(#REF!,#REF!&amp;#REF!&amp;#REF!&amp;#REF!=C427&amp;F427&amp;I427&amp;J427,"未发货")</f>
        <v>#REF!</v>
      </c>
      <c r="I427" s="28" t="e">
        <f>VLOOKUP(B427,辅助信息!E:I,3,FALSE)</f>
        <v>#N/A</v>
      </c>
      <c r="J427" s="28" t="e">
        <f>VLOOKUP(B427,辅助信息!E:I,4,FALSE)</f>
        <v>#N/A</v>
      </c>
      <c r="K427" s="28" t="e">
        <f>VLOOKUP(J427,辅助信息!H:I,2,FALSE)</f>
        <v>#N/A</v>
      </c>
      <c r="M427" s="82">
        <v>45703</v>
      </c>
      <c r="N427" s="82"/>
      <c r="O427" s="15">
        <f ca="1" t="shared" si="6"/>
        <v>0</v>
      </c>
      <c r="P427" s="15">
        <f ca="1" t="shared" si="7"/>
        <v>133</v>
      </c>
      <c r="Q427" s="15" t="e">
        <f>VLOOKUP(B427,辅助信息!E:M,9,FALSE)</f>
        <v>#N/A</v>
      </c>
    </row>
    <row r="428" s="15" customFormat="1" hidden="1" spans="2:17">
      <c r="B428" s="28" t="s">
        <v>64</v>
      </c>
      <c r="C428" s="58">
        <v>45704</v>
      </c>
      <c r="D428" s="28" t="str">
        <f>VLOOKUP(B428,辅助信息!E:K,7,FALSE)</f>
        <v>JWDDCD2024102400111</v>
      </c>
      <c r="E428" s="28" t="str">
        <f>VLOOKUP(F428,辅助信息!A:B,2,FALSE)</f>
        <v>螺纹钢</v>
      </c>
      <c r="F428" s="28" t="s">
        <v>32</v>
      </c>
      <c r="G428" s="28">
        <v>21</v>
      </c>
      <c r="H428" s="28" t="e">
        <f>_xlfn._xlws.FILTER(#REF!,#REF!&amp;#REF!&amp;#REF!&amp;#REF!=C428&amp;F428&amp;I428&amp;J428,"未发货")</f>
        <v>#REF!</v>
      </c>
      <c r="I428" s="28" t="str">
        <f>VLOOKUP(B428,辅助信息!E:I,3,FALSE)</f>
        <v>（五冶达州国道542项目-三工区桥梁3工段）四川省达州市达川区赵固镇水文村原村委会下300米</v>
      </c>
      <c r="J428" s="28" t="str">
        <f>VLOOKUP(B428,辅助信息!E:I,4,FALSE)</f>
        <v>李代茂</v>
      </c>
      <c r="K428" s="28">
        <f>VLOOKUP(J428,辅助信息!H:I,2,FALSE)</f>
        <v>18302833536</v>
      </c>
      <c r="L428" s="15" t="str">
        <f>VLOOKUP(B428,辅助信息!E:J,6,FALSE)</f>
        <v>五冶建设送货单,送货车型9.6米,装货前联系收货人核实到场规格,没提前告知进场规格现场不给予接收</v>
      </c>
      <c r="M428" s="82">
        <v>45704</v>
      </c>
      <c r="O428" s="15">
        <f ca="1" t="shared" si="6"/>
        <v>0</v>
      </c>
      <c r="P428" s="15">
        <f ca="1" t="shared" si="7"/>
        <v>132</v>
      </c>
      <c r="Q428" s="15" t="str">
        <f>VLOOKUP(B428,辅助信息!E:M,9,FALSE)</f>
        <v>ZTWM-CDGS-XS-2024-0181-五冶天府-国道542项目（二批次）</v>
      </c>
    </row>
    <row r="429" s="15" customFormat="1" hidden="1" spans="2:17">
      <c r="B429" s="28" t="s">
        <v>64</v>
      </c>
      <c r="C429" s="58">
        <v>45704</v>
      </c>
      <c r="D429" s="28" t="str">
        <f>VLOOKUP(B429,辅助信息!E:K,7,FALSE)</f>
        <v>JWDDCD2024102400111</v>
      </c>
      <c r="E429" s="28" t="str">
        <f>VLOOKUP(F429,辅助信息!A:B,2,FALSE)</f>
        <v>螺纹钢</v>
      </c>
      <c r="F429" s="28" t="s">
        <v>65</v>
      </c>
      <c r="G429" s="28">
        <v>42</v>
      </c>
      <c r="H429" s="28" t="e">
        <f>_xlfn._xlws.FILTER(#REF!,#REF!&amp;#REF!&amp;#REF!&amp;#REF!=C429&amp;F429&amp;I429&amp;J429,"未发货")</f>
        <v>#REF!</v>
      </c>
      <c r="I429" s="28" t="str">
        <f>VLOOKUP(B429,辅助信息!E:I,3,FALSE)</f>
        <v>（五冶达州国道542项目-三工区桥梁3工段）四川省达州市达川区赵固镇水文村原村委会下300米</v>
      </c>
      <c r="J429" s="28" t="str">
        <f>VLOOKUP(B429,辅助信息!E:I,4,FALSE)</f>
        <v>李代茂</v>
      </c>
      <c r="K429" s="28">
        <f>VLOOKUP(J429,辅助信息!H:I,2,FALSE)</f>
        <v>18302833536</v>
      </c>
      <c r="M429" s="82">
        <v>45704</v>
      </c>
      <c r="O429" s="15">
        <f ca="1" t="shared" si="6"/>
        <v>0</v>
      </c>
      <c r="P429" s="15">
        <f ca="1" t="shared" si="7"/>
        <v>132</v>
      </c>
      <c r="Q429" s="15" t="str">
        <f>VLOOKUP(B429,辅助信息!E:M,9,FALSE)</f>
        <v>ZTWM-CDGS-XS-2024-0181-五冶天府-国道542项目（二批次）</v>
      </c>
    </row>
    <row r="430" s="15" customFormat="1" hidden="1" spans="2:17">
      <c r="B430" s="28" t="s">
        <v>48</v>
      </c>
      <c r="C430" s="58">
        <v>45704</v>
      </c>
      <c r="D430" s="28" t="str">
        <f>VLOOKUP(B430,辅助信息!E:K,7,FALSE)</f>
        <v>ZTWM-CDGS-YL-20240529-006</v>
      </c>
      <c r="E430" s="28" t="str">
        <f>VLOOKUP(F430,辅助信息!A:B,2,FALSE)</f>
        <v>盘螺</v>
      </c>
      <c r="F430" s="28" t="s">
        <v>49</v>
      </c>
      <c r="G430" s="28">
        <v>3</v>
      </c>
      <c r="H430" s="28" t="e">
        <f>_xlfn._xlws.FILTER(#REF!,#REF!&amp;#REF!&amp;#REF!&amp;#REF!=C430&amp;F430&amp;I430&amp;J430,"未发货")</f>
        <v>#REF!</v>
      </c>
      <c r="I430" s="28" t="str">
        <f>VLOOKUP(B430,辅助信息!E:I,3,FALSE)</f>
        <v>(华西颐海-科创农业生态谷-1号钢筋房)成都市简阳市白金山水库</v>
      </c>
      <c r="J430" s="28" t="str">
        <f>VLOOKUP(B430,辅助信息!E:I,4,FALSE)</f>
        <v>石清国</v>
      </c>
      <c r="K430" s="28">
        <f>VLOOKUP(J430,辅助信息!H:I,2,FALSE)</f>
        <v>13458642015</v>
      </c>
      <c r="L430" s="15" t="str">
        <f>VLOOKUP(B430,辅助信息!E:J,6,FALSE)</f>
        <v>优先威钢,我方卸车,新老国标钢厂不加价可直发</v>
      </c>
      <c r="M430" s="82">
        <v>45705</v>
      </c>
      <c r="O430" s="15">
        <f ca="1" t="shared" si="6"/>
        <v>0</v>
      </c>
      <c r="P430" s="15">
        <f ca="1" t="shared" si="7"/>
        <v>131</v>
      </c>
      <c r="Q430" s="15" t="str">
        <f>VLOOKUP(B430,辅助信息!E:M,9,FALSE)</f>
        <v>ZTWM-CDGS-XS-2024-0093-华西-颐海科创农业生态谷</v>
      </c>
    </row>
    <row r="431" s="15" customFormat="1" hidden="1" spans="2:17">
      <c r="B431" s="28" t="s">
        <v>29</v>
      </c>
      <c r="C431" s="58">
        <v>45704</v>
      </c>
      <c r="D431" s="28" t="str">
        <f>VLOOKUP(B431,辅助信息!E:K,7,FALSE)</f>
        <v>JWDDCD2024102400111</v>
      </c>
      <c r="E431" s="28" t="str">
        <f>VLOOKUP(F431,辅助信息!A:B,2,FALSE)</f>
        <v>螺纹钢</v>
      </c>
      <c r="F431" s="28" t="s">
        <v>27</v>
      </c>
      <c r="G431" s="28">
        <v>15</v>
      </c>
      <c r="H431" s="28" t="e">
        <f>_xlfn._xlws.FILTER(#REF!,#REF!&amp;#REF!&amp;#REF!&amp;#REF!=C431&amp;F431&amp;I431&amp;J431,"未发货")</f>
        <v>#REF!</v>
      </c>
      <c r="I431" s="28" t="str">
        <f>VLOOKUP(B431,辅助信息!E:I,3,FALSE)</f>
        <v>（五冶达州国道542项目-二工区黄家湾隧道工段）四川省达州市达川区赵固镇黄家坡</v>
      </c>
      <c r="J431" s="28" t="str">
        <f>VLOOKUP(B431,辅助信息!E:I,4,FALSE)</f>
        <v>罗永方</v>
      </c>
      <c r="K431" s="28">
        <f>VLOOKUP(J431,辅助信息!H:I,2,FALSE)</f>
        <v>13551450899</v>
      </c>
      <c r="L431" s="15" t="str">
        <f>VLOOKUP(B431,辅助信息!E:J,6,FALSE)</f>
        <v>五冶建设送货单,4份材质书,送货车型9.6米,装货前联系收货人核实到场规格,没提前告知进场规格现场不给予接收</v>
      </c>
      <c r="M431" s="82">
        <v>45705</v>
      </c>
      <c r="O431" s="15">
        <f ca="1" t="shared" si="6"/>
        <v>0</v>
      </c>
      <c r="P431" s="15">
        <f ca="1" t="shared" si="7"/>
        <v>131</v>
      </c>
      <c r="Q431" s="15" t="str">
        <f>VLOOKUP(B431,辅助信息!E:M,9,FALSE)</f>
        <v>ZTWM-CDGS-XS-2024-0181-五冶天府-国道542项目（二批次）</v>
      </c>
    </row>
    <row r="432" s="15" customFormat="1" hidden="1" spans="2:17">
      <c r="B432" s="28" t="s">
        <v>29</v>
      </c>
      <c r="C432" s="58">
        <v>45704</v>
      </c>
      <c r="D432" s="28" t="str">
        <f>VLOOKUP(B432,辅助信息!E:K,7,FALSE)</f>
        <v>JWDDCD2024102400111</v>
      </c>
      <c r="E432" s="28" t="str">
        <f>VLOOKUP(F432,辅助信息!A:B,2,FALSE)</f>
        <v>螺纹钢</v>
      </c>
      <c r="F432" s="28" t="s">
        <v>32</v>
      </c>
      <c r="G432" s="28">
        <v>20</v>
      </c>
      <c r="H432" s="28" t="e">
        <f>_xlfn._xlws.FILTER(#REF!,#REF!&amp;#REF!&amp;#REF!&amp;#REF!=C432&amp;F432&amp;I432&amp;J432,"未发货")</f>
        <v>#REF!</v>
      </c>
      <c r="I432" s="28" t="str">
        <f>VLOOKUP(B432,辅助信息!E:I,3,FALSE)</f>
        <v>（五冶达州国道542项目-二工区黄家湾隧道工段）四川省达州市达川区赵固镇黄家坡</v>
      </c>
      <c r="J432" s="28" t="str">
        <f>VLOOKUP(B432,辅助信息!E:I,4,FALSE)</f>
        <v>罗永方</v>
      </c>
      <c r="K432" s="28">
        <f>VLOOKUP(J432,辅助信息!H:I,2,FALSE)</f>
        <v>13551450899</v>
      </c>
      <c r="M432" s="82">
        <v>45705</v>
      </c>
      <c r="O432" s="15">
        <f ca="1" t="shared" si="6"/>
        <v>0</v>
      </c>
      <c r="P432" s="15">
        <f ca="1" t="shared" si="7"/>
        <v>131</v>
      </c>
      <c r="Q432" s="15" t="str">
        <f>VLOOKUP(B432,辅助信息!E:M,9,FALSE)</f>
        <v>ZTWM-CDGS-XS-2024-0181-五冶天府-国道542项目（二批次）</v>
      </c>
    </row>
    <row r="433" s="15" customFormat="1" hidden="1" spans="2:17">
      <c r="B433" s="28" t="s">
        <v>29</v>
      </c>
      <c r="C433" s="58">
        <v>45704</v>
      </c>
      <c r="D433" s="28" t="str">
        <f>VLOOKUP(B433,辅助信息!E:K,7,FALSE)</f>
        <v>JWDDCD2024102400111</v>
      </c>
      <c r="E433" s="28" t="str">
        <f>VLOOKUP(F433,辅助信息!A:B,2,FALSE)</f>
        <v>螺纹钢</v>
      </c>
      <c r="F433" s="28" t="s">
        <v>30</v>
      </c>
      <c r="G433" s="28">
        <v>35</v>
      </c>
      <c r="H433" s="28" t="e">
        <f>_xlfn._xlws.FILTER(#REF!,#REF!&amp;#REF!&amp;#REF!&amp;#REF!=C433&amp;F433&amp;I433&amp;J433,"未发货")</f>
        <v>#REF!</v>
      </c>
      <c r="I433" s="28" t="str">
        <f>VLOOKUP(B433,辅助信息!E:I,3,FALSE)</f>
        <v>（五冶达州国道542项目-二工区黄家湾隧道工段）四川省达州市达川区赵固镇黄家坡</v>
      </c>
      <c r="J433" s="28" t="str">
        <f>VLOOKUP(B433,辅助信息!E:I,4,FALSE)</f>
        <v>罗永方</v>
      </c>
      <c r="K433" s="28">
        <f>VLOOKUP(J433,辅助信息!H:I,2,FALSE)</f>
        <v>13551450899</v>
      </c>
      <c r="M433" s="82">
        <v>45705</v>
      </c>
      <c r="O433" s="15">
        <f ca="1" t="shared" si="6"/>
        <v>0</v>
      </c>
      <c r="P433" s="15">
        <f ca="1" t="shared" si="7"/>
        <v>131</v>
      </c>
      <c r="Q433" s="15" t="str">
        <f>VLOOKUP(B433,辅助信息!E:M,9,FALSE)</f>
        <v>ZTWM-CDGS-XS-2024-0181-五冶天府-国道542项目（二批次）</v>
      </c>
    </row>
    <row r="434" s="15" customFormat="1" hidden="1" spans="2:17">
      <c r="B434" s="28" t="s">
        <v>78</v>
      </c>
      <c r="C434" s="58">
        <v>45704</v>
      </c>
      <c r="D434" s="28" t="str">
        <f>VLOOKUP(B434,辅助信息!E:K,7,FALSE)</f>
        <v>JWDDCD2024102400111</v>
      </c>
      <c r="E434" s="28" t="str">
        <f>VLOOKUP(F434,辅助信息!A:B,2,FALSE)</f>
        <v>螺纹钢</v>
      </c>
      <c r="F434" s="28" t="s">
        <v>33</v>
      </c>
      <c r="G434" s="28">
        <f>55-36</f>
        <v>19</v>
      </c>
      <c r="H434" s="28" t="e">
        <f>_xlfn._xlws.FILTER(#REF!,#REF!&amp;#REF!&amp;#REF!&amp;#REF!=C434&amp;F434&amp;I434&amp;J434,"未发货")</f>
        <v>#REF!</v>
      </c>
      <c r="I434" s="28" t="str">
        <f>VLOOKUP(B434,辅助信息!E:I,3,FALSE)</f>
        <v>（五冶达州国道542项目-二工区巴河特大桥工段-4号墩）达州市达川区桥湾镇陈余村</v>
      </c>
      <c r="J434" s="28" t="str">
        <f>VLOOKUP(B434,辅助信息!E:I,4,FALSE)</f>
        <v>谭福中</v>
      </c>
      <c r="K434" s="28">
        <f>VLOOKUP(J434,辅助信息!H:I,2,FALSE)</f>
        <v>15828538619</v>
      </c>
      <c r="L434" s="15" t="str">
        <f>VLOOKUP(B434,辅助信息!E:J,6,FALSE)</f>
        <v>五冶建设送货单,4份材质书,送货车型9.6米,装货前联系收货人核实到场规格,没提前告知进场规格现场不给予接收</v>
      </c>
      <c r="M434" s="82">
        <v>45705</v>
      </c>
      <c r="O434" s="15">
        <f ca="1" t="shared" si="6"/>
        <v>0</v>
      </c>
      <c r="P434" s="15">
        <f ca="1" t="shared" si="7"/>
        <v>131</v>
      </c>
      <c r="Q434" s="15" t="str">
        <f>VLOOKUP(B434,辅助信息!E:M,9,FALSE)</f>
        <v>ZTWM-CDGS-XS-2024-0181-五冶天府-国道542项目（二批次）</v>
      </c>
    </row>
    <row r="435" s="15" customFormat="1" hidden="1" spans="2:17">
      <c r="B435" s="28" t="s">
        <v>69</v>
      </c>
      <c r="C435" s="58">
        <v>45704</v>
      </c>
      <c r="D435" s="28" t="str">
        <f>VLOOKUP(B435,辅助信息!E:K,7,FALSE)</f>
        <v>JWDDCD2025052800131</v>
      </c>
      <c r="E435" s="28" t="str">
        <f>VLOOKUP(F435,辅助信息!A:B,2,FALSE)</f>
        <v>盘螺</v>
      </c>
      <c r="F435" s="28" t="s">
        <v>40</v>
      </c>
      <c r="G435" s="84">
        <v>13</v>
      </c>
      <c r="H435" s="28" t="e">
        <f>_xlfn._xlws.FILTER(#REF!,#REF!&amp;#REF!&amp;#REF!&amp;#REF!=C435&amp;F435&amp;I435&amp;J435,"未发货")</f>
        <v>#REF!</v>
      </c>
      <c r="I435" s="28" t="str">
        <f>VLOOKUP(B435,辅助信息!E:I,3,FALSE)</f>
        <v>（商投建工达州中医药科技园-4工区-2号楼）达州市通川区达州中医药职业学院犀牛大道北段</v>
      </c>
      <c r="J435" s="28" t="str">
        <f>VLOOKUP(B435,辅助信息!E:I,4,FALSE)</f>
        <v>张扬</v>
      </c>
      <c r="K435" s="28">
        <f>VLOOKUP(J435,辅助信息!H:I,2,FALSE)</f>
        <v>18381904567</v>
      </c>
      <c r="L435" s="15" t="str">
        <f>VLOOKUP(B435,辅助信息!E:J,6,FALSE)</f>
        <v>控制炉批号！多了现场不收！,优先安排达钢,提前联系到场规格及数量</v>
      </c>
      <c r="M435" s="82">
        <v>45704</v>
      </c>
      <c r="O435" s="15">
        <f ca="1" t="shared" si="6"/>
        <v>0</v>
      </c>
      <c r="P435" s="15">
        <f ca="1" t="shared" si="7"/>
        <v>132</v>
      </c>
      <c r="Q435" s="15" t="str">
        <f>VLOOKUP(B435,辅助信息!E:M,9,FALSE)</f>
        <v>ZTWM-CDGS-XS-2024-0134-商投建工达州中医药科技成果示范园项目</v>
      </c>
    </row>
    <row r="436" s="15" customFormat="1" hidden="1" spans="2:17">
      <c r="B436" s="28" t="s">
        <v>69</v>
      </c>
      <c r="C436" s="58">
        <v>45704</v>
      </c>
      <c r="D436" s="28" t="str">
        <f>VLOOKUP(B436,辅助信息!E:K,7,FALSE)</f>
        <v>JWDDCD2025052800131</v>
      </c>
      <c r="E436" s="28" t="str">
        <f>VLOOKUP(F436,辅助信息!A:B,2,FALSE)</f>
        <v>盘螺</v>
      </c>
      <c r="F436" s="28" t="s">
        <v>41</v>
      </c>
      <c r="G436" s="28">
        <v>9</v>
      </c>
      <c r="H436" s="28" t="e">
        <f>_xlfn._xlws.FILTER(#REF!,#REF!&amp;#REF!&amp;#REF!&amp;#REF!=C436&amp;F436&amp;I436&amp;J436,"未发货")</f>
        <v>#REF!</v>
      </c>
      <c r="I436" s="28" t="str">
        <f>VLOOKUP(B436,辅助信息!E:I,3,FALSE)</f>
        <v>（商投建工达州中医药科技园-4工区-2号楼）达州市通川区达州中医药职业学院犀牛大道北段</v>
      </c>
      <c r="J436" s="28" t="str">
        <f>VLOOKUP(B436,辅助信息!E:I,4,FALSE)</f>
        <v>张扬</v>
      </c>
      <c r="K436" s="28">
        <f>VLOOKUP(J436,辅助信息!H:I,2,FALSE)</f>
        <v>18381904567</v>
      </c>
      <c r="M436" s="82">
        <v>45704</v>
      </c>
      <c r="O436" s="15">
        <f ca="1" t="shared" si="6"/>
        <v>0</v>
      </c>
      <c r="P436" s="15">
        <f ca="1" t="shared" si="7"/>
        <v>132</v>
      </c>
      <c r="Q436" s="15" t="str">
        <f>VLOOKUP(B436,辅助信息!E:M,9,FALSE)</f>
        <v>ZTWM-CDGS-XS-2024-0134-商投建工达州中医药科技成果示范园项目</v>
      </c>
    </row>
    <row r="437" s="15" customFormat="1" hidden="1" spans="2:17">
      <c r="B437" s="28" t="s">
        <v>69</v>
      </c>
      <c r="C437" s="58">
        <v>45704</v>
      </c>
      <c r="D437" s="28" t="str">
        <f>VLOOKUP(B437,辅助信息!E:K,7,FALSE)</f>
        <v>JWDDCD2025052800131</v>
      </c>
      <c r="E437" s="28" t="str">
        <f>VLOOKUP(F437,辅助信息!A:B,2,FALSE)</f>
        <v>螺纹钢</v>
      </c>
      <c r="F437" s="84" t="s">
        <v>32</v>
      </c>
      <c r="G437" s="28">
        <v>12</v>
      </c>
      <c r="H437" s="28" t="e">
        <f>_xlfn._xlws.FILTER(#REF!,#REF!&amp;#REF!&amp;#REF!&amp;#REF!=C437&amp;F437&amp;I437&amp;J437,"未发货")</f>
        <v>#REF!</v>
      </c>
      <c r="I437" s="28" t="str">
        <f>VLOOKUP(B437,辅助信息!E:I,3,FALSE)</f>
        <v>（商投建工达州中医药科技园-4工区-2号楼）达州市通川区达州中医药职业学院犀牛大道北段</v>
      </c>
      <c r="J437" s="28" t="str">
        <f>VLOOKUP(B437,辅助信息!E:I,4,FALSE)</f>
        <v>张扬</v>
      </c>
      <c r="K437" s="28">
        <f>VLOOKUP(J437,辅助信息!H:I,2,FALSE)</f>
        <v>18381904567</v>
      </c>
      <c r="M437" s="82">
        <v>45704</v>
      </c>
      <c r="O437" s="15">
        <f ca="1" t="shared" si="6"/>
        <v>0</v>
      </c>
      <c r="P437" s="15">
        <f ca="1" t="shared" si="7"/>
        <v>132</v>
      </c>
      <c r="Q437" s="15" t="str">
        <f>VLOOKUP(B437,辅助信息!E:M,9,FALSE)</f>
        <v>ZTWM-CDGS-XS-2024-0134-商投建工达州中医药科技成果示范园项目</v>
      </c>
    </row>
    <row r="438" s="15" customFormat="1" hidden="1" spans="2:17">
      <c r="B438" s="28" t="s">
        <v>69</v>
      </c>
      <c r="C438" s="58">
        <v>45704</v>
      </c>
      <c r="D438" s="28" t="str">
        <f>VLOOKUP(B438,辅助信息!E:K,7,FALSE)</f>
        <v>JWDDCD2025052800131</v>
      </c>
      <c r="E438" s="28" t="str">
        <f>VLOOKUP(F438,辅助信息!A:B,2,FALSE)</f>
        <v>螺纹钢</v>
      </c>
      <c r="F438" s="84" t="s">
        <v>21</v>
      </c>
      <c r="G438" s="28">
        <v>30</v>
      </c>
      <c r="H438" s="28" t="e">
        <f>_xlfn._xlws.FILTER(#REF!,#REF!&amp;#REF!&amp;#REF!&amp;#REF!=C438&amp;F438&amp;I438&amp;J438,"未发货")</f>
        <v>#REF!</v>
      </c>
      <c r="I438" s="28" t="str">
        <f>VLOOKUP(B438,辅助信息!E:I,3,FALSE)</f>
        <v>（商投建工达州中医药科技园-4工区-2号楼）达州市通川区达州中医药职业学院犀牛大道北段</v>
      </c>
      <c r="J438" s="28" t="str">
        <f>VLOOKUP(B438,辅助信息!E:I,4,FALSE)</f>
        <v>张扬</v>
      </c>
      <c r="K438" s="28">
        <f>VLOOKUP(J438,辅助信息!H:I,2,FALSE)</f>
        <v>18381904567</v>
      </c>
      <c r="M438" s="82">
        <v>45704</v>
      </c>
      <c r="O438" s="15">
        <f ca="1" t="shared" si="6"/>
        <v>0</v>
      </c>
      <c r="P438" s="15">
        <f ca="1" t="shared" si="7"/>
        <v>132</v>
      </c>
      <c r="Q438" s="15" t="str">
        <f>VLOOKUP(B438,辅助信息!E:M,9,FALSE)</f>
        <v>ZTWM-CDGS-XS-2024-0134-商投建工达州中医药科技成果示范园项目</v>
      </c>
    </row>
    <row r="439" s="15" customFormat="1" hidden="1" spans="1:17">
      <c r="A439" s="49"/>
      <c r="B439" s="28" t="s">
        <v>84</v>
      </c>
      <c r="C439" s="58">
        <v>45704</v>
      </c>
      <c r="D439" s="28" t="str">
        <f>VLOOKUP(B439,辅助信息!E:K,7,FALSE)</f>
        <v>JWDDCD2024102400111</v>
      </c>
      <c r="E439" s="28" t="str">
        <f>VLOOKUP(F439,辅助信息!A:B,2,FALSE)</f>
        <v>螺纹钢</v>
      </c>
      <c r="F439" s="28" t="s">
        <v>27</v>
      </c>
      <c r="G439" s="24">
        <v>8</v>
      </c>
      <c r="H439" s="24" t="e">
        <f>_xlfn._xlws.FILTER(#REF!,#REF!&amp;#REF!&amp;#REF!&amp;#REF!=C439&amp;F439&amp;I439&amp;J439,"未发货")</f>
        <v>#REF!</v>
      </c>
      <c r="I439" s="28" t="str">
        <f>VLOOKUP(B439,辅助信息!E:I,3,FALSE)</f>
        <v>（五冶达州国道542项目-一工区路基一工段）四川省达州市达川区石梯火车站盖板加工点</v>
      </c>
      <c r="J439" s="28" t="str">
        <f>VLOOKUP(B439,辅助信息!E:I,4,FALSE)</f>
        <v>郑松</v>
      </c>
      <c r="K439" s="28">
        <f>VLOOKUP(J439,辅助信息!H:I,2,FALSE)</f>
        <v>13527304849</v>
      </c>
      <c r="L439" s="49" t="str">
        <f>VLOOKUP(B439,辅助信息!E:J,6,FALSE)</f>
        <v>五冶建设送货单,送货车型13米,装货前联系收货人核实到场规格,没提前告知进场规格现场不给予接收</v>
      </c>
      <c r="M439" s="79">
        <v>45705</v>
      </c>
      <c r="N439" s="49"/>
      <c r="O439" s="49">
        <f ca="1" t="shared" si="6"/>
        <v>0</v>
      </c>
      <c r="P439" s="49">
        <f ca="1" t="shared" si="7"/>
        <v>131</v>
      </c>
      <c r="Q439" s="15" t="str">
        <f>VLOOKUP(B439,辅助信息!E:M,9,FALSE)</f>
        <v>ZTWM-CDGS-XS-2024-0181-五冶天府-国道542项目（二批次）</v>
      </c>
    </row>
    <row r="440" s="15" customFormat="1" hidden="1" spans="1:17">
      <c r="A440" s="49"/>
      <c r="B440" s="28" t="s">
        <v>84</v>
      </c>
      <c r="C440" s="58">
        <v>45704</v>
      </c>
      <c r="D440" s="28" t="str">
        <f>VLOOKUP(B440,辅助信息!E:K,7,FALSE)</f>
        <v>JWDDCD2024102400111</v>
      </c>
      <c r="E440" s="28" t="str">
        <f>VLOOKUP(F440,辅助信息!A:B,2,FALSE)</f>
        <v>螺纹钢</v>
      </c>
      <c r="F440" s="28" t="s">
        <v>33</v>
      </c>
      <c r="G440" s="24">
        <v>8</v>
      </c>
      <c r="H440" s="24" t="e">
        <f>_xlfn._xlws.FILTER(#REF!,#REF!&amp;#REF!&amp;#REF!&amp;#REF!=C440&amp;F440&amp;I440&amp;J440,"未发货")</f>
        <v>#REF!</v>
      </c>
      <c r="I440" s="28" t="str">
        <f>VLOOKUP(B440,辅助信息!E:I,3,FALSE)</f>
        <v>（五冶达州国道542项目-一工区路基一工段）四川省达州市达川区石梯火车站盖板加工点</v>
      </c>
      <c r="J440" s="28" t="str">
        <f>VLOOKUP(B440,辅助信息!E:I,4,FALSE)</f>
        <v>郑松</v>
      </c>
      <c r="K440" s="28">
        <f>VLOOKUP(J440,辅助信息!H:I,2,FALSE)</f>
        <v>13527304849</v>
      </c>
      <c r="M440" s="79">
        <v>45705</v>
      </c>
      <c r="N440" s="49"/>
      <c r="O440" s="49">
        <f ca="1" t="shared" si="6"/>
        <v>0</v>
      </c>
      <c r="P440" s="49">
        <f ca="1" t="shared" si="7"/>
        <v>131</v>
      </c>
      <c r="Q440" s="15" t="str">
        <f>VLOOKUP(B440,辅助信息!E:M,9,FALSE)</f>
        <v>ZTWM-CDGS-XS-2024-0181-五冶天府-国道542项目（二批次）</v>
      </c>
    </row>
    <row r="441" s="15" customFormat="1" hidden="1" spans="1:17">
      <c r="A441" s="49"/>
      <c r="B441" s="28" t="s">
        <v>84</v>
      </c>
      <c r="C441" s="58">
        <v>45704</v>
      </c>
      <c r="D441" s="28" t="str">
        <f>VLOOKUP(B441,辅助信息!E:K,7,FALSE)</f>
        <v>JWDDCD2024102400111</v>
      </c>
      <c r="E441" s="28" t="str">
        <f>VLOOKUP(F441,辅助信息!A:B,2,FALSE)</f>
        <v>螺纹钢</v>
      </c>
      <c r="F441" s="28" t="s">
        <v>18</v>
      </c>
      <c r="G441" s="24">
        <v>12</v>
      </c>
      <c r="H441" s="24" t="e">
        <f>_xlfn._xlws.FILTER(#REF!,#REF!&amp;#REF!&amp;#REF!&amp;#REF!=C441&amp;F441&amp;I441&amp;J441,"未发货")</f>
        <v>#REF!</v>
      </c>
      <c r="I441" s="28" t="str">
        <f>VLOOKUP(B441,辅助信息!E:I,3,FALSE)</f>
        <v>（五冶达州国道542项目-一工区路基一工段）四川省达州市达川区石梯火车站盖板加工点</v>
      </c>
      <c r="J441" s="28" t="str">
        <f>VLOOKUP(B441,辅助信息!E:I,4,FALSE)</f>
        <v>郑松</v>
      </c>
      <c r="K441" s="28">
        <f>VLOOKUP(J441,辅助信息!H:I,2,FALSE)</f>
        <v>13527304849</v>
      </c>
      <c r="M441" s="79">
        <v>45705</v>
      </c>
      <c r="N441" s="49"/>
      <c r="O441" s="49">
        <f ca="1" t="shared" si="6"/>
        <v>0</v>
      </c>
      <c r="P441" s="49">
        <f ca="1" t="shared" si="7"/>
        <v>131</v>
      </c>
      <c r="Q441" s="15" t="str">
        <f>VLOOKUP(B441,辅助信息!E:M,9,FALSE)</f>
        <v>ZTWM-CDGS-XS-2024-0181-五冶天府-国道542项目（二批次）</v>
      </c>
    </row>
    <row r="442" s="15" customFormat="1" hidden="1" spans="1:17">
      <c r="A442" s="49"/>
      <c r="B442" s="28" t="s">
        <v>75</v>
      </c>
      <c r="C442" s="58">
        <v>45704</v>
      </c>
      <c r="D442" s="28" t="str">
        <f>VLOOKUP(B442,辅助信息!E:K,7,FALSE)</f>
        <v>JWDDCD2024102400111</v>
      </c>
      <c r="E442" s="28" t="str">
        <f>VLOOKUP(F442,辅助信息!A:B,2,FALSE)</f>
        <v>螺纹钢</v>
      </c>
      <c r="F442" s="28" t="s">
        <v>65</v>
      </c>
      <c r="G442" s="24">
        <v>36</v>
      </c>
      <c r="H442" s="24" t="e">
        <f>_xlfn._xlws.FILTER(#REF!,#REF!&amp;#REF!&amp;#REF!&amp;#REF!=C442&amp;F442&amp;I442&amp;J442,"未发货")</f>
        <v>#REF!</v>
      </c>
      <c r="I442" s="28" t="str">
        <f>VLOOKUP(B442,辅助信息!E:I,3,FALSE)</f>
        <v>（五冶达州国道542项目-一工区桥梁一工段）四川省达州市四川省达州市达川区石桥镇武寨村</v>
      </c>
      <c r="J442" s="28" t="str">
        <f>VLOOKUP(B442,辅助信息!E:I,4,FALSE)</f>
        <v>杨勇</v>
      </c>
      <c r="K442" s="28">
        <f>VLOOKUP(J442,辅助信息!H:I,2,FALSE)</f>
        <v>18398563998</v>
      </c>
      <c r="L442" s="49" t="str">
        <f>VLOOKUP(B442,辅助信息!E:J,6,FALSE)</f>
        <v>五冶建设送货单,送货车型13米,装货前联系收货人核实到场规格,没提前告知进场规格现场不给予接收</v>
      </c>
      <c r="M442" s="79">
        <v>45709</v>
      </c>
      <c r="N442" s="49"/>
      <c r="O442" s="49">
        <f ca="1" t="shared" si="6"/>
        <v>0</v>
      </c>
      <c r="P442" s="49">
        <f ca="1" t="shared" si="7"/>
        <v>127</v>
      </c>
      <c r="Q442" s="15" t="str">
        <f>VLOOKUP(B442,辅助信息!E:M,9,FALSE)</f>
        <v>ZTWM-CDGS-XS-2024-0181-五冶天府-国道542项目（二批次）</v>
      </c>
    </row>
    <row r="443" s="15" customFormat="1" hidden="1" spans="1:16">
      <c r="A443" s="49"/>
      <c r="B443" s="28" t="s">
        <v>75</v>
      </c>
      <c r="C443" s="58">
        <v>45704</v>
      </c>
      <c r="D443" s="28" t="str">
        <f>VLOOKUP(B443,辅助信息!E:K,7,FALSE)</f>
        <v>JWDDCD2024102400111</v>
      </c>
      <c r="E443" s="28" t="str">
        <f>VLOOKUP(F443,辅助信息!A:B,2,FALSE)</f>
        <v>螺纹钢</v>
      </c>
      <c r="F443" s="28" t="s">
        <v>77</v>
      </c>
      <c r="G443" s="24">
        <v>20</v>
      </c>
      <c r="H443" s="24" t="e">
        <f>_xlfn._xlws.FILTER(#REF!,#REF!&amp;#REF!&amp;#REF!&amp;#REF!=C443&amp;F443&amp;I443&amp;J443,"未发货")</f>
        <v>#REF!</v>
      </c>
      <c r="I443" s="28" t="str">
        <f>VLOOKUP(B443,辅助信息!E:I,3,FALSE)</f>
        <v>（五冶达州国道542项目-一工区桥梁一工段）四川省达州市四川省达州市达川区石桥镇武寨村</v>
      </c>
      <c r="J443" s="28" t="str">
        <f>VLOOKUP(B443,辅助信息!E:I,4,FALSE)</f>
        <v>杨勇</v>
      </c>
      <c r="K443" s="28">
        <f>VLOOKUP(J443,辅助信息!H:I,2,FALSE)</f>
        <v>18398563998</v>
      </c>
      <c r="M443" s="79"/>
      <c r="N443" s="49"/>
      <c r="O443" s="49"/>
      <c r="P443" s="49"/>
    </row>
    <row r="444" s="15" customFormat="1" hidden="1" spans="1:17">
      <c r="A444" s="49"/>
      <c r="B444" s="28" t="s">
        <v>87</v>
      </c>
      <c r="C444" s="58">
        <v>45704</v>
      </c>
      <c r="D444" s="28" t="str">
        <f>VLOOKUP(B444,辅助信息!E:K,7,FALSE)</f>
        <v>JWDDCD2024102400111</v>
      </c>
      <c r="E444" s="28" t="str">
        <f>VLOOKUP(F444,辅助信息!A:B,2,FALSE)</f>
        <v>螺纹钢</v>
      </c>
      <c r="F444" s="28" t="s">
        <v>27</v>
      </c>
      <c r="G444" s="24">
        <v>8</v>
      </c>
      <c r="H444" s="24" t="e">
        <f>_xlfn._xlws.FILTER(#REF!,#REF!&amp;#REF!&amp;#REF!&amp;#REF!=C444&amp;F444&amp;I444&amp;J444,"未发货")</f>
        <v>#REF!</v>
      </c>
      <c r="I444" s="28" t="str">
        <f>VLOOKUP(B444,辅助信息!E:I,3,FALSE)</f>
        <v>（五冶达州国道542项目-一工区桥梁二工段）四川省达州市达川区达川区石梯镇石成村</v>
      </c>
      <c r="J444" s="28" t="str">
        <f>VLOOKUP(B444,辅助信息!E:I,4,FALSE)</f>
        <v>夏树彬</v>
      </c>
      <c r="K444" s="28">
        <f>VLOOKUP(J444,辅助信息!H:I,2,FALSE)</f>
        <v>13518183653</v>
      </c>
      <c r="L444" s="49" t="str">
        <f>VLOOKUP(B444,辅助信息!E:J,6,FALSE)</f>
        <v>五冶建设送货单,送货车型9.6米,装货前联系收货人核实到场规格,没提前告知进场规格现场不给予接收</v>
      </c>
      <c r="M444" s="79">
        <v>45706</v>
      </c>
      <c r="N444" s="49"/>
      <c r="O444" s="49">
        <f ca="1" t="shared" ref="O444:O463" si="8">IF(OR(M444="",N444&lt;&gt;""),"",MAX(M444-TODAY(),0))</f>
        <v>0</v>
      </c>
      <c r="P444" s="49">
        <f ca="1" t="shared" ref="P444:P463" si="9">IF(M444="","",IF(N444&lt;&gt;"",MAX(N444-M444,0),IF(TODAY()&gt;M444,TODAY()-M444,0)))</f>
        <v>130</v>
      </c>
      <c r="Q444" s="15" t="str">
        <f>VLOOKUP(B444,辅助信息!E:M,9,FALSE)</f>
        <v>ZTWM-CDGS-XS-2024-0181-五冶天府-国道542项目（二批次）</v>
      </c>
    </row>
    <row r="445" s="15" customFormat="1" hidden="1" spans="1:17">
      <c r="A445" s="49"/>
      <c r="B445" s="28" t="s">
        <v>87</v>
      </c>
      <c r="C445" s="58">
        <v>45704</v>
      </c>
      <c r="D445" s="28" t="str">
        <f>VLOOKUP(B445,辅助信息!E:K,7,FALSE)</f>
        <v>JWDDCD2024102400111</v>
      </c>
      <c r="E445" s="28" t="str">
        <f>VLOOKUP(F445,辅助信息!A:B,2,FALSE)</f>
        <v>螺纹钢</v>
      </c>
      <c r="F445" s="28" t="s">
        <v>65</v>
      </c>
      <c r="G445" s="24">
        <v>27</v>
      </c>
      <c r="H445" s="24" t="e">
        <f>_xlfn._xlws.FILTER(#REF!,#REF!&amp;#REF!&amp;#REF!&amp;#REF!=C445&amp;F445&amp;I445&amp;J445,"未发货")</f>
        <v>#REF!</v>
      </c>
      <c r="I445" s="28" t="str">
        <f>VLOOKUP(B445,辅助信息!E:I,3,FALSE)</f>
        <v>（五冶达州国道542项目-一工区桥梁二工段）四川省达州市达川区达川区石梯镇石成村</v>
      </c>
      <c r="J445" s="28" t="str">
        <f>VLOOKUP(B445,辅助信息!E:I,4,FALSE)</f>
        <v>夏树彬</v>
      </c>
      <c r="K445" s="28">
        <f>VLOOKUP(J445,辅助信息!H:I,2,FALSE)</f>
        <v>13518183653</v>
      </c>
      <c r="M445" s="79">
        <v>45706</v>
      </c>
      <c r="N445" s="49"/>
      <c r="O445" s="49">
        <f ca="1" t="shared" si="8"/>
        <v>0</v>
      </c>
      <c r="P445" s="49">
        <f ca="1" t="shared" si="9"/>
        <v>130</v>
      </c>
      <c r="Q445" s="15" t="str">
        <f>VLOOKUP(B445,辅助信息!E:M,9,FALSE)</f>
        <v>ZTWM-CDGS-XS-2024-0181-五冶天府-国道542项目（二批次）</v>
      </c>
    </row>
    <row r="446" s="15" customFormat="1" hidden="1" spans="1:17">
      <c r="A446" s="49"/>
      <c r="B446" s="28" t="s">
        <v>74</v>
      </c>
      <c r="C446" s="58">
        <v>45704</v>
      </c>
      <c r="D446" s="28" t="str">
        <f>VLOOKUP(B446,辅助信息!E:K,7,FALSE)</f>
        <v>JWDDCD2024102400111</v>
      </c>
      <c r="E446" s="28" t="str">
        <f>VLOOKUP(F446,辅助信息!A:B,2,FALSE)</f>
        <v>螺纹钢</v>
      </c>
      <c r="F446" s="28" t="s">
        <v>19</v>
      </c>
      <c r="G446" s="24">
        <v>12</v>
      </c>
      <c r="H446" s="24" t="e">
        <f>_xlfn._xlws.FILTER(#REF!,#REF!&amp;#REF!&amp;#REF!&amp;#REF!=C446&amp;F446&amp;I446&amp;J446,"未发货")</f>
        <v>#REF!</v>
      </c>
      <c r="I446" s="28" t="str">
        <f>VLOOKUP(B446,辅助信息!E:I,3,FALSE)</f>
        <v>（五冶达州国道542项目-桥梁4标）四川省达州市达川区大堰镇双井村</v>
      </c>
      <c r="J446" s="28" t="str">
        <f>VLOOKUP(B446,辅助信息!E:I,4,FALSE)</f>
        <v>吴志强</v>
      </c>
      <c r="K446" s="28">
        <f>VLOOKUP(J446,辅助信息!H:I,2,FALSE)</f>
        <v>18820030907</v>
      </c>
      <c r="L446" s="49" t="str">
        <f>VLOOKUP(B446,辅助信息!E:J,6,FALSE)</f>
        <v>五冶建设送货单,送货车型13米,装货前联系收货人核实到场规格,没提前告知进场规格现场不给予接收</v>
      </c>
      <c r="M446" s="79">
        <v>45711</v>
      </c>
      <c r="N446" s="49"/>
      <c r="O446" s="49">
        <f ca="1" t="shared" si="8"/>
        <v>0</v>
      </c>
      <c r="P446" s="49">
        <f ca="1" t="shared" si="9"/>
        <v>125</v>
      </c>
      <c r="Q446" s="15" t="str">
        <f>VLOOKUP(B446,辅助信息!E:M,9,FALSE)</f>
        <v>ZTWM-CDGS-XS-2024-0181-五冶天府-国道542项目（二批次）</v>
      </c>
    </row>
    <row r="447" s="15" customFormat="1" hidden="1" spans="1:17">
      <c r="A447" s="49"/>
      <c r="B447" s="28" t="s">
        <v>74</v>
      </c>
      <c r="C447" s="58">
        <v>45704</v>
      </c>
      <c r="D447" s="28" t="str">
        <f>VLOOKUP(B447,辅助信息!E:K,7,FALSE)</f>
        <v>JWDDCD2024102400111</v>
      </c>
      <c r="E447" s="28" t="str">
        <f>VLOOKUP(F447,辅助信息!A:B,2,FALSE)</f>
        <v>螺纹钢</v>
      </c>
      <c r="F447" s="28" t="s">
        <v>33</v>
      </c>
      <c r="G447" s="24">
        <v>12</v>
      </c>
      <c r="H447" s="24" t="e">
        <f>_xlfn._xlws.FILTER(#REF!,#REF!&amp;#REF!&amp;#REF!&amp;#REF!=C447&amp;F447&amp;I447&amp;J447,"未发货")</f>
        <v>#REF!</v>
      </c>
      <c r="I447" s="28" t="str">
        <f>VLOOKUP(B447,辅助信息!E:I,3,FALSE)</f>
        <v>（五冶达州国道542项目-桥梁4标）四川省达州市达川区大堰镇双井村</v>
      </c>
      <c r="J447" s="28" t="str">
        <f>VLOOKUP(B447,辅助信息!E:I,4,FALSE)</f>
        <v>吴志强</v>
      </c>
      <c r="K447" s="28">
        <f>VLOOKUP(J447,辅助信息!H:I,2,FALSE)</f>
        <v>18820030907</v>
      </c>
      <c r="M447" s="79">
        <v>45711</v>
      </c>
      <c r="N447" s="49"/>
      <c r="O447" s="49">
        <f ca="1" t="shared" si="8"/>
        <v>0</v>
      </c>
      <c r="P447" s="49">
        <f ca="1" t="shared" si="9"/>
        <v>125</v>
      </c>
      <c r="Q447" s="15" t="str">
        <f>VLOOKUP(B447,辅助信息!E:M,9,FALSE)</f>
        <v>ZTWM-CDGS-XS-2024-0181-五冶天府-国道542项目（二批次）</v>
      </c>
    </row>
    <row r="448" s="15" customFormat="1" hidden="1" spans="1:17">
      <c r="A448" s="49"/>
      <c r="B448" s="28" t="s">
        <v>74</v>
      </c>
      <c r="C448" s="58">
        <v>45704</v>
      </c>
      <c r="D448" s="28" t="str">
        <f>VLOOKUP(B448,辅助信息!E:K,7,FALSE)</f>
        <v>JWDDCD2024102400111</v>
      </c>
      <c r="E448" s="28" t="str">
        <f>VLOOKUP(F448,辅助信息!A:B,2,FALSE)</f>
        <v>螺纹钢</v>
      </c>
      <c r="F448" s="28" t="s">
        <v>28</v>
      </c>
      <c r="G448" s="24">
        <v>12</v>
      </c>
      <c r="H448" s="24" t="e">
        <f>_xlfn._xlws.FILTER(#REF!,#REF!&amp;#REF!&amp;#REF!&amp;#REF!=C448&amp;F448&amp;I448&amp;J448,"未发货")</f>
        <v>#REF!</v>
      </c>
      <c r="I448" s="28" t="str">
        <f>VLOOKUP(B448,辅助信息!E:I,3,FALSE)</f>
        <v>（五冶达州国道542项目-桥梁4标）四川省达州市达川区大堰镇双井村</v>
      </c>
      <c r="J448" s="28" t="str">
        <f>VLOOKUP(B448,辅助信息!E:I,4,FALSE)</f>
        <v>吴志强</v>
      </c>
      <c r="K448" s="28">
        <f>VLOOKUP(J448,辅助信息!H:I,2,FALSE)</f>
        <v>18820030907</v>
      </c>
      <c r="M448" s="79">
        <v>45711</v>
      </c>
      <c r="N448" s="49"/>
      <c r="O448" s="49">
        <f ca="1" t="shared" si="8"/>
        <v>0</v>
      </c>
      <c r="P448" s="49">
        <f ca="1" t="shared" si="9"/>
        <v>125</v>
      </c>
      <c r="Q448" s="15" t="str">
        <f>VLOOKUP(B448,辅助信息!E:M,9,FALSE)</f>
        <v>ZTWM-CDGS-XS-2024-0181-五冶天府-国道542项目（二批次）</v>
      </c>
    </row>
    <row r="449" hidden="1" spans="1:18">
      <c r="A449" s="49"/>
      <c r="B449" s="28" t="s">
        <v>74</v>
      </c>
      <c r="C449" s="58">
        <v>45704</v>
      </c>
      <c r="D449" s="28" t="str">
        <f>VLOOKUP(B449,辅助信息!E:K,7,FALSE)</f>
        <v>JWDDCD2024102400111</v>
      </c>
      <c r="E449" s="28" t="str">
        <f>VLOOKUP(F449,辅助信息!A:B,2,FALSE)</f>
        <v>螺纹钢</v>
      </c>
      <c r="F449" s="28" t="s">
        <v>18</v>
      </c>
      <c r="G449" s="24">
        <v>3</v>
      </c>
      <c r="H449" s="24" t="e">
        <f>_xlfn._xlws.FILTER(#REF!,#REF!&amp;#REF!&amp;#REF!&amp;#REF!=C449&amp;F449&amp;I449&amp;J449,"未发货")</f>
        <v>#REF!</v>
      </c>
      <c r="I449" s="28" t="str">
        <f>VLOOKUP(B449,辅助信息!E:I,3,FALSE)</f>
        <v>（五冶达州国道542项目-桥梁4标）四川省达州市达川区大堰镇双井村</v>
      </c>
      <c r="J449" s="28" t="str">
        <f>VLOOKUP(B449,辅助信息!E:I,4,FALSE)</f>
        <v>吴志强</v>
      </c>
      <c r="K449" s="28">
        <f>VLOOKUP(J449,辅助信息!H:I,2,FALSE)</f>
        <v>18820030907</v>
      </c>
      <c r="L449" s="15"/>
      <c r="M449" s="79">
        <v>45711</v>
      </c>
      <c r="O449" s="49">
        <f ca="1" t="shared" si="8"/>
        <v>0</v>
      </c>
      <c r="P449" s="49">
        <f ca="1" t="shared" si="9"/>
        <v>125</v>
      </c>
      <c r="Q449" s="15" t="str">
        <f>VLOOKUP(B449,辅助信息!E:M,9,FALSE)</f>
        <v>ZTWM-CDGS-XS-2024-0181-五冶天府-国道542项目（二批次）</v>
      </c>
      <c r="R449" s="15"/>
    </row>
    <row r="450" hidden="1" spans="1:18">
      <c r="A450" s="49"/>
      <c r="B450" s="28" t="s">
        <v>79</v>
      </c>
      <c r="C450" s="58">
        <v>45704</v>
      </c>
      <c r="D450" s="28" t="str">
        <f>VLOOKUP(B450,辅助信息!E:K,7,FALSE)</f>
        <v>JWDDCD2024102400111</v>
      </c>
      <c r="E450" s="28" t="str">
        <f>VLOOKUP(F450,辅助信息!A:B,2,FALSE)</f>
        <v>盘螺</v>
      </c>
      <c r="F450" s="28" t="s">
        <v>40</v>
      </c>
      <c r="G450" s="24">
        <v>3</v>
      </c>
      <c r="H450" s="24" t="e">
        <f>_xlfn._xlws.FILTER(#REF!,#REF!&amp;#REF!&amp;#REF!&amp;#REF!=C450&amp;F450&amp;I450&amp;J450,"未发货")</f>
        <v>#REF!</v>
      </c>
      <c r="I450" s="28" t="str">
        <f>VLOOKUP(B450,辅助信息!E:I,3,FALSE)</f>
        <v>（五冶达州国道542项目-养护工区）四川省达州市达川区管村镇油房村</v>
      </c>
      <c r="J450" s="28" t="str">
        <f>VLOOKUP(B450,辅助信息!E:I,4,FALSE)</f>
        <v>侯自强</v>
      </c>
      <c r="K450" s="28">
        <f>VLOOKUP(J450,辅助信息!H:I,2,FALSE)</f>
        <v>13281725223</v>
      </c>
      <c r="L450" s="49" t="str">
        <f>VLOOKUP(B450,辅助信息!E:J,6,FALSE)</f>
        <v>五冶建设送货单,送货车型9.6米,装货前联系收货人核实到场规格,没提前告知进场规格现场不给予接收</v>
      </c>
      <c r="O450" s="49" t="str">
        <f ca="1" t="shared" si="8"/>
        <v/>
      </c>
      <c r="P450" s="49" t="str">
        <f ca="1" t="shared" si="9"/>
        <v/>
      </c>
      <c r="Q450" s="15" t="str">
        <f>VLOOKUP(B450,辅助信息!E:M,9,FALSE)</f>
        <v>ZTWM-CDGS-XS-2024-0181-五冶天府-国道542项目（二批次）</v>
      </c>
      <c r="R450" s="15"/>
    </row>
    <row r="451" hidden="1" spans="1:18">
      <c r="A451" s="49"/>
      <c r="B451" s="28" t="s">
        <v>79</v>
      </c>
      <c r="C451" s="58">
        <v>45704</v>
      </c>
      <c r="D451" s="28" t="str">
        <f>VLOOKUP(B451,辅助信息!E:K,7,FALSE)</f>
        <v>JWDDCD2024102400111</v>
      </c>
      <c r="E451" s="28" t="str">
        <f>VLOOKUP(F451,辅助信息!A:B,2,FALSE)</f>
        <v>盘螺</v>
      </c>
      <c r="F451" s="28" t="s">
        <v>41</v>
      </c>
      <c r="G451" s="24">
        <v>3</v>
      </c>
      <c r="H451" s="24" t="e">
        <f>_xlfn._xlws.FILTER(#REF!,#REF!&amp;#REF!&amp;#REF!&amp;#REF!=C451&amp;F451&amp;I451&amp;J451,"未发货")</f>
        <v>#REF!</v>
      </c>
      <c r="I451" s="28" t="str">
        <f>VLOOKUP(B451,辅助信息!E:I,3,FALSE)</f>
        <v>（五冶达州国道542项目-养护工区）四川省达州市达川区管村镇油房村</v>
      </c>
      <c r="J451" s="28" t="str">
        <f>VLOOKUP(B451,辅助信息!E:I,4,FALSE)</f>
        <v>侯自强</v>
      </c>
      <c r="K451" s="28">
        <f>VLOOKUP(J451,辅助信息!H:I,2,FALSE)</f>
        <v>13281725223</v>
      </c>
      <c r="L451" s="15"/>
      <c r="O451" s="49" t="str">
        <f ca="1" t="shared" si="8"/>
        <v/>
      </c>
      <c r="P451" s="49" t="str">
        <f ca="1" t="shared" si="9"/>
        <v/>
      </c>
      <c r="Q451" s="15" t="str">
        <f>VLOOKUP(B451,辅助信息!E:M,9,FALSE)</f>
        <v>ZTWM-CDGS-XS-2024-0181-五冶天府-国道542项目（二批次）</v>
      </c>
      <c r="R451" s="15"/>
    </row>
    <row r="452" hidden="1" spans="1:18">
      <c r="A452" s="49"/>
      <c r="B452" s="28" t="s">
        <v>79</v>
      </c>
      <c r="C452" s="58">
        <v>45704</v>
      </c>
      <c r="D452" s="28" t="str">
        <f>VLOOKUP(B452,辅助信息!E:K,7,FALSE)</f>
        <v>JWDDCD2024102400111</v>
      </c>
      <c r="E452" s="28" t="str">
        <f>VLOOKUP(F452,辅助信息!A:B,2,FALSE)</f>
        <v>螺纹钢</v>
      </c>
      <c r="F452" s="28" t="s">
        <v>27</v>
      </c>
      <c r="G452" s="24">
        <v>9</v>
      </c>
      <c r="H452" s="24" t="e">
        <f>_xlfn._xlws.FILTER(#REF!,#REF!&amp;#REF!&amp;#REF!&amp;#REF!=C452&amp;F452&amp;I452&amp;J452,"未发货")</f>
        <v>#REF!</v>
      </c>
      <c r="I452" s="28" t="str">
        <f>VLOOKUP(B452,辅助信息!E:I,3,FALSE)</f>
        <v>（五冶达州国道542项目-养护工区）四川省达州市达川区管村镇油房村</v>
      </c>
      <c r="J452" s="28" t="str">
        <f>VLOOKUP(B452,辅助信息!E:I,4,FALSE)</f>
        <v>侯自强</v>
      </c>
      <c r="K452" s="28">
        <f>VLOOKUP(J452,辅助信息!H:I,2,FALSE)</f>
        <v>13281725223</v>
      </c>
      <c r="L452" s="15"/>
      <c r="O452" s="49" t="str">
        <f ca="1" t="shared" si="8"/>
        <v/>
      </c>
      <c r="P452" s="49" t="str">
        <f ca="1" t="shared" si="9"/>
        <v/>
      </c>
      <c r="Q452" s="15" t="str">
        <f>VLOOKUP(B452,辅助信息!E:M,9,FALSE)</f>
        <v>ZTWM-CDGS-XS-2024-0181-五冶天府-国道542项目（二批次）</v>
      </c>
      <c r="R452" s="15"/>
    </row>
    <row r="453" hidden="1" spans="1:18">
      <c r="A453" s="49"/>
      <c r="B453" s="28" t="s">
        <v>79</v>
      </c>
      <c r="C453" s="58">
        <v>45704</v>
      </c>
      <c r="D453" s="28" t="str">
        <f>VLOOKUP(B453,辅助信息!E:K,7,FALSE)</f>
        <v>JWDDCD2024102400111</v>
      </c>
      <c r="E453" s="28" t="str">
        <f>VLOOKUP(F453,辅助信息!A:B,2,FALSE)</f>
        <v>螺纹钢</v>
      </c>
      <c r="F453" s="28" t="s">
        <v>19</v>
      </c>
      <c r="G453" s="24">
        <v>20</v>
      </c>
      <c r="H453" s="24" t="e">
        <f>_xlfn._xlws.FILTER(#REF!,#REF!&amp;#REF!&amp;#REF!&amp;#REF!=C453&amp;F453&amp;I453&amp;J453,"未发货")</f>
        <v>#REF!</v>
      </c>
      <c r="I453" s="28" t="str">
        <f>VLOOKUP(B453,辅助信息!E:I,3,FALSE)</f>
        <v>（五冶达州国道542项目-养护工区）四川省达州市达川区管村镇油房村</v>
      </c>
      <c r="J453" s="28" t="str">
        <f>VLOOKUP(B453,辅助信息!E:I,4,FALSE)</f>
        <v>侯自强</v>
      </c>
      <c r="K453" s="28">
        <f>VLOOKUP(J453,辅助信息!H:I,2,FALSE)</f>
        <v>13281725223</v>
      </c>
      <c r="L453" s="15"/>
      <c r="O453" s="49" t="str">
        <f ca="1" t="shared" si="8"/>
        <v/>
      </c>
      <c r="P453" s="49" t="str">
        <f ca="1" t="shared" si="9"/>
        <v/>
      </c>
      <c r="Q453" s="15" t="str">
        <f>VLOOKUP(B453,辅助信息!E:M,9,FALSE)</f>
        <v>ZTWM-CDGS-XS-2024-0181-五冶天府-国道542项目（二批次）</v>
      </c>
      <c r="R453" s="15"/>
    </row>
    <row r="454" hidden="1" spans="1:18">
      <c r="A454" s="49"/>
      <c r="B454" s="28" t="s">
        <v>79</v>
      </c>
      <c r="C454" s="58">
        <v>45704</v>
      </c>
      <c r="D454" s="28" t="str">
        <f>VLOOKUP(B454,辅助信息!E:K,7,FALSE)</f>
        <v>JWDDCD2024102400111</v>
      </c>
      <c r="E454" s="28" t="str">
        <f>VLOOKUP(F454,辅助信息!A:B,2,FALSE)</f>
        <v>螺纹钢</v>
      </c>
      <c r="F454" s="28" t="s">
        <v>32</v>
      </c>
      <c r="G454" s="24">
        <v>9</v>
      </c>
      <c r="H454" s="24" t="e">
        <f>_xlfn._xlws.FILTER(#REF!,#REF!&amp;#REF!&amp;#REF!&amp;#REF!=C454&amp;F454&amp;I454&amp;J454,"未发货")</f>
        <v>#REF!</v>
      </c>
      <c r="I454" s="28" t="str">
        <f>VLOOKUP(B454,辅助信息!E:I,3,FALSE)</f>
        <v>（五冶达州国道542项目-养护工区）四川省达州市达川区管村镇油房村</v>
      </c>
      <c r="J454" s="28" t="str">
        <f>VLOOKUP(B454,辅助信息!E:I,4,FALSE)</f>
        <v>侯自强</v>
      </c>
      <c r="K454" s="28">
        <f>VLOOKUP(J454,辅助信息!H:I,2,FALSE)</f>
        <v>13281725223</v>
      </c>
      <c r="L454" s="15"/>
      <c r="O454" s="49" t="str">
        <f ca="1" t="shared" si="8"/>
        <v/>
      </c>
      <c r="P454" s="49" t="str">
        <f ca="1" t="shared" si="9"/>
        <v/>
      </c>
      <c r="Q454" s="15" t="str">
        <f>VLOOKUP(B454,辅助信息!E:M,9,FALSE)</f>
        <v>ZTWM-CDGS-XS-2024-0181-五冶天府-国道542项目（二批次）</v>
      </c>
      <c r="R454" s="15"/>
    </row>
    <row r="455" hidden="1" spans="1:18">
      <c r="A455" s="49"/>
      <c r="B455" s="28" t="s">
        <v>79</v>
      </c>
      <c r="C455" s="58">
        <v>45704</v>
      </c>
      <c r="D455" s="28" t="str">
        <f>VLOOKUP(B455,辅助信息!E:K,7,FALSE)</f>
        <v>JWDDCD2024102400111</v>
      </c>
      <c r="E455" s="28" t="str">
        <f>VLOOKUP(F455,辅助信息!A:B,2,FALSE)</f>
        <v>螺纹钢</v>
      </c>
      <c r="F455" s="28" t="s">
        <v>30</v>
      </c>
      <c r="G455" s="24">
        <v>3</v>
      </c>
      <c r="H455" s="24" t="e">
        <f>_xlfn._xlws.FILTER(#REF!,#REF!&amp;#REF!&amp;#REF!&amp;#REF!=C455&amp;F455&amp;I455&amp;J455,"未发货")</f>
        <v>#REF!</v>
      </c>
      <c r="I455" s="28" t="str">
        <f>VLOOKUP(B455,辅助信息!E:I,3,FALSE)</f>
        <v>（五冶达州国道542项目-养护工区）四川省达州市达川区管村镇油房村</v>
      </c>
      <c r="J455" s="28" t="str">
        <f>VLOOKUP(B455,辅助信息!E:I,4,FALSE)</f>
        <v>侯自强</v>
      </c>
      <c r="K455" s="28">
        <f>VLOOKUP(J455,辅助信息!H:I,2,FALSE)</f>
        <v>13281725223</v>
      </c>
      <c r="L455" s="15"/>
      <c r="O455" s="49" t="str">
        <f ca="1" t="shared" si="8"/>
        <v/>
      </c>
      <c r="P455" s="49" t="str">
        <f ca="1" t="shared" si="9"/>
        <v/>
      </c>
      <c r="Q455" s="15" t="str">
        <f>VLOOKUP(B455,辅助信息!E:M,9,FALSE)</f>
        <v>ZTWM-CDGS-XS-2024-0181-五冶天府-国道542项目（二批次）</v>
      </c>
      <c r="R455" s="15"/>
    </row>
    <row r="456" hidden="1" spans="1:18">
      <c r="A456" s="49"/>
      <c r="B456" s="28" t="s">
        <v>79</v>
      </c>
      <c r="C456" s="58">
        <v>45704</v>
      </c>
      <c r="D456" s="28" t="str">
        <f>VLOOKUP(B456,辅助信息!E:K,7,FALSE)</f>
        <v>JWDDCD2024102400111</v>
      </c>
      <c r="E456" s="28" t="str">
        <f>VLOOKUP(F456,辅助信息!A:B,2,FALSE)</f>
        <v>螺纹钢</v>
      </c>
      <c r="F456" s="28" t="s">
        <v>33</v>
      </c>
      <c r="G456" s="24">
        <v>25</v>
      </c>
      <c r="H456" s="24" t="e">
        <f>_xlfn._xlws.FILTER(#REF!,#REF!&amp;#REF!&amp;#REF!&amp;#REF!=C456&amp;F456&amp;I456&amp;J456,"未发货")</f>
        <v>#REF!</v>
      </c>
      <c r="I456" s="28" t="str">
        <f>VLOOKUP(B456,辅助信息!E:I,3,FALSE)</f>
        <v>（五冶达州国道542项目-养护工区）四川省达州市达川区管村镇油房村</v>
      </c>
      <c r="J456" s="28" t="str">
        <f>VLOOKUP(B456,辅助信息!E:I,4,FALSE)</f>
        <v>侯自强</v>
      </c>
      <c r="K456" s="28">
        <f>VLOOKUP(J456,辅助信息!H:I,2,FALSE)</f>
        <v>13281725223</v>
      </c>
      <c r="L456" s="15"/>
      <c r="O456" s="49" t="str">
        <f ca="1" t="shared" si="8"/>
        <v/>
      </c>
      <c r="P456" s="49" t="str">
        <f ca="1" t="shared" si="9"/>
        <v/>
      </c>
      <c r="Q456" s="15" t="str">
        <f>VLOOKUP(B456,辅助信息!E:M,9,FALSE)</f>
        <v>ZTWM-CDGS-XS-2024-0181-五冶天府-国道542项目（二批次）</v>
      </c>
      <c r="R456" s="15"/>
    </row>
    <row r="457" hidden="1" spans="1:18">
      <c r="A457" s="49"/>
      <c r="B457" s="28" t="s">
        <v>79</v>
      </c>
      <c r="C457" s="58">
        <v>45704</v>
      </c>
      <c r="D457" s="28" t="str">
        <f>VLOOKUP(B457,辅助信息!E:K,7,FALSE)</f>
        <v>JWDDCD2024102400111</v>
      </c>
      <c r="E457" s="28" t="str">
        <f>VLOOKUP(F457,辅助信息!A:B,2,FALSE)</f>
        <v>螺纹钢</v>
      </c>
      <c r="F457" s="28" t="s">
        <v>18</v>
      </c>
      <c r="G457" s="24">
        <v>90</v>
      </c>
      <c r="H457" s="24" t="e">
        <f>_xlfn._xlws.FILTER(#REF!,#REF!&amp;#REF!&amp;#REF!&amp;#REF!=C457&amp;F457&amp;I457&amp;J457,"未发货")</f>
        <v>#REF!</v>
      </c>
      <c r="I457" s="28" t="str">
        <f>VLOOKUP(B457,辅助信息!E:I,3,FALSE)</f>
        <v>（五冶达州国道542项目-养护工区）四川省达州市达川区管村镇油房村</v>
      </c>
      <c r="J457" s="28" t="str">
        <f>VLOOKUP(B457,辅助信息!E:I,4,FALSE)</f>
        <v>侯自强</v>
      </c>
      <c r="K457" s="28">
        <f>VLOOKUP(J457,辅助信息!H:I,2,FALSE)</f>
        <v>13281725223</v>
      </c>
      <c r="L457" s="15"/>
      <c r="O457" s="49" t="str">
        <f ca="1" t="shared" si="8"/>
        <v/>
      </c>
      <c r="P457" s="49" t="str">
        <f ca="1" t="shared" si="9"/>
        <v/>
      </c>
      <c r="Q457" s="15" t="str">
        <f>VLOOKUP(B457,辅助信息!E:M,9,FALSE)</f>
        <v>ZTWM-CDGS-XS-2024-0181-五冶天府-国道542项目（二批次）</v>
      </c>
      <c r="R457" s="15"/>
    </row>
    <row r="458" hidden="1" spans="2:18">
      <c r="B458" s="28" t="s">
        <v>68</v>
      </c>
      <c r="C458" s="58">
        <v>45704</v>
      </c>
      <c r="D458" s="28" t="str">
        <f>VLOOKUP(B458,辅助信息!E:K,7,FALSE)</f>
        <v>JWDDCD2025052800131</v>
      </c>
      <c r="E458" s="28" t="str">
        <f>VLOOKUP(F458,辅助信息!A:B,2,FALSE)</f>
        <v>盘螺</v>
      </c>
      <c r="F458" s="28" t="s">
        <v>40</v>
      </c>
      <c r="G458" s="24">
        <v>3</v>
      </c>
      <c r="H458" s="24" t="e">
        <f>_xlfn._xlws.FILTER(#REF!,#REF!&amp;#REF!&amp;#REF!&amp;#REF!=C458&amp;F458&amp;I458&amp;J458,"未发货")</f>
        <v>#REF!</v>
      </c>
      <c r="I458" s="28" t="str">
        <f>VLOOKUP(B458,辅助信息!E:I,3,FALSE)</f>
        <v>（商投建工达州中医药科技园-2工区-景观桥）达州市通川区达州中医药职业学院犀牛大道北段</v>
      </c>
      <c r="J458" s="28" t="str">
        <f>VLOOKUP(B458,辅助信息!E:I,4,FALSE)</f>
        <v>李波</v>
      </c>
      <c r="K458" s="28">
        <f>VLOOKUP(J458,辅助信息!H:I,2,FALSE)</f>
        <v>18381899787</v>
      </c>
      <c r="L458" s="49" t="str">
        <f>VLOOKUP(B458,辅助信息!E:J,6,FALSE)</f>
        <v>控制炉批号！多了现场不收！,优先安排达钢,提前联系到场规格及数量</v>
      </c>
      <c r="M458" s="79">
        <v>45706</v>
      </c>
      <c r="N458" s="45"/>
      <c r="O458" s="49">
        <f ca="1" t="shared" si="8"/>
        <v>0</v>
      </c>
      <c r="P458" s="49">
        <f ca="1" t="shared" si="9"/>
        <v>130</v>
      </c>
      <c r="Q458" s="15" t="str">
        <f>VLOOKUP(B458,辅助信息!E:M,9,FALSE)</f>
        <v>ZTWM-CDGS-XS-2024-0134-商投建工达州中医药科技成果示范园项目</v>
      </c>
      <c r="R458" s="15"/>
    </row>
    <row r="459" hidden="1" spans="2:18">
      <c r="B459" s="28" t="s">
        <v>68</v>
      </c>
      <c r="C459" s="58">
        <v>45704</v>
      </c>
      <c r="D459" s="28" t="str">
        <f>VLOOKUP(B459,辅助信息!E:K,7,FALSE)</f>
        <v>JWDDCD2025052800131</v>
      </c>
      <c r="E459" s="28" t="str">
        <f>VLOOKUP(F459,辅助信息!A:B,2,FALSE)</f>
        <v>螺纹钢</v>
      </c>
      <c r="F459" s="28" t="s">
        <v>27</v>
      </c>
      <c r="G459" s="24">
        <v>10</v>
      </c>
      <c r="H459" s="24" t="e">
        <f>_xlfn._xlws.FILTER(#REF!,#REF!&amp;#REF!&amp;#REF!&amp;#REF!=C459&amp;F459&amp;I459&amp;J459,"未发货")</f>
        <v>#REF!</v>
      </c>
      <c r="I459" s="28" t="str">
        <f>VLOOKUP(B459,辅助信息!E:I,3,FALSE)</f>
        <v>（商投建工达州中医药科技园-2工区-景观桥）达州市通川区达州中医药职业学院犀牛大道北段</v>
      </c>
      <c r="J459" s="28" t="str">
        <f>VLOOKUP(B459,辅助信息!E:I,4,FALSE)</f>
        <v>李波</v>
      </c>
      <c r="K459" s="28">
        <f>VLOOKUP(J459,辅助信息!H:I,2,FALSE)</f>
        <v>18381899787</v>
      </c>
      <c r="M459" s="79">
        <v>45706</v>
      </c>
      <c r="N459" s="45"/>
      <c r="O459" s="49">
        <f ca="1" t="shared" si="8"/>
        <v>0</v>
      </c>
      <c r="P459" s="49">
        <f ca="1" t="shared" si="9"/>
        <v>130</v>
      </c>
      <c r="Q459" s="15" t="str">
        <f>VLOOKUP(B459,辅助信息!E:M,9,FALSE)</f>
        <v>ZTWM-CDGS-XS-2024-0134-商投建工达州中医药科技成果示范园项目</v>
      </c>
      <c r="R459" s="15"/>
    </row>
    <row r="460" hidden="1" spans="2:18">
      <c r="B460" s="28" t="s">
        <v>68</v>
      </c>
      <c r="C460" s="58">
        <v>45704</v>
      </c>
      <c r="D460" s="28" t="str">
        <f>VLOOKUP(B460,辅助信息!E:K,7,FALSE)</f>
        <v>JWDDCD2025052800131</v>
      </c>
      <c r="E460" s="28" t="str">
        <f>VLOOKUP(F460,辅助信息!A:B,2,FALSE)</f>
        <v>螺纹钢</v>
      </c>
      <c r="F460" s="28" t="s">
        <v>32</v>
      </c>
      <c r="G460" s="24">
        <v>15</v>
      </c>
      <c r="H460" s="24" t="e">
        <f>_xlfn._xlws.FILTER(#REF!,#REF!&amp;#REF!&amp;#REF!&amp;#REF!=C460&amp;F460&amp;I460&amp;J460,"未发货")</f>
        <v>#REF!</v>
      </c>
      <c r="I460" s="28" t="str">
        <f>VLOOKUP(B460,辅助信息!E:I,3,FALSE)</f>
        <v>（商投建工达州中医药科技园-2工区-景观桥）达州市通川区达州中医药职业学院犀牛大道北段</v>
      </c>
      <c r="J460" s="28" t="str">
        <f>VLOOKUP(B460,辅助信息!E:I,4,FALSE)</f>
        <v>李波</v>
      </c>
      <c r="K460" s="28">
        <f>VLOOKUP(J460,辅助信息!H:I,2,FALSE)</f>
        <v>18381899787</v>
      </c>
      <c r="M460" s="79">
        <v>45706</v>
      </c>
      <c r="N460" s="45"/>
      <c r="O460" s="49">
        <f ca="1" t="shared" si="8"/>
        <v>0</v>
      </c>
      <c r="P460" s="49">
        <f ca="1" t="shared" si="9"/>
        <v>130</v>
      </c>
      <c r="Q460" s="15" t="str">
        <f>VLOOKUP(B460,辅助信息!E:M,9,FALSE)</f>
        <v>ZTWM-CDGS-XS-2024-0134-商投建工达州中医药科技成果示范园项目</v>
      </c>
      <c r="R460" s="15"/>
    </row>
    <row r="461" hidden="1" spans="2:18">
      <c r="B461" s="71" t="s">
        <v>68</v>
      </c>
      <c r="C461" s="72">
        <v>45704</v>
      </c>
      <c r="D461" s="71" t="str">
        <f>VLOOKUP(B461,辅助信息!E:K,7,FALSE)</f>
        <v>JWDDCD2025052800131</v>
      </c>
      <c r="E461" s="71" t="str">
        <f>VLOOKUP(F461,辅助信息!A:B,2,FALSE)</f>
        <v>螺纹钢</v>
      </c>
      <c r="F461" s="71" t="s">
        <v>65</v>
      </c>
      <c r="G461" s="73">
        <v>15</v>
      </c>
      <c r="H461" s="73" t="e">
        <f>_xlfn._xlws.FILTER(#REF!,#REF!&amp;#REF!&amp;#REF!&amp;#REF!=C461&amp;F461&amp;I461&amp;J461,"未发货")</f>
        <v>#REF!</v>
      </c>
      <c r="I461" s="71" t="str">
        <f>VLOOKUP(B461,辅助信息!E:I,3,FALSE)</f>
        <v>（商投建工达州中医药科技园-2工区-景观桥）达州市通川区达州中医药职业学院犀牛大道北段</v>
      </c>
      <c r="J461" s="71" t="str">
        <f>VLOOKUP(B461,辅助信息!E:I,4,FALSE)</f>
        <v>李波</v>
      </c>
      <c r="K461" s="71">
        <f>VLOOKUP(J461,辅助信息!H:I,2,FALSE)</f>
        <v>18381899787</v>
      </c>
      <c r="M461" s="79">
        <v>45706</v>
      </c>
      <c r="N461" s="45"/>
      <c r="O461" s="49">
        <f ca="1" t="shared" si="8"/>
        <v>0</v>
      </c>
      <c r="P461" s="49">
        <f ca="1" t="shared" si="9"/>
        <v>130</v>
      </c>
      <c r="Q461" s="15" t="str">
        <f>VLOOKUP(B461,辅助信息!E:M,9,FALSE)</f>
        <v>ZTWM-CDGS-XS-2024-0134-商投建工达州中医药科技成果示范园项目</v>
      </c>
      <c r="R461" s="15"/>
    </row>
    <row r="462" hidden="1" spans="1:18">
      <c r="A462" s="15"/>
      <c r="B462" s="28" t="s">
        <v>80</v>
      </c>
      <c r="C462" s="58">
        <v>45705</v>
      </c>
      <c r="D462" s="28" t="e">
        <f>VLOOKUP(B462,辅助信息!E:K,7,FALSE)</f>
        <v>#N/A</v>
      </c>
      <c r="E462" s="28" t="str">
        <f>VLOOKUP(F462,辅助信息!A:B,2,FALSE)</f>
        <v>盘螺</v>
      </c>
      <c r="F462" s="28" t="s">
        <v>49</v>
      </c>
      <c r="G462" s="28">
        <v>7.5</v>
      </c>
      <c r="H462" s="28" t="e">
        <f>_xlfn._xlws.FILTER('[1]2025年已发货'!$E:$E,'[1]2025年已发货'!$F:$F&amp;'[1]2025年已发货'!$C:$C&amp;'[1]2025年已发货'!$G:$G&amp;'[1]2025年已发货'!$H:$H=C462&amp;F462&amp;I462&amp;J462,"未发货")</f>
        <v>#N/A</v>
      </c>
      <c r="I462" s="28" t="e">
        <f>VLOOKUP(B462,辅助信息!E:I,3,FALSE)</f>
        <v>#N/A</v>
      </c>
      <c r="J462" s="28" t="e">
        <f>VLOOKUP(B462,辅助信息!E:I,4,FALSE)</f>
        <v>#N/A</v>
      </c>
      <c r="K462" s="28" t="e">
        <f>VLOOKUP(J462,辅助信息!H:I,2,FALSE)</f>
        <v>#N/A</v>
      </c>
      <c r="L462" s="28" t="e">
        <f>VLOOKUP(B462,辅助信息!E:J,6,FALSE)</f>
        <v>#N/A</v>
      </c>
      <c r="M462" s="82">
        <v>45703</v>
      </c>
      <c r="N462" s="82"/>
      <c r="O462" s="15">
        <f ca="1" t="shared" si="8"/>
        <v>0</v>
      </c>
      <c r="P462" s="15">
        <f ca="1" t="shared" si="9"/>
        <v>133</v>
      </c>
      <c r="Q462" s="15" t="e">
        <f>VLOOKUP(B462,辅助信息!E:M,9,FALSE)</f>
        <v>#N/A</v>
      </c>
      <c r="R462" s="15"/>
    </row>
    <row r="463" hidden="1" spans="1:18">
      <c r="A463" s="15"/>
      <c r="B463" s="28" t="s">
        <v>80</v>
      </c>
      <c r="C463" s="58">
        <v>45705</v>
      </c>
      <c r="D463" s="28" t="e">
        <f>VLOOKUP(B463,辅助信息!E:K,7,FALSE)</f>
        <v>#N/A</v>
      </c>
      <c r="E463" s="28" t="str">
        <f>VLOOKUP(F463,辅助信息!A:B,2,FALSE)</f>
        <v>盘螺</v>
      </c>
      <c r="F463" s="28" t="s">
        <v>40</v>
      </c>
      <c r="G463" s="28">
        <v>15</v>
      </c>
      <c r="H463" s="28" t="e">
        <f>_xlfn._xlws.FILTER('[1]2025年已发货'!$E:$E,'[1]2025年已发货'!$F:$F&amp;'[1]2025年已发货'!$C:$C&amp;'[1]2025年已发货'!$G:$G&amp;'[1]2025年已发货'!$H:$H=C463&amp;F463&amp;I463&amp;J463,"未发货")</f>
        <v>#N/A</v>
      </c>
      <c r="I463" s="28" t="e">
        <f>VLOOKUP(B463,辅助信息!E:I,3,FALSE)</f>
        <v>#N/A</v>
      </c>
      <c r="J463" s="28" t="e">
        <f>VLOOKUP(B463,辅助信息!E:I,4,FALSE)</f>
        <v>#N/A</v>
      </c>
      <c r="K463" s="28" t="e">
        <f>VLOOKUP(J463,辅助信息!H:I,2,FALSE)</f>
        <v>#N/A</v>
      </c>
      <c r="L463" s="66"/>
      <c r="M463" s="82">
        <v>45703</v>
      </c>
      <c r="N463" s="82"/>
      <c r="O463" s="15">
        <f ca="1" t="shared" si="8"/>
        <v>0</v>
      </c>
      <c r="P463" s="15">
        <f ca="1" t="shared" si="9"/>
        <v>133</v>
      </c>
      <c r="Q463" s="15" t="e">
        <f>VLOOKUP(B463,辅助信息!E:M,9,FALSE)</f>
        <v>#N/A</v>
      </c>
      <c r="R463" s="15"/>
    </row>
    <row r="464" hidden="1" spans="1:18">
      <c r="A464" s="15"/>
      <c r="B464" s="28" t="s">
        <v>80</v>
      </c>
      <c r="C464" s="58">
        <v>45705</v>
      </c>
      <c r="D464" s="28" t="e">
        <f>VLOOKUP(B464,辅助信息!E:K,7,FALSE)</f>
        <v>#N/A</v>
      </c>
      <c r="E464" s="28" t="str">
        <f>VLOOKUP(F464,辅助信息!A:B,2,FALSE)</f>
        <v>螺纹钢</v>
      </c>
      <c r="F464" s="28" t="s">
        <v>27</v>
      </c>
      <c r="G464" s="28">
        <v>5</v>
      </c>
      <c r="H464" s="28" t="e">
        <f>_xlfn._xlws.FILTER('[1]2025年已发货'!$E:$E,'[1]2025年已发货'!$F:$F&amp;'[1]2025年已发货'!$C:$C&amp;'[1]2025年已发货'!$G:$G&amp;'[1]2025年已发货'!$H:$H=C464&amp;F464&amp;I464&amp;J464,"未发货")</f>
        <v>#N/A</v>
      </c>
      <c r="I464" s="28" t="e">
        <f>VLOOKUP(B464,辅助信息!E:I,3,FALSE)</f>
        <v>#N/A</v>
      </c>
      <c r="J464" s="28" t="e">
        <f>VLOOKUP(B464,辅助信息!E:I,4,FALSE)</f>
        <v>#N/A</v>
      </c>
      <c r="K464" s="28" t="e">
        <f>VLOOKUP(J464,辅助信息!H:I,2,FALSE)</f>
        <v>#N/A</v>
      </c>
      <c r="L464" s="66"/>
      <c r="M464" s="82"/>
      <c r="N464" s="82"/>
      <c r="O464" s="15"/>
      <c r="P464" s="15"/>
      <c r="Q464" s="15"/>
      <c r="R464" s="15"/>
    </row>
    <row r="465" s="15" customFormat="1" hidden="1" spans="2:14">
      <c r="B465" s="28" t="s">
        <v>80</v>
      </c>
      <c r="C465" s="58">
        <v>45705</v>
      </c>
      <c r="D465" s="28" t="e">
        <f>VLOOKUP(B465,辅助信息!E:K,7,FALSE)</f>
        <v>#N/A</v>
      </c>
      <c r="E465" s="28" t="str">
        <f>VLOOKUP(F465,辅助信息!A:B,2,FALSE)</f>
        <v>螺纹钢</v>
      </c>
      <c r="F465" s="28" t="s">
        <v>32</v>
      </c>
      <c r="G465" s="28">
        <v>7</v>
      </c>
      <c r="H465" s="28" t="e">
        <f>_xlfn._xlws.FILTER('[1]2025年已发货'!$E:$E,'[1]2025年已发货'!$F:$F&amp;'[1]2025年已发货'!$C:$C&amp;'[1]2025年已发货'!$G:$G&amp;'[1]2025年已发货'!$H:$H=C465&amp;F465&amp;I465&amp;J465,"未发货")</f>
        <v>#N/A</v>
      </c>
      <c r="I465" s="28" t="e">
        <f>VLOOKUP(B465,辅助信息!E:I,3,FALSE)</f>
        <v>#N/A</v>
      </c>
      <c r="J465" s="28" t="e">
        <f>VLOOKUP(B465,辅助信息!E:I,4,FALSE)</f>
        <v>#N/A</v>
      </c>
      <c r="K465" s="28" t="e">
        <f>VLOOKUP(J465,辅助信息!H:I,2,FALSE)</f>
        <v>#N/A</v>
      </c>
      <c r="L465" s="66"/>
      <c r="M465" s="82"/>
      <c r="N465" s="82"/>
    </row>
    <row r="466" s="15" customFormat="1" hidden="1" spans="2:17">
      <c r="B466" s="28" t="s">
        <v>80</v>
      </c>
      <c r="C466" s="58">
        <v>45705</v>
      </c>
      <c r="D466" s="28" t="e">
        <f>VLOOKUP(B466,辅助信息!E:K,7,FALSE)</f>
        <v>#N/A</v>
      </c>
      <c r="E466" s="28" t="str">
        <f>VLOOKUP(F466,辅助信息!A:B,2,FALSE)</f>
        <v>螺纹钢</v>
      </c>
      <c r="F466" s="28" t="s">
        <v>30</v>
      </c>
      <c r="G466" s="28">
        <v>12</v>
      </c>
      <c r="H466" s="28" t="e">
        <f>_xlfn._xlws.FILTER('[1]2025年已发货'!$E:$E,'[1]2025年已发货'!$F:$F&amp;'[1]2025年已发货'!$C:$C&amp;'[1]2025年已发货'!$G:$G&amp;'[1]2025年已发货'!$H:$H=C466&amp;F466&amp;I466&amp;J466,"未发货")</f>
        <v>#N/A</v>
      </c>
      <c r="I466" s="28" t="e">
        <f>VLOOKUP(B466,辅助信息!E:I,3,FALSE)</f>
        <v>#N/A</v>
      </c>
      <c r="J466" s="28" t="e">
        <f>VLOOKUP(B466,辅助信息!E:I,4,FALSE)</f>
        <v>#N/A</v>
      </c>
      <c r="K466" s="28" t="e">
        <f>VLOOKUP(J466,辅助信息!H:I,2,FALSE)</f>
        <v>#N/A</v>
      </c>
      <c r="L466" s="64"/>
      <c r="M466" s="82">
        <v>45703</v>
      </c>
      <c r="N466" s="82"/>
      <c r="O466" s="15">
        <f ca="1" t="shared" ref="O466:O529" si="10">IF(OR(M466="",N466&lt;&gt;""),"",MAX(M466-TODAY(),0))</f>
        <v>0</v>
      </c>
      <c r="P466" s="15">
        <f ca="1" t="shared" ref="P466:P529" si="11">IF(M466="","",IF(N466&lt;&gt;"",MAX(N466-M466,0),IF(TODAY()&gt;M466,TODAY()-M466,0)))</f>
        <v>133</v>
      </c>
      <c r="Q466" s="15" t="e">
        <f>VLOOKUP(B466,辅助信息!E:M,9,FALSE)</f>
        <v>#N/A</v>
      </c>
    </row>
    <row r="467" s="15" customFormat="1" hidden="1" spans="2:17">
      <c r="B467" s="28" t="s">
        <v>48</v>
      </c>
      <c r="C467" s="58">
        <v>45705</v>
      </c>
      <c r="D467" s="28" t="str">
        <f>VLOOKUP(B467,辅助信息!E:K,7,FALSE)</f>
        <v>ZTWM-CDGS-YL-20240529-006</v>
      </c>
      <c r="E467" s="28" t="str">
        <f>VLOOKUP(F467,辅助信息!A:B,2,FALSE)</f>
        <v>盘螺</v>
      </c>
      <c r="F467" s="28" t="s">
        <v>49</v>
      </c>
      <c r="G467" s="28">
        <v>3</v>
      </c>
      <c r="H467" s="28" t="str">
        <f>_xlfn._xlws.FILTER('[1]2025年已发货'!$E:$E,'[1]2025年已发货'!$F:$F&amp;'[1]2025年已发货'!$C:$C&amp;'[1]2025年已发货'!$G:$G&amp;'[1]2025年已发货'!$H:$H=C467&amp;F467&amp;I467&amp;J467,"未发货")</f>
        <v>未发货</v>
      </c>
      <c r="I467" s="28" t="str">
        <f>VLOOKUP(B467,辅助信息!E:I,3,FALSE)</f>
        <v>(华西颐海-科创农业生态谷-1号钢筋房)成都市简阳市白金山水库</v>
      </c>
      <c r="J467" s="28" t="str">
        <f>VLOOKUP(B467,辅助信息!E:I,4,FALSE)</f>
        <v>石清国</v>
      </c>
      <c r="K467" s="28">
        <f>VLOOKUP(J467,辅助信息!H:I,2,FALSE)</f>
        <v>13458642015</v>
      </c>
      <c r="L467" s="28" t="str">
        <f>VLOOKUP(B467,辅助信息!E:J,6,FALSE)</f>
        <v>优先威钢,我方卸车,新老国标钢厂不加价可直发</v>
      </c>
      <c r="M467" s="82">
        <v>45705</v>
      </c>
      <c r="O467" s="15">
        <f ca="1" t="shared" si="10"/>
        <v>0</v>
      </c>
      <c r="P467" s="15">
        <f ca="1" t="shared" si="11"/>
        <v>131</v>
      </c>
      <c r="Q467" s="15" t="str">
        <f>VLOOKUP(B467,辅助信息!E:M,9,FALSE)</f>
        <v>ZTWM-CDGS-XS-2024-0093-华西-颐海科创农业生态谷</v>
      </c>
    </row>
    <row r="468" s="15" customFormat="1" hidden="1" spans="2:17">
      <c r="B468" s="28" t="s">
        <v>29</v>
      </c>
      <c r="C468" s="58">
        <v>45705</v>
      </c>
      <c r="D468" s="28" t="str">
        <f>VLOOKUP(B468,辅助信息!E:K,7,FALSE)</f>
        <v>JWDDCD2024102400111</v>
      </c>
      <c r="E468" s="28" t="str">
        <f>VLOOKUP(F468,辅助信息!A:B,2,FALSE)</f>
        <v>螺纹钢</v>
      </c>
      <c r="F468" s="28" t="s">
        <v>27</v>
      </c>
      <c r="G468" s="28">
        <v>15</v>
      </c>
      <c r="H468" s="28" t="str">
        <f>_xlfn._xlws.FILTER('[1]2025年已发货'!$E:$E,'[1]2025年已发货'!$F:$F&amp;'[1]2025年已发货'!$C:$C&amp;'[1]2025年已发货'!$G:$G&amp;'[1]2025年已发货'!$H:$H=C468&amp;F468&amp;I468&amp;J468,"未发货")</f>
        <v>未发货</v>
      </c>
      <c r="I468" s="28" t="str">
        <f>VLOOKUP(B468,辅助信息!E:I,3,FALSE)</f>
        <v>（五冶达州国道542项目-二工区黄家湾隧道工段）四川省达州市达川区赵固镇黄家坡</v>
      </c>
      <c r="J468" s="28" t="str">
        <f>VLOOKUP(B468,辅助信息!E:I,4,FALSE)</f>
        <v>罗永方</v>
      </c>
      <c r="K468" s="28">
        <f>VLOOKUP(J468,辅助信息!H:I,2,FALSE)</f>
        <v>13551450899</v>
      </c>
      <c r="L468" s="28" t="str">
        <f>VLOOKUP(B468,辅助信息!E:J,6,FALSE)</f>
        <v>五冶建设送货单,4份材质书,送货车型9.6米,装货前联系收货人核实到场规格,没提前告知进场规格现场不给予接收</v>
      </c>
      <c r="M468" s="82">
        <v>45705</v>
      </c>
      <c r="O468" s="15">
        <f ca="1" t="shared" si="10"/>
        <v>0</v>
      </c>
      <c r="P468" s="15">
        <f ca="1" t="shared" si="11"/>
        <v>131</v>
      </c>
      <c r="Q468" s="15" t="str">
        <f>VLOOKUP(B468,辅助信息!E:M,9,FALSE)</f>
        <v>ZTWM-CDGS-XS-2024-0181-五冶天府-国道542项目（二批次）</v>
      </c>
    </row>
    <row r="469" s="15" customFormat="1" hidden="1" spans="2:17">
      <c r="B469" s="28" t="s">
        <v>29</v>
      </c>
      <c r="C469" s="58">
        <v>45705</v>
      </c>
      <c r="D469" s="28" t="str">
        <f>VLOOKUP(B469,辅助信息!E:K,7,FALSE)</f>
        <v>JWDDCD2024102400111</v>
      </c>
      <c r="E469" s="28" t="str">
        <f>VLOOKUP(F469,辅助信息!A:B,2,FALSE)</f>
        <v>螺纹钢</v>
      </c>
      <c r="F469" s="28" t="s">
        <v>32</v>
      </c>
      <c r="G469" s="28">
        <v>20</v>
      </c>
      <c r="H469" s="28" t="str">
        <f>_xlfn._xlws.FILTER('[1]2025年已发货'!$E:$E,'[1]2025年已发货'!$F:$F&amp;'[1]2025年已发货'!$C:$C&amp;'[1]2025年已发货'!$G:$G&amp;'[1]2025年已发货'!$H:$H=C469&amp;F469&amp;I469&amp;J469,"未发货")</f>
        <v>未发货</v>
      </c>
      <c r="I469" s="28" t="str">
        <f>VLOOKUP(B469,辅助信息!E:I,3,FALSE)</f>
        <v>（五冶达州国道542项目-二工区黄家湾隧道工段）四川省达州市达川区赵固镇黄家坡</v>
      </c>
      <c r="J469" s="28" t="str">
        <f>VLOOKUP(B469,辅助信息!E:I,4,FALSE)</f>
        <v>罗永方</v>
      </c>
      <c r="K469" s="28">
        <f>VLOOKUP(J469,辅助信息!H:I,2,FALSE)</f>
        <v>13551450899</v>
      </c>
      <c r="L469" s="66"/>
      <c r="M469" s="82">
        <v>45705</v>
      </c>
      <c r="O469" s="15">
        <f ca="1" t="shared" si="10"/>
        <v>0</v>
      </c>
      <c r="P469" s="15">
        <f ca="1" t="shared" si="11"/>
        <v>131</v>
      </c>
      <c r="Q469" s="15" t="str">
        <f>VLOOKUP(B469,辅助信息!E:M,9,FALSE)</f>
        <v>ZTWM-CDGS-XS-2024-0181-五冶天府-国道542项目（二批次）</v>
      </c>
    </row>
    <row r="470" s="15" customFormat="1" hidden="1" spans="2:17">
      <c r="B470" s="28" t="s">
        <v>29</v>
      </c>
      <c r="C470" s="58">
        <v>45705</v>
      </c>
      <c r="D470" s="28" t="str">
        <f>VLOOKUP(B470,辅助信息!E:K,7,FALSE)</f>
        <v>JWDDCD2024102400111</v>
      </c>
      <c r="E470" s="28" t="str">
        <f>VLOOKUP(F470,辅助信息!A:B,2,FALSE)</f>
        <v>螺纹钢</v>
      </c>
      <c r="F470" s="28" t="s">
        <v>30</v>
      </c>
      <c r="G470" s="28">
        <v>35</v>
      </c>
      <c r="H470" s="28" t="str">
        <f>_xlfn._xlws.FILTER('[1]2025年已发货'!$E:$E,'[1]2025年已发货'!$F:$F&amp;'[1]2025年已发货'!$C:$C&amp;'[1]2025年已发货'!$G:$G&amp;'[1]2025年已发货'!$H:$H=C470&amp;F470&amp;I470&amp;J470,"未发货")</f>
        <v>未发货</v>
      </c>
      <c r="I470" s="28" t="str">
        <f>VLOOKUP(B470,辅助信息!E:I,3,FALSE)</f>
        <v>（五冶达州国道542项目-二工区黄家湾隧道工段）四川省达州市达川区赵固镇黄家坡</v>
      </c>
      <c r="J470" s="28" t="str">
        <f>VLOOKUP(B470,辅助信息!E:I,4,FALSE)</f>
        <v>罗永方</v>
      </c>
      <c r="K470" s="28">
        <f>VLOOKUP(J470,辅助信息!H:I,2,FALSE)</f>
        <v>13551450899</v>
      </c>
      <c r="L470" s="64"/>
      <c r="M470" s="82">
        <v>45705</v>
      </c>
      <c r="O470" s="15">
        <f ca="1" t="shared" si="10"/>
        <v>0</v>
      </c>
      <c r="P470" s="15">
        <f ca="1" t="shared" si="11"/>
        <v>131</v>
      </c>
      <c r="Q470" s="15" t="str">
        <f>VLOOKUP(B470,辅助信息!E:M,9,FALSE)</f>
        <v>ZTWM-CDGS-XS-2024-0181-五冶天府-国道542项目（二批次）</v>
      </c>
    </row>
    <row r="471" s="15" customFormat="1" hidden="1" spans="2:17">
      <c r="B471" s="28" t="s">
        <v>78</v>
      </c>
      <c r="C471" s="58">
        <v>45705</v>
      </c>
      <c r="D471" s="28" t="str">
        <f>VLOOKUP(B471,辅助信息!E:K,7,FALSE)</f>
        <v>JWDDCD2024102400111</v>
      </c>
      <c r="E471" s="28" t="str">
        <f>VLOOKUP(F471,辅助信息!A:B,2,FALSE)</f>
        <v>螺纹钢</v>
      </c>
      <c r="F471" s="28" t="s">
        <v>33</v>
      </c>
      <c r="G471" s="28">
        <f>55-36</f>
        <v>19</v>
      </c>
      <c r="H471" s="28" t="str">
        <f>_xlfn._xlws.FILTER('[1]2025年已发货'!$E:$E,'[1]2025年已发货'!$F:$F&amp;'[1]2025年已发货'!$C:$C&amp;'[1]2025年已发货'!$G:$G&amp;'[1]2025年已发货'!$H:$H=C471&amp;F471&amp;I471&amp;J471,"未发货")</f>
        <v>未发货</v>
      </c>
      <c r="I471" s="28" t="str">
        <f>VLOOKUP(B471,辅助信息!E:I,3,FALSE)</f>
        <v>（五冶达州国道542项目-二工区巴河特大桥工段-4号墩）达州市达川区桥湾镇陈余村</v>
      </c>
      <c r="J471" s="28" t="str">
        <f>VLOOKUP(B471,辅助信息!E:I,4,FALSE)</f>
        <v>谭福中</v>
      </c>
      <c r="K471" s="28">
        <f>VLOOKUP(J471,辅助信息!H:I,2,FALSE)</f>
        <v>15828538619</v>
      </c>
      <c r="L471" s="28" t="str">
        <f>VLOOKUP(B471,辅助信息!E:J,6,FALSE)</f>
        <v>五冶建设送货单,4份材质书,送货车型9.6米,装货前联系收货人核实到场规格,没提前告知进场规格现场不给予接收</v>
      </c>
      <c r="M471" s="82">
        <v>45705</v>
      </c>
      <c r="O471" s="15">
        <f ca="1" t="shared" si="10"/>
        <v>0</v>
      </c>
      <c r="P471" s="15">
        <f ca="1" t="shared" si="11"/>
        <v>131</v>
      </c>
      <c r="Q471" s="15" t="str">
        <f>VLOOKUP(B471,辅助信息!E:M,9,FALSE)</f>
        <v>ZTWM-CDGS-XS-2024-0181-五冶天府-国道542项目（二批次）</v>
      </c>
    </row>
    <row r="472" s="15" customFormat="1" hidden="1" spans="2:17">
      <c r="B472" s="28" t="s">
        <v>69</v>
      </c>
      <c r="C472" s="58">
        <v>45705</v>
      </c>
      <c r="D472" s="28" t="str">
        <f>VLOOKUP(B472,辅助信息!E:K,7,FALSE)</f>
        <v>JWDDCD2025052800131</v>
      </c>
      <c r="E472" s="28" t="str">
        <f>VLOOKUP(F472,辅助信息!A:B,2,FALSE)</f>
        <v>盘螺</v>
      </c>
      <c r="F472" s="28" t="s">
        <v>40</v>
      </c>
      <c r="G472" s="28">
        <v>13</v>
      </c>
      <c r="H472" s="28">
        <f>_xlfn._xlws.FILTER('[1]2025年已发货'!$E:$E,'[1]2025年已发货'!$F:$F&amp;'[1]2025年已发货'!$C:$C&amp;'[1]2025年已发货'!$G:$G&amp;'[1]2025年已发货'!$H:$H=C472&amp;F472&amp;I472&amp;J472,"未发货")</f>
        <v>13</v>
      </c>
      <c r="I472" s="28" t="str">
        <f>VLOOKUP(B472,辅助信息!E:I,3,FALSE)</f>
        <v>（商投建工达州中医药科技园-4工区-2号楼）达州市通川区达州中医药职业学院犀牛大道北段</v>
      </c>
      <c r="J472" s="28" t="str">
        <f>VLOOKUP(B472,辅助信息!E:I,4,FALSE)</f>
        <v>张扬</v>
      </c>
      <c r="K472" s="28">
        <f>VLOOKUP(J472,辅助信息!H:I,2,FALSE)</f>
        <v>18381904567</v>
      </c>
      <c r="L472" s="28" t="str">
        <f>VLOOKUP(B472,辅助信息!E:J,6,FALSE)</f>
        <v>控制炉批号！多了现场不收！,优先安排达钢,提前联系到场规格及数量</v>
      </c>
      <c r="M472" s="82">
        <v>45704</v>
      </c>
      <c r="O472" s="15">
        <f ca="1" t="shared" si="10"/>
        <v>0</v>
      </c>
      <c r="P472" s="15">
        <f ca="1" t="shared" si="11"/>
        <v>132</v>
      </c>
      <c r="Q472" s="15" t="str">
        <f>VLOOKUP(B472,辅助信息!E:M,9,FALSE)</f>
        <v>ZTWM-CDGS-XS-2024-0134-商投建工达州中医药科技成果示范园项目</v>
      </c>
    </row>
    <row r="473" s="15" customFormat="1" hidden="1" spans="2:17">
      <c r="B473" s="28" t="s">
        <v>69</v>
      </c>
      <c r="C473" s="58">
        <v>45705</v>
      </c>
      <c r="D473" s="28" t="str">
        <f>VLOOKUP(B473,辅助信息!E:K,7,FALSE)</f>
        <v>JWDDCD2025052800131</v>
      </c>
      <c r="E473" s="28" t="str">
        <f>VLOOKUP(F473,辅助信息!A:B,2,FALSE)</f>
        <v>盘螺</v>
      </c>
      <c r="F473" s="28" t="s">
        <v>41</v>
      </c>
      <c r="G473" s="28">
        <v>9</v>
      </c>
      <c r="H473" s="28">
        <f>_xlfn._xlws.FILTER('[1]2025年已发货'!$E:$E,'[1]2025年已发货'!$F:$F&amp;'[1]2025年已发货'!$C:$C&amp;'[1]2025年已发货'!$G:$G&amp;'[1]2025年已发货'!$H:$H=C473&amp;F473&amp;I473&amp;J473,"未发货")</f>
        <v>10</v>
      </c>
      <c r="I473" s="28" t="str">
        <f>VLOOKUP(B473,辅助信息!E:I,3,FALSE)</f>
        <v>（商投建工达州中医药科技园-4工区-2号楼）达州市通川区达州中医药职业学院犀牛大道北段</v>
      </c>
      <c r="J473" s="28" t="str">
        <f>VLOOKUP(B473,辅助信息!E:I,4,FALSE)</f>
        <v>张扬</v>
      </c>
      <c r="K473" s="28">
        <f>VLOOKUP(J473,辅助信息!H:I,2,FALSE)</f>
        <v>18381904567</v>
      </c>
      <c r="L473" s="66"/>
      <c r="M473" s="82">
        <v>45704</v>
      </c>
      <c r="O473" s="15">
        <f ca="1" t="shared" si="10"/>
        <v>0</v>
      </c>
      <c r="P473" s="15">
        <f ca="1" t="shared" si="11"/>
        <v>132</v>
      </c>
      <c r="Q473" s="15" t="str">
        <f>VLOOKUP(B473,辅助信息!E:M,9,FALSE)</f>
        <v>ZTWM-CDGS-XS-2024-0134-商投建工达州中医药科技成果示范园项目</v>
      </c>
    </row>
    <row r="474" s="15" customFormat="1" hidden="1" spans="2:17">
      <c r="B474" s="28" t="s">
        <v>69</v>
      </c>
      <c r="C474" s="58">
        <v>45705</v>
      </c>
      <c r="D474" s="28" t="str">
        <f>VLOOKUP(B474,辅助信息!E:K,7,FALSE)</f>
        <v>JWDDCD2025052800131</v>
      </c>
      <c r="E474" s="28" t="str">
        <f>VLOOKUP(F474,辅助信息!A:B,2,FALSE)</f>
        <v>螺纹钢</v>
      </c>
      <c r="F474" s="28" t="s">
        <v>32</v>
      </c>
      <c r="G474" s="28">
        <v>12</v>
      </c>
      <c r="H474" s="28">
        <f>_xlfn._xlws.FILTER('[1]2025年已发货'!$E:$E,'[1]2025年已发货'!$F:$F&amp;'[1]2025年已发货'!$C:$C&amp;'[1]2025年已发货'!$G:$G&amp;'[1]2025年已发货'!$H:$H=C474&amp;F474&amp;I474&amp;J474,"未发货")</f>
        <v>12</v>
      </c>
      <c r="I474" s="28" t="str">
        <f>VLOOKUP(B474,辅助信息!E:I,3,FALSE)</f>
        <v>（商投建工达州中医药科技园-4工区-2号楼）达州市通川区达州中医药职业学院犀牛大道北段</v>
      </c>
      <c r="J474" s="28" t="str">
        <f>VLOOKUP(B474,辅助信息!E:I,4,FALSE)</f>
        <v>张扬</v>
      </c>
      <c r="K474" s="28">
        <f>VLOOKUP(J474,辅助信息!H:I,2,FALSE)</f>
        <v>18381904567</v>
      </c>
      <c r="L474" s="66"/>
      <c r="M474" s="82">
        <v>45704</v>
      </c>
      <c r="O474" s="15">
        <f ca="1" t="shared" si="10"/>
        <v>0</v>
      </c>
      <c r="P474" s="15">
        <f ca="1" t="shared" si="11"/>
        <v>132</v>
      </c>
      <c r="Q474" s="15" t="str">
        <f>VLOOKUP(B474,辅助信息!E:M,9,FALSE)</f>
        <v>ZTWM-CDGS-XS-2024-0134-商投建工达州中医药科技成果示范园项目</v>
      </c>
    </row>
    <row r="475" s="15" customFormat="1" hidden="1" spans="2:17">
      <c r="B475" s="28" t="s">
        <v>69</v>
      </c>
      <c r="C475" s="58">
        <v>45705</v>
      </c>
      <c r="D475" s="28" t="str">
        <f>VLOOKUP(B475,辅助信息!E:K,7,FALSE)</f>
        <v>JWDDCD2025052800131</v>
      </c>
      <c r="E475" s="28" t="str">
        <f>VLOOKUP(F475,辅助信息!A:B,2,FALSE)</f>
        <v>螺纹钢</v>
      </c>
      <c r="F475" s="28" t="s">
        <v>21</v>
      </c>
      <c r="G475" s="28">
        <v>30</v>
      </c>
      <c r="H475" s="28" t="str">
        <f>_xlfn._xlws.FILTER('[1]2025年已发货'!$E:$E,'[1]2025年已发货'!$F:$F&amp;'[1]2025年已发货'!$C:$C&amp;'[1]2025年已发货'!$G:$G&amp;'[1]2025年已发货'!$H:$H=C475&amp;F475&amp;I475&amp;J475,"未发货")</f>
        <v>未发货</v>
      </c>
      <c r="I475" s="28" t="str">
        <f>VLOOKUP(B475,辅助信息!E:I,3,FALSE)</f>
        <v>（商投建工达州中医药科技园-4工区-2号楼）达州市通川区达州中医药职业学院犀牛大道北段</v>
      </c>
      <c r="J475" s="28" t="str">
        <f>VLOOKUP(B475,辅助信息!E:I,4,FALSE)</f>
        <v>张扬</v>
      </c>
      <c r="K475" s="28">
        <f>VLOOKUP(J475,辅助信息!H:I,2,FALSE)</f>
        <v>18381904567</v>
      </c>
      <c r="L475" s="64"/>
      <c r="M475" s="82">
        <v>45704</v>
      </c>
      <c r="O475" s="15">
        <f ca="1" t="shared" si="10"/>
        <v>0</v>
      </c>
      <c r="P475" s="15">
        <f ca="1" t="shared" si="11"/>
        <v>132</v>
      </c>
      <c r="Q475" s="15" t="str">
        <f>VLOOKUP(B475,辅助信息!E:M,9,FALSE)</f>
        <v>ZTWM-CDGS-XS-2024-0134-商投建工达州中医药科技成果示范园项目</v>
      </c>
    </row>
    <row r="476" s="15" customFormat="1" hidden="1" spans="2:17">
      <c r="B476" s="28" t="s">
        <v>84</v>
      </c>
      <c r="C476" s="58">
        <v>45705</v>
      </c>
      <c r="D476" s="28" t="str">
        <f>VLOOKUP(B476,辅助信息!E:K,7,FALSE)</f>
        <v>JWDDCD2024102400111</v>
      </c>
      <c r="E476" s="28" t="str">
        <f>VLOOKUP(F476,辅助信息!A:B,2,FALSE)</f>
        <v>螺纹钢</v>
      </c>
      <c r="F476" s="28" t="s">
        <v>27</v>
      </c>
      <c r="G476" s="28">
        <v>8</v>
      </c>
      <c r="H476" s="28" t="str">
        <f>_xlfn._xlws.FILTER('[1]2025年已发货'!$E:$E,'[1]2025年已发货'!$F:$F&amp;'[1]2025年已发货'!$C:$C&amp;'[1]2025年已发货'!$G:$G&amp;'[1]2025年已发货'!$H:$H=C476&amp;F476&amp;I476&amp;J476,"未发货")</f>
        <v>未发货</v>
      </c>
      <c r="I476" s="28" t="str">
        <f>VLOOKUP(B476,辅助信息!E:I,3,FALSE)</f>
        <v>（五冶达州国道542项目-一工区路基一工段）四川省达州市达川区石梯火车站盖板加工点</v>
      </c>
      <c r="J476" s="28" t="str">
        <f>VLOOKUP(B476,辅助信息!E:I,4,FALSE)</f>
        <v>郑松</v>
      </c>
      <c r="K476" s="28">
        <f>VLOOKUP(J476,辅助信息!H:I,2,FALSE)</f>
        <v>13527304849</v>
      </c>
      <c r="L476" s="28" t="str">
        <f>VLOOKUP(B476,辅助信息!E:J,6,FALSE)</f>
        <v>五冶建设送货单,送货车型13米,装货前联系收货人核实到场规格,没提前告知进场规格现场不给予接收</v>
      </c>
      <c r="M476" s="82">
        <v>45705</v>
      </c>
      <c r="O476" s="15">
        <f ca="1" t="shared" si="10"/>
        <v>0</v>
      </c>
      <c r="P476" s="15">
        <f ca="1" t="shared" si="11"/>
        <v>131</v>
      </c>
      <c r="Q476" s="15" t="str">
        <f>VLOOKUP(B476,辅助信息!E:M,9,FALSE)</f>
        <v>ZTWM-CDGS-XS-2024-0181-五冶天府-国道542项目（二批次）</v>
      </c>
    </row>
    <row r="477" s="15" customFormat="1" hidden="1" spans="2:17">
      <c r="B477" s="28" t="s">
        <v>84</v>
      </c>
      <c r="C477" s="58">
        <v>45705</v>
      </c>
      <c r="D477" s="28" t="str">
        <f>VLOOKUP(B477,辅助信息!E:K,7,FALSE)</f>
        <v>JWDDCD2024102400111</v>
      </c>
      <c r="E477" s="28" t="str">
        <f>VLOOKUP(F477,辅助信息!A:B,2,FALSE)</f>
        <v>螺纹钢</v>
      </c>
      <c r="F477" s="28" t="s">
        <v>33</v>
      </c>
      <c r="G477" s="28">
        <v>8</v>
      </c>
      <c r="H477" s="28" t="str">
        <f>_xlfn._xlws.FILTER('[1]2025年已发货'!$E:$E,'[1]2025年已发货'!$F:$F&amp;'[1]2025年已发货'!$C:$C&amp;'[1]2025年已发货'!$G:$G&amp;'[1]2025年已发货'!$H:$H=C477&amp;F477&amp;I477&amp;J477,"未发货")</f>
        <v>未发货</v>
      </c>
      <c r="I477" s="28" t="str">
        <f>VLOOKUP(B477,辅助信息!E:I,3,FALSE)</f>
        <v>（五冶达州国道542项目-一工区路基一工段）四川省达州市达川区石梯火车站盖板加工点</v>
      </c>
      <c r="J477" s="28" t="str">
        <f>VLOOKUP(B477,辅助信息!E:I,4,FALSE)</f>
        <v>郑松</v>
      </c>
      <c r="K477" s="28">
        <f>VLOOKUP(J477,辅助信息!H:I,2,FALSE)</f>
        <v>13527304849</v>
      </c>
      <c r="L477" s="66"/>
      <c r="M477" s="82">
        <v>45705</v>
      </c>
      <c r="O477" s="15">
        <f ca="1" t="shared" si="10"/>
        <v>0</v>
      </c>
      <c r="P477" s="15">
        <f ca="1" t="shared" si="11"/>
        <v>131</v>
      </c>
      <c r="Q477" s="15" t="str">
        <f>VLOOKUP(B477,辅助信息!E:M,9,FALSE)</f>
        <v>ZTWM-CDGS-XS-2024-0181-五冶天府-国道542项目（二批次）</v>
      </c>
    </row>
    <row r="478" s="15" customFormat="1" hidden="1" spans="2:17">
      <c r="B478" s="28" t="s">
        <v>84</v>
      </c>
      <c r="C478" s="58">
        <v>45705</v>
      </c>
      <c r="D478" s="28" t="str">
        <f>VLOOKUP(B478,辅助信息!E:K,7,FALSE)</f>
        <v>JWDDCD2024102400111</v>
      </c>
      <c r="E478" s="28" t="str">
        <f>VLOOKUP(F478,辅助信息!A:B,2,FALSE)</f>
        <v>螺纹钢</v>
      </c>
      <c r="F478" s="28" t="s">
        <v>18</v>
      </c>
      <c r="G478" s="28">
        <v>12</v>
      </c>
      <c r="H478" s="28" t="str">
        <f>_xlfn._xlws.FILTER('[1]2025年已发货'!$E:$E,'[1]2025年已发货'!$F:$F&amp;'[1]2025年已发货'!$C:$C&amp;'[1]2025年已发货'!$G:$G&amp;'[1]2025年已发货'!$H:$H=C478&amp;F478&amp;I478&amp;J478,"未发货")</f>
        <v>未发货</v>
      </c>
      <c r="I478" s="28" t="str">
        <f>VLOOKUP(B478,辅助信息!E:I,3,FALSE)</f>
        <v>（五冶达州国道542项目-一工区路基一工段）四川省达州市达川区石梯火车站盖板加工点</v>
      </c>
      <c r="J478" s="28" t="str">
        <f>VLOOKUP(B478,辅助信息!E:I,4,FALSE)</f>
        <v>郑松</v>
      </c>
      <c r="K478" s="28">
        <f>VLOOKUP(J478,辅助信息!H:I,2,FALSE)</f>
        <v>13527304849</v>
      </c>
      <c r="L478" s="64"/>
      <c r="M478" s="82">
        <v>45705</v>
      </c>
      <c r="O478" s="15">
        <f ca="1" t="shared" si="10"/>
        <v>0</v>
      </c>
      <c r="P478" s="15">
        <f ca="1" t="shared" si="11"/>
        <v>131</v>
      </c>
      <c r="Q478" s="15" t="str">
        <f>VLOOKUP(B478,辅助信息!E:M,9,FALSE)</f>
        <v>ZTWM-CDGS-XS-2024-0181-五冶天府-国道542项目（二批次）</v>
      </c>
    </row>
    <row r="479" s="15" customFormat="1" hidden="1" spans="2:17">
      <c r="B479" s="28" t="s">
        <v>75</v>
      </c>
      <c r="C479" s="58">
        <v>45705</v>
      </c>
      <c r="D479" s="28" t="str">
        <f>VLOOKUP(B479,辅助信息!E:K,7,FALSE)</f>
        <v>JWDDCD2024102400111</v>
      </c>
      <c r="E479" s="28" t="str">
        <f>VLOOKUP(F479,辅助信息!A:B,2,FALSE)</f>
        <v>螺纹钢</v>
      </c>
      <c r="F479" s="28" t="s">
        <v>65</v>
      </c>
      <c r="G479" s="28">
        <f>36-14</f>
        <v>22</v>
      </c>
      <c r="H479" s="28" t="str">
        <f>_xlfn._xlws.FILTER('[1]2025年已发货'!$E:$E,'[1]2025年已发货'!$F:$F&amp;'[1]2025年已发货'!$C:$C&amp;'[1]2025年已发货'!$G:$G&amp;'[1]2025年已发货'!$H:$H=C479&amp;F479&amp;I479&amp;J479,"未发货")</f>
        <v>未发货</v>
      </c>
      <c r="I479" s="28" t="str">
        <f>VLOOKUP(B479,辅助信息!E:I,3,FALSE)</f>
        <v>（五冶达州国道542项目-一工区桥梁一工段）四川省达州市四川省达州市达川区石桥镇武寨村</v>
      </c>
      <c r="J479" s="28" t="str">
        <f>VLOOKUP(B479,辅助信息!E:I,4,FALSE)</f>
        <v>杨勇</v>
      </c>
      <c r="K479" s="28">
        <f>VLOOKUP(J479,辅助信息!H:I,2,FALSE)</f>
        <v>18398563998</v>
      </c>
      <c r="L479" s="28" t="str">
        <f>VLOOKUP(B479,辅助信息!E:J,6,FALSE)</f>
        <v>五冶建设送货单,送货车型13米,装货前联系收货人核实到场规格,没提前告知进场规格现场不给予接收</v>
      </c>
      <c r="M479" s="82">
        <v>45709</v>
      </c>
      <c r="O479" s="15">
        <f ca="1" t="shared" si="10"/>
        <v>0</v>
      </c>
      <c r="P479" s="15">
        <f ca="1" t="shared" si="11"/>
        <v>127</v>
      </c>
      <c r="Q479" s="15" t="str">
        <f>VLOOKUP(B479,辅助信息!E:M,9,FALSE)</f>
        <v>ZTWM-CDGS-XS-2024-0181-五冶天府-国道542项目（二批次）</v>
      </c>
    </row>
    <row r="480" s="15" customFormat="1" hidden="1" spans="2:17">
      <c r="B480" s="28" t="s">
        <v>87</v>
      </c>
      <c r="C480" s="58">
        <v>45705</v>
      </c>
      <c r="D480" s="28" t="str">
        <f>VLOOKUP(B480,辅助信息!E:K,7,FALSE)</f>
        <v>JWDDCD2024102400111</v>
      </c>
      <c r="E480" s="28" t="str">
        <f>VLOOKUP(F480,辅助信息!A:B,2,FALSE)</f>
        <v>螺纹钢</v>
      </c>
      <c r="F480" s="28" t="s">
        <v>27</v>
      </c>
      <c r="G480" s="28">
        <v>8</v>
      </c>
      <c r="H480" s="28" t="str">
        <f>_xlfn._xlws.FILTER('[1]2025年已发货'!$E:$E,'[1]2025年已发货'!$F:$F&amp;'[1]2025年已发货'!$C:$C&amp;'[1]2025年已发货'!$G:$G&amp;'[1]2025年已发货'!$H:$H=C480&amp;F480&amp;I480&amp;J480,"未发货")</f>
        <v>未发货</v>
      </c>
      <c r="I480" s="28" t="str">
        <f>VLOOKUP(B480,辅助信息!E:I,3,FALSE)</f>
        <v>（五冶达州国道542项目-一工区桥梁二工段）四川省达州市达川区达川区石梯镇石成村</v>
      </c>
      <c r="J480" s="28" t="str">
        <f>VLOOKUP(B480,辅助信息!E:I,4,FALSE)</f>
        <v>夏树彬</v>
      </c>
      <c r="K480" s="28">
        <f>VLOOKUP(J480,辅助信息!H:I,2,FALSE)</f>
        <v>13518183653</v>
      </c>
      <c r="L480" s="28" t="str">
        <f>VLOOKUP(B480,辅助信息!E:J,6,FALSE)</f>
        <v>五冶建设送货单,送货车型9.6米,装货前联系收货人核实到场规格,没提前告知进场规格现场不给予接收</v>
      </c>
      <c r="M480" s="82">
        <v>45706</v>
      </c>
      <c r="O480" s="15">
        <f ca="1" t="shared" si="10"/>
        <v>0</v>
      </c>
      <c r="P480" s="15">
        <f ca="1" t="shared" si="11"/>
        <v>130</v>
      </c>
      <c r="Q480" s="15" t="str">
        <f>VLOOKUP(B480,辅助信息!E:M,9,FALSE)</f>
        <v>ZTWM-CDGS-XS-2024-0181-五冶天府-国道542项目（二批次）</v>
      </c>
    </row>
    <row r="481" hidden="1" spans="1:18">
      <c r="A481" s="15"/>
      <c r="B481" s="28" t="s">
        <v>87</v>
      </c>
      <c r="C481" s="58">
        <v>45705</v>
      </c>
      <c r="D481" s="28" t="str">
        <f>VLOOKUP(B481,辅助信息!E:K,7,FALSE)</f>
        <v>JWDDCD2024102400111</v>
      </c>
      <c r="E481" s="28" t="str">
        <f>VLOOKUP(F481,辅助信息!A:B,2,FALSE)</f>
        <v>螺纹钢</v>
      </c>
      <c r="F481" s="28" t="s">
        <v>65</v>
      </c>
      <c r="G481" s="28">
        <v>27</v>
      </c>
      <c r="H481" s="28" t="str">
        <f>_xlfn._xlws.FILTER('[1]2025年已发货'!$E:$E,'[1]2025年已发货'!$F:$F&amp;'[1]2025年已发货'!$C:$C&amp;'[1]2025年已发货'!$G:$G&amp;'[1]2025年已发货'!$H:$H=C481&amp;F481&amp;I481&amp;J481,"未发货")</f>
        <v>未发货</v>
      </c>
      <c r="I481" s="28" t="str">
        <f>VLOOKUP(B481,辅助信息!E:I,3,FALSE)</f>
        <v>（五冶达州国道542项目-一工区桥梁二工段）四川省达州市达川区达川区石梯镇石成村</v>
      </c>
      <c r="J481" s="28" t="str">
        <f>VLOOKUP(B481,辅助信息!E:I,4,FALSE)</f>
        <v>夏树彬</v>
      </c>
      <c r="K481" s="28">
        <f>VLOOKUP(J481,辅助信息!H:I,2,FALSE)</f>
        <v>13518183653</v>
      </c>
      <c r="L481" s="64"/>
      <c r="M481" s="82">
        <v>45706</v>
      </c>
      <c r="N481" s="15"/>
      <c r="O481" s="15">
        <f ca="1" t="shared" si="10"/>
        <v>0</v>
      </c>
      <c r="P481" s="15">
        <f ca="1" t="shared" si="11"/>
        <v>130</v>
      </c>
      <c r="Q481" s="15" t="str">
        <f>VLOOKUP(B481,辅助信息!E:M,9,FALSE)</f>
        <v>ZTWM-CDGS-XS-2024-0181-五冶天府-国道542项目（二批次）</v>
      </c>
      <c r="R481" s="15"/>
    </row>
    <row r="482" hidden="1" spans="1:18">
      <c r="A482" s="15"/>
      <c r="B482" s="28" t="s">
        <v>74</v>
      </c>
      <c r="C482" s="58">
        <v>45705</v>
      </c>
      <c r="D482" s="28" t="str">
        <f>VLOOKUP(B482,辅助信息!E:K,7,FALSE)</f>
        <v>JWDDCD2024102400111</v>
      </c>
      <c r="E482" s="28" t="str">
        <f>VLOOKUP(F482,辅助信息!A:B,2,FALSE)</f>
        <v>螺纹钢</v>
      </c>
      <c r="F482" s="28" t="s">
        <v>19</v>
      </c>
      <c r="G482" s="28">
        <v>12</v>
      </c>
      <c r="H482" s="28" t="str">
        <f>_xlfn._xlws.FILTER('[1]2025年已发货'!$E:$E,'[1]2025年已发货'!$F:$F&amp;'[1]2025年已发货'!$C:$C&amp;'[1]2025年已发货'!$G:$G&amp;'[1]2025年已发货'!$H:$H=C482&amp;F482&amp;I482&amp;J482,"未发货")</f>
        <v>未发货</v>
      </c>
      <c r="I482" s="28" t="str">
        <f>VLOOKUP(B482,辅助信息!E:I,3,FALSE)</f>
        <v>（五冶达州国道542项目-桥梁4标）四川省达州市达川区大堰镇双井村</v>
      </c>
      <c r="J482" s="28" t="str">
        <f>VLOOKUP(B482,辅助信息!E:I,4,FALSE)</f>
        <v>吴志强</v>
      </c>
      <c r="K482" s="28">
        <f>VLOOKUP(J482,辅助信息!H:I,2,FALSE)</f>
        <v>18820030907</v>
      </c>
      <c r="L482" s="28" t="str">
        <f>VLOOKUP(B482,辅助信息!E:J,6,FALSE)</f>
        <v>五冶建设送货单,送货车型13米,装货前联系收货人核实到场规格,没提前告知进场规格现场不给予接收</v>
      </c>
      <c r="M482" s="82">
        <v>45711</v>
      </c>
      <c r="N482" s="15"/>
      <c r="O482" s="15">
        <f ca="1" t="shared" si="10"/>
        <v>0</v>
      </c>
      <c r="P482" s="15">
        <f ca="1" t="shared" si="11"/>
        <v>125</v>
      </c>
      <c r="Q482" s="15" t="str">
        <f>VLOOKUP(B482,辅助信息!E:M,9,FALSE)</f>
        <v>ZTWM-CDGS-XS-2024-0181-五冶天府-国道542项目（二批次）</v>
      </c>
      <c r="R482" s="15"/>
    </row>
    <row r="483" hidden="1" spans="1:18">
      <c r="A483" s="15"/>
      <c r="B483" s="28" t="s">
        <v>74</v>
      </c>
      <c r="C483" s="58">
        <v>45705</v>
      </c>
      <c r="D483" s="28" t="str">
        <f>VLOOKUP(B483,辅助信息!E:K,7,FALSE)</f>
        <v>JWDDCD2024102400111</v>
      </c>
      <c r="E483" s="28" t="str">
        <f>VLOOKUP(F483,辅助信息!A:B,2,FALSE)</f>
        <v>螺纹钢</v>
      </c>
      <c r="F483" s="28" t="s">
        <v>33</v>
      </c>
      <c r="G483" s="28">
        <v>12</v>
      </c>
      <c r="H483" s="28" t="str">
        <f>_xlfn._xlws.FILTER('[1]2025年已发货'!$E:$E,'[1]2025年已发货'!$F:$F&amp;'[1]2025年已发货'!$C:$C&amp;'[1]2025年已发货'!$G:$G&amp;'[1]2025年已发货'!$H:$H=C483&amp;F483&amp;I483&amp;J483,"未发货")</f>
        <v>未发货</v>
      </c>
      <c r="I483" s="28" t="str">
        <f>VLOOKUP(B483,辅助信息!E:I,3,FALSE)</f>
        <v>（五冶达州国道542项目-桥梁4标）四川省达州市达川区大堰镇双井村</v>
      </c>
      <c r="J483" s="28" t="str">
        <f>VLOOKUP(B483,辅助信息!E:I,4,FALSE)</f>
        <v>吴志强</v>
      </c>
      <c r="K483" s="28">
        <f>VLOOKUP(J483,辅助信息!H:I,2,FALSE)</f>
        <v>18820030907</v>
      </c>
      <c r="L483" s="66"/>
      <c r="M483" s="82">
        <v>45711</v>
      </c>
      <c r="N483" s="15"/>
      <c r="O483" s="15">
        <f ca="1" t="shared" si="10"/>
        <v>0</v>
      </c>
      <c r="P483" s="15">
        <f ca="1" t="shared" si="11"/>
        <v>125</v>
      </c>
      <c r="Q483" s="15" t="str">
        <f>VLOOKUP(B483,辅助信息!E:M,9,FALSE)</f>
        <v>ZTWM-CDGS-XS-2024-0181-五冶天府-国道542项目（二批次）</v>
      </c>
      <c r="R483" s="15"/>
    </row>
    <row r="484" hidden="1" spans="1:18">
      <c r="A484" s="15"/>
      <c r="B484" s="28" t="s">
        <v>74</v>
      </c>
      <c r="C484" s="58">
        <v>45705</v>
      </c>
      <c r="D484" s="28" t="str">
        <f>VLOOKUP(B484,辅助信息!E:K,7,FALSE)</f>
        <v>JWDDCD2024102400111</v>
      </c>
      <c r="E484" s="28" t="str">
        <f>VLOOKUP(F484,辅助信息!A:B,2,FALSE)</f>
        <v>螺纹钢</v>
      </c>
      <c r="F484" s="28" t="s">
        <v>28</v>
      </c>
      <c r="G484" s="28">
        <v>12</v>
      </c>
      <c r="H484" s="28" t="str">
        <f>_xlfn._xlws.FILTER('[1]2025年已发货'!$E:$E,'[1]2025年已发货'!$F:$F&amp;'[1]2025年已发货'!$C:$C&amp;'[1]2025年已发货'!$G:$G&amp;'[1]2025年已发货'!$H:$H=C484&amp;F484&amp;I484&amp;J484,"未发货")</f>
        <v>未发货</v>
      </c>
      <c r="I484" s="28" t="str">
        <f>VLOOKUP(B484,辅助信息!E:I,3,FALSE)</f>
        <v>（五冶达州国道542项目-桥梁4标）四川省达州市达川区大堰镇双井村</v>
      </c>
      <c r="J484" s="28" t="str">
        <f>VLOOKUP(B484,辅助信息!E:I,4,FALSE)</f>
        <v>吴志强</v>
      </c>
      <c r="K484" s="28">
        <f>VLOOKUP(J484,辅助信息!H:I,2,FALSE)</f>
        <v>18820030907</v>
      </c>
      <c r="L484" s="66"/>
      <c r="M484" s="82">
        <v>45711</v>
      </c>
      <c r="N484" s="15"/>
      <c r="O484" s="15">
        <f ca="1" t="shared" si="10"/>
        <v>0</v>
      </c>
      <c r="P484" s="15">
        <f ca="1" t="shared" si="11"/>
        <v>125</v>
      </c>
      <c r="Q484" s="15" t="str">
        <f>VLOOKUP(B484,辅助信息!E:M,9,FALSE)</f>
        <v>ZTWM-CDGS-XS-2024-0181-五冶天府-国道542项目（二批次）</v>
      </c>
      <c r="R484" s="15"/>
    </row>
    <row r="485" hidden="1" spans="1:18">
      <c r="A485" s="15"/>
      <c r="B485" s="28" t="s">
        <v>74</v>
      </c>
      <c r="C485" s="58">
        <v>45705</v>
      </c>
      <c r="D485" s="28" t="str">
        <f>VLOOKUP(B485,辅助信息!E:K,7,FALSE)</f>
        <v>JWDDCD2024102400111</v>
      </c>
      <c r="E485" s="28" t="str">
        <f>VLOOKUP(F485,辅助信息!A:B,2,FALSE)</f>
        <v>螺纹钢</v>
      </c>
      <c r="F485" s="28" t="s">
        <v>18</v>
      </c>
      <c r="G485" s="28">
        <v>3</v>
      </c>
      <c r="H485" s="28" t="str">
        <f>_xlfn._xlws.FILTER('[1]2025年已发货'!$E:$E,'[1]2025年已发货'!$F:$F&amp;'[1]2025年已发货'!$C:$C&amp;'[1]2025年已发货'!$G:$G&amp;'[1]2025年已发货'!$H:$H=C485&amp;F485&amp;I485&amp;J485,"未发货")</f>
        <v>未发货</v>
      </c>
      <c r="I485" s="28" t="str">
        <f>VLOOKUP(B485,辅助信息!E:I,3,FALSE)</f>
        <v>（五冶达州国道542项目-桥梁4标）四川省达州市达川区大堰镇双井村</v>
      </c>
      <c r="J485" s="28" t="str">
        <f>VLOOKUP(B485,辅助信息!E:I,4,FALSE)</f>
        <v>吴志强</v>
      </c>
      <c r="K485" s="28">
        <f>VLOOKUP(J485,辅助信息!H:I,2,FALSE)</f>
        <v>18820030907</v>
      </c>
      <c r="L485" s="64"/>
      <c r="M485" s="82">
        <v>45711</v>
      </c>
      <c r="N485" s="15"/>
      <c r="O485" s="15">
        <f ca="1" t="shared" si="10"/>
        <v>0</v>
      </c>
      <c r="P485" s="15">
        <f ca="1" t="shared" si="11"/>
        <v>125</v>
      </c>
      <c r="Q485" s="15" t="str">
        <f>VLOOKUP(B485,辅助信息!E:M,9,FALSE)</f>
        <v>ZTWM-CDGS-XS-2024-0181-五冶天府-国道542项目（二批次）</v>
      </c>
      <c r="R485" s="15"/>
    </row>
    <row r="486" hidden="1" spans="1:18">
      <c r="A486" s="15"/>
      <c r="B486" s="28" t="s">
        <v>79</v>
      </c>
      <c r="C486" s="58">
        <v>45705</v>
      </c>
      <c r="D486" s="28" t="str">
        <f>VLOOKUP(B486,辅助信息!E:K,7,FALSE)</f>
        <v>JWDDCD2024102400111</v>
      </c>
      <c r="E486" s="28" t="str">
        <f>VLOOKUP(F486,辅助信息!A:B,2,FALSE)</f>
        <v>螺纹钢</v>
      </c>
      <c r="F486" s="28" t="s">
        <v>19</v>
      </c>
      <c r="G486" s="28">
        <v>20</v>
      </c>
      <c r="H486" s="28" t="str">
        <f>_xlfn._xlws.FILTER('[1]2025年已发货'!$E:$E,'[1]2025年已发货'!$F:$F&amp;'[1]2025年已发货'!$C:$C&amp;'[1]2025年已发货'!$G:$G&amp;'[1]2025年已发货'!$H:$H=C486&amp;F486&amp;I486&amp;J486,"未发货")</f>
        <v>未发货</v>
      </c>
      <c r="I486" s="28" t="str">
        <f>VLOOKUP(B486,辅助信息!E:I,3,FALSE)</f>
        <v>（五冶达州国道542项目-养护工区）四川省达州市达川区管村镇油房村</v>
      </c>
      <c r="J486" s="28" t="str">
        <f>VLOOKUP(B486,辅助信息!E:I,4,FALSE)</f>
        <v>侯自强</v>
      </c>
      <c r="K486" s="28">
        <f>VLOOKUP(J486,辅助信息!H:I,2,FALSE)</f>
        <v>13281725223</v>
      </c>
      <c r="L486" s="31" t="str">
        <f>VLOOKUP(B486,辅助信息!E:J,6,FALSE)</f>
        <v>五冶建设送货单,送货车型9.6米,装货前联系收货人核实到场规格,没提前告知进场规格现场不给予接收</v>
      </c>
      <c r="M486" s="15"/>
      <c r="N486" s="15"/>
      <c r="O486" s="15" t="str">
        <f ca="1" t="shared" si="10"/>
        <v/>
      </c>
      <c r="P486" s="15" t="str">
        <f ca="1" t="shared" si="11"/>
        <v/>
      </c>
      <c r="Q486" s="15" t="str">
        <f>VLOOKUP(B486,辅助信息!E:M,9,FALSE)</f>
        <v>ZTWM-CDGS-XS-2024-0181-五冶天府-国道542项目（二批次）</v>
      </c>
      <c r="R486" s="15"/>
    </row>
    <row r="487" hidden="1" spans="1:18">
      <c r="A487" s="15"/>
      <c r="B487" s="28" t="s">
        <v>79</v>
      </c>
      <c r="C487" s="58">
        <v>45705</v>
      </c>
      <c r="D487" s="28" t="str">
        <f>VLOOKUP(B487,辅助信息!E:K,7,FALSE)</f>
        <v>JWDDCD2024102400111</v>
      </c>
      <c r="E487" s="28" t="str">
        <f>VLOOKUP(F487,辅助信息!A:B,2,FALSE)</f>
        <v>螺纹钢</v>
      </c>
      <c r="F487" s="28" t="s">
        <v>32</v>
      </c>
      <c r="G487" s="28">
        <v>9</v>
      </c>
      <c r="H487" s="28" t="str">
        <f>_xlfn._xlws.FILTER('[1]2025年已发货'!$E:$E,'[1]2025年已发货'!$F:$F&amp;'[1]2025年已发货'!$C:$C&amp;'[1]2025年已发货'!$G:$G&amp;'[1]2025年已发货'!$H:$H=C487&amp;F487&amp;I487&amp;J487,"未发货")</f>
        <v>未发货</v>
      </c>
      <c r="I487" s="28" t="str">
        <f>VLOOKUP(B487,辅助信息!E:I,3,FALSE)</f>
        <v>（五冶达州国道542项目-养护工区）四川省达州市达川区管村镇油房村</v>
      </c>
      <c r="J487" s="28" t="str">
        <f>VLOOKUP(B487,辅助信息!E:I,4,FALSE)</f>
        <v>侯自强</v>
      </c>
      <c r="K487" s="28">
        <f>VLOOKUP(J487,辅助信息!H:I,2,FALSE)</f>
        <v>13281725223</v>
      </c>
      <c r="L487" s="66"/>
      <c r="M487" s="15"/>
      <c r="N487" s="15"/>
      <c r="O487" s="15" t="str">
        <f ca="1" t="shared" si="10"/>
        <v/>
      </c>
      <c r="P487" s="15" t="str">
        <f ca="1" t="shared" si="11"/>
        <v/>
      </c>
      <c r="Q487" s="15" t="str">
        <f>VLOOKUP(B487,辅助信息!E:M,9,FALSE)</f>
        <v>ZTWM-CDGS-XS-2024-0181-五冶天府-国道542项目（二批次）</v>
      </c>
      <c r="R487" s="15"/>
    </row>
    <row r="488" hidden="1" spans="1:18">
      <c r="A488" s="15"/>
      <c r="B488" s="28" t="s">
        <v>79</v>
      </c>
      <c r="C488" s="58">
        <v>45705</v>
      </c>
      <c r="D488" s="28" t="str">
        <f>VLOOKUP(B488,辅助信息!E:K,7,FALSE)</f>
        <v>JWDDCD2024102400111</v>
      </c>
      <c r="E488" s="28" t="str">
        <f>VLOOKUP(F488,辅助信息!A:B,2,FALSE)</f>
        <v>螺纹钢</v>
      </c>
      <c r="F488" s="28" t="s">
        <v>18</v>
      </c>
      <c r="G488" s="28">
        <f>90-69</f>
        <v>21</v>
      </c>
      <c r="H488" s="28" t="str">
        <f>_xlfn._xlws.FILTER('[1]2025年已发货'!$E:$E,'[1]2025年已发货'!$F:$F&amp;'[1]2025年已发货'!$C:$C&amp;'[1]2025年已发货'!$G:$G&amp;'[1]2025年已发货'!$H:$H=C488&amp;F488&amp;I488&amp;J488,"未发货")</f>
        <v>未发货</v>
      </c>
      <c r="I488" s="28" t="str">
        <f>VLOOKUP(B488,辅助信息!E:I,3,FALSE)</f>
        <v>（五冶达州国道542项目-养护工区）四川省达州市达川区管村镇油房村</v>
      </c>
      <c r="J488" s="28" t="str">
        <f>VLOOKUP(B488,辅助信息!E:I,4,FALSE)</f>
        <v>侯自强</v>
      </c>
      <c r="K488" s="28">
        <f>VLOOKUP(J488,辅助信息!H:I,2,FALSE)</f>
        <v>13281725223</v>
      </c>
      <c r="L488" s="64"/>
      <c r="M488" s="15"/>
      <c r="N488" s="15"/>
      <c r="O488" s="15" t="str">
        <f ca="1" t="shared" si="10"/>
        <v/>
      </c>
      <c r="P488" s="15" t="str">
        <f ca="1" t="shared" si="11"/>
        <v/>
      </c>
      <c r="Q488" s="15" t="str">
        <f>VLOOKUP(B488,辅助信息!E:M,9,FALSE)</f>
        <v>ZTWM-CDGS-XS-2024-0181-五冶天府-国道542项目（二批次）</v>
      </c>
      <c r="R488" s="15"/>
    </row>
    <row r="489" hidden="1" spans="1:18">
      <c r="A489" s="49"/>
      <c r="B489" s="28" t="s">
        <v>68</v>
      </c>
      <c r="C489" s="58">
        <v>45705</v>
      </c>
      <c r="D489" s="28" t="str">
        <f>VLOOKUP(B489,辅助信息!E:K,7,FALSE)</f>
        <v>JWDDCD2025052800131</v>
      </c>
      <c r="E489" s="28" t="str">
        <f>VLOOKUP(F489,辅助信息!A:B,2,FALSE)</f>
        <v>盘螺</v>
      </c>
      <c r="F489" s="28" t="s">
        <v>40</v>
      </c>
      <c r="G489" s="24">
        <v>3</v>
      </c>
      <c r="H489" s="28">
        <f>_xlfn._xlws.FILTER('[1]2025年已发货'!$E:$E,'[1]2025年已发货'!$F:$F&amp;'[1]2025年已发货'!$C:$C&amp;'[1]2025年已发货'!$G:$G&amp;'[1]2025年已发货'!$H:$H=C489&amp;F489&amp;I489&amp;J489,"未发货")</f>
        <v>3</v>
      </c>
      <c r="I489" s="28" t="str">
        <f>VLOOKUP(B489,辅助信息!E:I,3,FALSE)</f>
        <v>（商投建工达州中医药科技园-2工区-景观桥）达州市通川区达州中医药职业学院犀牛大道北段</v>
      </c>
      <c r="J489" s="28" t="str">
        <f>VLOOKUP(B489,辅助信息!E:I,4,FALSE)</f>
        <v>李波</v>
      </c>
      <c r="K489" s="28">
        <f>VLOOKUP(J489,辅助信息!H:I,2,FALSE)</f>
        <v>18381899787</v>
      </c>
      <c r="L489" s="31" t="str">
        <f>VLOOKUP(B489,辅助信息!E:J,6,FALSE)</f>
        <v>控制炉批号！多了现场不收！,优先安排达钢,提前联系到场规格及数量</v>
      </c>
      <c r="M489" s="79">
        <v>45706</v>
      </c>
      <c r="O489" s="49">
        <f ca="1" t="shared" si="10"/>
        <v>0</v>
      </c>
      <c r="P489" s="49">
        <f ca="1" t="shared" si="11"/>
        <v>130</v>
      </c>
      <c r="Q489" s="15" t="str">
        <f>VLOOKUP(B489,辅助信息!E:M,9,FALSE)</f>
        <v>ZTWM-CDGS-XS-2024-0134-商投建工达州中医药科技成果示范园项目</v>
      </c>
      <c r="R489" s="15"/>
    </row>
    <row r="490" hidden="1" spans="1:18">
      <c r="A490" s="49"/>
      <c r="B490" s="28" t="s">
        <v>68</v>
      </c>
      <c r="C490" s="58">
        <v>45705</v>
      </c>
      <c r="D490" s="28" t="str">
        <f>VLOOKUP(B490,辅助信息!E:K,7,FALSE)</f>
        <v>JWDDCD2025052800131</v>
      </c>
      <c r="E490" s="28" t="str">
        <f>VLOOKUP(F490,辅助信息!A:B,2,FALSE)</f>
        <v>螺纹钢</v>
      </c>
      <c r="F490" s="28" t="s">
        <v>27</v>
      </c>
      <c r="G490" s="24">
        <v>10</v>
      </c>
      <c r="H490" s="28">
        <f>_xlfn._xlws.FILTER('[1]2025年已发货'!$E:$E,'[1]2025年已发货'!$F:$F&amp;'[1]2025年已发货'!$C:$C&amp;'[1]2025年已发货'!$G:$G&amp;'[1]2025年已发货'!$H:$H=C490&amp;F490&amp;I490&amp;J490,"未发货")</f>
        <v>10</v>
      </c>
      <c r="I490" s="28" t="str">
        <f>VLOOKUP(B490,辅助信息!E:I,3,FALSE)</f>
        <v>（商投建工达州中医药科技园-2工区-景观桥）达州市通川区达州中医药职业学院犀牛大道北段</v>
      </c>
      <c r="J490" s="28" t="str">
        <f>VLOOKUP(B490,辅助信息!E:I,4,FALSE)</f>
        <v>李波</v>
      </c>
      <c r="K490" s="28">
        <f>VLOOKUP(J490,辅助信息!H:I,2,FALSE)</f>
        <v>18381899787</v>
      </c>
      <c r="L490" s="66"/>
      <c r="M490" s="79">
        <v>45706</v>
      </c>
      <c r="O490" s="49">
        <f ca="1" t="shared" si="10"/>
        <v>0</v>
      </c>
      <c r="P490" s="49">
        <f ca="1" t="shared" si="11"/>
        <v>130</v>
      </c>
      <c r="Q490" s="15" t="str">
        <f>VLOOKUP(B490,辅助信息!E:M,9,FALSE)</f>
        <v>ZTWM-CDGS-XS-2024-0134-商投建工达州中医药科技成果示范园项目</v>
      </c>
      <c r="R490" s="15"/>
    </row>
    <row r="491" hidden="1" spans="1:18">
      <c r="A491" s="49"/>
      <c r="B491" s="28" t="s">
        <v>68</v>
      </c>
      <c r="C491" s="58">
        <v>45705</v>
      </c>
      <c r="D491" s="28" t="str">
        <f>VLOOKUP(B491,辅助信息!E:K,7,FALSE)</f>
        <v>JWDDCD2025052800131</v>
      </c>
      <c r="E491" s="28" t="str">
        <f>VLOOKUP(F491,辅助信息!A:B,2,FALSE)</f>
        <v>螺纹钢</v>
      </c>
      <c r="F491" s="28" t="s">
        <v>32</v>
      </c>
      <c r="G491" s="24">
        <v>15</v>
      </c>
      <c r="H491" s="28">
        <f>_xlfn._xlws.FILTER('[1]2025年已发货'!$E:$E,'[1]2025年已发货'!$F:$F&amp;'[1]2025年已发货'!$C:$C&amp;'[1]2025年已发货'!$G:$G&amp;'[1]2025年已发货'!$H:$H=C491&amp;F491&amp;I491&amp;J491,"未发货")</f>
        <v>15</v>
      </c>
      <c r="I491" s="28" t="str">
        <f>VLOOKUP(B491,辅助信息!E:I,3,FALSE)</f>
        <v>（商投建工达州中医药科技园-2工区-景观桥）达州市通川区达州中医药职业学院犀牛大道北段</v>
      </c>
      <c r="J491" s="28" t="str">
        <f>VLOOKUP(B491,辅助信息!E:I,4,FALSE)</f>
        <v>李波</v>
      </c>
      <c r="K491" s="28">
        <f>VLOOKUP(J491,辅助信息!H:I,2,FALSE)</f>
        <v>18381899787</v>
      </c>
      <c r="L491" s="66"/>
      <c r="M491" s="79">
        <v>45706</v>
      </c>
      <c r="O491" s="49">
        <f ca="1" t="shared" si="10"/>
        <v>0</v>
      </c>
      <c r="P491" s="49">
        <f ca="1" t="shared" si="11"/>
        <v>130</v>
      </c>
      <c r="Q491" s="15" t="str">
        <f>VLOOKUP(B491,辅助信息!E:M,9,FALSE)</f>
        <v>ZTWM-CDGS-XS-2024-0134-商投建工达州中医药科技成果示范园项目</v>
      </c>
      <c r="R491" s="15"/>
    </row>
    <row r="492" hidden="1" spans="1:18">
      <c r="A492" s="49"/>
      <c r="B492" s="28" t="s">
        <v>68</v>
      </c>
      <c r="C492" s="58">
        <v>45705</v>
      </c>
      <c r="D492" s="28" t="str">
        <f>VLOOKUP(B492,辅助信息!E:K,7,FALSE)</f>
        <v>JWDDCD2025052800131</v>
      </c>
      <c r="E492" s="28" t="str">
        <f>VLOOKUP(F492,辅助信息!A:B,2,FALSE)</f>
        <v>螺纹钢</v>
      </c>
      <c r="F492" s="28" t="s">
        <v>65</v>
      </c>
      <c r="G492" s="24">
        <v>15</v>
      </c>
      <c r="H492" s="28">
        <f>_xlfn._xlws.FILTER('[1]2025年已发货'!$E:$E,'[1]2025年已发货'!$F:$F&amp;'[1]2025年已发货'!$C:$C&amp;'[1]2025年已发货'!$G:$G&amp;'[1]2025年已发货'!$H:$H=C492&amp;F492&amp;I492&amp;J492,"未发货")</f>
        <v>8</v>
      </c>
      <c r="I492" s="28" t="str">
        <f>VLOOKUP(B492,辅助信息!E:I,3,FALSE)</f>
        <v>（商投建工达州中医药科技园-2工区-景观桥）达州市通川区达州中医药职业学院犀牛大道北段</v>
      </c>
      <c r="J492" s="28" t="str">
        <f>VLOOKUP(B492,辅助信息!E:I,4,FALSE)</f>
        <v>李波</v>
      </c>
      <c r="K492" s="28">
        <f>VLOOKUP(J492,辅助信息!H:I,2,FALSE)</f>
        <v>18381899787</v>
      </c>
      <c r="L492" s="64"/>
      <c r="M492" s="79">
        <v>45706</v>
      </c>
      <c r="O492" s="49">
        <f ca="1" t="shared" si="10"/>
        <v>0</v>
      </c>
      <c r="P492" s="49">
        <f ca="1" t="shared" si="11"/>
        <v>130</v>
      </c>
      <c r="Q492" s="15" t="str">
        <f>VLOOKUP(B492,辅助信息!E:M,9,FALSE)</f>
        <v>ZTWM-CDGS-XS-2024-0134-商投建工达州中医药科技成果示范园项目</v>
      </c>
      <c r="R492" s="15"/>
    </row>
    <row r="493" hidden="1" spans="2:18">
      <c r="B493" s="28" t="s">
        <v>88</v>
      </c>
      <c r="C493" s="58">
        <v>45705</v>
      </c>
      <c r="D493" s="28" t="str">
        <f>VLOOKUP(B493,辅助信息!E:K,7,FALSE)</f>
        <v>JWDDCD2025051000019</v>
      </c>
      <c r="E493" s="28" t="str">
        <f>VLOOKUP(F493,辅助信息!A:B,2,FALSE)</f>
        <v>高线</v>
      </c>
      <c r="F493" s="28" t="s">
        <v>57</v>
      </c>
      <c r="G493" s="24">
        <v>6</v>
      </c>
      <c r="H493" s="28" t="str">
        <f>_xlfn._xlws.FILTER('[1]2025年已发货'!$E:$E,'[1]2025年已发货'!$F:$F&amp;'[1]2025年已发货'!$C:$C&amp;'[1]2025年已发货'!$G:$G&amp;'[1]2025年已发货'!$H:$H=C493&amp;F493&amp;I493&amp;J493,"未发货")</f>
        <v>未发货</v>
      </c>
      <c r="I493" s="28" t="str">
        <f>VLOOKUP(B493,辅助信息!E:I,3,FALSE)</f>
        <v>(五冶钢构医学科学产业园建设项目房建二部-四标（5-4）)四川省南充市顺庆区搬罾街道学府大道二段</v>
      </c>
      <c r="J493" s="28" t="str">
        <f>VLOOKUP(B493,辅助信息!E:I,4,FALSE)</f>
        <v>安南</v>
      </c>
      <c r="K493" s="28">
        <f>VLOOKUP(J493,辅助信息!H:I,2,FALSE)</f>
        <v>19950525030</v>
      </c>
      <c r="L493" s="31" t="str">
        <f>VLOOKUP(B493,辅助信息!E:J,6,FALSE)</f>
        <v>送货单：送货单位：南充思临新材料科技有限公司,收货单位：五冶集团川北(南充)建设有限公司,项目名称：南充医学科学产业园,送货车型13米,装货前联系收货人核实到场规格</v>
      </c>
      <c r="M493" s="79">
        <v>45706</v>
      </c>
      <c r="O493" s="49">
        <f ca="1" t="shared" si="10"/>
        <v>0</v>
      </c>
      <c r="P493" s="49">
        <f ca="1" t="shared" si="11"/>
        <v>130</v>
      </c>
      <c r="Q493" s="15" t="str">
        <f>VLOOKUP(B493,辅助信息!E:M,9,FALSE)</f>
        <v>ZTWM-CDGS-XS-2024-0248-五冶钢构-南充市医学院项目</v>
      </c>
      <c r="R493" s="15"/>
    </row>
    <row r="494" hidden="1" spans="2:18">
      <c r="B494" s="28" t="s">
        <v>88</v>
      </c>
      <c r="C494" s="58">
        <v>45705</v>
      </c>
      <c r="D494" s="28" t="str">
        <f>VLOOKUP(B494,辅助信息!E:K,7,FALSE)</f>
        <v>JWDDCD2025051000019</v>
      </c>
      <c r="E494" s="28" t="str">
        <f>VLOOKUP(F494,辅助信息!A:B,2,FALSE)</f>
        <v>盘螺</v>
      </c>
      <c r="F494" s="28" t="s">
        <v>49</v>
      </c>
      <c r="G494" s="24">
        <v>12</v>
      </c>
      <c r="H494" s="28" t="str">
        <f>_xlfn._xlws.FILTER('[1]2025年已发货'!$E:$E,'[1]2025年已发货'!$F:$F&amp;'[1]2025年已发货'!$C:$C&amp;'[1]2025年已发货'!$G:$G&amp;'[1]2025年已发货'!$H:$H=C494&amp;F494&amp;I494&amp;J494,"未发货")</f>
        <v>未发货</v>
      </c>
      <c r="I494" s="28" t="str">
        <f>VLOOKUP(B494,辅助信息!E:I,3,FALSE)</f>
        <v>(五冶钢构医学科学产业园建设项目房建二部-四标（5-4）)四川省南充市顺庆区搬罾街道学府大道二段</v>
      </c>
      <c r="J494" s="28" t="str">
        <f>VLOOKUP(B494,辅助信息!E:I,4,FALSE)</f>
        <v>安南</v>
      </c>
      <c r="K494" s="28">
        <f>VLOOKUP(J494,辅助信息!H:I,2,FALSE)</f>
        <v>19950525030</v>
      </c>
      <c r="L494" s="66"/>
      <c r="M494" s="79">
        <v>45706</v>
      </c>
      <c r="O494" s="49">
        <f ca="1" t="shared" si="10"/>
        <v>0</v>
      </c>
      <c r="P494" s="49">
        <f ca="1" t="shared" si="11"/>
        <v>130</v>
      </c>
      <c r="Q494" s="15" t="str">
        <f>VLOOKUP(B494,辅助信息!E:M,9,FALSE)</f>
        <v>ZTWM-CDGS-XS-2024-0248-五冶钢构-南充市医学院项目</v>
      </c>
      <c r="R494" s="15"/>
    </row>
    <row r="495" hidden="1" spans="2:18">
      <c r="B495" s="28" t="s">
        <v>88</v>
      </c>
      <c r="C495" s="58">
        <v>45705</v>
      </c>
      <c r="D495" s="28" t="str">
        <f>VLOOKUP(B495,辅助信息!E:K,7,FALSE)</f>
        <v>JWDDCD2025051000019</v>
      </c>
      <c r="E495" s="28" t="str">
        <f>VLOOKUP(F495,辅助信息!A:B,2,FALSE)</f>
        <v>盘螺</v>
      </c>
      <c r="F495" s="28" t="s">
        <v>40</v>
      </c>
      <c r="G495" s="24">
        <v>14</v>
      </c>
      <c r="H495" s="28" t="str">
        <f>_xlfn._xlws.FILTER('[1]2025年已发货'!$E:$E,'[1]2025年已发货'!$F:$F&amp;'[1]2025年已发货'!$C:$C&amp;'[1]2025年已发货'!$G:$G&amp;'[1]2025年已发货'!$H:$H=C495&amp;F495&amp;I495&amp;J495,"未发货")</f>
        <v>未发货</v>
      </c>
      <c r="I495" s="28" t="str">
        <f>VLOOKUP(B495,辅助信息!E:I,3,FALSE)</f>
        <v>(五冶钢构医学科学产业园建设项目房建二部-四标（5-4）)四川省南充市顺庆区搬罾街道学府大道二段</v>
      </c>
      <c r="J495" s="28" t="str">
        <f>VLOOKUP(B495,辅助信息!E:I,4,FALSE)</f>
        <v>安南</v>
      </c>
      <c r="K495" s="28">
        <f>VLOOKUP(J495,辅助信息!H:I,2,FALSE)</f>
        <v>19950525030</v>
      </c>
      <c r="L495" s="66"/>
      <c r="M495" s="79">
        <v>45706</v>
      </c>
      <c r="O495" s="49">
        <f ca="1" t="shared" si="10"/>
        <v>0</v>
      </c>
      <c r="P495" s="49">
        <f ca="1" t="shared" si="11"/>
        <v>130</v>
      </c>
      <c r="Q495" s="15" t="str">
        <f>VLOOKUP(B495,辅助信息!E:M,9,FALSE)</f>
        <v>ZTWM-CDGS-XS-2024-0248-五冶钢构-南充市医学院项目</v>
      </c>
      <c r="R495" s="15"/>
    </row>
    <row r="496" hidden="1" spans="2:18">
      <c r="B496" s="28" t="s">
        <v>88</v>
      </c>
      <c r="C496" s="58">
        <v>45705</v>
      </c>
      <c r="D496" s="28" t="str">
        <f>VLOOKUP(B496,辅助信息!E:K,7,FALSE)</f>
        <v>JWDDCD2025051000019</v>
      </c>
      <c r="E496" s="28" t="str">
        <f>VLOOKUP(F496,辅助信息!A:B,2,FALSE)</f>
        <v>螺纹钢</v>
      </c>
      <c r="F496" s="28" t="s">
        <v>30</v>
      </c>
      <c r="G496" s="24">
        <v>3</v>
      </c>
      <c r="H496" s="28" t="str">
        <f>_xlfn._xlws.FILTER('[1]2025年已发货'!$E:$E,'[1]2025年已发货'!$F:$F&amp;'[1]2025年已发货'!$C:$C&amp;'[1]2025年已发货'!$G:$G&amp;'[1]2025年已发货'!$H:$H=C496&amp;F496&amp;I496&amp;J496,"未发货")</f>
        <v>未发货</v>
      </c>
      <c r="I496" s="28" t="str">
        <f>VLOOKUP(B496,辅助信息!E:I,3,FALSE)</f>
        <v>(五冶钢构医学科学产业园建设项目房建二部-四标（5-4）)四川省南充市顺庆区搬罾街道学府大道二段</v>
      </c>
      <c r="J496" s="28" t="str">
        <f>VLOOKUP(B496,辅助信息!E:I,4,FALSE)</f>
        <v>安南</v>
      </c>
      <c r="K496" s="28">
        <f>VLOOKUP(J496,辅助信息!H:I,2,FALSE)</f>
        <v>19950525030</v>
      </c>
      <c r="L496" s="64"/>
      <c r="M496" s="79">
        <v>45706</v>
      </c>
      <c r="O496" s="49">
        <f ca="1" t="shared" si="10"/>
        <v>0</v>
      </c>
      <c r="P496" s="49">
        <f ca="1" t="shared" si="11"/>
        <v>130</v>
      </c>
      <c r="Q496" s="15" t="str">
        <f>VLOOKUP(B496,辅助信息!E:M,9,FALSE)</f>
        <v>ZTWM-CDGS-XS-2024-0248-五冶钢构-南充市医学院项目</v>
      </c>
      <c r="R496" s="15"/>
    </row>
    <row r="497" hidden="1" spans="2:18">
      <c r="B497" s="28" t="s">
        <v>60</v>
      </c>
      <c r="C497" s="58">
        <v>45705</v>
      </c>
      <c r="D497" s="28" t="str">
        <f>VLOOKUP(B497,辅助信息!E:K,7,FALSE)</f>
        <v>JWDDCD2025051000019</v>
      </c>
      <c r="E497" s="28" t="str">
        <f>VLOOKUP(F497,辅助信息!A:B,2,FALSE)</f>
        <v>螺纹钢</v>
      </c>
      <c r="F497" s="28" t="s">
        <v>27</v>
      </c>
      <c r="G497" s="24">
        <v>18</v>
      </c>
      <c r="H497" s="28">
        <f>_xlfn._xlws.FILTER('[1]2025年已发货'!$E:$E,'[1]2025年已发货'!$F:$F&amp;'[1]2025年已发货'!$C:$C&amp;'[1]2025年已发货'!$G:$G&amp;'[1]2025年已发货'!$H:$H=C497&amp;F497&amp;I497&amp;J497,"未发货")</f>
        <v>18</v>
      </c>
      <c r="I497" s="28" t="str">
        <f>VLOOKUP(B497,辅助信息!E:I,3,FALSE)</f>
        <v>(五冶钢构医学科学产业园建设项目房建二部-六标)四川省南充市顺庆区搬罾街道学府大道二段</v>
      </c>
      <c r="J497" s="28" t="str">
        <f>VLOOKUP(B497,辅助信息!E:I,4,FALSE)</f>
        <v>安南</v>
      </c>
      <c r="K497" s="28">
        <f>VLOOKUP(J497,辅助信息!H:I,2,FALSE)</f>
        <v>19950525030</v>
      </c>
      <c r="L497" s="31" t="str">
        <f>VLOOKUP(B497,辅助信息!E:J,6,FALSE)</f>
        <v>送货单：送货单位：南充思临新材料科技有限公司,收货单位：五冶集团川北(南充)建设有限公司,项目名称：南充医学科学产业园,送货车型13米,装货前联系收货人核实到场规格</v>
      </c>
      <c r="M497" s="79">
        <v>45706</v>
      </c>
      <c r="O497" s="49">
        <f ca="1" t="shared" si="10"/>
        <v>0</v>
      </c>
      <c r="P497" s="49">
        <f ca="1" t="shared" si="11"/>
        <v>130</v>
      </c>
      <c r="Q497" s="15" t="str">
        <f>VLOOKUP(B497,辅助信息!E:M,9,FALSE)</f>
        <v>ZTWM-CDGS-XS-2024-0248-五冶钢构-南充市医学院项目</v>
      </c>
      <c r="R497" s="15"/>
    </row>
    <row r="498" hidden="1" spans="2:18">
      <c r="B498" s="28" t="s">
        <v>60</v>
      </c>
      <c r="C498" s="58">
        <v>45705</v>
      </c>
      <c r="D498" s="28" t="str">
        <f>VLOOKUP(B498,辅助信息!E:K,7,FALSE)</f>
        <v>JWDDCD2025051000019</v>
      </c>
      <c r="E498" s="28" t="str">
        <f>VLOOKUP(F498,辅助信息!A:B,2,FALSE)</f>
        <v>螺纹钢</v>
      </c>
      <c r="F498" s="28" t="s">
        <v>32</v>
      </c>
      <c r="G498" s="24">
        <v>15</v>
      </c>
      <c r="H498" s="28">
        <f>_xlfn._xlws.FILTER('[1]2025年已发货'!$E:$E,'[1]2025年已发货'!$F:$F&amp;'[1]2025年已发货'!$C:$C&amp;'[1]2025年已发货'!$G:$G&amp;'[1]2025年已发货'!$H:$H=C498&amp;F498&amp;I498&amp;J498,"未发货")</f>
        <v>15</v>
      </c>
      <c r="I498" s="28" t="str">
        <f>VLOOKUP(B498,辅助信息!E:I,3,FALSE)</f>
        <v>(五冶钢构医学科学产业园建设项目房建二部-六标)四川省南充市顺庆区搬罾街道学府大道二段</v>
      </c>
      <c r="J498" s="28" t="str">
        <f>VLOOKUP(B498,辅助信息!E:I,4,FALSE)</f>
        <v>安南</v>
      </c>
      <c r="K498" s="28">
        <f>VLOOKUP(J498,辅助信息!H:I,2,FALSE)</f>
        <v>19950525030</v>
      </c>
      <c r="L498" s="66"/>
      <c r="M498" s="79">
        <v>45706</v>
      </c>
      <c r="O498" s="49">
        <f ca="1" t="shared" si="10"/>
        <v>0</v>
      </c>
      <c r="P498" s="49">
        <f ca="1" t="shared" si="11"/>
        <v>130</v>
      </c>
      <c r="Q498" s="15" t="str">
        <f>VLOOKUP(B498,辅助信息!E:M,9,FALSE)</f>
        <v>ZTWM-CDGS-XS-2024-0248-五冶钢构-南充市医学院项目</v>
      </c>
      <c r="R498" s="15"/>
    </row>
    <row r="499" hidden="1" spans="2:18">
      <c r="B499" s="28" t="s">
        <v>60</v>
      </c>
      <c r="C499" s="58">
        <v>45705</v>
      </c>
      <c r="D499" s="28" t="str">
        <f>VLOOKUP(B499,辅助信息!E:K,7,FALSE)</f>
        <v>JWDDCD2025051000019</v>
      </c>
      <c r="E499" s="28" t="str">
        <f>VLOOKUP(F499,辅助信息!A:B,2,FALSE)</f>
        <v>螺纹钢</v>
      </c>
      <c r="F499" s="28" t="s">
        <v>33</v>
      </c>
      <c r="G499" s="24">
        <v>2</v>
      </c>
      <c r="H499" s="28">
        <f>_xlfn._xlws.FILTER('[1]2025年已发货'!$E:$E,'[1]2025年已发货'!$F:$F&amp;'[1]2025年已发货'!$C:$C&amp;'[1]2025年已发货'!$G:$G&amp;'[1]2025年已发货'!$H:$H=C499&amp;F499&amp;I499&amp;J499,"未发货")</f>
        <v>3</v>
      </c>
      <c r="I499" s="28" t="str">
        <f>VLOOKUP(B499,辅助信息!E:I,3,FALSE)</f>
        <v>(五冶钢构医学科学产业园建设项目房建二部-六标)四川省南充市顺庆区搬罾街道学府大道二段</v>
      </c>
      <c r="J499" s="28" t="str">
        <f>VLOOKUP(B499,辅助信息!E:I,4,FALSE)</f>
        <v>安南</v>
      </c>
      <c r="K499" s="28">
        <f>VLOOKUP(J499,辅助信息!H:I,2,FALSE)</f>
        <v>19950525030</v>
      </c>
      <c r="L499" s="66"/>
      <c r="M499" s="79">
        <v>45706</v>
      </c>
      <c r="O499" s="49">
        <f ca="1" t="shared" si="10"/>
        <v>0</v>
      </c>
      <c r="P499" s="49">
        <f ca="1" t="shared" si="11"/>
        <v>130</v>
      </c>
      <c r="Q499" s="15" t="str">
        <f>VLOOKUP(B499,辅助信息!E:M,9,FALSE)</f>
        <v>ZTWM-CDGS-XS-2024-0248-五冶钢构-南充市医学院项目</v>
      </c>
      <c r="R499" s="15"/>
    </row>
    <row r="500" hidden="1" spans="2:18">
      <c r="B500" s="28" t="s">
        <v>60</v>
      </c>
      <c r="C500" s="58">
        <v>45705</v>
      </c>
      <c r="D500" s="28" t="str">
        <f>VLOOKUP(B500,辅助信息!E:K,7,FALSE)</f>
        <v>JWDDCD2025051000019</v>
      </c>
      <c r="E500" s="28" t="str">
        <f>VLOOKUP(F500,辅助信息!A:B,2,FALSE)</f>
        <v>螺纹钢</v>
      </c>
      <c r="F500" s="28" t="s">
        <v>18</v>
      </c>
      <c r="G500" s="24">
        <v>35</v>
      </c>
      <c r="H500" s="28">
        <f>_xlfn._xlws.FILTER('[1]2025年已发货'!$E:$E,'[1]2025年已发货'!$F:$F&amp;'[1]2025年已发货'!$C:$C&amp;'[1]2025年已发货'!$G:$G&amp;'[1]2025年已发货'!$H:$H=C500&amp;F500&amp;I500&amp;J500,"未发货")</f>
        <v>35</v>
      </c>
      <c r="I500" s="28" t="str">
        <f>VLOOKUP(B500,辅助信息!E:I,3,FALSE)</f>
        <v>(五冶钢构医学科学产业园建设项目房建二部-六标)四川省南充市顺庆区搬罾街道学府大道二段</v>
      </c>
      <c r="J500" s="28" t="str">
        <f>VLOOKUP(B500,辅助信息!E:I,4,FALSE)</f>
        <v>安南</v>
      </c>
      <c r="K500" s="28">
        <f>VLOOKUP(J500,辅助信息!H:I,2,FALSE)</f>
        <v>19950525030</v>
      </c>
      <c r="L500" s="64"/>
      <c r="M500" s="79">
        <v>45706</v>
      </c>
      <c r="O500" s="49">
        <f ca="1" t="shared" si="10"/>
        <v>0</v>
      </c>
      <c r="P500" s="49">
        <f ca="1" t="shared" si="11"/>
        <v>130</v>
      </c>
      <c r="Q500" s="15" t="str">
        <f>VLOOKUP(B500,辅助信息!E:M,9,FALSE)</f>
        <v>ZTWM-CDGS-XS-2024-0248-五冶钢构-南充市医学院项目</v>
      </c>
      <c r="R500" s="15"/>
    </row>
    <row r="501" hidden="1" spans="2:18">
      <c r="B501" s="28" t="s">
        <v>20</v>
      </c>
      <c r="C501" s="58">
        <v>45705</v>
      </c>
      <c r="D501" s="28" t="str">
        <f>VLOOKUP(B501,辅助信息!E:K,7,FALSE)</f>
        <v>JWDDCD2025051000019</v>
      </c>
      <c r="E501" s="28" t="str">
        <f>VLOOKUP(F501,辅助信息!A:B,2,FALSE)</f>
        <v>盘螺</v>
      </c>
      <c r="F501" s="28" t="s">
        <v>49</v>
      </c>
      <c r="G501" s="24">
        <v>10</v>
      </c>
      <c r="H501" s="28">
        <f>_xlfn._xlws.FILTER('[1]2025年已发货'!$E:$E,'[1]2025年已发货'!$F:$F&amp;'[1]2025年已发货'!$C:$C&amp;'[1]2025年已发货'!$G:$G&amp;'[1]2025年已发货'!$H:$H=C501&amp;F501&amp;I501&amp;J501,"未发货")</f>
        <v>10</v>
      </c>
      <c r="I501" s="28" t="str">
        <f>VLOOKUP(B501,辅助信息!E:I,3,FALSE)</f>
        <v>(五冶钢构医学科学产业园建设项目房建三部-一标（7-2）)四川省南充市顺庆区搬罾街道学府大道二段</v>
      </c>
      <c r="J501" s="28" t="str">
        <f>VLOOKUP(B501,辅助信息!E:I,4,FALSE)</f>
        <v>郑林</v>
      </c>
      <c r="K501" s="28">
        <f>VLOOKUP(J501,辅助信息!H:I,2,FALSE)</f>
        <v>18349955455</v>
      </c>
      <c r="L501" s="31" t="str">
        <f>VLOOKUP(B501,辅助信息!E:J,6,FALSE)</f>
        <v>送货单：送货单位：南充思临新材料科技有限公司,收货单位：五冶集团川北(南充)建设有限公司,项目名称：南充医学科学产业园,送货车型13米,装货前联系收货人核实到场规格</v>
      </c>
      <c r="M501" s="79">
        <v>45707</v>
      </c>
      <c r="N501" s="45"/>
      <c r="O501" s="49">
        <f ca="1" t="shared" si="10"/>
        <v>0</v>
      </c>
      <c r="P501" s="49">
        <f ca="1" t="shared" si="11"/>
        <v>129</v>
      </c>
      <c r="Q501" s="15" t="str">
        <f>VLOOKUP(B501,辅助信息!E:M,9,FALSE)</f>
        <v>ZTWM-CDGS-XS-2024-0248-五冶钢构-南充市医学院项目</v>
      </c>
      <c r="R501" s="15"/>
    </row>
    <row r="502" hidden="1" spans="2:18">
      <c r="B502" s="28" t="s">
        <v>20</v>
      </c>
      <c r="C502" s="58">
        <v>45705</v>
      </c>
      <c r="D502" s="28" t="str">
        <f>VLOOKUP(B502,辅助信息!E:K,7,FALSE)</f>
        <v>JWDDCD2025051000019</v>
      </c>
      <c r="E502" s="28" t="str">
        <f>VLOOKUP(F502,辅助信息!A:B,2,FALSE)</f>
        <v>盘螺</v>
      </c>
      <c r="F502" s="28" t="s">
        <v>40</v>
      </c>
      <c r="G502" s="24">
        <v>35</v>
      </c>
      <c r="H502" s="28">
        <f>_xlfn._xlws.FILTER('[1]2025年已发货'!$E:$E,'[1]2025年已发货'!$F:$F&amp;'[1]2025年已发货'!$C:$C&amp;'[1]2025年已发货'!$G:$G&amp;'[1]2025年已发货'!$H:$H=C502&amp;F502&amp;I502&amp;J502,"未发货")</f>
        <v>37.5</v>
      </c>
      <c r="I502" s="28" t="str">
        <f>VLOOKUP(B502,辅助信息!E:I,3,FALSE)</f>
        <v>(五冶钢构医学科学产业园建设项目房建三部-一标（7-2）)四川省南充市顺庆区搬罾街道学府大道二段</v>
      </c>
      <c r="J502" s="28" t="str">
        <f>VLOOKUP(B502,辅助信息!E:I,4,FALSE)</f>
        <v>郑林</v>
      </c>
      <c r="K502" s="28">
        <f>VLOOKUP(J502,辅助信息!H:I,2,FALSE)</f>
        <v>18349955455</v>
      </c>
      <c r="L502" s="66"/>
      <c r="M502" s="79">
        <v>45707</v>
      </c>
      <c r="N502" s="45"/>
      <c r="O502" s="49">
        <f ca="1" t="shared" si="10"/>
        <v>0</v>
      </c>
      <c r="P502" s="49">
        <f ca="1" t="shared" si="11"/>
        <v>129</v>
      </c>
      <c r="Q502" s="15" t="str">
        <f>VLOOKUP(B502,辅助信息!E:M,9,FALSE)</f>
        <v>ZTWM-CDGS-XS-2024-0248-五冶钢构-南充市医学院项目</v>
      </c>
      <c r="R502" s="15"/>
    </row>
    <row r="503" hidden="1" spans="2:18">
      <c r="B503" s="28" t="s">
        <v>20</v>
      </c>
      <c r="C503" s="58">
        <v>45705</v>
      </c>
      <c r="D503" s="28" t="str">
        <f>VLOOKUP(B503,辅助信息!E:K,7,FALSE)</f>
        <v>JWDDCD2025051000019</v>
      </c>
      <c r="E503" s="28" t="str">
        <f>VLOOKUP(F503,辅助信息!A:B,2,FALSE)</f>
        <v>盘螺</v>
      </c>
      <c r="F503" s="28" t="s">
        <v>41</v>
      </c>
      <c r="G503" s="24">
        <v>20</v>
      </c>
      <c r="H503" s="28">
        <f>_xlfn._xlws.FILTER('[1]2025年已发货'!$E:$E,'[1]2025年已发货'!$F:$F&amp;'[1]2025年已发货'!$C:$C&amp;'[1]2025年已发货'!$G:$G&amp;'[1]2025年已发货'!$H:$H=C503&amp;F503&amp;I503&amp;J503,"未发货")</f>
        <v>20</v>
      </c>
      <c r="I503" s="28" t="str">
        <f>VLOOKUP(B503,辅助信息!E:I,3,FALSE)</f>
        <v>(五冶钢构医学科学产业园建设项目房建三部-一标（7-2）)四川省南充市顺庆区搬罾街道学府大道二段</v>
      </c>
      <c r="J503" s="28" t="str">
        <f>VLOOKUP(B503,辅助信息!E:I,4,FALSE)</f>
        <v>郑林</v>
      </c>
      <c r="K503" s="28">
        <f>VLOOKUP(J503,辅助信息!H:I,2,FALSE)</f>
        <v>18349955455</v>
      </c>
      <c r="L503" s="66"/>
      <c r="M503" s="79">
        <v>45707</v>
      </c>
      <c r="N503" s="45"/>
      <c r="O503" s="49">
        <f ca="1" t="shared" si="10"/>
        <v>0</v>
      </c>
      <c r="P503" s="49">
        <f ca="1" t="shared" si="11"/>
        <v>129</v>
      </c>
      <c r="Q503" s="15" t="str">
        <f>VLOOKUP(B503,辅助信息!E:M,9,FALSE)</f>
        <v>ZTWM-CDGS-XS-2024-0248-五冶钢构-南充市医学院项目</v>
      </c>
      <c r="R503" s="15"/>
    </row>
    <row r="504" hidden="1" spans="2:18">
      <c r="B504" s="28" t="s">
        <v>20</v>
      </c>
      <c r="C504" s="58">
        <v>45705</v>
      </c>
      <c r="D504" s="28" t="str">
        <f>VLOOKUP(B504,辅助信息!E:K,7,FALSE)</f>
        <v>JWDDCD2025051000019</v>
      </c>
      <c r="E504" s="28" t="str">
        <f>VLOOKUP(F504,辅助信息!A:B,2,FALSE)</f>
        <v>盘螺</v>
      </c>
      <c r="F504" s="28" t="s">
        <v>26</v>
      </c>
      <c r="G504" s="24">
        <v>5</v>
      </c>
      <c r="H504" s="28">
        <f>_xlfn._xlws.FILTER('[1]2025年已发货'!$E:$E,'[1]2025年已发货'!$F:$F&amp;'[1]2025年已发货'!$C:$C&amp;'[1]2025年已发货'!$G:$G&amp;'[1]2025年已发货'!$H:$H=C504&amp;F504&amp;I504&amp;J504,"未发货")</f>
        <v>5</v>
      </c>
      <c r="I504" s="28" t="str">
        <f>VLOOKUP(B504,辅助信息!E:I,3,FALSE)</f>
        <v>(五冶钢构医学科学产业园建设项目房建三部-一标（7-2）)四川省南充市顺庆区搬罾街道学府大道二段</v>
      </c>
      <c r="J504" s="28" t="str">
        <f>VLOOKUP(B504,辅助信息!E:I,4,FALSE)</f>
        <v>郑林</v>
      </c>
      <c r="K504" s="28">
        <f>VLOOKUP(J504,辅助信息!H:I,2,FALSE)</f>
        <v>18349955455</v>
      </c>
      <c r="L504" s="64"/>
      <c r="M504" s="79">
        <v>45707</v>
      </c>
      <c r="N504" s="45"/>
      <c r="O504" s="49">
        <f ca="1" t="shared" si="10"/>
        <v>0</v>
      </c>
      <c r="P504" s="49">
        <f ca="1" t="shared" si="11"/>
        <v>129</v>
      </c>
      <c r="Q504" s="15" t="str">
        <f>VLOOKUP(B504,辅助信息!E:M,9,FALSE)</f>
        <v>ZTWM-CDGS-XS-2024-0248-五冶钢构-南充市医学院项目</v>
      </c>
      <c r="R504" s="15"/>
    </row>
    <row r="505" hidden="1" spans="2:18">
      <c r="B505" s="28" t="s">
        <v>89</v>
      </c>
      <c r="C505" s="58">
        <v>45705</v>
      </c>
      <c r="D505" s="28" t="str">
        <f>VLOOKUP(B505,辅助信息!E:K,7,FALSE)</f>
        <v>JWDDCD2025051000019</v>
      </c>
      <c r="E505" s="28" t="str">
        <f>VLOOKUP(F505,辅助信息!A:B,2,FALSE)</f>
        <v>螺纹钢</v>
      </c>
      <c r="F505" s="28" t="s">
        <v>32</v>
      </c>
      <c r="G505" s="24">
        <v>130</v>
      </c>
      <c r="H505" s="28">
        <f>_xlfn._xlws.FILTER('[1]2025年已发货'!$E:$E,'[1]2025年已发货'!$F:$F&amp;'[1]2025年已发货'!$C:$C&amp;'[1]2025年已发货'!$G:$G&amp;'[1]2025年已发货'!$H:$H=C505&amp;F505&amp;I505&amp;J505,"未发货")</f>
        <v>70</v>
      </c>
      <c r="I505" s="28" t="str">
        <f>VLOOKUP(B505,辅助信息!E:I,3,FALSE)</f>
        <v>(五冶钢构医学科学产业园建设项目房建三部-排洪渠)四川省南充市顺庆区搬罾街道学府大道二段</v>
      </c>
      <c r="J505" s="28" t="str">
        <f>VLOOKUP(B505,辅助信息!E:I,4,FALSE)</f>
        <v>郑林</v>
      </c>
      <c r="K505" s="28">
        <f>VLOOKUP(J505,辅助信息!H:I,2,FALSE)</f>
        <v>18349955455</v>
      </c>
      <c r="L505" s="31" t="str">
        <f>VLOOKUP(B505,辅助信息!E:J,6,FALSE)</f>
        <v>送货单：送货单位：南充思临新材料科技有限公司,收货单位：五冶集团川北(南充)建设有限公司,项目名称：南充医学科学产业园,送货车型13米,装货前联系收货人核实到场规格</v>
      </c>
      <c r="M505" s="79">
        <v>45708</v>
      </c>
      <c r="N505" s="45"/>
      <c r="O505" s="49">
        <f ca="1" t="shared" si="10"/>
        <v>0</v>
      </c>
      <c r="P505" s="49">
        <f ca="1" t="shared" si="11"/>
        <v>128</v>
      </c>
      <c r="Q505" s="15" t="str">
        <f>VLOOKUP(B505,辅助信息!E:M,9,FALSE)</f>
        <v>ZTWM-CDGS-XS-2024-0248-五冶钢构-南充市医学院项目</v>
      </c>
      <c r="R505" s="15"/>
    </row>
    <row r="506" hidden="1" spans="2:18">
      <c r="B506" s="28" t="s">
        <v>89</v>
      </c>
      <c r="C506" s="58">
        <v>45705</v>
      </c>
      <c r="D506" s="28" t="str">
        <f>VLOOKUP(B506,辅助信息!E:K,7,FALSE)</f>
        <v>JWDDCD2025051000019</v>
      </c>
      <c r="E506" s="28" t="str">
        <f>VLOOKUP(F506,辅助信息!A:B,2,FALSE)</f>
        <v>螺纹钢</v>
      </c>
      <c r="F506" s="28" t="s">
        <v>18</v>
      </c>
      <c r="G506" s="24">
        <v>200</v>
      </c>
      <c r="H506" s="28" t="str">
        <f>_xlfn._xlws.FILTER('[1]2025年已发货'!$E:$E,'[1]2025年已发货'!$F:$F&amp;'[1]2025年已发货'!$C:$C&amp;'[1]2025年已发货'!$G:$G&amp;'[1]2025年已发货'!$H:$H=C506&amp;F506&amp;I506&amp;J506,"未发货")</f>
        <v>未发货</v>
      </c>
      <c r="I506" s="28" t="str">
        <f>VLOOKUP(B506,辅助信息!E:I,3,FALSE)</f>
        <v>(五冶钢构医学科学产业园建设项目房建三部-排洪渠)四川省南充市顺庆区搬罾街道学府大道二段</v>
      </c>
      <c r="J506" s="28" t="str">
        <f>VLOOKUP(B506,辅助信息!E:I,4,FALSE)</f>
        <v>郑林</v>
      </c>
      <c r="K506" s="28">
        <f>VLOOKUP(J506,辅助信息!H:I,2,FALSE)</f>
        <v>18349955455</v>
      </c>
      <c r="L506" s="66"/>
      <c r="M506" s="79">
        <v>45708</v>
      </c>
      <c r="N506" s="45"/>
      <c r="O506" s="49">
        <f ca="1" t="shared" si="10"/>
        <v>0</v>
      </c>
      <c r="P506" s="49">
        <f ca="1" t="shared" si="11"/>
        <v>128</v>
      </c>
      <c r="Q506" s="15" t="str">
        <f>VLOOKUP(B506,辅助信息!E:M,9,FALSE)</f>
        <v>ZTWM-CDGS-XS-2024-0248-五冶钢构-南充市医学院项目</v>
      </c>
      <c r="R506" s="15"/>
    </row>
    <row r="507" hidden="1" spans="2:18">
      <c r="B507" s="28" t="s">
        <v>89</v>
      </c>
      <c r="C507" s="58">
        <v>45705</v>
      </c>
      <c r="D507" s="28" t="str">
        <f>VLOOKUP(B507,辅助信息!E:K,7,FALSE)</f>
        <v>JWDDCD2025051000019</v>
      </c>
      <c r="E507" s="28" t="str">
        <f>VLOOKUP(F507,辅助信息!A:B,2,FALSE)</f>
        <v>螺纹钢</v>
      </c>
      <c r="F507" s="28" t="s">
        <v>90</v>
      </c>
      <c r="G507" s="24">
        <v>70</v>
      </c>
      <c r="H507" s="28">
        <f>_xlfn._xlws.FILTER('[1]2025年已发货'!$E:$E,'[1]2025年已发货'!$F:$F&amp;'[1]2025年已发货'!$C:$C&amp;'[1]2025年已发货'!$G:$G&amp;'[1]2025年已发货'!$H:$H=C507&amp;F507&amp;I507&amp;J507,"未发货")</f>
        <v>70</v>
      </c>
      <c r="I507" s="28" t="str">
        <f>VLOOKUP(B507,辅助信息!E:I,3,FALSE)</f>
        <v>(五冶钢构医学科学产业园建设项目房建三部-排洪渠)四川省南充市顺庆区搬罾街道学府大道二段</v>
      </c>
      <c r="J507" s="28" t="str">
        <f>VLOOKUP(B507,辅助信息!E:I,4,FALSE)</f>
        <v>郑林</v>
      </c>
      <c r="K507" s="28">
        <f>VLOOKUP(J507,辅助信息!H:I,2,FALSE)</f>
        <v>18349955455</v>
      </c>
      <c r="L507" s="66"/>
      <c r="M507" s="79">
        <v>45708</v>
      </c>
      <c r="N507" s="45"/>
      <c r="O507" s="49">
        <f ca="1" t="shared" si="10"/>
        <v>0</v>
      </c>
      <c r="P507" s="49">
        <f ca="1" t="shared" si="11"/>
        <v>128</v>
      </c>
      <c r="Q507" s="15" t="str">
        <f>VLOOKUP(B507,辅助信息!E:M,9,FALSE)</f>
        <v>ZTWM-CDGS-XS-2024-0248-五冶钢构-南充市医学院项目</v>
      </c>
      <c r="R507" s="15"/>
    </row>
    <row r="508" hidden="1" spans="2:18">
      <c r="B508" s="28" t="s">
        <v>89</v>
      </c>
      <c r="C508" s="58">
        <v>45705</v>
      </c>
      <c r="D508" s="28" t="str">
        <f>VLOOKUP(B508,辅助信息!E:K,7,FALSE)</f>
        <v>JWDDCD2025051000019</v>
      </c>
      <c r="E508" s="28" t="str">
        <f>VLOOKUP(F508,辅助信息!A:B,2,FALSE)</f>
        <v>螺纹钢</v>
      </c>
      <c r="F508" s="28" t="s">
        <v>91</v>
      </c>
      <c r="G508" s="24">
        <v>200</v>
      </c>
      <c r="H508" s="28">
        <f>_xlfn._xlws.FILTER('[1]2025年已发货'!$E:$E,'[1]2025年已发货'!$F:$F&amp;'[1]2025年已发货'!$C:$C&amp;'[1]2025年已发货'!$G:$G&amp;'[1]2025年已发货'!$H:$H=C508&amp;F508&amp;I508&amp;J508,"未发货")</f>
        <v>105</v>
      </c>
      <c r="I508" s="28" t="str">
        <f>VLOOKUP(B508,辅助信息!E:I,3,FALSE)</f>
        <v>(五冶钢构医学科学产业园建设项目房建三部-排洪渠)四川省南充市顺庆区搬罾街道学府大道二段</v>
      </c>
      <c r="J508" s="28" t="str">
        <f>VLOOKUP(B508,辅助信息!E:I,4,FALSE)</f>
        <v>郑林</v>
      </c>
      <c r="K508" s="28">
        <f>VLOOKUP(J508,辅助信息!H:I,2,FALSE)</f>
        <v>18349955455</v>
      </c>
      <c r="L508" s="64"/>
      <c r="M508" s="79">
        <v>45708</v>
      </c>
      <c r="N508" s="45"/>
      <c r="O508" s="49">
        <f ca="1" t="shared" si="10"/>
        <v>0</v>
      </c>
      <c r="P508" s="49">
        <f ca="1" t="shared" si="11"/>
        <v>128</v>
      </c>
      <c r="Q508" s="15" t="str">
        <f>VLOOKUP(B508,辅助信息!E:M,9,FALSE)</f>
        <v>ZTWM-CDGS-XS-2024-0248-五冶钢构-南充市医学院项目</v>
      </c>
      <c r="R508" s="15"/>
    </row>
    <row r="509" hidden="1" spans="2:18">
      <c r="B509" s="28" t="s">
        <v>92</v>
      </c>
      <c r="C509" s="58">
        <v>45705</v>
      </c>
      <c r="D509" s="28" t="str">
        <f>VLOOKUP(B509,辅助信息!E:K,7,FALSE)</f>
        <v>JWDDCD2025051800046</v>
      </c>
      <c r="E509" s="28" t="str">
        <f>VLOOKUP(F509,辅助信息!A:B,2,FALSE)</f>
        <v>螺纹钢</v>
      </c>
      <c r="F509" s="28" t="s">
        <v>19</v>
      </c>
      <c r="G509" s="24">
        <v>3</v>
      </c>
      <c r="H509" s="28">
        <f>_xlfn._xlws.FILTER('[1]2025年已发货'!$E:$E,'[1]2025年已发货'!$F:$F&amp;'[1]2025年已发货'!$C:$C&amp;'[1]2025年已发货'!$G:$G&amp;'[1]2025年已发货'!$H:$H=C509&amp;F509&amp;I509&amp;J509,"未发货")</f>
        <v>3</v>
      </c>
      <c r="I509" s="28" t="str">
        <f>VLOOKUP(B509,辅助信息!E:I,3,FALSE)</f>
        <v>（华西萌海科创农业生态谷）成都市简阳市白金山水库</v>
      </c>
      <c r="J509" s="28" t="str">
        <f>VLOOKUP(B509,辅助信息!E:I,4,FALSE)</f>
        <v>石清国</v>
      </c>
      <c r="K509" s="28">
        <f>VLOOKUP(J509,辅助信息!H:I,2,FALSE)</f>
        <v>13458642015</v>
      </c>
      <c r="L509" s="31" t="str">
        <f>VLOOKUP(B509,辅助信息!E:J,6,FALSE)</f>
        <v>优先威钢,我方卸车,新老国标钢厂不加价可直发</v>
      </c>
      <c r="M509" s="79">
        <v>45708</v>
      </c>
      <c r="N509" s="45"/>
      <c r="O509" s="49">
        <f ca="1" t="shared" si="10"/>
        <v>0</v>
      </c>
      <c r="P509" s="49">
        <f ca="1" t="shared" si="11"/>
        <v>128</v>
      </c>
      <c r="Q509" s="15" t="str">
        <f>VLOOKUP(B509,辅助信息!E:M,9,FALSE)</f>
        <v>ZTWM-CDGS-XS-2024-0092-华西-萌海科创农业生态谷</v>
      </c>
      <c r="R509" s="15"/>
    </row>
    <row r="510" hidden="1" spans="2:18">
      <c r="B510" s="28" t="s">
        <v>92</v>
      </c>
      <c r="C510" s="58">
        <v>45705</v>
      </c>
      <c r="D510" s="28" t="str">
        <f>VLOOKUP(B510,辅助信息!E:K,7,FALSE)</f>
        <v>JWDDCD2025051800046</v>
      </c>
      <c r="E510" s="28" t="str">
        <f>VLOOKUP(F510,辅助信息!A:B,2,FALSE)</f>
        <v>螺纹钢</v>
      </c>
      <c r="F510" s="28" t="s">
        <v>32</v>
      </c>
      <c r="G510" s="24">
        <v>5</v>
      </c>
      <c r="H510" s="28">
        <f>_xlfn._xlws.FILTER('[1]2025年已发货'!$E:$E,'[1]2025年已发货'!$F:$F&amp;'[1]2025年已发货'!$C:$C&amp;'[1]2025年已发货'!$G:$G&amp;'[1]2025年已发货'!$H:$H=C510&amp;F510&amp;I510&amp;J510,"未发货")</f>
        <v>6</v>
      </c>
      <c r="I510" s="28" t="str">
        <f>VLOOKUP(B510,辅助信息!E:I,3,FALSE)</f>
        <v>（华西萌海科创农业生态谷）成都市简阳市白金山水库</v>
      </c>
      <c r="J510" s="28" t="str">
        <f>VLOOKUP(B510,辅助信息!E:I,4,FALSE)</f>
        <v>石清国</v>
      </c>
      <c r="K510" s="28">
        <f>VLOOKUP(J510,辅助信息!H:I,2,FALSE)</f>
        <v>13458642015</v>
      </c>
      <c r="L510" s="66"/>
      <c r="M510" s="79">
        <v>45708</v>
      </c>
      <c r="N510" s="45"/>
      <c r="O510" s="49">
        <f ca="1" t="shared" si="10"/>
        <v>0</v>
      </c>
      <c r="P510" s="49">
        <f ca="1" t="shared" si="11"/>
        <v>128</v>
      </c>
      <c r="Q510" s="15" t="str">
        <f>VLOOKUP(B510,辅助信息!E:M,9,FALSE)</f>
        <v>ZTWM-CDGS-XS-2024-0092-华西-萌海科创农业生态谷</v>
      </c>
      <c r="R510" s="15"/>
    </row>
    <row r="511" hidden="1" spans="2:18">
      <c r="B511" s="28" t="s">
        <v>92</v>
      </c>
      <c r="C511" s="58">
        <v>45705</v>
      </c>
      <c r="D511" s="28" t="str">
        <f>VLOOKUP(B511,辅助信息!E:K,7,FALSE)</f>
        <v>JWDDCD2025051800046</v>
      </c>
      <c r="E511" s="28" t="str">
        <f>VLOOKUP(F511,辅助信息!A:B,2,FALSE)</f>
        <v>螺纹钢</v>
      </c>
      <c r="F511" s="28" t="s">
        <v>28</v>
      </c>
      <c r="G511" s="24">
        <v>5</v>
      </c>
      <c r="H511" s="28">
        <f>_xlfn._xlws.FILTER('[1]2025年已发货'!$E:$E,'[1]2025年已发货'!$F:$F&amp;'[1]2025年已发货'!$C:$C&amp;'[1]2025年已发货'!$G:$G&amp;'[1]2025年已发货'!$H:$H=C511&amp;F511&amp;I511&amp;J511,"未发货")</f>
        <v>6</v>
      </c>
      <c r="I511" s="28" t="str">
        <f>VLOOKUP(B511,辅助信息!E:I,3,FALSE)</f>
        <v>（华西萌海科创农业生态谷）成都市简阳市白金山水库</v>
      </c>
      <c r="J511" s="28" t="str">
        <f>VLOOKUP(B511,辅助信息!E:I,4,FALSE)</f>
        <v>石清国</v>
      </c>
      <c r="K511" s="28">
        <f>VLOOKUP(J511,辅助信息!H:I,2,FALSE)</f>
        <v>13458642015</v>
      </c>
      <c r="L511" s="66"/>
      <c r="M511" s="79">
        <v>45708</v>
      </c>
      <c r="N511" s="45"/>
      <c r="O511" s="49">
        <f ca="1" t="shared" si="10"/>
        <v>0</v>
      </c>
      <c r="P511" s="49">
        <f ca="1" t="shared" si="11"/>
        <v>128</v>
      </c>
      <c r="Q511" s="15" t="str">
        <f>VLOOKUP(B511,辅助信息!E:M,9,FALSE)</f>
        <v>ZTWM-CDGS-XS-2024-0092-华西-萌海科创农业生态谷</v>
      </c>
      <c r="R511" s="15"/>
    </row>
    <row r="512" hidden="1" spans="2:18">
      <c r="B512" s="28" t="s">
        <v>92</v>
      </c>
      <c r="C512" s="58">
        <v>45705</v>
      </c>
      <c r="D512" s="28" t="str">
        <f>VLOOKUP(B512,辅助信息!E:K,7,FALSE)</f>
        <v>JWDDCD2025051800046</v>
      </c>
      <c r="E512" s="28" t="str">
        <f>VLOOKUP(F512,辅助信息!A:B,2,FALSE)</f>
        <v>螺纹钢</v>
      </c>
      <c r="F512" s="28" t="s">
        <v>66</v>
      </c>
      <c r="G512" s="24">
        <v>3</v>
      </c>
      <c r="H512" s="28">
        <f>_xlfn._xlws.FILTER('[1]2025年已发货'!$E:$E,'[1]2025年已发货'!$F:$F&amp;'[1]2025年已发货'!$C:$C&amp;'[1]2025年已发货'!$G:$G&amp;'[1]2025年已发货'!$H:$H=C512&amp;F512&amp;I512&amp;J512,"未发货")</f>
        <v>3</v>
      </c>
      <c r="I512" s="28" t="str">
        <f>VLOOKUP(B512,辅助信息!E:I,3,FALSE)</f>
        <v>（华西萌海科创农业生态谷）成都市简阳市白金山水库</v>
      </c>
      <c r="J512" s="28" t="str">
        <f>VLOOKUP(B512,辅助信息!E:I,4,FALSE)</f>
        <v>石清国</v>
      </c>
      <c r="K512" s="28">
        <f>VLOOKUP(J512,辅助信息!H:I,2,FALSE)</f>
        <v>13458642015</v>
      </c>
      <c r="L512" s="66"/>
      <c r="M512" s="79">
        <v>45708</v>
      </c>
      <c r="N512" s="45"/>
      <c r="O512" s="49">
        <f ca="1" t="shared" si="10"/>
        <v>0</v>
      </c>
      <c r="P512" s="49">
        <f ca="1" t="shared" si="11"/>
        <v>128</v>
      </c>
      <c r="Q512" s="15" t="str">
        <f>VLOOKUP(B512,辅助信息!E:M,9,FALSE)</f>
        <v>ZTWM-CDGS-XS-2024-0092-华西-萌海科创农业生态谷</v>
      </c>
      <c r="R512" s="15"/>
    </row>
    <row r="513" hidden="1" spans="2:18">
      <c r="B513" s="28" t="s">
        <v>92</v>
      </c>
      <c r="C513" s="58">
        <v>45705</v>
      </c>
      <c r="D513" s="28" t="str">
        <f>VLOOKUP(B513,辅助信息!E:K,7,FALSE)</f>
        <v>JWDDCD2025051800046</v>
      </c>
      <c r="E513" s="28" t="str">
        <f>VLOOKUP(F513,辅助信息!A:B,2,FALSE)</f>
        <v>螺纹钢</v>
      </c>
      <c r="F513" s="28" t="s">
        <v>58</v>
      </c>
      <c r="G513" s="24">
        <v>5</v>
      </c>
      <c r="H513" s="28">
        <f>_xlfn._xlws.FILTER('[1]2025年已发货'!$E:$E,'[1]2025年已发货'!$F:$F&amp;'[1]2025年已发货'!$C:$C&amp;'[1]2025年已发货'!$G:$G&amp;'[1]2025年已发货'!$H:$H=C513&amp;F513&amp;I513&amp;J513,"未发货")</f>
        <v>6</v>
      </c>
      <c r="I513" s="28" t="str">
        <f>VLOOKUP(B513,辅助信息!E:I,3,FALSE)</f>
        <v>（华西萌海科创农业生态谷）成都市简阳市白金山水库</v>
      </c>
      <c r="J513" s="28" t="str">
        <f>VLOOKUP(B513,辅助信息!E:I,4,FALSE)</f>
        <v>石清国</v>
      </c>
      <c r="K513" s="28">
        <f>VLOOKUP(J513,辅助信息!H:I,2,FALSE)</f>
        <v>13458642015</v>
      </c>
      <c r="L513" s="66"/>
      <c r="M513" s="79">
        <v>45708</v>
      </c>
      <c r="N513" s="45"/>
      <c r="O513" s="49">
        <f ca="1" t="shared" si="10"/>
        <v>0</v>
      </c>
      <c r="P513" s="49">
        <f ca="1" t="shared" si="11"/>
        <v>128</v>
      </c>
      <c r="Q513" s="15" t="str">
        <f>VLOOKUP(B513,辅助信息!E:M,9,FALSE)</f>
        <v>ZTWM-CDGS-XS-2024-0092-华西-萌海科创农业生态谷</v>
      </c>
      <c r="R513" s="15"/>
    </row>
    <row r="514" hidden="1" spans="2:18">
      <c r="B514" s="28" t="s">
        <v>92</v>
      </c>
      <c r="C514" s="58">
        <v>45705</v>
      </c>
      <c r="D514" s="28" t="str">
        <f>VLOOKUP(B514,辅助信息!E:K,7,FALSE)</f>
        <v>JWDDCD2025051800046</v>
      </c>
      <c r="E514" s="28" t="str">
        <f>VLOOKUP(F514,辅助信息!A:B,2,FALSE)</f>
        <v>螺纹钢</v>
      </c>
      <c r="F514" s="28" t="s">
        <v>46</v>
      </c>
      <c r="G514" s="24">
        <v>5</v>
      </c>
      <c r="H514" s="28">
        <f>_xlfn._xlws.FILTER('[1]2025年已发货'!$E:$E,'[1]2025年已发货'!$F:$F&amp;'[1]2025年已发货'!$C:$C&amp;'[1]2025年已发货'!$G:$G&amp;'[1]2025年已发货'!$H:$H=C514&amp;F514&amp;I514&amp;J514,"未发货")</f>
        <v>6</v>
      </c>
      <c r="I514" s="28" t="str">
        <f>VLOOKUP(B514,辅助信息!E:I,3,FALSE)</f>
        <v>（华西萌海科创农业生态谷）成都市简阳市白金山水库</v>
      </c>
      <c r="J514" s="28" t="str">
        <f>VLOOKUP(B514,辅助信息!E:I,4,FALSE)</f>
        <v>石清国</v>
      </c>
      <c r="K514" s="28">
        <f>VLOOKUP(J514,辅助信息!H:I,2,FALSE)</f>
        <v>13458642015</v>
      </c>
      <c r="L514" s="66"/>
      <c r="M514" s="79">
        <v>45708</v>
      </c>
      <c r="N514" s="45"/>
      <c r="O514" s="49">
        <f ca="1" t="shared" si="10"/>
        <v>0</v>
      </c>
      <c r="P514" s="49">
        <f ca="1" t="shared" si="11"/>
        <v>128</v>
      </c>
      <c r="Q514" s="15" t="str">
        <f>VLOOKUP(B514,辅助信息!E:M,9,FALSE)</f>
        <v>ZTWM-CDGS-XS-2024-0092-华西-萌海科创农业生态谷</v>
      </c>
      <c r="R514" s="15"/>
    </row>
    <row r="515" hidden="1" spans="2:18">
      <c r="B515" s="28" t="s">
        <v>92</v>
      </c>
      <c r="C515" s="58">
        <v>45705</v>
      </c>
      <c r="D515" s="28" t="str">
        <f>VLOOKUP(B515,辅助信息!E:K,7,FALSE)</f>
        <v>JWDDCD2025051800046</v>
      </c>
      <c r="E515" s="28" t="str">
        <f>VLOOKUP(F515,辅助信息!A:B,2,FALSE)</f>
        <v>螺纹钢</v>
      </c>
      <c r="F515" s="28" t="s">
        <v>22</v>
      </c>
      <c r="G515" s="24">
        <v>10</v>
      </c>
      <c r="H515" s="28">
        <f>_xlfn._xlws.FILTER('[1]2025年已发货'!$E:$E,'[1]2025年已发货'!$F:$F&amp;'[1]2025年已发货'!$C:$C&amp;'[1]2025年已发货'!$G:$G&amp;'[1]2025年已发货'!$H:$H=C515&amp;F515&amp;I515&amp;J515,"未发货")</f>
        <v>6</v>
      </c>
      <c r="I515" s="28" t="str">
        <f>VLOOKUP(B515,辅助信息!E:I,3,FALSE)</f>
        <v>（华西萌海科创农业生态谷）成都市简阳市白金山水库</v>
      </c>
      <c r="J515" s="28" t="str">
        <f>VLOOKUP(B515,辅助信息!E:I,4,FALSE)</f>
        <v>石清国</v>
      </c>
      <c r="K515" s="28">
        <f>VLOOKUP(J515,辅助信息!H:I,2,FALSE)</f>
        <v>13458642015</v>
      </c>
      <c r="L515" s="66"/>
      <c r="M515" s="79">
        <v>45708</v>
      </c>
      <c r="N515" s="45"/>
      <c r="O515" s="49">
        <f ca="1" t="shared" si="10"/>
        <v>0</v>
      </c>
      <c r="P515" s="49">
        <f ca="1" t="shared" si="11"/>
        <v>128</v>
      </c>
      <c r="Q515" s="15" t="str">
        <f>VLOOKUP(B515,辅助信息!E:M,9,FALSE)</f>
        <v>ZTWM-CDGS-XS-2024-0092-华西-萌海科创农业生态谷</v>
      </c>
      <c r="R515" s="15"/>
    </row>
    <row r="516" hidden="1" spans="2:18">
      <c r="B516" s="28" t="s">
        <v>48</v>
      </c>
      <c r="C516" s="58">
        <v>45705</v>
      </c>
      <c r="D516" s="28" t="str">
        <f>VLOOKUP(B516,辅助信息!E:K,7,FALSE)</f>
        <v>ZTWM-CDGS-YL-20240529-006</v>
      </c>
      <c r="E516" s="28" t="str">
        <f>VLOOKUP(F516,辅助信息!A:B,2,FALSE)</f>
        <v>盘螺</v>
      </c>
      <c r="F516" s="28" t="s">
        <v>40</v>
      </c>
      <c r="G516" s="24">
        <v>10</v>
      </c>
      <c r="H516" s="28" t="str">
        <f>_xlfn._xlws.FILTER('[1]2025年已发货'!$E:$E,'[1]2025年已发货'!$F:$F&amp;'[1]2025年已发货'!$C:$C&amp;'[1]2025年已发货'!$G:$G&amp;'[1]2025年已发货'!$H:$H=C516&amp;F516&amp;I516&amp;J516,"未发货")</f>
        <v>未发货</v>
      </c>
      <c r="I516" s="28" t="str">
        <f>VLOOKUP(B516,辅助信息!E:I,3,FALSE)</f>
        <v>(华西颐海-科创农业生态谷-1号钢筋房)成都市简阳市白金山水库</v>
      </c>
      <c r="J516" s="28" t="str">
        <f>VLOOKUP(B516,辅助信息!E:I,4,FALSE)</f>
        <v>石清国</v>
      </c>
      <c r="K516" s="28">
        <f>VLOOKUP(J516,辅助信息!H:I,2,FALSE)</f>
        <v>13458642015</v>
      </c>
      <c r="L516" s="66"/>
      <c r="M516" s="79">
        <v>45708</v>
      </c>
      <c r="N516" s="45"/>
      <c r="O516" s="49">
        <f ca="1" t="shared" si="10"/>
        <v>0</v>
      </c>
      <c r="P516" s="49">
        <f ca="1" t="shared" si="11"/>
        <v>128</v>
      </c>
      <c r="Q516" s="15" t="str">
        <f>VLOOKUP(B516,辅助信息!E:M,9,FALSE)</f>
        <v>ZTWM-CDGS-XS-2024-0093-华西-颐海科创农业生态谷</v>
      </c>
      <c r="R516" s="15"/>
    </row>
    <row r="517" hidden="1" spans="2:18">
      <c r="B517" s="28" t="s">
        <v>48</v>
      </c>
      <c r="C517" s="58">
        <v>45705</v>
      </c>
      <c r="D517" s="28" t="str">
        <f>VLOOKUP(B517,辅助信息!E:K,7,FALSE)</f>
        <v>ZTWM-CDGS-YL-20240529-006</v>
      </c>
      <c r="E517" s="28" t="str">
        <f>VLOOKUP(F517,辅助信息!A:B,2,FALSE)</f>
        <v>盘螺</v>
      </c>
      <c r="F517" s="28" t="s">
        <v>41</v>
      </c>
      <c r="G517" s="24">
        <v>10</v>
      </c>
      <c r="H517" s="28" t="str">
        <f>_xlfn._xlws.FILTER('[1]2025年已发货'!$E:$E,'[1]2025年已发货'!$F:$F&amp;'[1]2025年已发货'!$C:$C&amp;'[1]2025年已发货'!$G:$G&amp;'[1]2025年已发货'!$H:$H=C517&amp;F517&amp;I517&amp;J517,"未发货")</f>
        <v>未发货</v>
      </c>
      <c r="I517" s="28" t="str">
        <f>VLOOKUP(B517,辅助信息!E:I,3,FALSE)</f>
        <v>(华西颐海-科创农业生态谷-1号钢筋房)成都市简阳市白金山水库</v>
      </c>
      <c r="J517" s="28" t="str">
        <f>VLOOKUP(B517,辅助信息!E:I,4,FALSE)</f>
        <v>石清国</v>
      </c>
      <c r="K517" s="28">
        <f>VLOOKUP(J517,辅助信息!H:I,2,FALSE)</f>
        <v>13458642015</v>
      </c>
      <c r="L517" s="66"/>
      <c r="M517" s="79">
        <v>45708</v>
      </c>
      <c r="N517" s="45"/>
      <c r="O517" s="49">
        <f ca="1" t="shared" si="10"/>
        <v>0</v>
      </c>
      <c r="P517" s="49">
        <f ca="1" t="shared" si="11"/>
        <v>128</v>
      </c>
      <c r="Q517" s="15" t="str">
        <f>VLOOKUP(B517,辅助信息!E:M,9,FALSE)</f>
        <v>ZTWM-CDGS-XS-2024-0093-华西-颐海科创农业生态谷</v>
      </c>
      <c r="R517" s="15"/>
    </row>
    <row r="518" hidden="1" spans="2:18">
      <c r="B518" s="28" t="s">
        <v>48</v>
      </c>
      <c r="C518" s="58">
        <v>45705</v>
      </c>
      <c r="D518" s="28" t="str">
        <f>VLOOKUP(B518,辅助信息!E:K,7,FALSE)</f>
        <v>ZTWM-CDGS-YL-20240529-006</v>
      </c>
      <c r="E518" s="28" t="str">
        <f>VLOOKUP(F518,辅助信息!A:B,2,FALSE)</f>
        <v>螺纹钢</v>
      </c>
      <c r="F518" s="28" t="s">
        <v>66</v>
      </c>
      <c r="G518" s="24">
        <v>12</v>
      </c>
      <c r="H518" s="28" t="str">
        <f>_xlfn._xlws.FILTER('[1]2025年已发货'!$E:$E,'[1]2025年已发货'!$F:$F&amp;'[1]2025年已发货'!$C:$C&amp;'[1]2025年已发货'!$G:$G&amp;'[1]2025年已发货'!$H:$H=C518&amp;F518&amp;I518&amp;J518,"未发货")</f>
        <v>未发货</v>
      </c>
      <c r="I518" s="28" t="str">
        <f>VLOOKUP(B518,辅助信息!E:I,3,FALSE)</f>
        <v>(华西颐海-科创农业生态谷-1号钢筋房)成都市简阳市白金山水库</v>
      </c>
      <c r="J518" s="28" t="str">
        <f>VLOOKUP(B518,辅助信息!E:I,4,FALSE)</f>
        <v>石清国</v>
      </c>
      <c r="K518" s="28">
        <f>VLOOKUP(J518,辅助信息!H:I,2,FALSE)</f>
        <v>13458642015</v>
      </c>
      <c r="L518" s="66"/>
      <c r="M518" s="79">
        <v>45708</v>
      </c>
      <c r="N518" s="45"/>
      <c r="O518" s="49">
        <f ca="1" t="shared" si="10"/>
        <v>0</v>
      </c>
      <c r="P518" s="49">
        <f ca="1" t="shared" si="11"/>
        <v>128</v>
      </c>
      <c r="Q518" s="15" t="str">
        <f>VLOOKUP(B518,辅助信息!E:M,9,FALSE)</f>
        <v>ZTWM-CDGS-XS-2024-0093-华西-颐海科创农业生态谷</v>
      </c>
      <c r="R518" s="15"/>
    </row>
    <row r="519" hidden="1" spans="2:18">
      <c r="B519" s="28" t="s">
        <v>48</v>
      </c>
      <c r="C519" s="58">
        <v>45705</v>
      </c>
      <c r="D519" s="28" t="str">
        <f>VLOOKUP(B519,辅助信息!E:K,7,FALSE)</f>
        <v>ZTWM-CDGS-YL-20240529-006</v>
      </c>
      <c r="E519" s="28" t="str">
        <f>VLOOKUP(F519,辅助信息!A:B,2,FALSE)</f>
        <v>螺纹钢</v>
      </c>
      <c r="F519" s="28" t="s">
        <v>22</v>
      </c>
      <c r="G519" s="24">
        <v>6</v>
      </c>
      <c r="H519" s="28" t="str">
        <f>_xlfn._xlws.FILTER('[1]2025年已发货'!$E:$E,'[1]2025年已发货'!$F:$F&amp;'[1]2025年已发货'!$C:$C&amp;'[1]2025年已发货'!$G:$G&amp;'[1]2025年已发货'!$H:$H=C519&amp;F519&amp;I519&amp;J519,"未发货")</f>
        <v>未发货</v>
      </c>
      <c r="I519" s="28" t="str">
        <f>VLOOKUP(B519,辅助信息!E:I,3,FALSE)</f>
        <v>(华西颐海-科创农业生态谷-1号钢筋房)成都市简阳市白金山水库</v>
      </c>
      <c r="J519" s="28" t="str">
        <f>VLOOKUP(B519,辅助信息!E:I,4,FALSE)</f>
        <v>石清国</v>
      </c>
      <c r="K519" s="28">
        <f>VLOOKUP(J519,辅助信息!H:I,2,FALSE)</f>
        <v>13458642015</v>
      </c>
      <c r="L519" s="64"/>
      <c r="M519" s="79">
        <v>45708</v>
      </c>
      <c r="N519" s="45"/>
      <c r="O519" s="49">
        <f ca="1" t="shared" si="10"/>
        <v>0</v>
      </c>
      <c r="P519" s="49">
        <f ca="1" t="shared" si="11"/>
        <v>128</v>
      </c>
      <c r="Q519" s="15" t="str">
        <f>VLOOKUP(B519,辅助信息!E:M,9,FALSE)</f>
        <v>ZTWM-CDGS-XS-2024-0093-华西-颐海科创农业生态谷</v>
      </c>
      <c r="R519" s="15"/>
    </row>
    <row r="520" hidden="1" spans="1:18">
      <c r="A520" s="15"/>
      <c r="B520" s="28" t="s">
        <v>80</v>
      </c>
      <c r="C520" s="58">
        <v>45706</v>
      </c>
      <c r="D520" s="28" t="e">
        <f>VLOOKUP(B520,辅助信息!E:K,7,FALSE)</f>
        <v>#N/A</v>
      </c>
      <c r="E520" s="28" t="str">
        <f>VLOOKUP(F520,辅助信息!A:B,2,FALSE)</f>
        <v>盘螺</v>
      </c>
      <c r="F520" s="28" t="s">
        <v>49</v>
      </c>
      <c r="G520" s="28">
        <v>7.5</v>
      </c>
      <c r="H520" s="28" t="e">
        <f>_xlfn._xlws.FILTER('[1]2025年已发货'!$E:$E,'[1]2025年已发货'!$F:$F&amp;'[1]2025年已发货'!$C:$C&amp;'[1]2025年已发货'!$G:$G&amp;'[1]2025年已发货'!$H:$H=C520&amp;F520&amp;I520&amp;J520,"未发货")</f>
        <v>#N/A</v>
      </c>
      <c r="I520" s="28" t="e">
        <f>VLOOKUP(B520,辅助信息!E:I,3,FALSE)</f>
        <v>#N/A</v>
      </c>
      <c r="J520" s="28" t="e">
        <f>VLOOKUP(B520,辅助信息!E:I,4,FALSE)</f>
        <v>#N/A</v>
      </c>
      <c r="K520" s="28" t="e">
        <f>VLOOKUP(J520,辅助信息!H:I,2,FALSE)</f>
        <v>#N/A</v>
      </c>
      <c r="L520" s="28" t="e">
        <f>VLOOKUP(B520,辅助信息!E:J,6,FALSE)</f>
        <v>#N/A</v>
      </c>
      <c r="M520" s="82">
        <v>45703</v>
      </c>
      <c r="N520" s="82"/>
      <c r="O520" s="15">
        <f ca="1" t="shared" si="10"/>
        <v>0</v>
      </c>
      <c r="P520" s="15">
        <f ca="1" t="shared" si="11"/>
        <v>133</v>
      </c>
      <c r="Q520" s="15" t="e">
        <f>VLOOKUP(B520,辅助信息!E:M,9,FALSE)</f>
        <v>#N/A</v>
      </c>
      <c r="R520" s="15"/>
    </row>
    <row r="521" hidden="1" spans="1:18">
      <c r="A521" s="15"/>
      <c r="B521" s="28" t="s">
        <v>80</v>
      </c>
      <c r="C521" s="58">
        <v>45706</v>
      </c>
      <c r="D521" s="28" t="e">
        <f>VLOOKUP(B521,辅助信息!E:K,7,FALSE)</f>
        <v>#N/A</v>
      </c>
      <c r="E521" s="28" t="str">
        <f>VLOOKUP(F521,辅助信息!A:B,2,FALSE)</f>
        <v>盘螺</v>
      </c>
      <c r="F521" s="28" t="s">
        <v>40</v>
      </c>
      <c r="G521" s="28">
        <v>15</v>
      </c>
      <c r="H521" s="28" t="e">
        <f>_xlfn._xlws.FILTER('[1]2025年已发货'!$E:$E,'[1]2025年已发货'!$F:$F&amp;'[1]2025年已发货'!$C:$C&amp;'[1]2025年已发货'!$G:$G&amp;'[1]2025年已发货'!$H:$H=C521&amp;F521&amp;I521&amp;J521,"未发货")</f>
        <v>#N/A</v>
      </c>
      <c r="I521" s="28" t="e">
        <f>VLOOKUP(B521,辅助信息!E:I,3,FALSE)</f>
        <v>#N/A</v>
      </c>
      <c r="J521" s="28" t="e">
        <f>VLOOKUP(B521,辅助信息!E:I,4,FALSE)</f>
        <v>#N/A</v>
      </c>
      <c r="K521" s="28" t="e">
        <f>VLOOKUP(J521,辅助信息!H:I,2,FALSE)</f>
        <v>#N/A</v>
      </c>
      <c r="L521" s="66"/>
      <c r="M521" s="82">
        <v>45703</v>
      </c>
      <c r="N521" s="82"/>
      <c r="O521" s="15">
        <f ca="1" t="shared" si="10"/>
        <v>0</v>
      </c>
      <c r="P521" s="15">
        <f ca="1" t="shared" si="11"/>
        <v>133</v>
      </c>
      <c r="Q521" s="15" t="e">
        <f>VLOOKUP(B521,辅助信息!E:M,9,FALSE)</f>
        <v>#N/A</v>
      </c>
      <c r="R521" s="15"/>
    </row>
    <row r="522" hidden="1" spans="1:18">
      <c r="A522" s="15"/>
      <c r="B522" s="28" t="s">
        <v>80</v>
      </c>
      <c r="C522" s="58">
        <v>45706</v>
      </c>
      <c r="D522" s="28" t="e">
        <f>VLOOKUP(B522,辅助信息!E:K,7,FALSE)</f>
        <v>#N/A</v>
      </c>
      <c r="E522" s="28" t="str">
        <f>VLOOKUP(F522,辅助信息!A:B,2,FALSE)</f>
        <v>螺纹钢</v>
      </c>
      <c r="F522" s="28" t="s">
        <v>27</v>
      </c>
      <c r="G522" s="28">
        <v>5</v>
      </c>
      <c r="H522" s="28" t="e">
        <f>_xlfn._xlws.FILTER('[1]2025年已发货'!$E:$E,'[1]2025年已发货'!$F:$F&amp;'[1]2025年已发货'!$C:$C&amp;'[1]2025年已发货'!$G:$G&amp;'[1]2025年已发货'!$H:$H=C522&amp;F522&amp;I522&amp;J522,"未发货")</f>
        <v>#N/A</v>
      </c>
      <c r="I522" s="28" t="e">
        <f>VLOOKUP(B522,辅助信息!E:I,3,FALSE)</f>
        <v>#N/A</v>
      </c>
      <c r="J522" s="28" t="e">
        <f>VLOOKUP(B522,辅助信息!E:I,4,FALSE)</f>
        <v>#N/A</v>
      </c>
      <c r="K522" s="28" t="e">
        <f>VLOOKUP(J522,辅助信息!H:I,2,FALSE)</f>
        <v>#N/A</v>
      </c>
      <c r="L522" s="66"/>
      <c r="M522" s="82">
        <v>45703</v>
      </c>
      <c r="N522" s="82"/>
      <c r="O522" s="15">
        <f ca="1" t="shared" si="10"/>
        <v>0</v>
      </c>
      <c r="P522" s="15">
        <f ca="1" t="shared" si="11"/>
        <v>133</v>
      </c>
      <c r="Q522" s="15"/>
      <c r="R522" s="15"/>
    </row>
    <row r="523" hidden="1" spans="1:18">
      <c r="A523" s="15"/>
      <c r="B523" s="28" t="s">
        <v>80</v>
      </c>
      <c r="C523" s="58">
        <v>45706</v>
      </c>
      <c r="D523" s="28" t="e">
        <f>VLOOKUP(B523,辅助信息!E:K,7,FALSE)</f>
        <v>#N/A</v>
      </c>
      <c r="E523" s="28" t="str">
        <f>VLOOKUP(F523,辅助信息!A:B,2,FALSE)</f>
        <v>螺纹钢</v>
      </c>
      <c r="F523" s="28" t="s">
        <v>32</v>
      </c>
      <c r="G523" s="28">
        <v>7</v>
      </c>
      <c r="H523" s="28" t="e">
        <f>_xlfn._xlws.FILTER('[1]2025年已发货'!$E:$E,'[1]2025年已发货'!$F:$F&amp;'[1]2025年已发货'!$C:$C&amp;'[1]2025年已发货'!$G:$G&amp;'[1]2025年已发货'!$H:$H=C523&amp;F523&amp;I523&amp;J523,"未发货")</f>
        <v>#N/A</v>
      </c>
      <c r="I523" s="28" t="e">
        <f>VLOOKUP(B523,辅助信息!E:I,3,FALSE)</f>
        <v>#N/A</v>
      </c>
      <c r="J523" s="28" t="e">
        <f>VLOOKUP(B523,辅助信息!E:I,4,FALSE)</f>
        <v>#N/A</v>
      </c>
      <c r="K523" s="28" t="e">
        <f>VLOOKUP(J523,辅助信息!H:I,2,FALSE)</f>
        <v>#N/A</v>
      </c>
      <c r="L523" s="64"/>
      <c r="M523" s="82">
        <v>45703</v>
      </c>
      <c r="N523" s="82"/>
      <c r="O523" s="15">
        <f ca="1" t="shared" si="10"/>
        <v>0</v>
      </c>
      <c r="P523" s="15">
        <f ca="1" t="shared" si="11"/>
        <v>133</v>
      </c>
      <c r="Q523" s="15"/>
      <c r="R523" s="15"/>
    </row>
    <row r="524" hidden="1" spans="1:18">
      <c r="A524" s="15"/>
      <c r="B524" s="28" t="s">
        <v>29</v>
      </c>
      <c r="C524" s="58">
        <v>45706</v>
      </c>
      <c r="D524" s="28" t="str">
        <f>VLOOKUP(B524,辅助信息!E:K,7,FALSE)</f>
        <v>JWDDCD2024102400111</v>
      </c>
      <c r="E524" s="28" t="str">
        <f>VLOOKUP(F524,辅助信息!A:B,2,FALSE)</f>
        <v>螺纹钢</v>
      </c>
      <c r="F524" s="28" t="s">
        <v>27</v>
      </c>
      <c r="G524" s="28">
        <v>15</v>
      </c>
      <c r="H524" s="28" t="str">
        <f>_xlfn._xlws.FILTER('[1]2025年已发货'!$E:$E,'[1]2025年已发货'!$F:$F&amp;'[1]2025年已发货'!$C:$C&amp;'[1]2025年已发货'!$G:$G&amp;'[1]2025年已发货'!$H:$H=C524&amp;F524&amp;I524&amp;J524,"未发货")</f>
        <v>未发货</v>
      </c>
      <c r="I524" s="28" t="str">
        <f>VLOOKUP(B524,辅助信息!E:I,3,FALSE)</f>
        <v>（五冶达州国道542项目-二工区黄家湾隧道工段）四川省达州市达川区赵固镇黄家坡</v>
      </c>
      <c r="J524" s="28" t="str">
        <f>VLOOKUP(B524,辅助信息!E:I,4,FALSE)</f>
        <v>罗永方</v>
      </c>
      <c r="K524" s="28">
        <f>VLOOKUP(J524,辅助信息!H:I,2,FALSE)</f>
        <v>13551450899</v>
      </c>
      <c r="L524" s="28" t="str">
        <f>VLOOKUP(B524,辅助信息!E:J,6,FALSE)</f>
        <v>五冶建设送货单,4份材质书,送货车型9.6米,装货前联系收货人核实到场规格,没提前告知进场规格现场不给予接收</v>
      </c>
      <c r="M524" s="82">
        <v>45705</v>
      </c>
      <c r="N524" s="15"/>
      <c r="O524" s="15">
        <f ca="1" t="shared" si="10"/>
        <v>0</v>
      </c>
      <c r="P524" s="15">
        <f ca="1" t="shared" si="11"/>
        <v>131</v>
      </c>
      <c r="Q524" s="15" t="str">
        <f>VLOOKUP(B524,辅助信息!E:M,9,FALSE)</f>
        <v>ZTWM-CDGS-XS-2024-0181-五冶天府-国道542项目（二批次）</v>
      </c>
      <c r="R524" s="15"/>
    </row>
    <row r="525" hidden="1" spans="1:18">
      <c r="A525" s="15"/>
      <c r="B525" s="28" t="s">
        <v>29</v>
      </c>
      <c r="C525" s="58">
        <v>45706</v>
      </c>
      <c r="D525" s="28" t="str">
        <f>VLOOKUP(B525,辅助信息!E:K,7,FALSE)</f>
        <v>JWDDCD2024102400111</v>
      </c>
      <c r="E525" s="28" t="str">
        <f>VLOOKUP(F525,辅助信息!A:B,2,FALSE)</f>
        <v>螺纹钢</v>
      </c>
      <c r="F525" s="28" t="s">
        <v>32</v>
      </c>
      <c r="G525" s="28">
        <v>20</v>
      </c>
      <c r="H525" s="28" t="str">
        <f>_xlfn._xlws.FILTER('[1]2025年已发货'!$E:$E,'[1]2025年已发货'!$F:$F&amp;'[1]2025年已发货'!$C:$C&amp;'[1]2025年已发货'!$G:$G&amp;'[1]2025年已发货'!$H:$H=C525&amp;F525&amp;I525&amp;J525,"未发货")</f>
        <v>未发货</v>
      </c>
      <c r="I525" s="28" t="str">
        <f>VLOOKUP(B525,辅助信息!E:I,3,FALSE)</f>
        <v>（五冶达州国道542项目-二工区黄家湾隧道工段）四川省达州市达川区赵固镇黄家坡</v>
      </c>
      <c r="J525" s="28" t="str">
        <f>VLOOKUP(B525,辅助信息!E:I,4,FALSE)</f>
        <v>罗永方</v>
      </c>
      <c r="K525" s="28">
        <f>VLOOKUP(J525,辅助信息!H:I,2,FALSE)</f>
        <v>13551450899</v>
      </c>
      <c r="L525" s="66"/>
      <c r="M525" s="82">
        <v>45705</v>
      </c>
      <c r="N525" s="15"/>
      <c r="O525" s="15">
        <f ca="1" t="shared" si="10"/>
        <v>0</v>
      </c>
      <c r="P525" s="15">
        <f ca="1" t="shared" si="11"/>
        <v>131</v>
      </c>
      <c r="Q525" s="15" t="str">
        <f>VLOOKUP(B525,辅助信息!E:M,9,FALSE)</f>
        <v>ZTWM-CDGS-XS-2024-0181-五冶天府-国道542项目（二批次）</v>
      </c>
      <c r="R525" s="15"/>
    </row>
    <row r="526" hidden="1" spans="1:18">
      <c r="A526" s="15"/>
      <c r="B526" s="28" t="s">
        <v>29</v>
      </c>
      <c r="C526" s="58">
        <v>45706</v>
      </c>
      <c r="D526" s="28" t="str">
        <f>VLOOKUP(B526,辅助信息!E:K,7,FALSE)</f>
        <v>JWDDCD2024102400111</v>
      </c>
      <c r="E526" s="28" t="str">
        <f>VLOOKUP(F526,辅助信息!A:B,2,FALSE)</f>
        <v>螺纹钢</v>
      </c>
      <c r="F526" s="28" t="s">
        <v>30</v>
      </c>
      <c r="G526" s="28">
        <v>35</v>
      </c>
      <c r="H526" s="28" t="str">
        <f>_xlfn._xlws.FILTER('[1]2025年已发货'!$E:$E,'[1]2025年已发货'!$F:$F&amp;'[1]2025年已发货'!$C:$C&amp;'[1]2025年已发货'!$G:$G&amp;'[1]2025年已发货'!$H:$H=C526&amp;F526&amp;I526&amp;J526,"未发货")</f>
        <v>未发货</v>
      </c>
      <c r="I526" s="28" t="str">
        <f>VLOOKUP(B526,辅助信息!E:I,3,FALSE)</f>
        <v>（五冶达州国道542项目-二工区黄家湾隧道工段）四川省达州市达川区赵固镇黄家坡</v>
      </c>
      <c r="J526" s="28" t="str">
        <f>VLOOKUP(B526,辅助信息!E:I,4,FALSE)</f>
        <v>罗永方</v>
      </c>
      <c r="K526" s="28">
        <f>VLOOKUP(J526,辅助信息!H:I,2,FALSE)</f>
        <v>13551450899</v>
      </c>
      <c r="L526" s="64"/>
      <c r="M526" s="82">
        <v>45705</v>
      </c>
      <c r="N526" s="15"/>
      <c r="O526" s="15">
        <f ca="1" t="shared" si="10"/>
        <v>0</v>
      </c>
      <c r="P526" s="15">
        <f ca="1" t="shared" si="11"/>
        <v>131</v>
      </c>
      <c r="Q526" s="15" t="str">
        <f>VLOOKUP(B526,辅助信息!E:M,9,FALSE)</f>
        <v>ZTWM-CDGS-XS-2024-0181-五冶天府-国道542项目（二批次）</v>
      </c>
      <c r="R526" s="15"/>
    </row>
    <row r="527" hidden="1" spans="1:18">
      <c r="A527" s="15" t="s">
        <v>93</v>
      </c>
      <c r="B527" s="28" t="s">
        <v>78</v>
      </c>
      <c r="C527" s="58">
        <v>45706</v>
      </c>
      <c r="D527" s="28" t="str">
        <f>VLOOKUP(B527,辅助信息!E:K,7,FALSE)</f>
        <v>JWDDCD2024102400111</v>
      </c>
      <c r="E527" s="28" t="str">
        <f>VLOOKUP(F527,辅助信息!A:B,2,FALSE)</f>
        <v>螺纹钢</v>
      </c>
      <c r="F527" s="28" t="s">
        <v>33</v>
      </c>
      <c r="G527" s="84">
        <v>35</v>
      </c>
      <c r="H527" s="28" t="str">
        <f>_xlfn._xlws.FILTER('[1]2025年已发货'!$E:$E,'[1]2025年已发货'!$F:$F&amp;'[1]2025年已发货'!$C:$C&amp;'[1]2025年已发货'!$G:$G&amp;'[1]2025年已发货'!$H:$H=C527&amp;F527&amp;I527&amp;J527,"未发货")</f>
        <v>未发货</v>
      </c>
      <c r="I527" s="28" t="str">
        <f>VLOOKUP(B527,辅助信息!E:I,3,FALSE)</f>
        <v>（五冶达州国道542项目-二工区巴河特大桥工段-4号墩）达州市达川区桥湾镇陈余村</v>
      </c>
      <c r="J527" s="28" t="str">
        <f>VLOOKUP(B527,辅助信息!E:I,4,FALSE)</f>
        <v>谭福中</v>
      </c>
      <c r="K527" s="28">
        <f>VLOOKUP(J527,辅助信息!H:I,2,FALSE)</f>
        <v>15828538619</v>
      </c>
      <c r="L527" s="28" t="str">
        <f>VLOOKUP(B527,辅助信息!E:J,6,FALSE)</f>
        <v>五冶建设送货单,4份材质书,送货车型9.6米,装货前联系收货人核实到场规格,没提前告知进场规格现场不给予接收</v>
      </c>
      <c r="M527" s="82">
        <v>45705</v>
      </c>
      <c r="N527" s="15"/>
      <c r="O527" s="15">
        <f ca="1" t="shared" si="10"/>
        <v>0</v>
      </c>
      <c r="P527" s="15">
        <f ca="1" t="shared" si="11"/>
        <v>131</v>
      </c>
      <c r="Q527" s="15" t="str">
        <f>VLOOKUP(B527,辅助信息!E:M,9,FALSE)</f>
        <v>ZTWM-CDGS-XS-2024-0181-五冶天府-国道542项目（二批次）</v>
      </c>
      <c r="R527" s="15"/>
    </row>
    <row r="528" hidden="1" spans="1:18">
      <c r="A528" s="15"/>
      <c r="B528" s="28" t="s">
        <v>69</v>
      </c>
      <c r="C528" s="58">
        <v>45706</v>
      </c>
      <c r="D528" s="28" t="str">
        <f>VLOOKUP(B528,辅助信息!E:K,7,FALSE)</f>
        <v>JWDDCD2025052800131</v>
      </c>
      <c r="E528" s="28" t="str">
        <f>VLOOKUP(F528,辅助信息!A:B,2,FALSE)</f>
        <v>螺纹钢</v>
      </c>
      <c r="F528" s="28" t="s">
        <v>21</v>
      </c>
      <c r="G528" s="28">
        <v>30</v>
      </c>
      <c r="H528" s="28" t="str">
        <f>_xlfn._xlws.FILTER('[1]2025年已发货'!$E:$E,'[1]2025年已发货'!$F:$F&amp;'[1]2025年已发货'!$C:$C&amp;'[1]2025年已发货'!$G:$G&amp;'[1]2025年已发货'!$H:$H=C528&amp;F528&amp;I528&amp;J528,"未发货")</f>
        <v>未发货</v>
      </c>
      <c r="I528" s="28" t="str">
        <f>VLOOKUP(B528,辅助信息!E:I,3,FALSE)</f>
        <v>（商投建工达州中医药科技园-4工区-2号楼）达州市通川区达州中医药职业学院犀牛大道北段</v>
      </c>
      <c r="J528" s="28" t="str">
        <f>VLOOKUP(B528,辅助信息!E:I,4,FALSE)</f>
        <v>张扬</v>
      </c>
      <c r="K528" s="28">
        <f>VLOOKUP(J528,辅助信息!H:I,2,FALSE)</f>
        <v>18381904567</v>
      </c>
      <c r="L528" s="28"/>
      <c r="M528" s="82">
        <v>45704</v>
      </c>
      <c r="N528" s="15"/>
      <c r="O528" s="15">
        <f ca="1" t="shared" si="10"/>
        <v>0</v>
      </c>
      <c r="P528" s="15">
        <f ca="1" t="shared" si="11"/>
        <v>132</v>
      </c>
      <c r="Q528" s="15" t="str">
        <f>VLOOKUP(B528,辅助信息!E:M,9,FALSE)</f>
        <v>ZTWM-CDGS-XS-2024-0134-商投建工达州中医药科技成果示范园项目</v>
      </c>
      <c r="R528" s="15"/>
    </row>
    <row r="529" s="15" customFormat="1" hidden="1" spans="2:17">
      <c r="B529" s="28" t="s">
        <v>84</v>
      </c>
      <c r="C529" s="58">
        <v>45706</v>
      </c>
      <c r="D529" s="28" t="str">
        <f>VLOOKUP(B529,辅助信息!E:K,7,FALSE)</f>
        <v>JWDDCD2024102400111</v>
      </c>
      <c r="E529" s="28" t="str">
        <f>VLOOKUP(F529,辅助信息!A:B,2,FALSE)</f>
        <v>螺纹钢</v>
      </c>
      <c r="F529" s="28" t="s">
        <v>27</v>
      </c>
      <c r="G529" s="28">
        <v>8</v>
      </c>
      <c r="H529" s="28" t="str">
        <f>_xlfn._xlws.FILTER('[1]2025年已发货'!$E:$E,'[1]2025年已发货'!$F:$F&amp;'[1]2025年已发货'!$C:$C&amp;'[1]2025年已发货'!$G:$G&amp;'[1]2025年已发货'!$H:$H=C529&amp;F529&amp;I529&amp;J529,"未发货")</f>
        <v>未发货</v>
      </c>
      <c r="I529" s="28" t="str">
        <f>VLOOKUP(B529,辅助信息!E:I,3,FALSE)</f>
        <v>（五冶达州国道542项目-一工区路基一工段）四川省达州市达川区石梯火车站盖板加工点</v>
      </c>
      <c r="J529" s="28" t="str">
        <f>VLOOKUP(B529,辅助信息!E:I,4,FALSE)</f>
        <v>郑松</v>
      </c>
      <c r="K529" s="28">
        <f>VLOOKUP(J529,辅助信息!H:I,2,FALSE)</f>
        <v>13527304849</v>
      </c>
      <c r="L529" s="28" t="str">
        <f>VLOOKUP(B529,辅助信息!E:J,6,FALSE)</f>
        <v>五冶建设送货单,送货车型13米,装货前联系收货人核实到场规格,没提前告知进场规格现场不给予接收</v>
      </c>
      <c r="M529" s="82">
        <v>45705</v>
      </c>
      <c r="O529" s="15">
        <f ca="1" t="shared" si="10"/>
        <v>0</v>
      </c>
      <c r="P529" s="15">
        <f ca="1" t="shared" si="11"/>
        <v>131</v>
      </c>
      <c r="Q529" s="15" t="str">
        <f>VLOOKUP(B529,辅助信息!E:M,9,FALSE)</f>
        <v>ZTWM-CDGS-XS-2024-0181-五冶天府-国道542项目（二批次）</v>
      </c>
    </row>
    <row r="530" s="15" customFormat="1" hidden="1" spans="2:17">
      <c r="B530" s="28" t="s">
        <v>84</v>
      </c>
      <c r="C530" s="58">
        <v>45706</v>
      </c>
      <c r="D530" s="28" t="str">
        <f>VLOOKUP(B530,辅助信息!E:K,7,FALSE)</f>
        <v>JWDDCD2024102400111</v>
      </c>
      <c r="E530" s="28" t="str">
        <f>VLOOKUP(F530,辅助信息!A:B,2,FALSE)</f>
        <v>螺纹钢</v>
      </c>
      <c r="F530" s="28" t="s">
        <v>33</v>
      </c>
      <c r="G530" s="28">
        <v>8</v>
      </c>
      <c r="H530" s="28" t="str">
        <f>_xlfn._xlws.FILTER('[1]2025年已发货'!$E:$E,'[1]2025年已发货'!$F:$F&amp;'[1]2025年已发货'!$C:$C&amp;'[1]2025年已发货'!$G:$G&amp;'[1]2025年已发货'!$H:$H=C530&amp;F530&amp;I530&amp;J530,"未发货")</f>
        <v>未发货</v>
      </c>
      <c r="I530" s="28" t="str">
        <f>VLOOKUP(B530,辅助信息!E:I,3,FALSE)</f>
        <v>（五冶达州国道542项目-一工区路基一工段）四川省达州市达川区石梯火车站盖板加工点</v>
      </c>
      <c r="J530" s="28" t="str">
        <f>VLOOKUP(B530,辅助信息!E:I,4,FALSE)</f>
        <v>郑松</v>
      </c>
      <c r="K530" s="28">
        <f>VLOOKUP(J530,辅助信息!H:I,2,FALSE)</f>
        <v>13527304849</v>
      </c>
      <c r="L530" s="66"/>
      <c r="M530" s="82">
        <v>45705</v>
      </c>
      <c r="O530" s="15">
        <f ca="1" t="shared" ref="O530:O593" si="12">IF(OR(M530="",N530&lt;&gt;""),"",MAX(M530-TODAY(),0))</f>
        <v>0</v>
      </c>
      <c r="P530" s="15">
        <f ca="1">IF(M530="","",IF(N530&lt;&gt;"",MAX(N530-M530,0),IF(TODAY()&gt;M530,TODAY()-M530,0)))</f>
        <v>131</v>
      </c>
      <c r="Q530" s="15" t="str">
        <f>VLOOKUP(B530,辅助信息!E:M,9,FALSE)</f>
        <v>ZTWM-CDGS-XS-2024-0181-五冶天府-国道542项目（二批次）</v>
      </c>
    </row>
    <row r="531" s="15" customFormat="1" hidden="1" spans="2:17">
      <c r="B531" s="28" t="s">
        <v>84</v>
      </c>
      <c r="C531" s="58">
        <v>45706</v>
      </c>
      <c r="D531" s="28" t="str">
        <f>VLOOKUP(B531,辅助信息!E:K,7,FALSE)</f>
        <v>JWDDCD2024102400111</v>
      </c>
      <c r="E531" s="28" t="str">
        <f>VLOOKUP(F531,辅助信息!A:B,2,FALSE)</f>
        <v>螺纹钢</v>
      </c>
      <c r="F531" s="28" t="s">
        <v>18</v>
      </c>
      <c r="G531" s="28">
        <v>12</v>
      </c>
      <c r="H531" s="28" t="str">
        <f>_xlfn._xlws.FILTER('[1]2025年已发货'!$E:$E,'[1]2025年已发货'!$F:$F&amp;'[1]2025年已发货'!$C:$C&amp;'[1]2025年已发货'!$G:$G&amp;'[1]2025年已发货'!$H:$H=C531&amp;F531&amp;I531&amp;J531,"未发货")</f>
        <v>未发货</v>
      </c>
      <c r="I531" s="28" t="str">
        <f>VLOOKUP(B531,辅助信息!E:I,3,FALSE)</f>
        <v>（五冶达州国道542项目-一工区路基一工段）四川省达州市达川区石梯火车站盖板加工点</v>
      </c>
      <c r="J531" s="28" t="str">
        <f>VLOOKUP(B531,辅助信息!E:I,4,FALSE)</f>
        <v>郑松</v>
      </c>
      <c r="K531" s="28">
        <f>VLOOKUP(J531,辅助信息!H:I,2,FALSE)</f>
        <v>13527304849</v>
      </c>
      <c r="L531" s="64"/>
      <c r="M531" s="82">
        <v>45705</v>
      </c>
      <c r="O531" s="15">
        <f ca="1" t="shared" si="12"/>
        <v>0</v>
      </c>
      <c r="P531" s="15">
        <v>3</v>
      </c>
      <c r="Q531" s="15" t="str">
        <f>VLOOKUP(B531,辅助信息!E:M,9,FALSE)</f>
        <v>ZTWM-CDGS-XS-2024-0181-五冶天府-国道542项目（二批次）</v>
      </c>
    </row>
    <row r="532" s="15" customFormat="1" hidden="1" spans="1:17">
      <c r="A532" s="15" t="s">
        <v>93</v>
      </c>
      <c r="B532" s="28" t="s">
        <v>75</v>
      </c>
      <c r="C532" s="58">
        <v>45706</v>
      </c>
      <c r="D532" s="28" t="str">
        <f>VLOOKUP(B532,辅助信息!E:K,7,FALSE)</f>
        <v>JWDDCD2024102400111</v>
      </c>
      <c r="E532" s="28" t="str">
        <f>VLOOKUP(F532,辅助信息!A:B,2,FALSE)</f>
        <v>螺纹钢</v>
      </c>
      <c r="F532" s="28" t="s">
        <v>65</v>
      </c>
      <c r="G532" s="28">
        <v>35</v>
      </c>
      <c r="H532" s="28" t="str">
        <f>_xlfn._xlws.FILTER('[1]2025年已发货'!$E:$E,'[1]2025年已发货'!$F:$F&amp;'[1]2025年已发货'!$C:$C&amp;'[1]2025年已发货'!$G:$G&amp;'[1]2025年已发货'!$H:$H=C532&amp;F532&amp;I532&amp;J532,"未发货")</f>
        <v>未发货</v>
      </c>
      <c r="I532" s="28" t="str">
        <f>VLOOKUP(B532,辅助信息!E:I,3,FALSE)</f>
        <v>（五冶达州国道542项目-一工区桥梁一工段）四川省达州市四川省达州市达川区石桥镇武寨村</v>
      </c>
      <c r="J532" s="28" t="str">
        <f>VLOOKUP(B532,辅助信息!E:I,4,FALSE)</f>
        <v>杨勇</v>
      </c>
      <c r="K532" s="28">
        <f>VLOOKUP(J532,辅助信息!H:I,2,FALSE)</f>
        <v>18398563998</v>
      </c>
      <c r="L532" s="28" t="str">
        <f>VLOOKUP(B532,辅助信息!E:J,6,FALSE)</f>
        <v>五冶建设送货单,送货车型13米,装货前联系收货人核实到场规格,没提前告知进场规格现场不给予接收</v>
      </c>
      <c r="M532" s="82">
        <v>45709</v>
      </c>
      <c r="O532" s="15">
        <f ca="1" t="shared" si="12"/>
        <v>0</v>
      </c>
      <c r="P532" s="15">
        <f ca="1" t="shared" ref="P532:P570" si="13">IF(M532="","",IF(N532&lt;&gt;"",MAX(N532-M532,0),IF(TODAY()&gt;M532,TODAY()-M532,0)))</f>
        <v>127</v>
      </c>
      <c r="Q532" s="15" t="str">
        <f>VLOOKUP(B532,辅助信息!E:M,9,FALSE)</f>
        <v>ZTWM-CDGS-XS-2024-0181-五冶天府-国道542项目（二批次）</v>
      </c>
    </row>
    <row r="533" s="15" customFormat="1" hidden="1" spans="2:17">
      <c r="B533" s="28" t="s">
        <v>87</v>
      </c>
      <c r="C533" s="58">
        <v>45706</v>
      </c>
      <c r="D533" s="28" t="str">
        <f>VLOOKUP(B533,辅助信息!E:K,7,FALSE)</f>
        <v>JWDDCD2024102400111</v>
      </c>
      <c r="E533" s="28" t="str">
        <f>VLOOKUP(F533,辅助信息!A:B,2,FALSE)</f>
        <v>螺纹钢</v>
      </c>
      <c r="F533" s="28" t="s">
        <v>27</v>
      </c>
      <c r="G533" s="28">
        <v>8</v>
      </c>
      <c r="H533" s="28" t="str">
        <f>_xlfn._xlws.FILTER('[1]2025年已发货'!$E:$E,'[1]2025年已发货'!$F:$F&amp;'[1]2025年已发货'!$C:$C&amp;'[1]2025年已发货'!$G:$G&amp;'[1]2025年已发货'!$H:$H=C533&amp;F533&amp;I533&amp;J533,"未发货")</f>
        <v>未发货</v>
      </c>
      <c r="I533" s="28" t="str">
        <f>VLOOKUP(B533,辅助信息!E:I,3,FALSE)</f>
        <v>（五冶达州国道542项目-一工区桥梁二工段）四川省达州市达川区达川区石梯镇石成村</v>
      </c>
      <c r="J533" s="28" t="str">
        <f>VLOOKUP(B533,辅助信息!E:I,4,FALSE)</f>
        <v>夏树彬</v>
      </c>
      <c r="K533" s="28">
        <f>VLOOKUP(J533,辅助信息!H:I,2,FALSE)</f>
        <v>13518183653</v>
      </c>
      <c r="L533" s="28" t="str">
        <f>VLOOKUP(B533,辅助信息!E:J,6,FALSE)</f>
        <v>五冶建设送货单,送货车型9.6米,装货前联系收货人核实到场规格,没提前告知进场规格现场不给予接收</v>
      </c>
      <c r="M533" s="82">
        <v>45706</v>
      </c>
      <c r="O533" s="15">
        <f ca="1" t="shared" si="12"/>
        <v>0</v>
      </c>
      <c r="P533" s="15">
        <f ca="1" t="shared" si="13"/>
        <v>130</v>
      </c>
      <c r="Q533" s="15" t="str">
        <f>VLOOKUP(B533,辅助信息!E:M,9,FALSE)</f>
        <v>ZTWM-CDGS-XS-2024-0181-五冶天府-国道542项目（二批次）</v>
      </c>
    </row>
    <row r="534" s="15" customFormat="1" hidden="1" spans="2:17">
      <c r="B534" s="28" t="s">
        <v>87</v>
      </c>
      <c r="C534" s="58">
        <v>45706</v>
      </c>
      <c r="D534" s="28" t="str">
        <f>VLOOKUP(B534,辅助信息!E:K,7,FALSE)</f>
        <v>JWDDCD2024102400111</v>
      </c>
      <c r="E534" s="28" t="str">
        <f>VLOOKUP(F534,辅助信息!A:B,2,FALSE)</f>
        <v>螺纹钢</v>
      </c>
      <c r="F534" s="28" t="s">
        <v>65</v>
      </c>
      <c r="G534" s="28">
        <v>27</v>
      </c>
      <c r="H534" s="28" t="str">
        <f>_xlfn._xlws.FILTER('[1]2025年已发货'!$E:$E,'[1]2025年已发货'!$F:$F&amp;'[1]2025年已发货'!$C:$C&amp;'[1]2025年已发货'!$G:$G&amp;'[1]2025年已发货'!$H:$H=C534&amp;F534&amp;I534&amp;J534,"未发货")</f>
        <v>未发货</v>
      </c>
      <c r="I534" s="28" t="str">
        <f>VLOOKUP(B534,辅助信息!E:I,3,FALSE)</f>
        <v>（五冶达州国道542项目-一工区桥梁二工段）四川省达州市达川区达川区石梯镇石成村</v>
      </c>
      <c r="J534" s="28" t="str">
        <f>VLOOKUP(B534,辅助信息!E:I,4,FALSE)</f>
        <v>夏树彬</v>
      </c>
      <c r="K534" s="28">
        <f>VLOOKUP(J534,辅助信息!H:I,2,FALSE)</f>
        <v>13518183653</v>
      </c>
      <c r="L534" s="64"/>
      <c r="M534" s="82">
        <v>45706</v>
      </c>
      <c r="O534" s="15">
        <f ca="1" t="shared" si="12"/>
        <v>0</v>
      </c>
      <c r="P534" s="15">
        <f ca="1" t="shared" si="13"/>
        <v>130</v>
      </c>
      <c r="Q534" s="15" t="str">
        <f>VLOOKUP(B534,辅助信息!E:M,9,FALSE)</f>
        <v>ZTWM-CDGS-XS-2024-0181-五冶天府-国道542项目（二批次）</v>
      </c>
    </row>
    <row r="535" s="15" customFormat="1" hidden="1" spans="2:17">
      <c r="B535" s="28" t="s">
        <v>74</v>
      </c>
      <c r="C535" s="58">
        <v>45706</v>
      </c>
      <c r="D535" s="28" t="str">
        <f>VLOOKUP(B535,辅助信息!E:K,7,FALSE)</f>
        <v>JWDDCD2024102400111</v>
      </c>
      <c r="E535" s="28" t="str">
        <f>VLOOKUP(F535,辅助信息!A:B,2,FALSE)</f>
        <v>螺纹钢</v>
      </c>
      <c r="F535" s="28" t="s">
        <v>19</v>
      </c>
      <c r="G535" s="28">
        <v>12</v>
      </c>
      <c r="H535" s="28" t="str">
        <f>_xlfn._xlws.FILTER('[1]2025年已发货'!$E:$E,'[1]2025年已发货'!$F:$F&amp;'[1]2025年已发货'!$C:$C&amp;'[1]2025年已发货'!$G:$G&amp;'[1]2025年已发货'!$H:$H=C535&amp;F535&amp;I535&amp;J535,"未发货")</f>
        <v>未发货</v>
      </c>
      <c r="I535" s="28" t="str">
        <f>VLOOKUP(B535,辅助信息!E:I,3,FALSE)</f>
        <v>（五冶达州国道542项目-桥梁4标）四川省达州市达川区大堰镇双井村</v>
      </c>
      <c r="J535" s="28" t="str">
        <f>VLOOKUP(B535,辅助信息!E:I,4,FALSE)</f>
        <v>吴志强</v>
      </c>
      <c r="K535" s="28">
        <f>VLOOKUP(J535,辅助信息!H:I,2,FALSE)</f>
        <v>18820030907</v>
      </c>
      <c r="L535" s="28" t="str">
        <f>VLOOKUP(B535,辅助信息!E:J,6,FALSE)</f>
        <v>五冶建设送货单,送货车型13米,装货前联系收货人核实到场规格,没提前告知进场规格现场不给予接收</v>
      </c>
      <c r="M535" s="82">
        <v>45711</v>
      </c>
      <c r="O535" s="15">
        <f ca="1" t="shared" si="12"/>
        <v>0</v>
      </c>
      <c r="P535" s="15">
        <f ca="1" t="shared" si="13"/>
        <v>125</v>
      </c>
      <c r="Q535" s="15" t="str">
        <f>VLOOKUP(B535,辅助信息!E:M,9,FALSE)</f>
        <v>ZTWM-CDGS-XS-2024-0181-五冶天府-国道542项目（二批次）</v>
      </c>
    </row>
    <row r="536" s="15" customFormat="1" hidden="1" spans="2:17">
      <c r="B536" s="28" t="s">
        <v>74</v>
      </c>
      <c r="C536" s="58">
        <v>45706</v>
      </c>
      <c r="D536" s="28" t="str">
        <f>VLOOKUP(B536,辅助信息!E:K,7,FALSE)</f>
        <v>JWDDCD2024102400111</v>
      </c>
      <c r="E536" s="28" t="str">
        <f>VLOOKUP(F536,辅助信息!A:B,2,FALSE)</f>
        <v>螺纹钢</v>
      </c>
      <c r="F536" s="28" t="s">
        <v>33</v>
      </c>
      <c r="G536" s="28">
        <v>12</v>
      </c>
      <c r="H536" s="28" t="str">
        <f>_xlfn._xlws.FILTER('[1]2025年已发货'!$E:$E,'[1]2025年已发货'!$F:$F&amp;'[1]2025年已发货'!$C:$C&amp;'[1]2025年已发货'!$G:$G&amp;'[1]2025年已发货'!$H:$H=C536&amp;F536&amp;I536&amp;J536,"未发货")</f>
        <v>未发货</v>
      </c>
      <c r="I536" s="28" t="str">
        <f>VLOOKUP(B536,辅助信息!E:I,3,FALSE)</f>
        <v>（五冶达州国道542项目-桥梁4标）四川省达州市达川区大堰镇双井村</v>
      </c>
      <c r="J536" s="28" t="str">
        <f>VLOOKUP(B536,辅助信息!E:I,4,FALSE)</f>
        <v>吴志强</v>
      </c>
      <c r="K536" s="28">
        <f>VLOOKUP(J536,辅助信息!H:I,2,FALSE)</f>
        <v>18820030907</v>
      </c>
      <c r="L536" s="66"/>
      <c r="M536" s="82">
        <v>45711</v>
      </c>
      <c r="O536" s="15">
        <f ca="1" t="shared" si="12"/>
        <v>0</v>
      </c>
      <c r="P536" s="15">
        <f ca="1" t="shared" si="13"/>
        <v>125</v>
      </c>
      <c r="Q536" s="15" t="str">
        <f>VLOOKUP(B536,辅助信息!E:M,9,FALSE)</f>
        <v>ZTWM-CDGS-XS-2024-0181-五冶天府-国道542项目（二批次）</v>
      </c>
    </row>
    <row r="537" s="15" customFormat="1" hidden="1" spans="2:17">
      <c r="B537" s="28" t="s">
        <v>74</v>
      </c>
      <c r="C537" s="58">
        <v>45706</v>
      </c>
      <c r="D537" s="28" t="str">
        <f>VLOOKUP(B537,辅助信息!E:K,7,FALSE)</f>
        <v>JWDDCD2024102400111</v>
      </c>
      <c r="E537" s="28" t="str">
        <f>VLOOKUP(F537,辅助信息!A:B,2,FALSE)</f>
        <v>螺纹钢</v>
      </c>
      <c r="F537" s="28" t="s">
        <v>28</v>
      </c>
      <c r="G537" s="28">
        <v>12</v>
      </c>
      <c r="H537" s="28" t="str">
        <f>_xlfn._xlws.FILTER('[1]2025年已发货'!$E:$E,'[1]2025年已发货'!$F:$F&amp;'[1]2025年已发货'!$C:$C&amp;'[1]2025年已发货'!$G:$G&amp;'[1]2025年已发货'!$H:$H=C537&amp;F537&amp;I537&amp;J537,"未发货")</f>
        <v>未发货</v>
      </c>
      <c r="I537" s="28" t="str">
        <f>VLOOKUP(B537,辅助信息!E:I,3,FALSE)</f>
        <v>（五冶达州国道542项目-桥梁4标）四川省达州市达川区大堰镇双井村</v>
      </c>
      <c r="J537" s="28" t="str">
        <f>VLOOKUP(B537,辅助信息!E:I,4,FALSE)</f>
        <v>吴志强</v>
      </c>
      <c r="K537" s="28">
        <f>VLOOKUP(J537,辅助信息!H:I,2,FALSE)</f>
        <v>18820030907</v>
      </c>
      <c r="L537" s="66"/>
      <c r="M537" s="82">
        <v>45711</v>
      </c>
      <c r="O537" s="15">
        <f ca="1" t="shared" si="12"/>
        <v>0</v>
      </c>
      <c r="P537" s="15">
        <f ca="1" t="shared" si="13"/>
        <v>125</v>
      </c>
      <c r="Q537" s="15" t="str">
        <f>VLOOKUP(B537,辅助信息!E:M,9,FALSE)</f>
        <v>ZTWM-CDGS-XS-2024-0181-五冶天府-国道542项目（二批次）</v>
      </c>
    </row>
    <row r="538" s="15" customFormat="1" hidden="1" spans="2:17">
      <c r="B538" s="28" t="s">
        <v>74</v>
      </c>
      <c r="C538" s="58">
        <v>45706</v>
      </c>
      <c r="D538" s="28" t="str">
        <f>VLOOKUP(B538,辅助信息!E:K,7,FALSE)</f>
        <v>JWDDCD2024102400111</v>
      </c>
      <c r="E538" s="28" t="str">
        <f>VLOOKUP(F538,辅助信息!A:B,2,FALSE)</f>
        <v>螺纹钢</v>
      </c>
      <c r="F538" s="28" t="s">
        <v>18</v>
      </c>
      <c r="G538" s="28">
        <v>3</v>
      </c>
      <c r="H538" s="28" t="str">
        <f>_xlfn._xlws.FILTER('[1]2025年已发货'!$E:$E,'[1]2025年已发货'!$F:$F&amp;'[1]2025年已发货'!$C:$C&amp;'[1]2025年已发货'!$G:$G&amp;'[1]2025年已发货'!$H:$H=C538&amp;F538&amp;I538&amp;J538,"未发货")</f>
        <v>未发货</v>
      </c>
      <c r="I538" s="28" t="str">
        <f>VLOOKUP(B538,辅助信息!E:I,3,FALSE)</f>
        <v>（五冶达州国道542项目-桥梁4标）四川省达州市达川区大堰镇双井村</v>
      </c>
      <c r="J538" s="28" t="str">
        <f>VLOOKUP(B538,辅助信息!E:I,4,FALSE)</f>
        <v>吴志强</v>
      </c>
      <c r="K538" s="28">
        <f>VLOOKUP(J538,辅助信息!H:I,2,FALSE)</f>
        <v>18820030907</v>
      </c>
      <c r="L538" s="64"/>
      <c r="M538" s="82">
        <v>45711</v>
      </c>
      <c r="O538" s="15">
        <f ca="1" t="shared" si="12"/>
        <v>0</v>
      </c>
      <c r="P538" s="15">
        <f ca="1" t="shared" si="13"/>
        <v>125</v>
      </c>
      <c r="Q538" s="15" t="str">
        <f>VLOOKUP(B538,辅助信息!E:M,9,FALSE)</f>
        <v>ZTWM-CDGS-XS-2024-0181-五冶天府-国道542项目（二批次）</v>
      </c>
    </row>
    <row r="539" s="15" customFormat="1" hidden="1" spans="1:17">
      <c r="A539" s="15" t="s">
        <v>94</v>
      </c>
      <c r="B539" s="28" t="s">
        <v>79</v>
      </c>
      <c r="C539" s="58">
        <v>45706</v>
      </c>
      <c r="D539" s="28" t="str">
        <f>VLOOKUP(B539,辅助信息!E:K,7,FALSE)</f>
        <v>JWDDCD2024102400111</v>
      </c>
      <c r="E539" s="28" t="str">
        <f>VLOOKUP(F539,辅助信息!A:B,2,FALSE)</f>
        <v>螺纹钢</v>
      </c>
      <c r="F539" s="28" t="s">
        <v>19</v>
      </c>
      <c r="G539" s="28">
        <v>20</v>
      </c>
      <c r="H539" s="28">
        <f>_xlfn._xlws.FILTER('[1]2025年已发货'!$E:$E,'[1]2025年已发货'!$F:$F&amp;'[1]2025年已发货'!$C:$C&amp;'[1]2025年已发货'!$G:$G&amp;'[1]2025年已发货'!$H:$H=C539&amp;F539&amp;I539&amp;J539,"未发货")</f>
        <v>20</v>
      </c>
      <c r="I539" s="28" t="str">
        <f>VLOOKUP(B539,辅助信息!E:I,3,FALSE)</f>
        <v>（五冶达州国道542项目-养护工区）四川省达州市达川区管村镇油房村</v>
      </c>
      <c r="J539" s="28" t="str">
        <f>VLOOKUP(B539,辅助信息!E:I,4,FALSE)</f>
        <v>侯自强</v>
      </c>
      <c r="K539" s="28">
        <f>VLOOKUP(J539,辅助信息!H:I,2,FALSE)</f>
        <v>13281725223</v>
      </c>
      <c r="L539" s="28" t="str">
        <f>VLOOKUP(B539,辅助信息!E:J,6,FALSE)</f>
        <v>五冶建设送货单,送货车型9.6米,装货前联系收货人核实到场规格,没提前告知进场规格现场不给予接收</v>
      </c>
      <c r="O539" s="15" t="str">
        <f ca="1" t="shared" si="12"/>
        <v/>
      </c>
      <c r="P539" s="15" t="str">
        <f ca="1" t="shared" si="13"/>
        <v/>
      </c>
      <c r="Q539" s="15" t="str">
        <f>VLOOKUP(B539,辅助信息!E:M,9,FALSE)</f>
        <v>ZTWM-CDGS-XS-2024-0181-五冶天府-国道542项目（二批次）</v>
      </c>
    </row>
    <row r="540" s="15" customFormat="1" hidden="1" spans="2:17">
      <c r="B540" s="28" t="s">
        <v>79</v>
      </c>
      <c r="C540" s="58">
        <v>45706</v>
      </c>
      <c r="D540" s="28" t="str">
        <f>VLOOKUP(B540,辅助信息!E:K,7,FALSE)</f>
        <v>JWDDCD2024102400111</v>
      </c>
      <c r="E540" s="28" t="str">
        <f>VLOOKUP(F540,辅助信息!A:B,2,FALSE)</f>
        <v>螺纹钢</v>
      </c>
      <c r="F540" s="28" t="s">
        <v>32</v>
      </c>
      <c r="G540" s="28">
        <v>9</v>
      </c>
      <c r="H540" s="28">
        <f>_xlfn._xlws.FILTER('[1]2025年已发货'!$E:$E,'[1]2025年已发货'!$F:$F&amp;'[1]2025年已发货'!$C:$C&amp;'[1]2025年已发货'!$G:$G&amp;'[1]2025年已发货'!$H:$H=C540&amp;F540&amp;I540&amp;J540,"未发货")</f>
        <v>9</v>
      </c>
      <c r="I540" s="28" t="str">
        <f>VLOOKUP(B540,辅助信息!E:I,3,FALSE)</f>
        <v>（五冶达州国道542项目-养护工区）四川省达州市达川区管村镇油房村</v>
      </c>
      <c r="J540" s="28" t="str">
        <f>VLOOKUP(B540,辅助信息!E:I,4,FALSE)</f>
        <v>侯自强</v>
      </c>
      <c r="K540" s="28">
        <f>VLOOKUP(J540,辅助信息!H:I,2,FALSE)</f>
        <v>13281725223</v>
      </c>
      <c r="L540" s="66"/>
      <c r="O540" s="15" t="str">
        <f ca="1" t="shared" si="12"/>
        <v/>
      </c>
      <c r="P540" s="15" t="str">
        <f ca="1" t="shared" si="13"/>
        <v/>
      </c>
      <c r="Q540" s="15" t="str">
        <f>VLOOKUP(B540,辅助信息!E:M,9,FALSE)</f>
        <v>ZTWM-CDGS-XS-2024-0181-五冶天府-国道542项目（二批次）</v>
      </c>
    </row>
    <row r="541" s="15" customFormat="1" hidden="1" spans="2:17">
      <c r="B541" s="28" t="s">
        <v>79</v>
      </c>
      <c r="C541" s="58">
        <v>45706</v>
      </c>
      <c r="D541" s="28" t="str">
        <f>VLOOKUP(B541,辅助信息!E:K,7,FALSE)</f>
        <v>JWDDCD2024102400111</v>
      </c>
      <c r="E541" s="28" t="str">
        <f>VLOOKUP(F541,辅助信息!A:B,2,FALSE)</f>
        <v>螺纹钢</v>
      </c>
      <c r="F541" s="28" t="s">
        <v>18</v>
      </c>
      <c r="G541" s="28">
        <f>90-69</f>
        <v>21</v>
      </c>
      <c r="H541" s="28">
        <f>_xlfn._xlws.FILTER('[1]2025年已发货'!$E:$E,'[1]2025年已发货'!$F:$F&amp;'[1]2025年已发货'!$C:$C&amp;'[1]2025年已发货'!$G:$G&amp;'[1]2025年已发货'!$H:$H=C541&amp;F541&amp;I541&amp;J541,"未发货")</f>
        <v>21</v>
      </c>
      <c r="I541" s="28" t="str">
        <f>VLOOKUP(B541,辅助信息!E:I,3,FALSE)</f>
        <v>（五冶达州国道542项目-养护工区）四川省达州市达川区管村镇油房村</v>
      </c>
      <c r="J541" s="28" t="str">
        <f>VLOOKUP(B541,辅助信息!E:I,4,FALSE)</f>
        <v>侯自强</v>
      </c>
      <c r="K541" s="28">
        <f>VLOOKUP(J541,辅助信息!H:I,2,FALSE)</f>
        <v>13281725223</v>
      </c>
      <c r="L541" s="64"/>
      <c r="O541" s="15" t="str">
        <f ca="1" t="shared" si="12"/>
        <v/>
      </c>
      <c r="P541" s="15" t="str">
        <f ca="1" t="shared" si="13"/>
        <v/>
      </c>
      <c r="Q541" s="15" t="str">
        <f>VLOOKUP(B541,辅助信息!E:M,9,FALSE)</f>
        <v>ZTWM-CDGS-XS-2024-0181-五冶天府-国道542项目（二批次）</v>
      </c>
    </row>
    <row r="542" s="15" customFormat="1" hidden="1" spans="1:17">
      <c r="A542" s="49"/>
      <c r="B542" s="28" t="s">
        <v>88</v>
      </c>
      <c r="C542" s="58">
        <v>45706</v>
      </c>
      <c r="D542" s="28" t="str">
        <f>VLOOKUP(B542,辅助信息!E:K,7,FALSE)</f>
        <v>JWDDCD2025051000019</v>
      </c>
      <c r="E542" s="28" t="str">
        <f>VLOOKUP(F542,辅助信息!A:B,2,FALSE)</f>
        <v>高线</v>
      </c>
      <c r="F542" s="28" t="s">
        <v>57</v>
      </c>
      <c r="G542" s="24">
        <v>6</v>
      </c>
      <c r="H542" s="24" t="str">
        <f>_xlfn._xlws.FILTER('[1]2025年已发货'!$E:$E,'[1]2025年已发货'!$F:$F&amp;'[1]2025年已发货'!$C:$C&amp;'[1]2025年已发货'!$G:$G&amp;'[1]2025年已发货'!$H:$H=C542&amp;F542&amp;I542&amp;J542,"未发货")</f>
        <v>未发货</v>
      </c>
      <c r="I542" s="28" t="str">
        <f>VLOOKUP(B542,辅助信息!E:I,3,FALSE)</f>
        <v>(五冶钢构医学科学产业园建设项目房建二部-四标（5-4）)四川省南充市顺庆区搬罾街道学府大道二段</v>
      </c>
      <c r="J542" s="28" t="str">
        <f>VLOOKUP(B542,辅助信息!E:I,4,FALSE)</f>
        <v>安南</v>
      </c>
      <c r="K542" s="28">
        <f>VLOOKUP(J542,辅助信息!H:I,2,FALSE)</f>
        <v>19950525030</v>
      </c>
      <c r="L542" s="31" t="str">
        <f>VLOOKUP(B542,辅助信息!E:J,6,FALSE)</f>
        <v>送货单：送货单位：南充思临新材料科技有限公司,收货单位：五冶集团川北(南充)建设有限公司,项目名称：南充医学科学产业园,送货车型13米,装货前联系收货人核实到场规格</v>
      </c>
      <c r="M542" s="79">
        <v>45706</v>
      </c>
      <c r="N542" s="49"/>
      <c r="O542" s="49">
        <f ca="1" t="shared" si="12"/>
        <v>0</v>
      </c>
      <c r="P542" s="49">
        <f ca="1" t="shared" si="13"/>
        <v>130</v>
      </c>
      <c r="Q542" s="15" t="str">
        <f>VLOOKUP(B542,辅助信息!E:M,9,FALSE)</f>
        <v>ZTWM-CDGS-XS-2024-0248-五冶钢构-南充市医学院项目</v>
      </c>
    </row>
    <row r="543" s="15" customFormat="1" hidden="1" spans="1:17">
      <c r="A543" s="49"/>
      <c r="B543" s="28" t="s">
        <v>88</v>
      </c>
      <c r="C543" s="58">
        <v>45706</v>
      </c>
      <c r="D543" s="28" t="str">
        <f>VLOOKUP(B543,辅助信息!E:K,7,FALSE)</f>
        <v>JWDDCD2025051000019</v>
      </c>
      <c r="E543" s="28" t="str">
        <f>VLOOKUP(F543,辅助信息!A:B,2,FALSE)</f>
        <v>盘螺</v>
      </c>
      <c r="F543" s="28" t="s">
        <v>49</v>
      </c>
      <c r="G543" s="24">
        <v>12</v>
      </c>
      <c r="H543" s="24" t="str">
        <f>_xlfn._xlws.FILTER('[1]2025年已发货'!$E:$E,'[1]2025年已发货'!$F:$F&amp;'[1]2025年已发货'!$C:$C&amp;'[1]2025年已发货'!$G:$G&amp;'[1]2025年已发货'!$H:$H=C543&amp;F543&amp;I543&amp;J543,"未发货")</f>
        <v>未发货</v>
      </c>
      <c r="I543" s="28" t="str">
        <f>VLOOKUP(B543,辅助信息!E:I,3,FALSE)</f>
        <v>(五冶钢构医学科学产业园建设项目房建二部-四标（5-4）)四川省南充市顺庆区搬罾街道学府大道二段</v>
      </c>
      <c r="J543" s="28" t="str">
        <f>VLOOKUP(B543,辅助信息!E:I,4,FALSE)</f>
        <v>安南</v>
      </c>
      <c r="K543" s="28">
        <f>VLOOKUP(J543,辅助信息!H:I,2,FALSE)</f>
        <v>19950525030</v>
      </c>
      <c r="L543" s="66"/>
      <c r="M543" s="79">
        <v>45706</v>
      </c>
      <c r="N543" s="49"/>
      <c r="O543" s="49">
        <f ca="1" t="shared" si="12"/>
        <v>0</v>
      </c>
      <c r="P543" s="49">
        <f ca="1" t="shared" si="13"/>
        <v>130</v>
      </c>
      <c r="Q543" s="15" t="str">
        <f>VLOOKUP(B543,辅助信息!E:M,9,FALSE)</f>
        <v>ZTWM-CDGS-XS-2024-0248-五冶钢构-南充市医学院项目</v>
      </c>
    </row>
    <row r="544" s="15" customFormat="1" hidden="1" spans="1:17">
      <c r="A544" s="49"/>
      <c r="B544" s="28" t="s">
        <v>88</v>
      </c>
      <c r="C544" s="58">
        <v>45706</v>
      </c>
      <c r="D544" s="28" t="str">
        <f>VLOOKUP(B544,辅助信息!E:K,7,FALSE)</f>
        <v>JWDDCD2025051000019</v>
      </c>
      <c r="E544" s="28" t="str">
        <f>VLOOKUP(F544,辅助信息!A:B,2,FALSE)</f>
        <v>盘螺</v>
      </c>
      <c r="F544" s="28" t="s">
        <v>40</v>
      </c>
      <c r="G544" s="24">
        <v>14</v>
      </c>
      <c r="H544" s="24" t="str">
        <f>_xlfn._xlws.FILTER('[1]2025年已发货'!$E:$E,'[1]2025年已发货'!$F:$F&amp;'[1]2025年已发货'!$C:$C&amp;'[1]2025年已发货'!$G:$G&amp;'[1]2025年已发货'!$H:$H=C544&amp;F544&amp;I544&amp;J544,"未发货")</f>
        <v>未发货</v>
      </c>
      <c r="I544" s="28" t="str">
        <f>VLOOKUP(B544,辅助信息!E:I,3,FALSE)</f>
        <v>(五冶钢构医学科学产业园建设项目房建二部-四标（5-4）)四川省南充市顺庆区搬罾街道学府大道二段</v>
      </c>
      <c r="J544" s="28" t="str">
        <f>VLOOKUP(B544,辅助信息!E:I,4,FALSE)</f>
        <v>安南</v>
      </c>
      <c r="K544" s="28">
        <f>VLOOKUP(J544,辅助信息!H:I,2,FALSE)</f>
        <v>19950525030</v>
      </c>
      <c r="L544" s="66"/>
      <c r="M544" s="79">
        <v>45706</v>
      </c>
      <c r="N544" s="49"/>
      <c r="O544" s="49">
        <f ca="1" t="shared" si="12"/>
        <v>0</v>
      </c>
      <c r="P544" s="49">
        <f ca="1" t="shared" si="13"/>
        <v>130</v>
      </c>
      <c r="Q544" s="15" t="str">
        <f>VLOOKUP(B544,辅助信息!E:M,9,FALSE)</f>
        <v>ZTWM-CDGS-XS-2024-0248-五冶钢构-南充市医学院项目</v>
      </c>
    </row>
    <row r="545" hidden="1" spans="1:18">
      <c r="A545" s="49"/>
      <c r="B545" s="28" t="s">
        <v>88</v>
      </c>
      <c r="C545" s="58">
        <v>45706</v>
      </c>
      <c r="D545" s="28" t="str">
        <f>VLOOKUP(B545,辅助信息!E:K,7,FALSE)</f>
        <v>JWDDCD2025051000019</v>
      </c>
      <c r="E545" s="28" t="str">
        <f>VLOOKUP(F545,辅助信息!A:B,2,FALSE)</f>
        <v>螺纹钢</v>
      </c>
      <c r="F545" s="28" t="s">
        <v>30</v>
      </c>
      <c r="G545" s="24">
        <v>3</v>
      </c>
      <c r="H545" s="24" t="str">
        <f>_xlfn._xlws.FILTER('[1]2025年已发货'!$E:$E,'[1]2025年已发货'!$F:$F&amp;'[1]2025年已发货'!$C:$C&amp;'[1]2025年已发货'!$G:$G&amp;'[1]2025年已发货'!$H:$H=C545&amp;F545&amp;I545&amp;J545,"未发货")</f>
        <v>未发货</v>
      </c>
      <c r="I545" s="28" t="str">
        <f>VLOOKUP(B545,辅助信息!E:I,3,FALSE)</f>
        <v>(五冶钢构医学科学产业园建设项目房建二部-四标（5-4）)四川省南充市顺庆区搬罾街道学府大道二段</v>
      </c>
      <c r="J545" s="28" t="str">
        <f>VLOOKUP(B545,辅助信息!E:I,4,FALSE)</f>
        <v>安南</v>
      </c>
      <c r="K545" s="28">
        <f>VLOOKUP(J545,辅助信息!H:I,2,FALSE)</f>
        <v>19950525030</v>
      </c>
      <c r="L545" s="64"/>
      <c r="M545" s="79">
        <v>45706</v>
      </c>
      <c r="O545" s="49">
        <f ca="1" t="shared" si="12"/>
        <v>0</v>
      </c>
      <c r="P545" s="49">
        <f ca="1" t="shared" si="13"/>
        <v>130</v>
      </c>
      <c r="Q545" s="15" t="str">
        <f>VLOOKUP(B545,辅助信息!E:M,9,FALSE)</f>
        <v>ZTWM-CDGS-XS-2024-0248-五冶钢构-南充市医学院项目</v>
      </c>
      <c r="R545" s="15"/>
    </row>
    <row r="546" hidden="1" spans="1:18">
      <c r="A546" s="49"/>
      <c r="B546" s="28" t="s">
        <v>89</v>
      </c>
      <c r="C546" s="58">
        <v>45706</v>
      </c>
      <c r="D546" s="28" t="str">
        <f>VLOOKUP(B546,辅助信息!E:K,7,FALSE)</f>
        <v>JWDDCD2025051000019</v>
      </c>
      <c r="E546" s="28" t="str">
        <f>VLOOKUP(F546,辅助信息!A:B,2,FALSE)</f>
        <v>螺纹钢</v>
      </c>
      <c r="F546" s="28" t="s">
        <v>32</v>
      </c>
      <c r="G546" s="24">
        <f>130-70</f>
        <v>60</v>
      </c>
      <c r="H546" s="24" t="str">
        <f>_xlfn._xlws.FILTER('[1]2025年已发货'!$E:$E,'[1]2025年已发货'!$F:$F&amp;'[1]2025年已发货'!$C:$C&amp;'[1]2025年已发货'!$G:$G&amp;'[1]2025年已发货'!$H:$H=C546&amp;F546&amp;I546&amp;J546,"未发货")</f>
        <v>未发货</v>
      </c>
      <c r="I546" s="28" t="str">
        <f>VLOOKUP(B546,辅助信息!E:I,3,FALSE)</f>
        <v>(五冶钢构医学科学产业园建设项目房建三部-排洪渠)四川省南充市顺庆区搬罾街道学府大道二段</v>
      </c>
      <c r="J546" s="28" t="str">
        <f>VLOOKUP(B546,辅助信息!E:I,4,FALSE)</f>
        <v>郑林</v>
      </c>
      <c r="K546" s="28">
        <f>VLOOKUP(J546,辅助信息!H:I,2,FALSE)</f>
        <v>18349955455</v>
      </c>
      <c r="L546" s="31" t="str">
        <f>VLOOKUP(B546,辅助信息!E:J,6,FALSE)</f>
        <v>送货单：送货单位：南充思临新材料科技有限公司,收货单位：五冶集团川北(南充)建设有限公司,项目名称：南充医学科学产业园,送货车型13米,装货前联系收货人核实到场规格</v>
      </c>
      <c r="M546" s="79">
        <v>45708</v>
      </c>
      <c r="O546" s="49">
        <f ca="1" t="shared" si="12"/>
        <v>0</v>
      </c>
      <c r="P546" s="49">
        <f ca="1" t="shared" si="13"/>
        <v>128</v>
      </c>
      <c r="Q546" s="15" t="str">
        <f>VLOOKUP(B546,辅助信息!E:M,9,FALSE)</f>
        <v>ZTWM-CDGS-XS-2024-0248-五冶钢构-南充市医学院项目</v>
      </c>
      <c r="R546" s="15"/>
    </row>
    <row r="547" hidden="1" spans="1:18">
      <c r="A547" s="49"/>
      <c r="B547" s="28" t="s">
        <v>89</v>
      </c>
      <c r="C547" s="58">
        <v>45706</v>
      </c>
      <c r="D547" s="28" t="str">
        <f>VLOOKUP(B547,辅助信息!E:K,7,FALSE)</f>
        <v>JWDDCD2025051000019</v>
      </c>
      <c r="E547" s="28" t="str">
        <f>VLOOKUP(F547,辅助信息!A:B,2,FALSE)</f>
        <v>螺纹钢</v>
      </c>
      <c r="F547" s="28" t="s">
        <v>18</v>
      </c>
      <c r="G547" s="24">
        <v>200</v>
      </c>
      <c r="H547" s="24">
        <f>_xlfn._xlws.FILTER('[1]2025年已发货'!$E:$E,'[1]2025年已发货'!$F:$F&amp;'[1]2025年已发货'!$C:$C&amp;'[1]2025年已发货'!$G:$G&amp;'[1]2025年已发货'!$H:$H=C547&amp;F547&amp;I547&amp;J547,"未发货")</f>
        <v>175</v>
      </c>
      <c r="I547" s="28" t="str">
        <f>VLOOKUP(B547,辅助信息!E:I,3,FALSE)</f>
        <v>(五冶钢构医学科学产业园建设项目房建三部-排洪渠)四川省南充市顺庆区搬罾街道学府大道二段</v>
      </c>
      <c r="J547" s="28" t="str">
        <f>VLOOKUP(B547,辅助信息!E:I,4,FALSE)</f>
        <v>郑林</v>
      </c>
      <c r="K547" s="28">
        <f>VLOOKUP(J547,辅助信息!H:I,2,FALSE)</f>
        <v>18349955455</v>
      </c>
      <c r="L547" s="66"/>
      <c r="M547" s="79">
        <v>45708</v>
      </c>
      <c r="O547" s="49">
        <f ca="1" t="shared" si="12"/>
        <v>0</v>
      </c>
      <c r="P547" s="49">
        <f ca="1" t="shared" si="13"/>
        <v>128</v>
      </c>
      <c r="Q547" s="15" t="str">
        <f>VLOOKUP(B547,辅助信息!E:M,9,FALSE)</f>
        <v>ZTWM-CDGS-XS-2024-0248-五冶钢构-南充市医学院项目</v>
      </c>
      <c r="R547" s="15"/>
    </row>
    <row r="548" hidden="1" spans="1:18">
      <c r="A548" s="49"/>
      <c r="B548" s="28" t="s">
        <v>89</v>
      </c>
      <c r="C548" s="58">
        <v>45706</v>
      </c>
      <c r="D548" s="28" t="str">
        <f>VLOOKUP(B548,辅助信息!E:K,7,FALSE)</f>
        <v>JWDDCD2025051000019</v>
      </c>
      <c r="E548" s="28" t="str">
        <f>VLOOKUP(F548,辅助信息!A:B,2,FALSE)</f>
        <v>螺纹钢</v>
      </c>
      <c r="F548" s="28" t="s">
        <v>91</v>
      </c>
      <c r="G548" s="24">
        <v>95</v>
      </c>
      <c r="H548" s="24">
        <f>_xlfn._xlws.FILTER('[1]2025年已发货'!$E:$E,'[1]2025年已发货'!$F:$F&amp;'[1]2025年已发货'!$C:$C&amp;'[1]2025年已发货'!$G:$G&amp;'[1]2025年已发货'!$H:$H=C548&amp;F548&amp;I548&amp;J548,"未发货")</f>
        <v>70</v>
      </c>
      <c r="I548" s="28" t="str">
        <f>VLOOKUP(B548,辅助信息!E:I,3,FALSE)</f>
        <v>(五冶钢构医学科学产业园建设项目房建三部-排洪渠)四川省南充市顺庆区搬罾街道学府大道二段</v>
      </c>
      <c r="J548" s="28" t="str">
        <f>VLOOKUP(B548,辅助信息!E:I,4,FALSE)</f>
        <v>郑林</v>
      </c>
      <c r="K548" s="28">
        <f>VLOOKUP(J548,辅助信息!H:I,2,FALSE)</f>
        <v>18349955455</v>
      </c>
      <c r="L548" s="64"/>
      <c r="M548" s="79">
        <v>45708</v>
      </c>
      <c r="O548" s="49">
        <f ca="1" t="shared" si="12"/>
        <v>0</v>
      </c>
      <c r="P548" s="49">
        <f ca="1" t="shared" si="13"/>
        <v>128</v>
      </c>
      <c r="Q548" s="15" t="str">
        <f>VLOOKUP(B548,辅助信息!E:M,9,FALSE)</f>
        <v>ZTWM-CDGS-XS-2024-0248-五冶钢构-南充市医学院项目</v>
      </c>
      <c r="R548" s="15"/>
    </row>
    <row r="549" hidden="1" spans="1:18">
      <c r="A549" s="49"/>
      <c r="B549" s="28" t="s">
        <v>48</v>
      </c>
      <c r="C549" s="58">
        <v>45706</v>
      </c>
      <c r="D549" s="28" t="str">
        <f>VLOOKUP(B549,辅助信息!E:K,7,FALSE)</f>
        <v>ZTWM-CDGS-YL-20240529-006</v>
      </c>
      <c r="E549" s="28" t="str">
        <f>VLOOKUP(F549,辅助信息!A:B,2,FALSE)</f>
        <v>盘螺</v>
      </c>
      <c r="F549" s="28" t="s">
        <v>40</v>
      </c>
      <c r="G549" s="24">
        <v>10</v>
      </c>
      <c r="H549" s="24" t="str">
        <f>_xlfn._xlws.FILTER('[1]2025年已发货'!$E:$E,'[1]2025年已发货'!$F:$F&amp;'[1]2025年已发货'!$C:$C&amp;'[1]2025年已发货'!$G:$G&amp;'[1]2025年已发货'!$H:$H=C549&amp;F549&amp;I549&amp;J549,"未发货")</f>
        <v>未发货</v>
      </c>
      <c r="I549" s="28" t="str">
        <f>VLOOKUP(B549,辅助信息!E:I,3,FALSE)</f>
        <v>(华西颐海-科创农业生态谷-1号钢筋房)成都市简阳市白金山水库</v>
      </c>
      <c r="J549" s="28" t="str">
        <f>VLOOKUP(B549,辅助信息!E:I,4,FALSE)</f>
        <v>石清国</v>
      </c>
      <c r="K549" s="28">
        <f>VLOOKUP(J549,辅助信息!H:I,2,FALSE)</f>
        <v>13458642015</v>
      </c>
      <c r="L549" s="31" t="str">
        <f>VLOOKUP(B549,辅助信息!E:J,6,FALSE)</f>
        <v>优先威钢,我方卸车,新老国标钢厂不加价可直发</v>
      </c>
      <c r="M549" s="79">
        <v>45708</v>
      </c>
      <c r="O549" s="49">
        <f ca="1" t="shared" si="12"/>
        <v>0</v>
      </c>
      <c r="P549" s="49">
        <f ca="1" t="shared" si="13"/>
        <v>128</v>
      </c>
      <c r="Q549" s="15" t="str">
        <f>VLOOKUP(B549,辅助信息!E:M,9,FALSE)</f>
        <v>ZTWM-CDGS-XS-2024-0093-华西-颐海科创农业生态谷</v>
      </c>
      <c r="R549" s="15"/>
    </row>
    <row r="550" hidden="1" spans="1:18">
      <c r="A550" s="49"/>
      <c r="B550" s="28" t="s">
        <v>48</v>
      </c>
      <c r="C550" s="58">
        <v>45706</v>
      </c>
      <c r="D550" s="28" t="str">
        <f>VLOOKUP(B550,辅助信息!E:K,7,FALSE)</f>
        <v>ZTWM-CDGS-YL-20240529-006</v>
      </c>
      <c r="E550" s="28" t="str">
        <f>VLOOKUP(F550,辅助信息!A:B,2,FALSE)</f>
        <v>盘螺</v>
      </c>
      <c r="F550" s="28" t="s">
        <v>41</v>
      </c>
      <c r="G550" s="24">
        <v>10</v>
      </c>
      <c r="H550" s="24" t="str">
        <f>_xlfn._xlws.FILTER('[1]2025年已发货'!$E:$E,'[1]2025年已发货'!$F:$F&amp;'[1]2025年已发货'!$C:$C&amp;'[1]2025年已发货'!$G:$G&amp;'[1]2025年已发货'!$H:$H=C550&amp;F550&amp;I550&amp;J550,"未发货")</f>
        <v>未发货</v>
      </c>
      <c r="I550" s="28" t="str">
        <f>VLOOKUP(B550,辅助信息!E:I,3,FALSE)</f>
        <v>(华西颐海-科创农业生态谷-1号钢筋房)成都市简阳市白金山水库</v>
      </c>
      <c r="J550" s="28" t="str">
        <f>VLOOKUP(B550,辅助信息!E:I,4,FALSE)</f>
        <v>石清国</v>
      </c>
      <c r="K550" s="28">
        <f>VLOOKUP(J550,辅助信息!H:I,2,FALSE)</f>
        <v>13458642015</v>
      </c>
      <c r="L550" s="66"/>
      <c r="M550" s="79">
        <v>45708</v>
      </c>
      <c r="O550" s="49">
        <f ca="1" t="shared" si="12"/>
        <v>0</v>
      </c>
      <c r="P550" s="49">
        <f ca="1" t="shared" si="13"/>
        <v>128</v>
      </c>
      <c r="Q550" s="15" t="str">
        <f>VLOOKUP(B550,辅助信息!E:M,9,FALSE)</f>
        <v>ZTWM-CDGS-XS-2024-0093-华西-颐海科创农业生态谷</v>
      </c>
      <c r="R550" s="15"/>
    </row>
    <row r="551" hidden="1" spans="1:18">
      <c r="A551" s="49"/>
      <c r="B551" s="28" t="s">
        <v>48</v>
      </c>
      <c r="C551" s="58">
        <v>45706</v>
      </c>
      <c r="D551" s="28" t="str">
        <f>VLOOKUP(B551,辅助信息!E:K,7,FALSE)</f>
        <v>ZTWM-CDGS-YL-20240529-006</v>
      </c>
      <c r="E551" s="28" t="str">
        <f>VLOOKUP(F551,辅助信息!A:B,2,FALSE)</f>
        <v>螺纹钢</v>
      </c>
      <c r="F551" s="28" t="s">
        <v>66</v>
      </c>
      <c r="G551" s="24">
        <v>12</v>
      </c>
      <c r="H551" s="24" t="str">
        <f>_xlfn._xlws.FILTER('[1]2025年已发货'!$E:$E,'[1]2025年已发货'!$F:$F&amp;'[1]2025年已发货'!$C:$C&amp;'[1]2025年已发货'!$G:$G&amp;'[1]2025年已发货'!$H:$H=C551&amp;F551&amp;I551&amp;J551,"未发货")</f>
        <v>未发货</v>
      </c>
      <c r="I551" s="28" t="str">
        <f>VLOOKUP(B551,辅助信息!E:I,3,FALSE)</f>
        <v>(华西颐海-科创农业生态谷-1号钢筋房)成都市简阳市白金山水库</v>
      </c>
      <c r="J551" s="28" t="str">
        <f>VLOOKUP(B551,辅助信息!E:I,4,FALSE)</f>
        <v>石清国</v>
      </c>
      <c r="K551" s="28">
        <f>VLOOKUP(J551,辅助信息!H:I,2,FALSE)</f>
        <v>13458642015</v>
      </c>
      <c r="L551" s="66"/>
      <c r="M551" s="79">
        <v>45708</v>
      </c>
      <c r="O551" s="49">
        <f ca="1" t="shared" si="12"/>
        <v>0</v>
      </c>
      <c r="P551" s="49">
        <f ca="1" t="shared" si="13"/>
        <v>128</v>
      </c>
      <c r="Q551" s="15" t="str">
        <f>VLOOKUP(B551,辅助信息!E:M,9,FALSE)</f>
        <v>ZTWM-CDGS-XS-2024-0093-华西-颐海科创农业生态谷</v>
      </c>
      <c r="R551" s="15"/>
    </row>
    <row r="552" hidden="1" spans="1:18">
      <c r="A552" s="49"/>
      <c r="B552" s="28" t="s">
        <v>48</v>
      </c>
      <c r="C552" s="58">
        <v>45706</v>
      </c>
      <c r="D552" s="28" t="str">
        <f>VLOOKUP(B552,辅助信息!E:K,7,FALSE)</f>
        <v>ZTWM-CDGS-YL-20240529-006</v>
      </c>
      <c r="E552" s="28" t="str">
        <f>VLOOKUP(F552,辅助信息!A:B,2,FALSE)</f>
        <v>螺纹钢</v>
      </c>
      <c r="F552" s="28" t="s">
        <v>22</v>
      </c>
      <c r="G552" s="24">
        <v>6</v>
      </c>
      <c r="H552" s="24" t="str">
        <f>_xlfn._xlws.FILTER('[1]2025年已发货'!$E:$E,'[1]2025年已发货'!$F:$F&amp;'[1]2025年已发货'!$C:$C&amp;'[1]2025年已发货'!$G:$G&amp;'[1]2025年已发货'!$H:$H=C552&amp;F552&amp;I552&amp;J552,"未发货")</f>
        <v>未发货</v>
      </c>
      <c r="I552" s="28" t="str">
        <f>VLOOKUP(B552,辅助信息!E:I,3,FALSE)</f>
        <v>(华西颐海-科创农业生态谷-1号钢筋房)成都市简阳市白金山水库</v>
      </c>
      <c r="J552" s="28" t="str">
        <f>VLOOKUP(B552,辅助信息!E:I,4,FALSE)</f>
        <v>石清国</v>
      </c>
      <c r="K552" s="28">
        <f>VLOOKUP(J552,辅助信息!H:I,2,FALSE)</f>
        <v>13458642015</v>
      </c>
      <c r="L552" s="64"/>
      <c r="M552" s="79">
        <v>45708</v>
      </c>
      <c r="O552" s="49">
        <f ca="1" t="shared" si="12"/>
        <v>0</v>
      </c>
      <c r="P552" s="49">
        <f ca="1" t="shared" si="13"/>
        <v>128</v>
      </c>
      <c r="Q552" s="15" t="str">
        <f>VLOOKUP(B552,辅助信息!E:M,9,FALSE)</f>
        <v>ZTWM-CDGS-XS-2024-0093-华西-颐海科创农业生态谷</v>
      </c>
      <c r="R552" s="15"/>
    </row>
    <row r="553" hidden="1" spans="2:18">
      <c r="B553" s="28" t="s">
        <v>31</v>
      </c>
      <c r="C553" s="58">
        <v>45706</v>
      </c>
      <c r="D553" s="28" t="str">
        <f>VLOOKUP(B553,辅助信息!E:K,7,FALSE)</f>
        <v>JWDDCD2024121000136</v>
      </c>
      <c r="E553" s="28" t="str">
        <f>VLOOKUP(F553,辅助信息!A:B,2,FALSE)</f>
        <v>高线</v>
      </c>
      <c r="F553" s="28" t="s">
        <v>53</v>
      </c>
      <c r="G553" s="24">
        <v>6</v>
      </c>
      <c r="H553" s="24">
        <f>_xlfn._xlws.FILTER('[1]2025年已发货'!$E:$E,'[1]2025年已发货'!$F:$F&amp;'[1]2025年已发货'!$C:$C&amp;'[1]2025年已发货'!$G:$G&amp;'[1]2025年已发货'!$H:$H=C553&amp;F553&amp;I553&amp;J553,"未发货")</f>
        <v>6</v>
      </c>
      <c r="I553" s="28" t="str">
        <f>VLOOKUP(B553,辅助信息!E:I,3,FALSE)</f>
        <v>（四川商建-射洪城乡一体化项目）遂宁市射洪市忠新幼儿园北侧约220米新溪小区</v>
      </c>
      <c r="J553" s="28" t="str">
        <f>VLOOKUP(B553,辅助信息!E:I,4,FALSE)</f>
        <v>柏子刚</v>
      </c>
      <c r="K553" s="28">
        <f>VLOOKUP(J553,辅助信息!H:I,2,FALSE)</f>
        <v>15692885305</v>
      </c>
      <c r="L553" s="31" t="str">
        <f>VLOOKUP(B553,辅助信息!E:J,6,FALSE)</f>
        <v>提前联系到场规格及数量</v>
      </c>
      <c r="M553" s="79">
        <v>45708</v>
      </c>
      <c r="N553" s="45"/>
      <c r="O553" s="49">
        <f ca="1" t="shared" si="12"/>
        <v>0</v>
      </c>
      <c r="P553" s="49">
        <f ca="1" t="shared" si="13"/>
        <v>128</v>
      </c>
      <c r="Q553" s="15" t="str">
        <f>VLOOKUP(B553,辅助信息!E:M,9,FALSE)</f>
        <v>ZTWM-CDGS-XS-2024-0179-四川商投-射洪城乡一体化建设项目</v>
      </c>
      <c r="R553" s="15"/>
    </row>
    <row r="554" hidden="1" spans="2:18">
      <c r="B554" s="28" t="s">
        <v>31</v>
      </c>
      <c r="C554" s="58">
        <v>45706</v>
      </c>
      <c r="D554" s="28" t="str">
        <f>VLOOKUP(B554,辅助信息!E:K,7,FALSE)</f>
        <v>JWDDCD2024121000136</v>
      </c>
      <c r="E554" s="28" t="str">
        <f>VLOOKUP(F554,辅助信息!A:B,2,FALSE)</f>
        <v>盘螺</v>
      </c>
      <c r="F554" s="28" t="s">
        <v>49</v>
      </c>
      <c r="G554" s="24">
        <v>9</v>
      </c>
      <c r="H554" s="24" t="str">
        <f>_xlfn._xlws.FILTER('[1]2025年已发货'!$E:$E,'[1]2025年已发货'!$F:$F&amp;'[1]2025年已发货'!$C:$C&amp;'[1]2025年已发货'!$G:$G&amp;'[1]2025年已发货'!$H:$H=C554&amp;F554&amp;I554&amp;J554,"未发货")</f>
        <v>未发货</v>
      </c>
      <c r="I554" s="28" t="str">
        <f>VLOOKUP(B554,辅助信息!E:I,3,FALSE)</f>
        <v>（四川商建-射洪城乡一体化项目）遂宁市射洪市忠新幼儿园北侧约220米新溪小区</v>
      </c>
      <c r="J554" s="28" t="str">
        <f>VLOOKUP(B554,辅助信息!E:I,4,FALSE)</f>
        <v>柏子刚</v>
      </c>
      <c r="K554" s="28">
        <f>VLOOKUP(J554,辅助信息!H:I,2,FALSE)</f>
        <v>15692885305</v>
      </c>
      <c r="L554" s="66"/>
      <c r="M554" s="79">
        <v>45708</v>
      </c>
      <c r="N554" s="45"/>
      <c r="O554" s="49">
        <f ca="1" t="shared" si="12"/>
        <v>0</v>
      </c>
      <c r="P554" s="49">
        <f ca="1" t="shared" si="13"/>
        <v>128</v>
      </c>
      <c r="Q554" s="15" t="str">
        <f>VLOOKUP(B554,辅助信息!E:M,9,FALSE)</f>
        <v>ZTWM-CDGS-XS-2024-0179-四川商投-射洪城乡一体化建设项目</v>
      </c>
      <c r="R554" s="15"/>
    </row>
    <row r="555" hidden="1" spans="2:18">
      <c r="B555" s="28" t="s">
        <v>31</v>
      </c>
      <c r="C555" s="58">
        <v>45706</v>
      </c>
      <c r="D555" s="28" t="str">
        <f>VLOOKUP(B555,辅助信息!E:K,7,FALSE)</f>
        <v>JWDDCD2024121000136</v>
      </c>
      <c r="E555" s="28" t="str">
        <f>VLOOKUP(F555,辅助信息!A:B,2,FALSE)</f>
        <v>盘螺</v>
      </c>
      <c r="F555" s="28" t="s">
        <v>40</v>
      </c>
      <c r="G555" s="24">
        <v>35</v>
      </c>
      <c r="H555" s="24">
        <f>_xlfn._xlws.FILTER('[1]2025年已发货'!$E:$E,'[1]2025年已发货'!$F:$F&amp;'[1]2025年已发货'!$C:$C&amp;'[1]2025年已发货'!$G:$G&amp;'[1]2025年已发货'!$H:$H=C555&amp;F555&amp;I555&amp;J555,"未发货")</f>
        <v>35</v>
      </c>
      <c r="I555" s="28" t="str">
        <f>VLOOKUP(B555,辅助信息!E:I,3,FALSE)</f>
        <v>（四川商建-射洪城乡一体化项目）遂宁市射洪市忠新幼儿园北侧约220米新溪小区</v>
      </c>
      <c r="J555" s="28" t="str">
        <f>VLOOKUP(B555,辅助信息!E:I,4,FALSE)</f>
        <v>柏子刚</v>
      </c>
      <c r="K555" s="28">
        <f>VLOOKUP(J555,辅助信息!H:I,2,FALSE)</f>
        <v>15692885305</v>
      </c>
      <c r="L555" s="66"/>
      <c r="M555" s="79">
        <v>45708</v>
      </c>
      <c r="N555" s="45"/>
      <c r="O555" s="49">
        <f ca="1" t="shared" si="12"/>
        <v>0</v>
      </c>
      <c r="P555" s="49">
        <f ca="1" t="shared" si="13"/>
        <v>128</v>
      </c>
      <c r="Q555" s="15" t="str">
        <f>VLOOKUP(B555,辅助信息!E:M,9,FALSE)</f>
        <v>ZTWM-CDGS-XS-2024-0179-四川商投-射洪城乡一体化建设项目</v>
      </c>
      <c r="R555" s="15"/>
    </row>
    <row r="556" hidden="1" spans="2:18">
      <c r="B556" s="28" t="s">
        <v>31</v>
      </c>
      <c r="C556" s="58">
        <v>45706</v>
      </c>
      <c r="D556" s="28" t="str">
        <f>VLOOKUP(B556,辅助信息!E:K,7,FALSE)</f>
        <v>JWDDCD2024121000136</v>
      </c>
      <c r="E556" s="28" t="str">
        <f>VLOOKUP(F556,辅助信息!A:B,2,FALSE)</f>
        <v>盘螺</v>
      </c>
      <c r="F556" s="28" t="s">
        <v>41</v>
      </c>
      <c r="G556" s="24">
        <v>35</v>
      </c>
      <c r="H556" s="24">
        <f>_xlfn._xlws.FILTER('[1]2025年已发货'!$E:$E,'[1]2025年已发货'!$F:$F&amp;'[1]2025年已发货'!$C:$C&amp;'[1]2025年已发货'!$G:$G&amp;'[1]2025年已发货'!$H:$H=C556&amp;F556&amp;I556&amp;J556,"未发货")</f>
        <v>30</v>
      </c>
      <c r="I556" s="28" t="str">
        <f>VLOOKUP(B556,辅助信息!E:I,3,FALSE)</f>
        <v>（四川商建-射洪城乡一体化项目）遂宁市射洪市忠新幼儿园北侧约220米新溪小区</v>
      </c>
      <c r="J556" s="28" t="str">
        <f>VLOOKUP(B556,辅助信息!E:I,4,FALSE)</f>
        <v>柏子刚</v>
      </c>
      <c r="K556" s="28">
        <f>VLOOKUP(J556,辅助信息!H:I,2,FALSE)</f>
        <v>15692885305</v>
      </c>
      <c r="L556" s="66"/>
      <c r="M556" s="79">
        <v>45708</v>
      </c>
      <c r="N556" s="45"/>
      <c r="O556" s="49">
        <f ca="1" t="shared" si="12"/>
        <v>0</v>
      </c>
      <c r="P556" s="49">
        <f ca="1" t="shared" si="13"/>
        <v>128</v>
      </c>
      <c r="Q556" s="15" t="str">
        <f>VLOOKUP(B556,辅助信息!E:M,9,FALSE)</f>
        <v>ZTWM-CDGS-XS-2024-0179-四川商投-射洪城乡一体化建设项目</v>
      </c>
      <c r="R556" s="15"/>
    </row>
    <row r="557" hidden="1" spans="2:18">
      <c r="B557" s="28" t="s">
        <v>31</v>
      </c>
      <c r="C557" s="58">
        <v>45706</v>
      </c>
      <c r="D557" s="28" t="str">
        <f>VLOOKUP(B557,辅助信息!E:K,7,FALSE)</f>
        <v>JWDDCD2024121000136</v>
      </c>
      <c r="E557" s="28" t="str">
        <f>VLOOKUP(F557,辅助信息!A:B,2,FALSE)</f>
        <v>螺纹钢</v>
      </c>
      <c r="F557" s="28" t="s">
        <v>27</v>
      </c>
      <c r="G557" s="24">
        <v>21</v>
      </c>
      <c r="H557" s="24">
        <f>_xlfn._xlws.FILTER('[1]2025年已发货'!$E:$E,'[1]2025年已发货'!$F:$F&amp;'[1]2025年已发货'!$C:$C&amp;'[1]2025年已发货'!$G:$G&amp;'[1]2025年已发货'!$H:$H=C557&amp;F557&amp;I557&amp;J557,"未发货")</f>
        <v>21</v>
      </c>
      <c r="I557" s="28" t="str">
        <f>VLOOKUP(B557,辅助信息!E:I,3,FALSE)</f>
        <v>（四川商建-射洪城乡一体化项目）遂宁市射洪市忠新幼儿园北侧约220米新溪小区</v>
      </c>
      <c r="J557" s="28" t="str">
        <f>VLOOKUP(B557,辅助信息!E:I,4,FALSE)</f>
        <v>柏子刚</v>
      </c>
      <c r="K557" s="28">
        <f>VLOOKUP(J557,辅助信息!H:I,2,FALSE)</f>
        <v>15692885305</v>
      </c>
      <c r="L557" s="66"/>
      <c r="M557" s="79">
        <v>45708</v>
      </c>
      <c r="N557" s="45"/>
      <c r="O557" s="49">
        <f ca="1" t="shared" si="12"/>
        <v>0</v>
      </c>
      <c r="P557" s="49">
        <f ca="1" t="shared" si="13"/>
        <v>128</v>
      </c>
      <c r="Q557" s="15" t="str">
        <f>VLOOKUP(B557,辅助信息!E:M,9,FALSE)</f>
        <v>ZTWM-CDGS-XS-2024-0179-四川商投-射洪城乡一体化建设项目</v>
      </c>
      <c r="R557" s="15"/>
    </row>
    <row r="558" hidden="1" spans="2:18">
      <c r="B558" s="28" t="s">
        <v>31</v>
      </c>
      <c r="C558" s="58">
        <v>45706</v>
      </c>
      <c r="D558" s="28" t="str">
        <f>VLOOKUP(B558,辅助信息!E:K,7,FALSE)</f>
        <v>JWDDCD2024121000136</v>
      </c>
      <c r="E558" s="28" t="str">
        <f>VLOOKUP(F558,辅助信息!A:B,2,FALSE)</f>
        <v>螺纹钢</v>
      </c>
      <c r="F558" s="28" t="s">
        <v>22</v>
      </c>
      <c r="G558" s="24">
        <v>35</v>
      </c>
      <c r="H558" s="24">
        <f>_xlfn._xlws.FILTER('[1]2025年已发货'!$E:$E,'[1]2025年已发货'!$F:$F&amp;'[1]2025年已发货'!$C:$C&amp;'[1]2025年已发货'!$G:$G&amp;'[1]2025年已发货'!$H:$H=C558&amp;F558&amp;I558&amp;J558,"未发货")</f>
        <v>15</v>
      </c>
      <c r="I558" s="28" t="str">
        <f>VLOOKUP(B558,辅助信息!E:I,3,FALSE)</f>
        <v>（四川商建-射洪城乡一体化项目）遂宁市射洪市忠新幼儿园北侧约220米新溪小区</v>
      </c>
      <c r="J558" s="28" t="str">
        <f>VLOOKUP(B558,辅助信息!E:I,4,FALSE)</f>
        <v>柏子刚</v>
      </c>
      <c r="K558" s="28">
        <f>VLOOKUP(J558,辅助信息!H:I,2,FALSE)</f>
        <v>15692885305</v>
      </c>
      <c r="L558" s="64"/>
      <c r="M558" s="79">
        <v>45708</v>
      </c>
      <c r="N558" s="45"/>
      <c r="O558" s="49">
        <f ca="1" t="shared" si="12"/>
        <v>0</v>
      </c>
      <c r="P558" s="49">
        <f ca="1" t="shared" si="13"/>
        <v>128</v>
      </c>
      <c r="Q558" s="15" t="str">
        <f>VLOOKUP(B558,辅助信息!E:M,9,FALSE)</f>
        <v>ZTWM-CDGS-XS-2024-0179-四川商投-射洪城乡一体化建设项目</v>
      </c>
      <c r="R558" s="15"/>
    </row>
    <row r="559" hidden="1" spans="2:18">
      <c r="B559" s="28" t="s">
        <v>48</v>
      </c>
      <c r="C559" s="58">
        <v>45706</v>
      </c>
      <c r="D559" s="28" t="str">
        <f>VLOOKUP(B559,辅助信息!E:K,7,FALSE)</f>
        <v>ZTWM-CDGS-YL-20240529-006</v>
      </c>
      <c r="E559" s="28" t="str">
        <f>VLOOKUP(F559,辅助信息!A:B,2,FALSE)</f>
        <v>螺纹钢</v>
      </c>
      <c r="F559" s="28" t="s">
        <v>27</v>
      </c>
      <c r="G559" s="24">
        <v>7</v>
      </c>
      <c r="H559" s="24" t="str">
        <f>_xlfn._xlws.FILTER('[1]2025年已发货'!$E:$E,'[1]2025年已发货'!$F:$F&amp;'[1]2025年已发货'!$C:$C&amp;'[1]2025年已发货'!$G:$G&amp;'[1]2025年已发货'!$H:$H=C559&amp;F559&amp;I559&amp;J559,"未发货")</f>
        <v>未发货</v>
      </c>
      <c r="I559" s="28" t="str">
        <f>VLOOKUP(B559,辅助信息!E:I,3,FALSE)</f>
        <v>(华西颐海-科创农业生态谷-1号钢筋房)成都市简阳市白金山水库</v>
      </c>
      <c r="J559" s="28" t="str">
        <f>VLOOKUP(B559,辅助信息!E:I,4,FALSE)</f>
        <v>石清国</v>
      </c>
      <c r="K559" s="28">
        <f>VLOOKUP(J559,辅助信息!H:I,2,FALSE)</f>
        <v>13458642015</v>
      </c>
      <c r="L559" s="31" t="str">
        <f>VLOOKUP(B559,辅助信息!E:J,6,FALSE)</f>
        <v>优先威钢,我方卸车,新老国标钢厂不加价可直发</v>
      </c>
      <c r="M559" s="79">
        <v>45708</v>
      </c>
      <c r="N559" s="45"/>
      <c r="O559" s="49">
        <f ca="1" t="shared" si="12"/>
        <v>0</v>
      </c>
      <c r="P559" s="49">
        <f ca="1" t="shared" si="13"/>
        <v>128</v>
      </c>
      <c r="Q559" s="15" t="str">
        <f>VLOOKUP(B559,辅助信息!E:M,9,FALSE)</f>
        <v>ZTWM-CDGS-XS-2024-0093-华西-颐海科创农业生态谷</v>
      </c>
      <c r="R559" s="15"/>
    </row>
    <row r="560" hidden="1" spans="2:18">
      <c r="B560" s="28" t="s">
        <v>48</v>
      </c>
      <c r="C560" s="58">
        <v>45706</v>
      </c>
      <c r="D560" s="28" t="str">
        <f>VLOOKUP(B560,辅助信息!E:K,7,FALSE)</f>
        <v>ZTWM-CDGS-YL-20240529-006</v>
      </c>
      <c r="E560" s="28" t="str">
        <f>VLOOKUP(F560,辅助信息!A:B,2,FALSE)</f>
        <v>螺纹钢</v>
      </c>
      <c r="F560" s="28" t="s">
        <v>30</v>
      </c>
      <c r="G560" s="24">
        <v>13</v>
      </c>
      <c r="H560" s="24" t="str">
        <f>_xlfn._xlws.FILTER('[1]2025年已发货'!$E:$E,'[1]2025年已发货'!$F:$F&amp;'[1]2025年已发货'!$C:$C&amp;'[1]2025年已发货'!$G:$G&amp;'[1]2025年已发货'!$H:$H=C560&amp;F560&amp;I560&amp;J560,"未发货")</f>
        <v>未发货</v>
      </c>
      <c r="I560" s="28" t="str">
        <f>VLOOKUP(B560,辅助信息!E:I,3,FALSE)</f>
        <v>(华西颐海-科创农业生态谷-1号钢筋房)成都市简阳市白金山水库</v>
      </c>
      <c r="J560" s="28" t="str">
        <f>VLOOKUP(B560,辅助信息!E:I,4,FALSE)</f>
        <v>石清国</v>
      </c>
      <c r="K560" s="28">
        <f>VLOOKUP(J560,辅助信息!H:I,2,FALSE)</f>
        <v>13458642015</v>
      </c>
      <c r="L560" s="66"/>
      <c r="M560" s="79">
        <v>45708</v>
      </c>
      <c r="N560" s="45"/>
      <c r="O560" s="49">
        <f ca="1" t="shared" si="12"/>
        <v>0</v>
      </c>
      <c r="P560" s="49">
        <f ca="1" t="shared" si="13"/>
        <v>128</v>
      </c>
      <c r="Q560" s="15" t="str">
        <f>VLOOKUP(B560,辅助信息!E:M,9,FALSE)</f>
        <v>ZTWM-CDGS-XS-2024-0093-华西-颐海科创农业生态谷</v>
      </c>
      <c r="R560" s="15"/>
    </row>
    <row r="561" hidden="1" spans="2:18">
      <c r="B561" s="28" t="s">
        <v>48</v>
      </c>
      <c r="C561" s="58">
        <v>45706</v>
      </c>
      <c r="D561" s="28" t="str">
        <f>VLOOKUP(B561,辅助信息!E:K,7,FALSE)</f>
        <v>ZTWM-CDGS-YL-20240529-006</v>
      </c>
      <c r="E561" s="28" t="str">
        <f>VLOOKUP(F561,辅助信息!A:B,2,FALSE)</f>
        <v>螺纹钢</v>
      </c>
      <c r="F561" s="28" t="s">
        <v>66</v>
      </c>
      <c r="G561" s="24">
        <v>5</v>
      </c>
      <c r="H561" s="24" t="str">
        <f>_xlfn._xlws.FILTER('[1]2025年已发货'!$E:$E,'[1]2025年已发货'!$F:$F&amp;'[1]2025年已发货'!$C:$C&amp;'[1]2025年已发货'!$G:$G&amp;'[1]2025年已发货'!$H:$H=C561&amp;F561&amp;I561&amp;J561,"未发货")</f>
        <v>未发货</v>
      </c>
      <c r="I561" s="28" t="str">
        <f>VLOOKUP(B561,辅助信息!E:I,3,FALSE)</f>
        <v>(华西颐海-科创农业生态谷-1号钢筋房)成都市简阳市白金山水库</v>
      </c>
      <c r="J561" s="28" t="str">
        <f>VLOOKUP(B561,辅助信息!E:I,4,FALSE)</f>
        <v>石清国</v>
      </c>
      <c r="K561" s="28">
        <f>VLOOKUP(J561,辅助信息!H:I,2,FALSE)</f>
        <v>13458642015</v>
      </c>
      <c r="L561" s="66"/>
      <c r="M561" s="79">
        <v>45708</v>
      </c>
      <c r="N561" s="45"/>
      <c r="O561" s="49">
        <f ca="1" t="shared" si="12"/>
        <v>0</v>
      </c>
      <c r="P561" s="49">
        <f ca="1" t="shared" si="13"/>
        <v>128</v>
      </c>
      <c r="Q561" s="15" t="str">
        <f>VLOOKUP(B561,辅助信息!E:M,9,FALSE)</f>
        <v>ZTWM-CDGS-XS-2024-0093-华西-颐海科创农业生态谷</v>
      </c>
      <c r="R561" s="15"/>
    </row>
    <row r="562" hidden="1" spans="2:18">
      <c r="B562" s="28" t="s">
        <v>48</v>
      </c>
      <c r="C562" s="58">
        <v>45706</v>
      </c>
      <c r="D562" s="28" t="str">
        <f>VLOOKUP(B562,辅助信息!E:K,7,FALSE)</f>
        <v>ZTWM-CDGS-YL-20240529-006</v>
      </c>
      <c r="E562" s="28" t="str">
        <f>VLOOKUP(F562,辅助信息!A:B,2,FALSE)</f>
        <v>螺纹钢</v>
      </c>
      <c r="F562" s="28" t="s">
        <v>82</v>
      </c>
      <c r="G562" s="24">
        <v>8</v>
      </c>
      <c r="H562" s="24" t="str">
        <f>_xlfn._xlws.FILTER('[1]2025年已发货'!$E:$E,'[1]2025年已发货'!$F:$F&amp;'[1]2025年已发货'!$C:$C&amp;'[1]2025年已发货'!$G:$G&amp;'[1]2025年已发货'!$H:$H=C562&amp;F562&amp;I562&amp;J562,"未发货")</f>
        <v>未发货</v>
      </c>
      <c r="I562" s="28" t="str">
        <f>VLOOKUP(B562,辅助信息!E:I,3,FALSE)</f>
        <v>(华西颐海-科创农业生态谷-1号钢筋房)成都市简阳市白金山水库</v>
      </c>
      <c r="J562" s="28" t="str">
        <f>VLOOKUP(B562,辅助信息!E:I,4,FALSE)</f>
        <v>石清国</v>
      </c>
      <c r="K562" s="28">
        <f>VLOOKUP(J562,辅助信息!H:I,2,FALSE)</f>
        <v>13458642015</v>
      </c>
      <c r="L562" s="66"/>
      <c r="M562" s="79">
        <v>45708</v>
      </c>
      <c r="N562" s="45"/>
      <c r="O562" s="49">
        <f ca="1" t="shared" si="12"/>
        <v>0</v>
      </c>
      <c r="P562" s="49">
        <f ca="1" t="shared" si="13"/>
        <v>128</v>
      </c>
      <c r="Q562" s="15" t="str">
        <f>VLOOKUP(B562,辅助信息!E:M,9,FALSE)</f>
        <v>ZTWM-CDGS-XS-2024-0093-华西-颐海科创农业生态谷</v>
      </c>
      <c r="R562" s="15"/>
    </row>
    <row r="563" hidden="1" spans="2:18">
      <c r="B563" s="28" t="s">
        <v>48</v>
      </c>
      <c r="C563" s="58">
        <v>45706</v>
      </c>
      <c r="D563" s="28" t="str">
        <f>VLOOKUP(B563,辅助信息!E:K,7,FALSE)</f>
        <v>ZTWM-CDGS-YL-20240529-006</v>
      </c>
      <c r="E563" s="28" t="str">
        <f>VLOOKUP(F563,辅助信息!A:B,2,FALSE)</f>
        <v>螺纹钢</v>
      </c>
      <c r="F563" s="28" t="s">
        <v>21</v>
      </c>
      <c r="G563" s="24">
        <v>5</v>
      </c>
      <c r="H563" s="24" t="str">
        <f>_xlfn._xlws.FILTER('[1]2025年已发货'!$E:$E,'[1]2025年已发货'!$F:$F&amp;'[1]2025年已发货'!$C:$C&amp;'[1]2025年已发货'!$G:$G&amp;'[1]2025年已发货'!$H:$H=C563&amp;F563&amp;I563&amp;J563,"未发货")</f>
        <v>未发货</v>
      </c>
      <c r="I563" s="28" t="str">
        <f>VLOOKUP(B563,辅助信息!E:I,3,FALSE)</f>
        <v>(华西颐海-科创农业生态谷-1号钢筋房)成都市简阳市白金山水库</v>
      </c>
      <c r="J563" s="28" t="str">
        <f>VLOOKUP(B563,辅助信息!E:I,4,FALSE)</f>
        <v>石清国</v>
      </c>
      <c r="K563" s="28">
        <f>VLOOKUP(J563,辅助信息!H:I,2,FALSE)</f>
        <v>13458642015</v>
      </c>
      <c r="L563" s="64"/>
      <c r="M563" s="79">
        <v>45708</v>
      </c>
      <c r="N563" s="45"/>
      <c r="O563" s="49">
        <f ca="1" t="shared" si="12"/>
        <v>0</v>
      </c>
      <c r="P563" s="49">
        <f ca="1" t="shared" si="13"/>
        <v>128</v>
      </c>
      <c r="Q563" s="15" t="str">
        <f>VLOOKUP(B563,辅助信息!E:M,9,FALSE)</f>
        <v>ZTWM-CDGS-XS-2024-0093-华西-颐海科创农业生态谷</v>
      </c>
      <c r="R563" s="15"/>
    </row>
    <row r="564" hidden="1" spans="1:18">
      <c r="A564" s="15"/>
      <c r="B564" s="28" t="s">
        <v>29</v>
      </c>
      <c r="C564" s="58">
        <v>45707</v>
      </c>
      <c r="D564" s="28" t="str">
        <f>VLOOKUP(B564,辅助信息!E:K,7,FALSE)</f>
        <v>JWDDCD2024102400111</v>
      </c>
      <c r="E564" s="28" t="str">
        <f>VLOOKUP(F564,辅助信息!A:B,2,FALSE)</f>
        <v>螺纹钢</v>
      </c>
      <c r="F564" s="28" t="s">
        <v>27</v>
      </c>
      <c r="G564" s="28">
        <v>15</v>
      </c>
      <c r="H564" s="28">
        <f>_xlfn._xlws.FILTER('[1]2025年已发货'!$E:$E,'[1]2025年已发货'!$F:$F&amp;'[1]2025年已发货'!$C:$C&amp;'[1]2025年已发货'!$G:$G&amp;'[1]2025年已发货'!$H:$H=C564&amp;F564&amp;I564&amp;J564,"未发货")</f>
        <v>15</v>
      </c>
      <c r="I564" s="28" t="str">
        <f>VLOOKUP(B564,辅助信息!E:I,3,FALSE)</f>
        <v>（五冶达州国道542项目-二工区黄家湾隧道工段）四川省达州市达川区赵固镇黄家坡</v>
      </c>
      <c r="J564" s="28" t="str">
        <f>VLOOKUP(B564,辅助信息!E:I,4,FALSE)</f>
        <v>罗永方</v>
      </c>
      <c r="K564" s="28">
        <f>VLOOKUP(J564,辅助信息!H:I,2,FALSE)</f>
        <v>13551450899</v>
      </c>
      <c r="L564" s="31" t="str">
        <f>VLOOKUP(B564,辅助信息!E:J,6,FALSE)</f>
        <v>五冶建设送货单,4份材质书,送货车型9.6米,装货前联系收货人核实到场规格,没提前告知进场规格现场不给予接收</v>
      </c>
      <c r="M564" s="82">
        <v>45705</v>
      </c>
      <c r="N564" s="15"/>
      <c r="O564" s="15">
        <f ca="1" t="shared" si="12"/>
        <v>0</v>
      </c>
      <c r="P564" s="15">
        <f ca="1" t="shared" si="13"/>
        <v>131</v>
      </c>
      <c r="Q564" s="15" t="str">
        <f>VLOOKUP(B564,辅助信息!E:M,9,FALSE)</f>
        <v>ZTWM-CDGS-XS-2024-0181-五冶天府-国道542项目（二批次）</v>
      </c>
      <c r="R564" s="15"/>
    </row>
    <row r="565" hidden="1" spans="1:18">
      <c r="A565" s="15"/>
      <c r="B565" s="28" t="s">
        <v>29</v>
      </c>
      <c r="C565" s="58">
        <v>45707</v>
      </c>
      <c r="D565" s="28" t="str">
        <f>VLOOKUP(B565,辅助信息!E:K,7,FALSE)</f>
        <v>JWDDCD2024102400111</v>
      </c>
      <c r="E565" s="28" t="str">
        <f>VLOOKUP(F565,辅助信息!A:B,2,FALSE)</f>
        <v>螺纹钢</v>
      </c>
      <c r="F565" s="28" t="s">
        <v>32</v>
      </c>
      <c r="G565" s="28">
        <v>20</v>
      </c>
      <c r="H565" s="28">
        <f>_xlfn._xlws.FILTER('[1]2025年已发货'!$E:$E,'[1]2025年已发货'!$F:$F&amp;'[1]2025年已发货'!$C:$C&amp;'[1]2025年已发货'!$G:$G&amp;'[1]2025年已发货'!$H:$H=C565&amp;F565&amp;I565&amp;J565,"未发货")</f>
        <v>21</v>
      </c>
      <c r="I565" s="28" t="str">
        <f>VLOOKUP(B565,辅助信息!E:I,3,FALSE)</f>
        <v>（五冶达州国道542项目-二工区黄家湾隧道工段）四川省达州市达川区赵固镇黄家坡</v>
      </c>
      <c r="J565" s="28" t="str">
        <f>VLOOKUP(B565,辅助信息!E:I,4,FALSE)</f>
        <v>罗永方</v>
      </c>
      <c r="K565" s="28">
        <f>VLOOKUP(J565,辅助信息!H:I,2,FALSE)</f>
        <v>13551450899</v>
      </c>
      <c r="L565" s="66"/>
      <c r="M565" s="82">
        <v>45705</v>
      </c>
      <c r="N565" s="15"/>
      <c r="O565" s="15">
        <f ca="1" t="shared" si="12"/>
        <v>0</v>
      </c>
      <c r="P565" s="15">
        <f ca="1" t="shared" si="13"/>
        <v>131</v>
      </c>
      <c r="Q565" s="15" t="str">
        <f>VLOOKUP(B565,辅助信息!E:M,9,FALSE)</f>
        <v>ZTWM-CDGS-XS-2024-0181-五冶天府-国道542项目（二批次）</v>
      </c>
      <c r="R565" s="15"/>
    </row>
    <row r="566" hidden="1" spans="1:18">
      <c r="A566" s="15"/>
      <c r="B566" s="28" t="s">
        <v>29</v>
      </c>
      <c r="C566" s="58">
        <v>45707</v>
      </c>
      <c r="D566" s="28" t="str">
        <f>VLOOKUP(B566,辅助信息!E:K,7,FALSE)</f>
        <v>JWDDCD2024102400111</v>
      </c>
      <c r="E566" s="28" t="str">
        <f>VLOOKUP(F566,辅助信息!A:B,2,FALSE)</f>
        <v>螺纹钢</v>
      </c>
      <c r="F566" s="28" t="s">
        <v>30</v>
      </c>
      <c r="G566" s="28">
        <v>35</v>
      </c>
      <c r="H566" s="28">
        <f>_xlfn._xlws.FILTER('[1]2025年已发货'!$E:$E,'[1]2025年已发货'!$F:$F&amp;'[1]2025年已发货'!$C:$C&amp;'[1]2025年已发货'!$G:$G&amp;'[1]2025年已发货'!$H:$H=C566&amp;F566&amp;I566&amp;J566,"未发货")</f>
        <v>35</v>
      </c>
      <c r="I566" s="28" t="str">
        <f>VLOOKUP(B566,辅助信息!E:I,3,FALSE)</f>
        <v>（五冶达州国道542项目-二工区黄家湾隧道工段）四川省达州市达川区赵固镇黄家坡</v>
      </c>
      <c r="J566" s="28" t="str">
        <f>VLOOKUP(B566,辅助信息!E:I,4,FALSE)</f>
        <v>罗永方</v>
      </c>
      <c r="K566" s="28">
        <f>VLOOKUP(J566,辅助信息!H:I,2,FALSE)</f>
        <v>13551450899</v>
      </c>
      <c r="L566" s="64"/>
      <c r="M566" s="82">
        <v>45705</v>
      </c>
      <c r="N566" s="15"/>
      <c r="O566" s="15">
        <f ca="1" t="shared" si="12"/>
        <v>0</v>
      </c>
      <c r="P566" s="15">
        <f ca="1" t="shared" si="13"/>
        <v>131</v>
      </c>
      <c r="Q566" s="15" t="str">
        <f>VLOOKUP(B566,辅助信息!E:M,9,FALSE)</f>
        <v>ZTWM-CDGS-XS-2024-0181-五冶天府-国道542项目（二批次）</v>
      </c>
      <c r="R566" s="15"/>
    </row>
    <row r="567" ht="60" hidden="1" customHeight="1" spans="1:18">
      <c r="A567" s="83" t="s">
        <v>95</v>
      </c>
      <c r="B567" s="28" t="s">
        <v>78</v>
      </c>
      <c r="C567" s="58">
        <v>45707</v>
      </c>
      <c r="D567" s="28" t="str">
        <f>VLOOKUP(B567,辅助信息!E:K,7,FALSE)</f>
        <v>JWDDCD2024102400111</v>
      </c>
      <c r="E567" s="28" t="str">
        <f>VLOOKUP(F567,辅助信息!A:B,2,FALSE)</f>
        <v>螺纹钢</v>
      </c>
      <c r="F567" s="28" t="s">
        <v>33</v>
      </c>
      <c r="G567" s="28">
        <v>35</v>
      </c>
      <c r="H567" s="28">
        <f>_xlfn._xlws.FILTER('[1]2025年已发货'!$E:$E,'[1]2025年已发货'!$F:$F&amp;'[1]2025年已发货'!$C:$C&amp;'[1]2025年已发货'!$G:$G&amp;'[1]2025年已发货'!$H:$H=C567&amp;F567&amp;I567&amp;J567,"未发货")</f>
        <v>50</v>
      </c>
      <c r="I567" s="28" t="str">
        <f>VLOOKUP(B567,辅助信息!E:I,3,FALSE)</f>
        <v>（五冶达州国道542项目-二工区巴河特大桥工段-4号墩）达州市达川区桥湾镇陈余村</v>
      </c>
      <c r="J567" s="28" t="str">
        <f>VLOOKUP(B567,辅助信息!E:I,4,FALSE)</f>
        <v>谭福中</v>
      </c>
      <c r="K567" s="28">
        <f>VLOOKUP(J567,辅助信息!H:I,2,FALSE)</f>
        <v>15828538619</v>
      </c>
      <c r="L567" s="31" t="str">
        <f>VLOOKUP(B567,辅助信息!E:J,6,FALSE)</f>
        <v>五冶建设送货单,4份材质书,送货车型9.6米,装货前联系收货人核实到场规格,没提前告知进场规格现场不给予接收</v>
      </c>
      <c r="M567" s="82">
        <v>45705</v>
      </c>
      <c r="N567" s="15"/>
      <c r="O567" s="15">
        <f ca="1" t="shared" si="12"/>
        <v>0</v>
      </c>
      <c r="P567" s="15">
        <f ca="1" t="shared" si="13"/>
        <v>131</v>
      </c>
      <c r="Q567" s="15" t="str">
        <f>VLOOKUP(B567,辅助信息!E:M,9,FALSE)</f>
        <v>ZTWM-CDGS-XS-2024-0181-五冶天府-国道542项目（二批次）</v>
      </c>
      <c r="R567" s="15"/>
    </row>
    <row r="568" ht="36" hidden="1" customHeight="1" spans="1:18">
      <c r="A568" s="83" t="s">
        <v>95</v>
      </c>
      <c r="B568" s="28" t="s">
        <v>69</v>
      </c>
      <c r="C568" s="58">
        <v>45707</v>
      </c>
      <c r="D568" s="28" t="str">
        <f>VLOOKUP(B568,辅助信息!E:K,7,FALSE)</f>
        <v>JWDDCD2025052800131</v>
      </c>
      <c r="E568" s="28" t="str">
        <f>VLOOKUP(F568,辅助信息!A:B,2,FALSE)</f>
        <v>螺纹钢</v>
      </c>
      <c r="F568" s="28" t="s">
        <v>21</v>
      </c>
      <c r="G568" s="28">
        <v>35</v>
      </c>
      <c r="H568" s="28" t="str">
        <f>_xlfn._xlws.FILTER('[1]2025年已发货'!$E:$E,'[1]2025年已发货'!$F:$F&amp;'[1]2025年已发货'!$C:$C&amp;'[1]2025年已发货'!$G:$G&amp;'[1]2025年已发货'!$H:$H=C568&amp;F568&amp;I568&amp;J568,"未发货")</f>
        <v>未发货</v>
      </c>
      <c r="I568" s="28" t="str">
        <f>VLOOKUP(B568,辅助信息!E:I,3,FALSE)</f>
        <v>（商投建工达州中医药科技园-4工区-2号楼）达州市通川区达州中医药职业学院犀牛大道北段</v>
      </c>
      <c r="J568" s="28" t="str">
        <f>VLOOKUP(B568,辅助信息!E:I,4,FALSE)</f>
        <v>张扬</v>
      </c>
      <c r="K568" s="28">
        <f>VLOOKUP(J568,辅助信息!H:I,2,FALSE)</f>
        <v>18381904567</v>
      </c>
      <c r="L568" s="31" t="str">
        <f>VLOOKUP(B568,辅助信息!E:J,6,FALSE)</f>
        <v>控制炉批号！多了现场不收！,优先安排达钢,提前联系到场规格及数量</v>
      </c>
      <c r="M568" s="82">
        <v>45704</v>
      </c>
      <c r="N568" s="15"/>
      <c r="O568" s="15">
        <f ca="1" t="shared" si="12"/>
        <v>0</v>
      </c>
      <c r="P568" s="15">
        <f ca="1" t="shared" si="13"/>
        <v>132</v>
      </c>
      <c r="Q568" s="15" t="str">
        <f>VLOOKUP(B568,辅助信息!E:M,9,FALSE)</f>
        <v>ZTWM-CDGS-XS-2024-0134-商投建工达州中医药科技成果示范园项目</v>
      </c>
      <c r="R568" s="15"/>
    </row>
    <row r="569" hidden="1" spans="1:18">
      <c r="A569" s="15"/>
      <c r="B569" s="28" t="s">
        <v>84</v>
      </c>
      <c r="C569" s="58">
        <v>45707</v>
      </c>
      <c r="D569" s="28" t="str">
        <f>VLOOKUP(B569,辅助信息!E:K,7,FALSE)</f>
        <v>JWDDCD2024102400111</v>
      </c>
      <c r="E569" s="28" t="str">
        <f>VLOOKUP(F569,辅助信息!A:B,2,FALSE)</f>
        <v>螺纹钢</v>
      </c>
      <c r="F569" s="28" t="s">
        <v>27</v>
      </c>
      <c r="G569" s="28">
        <v>8</v>
      </c>
      <c r="H569" s="28" t="str">
        <f>_xlfn._xlws.FILTER('[1]2025年已发货'!$E:$E,'[1]2025年已发货'!$F:$F&amp;'[1]2025年已发货'!$C:$C&amp;'[1]2025年已发货'!$G:$G&amp;'[1]2025年已发货'!$H:$H=C569&amp;F569&amp;I569&amp;J569,"未发货")</f>
        <v>未发货</v>
      </c>
      <c r="I569" s="28" t="str">
        <f>VLOOKUP(B569,辅助信息!E:I,3,FALSE)</f>
        <v>（五冶达州国道542项目-一工区路基一工段）四川省达州市达川区石梯火车站盖板加工点</v>
      </c>
      <c r="J569" s="28" t="str">
        <f>VLOOKUP(B569,辅助信息!E:I,4,FALSE)</f>
        <v>郑松</v>
      </c>
      <c r="K569" s="28">
        <f>VLOOKUP(J569,辅助信息!H:I,2,FALSE)</f>
        <v>13527304849</v>
      </c>
      <c r="L569" s="31" t="str">
        <f>VLOOKUP(B569,辅助信息!E:J,6,FALSE)</f>
        <v>五冶建设送货单,送货车型13米,装货前联系收货人核实到场规格,没提前告知进场规格现场不给予接收</v>
      </c>
      <c r="M569" s="82">
        <v>45705</v>
      </c>
      <c r="N569" s="15"/>
      <c r="O569" s="15">
        <f ca="1" t="shared" si="12"/>
        <v>0</v>
      </c>
      <c r="P569" s="15">
        <f ca="1" t="shared" si="13"/>
        <v>131</v>
      </c>
      <c r="Q569" s="15" t="str">
        <f>VLOOKUP(B569,辅助信息!E:M,9,FALSE)</f>
        <v>ZTWM-CDGS-XS-2024-0181-五冶天府-国道542项目（二批次）</v>
      </c>
      <c r="R569" s="15"/>
    </row>
    <row r="570" hidden="1" spans="1:18">
      <c r="A570" s="15"/>
      <c r="B570" s="28" t="s">
        <v>84</v>
      </c>
      <c r="C570" s="58">
        <v>45707</v>
      </c>
      <c r="D570" s="28" t="str">
        <f>VLOOKUP(B570,辅助信息!E:K,7,FALSE)</f>
        <v>JWDDCD2024102400111</v>
      </c>
      <c r="E570" s="28" t="str">
        <f>VLOOKUP(F570,辅助信息!A:B,2,FALSE)</f>
        <v>螺纹钢</v>
      </c>
      <c r="F570" s="28" t="s">
        <v>33</v>
      </c>
      <c r="G570" s="28">
        <v>8</v>
      </c>
      <c r="H570" s="28" t="str">
        <f>_xlfn._xlws.FILTER('[1]2025年已发货'!$E:$E,'[1]2025年已发货'!$F:$F&amp;'[1]2025年已发货'!$C:$C&amp;'[1]2025年已发货'!$G:$G&amp;'[1]2025年已发货'!$H:$H=C570&amp;F570&amp;I570&amp;J570,"未发货")</f>
        <v>未发货</v>
      </c>
      <c r="I570" s="28" t="str">
        <f>VLOOKUP(B570,辅助信息!E:I,3,FALSE)</f>
        <v>（五冶达州国道542项目-一工区路基一工段）四川省达州市达川区石梯火车站盖板加工点</v>
      </c>
      <c r="J570" s="28" t="str">
        <f>VLOOKUP(B570,辅助信息!E:I,4,FALSE)</f>
        <v>郑松</v>
      </c>
      <c r="K570" s="28">
        <f>VLOOKUP(J570,辅助信息!H:I,2,FALSE)</f>
        <v>13527304849</v>
      </c>
      <c r="L570" s="66"/>
      <c r="M570" s="82">
        <v>45705</v>
      </c>
      <c r="N570" s="15"/>
      <c r="O570" s="15">
        <f ca="1" t="shared" si="12"/>
        <v>0</v>
      </c>
      <c r="P570" s="15">
        <f ca="1" t="shared" si="13"/>
        <v>131</v>
      </c>
      <c r="Q570" s="15" t="str">
        <f>VLOOKUP(B570,辅助信息!E:M,9,FALSE)</f>
        <v>ZTWM-CDGS-XS-2024-0181-五冶天府-国道542项目（二批次）</v>
      </c>
      <c r="R570" s="15"/>
    </row>
    <row r="571" hidden="1" spans="1:18">
      <c r="A571" s="15"/>
      <c r="B571" s="28" t="s">
        <v>84</v>
      </c>
      <c r="C571" s="58">
        <v>45707</v>
      </c>
      <c r="D571" s="28" t="str">
        <f>VLOOKUP(B571,辅助信息!E:K,7,FALSE)</f>
        <v>JWDDCD2024102400111</v>
      </c>
      <c r="E571" s="28" t="str">
        <f>VLOOKUP(F571,辅助信息!A:B,2,FALSE)</f>
        <v>螺纹钢</v>
      </c>
      <c r="F571" s="28" t="s">
        <v>18</v>
      </c>
      <c r="G571" s="28">
        <v>12</v>
      </c>
      <c r="H571" s="28" t="str">
        <f>_xlfn._xlws.FILTER('[1]2025年已发货'!$E:$E,'[1]2025年已发货'!$F:$F&amp;'[1]2025年已发货'!$C:$C&amp;'[1]2025年已发货'!$G:$G&amp;'[1]2025年已发货'!$H:$H=C571&amp;F571&amp;I571&amp;J571,"未发货")</f>
        <v>未发货</v>
      </c>
      <c r="I571" s="28" t="str">
        <f>VLOOKUP(B571,辅助信息!E:I,3,FALSE)</f>
        <v>（五冶达州国道542项目-一工区路基一工段）四川省达州市达川区石梯火车站盖板加工点</v>
      </c>
      <c r="J571" s="28" t="str">
        <f>VLOOKUP(B571,辅助信息!E:I,4,FALSE)</f>
        <v>郑松</v>
      </c>
      <c r="K571" s="28">
        <f>VLOOKUP(J571,辅助信息!H:I,2,FALSE)</f>
        <v>13527304849</v>
      </c>
      <c r="L571" s="66"/>
      <c r="M571" s="82">
        <v>45705</v>
      </c>
      <c r="N571" s="15"/>
      <c r="O571" s="15">
        <f ca="1" t="shared" si="12"/>
        <v>0</v>
      </c>
      <c r="P571" s="15">
        <v>3</v>
      </c>
      <c r="Q571" s="15" t="str">
        <f>VLOOKUP(B571,辅助信息!E:M,9,FALSE)</f>
        <v>ZTWM-CDGS-XS-2024-0181-五冶天府-国道542项目（二批次）</v>
      </c>
      <c r="R571" s="15"/>
    </row>
    <row r="572" hidden="1" spans="1:18">
      <c r="A572" s="15"/>
      <c r="B572" s="28" t="s">
        <v>84</v>
      </c>
      <c r="C572" s="58">
        <v>45707</v>
      </c>
      <c r="D572" s="28" t="str">
        <f>VLOOKUP(B572,辅助信息!E:K,7,FALSE)</f>
        <v>JWDDCD2024102400111</v>
      </c>
      <c r="E572" s="28" t="str">
        <f>VLOOKUP(F572,辅助信息!A:B,2,FALSE)</f>
        <v>高线</v>
      </c>
      <c r="F572" s="28" t="s">
        <v>51</v>
      </c>
      <c r="G572" s="28">
        <v>5</v>
      </c>
      <c r="H572" s="28" t="str">
        <f>_xlfn._xlws.FILTER('[1]2025年已发货'!$E:$E,'[1]2025年已发货'!$F:$F&amp;'[1]2025年已发货'!$C:$C&amp;'[1]2025年已发货'!$G:$G&amp;'[1]2025年已发货'!$H:$H=C572&amp;F572&amp;I572&amp;J572,"未发货")</f>
        <v>未发货</v>
      </c>
      <c r="I572" s="28" t="str">
        <f>VLOOKUP(B572,辅助信息!E:I,3,FALSE)</f>
        <v>（五冶达州国道542项目-一工区路基一工段）四川省达州市达川区石梯火车站盖板加工点</v>
      </c>
      <c r="J572" s="28" t="str">
        <f>VLOOKUP(B572,辅助信息!E:I,4,FALSE)</f>
        <v>郑松</v>
      </c>
      <c r="K572" s="28">
        <f>VLOOKUP(J572,辅助信息!H:I,2,FALSE)</f>
        <v>13527304849</v>
      </c>
      <c r="L572" s="64"/>
      <c r="M572" s="82">
        <v>45705</v>
      </c>
      <c r="N572" s="15"/>
      <c r="O572" s="15">
        <f ca="1" t="shared" si="12"/>
        <v>0</v>
      </c>
      <c r="P572" s="15">
        <v>3</v>
      </c>
      <c r="Q572" s="15"/>
      <c r="R572" s="15"/>
    </row>
    <row r="573" ht="60" hidden="1" customHeight="1" spans="1:18">
      <c r="A573" s="83" t="s">
        <v>95</v>
      </c>
      <c r="B573" s="28" t="s">
        <v>75</v>
      </c>
      <c r="C573" s="58">
        <v>45707</v>
      </c>
      <c r="D573" s="28" t="str">
        <f>VLOOKUP(B573,辅助信息!E:K,7,FALSE)</f>
        <v>JWDDCD2024102400111</v>
      </c>
      <c r="E573" s="28" t="str">
        <f>VLOOKUP(F573,辅助信息!A:B,2,FALSE)</f>
        <v>螺纹钢</v>
      </c>
      <c r="F573" s="28" t="s">
        <v>65</v>
      </c>
      <c r="G573" s="28">
        <v>35</v>
      </c>
      <c r="H573" s="28" t="str">
        <f>_xlfn._xlws.FILTER('[1]2025年已发货'!$E:$E,'[1]2025年已发货'!$F:$F&amp;'[1]2025年已发货'!$C:$C&amp;'[1]2025年已发货'!$G:$G&amp;'[1]2025年已发货'!$H:$H=C573&amp;F573&amp;I573&amp;J573,"未发货")</f>
        <v>未发货</v>
      </c>
      <c r="I573" s="28" t="str">
        <f>VLOOKUP(B573,辅助信息!E:I,3,FALSE)</f>
        <v>（五冶达州国道542项目-一工区桥梁一工段）四川省达州市四川省达州市达川区石桥镇武寨村</v>
      </c>
      <c r="J573" s="28" t="str">
        <f>VLOOKUP(B573,辅助信息!E:I,4,FALSE)</f>
        <v>杨勇</v>
      </c>
      <c r="K573" s="28">
        <f>VLOOKUP(J573,辅助信息!H:I,2,FALSE)</f>
        <v>18398563998</v>
      </c>
      <c r="L573" s="31" t="str">
        <f>VLOOKUP(B573,辅助信息!E:J,6,FALSE)</f>
        <v>五冶建设送货单,送货车型13米,装货前联系收货人核实到场规格,没提前告知进场规格现场不给予接收</v>
      </c>
      <c r="M573" s="82">
        <v>45709</v>
      </c>
      <c r="N573" s="15"/>
      <c r="O573" s="15">
        <f ca="1" t="shared" si="12"/>
        <v>0</v>
      </c>
      <c r="P573" s="15">
        <f ca="1" t="shared" ref="P573:P624" si="14">IF(M573="","",IF(N573&lt;&gt;"",MAX(N573-M573,0),IF(TODAY()&gt;M573,TODAY()-M573,0)))</f>
        <v>127</v>
      </c>
      <c r="Q573" s="15" t="str">
        <f>VLOOKUP(B573,辅助信息!E:M,9,FALSE)</f>
        <v>ZTWM-CDGS-XS-2024-0181-五冶天府-国道542项目（二批次）</v>
      </c>
      <c r="R573" s="15"/>
    </row>
    <row r="574" hidden="1" spans="1:18">
      <c r="A574" s="15"/>
      <c r="B574" s="28" t="s">
        <v>87</v>
      </c>
      <c r="C574" s="58">
        <v>45707</v>
      </c>
      <c r="D574" s="28" t="str">
        <f>VLOOKUP(B574,辅助信息!E:K,7,FALSE)</f>
        <v>JWDDCD2024102400111</v>
      </c>
      <c r="E574" s="28" t="str">
        <f>VLOOKUP(F574,辅助信息!A:B,2,FALSE)</f>
        <v>螺纹钢</v>
      </c>
      <c r="F574" s="28" t="s">
        <v>27</v>
      </c>
      <c r="G574" s="28">
        <v>8</v>
      </c>
      <c r="H574" s="28" t="str">
        <f>_xlfn._xlws.FILTER('[1]2025年已发货'!$E:$E,'[1]2025年已发货'!$F:$F&amp;'[1]2025年已发货'!$C:$C&amp;'[1]2025年已发货'!$G:$G&amp;'[1]2025年已发货'!$H:$H=C574&amp;F574&amp;I574&amp;J574,"未发货")</f>
        <v>未发货</v>
      </c>
      <c r="I574" s="28" t="str">
        <f>VLOOKUP(B574,辅助信息!E:I,3,FALSE)</f>
        <v>（五冶达州国道542项目-一工区桥梁二工段）四川省达州市达川区达川区石梯镇石成村</v>
      </c>
      <c r="J574" s="28" t="str">
        <f>VLOOKUP(B574,辅助信息!E:I,4,FALSE)</f>
        <v>夏树彬</v>
      </c>
      <c r="K574" s="28">
        <f>VLOOKUP(J574,辅助信息!H:I,2,FALSE)</f>
        <v>13518183653</v>
      </c>
      <c r="L574" s="31" t="str">
        <f>VLOOKUP(B574,辅助信息!E:J,6,FALSE)</f>
        <v>五冶建设送货单,送货车型9.6米,装货前联系收货人核实到场规格,没提前告知进场规格现场不给予接收</v>
      </c>
      <c r="M574" s="82">
        <v>45706</v>
      </c>
      <c r="N574" s="15"/>
      <c r="O574" s="15">
        <f ca="1" t="shared" si="12"/>
        <v>0</v>
      </c>
      <c r="P574" s="15">
        <f ca="1" t="shared" si="14"/>
        <v>130</v>
      </c>
      <c r="Q574" s="15" t="str">
        <f>VLOOKUP(B574,辅助信息!E:M,9,FALSE)</f>
        <v>ZTWM-CDGS-XS-2024-0181-五冶天府-国道542项目（二批次）</v>
      </c>
      <c r="R574" s="15"/>
    </row>
    <row r="575" hidden="1" spans="1:18">
      <c r="A575" s="15"/>
      <c r="B575" s="28" t="s">
        <v>87</v>
      </c>
      <c r="C575" s="58">
        <v>45707</v>
      </c>
      <c r="D575" s="28" t="str">
        <f>VLOOKUP(B575,辅助信息!E:K,7,FALSE)</f>
        <v>JWDDCD2024102400111</v>
      </c>
      <c r="E575" s="28" t="str">
        <f>VLOOKUP(F575,辅助信息!A:B,2,FALSE)</f>
        <v>螺纹钢</v>
      </c>
      <c r="F575" s="28" t="s">
        <v>65</v>
      </c>
      <c r="G575" s="28">
        <v>27</v>
      </c>
      <c r="H575" s="28" t="str">
        <f>_xlfn._xlws.FILTER('[1]2025年已发货'!$E:$E,'[1]2025年已发货'!$F:$F&amp;'[1]2025年已发货'!$C:$C&amp;'[1]2025年已发货'!$G:$G&amp;'[1]2025年已发货'!$H:$H=C575&amp;F575&amp;I575&amp;J575,"未发货")</f>
        <v>未发货</v>
      </c>
      <c r="I575" s="28" t="str">
        <f>VLOOKUP(B575,辅助信息!E:I,3,FALSE)</f>
        <v>（五冶达州国道542项目-一工区桥梁二工段）四川省达州市达川区达川区石梯镇石成村</v>
      </c>
      <c r="J575" s="28" t="str">
        <f>VLOOKUP(B575,辅助信息!E:I,4,FALSE)</f>
        <v>夏树彬</v>
      </c>
      <c r="K575" s="28">
        <f>VLOOKUP(J575,辅助信息!H:I,2,FALSE)</f>
        <v>13518183653</v>
      </c>
      <c r="L575" s="64"/>
      <c r="M575" s="82">
        <v>45706</v>
      </c>
      <c r="N575" s="15"/>
      <c r="O575" s="15">
        <f ca="1" t="shared" si="12"/>
        <v>0</v>
      </c>
      <c r="P575" s="15">
        <f ca="1" t="shared" si="14"/>
        <v>130</v>
      </c>
      <c r="Q575" s="15" t="str">
        <f>VLOOKUP(B575,辅助信息!E:M,9,FALSE)</f>
        <v>ZTWM-CDGS-XS-2024-0181-五冶天府-国道542项目（二批次）</v>
      </c>
      <c r="R575" s="15"/>
    </row>
    <row r="576" hidden="1" spans="1:18">
      <c r="A576" s="15"/>
      <c r="B576" s="28" t="s">
        <v>74</v>
      </c>
      <c r="C576" s="58">
        <v>45707</v>
      </c>
      <c r="D576" s="28" t="str">
        <f>VLOOKUP(B576,辅助信息!E:K,7,FALSE)</f>
        <v>JWDDCD2024102400111</v>
      </c>
      <c r="E576" s="28" t="str">
        <f>VLOOKUP(F576,辅助信息!A:B,2,FALSE)</f>
        <v>螺纹钢</v>
      </c>
      <c r="F576" s="28" t="s">
        <v>19</v>
      </c>
      <c r="G576" s="28">
        <v>12</v>
      </c>
      <c r="H576" s="28" t="str">
        <f>_xlfn._xlws.FILTER('[1]2025年已发货'!$E:$E,'[1]2025年已发货'!$F:$F&amp;'[1]2025年已发货'!$C:$C&amp;'[1]2025年已发货'!$G:$G&amp;'[1]2025年已发货'!$H:$H=C576&amp;F576&amp;I576&amp;J576,"未发货")</f>
        <v>未发货</v>
      </c>
      <c r="I576" s="28" t="str">
        <f>VLOOKUP(B576,辅助信息!E:I,3,FALSE)</f>
        <v>（五冶达州国道542项目-桥梁4标）四川省达州市达川区大堰镇双井村</v>
      </c>
      <c r="J576" s="28" t="str">
        <f>VLOOKUP(B576,辅助信息!E:I,4,FALSE)</f>
        <v>吴志强</v>
      </c>
      <c r="K576" s="28">
        <f>VLOOKUP(J576,辅助信息!H:I,2,FALSE)</f>
        <v>18820030907</v>
      </c>
      <c r="L576" s="31" t="str">
        <f>VLOOKUP(B576,辅助信息!E:J,6,FALSE)</f>
        <v>五冶建设送货单,送货车型13米,装货前联系收货人核实到场规格,没提前告知进场规格现场不给予接收</v>
      </c>
      <c r="M576" s="82">
        <v>45711</v>
      </c>
      <c r="N576" s="15"/>
      <c r="O576" s="15">
        <f ca="1" t="shared" si="12"/>
        <v>0</v>
      </c>
      <c r="P576" s="15">
        <f ca="1" t="shared" si="14"/>
        <v>125</v>
      </c>
      <c r="Q576" s="15" t="str">
        <f>VLOOKUP(B576,辅助信息!E:M,9,FALSE)</f>
        <v>ZTWM-CDGS-XS-2024-0181-五冶天府-国道542项目（二批次）</v>
      </c>
      <c r="R576" s="15"/>
    </row>
    <row r="577" hidden="1" spans="1:18">
      <c r="A577" s="15"/>
      <c r="B577" s="28" t="s">
        <v>74</v>
      </c>
      <c r="C577" s="58">
        <v>45707</v>
      </c>
      <c r="D577" s="28" t="str">
        <f>VLOOKUP(B577,辅助信息!E:K,7,FALSE)</f>
        <v>JWDDCD2024102400111</v>
      </c>
      <c r="E577" s="28" t="str">
        <f>VLOOKUP(F577,辅助信息!A:B,2,FALSE)</f>
        <v>螺纹钢</v>
      </c>
      <c r="F577" s="28" t="s">
        <v>33</v>
      </c>
      <c r="G577" s="28">
        <v>12</v>
      </c>
      <c r="H577" s="28" t="str">
        <f>_xlfn._xlws.FILTER('[1]2025年已发货'!$E:$E,'[1]2025年已发货'!$F:$F&amp;'[1]2025年已发货'!$C:$C&amp;'[1]2025年已发货'!$G:$G&amp;'[1]2025年已发货'!$H:$H=C577&amp;F577&amp;I577&amp;J577,"未发货")</f>
        <v>未发货</v>
      </c>
      <c r="I577" s="28" t="str">
        <f>VLOOKUP(B577,辅助信息!E:I,3,FALSE)</f>
        <v>（五冶达州国道542项目-桥梁4标）四川省达州市达川区大堰镇双井村</v>
      </c>
      <c r="J577" s="28" t="str">
        <f>VLOOKUP(B577,辅助信息!E:I,4,FALSE)</f>
        <v>吴志强</v>
      </c>
      <c r="K577" s="28">
        <f>VLOOKUP(J577,辅助信息!H:I,2,FALSE)</f>
        <v>18820030907</v>
      </c>
      <c r="L577" s="66"/>
      <c r="M577" s="82">
        <v>45711</v>
      </c>
      <c r="N577" s="15"/>
      <c r="O577" s="15">
        <f ca="1" t="shared" si="12"/>
        <v>0</v>
      </c>
      <c r="P577" s="15">
        <f ca="1" t="shared" si="14"/>
        <v>125</v>
      </c>
      <c r="Q577" s="15" t="str">
        <f>VLOOKUP(B577,辅助信息!E:M,9,FALSE)</f>
        <v>ZTWM-CDGS-XS-2024-0181-五冶天府-国道542项目（二批次）</v>
      </c>
      <c r="R577" s="15"/>
    </row>
    <row r="578" hidden="1" spans="1:18">
      <c r="A578" s="15"/>
      <c r="B578" s="28" t="s">
        <v>74</v>
      </c>
      <c r="C578" s="58">
        <v>45707</v>
      </c>
      <c r="D578" s="28" t="str">
        <f>VLOOKUP(B578,辅助信息!E:K,7,FALSE)</f>
        <v>JWDDCD2024102400111</v>
      </c>
      <c r="E578" s="28" t="str">
        <f>VLOOKUP(F578,辅助信息!A:B,2,FALSE)</f>
        <v>螺纹钢</v>
      </c>
      <c r="F578" s="28" t="s">
        <v>28</v>
      </c>
      <c r="G578" s="28">
        <v>12</v>
      </c>
      <c r="H578" s="28" t="str">
        <f>_xlfn._xlws.FILTER('[1]2025年已发货'!$E:$E,'[1]2025年已发货'!$F:$F&amp;'[1]2025年已发货'!$C:$C&amp;'[1]2025年已发货'!$G:$G&amp;'[1]2025年已发货'!$H:$H=C578&amp;F578&amp;I578&amp;J578,"未发货")</f>
        <v>未发货</v>
      </c>
      <c r="I578" s="28" t="str">
        <f>VLOOKUP(B578,辅助信息!E:I,3,FALSE)</f>
        <v>（五冶达州国道542项目-桥梁4标）四川省达州市达川区大堰镇双井村</v>
      </c>
      <c r="J578" s="28" t="str">
        <f>VLOOKUP(B578,辅助信息!E:I,4,FALSE)</f>
        <v>吴志强</v>
      </c>
      <c r="K578" s="28">
        <f>VLOOKUP(J578,辅助信息!H:I,2,FALSE)</f>
        <v>18820030907</v>
      </c>
      <c r="L578" s="66"/>
      <c r="M578" s="82">
        <v>45711</v>
      </c>
      <c r="N578" s="15"/>
      <c r="O578" s="15">
        <f ca="1" t="shared" si="12"/>
        <v>0</v>
      </c>
      <c r="P578" s="15">
        <f ca="1" t="shared" si="14"/>
        <v>125</v>
      </c>
      <c r="Q578" s="15" t="str">
        <f>VLOOKUP(B578,辅助信息!E:M,9,FALSE)</f>
        <v>ZTWM-CDGS-XS-2024-0181-五冶天府-国道542项目（二批次）</v>
      </c>
      <c r="R578" s="15"/>
    </row>
    <row r="579" hidden="1" spans="1:18">
      <c r="A579" s="15"/>
      <c r="B579" s="28" t="s">
        <v>74</v>
      </c>
      <c r="C579" s="58">
        <v>45707</v>
      </c>
      <c r="D579" s="28" t="str">
        <f>VLOOKUP(B579,辅助信息!E:K,7,FALSE)</f>
        <v>JWDDCD2024102400111</v>
      </c>
      <c r="E579" s="28" t="str">
        <f>VLOOKUP(F579,辅助信息!A:B,2,FALSE)</f>
        <v>螺纹钢</v>
      </c>
      <c r="F579" s="28" t="s">
        <v>18</v>
      </c>
      <c r="G579" s="28">
        <v>3</v>
      </c>
      <c r="H579" s="28" t="str">
        <f>_xlfn._xlws.FILTER('[1]2025年已发货'!$E:$E,'[1]2025年已发货'!$F:$F&amp;'[1]2025年已发货'!$C:$C&amp;'[1]2025年已发货'!$G:$G&amp;'[1]2025年已发货'!$H:$H=C579&amp;F579&amp;I579&amp;J579,"未发货")</f>
        <v>未发货</v>
      </c>
      <c r="I579" s="28" t="str">
        <f>VLOOKUP(B579,辅助信息!E:I,3,FALSE)</f>
        <v>（五冶达州国道542项目-桥梁4标）四川省达州市达川区大堰镇双井村</v>
      </c>
      <c r="J579" s="28" t="str">
        <f>VLOOKUP(B579,辅助信息!E:I,4,FALSE)</f>
        <v>吴志强</v>
      </c>
      <c r="K579" s="28">
        <f>VLOOKUP(J579,辅助信息!H:I,2,FALSE)</f>
        <v>18820030907</v>
      </c>
      <c r="L579" s="64"/>
      <c r="M579" s="82">
        <v>45711</v>
      </c>
      <c r="N579" s="15"/>
      <c r="O579" s="15">
        <f ca="1" t="shared" si="12"/>
        <v>0</v>
      </c>
      <c r="P579" s="15">
        <f ca="1" t="shared" si="14"/>
        <v>125</v>
      </c>
      <c r="Q579" s="15" t="str">
        <f>VLOOKUP(B579,辅助信息!E:M,9,FALSE)</f>
        <v>ZTWM-CDGS-XS-2024-0181-五冶天府-国道542项目（二批次）</v>
      </c>
      <c r="R579" s="15"/>
    </row>
    <row r="580" hidden="1" spans="1:18">
      <c r="A580" s="83" t="s">
        <v>96</v>
      </c>
      <c r="B580" s="84" t="s">
        <v>88</v>
      </c>
      <c r="C580" s="58">
        <v>45707</v>
      </c>
      <c r="D580" s="28" t="str">
        <f>VLOOKUP(B580,辅助信息!E:K,7,FALSE)</f>
        <v>JWDDCD2025051000019</v>
      </c>
      <c r="E580" s="28" t="str">
        <f>VLOOKUP(F580,辅助信息!A:B,2,FALSE)</f>
        <v>高线</v>
      </c>
      <c r="F580" s="28" t="s">
        <v>57</v>
      </c>
      <c r="G580" s="28">
        <v>6</v>
      </c>
      <c r="H580" s="28" t="str">
        <f>_xlfn._xlws.FILTER('[1]2025年已发货'!$E:$E,'[1]2025年已发货'!$F:$F&amp;'[1]2025年已发货'!$C:$C&amp;'[1]2025年已发货'!$G:$G&amp;'[1]2025年已发货'!$H:$H=C580&amp;F580&amp;I580&amp;J580,"未发货")</f>
        <v>未发货</v>
      </c>
      <c r="I580" s="28" t="str">
        <f>VLOOKUP(B580,辅助信息!E:I,3,FALSE)</f>
        <v>(五冶钢构医学科学产业园建设项目房建二部-四标（5-4）)四川省南充市顺庆区搬罾街道学府大道二段</v>
      </c>
      <c r="J580" s="28" t="str">
        <f>VLOOKUP(B580,辅助信息!E:I,4,FALSE)</f>
        <v>安南</v>
      </c>
      <c r="K580" s="28">
        <f>VLOOKUP(J580,辅助信息!H:I,2,FALSE)</f>
        <v>19950525030</v>
      </c>
      <c r="L580" s="31" t="str">
        <f>VLOOKUP(B580,辅助信息!E:J,6,FALSE)</f>
        <v>送货单：送货单位：南充思临新材料科技有限公司,收货单位：五冶集团川北(南充)建设有限公司,项目名称：南充医学科学产业园,送货车型13米,装货前联系收货人核实到场规格</v>
      </c>
      <c r="M580" s="82">
        <v>45706</v>
      </c>
      <c r="N580" s="15"/>
      <c r="O580" s="15">
        <f ca="1" t="shared" si="12"/>
        <v>0</v>
      </c>
      <c r="P580" s="15">
        <f ca="1" t="shared" si="14"/>
        <v>130</v>
      </c>
      <c r="Q580" s="15" t="str">
        <f>VLOOKUP(B580,辅助信息!E:M,9,FALSE)</f>
        <v>ZTWM-CDGS-XS-2024-0248-五冶钢构-南充市医学院项目</v>
      </c>
      <c r="R580" s="15"/>
    </row>
    <row r="581" hidden="1" spans="1:18">
      <c r="A581" s="15"/>
      <c r="B581" s="84" t="s">
        <v>88</v>
      </c>
      <c r="C581" s="58">
        <v>45707</v>
      </c>
      <c r="D581" s="28" t="str">
        <f>VLOOKUP(B581,辅助信息!E:K,7,FALSE)</f>
        <v>JWDDCD2025051000019</v>
      </c>
      <c r="E581" s="28" t="str">
        <f>VLOOKUP(F581,辅助信息!A:B,2,FALSE)</f>
        <v>盘螺</v>
      </c>
      <c r="F581" s="28" t="s">
        <v>40</v>
      </c>
      <c r="G581" s="28">
        <v>14</v>
      </c>
      <c r="H581" s="28" t="str">
        <f>_xlfn._xlws.FILTER('[1]2025年已发货'!$E:$E,'[1]2025年已发货'!$F:$F&amp;'[1]2025年已发货'!$C:$C&amp;'[1]2025年已发货'!$G:$G&amp;'[1]2025年已发货'!$H:$H=C581&amp;F581&amp;I581&amp;J581,"未发货")</f>
        <v>未发货</v>
      </c>
      <c r="I581" s="28" t="str">
        <f>VLOOKUP(B581,辅助信息!E:I,3,FALSE)</f>
        <v>(五冶钢构医学科学产业园建设项目房建二部-四标（5-4）)四川省南充市顺庆区搬罾街道学府大道二段</v>
      </c>
      <c r="J581" s="28" t="str">
        <f>VLOOKUP(B581,辅助信息!E:I,4,FALSE)</f>
        <v>安南</v>
      </c>
      <c r="K581" s="28">
        <f>VLOOKUP(J581,辅助信息!H:I,2,FALSE)</f>
        <v>19950525030</v>
      </c>
      <c r="L581" s="66"/>
      <c r="M581" s="82">
        <v>45706</v>
      </c>
      <c r="N581" s="15"/>
      <c r="O581" s="15">
        <f ca="1" t="shared" si="12"/>
        <v>0</v>
      </c>
      <c r="P581" s="15">
        <f ca="1" t="shared" si="14"/>
        <v>130</v>
      </c>
      <c r="Q581" s="15" t="str">
        <f>VLOOKUP(B581,辅助信息!E:M,9,FALSE)</f>
        <v>ZTWM-CDGS-XS-2024-0248-五冶钢构-南充市医学院项目</v>
      </c>
      <c r="R581" s="15"/>
    </row>
    <row r="582" hidden="1" spans="1:18">
      <c r="A582" s="15"/>
      <c r="B582" s="84" t="s">
        <v>88</v>
      </c>
      <c r="C582" s="58">
        <v>45707</v>
      </c>
      <c r="D582" s="28" t="str">
        <f>VLOOKUP(B582,辅助信息!E:K,7,FALSE)</f>
        <v>JWDDCD2025051000019</v>
      </c>
      <c r="E582" s="28" t="str">
        <f>VLOOKUP(F582,辅助信息!A:B,2,FALSE)</f>
        <v>螺纹钢</v>
      </c>
      <c r="F582" s="28" t="s">
        <v>30</v>
      </c>
      <c r="G582" s="28">
        <v>3</v>
      </c>
      <c r="H582" s="28" t="str">
        <f>_xlfn._xlws.FILTER('[1]2025年已发货'!$E:$E,'[1]2025年已发货'!$F:$F&amp;'[1]2025年已发货'!$C:$C&amp;'[1]2025年已发货'!$G:$G&amp;'[1]2025年已发货'!$H:$H=C582&amp;F582&amp;I582&amp;J582,"未发货")</f>
        <v>未发货</v>
      </c>
      <c r="I582" s="28" t="str">
        <f>VLOOKUP(B582,辅助信息!E:I,3,FALSE)</f>
        <v>(五冶钢构医学科学产业园建设项目房建二部-四标（5-4）)四川省南充市顺庆区搬罾街道学府大道二段</v>
      </c>
      <c r="J582" s="28" t="str">
        <f>VLOOKUP(B582,辅助信息!E:I,4,FALSE)</f>
        <v>安南</v>
      </c>
      <c r="K582" s="28">
        <f>VLOOKUP(J582,辅助信息!H:I,2,FALSE)</f>
        <v>19950525030</v>
      </c>
      <c r="L582" s="66"/>
      <c r="M582" s="82">
        <v>45706</v>
      </c>
      <c r="N582" s="15"/>
      <c r="O582" s="15">
        <f ca="1" t="shared" si="12"/>
        <v>0</v>
      </c>
      <c r="P582" s="15">
        <f ca="1" t="shared" si="14"/>
        <v>130</v>
      </c>
      <c r="Q582" s="15" t="str">
        <f>VLOOKUP(B582,辅助信息!E:M,9,FALSE)</f>
        <v>ZTWM-CDGS-XS-2024-0248-五冶钢构-南充市医学院项目</v>
      </c>
      <c r="R582" s="15"/>
    </row>
    <row r="583" hidden="1" spans="1:18">
      <c r="A583" s="15"/>
      <c r="B583" s="84" t="s">
        <v>72</v>
      </c>
      <c r="C583" s="58">
        <v>45707</v>
      </c>
      <c r="D583" s="28" t="str">
        <f>VLOOKUP(B583,辅助信息!E:K,7,FALSE)</f>
        <v>JWDDCD2025051000019</v>
      </c>
      <c r="E583" s="28" t="str">
        <f>VLOOKUP(F583,辅助信息!A:B,2,FALSE)</f>
        <v>高线</v>
      </c>
      <c r="F583" s="28" t="s">
        <v>53</v>
      </c>
      <c r="G583" s="28">
        <v>6</v>
      </c>
      <c r="H583" s="28" t="str">
        <f>_xlfn._xlws.FILTER('[1]2025年已发货'!$E:$E,'[1]2025年已发货'!$F:$F&amp;'[1]2025年已发货'!$C:$C&amp;'[1]2025年已发货'!$G:$G&amp;'[1]2025年已发货'!$H:$H=C583&amp;F583&amp;I583&amp;J583,"未发货")</f>
        <v>未发货</v>
      </c>
      <c r="I583" s="28" t="str">
        <f>VLOOKUP(B583,辅助信息!E:I,3,FALSE)</f>
        <v>(五冶钢构医学科学产业园建设项目房建二部-网羽馆（6-5）)四川省南充市顺庆区搬罾街道学府大道二段</v>
      </c>
      <c r="J583" s="28" t="str">
        <f>VLOOKUP(B583,辅助信息!E:I,4,FALSE)</f>
        <v>安南</v>
      </c>
      <c r="K583" s="28">
        <f>VLOOKUP(J583,辅助信息!H:I,2,FALSE)</f>
        <v>19950525030</v>
      </c>
      <c r="L583" s="66"/>
      <c r="M583" s="82">
        <v>45708</v>
      </c>
      <c r="N583" s="15"/>
      <c r="O583" s="15">
        <f ca="1" t="shared" si="12"/>
        <v>0</v>
      </c>
      <c r="P583" s="15">
        <f ca="1" t="shared" si="14"/>
        <v>128</v>
      </c>
      <c r="Q583" s="15" t="str">
        <f>VLOOKUP(B583,辅助信息!E:M,9,FALSE)</f>
        <v>ZTWM-CDGS-XS-2024-0248-五冶钢构-南充市医学院项目</v>
      </c>
      <c r="R583" s="15"/>
    </row>
    <row r="584" hidden="1" spans="1:18">
      <c r="A584" s="15"/>
      <c r="B584" s="84" t="s">
        <v>72</v>
      </c>
      <c r="C584" s="58">
        <v>45707</v>
      </c>
      <c r="D584" s="28" t="str">
        <f>VLOOKUP(B584,辅助信息!E:K,7,FALSE)</f>
        <v>JWDDCD2025051000019</v>
      </c>
      <c r="E584" s="28" t="str">
        <f>VLOOKUP(F584,辅助信息!A:B,2,FALSE)</f>
        <v>螺纹钢</v>
      </c>
      <c r="F584" s="84" t="s">
        <v>19</v>
      </c>
      <c r="G584" s="28">
        <v>6</v>
      </c>
      <c r="H584" s="28" t="str">
        <f>_xlfn._xlws.FILTER('[1]2025年已发货'!$E:$E,'[1]2025年已发货'!$F:$F&amp;'[1]2025年已发货'!$C:$C&amp;'[1]2025年已发货'!$G:$G&amp;'[1]2025年已发货'!$H:$H=C584&amp;F584&amp;I584&amp;J584,"未发货")</f>
        <v>未发货</v>
      </c>
      <c r="I584" s="28" t="str">
        <f>VLOOKUP(B584,辅助信息!E:I,3,FALSE)</f>
        <v>(五冶钢构医学科学产业园建设项目房建二部-网羽馆（6-5）)四川省南充市顺庆区搬罾街道学府大道二段</v>
      </c>
      <c r="J584" s="28" t="str">
        <f>VLOOKUP(B584,辅助信息!E:I,4,FALSE)</f>
        <v>安南</v>
      </c>
      <c r="K584" s="28">
        <f>VLOOKUP(J584,辅助信息!H:I,2,FALSE)</f>
        <v>19950525030</v>
      </c>
      <c r="L584" s="64"/>
      <c r="M584" s="82">
        <v>45708</v>
      </c>
      <c r="N584" s="15"/>
      <c r="O584" s="15">
        <f ca="1" t="shared" si="12"/>
        <v>0</v>
      </c>
      <c r="P584" s="15">
        <f ca="1" t="shared" si="14"/>
        <v>128</v>
      </c>
      <c r="Q584" s="15" t="str">
        <f>VLOOKUP(B584,辅助信息!E:M,9,FALSE)</f>
        <v>ZTWM-CDGS-XS-2024-0248-五冶钢构-南充市医学院项目</v>
      </c>
      <c r="R584" s="15"/>
    </row>
    <row r="585" hidden="1" spans="1:18">
      <c r="A585" s="15"/>
      <c r="B585" s="28" t="s">
        <v>89</v>
      </c>
      <c r="C585" s="58">
        <v>45707</v>
      </c>
      <c r="D585" s="28" t="str">
        <f>VLOOKUP(B585,辅助信息!E:K,7,FALSE)</f>
        <v>JWDDCD2025051000019</v>
      </c>
      <c r="E585" s="28" t="str">
        <f>VLOOKUP(F585,辅助信息!A:B,2,FALSE)</f>
        <v>螺纹钢</v>
      </c>
      <c r="F585" s="28" t="s">
        <v>32</v>
      </c>
      <c r="G585" s="28">
        <f>130-70</f>
        <v>60</v>
      </c>
      <c r="H585" s="28">
        <f>_xlfn._xlws.FILTER('[1]2025年已发货'!$E:$E,'[1]2025年已发货'!$F:$F&amp;'[1]2025年已发货'!$C:$C&amp;'[1]2025年已发货'!$G:$G&amp;'[1]2025年已发货'!$H:$H=C585&amp;F585&amp;I585&amp;J585,"未发货")</f>
        <v>45</v>
      </c>
      <c r="I585" s="28" t="str">
        <f>VLOOKUP(B585,辅助信息!E:I,3,FALSE)</f>
        <v>(五冶钢构医学科学产业园建设项目房建三部-排洪渠)四川省南充市顺庆区搬罾街道学府大道二段</v>
      </c>
      <c r="J585" s="28" t="str">
        <f>VLOOKUP(B585,辅助信息!E:I,4,FALSE)</f>
        <v>郑林</v>
      </c>
      <c r="K585" s="28">
        <f>VLOOKUP(J585,辅助信息!H:I,2,FALSE)</f>
        <v>18349955455</v>
      </c>
      <c r="L585" s="31" t="str">
        <f>VLOOKUP(B585,辅助信息!E:J,6,FALSE)</f>
        <v>送货单：送货单位：南充思临新材料科技有限公司,收货单位：五冶集团川北(南充)建设有限公司,项目名称：南充医学科学产业园,送货车型13米,装货前联系收货人核实到场规格</v>
      </c>
      <c r="M585" s="82">
        <v>45708</v>
      </c>
      <c r="N585" s="15"/>
      <c r="O585" s="15">
        <f ca="1" t="shared" si="12"/>
        <v>0</v>
      </c>
      <c r="P585" s="15">
        <f ca="1" t="shared" si="14"/>
        <v>128</v>
      </c>
      <c r="Q585" s="15" t="str">
        <f>VLOOKUP(B585,辅助信息!E:M,9,FALSE)</f>
        <v>ZTWM-CDGS-XS-2024-0248-五冶钢构-南充市医学院项目</v>
      </c>
      <c r="R585" s="15"/>
    </row>
    <row r="586" hidden="1" spans="1:18">
      <c r="A586" s="15"/>
      <c r="B586" s="28" t="s">
        <v>89</v>
      </c>
      <c r="C586" s="58">
        <v>45707</v>
      </c>
      <c r="D586" s="28" t="str">
        <f>VLOOKUP(B586,辅助信息!E:K,7,FALSE)</f>
        <v>JWDDCD2025051000019</v>
      </c>
      <c r="E586" s="28" t="str">
        <f>VLOOKUP(F586,辅助信息!A:B,2,FALSE)</f>
        <v>螺纹钢</v>
      </c>
      <c r="F586" s="28" t="s">
        <v>18</v>
      </c>
      <c r="G586" s="28">
        <v>25</v>
      </c>
      <c r="H586" s="28" t="str">
        <f>_xlfn._xlws.FILTER('[1]2025年已发货'!$E:$E,'[1]2025年已发货'!$F:$F&amp;'[1]2025年已发货'!$C:$C&amp;'[1]2025年已发货'!$G:$G&amp;'[1]2025年已发货'!$H:$H=C586&amp;F586&amp;I586&amp;J586,"未发货")</f>
        <v>未发货</v>
      </c>
      <c r="I586" s="28" t="str">
        <f>VLOOKUP(B586,辅助信息!E:I,3,FALSE)</f>
        <v>(五冶钢构医学科学产业园建设项目房建三部-排洪渠)四川省南充市顺庆区搬罾街道学府大道二段</v>
      </c>
      <c r="J586" s="28" t="str">
        <f>VLOOKUP(B586,辅助信息!E:I,4,FALSE)</f>
        <v>郑林</v>
      </c>
      <c r="K586" s="28">
        <f>VLOOKUP(J586,辅助信息!H:I,2,FALSE)</f>
        <v>18349955455</v>
      </c>
      <c r="L586" s="66"/>
      <c r="M586" s="82">
        <v>45708</v>
      </c>
      <c r="N586" s="15"/>
      <c r="O586" s="15">
        <f ca="1" t="shared" si="12"/>
        <v>0</v>
      </c>
      <c r="P586" s="15">
        <f ca="1" t="shared" si="14"/>
        <v>128</v>
      </c>
      <c r="Q586" s="15" t="str">
        <f>VLOOKUP(B586,辅助信息!E:M,9,FALSE)</f>
        <v>ZTWM-CDGS-XS-2024-0248-五冶钢构-南充市医学院项目</v>
      </c>
      <c r="R586" s="15"/>
    </row>
    <row r="587" hidden="1" spans="1:18">
      <c r="A587" s="15"/>
      <c r="B587" s="28" t="s">
        <v>89</v>
      </c>
      <c r="C587" s="58">
        <v>45707</v>
      </c>
      <c r="D587" s="28" t="str">
        <f>VLOOKUP(B587,辅助信息!E:K,7,FALSE)</f>
        <v>JWDDCD2025051000019</v>
      </c>
      <c r="E587" s="28" t="str">
        <f>VLOOKUP(F587,辅助信息!A:B,2,FALSE)</f>
        <v>螺纹钢</v>
      </c>
      <c r="F587" s="28" t="s">
        <v>91</v>
      </c>
      <c r="G587" s="28">
        <v>25</v>
      </c>
      <c r="H587" s="28">
        <f>_xlfn._xlws.FILTER('[1]2025年已发货'!$E:$E,'[1]2025年已发货'!$F:$F&amp;'[1]2025年已发货'!$C:$C&amp;'[1]2025年已发货'!$G:$G&amp;'[1]2025年已发货'!$H:$H=C587&amp;F587&amp;I587&amp;J587,"未发货")</f>
        <v>25</v>
      </c>
      <c r="I587" s="28" t="str">
        <f>VLOOKUP(B587,辅助信息!E:I,3,FALSE)</f>
        <v>(五冶钢构医学科学产业园建设项目房建三部-排洪渠)四川省南充市顺庆区搬罾街道学府大道二段</v>
      </c>
      <c r="J587" s="28" t="str">
        <f>VLOOKUP(B587,辅助信息!E:I,4,FALSE)</f>
        <v>郑林</v>
      </c>
      <c r="K587" s="28">
        <f>VLOOKUP(J587,辅助信息!H:I,2,FALSE)</f>
        <v>18349955455</v>
      </c>
      <c r="L587" s="66"/>
      <c r="M587" s="82">
        <v>45708</v>
      </c>
      <c r="N587" s="15"/>
      <c r="O587" s="15">
        <f ca="1" t="shared" si="12"/>
        <v>0</v>
      </c>
      <c r="P587" s="15">
        <f ca="1" t="shared" si="14"/>
        <v>128</v>
      </c>
      <c r="Q587" s="15" t="str">
        <f>VLOOKUP(B587,辅助信息!E:M,9,FALSE)</f>
        <v>ZTWM-CDGS-XS-2024-0248-五冶钢构-南充市医学院项目</v>
      </c>
      <c r="R587" s="15"/>
    </row>
    <row r="588" hidden="1" spans="1:18">
      <c r="A588" s="59" t="s">
        <v>97</v>
      </c>
      <c r="B588" s="28" t="s">
        <v>98</v>
      </c>
      <c r="C588" s="58">
        <v>45707</v>
      </c>
      <c r="D588" s="28" t="str">
        <f>VLOOKUP(B588,辅助信息!E:K,7,FALSE)</f>
        <v>JWDDCD2025051000019</v>
      </c>
      <c r="E588" s="28" t="str">
        <f>VLOOKUP(F588,辅助信息!A:B,2,FALSE)</f>
        <v>高线</v>
      </c>
      <c r="F588" s="28" t="s">
        <v>51</v>
      </c>
      <c r="G588" s="24">
        <v>10</v>
      </c>
      <c r="H588" s="24" t="str">
        <f>_xlfn._xlws.FILTER('[1]2025年已发货'!$E:$E,'[1]2025年已发货'!$F:$F&amp;'[1]2025年已发货'!$C:$C&amp;'[1]2025年已发货'!$G:$G&amp;'[1]2025年已发货'!$H:$H=C588&amp;F588&amp;I588&amp;J588,"未发货")</f>
        <v>未发货</v>
      </c>
      <c r="I588" s="28" t="str">
        <f>VLOOKUP(B588,辅助信息!E:I,3,FALSE)</f>
        <v>(五冶钢构医学科学产业园建设项目房建一部-一标（2-6）)四川省南充市顺庆区搬罾街道学府大道二段</v>
      </c>
      <c r="J588" s="28" t="str">
        <f>VLOOKUP(B588,辅助信息!E:I,4,FALSE)</f>
        <v>胡泽宇</v>
      </c>
      <c r="K588" s="28">
        <f>VLOOKUP(J588,辅助信息!H:I,2,FALSE)</f>
        <v>18141337338</v>
      </c>
      <c r="L588" s="66"/>
      <c r="M588" s="79">
        <v>45709</v>
      </c>
      <c r="N588" s="45"/>
      <c r="O588" s="49">
        <f ca="1" t="shared" si="12"/>
        <v>0</v>
      </c>
      <c r="P588" s="49">
        <f ca="1" t="shared" si="14"/>
        <v>127</v>
      </c>
      <c r="Q588" s="15" t="str">
        <f>VLOOKUP(B588,辅助信息!E:M,9,FALSE)</f>
        <v>ZTWM-CDGS-XS-2024-0248-五冶钢构-南充市医学院项目</v>
      </c>
      <c r="R588" s="15"/>
    </row>
    <row r="589" hidden="1" spans="2:18">
      <c r="B589" s="28" t="s">
        <v>99</v>
      </c>
      <c r="C589" s="58">
        <v>45707</v>
      </c>
      <c r="D589" s="28" t="str">
        <f>VLOOKUP(B589,辅助信息!E:K,7,FALSE)</f>
        <v>JWDDCD2025051000019</v>
      </c>
      <c r="E589" s="28" t="str">
        <f>VLOOKUP(F589,辅助信息!A:B,2,FALSE)</f>
        <v>高线</v>
      </c>
      <c r="F589" s="28" t="s">
        <v>53</v>
      </c>
      <c r="G589" s="24">
        <v>2.5</v>
      </c>
      <c r="H589" s="24" t="str">
        <f>_xlfn._xlws.FILTER('[1]2025年已发货'!$E:$E,'[1]2025年已发货'!$F:$F&amp;'[1]2025年已发货'!$C:$C&amp;'[1]2025年已发货'!$G:$G&amp;'[1]2025年已发货'!$H:$H=C589&amp;F589&amp;I589&amp;J589,"未发货")</f>
        <v>未发货</v>
      </c>
      <c r="I589" s="28" t="str">
        <f>VLOOKUP(B589,辅助信息!E:I,3,FALSE)</f>
        <v>(五冶钢构医学科学产业园建设项目房建连接线道路工程)四川省南充市顺庆区搬罾街道学府大道二段</v>
      </c>
      <c r="J589" s="28" t="str">
        <f>VLOOKUP(B589,辅助信息!E:I,4,FALSE)</f>
        <v>刘建中</v>
      </c>
      <c r="K589" s="28">
        <f>VLOOKUP(J589,辅助信息!H:I,2,FALSE)</f>
        <v>13908143055</v>
      </c>
      <c r="L589" s="66"/>
      <c r="M589" s="79">
        <v>45709</v>
      </c>
      <c r="N589" s="45"/>
      <c r="O589" s="49">
        <f ca="1" t="shared" si="12"/>
        <v>0</v>
      </c>
      <c r="P589" s="49">
        <f ca="1" t="shared" si="14"/>
        <v>127</v>
      </c>
      <c r="Q589" s="15" t="str">
        <f>VLOOKUP(B589,辅助信息!E:M,9,FALSE)</f>
        <v>ZTWM-CDGS-XS-2024-0248-五冶钢构-南充市医学院项目</v>
      </c>
      <c r="R589" s="15"/>
    </row>
    <row r="590" hidden="1" spans="2:18">
      <c r="B590" s="28" t="s">
        <v>99</v>
      </c>
      <c r="C590" s="58">
        <v>45707</v>
      </c>
      <c r="D590" s="28" t="str">
        <f>VLOOKUP(B590,辅助信息!E:K,7,FALSE)</f>
        <v>JWDDCD2025051000019</v>
      </c>
      <c r="E590" s="28" t="str">
        <f>VLOOKUP(F590,辅助信息!A:B,2,FALSE)</f>
        <v>高线</v>
      </c>
      <c r="F590" s="28" t="s">
        <v>51</v>
      </c>
      <c r="G590" s="24">
        <v>2.5</v>
      </c>
      <c r="H590" s="24" t="str">
        <f>_xlfn._xlws.FILTER('[1]2025年已发货'!$E:$E,'[1]2025年已发货'!$F:$F&amp;'[1]2025年已发货'!$C:$C&amp;'[1]2025年已发货'!$G:$G&amp;'[1]2025年已发货'!$H:$H=C590&amp;F590&amp;I590&amp;J590,"未发货")</f>
        <v>未发货</v>
      </c>
      <c r="I590" s="28" t="str">
        <f>VLOOKUP(B590,辅助信息!E:I,3,FALSE)</f>
        <v>(五冶钢构医学科学产业园建设项目房建连接线道路工程)四川省南充市顺庆区搬罾街道学府大道二段</v>
      </c>
      <c r="J590" s="28" t="str">
        <f>VLOOKUP(B590,辅助信息!E:I,4,FALSE)</f>
        <v>刘建中</v>
      </c>
      <c r="K590" s="28">
        <f>VLOOKUP(J590,辅助信息!H:I,2,FALSE)</f>
        <v>13908143055</v>
      </c>
      <c r="L590" s="66"/>
      <c r="M590" s="79">
        <v>45709</v>
      </c>
      <c r="N590" s="45"/>
      <c r="O590" s="49">
        <f ca="1" t="shared" si="12"/>
        <v>0</v>
      </c>
      <c r="P590" s="49">
        <f ca="1" t="shared" si="14"/>
        <v>127</v>
      </c>
      <c r="Q590" s="15" t="str">
        <f>VLOOKUP(B590,辅助信息!E:M,9,FALSE)</f>
        <v>ZTWM-CDGS-XS-2024-0248-五冶钢构-南充市医学院项目</v>
      </c>
      <c r="R590" s="15"/>
    </row>
    <row r="591" hidden="1" spans="2:18">
      <c r="B591" s="28" t="s">
        <v>99</v>
      </c>
      <c r="C591" s="58">
        <v>45707</v>
      </c>
      <c r="D591" s="28" t="str">
        <f>VLOOKUP(B591,辅助信息!E:K,7,FALSE)</f>
        <v>JWDDCD2025051000019</v>
      </c>
      <c r="E591" s="28" t="str">
        <f>VLOOKUP(F591,辅助信息!A:B,2,FALSE)</f>
        <v>螺纹钢</v>
      </c>
      <c r="F591" s="28" t="s">
        <v>27</v>
      </c>
      <c r="G591" s="24">
        <v>3</v>
      </c>
      <c r="H591" s="24" t="str">
        <f>_xlfn._xlws.FILTER('[1]2025年已发货'!$E:$E,'[1]2025年已发货'!$F:$F&amp;'[1]2025年已发货'!$C:$C&amp;'[1]2025年已发货'!$G:$G&amp;'[1]2025年已发货'!$H:$H=C591&amp;F591&amp;I591&amp;J591,"未发货")</f>
        <v>未发货</v>
      </c>
      <c r="I591" s="28" t="str">
        <f>VLOOKUP(B591,辅助信息!E:I,3,FALSE)</f>
        <v>(五冶钢构医学科学产业园建设项目房建连接线道路工程)四川省南充市顺庆区搬罾街道学府大道二段</v>
      </c>
      <c r="J591" s="28" t="str">
        <f>VLOOKUP(B591,辅助信息!E:I,4,FALSE)</f>
        <v>刘建中</v>
      </c>
      <c r="K591" s="28">
        <f>VLOOKUP(J591,辅助信息!H:I,2,FALSE)</f>
        <v>13908143055</v>
      </c>
      <c r="L591" s="66"/>
      <c r="M591" s="79">
        <v>45709</v>
      </c>
      <c r="N591" s="45"/>
      <c r="O591" s="49">
        <f ca="1" t="shared" si="12"/>
        <v>0</v>
      </c>
      <c r="P591" s="49">
        <f ca="1" t="shared" si="14"/>
        <v>127</v>
      </c>
      <c r="Q591" s="15" t="str">
        <f>VLOOKUP(B591,辅助信息!E:M,9,FALSE)</f>
        <v>ZTWM-CDGS-XS-2024-0248-五冶钢构-南充市医学院项目</v>
      </c>
      <c r="R591" s="15"/>
    </row>
    <row r="592" hidden="1" spans="2:18">
      <c r="B592" s="28" t="s">
        <v>99</v>
      </c>
      <c r="C592" s="58">
        <v>45707</v>
      </c>
      <c r="D592" s="28" t="str">
        <f>VLOOKUP(B592,辅助信息!E:K,7,FALSE)</f>
        <v>JWDDCD2025051000019</v>
      </c>
      <c r="E592" s="28" t="str">
        <f>VLOOKUP(F592,辅助信息!A:B,2,FALSE)</f>
        <v>螺纹钢</v>
      </c>
      <c r="F592" s="28" t="s">
        <v>19</v>
      </c>
      <c r="G592" s="24">
        <v>3</v>
      </c>
      <c r="H592" s="24" t="str">
        <f>_xlfn._xlws.FILTER('[1]2025年已发货'!$E:$E,'[1]2025年已发货'!$F:$F&amp;'[1]2025年已发货'!$C:$C&amp;'[1]2025年已发货'!$G:$G&amp;'[1]2025年已发货'!$H:$H=C592&amp;F592&amp;I592&amp;J592,"未发货")</f>
        <v>未发货</v>
      </c>
      <c r="I592" s="28" t="str">
        <f>VLOOKUP(B592,辅助信息!E:I,3,FALSE)</f>
        <v>(五冶钢构医学科学产业园建设项目房建连接线道路工程)四川省南充市顺庆区搬罾街道学府大道二段</v>
      </c>
      <c r="J592" s="28" t="str">
        <f>VLOOKUP(B592,辅助信息!E:I,4,FALSE)</f>
        <v>刘建中</v>
      </c>
      <c r="K592" s="28">
        <f>VLOOKUP(J592,辅助信息!H:I,2,FALSE)</f>
        <v>13908143055</v>
      </c>
      <c r="L592" s="66"/>
      <c r="M592" s="79">
        <v>45709</v>
      </c>
      <c r="N592" s="45"/>
      <c r="O592" s="49">
        <f ca="1" t="shared" si="12"/>
        <v>0</v>
      </c>
      <c r="P592" s="49">
        <f ca="1" t="shared" si="14"/>
        <v>127</v>
      </c>
      <c r="Q592" s="15" t="str">
        <f>VLOOKUP(B592,辅助信息!E:M,9,FALSE)</f>
        <v>ZTWM-CDGS-XS-2024-0248-五冶钢构-南充市医学院项目</v>
      </c>
      <c r="R592" s="15"/>
    </row>
    <row r="593" hidden="1" spans="2:18">
      <c r="B593" s="28" t="s">
        <v>99</v>
      </c>
      <c r="C593" s="58">
        <v>45707</v>
      </c>
      <c r="D593" s="28" t="str">
        <f>VLOOKUP(B593,辅助信息!E:K,7,FALSE)</f>
        <v>JWDDCD2025051000019</v>
      </c>
      <c r="E593" s="28" t="str">
        <f>VLOOKUP(F593,辅助信息!A:B,2,FALSE)</f>
        <v>螺纹钢</v>
      </c>
      <c r="F593" s="28" t="s">
        <v>32</v>
      </c>
      <c r="G593" s="24">
        <v>3</v>
      </c>
      <c r="H593" s="24" t="str">
        <f>_xlfn._xlws.FILTER('[1]2025年已发货'!$E:$E,'[1]2025年已发货'!$F:$F&amp;'[1]2025年已发货'!$C:$C&amp;'[1]2025年已发货'!$G:$G&amp;'[1]2025年已发货'!$H:$H=C593&amp;F593&amp;I593&amp;J593,"未发货")</f>
        <v>未发货</v>
      </c>
      <c r="I593" s="28" t="str">
        <f>VLOOKUP(B593,辅助信息!E:I,3,FALSE)</f>
        <v>(五冶钢构医学科学产业园建设项目房建连接线道路工程)四川省南充市顺庆区搬罾街道学府大道二段</v>
      </c>
      <c r="J593" s="28" t="str">
        <f>VLOOKUP(B593,辅助信息!E:I,4,FALSE)</f>
        <v>刘建中</v>
      </c>
      <c r="K593" s="28">
        <f>VLOOKUP(J593,辅助信息!H:I,2,FALSE)</f>
        <v>13908143055</v>
      </c>
      <c r="L593" s="64"/>
      <c r="M593" s="79">
        <v>45709</v>
      </c>
      <c r="N593" s="45"/>
      <c r="O593" s="49">
        <f ca="1" t="shared" si="12"/>
        <v>0</v>
      </c>
      <c r="P593" s="49">
        <f ca="1" t="shared" si="14"/>
        <v>127</v>
      </c>
      <c r="Q593" s="15" t="str">
        <f>VLOOKUP(B593,辅助信息!E:M,9,FALSE)</f>
        <v>ZTWM-CDGS-XS-2024-0248-五冶钢构-南充市医学院项目</v>
      </c>
      <c r="R593" s="15"/>
    </row>
    <row r="594" hidden="1" spans="1:18">
      <c r="A594" s="15"/>
      <c r="B594" s="28" t="s">
        <v>48</v>
      </c>
      <c r="C594" s="58">
        <v>45707</v>
      </c>
      <c r="D594" s="28" t="str">
        <f>VLOOKUP(B594,辅助信息!E:K,7,FALSE)</f>
        <v>ZTWM-CDGS-YL-20240529-006</v>
      </c>
      <c r="E594" s="28" t="str">
        <f>VLOOKUP(F594,辅助信息!A:B,2,FALSE)</f>
        <v>盘螺</v>
      </c>
      <c r="F594" s="28" t="s">
        <v>40</v>
      </c>
      <c r="G594" s="28">
        <v>10</v>
      </c>
      <c r="H594" s="28">
        <f>_xlfn._xlws.FILTER('[1]2025年已发货'!$E:$E,'[1]2025年已发货'!$F:$F&amp;'[1]2025年已发货'!$C:$C&amp;'[1]2025年已发货'!$G:$G&amp;'[1]2025年已发货'!$H:$H=C594&amp;F594&amp;I594&amp;J594,"未发货")</f>
        <v>10</v>
      </c>
      <c r="I594" s="28" t="str">
        <f>VLOOKUP(B594,辅助信息!E:I,3,FALSE)</f>
        <v>(华西颐海-科创农业生态谷-1号钢筋房)成都市简阳市白金山水库</v>
      </c>
      <c r="J594" s="28" t="str">
        <f>VLOOKUP(B594,辅助信息!E:I,4,FALSE)</f>
        <v>石清国</v>
      </c>
      <c r="K594" s="28">
        <f>VLOOKUP(J594,辅助信息!H:I,2,FALSE)</f>
        <v>13458642015</v>
      </c>
      <c r="L594" s="31" t="str">
        <f>VLOOKUP(B594,辅助信息!E:J,6,FALSE)</f>
        <v>优先威钢,我方卸车,新老国标钢厂不加价可直发</v>
      </c>
      <c r="M594" s="82">
        <v>45708</v>
      </c>
      <c r="N594" s="15"/>
      <c r="O594" s="15">
        <f ca="1" t="shared" ref="O594:O624" si="15">IF(OR(M594="",N594&lt;&gt;""),"",MAX(M594-TODAY(),0))</f>
        <v>0</v>
      </c>
      <c r="P594" s="15">
        <f ca="1" t="shared" si="14"/>
        <v>128</v>
      </c>
      <c r="Q594" s="15" t="str">
        <f>VLOOKUP(B594,辅助信息!E:M,9,FALSE)</f>
        <v>ZTWM-CDGS-XS-2024-0093-华西-颐海科创农业生态谷</v>
      </c>
      <c r="R594" s="15"/>
    </row>
    <row r="595" hidden="1" spans="1:18">
      <c r="A595" s="15"/>
      <c r="B595" s="28" t="s">
        <v>48</v>
      </c>
      <c r="C595" s="58">
        <v>45707</v>
      </c>
      <c r="D595" s="28" t="str">
        <f>VLOOKUP(B595,辅助信息!E:K,7,FALSE)</f>
        <v>ZTWM-CDGS-YL-20240529-006</v>
      </c>
      <c r="E595" s="28" t="str">
        <f>VLOOKUP(F595,辅助信息!A:B,2,FALSE)</f>
        <v>盘螺</v>
      </c>
      <c r="F595" s="28" t="s">
        <v>41</v>
      </c>
      <c r="G595" s="28">
        <v>10</v>
      </c>
      <c r="H595" s="28">
        <f>_xlfn._xlws.FILTER('[1]2025年已发货'!$E:$E,'[1]2025年已发货'!$F:$F&amp;'[1]2025年已发货'!$C:$C&amp;'[1]2025年已发货'!$G:$G&amp;'[1]2025年已发货'!$H:$H=C595&amp;F595&amp;I595&amp;J595,"未发货")</f>
        <v>10</v>
      </c>
      <c r="I595" s="28" t="str">
        <f>VLOOKUP(B595,辅助信息!E:I,3,FALSE)</f>
        <v>(华西颐海-科创农业生态谷-1号钢筋房)成都市简阳市白金山水库</v>
      </c>
      <c r="J595" s="28" t="str">
        <f>VLOOKUP(B595,辅助信息!E:I,4,FALSE)</f>
        <v>石清国</v>
      </c>
      <c r="K595" s="28">
        <f>VLOOKUP(J595,辅助信息!H:I,2,FALSE)</f>
        <v>13458642015</v>
      </c>
      <c r="L595" s="66"/>
      <c r="M595" s="82">
        <v>45708</v>
      </c>
      <c r="N595" s="15"/>
      <c r="O595" s="15">
        <f ca="1" t="shared" si="15"/>
        <v>0</v>
      </c>
      <c r="P595" s="15">
        <f ca="1" t="shared" si="14"/>
        <v>128</v>
      </c>
      <c r="Q595" s="15" t="str">
        <f>VLOOKUP(B595,辅助信息!E:M,9,FALSE)</f>
        <v>ZTWM-CDGS-XS-2024-0093-华西-颐海科创农业生态谷</v>
      </c>
      <c r="R595" s="15"/>
    </row>
    <row r="596" hidden="1" spans="1:18">
      <c r="A596" s="15"/>
      <c r="B596" s="28" t="s">
        <v>48</v>
      </c>
      <c r="C596" s="58">
        <v>45707</v>
      </c>
      <c r="D596" s="28" t="str">
        <f>VLOOKUP(B596,辅助信息!E:K,7,FALSE)</f>
        <v>ZTWM-CDGS-YL-20240529-006</v>
      </c>
      <c r="E596" s="28" t="str">
        <f>VLOOKUP(F596,辅助信息!A:B,2,FALSE)</f>
        <v>螺纹钢</v>
      </c>
      <c r="F596" s="28" t="s">
        <v>66</v>
      </c>
      <c r="G596" s="28">
        <v>12</v>
      </c>
      <c r="H596" s="28">
        <f>_xlfn._xlws.FILTER('[1]2025年已发货'!$E:$E,'[1]2025年已发货'!$F:$F&amp;'[1]2025年已发货'!$C:$C&amp;'[1]2025年已发货'!$G:$G&amp;'[1]2025年已发货'!$H:$H=C596&amp;F596&amp;I596&amp;J596,"未发货")</f>
        <v>17</v>
      </c>
      <c r="I596" s="28" t="str">
        <f>VLOOKUP(B596,辅助信息!E:I,3,FALSE)</f>
        <v>(华西颐海-科创农业生态谷-1号钢筋房)成都市简阳市白金山水库</v>
      </c>
      <c r="J596" s="28" t="str">
        <f>VLOOKUP(B596,辅助信息!E:I,4,FALSE)</f>
        <v>石清国</v>
      </c>
      <c r="K596" s="28">
        <f>VLOOKUP(J596,辅助信息!H:I,2,FALSE)</f>
        <v>13458642015</v>
      </c>
      <c r="L596" s="66"/>
      <c r="M596" s="82">
        <v>45708</v>
      </c>
      <c r="N596" s="15"/>
      <c r="O596" s="15">
        <f ca="1" t="shared" si="15"/>
        <v>0</v>
      </c>
      <c r="P596" s="15">
        <f ca="1" t="shared" si="14"/>
        <v>128</v>
      </c>
      <c r="Q596" s="15" t="str">
        <f>VLOOKUP(B596,辅助信息!E:M,9,FALSE)</f>
        <v>ZTWM-CDGS-XS-2024-0093-华西-颐海科创农业生态谷</v>
      </c>
      <c r="R596" s="15"/>
    </row>
    <row r="597" hidden="1" spans="1:18">
      <c r="A597" s="15"/>
      <c r="B597" s="28" t="s">
        <v>48</v>
      </c>
      <c r="C597" s="58">
        <v>45707</v>
      </c>
      <c r="D597" s="28" t="str">
        <f>VLOOKUP(B597,辅助信息!E:K,7,FALSE)</f>
        <v>ZTWM-CDGS-YL-20240529-006</v>
      </c>
      <c r="E597" s="28" t="str">
        <f>VLOOKUP(F597,辅助信息!A:B,2,FALSE)</f>
        <v>螺纹钢</v>
      </c>
      <c r="F597" s="28" t="s">
        <v>22</v>
      </c>
      <c r="G597" s="28">
        <v>6</v>
      </c>
      <c r="H597" s="28">
        <f>_xlfn._xlws.FILTER('[1]2025年已发货'!$E:$E,'[1]2025年已发货'!$F:$F&amp;'[1]2025年已发货'!$C:$C&amp;'[1]2025年已发货'!$G:$G&amp;'[1]2025年已发货'!$H:$H=C597&amp;F597&amp;I597&amp;J597,"未发货")</f>
        <v>6</v>
      </c>
      <c r="I597" s="28" t="str">
        <f>VLOOKUP(B597,辅助信息!E:I,3,FALSE)</f>
        <v>(华西颐海-科创农业生态谷-1号钢筋房)成都市简阳市白金山水库</v>
      </c>
      <c r="J597" s="28" t="str">
        <f>VLOOKUP(B597,辅助信息!E:I,4,FALSE)</f>
        <v>石清国</v>
      </c>
      <c r="K597" s="28">
        <f>VLOOKUP(J597,辅助信息!H:I,2,FALSE)</f>
        <v>13458642015</v>
      </c>
      <c r="L597" s="64"/>
      <c r="M597" s="82">
        <v>45708</v>
      </c>
      <c r="N597" s="15"/>
      <c r="O597" s="15">
        <f ca="1" t="shared" si="15"/>
        <v>0</v>
      </c>
      <c r="P597" s="15">
        <f ca="1" t="shared" si="14"/>
        <v>128</v>
      </c>
      <c r="Q597" s="15" t="str">
        <f>VLOOKUP(B597,辅助信息!E:M,9,FALSE)</f>
        <v>ZTWM-CDGS-XS-2024-0093-华西-颐海科创农业生态谷</v>
      </c>
      <c r="R597" s="15"/>
    </row>
    <row r="598" hidden="1" spans="1:18">
      <c r="A598" s="49"/>
      <c r="B598" s="28" t="s">
        <v>31</v>
      </c>
      <c r="C598" s="58">
        <v>45707</v>
      </c>
      <c r="D598" s="28" t="str">
        <f>VLOOKUP(B598,辅助信息!E:K,7,FALSE)</f>
        <v>JWDDCD2024121000136</v>
      </c>
      <c r="E598" s="28" t="str">
        <f>VLOOKUP(F598,辅助信息!A:B,2,FALSE)</f>
        <v>盘螺</v>
      </c>
      <c r="F598" s="28" t="s">
        <v>49</v>
      </c>
      <c r="G598" s="24">
        <v>9</v>
      </c>
      <c r="H598" s="24" t="str">
        <f>_xlfn._xlws.FILTER('[1]2025年已发货'!$E:$E,'[1]2025年已发货'!$F:$F&amp;'[1]2025年已发货'!$C:$C&amp;'[1]2025年已发货'!$G:$G&amp;'[1]2025年已发货'!$H:$H=C598&amp;F598&amp;I598&amp;J598,"未发货")</f>
        <v>未发货</v>
      </c>
      <c r="I598" s="28" t="str">
        <f>VLOOKUP(B598,辅助信息!E:I,3,FALSE)</f>
        <v>（四川商建-射洪城乡一体化项目）遂宁市射洪市忠新幼儿园北侧约220米新溪小区</v>
      </c>
      <c r="J598" s="28" t="str">
        <f>VLOOKUP(B598,辅助信息!E:I,4,FALSE)</f>
        <v>柏子刚</v>
      </c>
      <c r="K598" s="28">
        <f>VLOOKUP(J598,辅助信息!H:I,2,FALSE)</f>
        <v>15692885305</v>
      </c>
      <c r="L598" s="31" t="str">
        <f>VLOOKUP(B598,辅助信息!E:J,6,FALSE)</f>
        <v>提前联系到场规格及数量</v>
      </c>
      <c r="M598" s="79">
        <v>45708</v>
      </c>
      <c r="O598" s="49">
        <f ca="1" t="shared" si="15"/>
        <v>0</v>
      </c>
      <c r="P598" s="49">
        <f ca="1" t="shared" si="14"/>
        <v>128</v>
      </c>
      <c r="Q598" s="15" t="str">
        <f>VLOOKUP(B598,辅助信息!E:M,9,FALSE)</f>
        <v>ZTWM-CDGS-XS-2024-0179-四川商投-射洪城乡一体化建设项目</v>
      </c>
      <c r="R598" s="15"/>
    </row>
    <row r="599" hidden="1" spans="1:18">
      <c r="A599" s="49"/>
      <c r="B599" s="28" t="s">
        <v>31</v>
      </c>
      <c r="C599" s="58">
        <v>45707</v>
      </c>
      <c r="D599" s="28" t="str">
        <f>VLOOKUP(B599,辅助信息!E:K,7,FALSE)</f>
        <v>JWDDCD2024121000136</v>
      </c>
      <c r="E599" s="28" t="str">
        <f>VLOOKUP(F599,辅助信息!A:B,2,FALSE)</f>
        <v>螺纹钢</v>
      </c>
      <c r="F599" s="28" t="s">
        <v>22</v>
      </c>
      <c r="G599" s="24">
        <v>20</v>
      </c>
      <c r="H599" s="24" t="str">
        <f>_xlfn._xlws.FILTER('[1]2025年已发货'!$E:$E,'[1]2025年已发货'!$F:$F&amp;'[1]2025年已发货'!$C:$C&amp;'[1]2025年已发货'!$G:$G&amp;'[1]2025年已发货'!$H:$H=C599&amp;F599&amp;I599&amp;J599,"未发货")</f>
        <v>未发货</v>
      </c>
      <c r="I599" s="28" t="str">
        <f>VLOOKUP(B599,辅助信息!E:I,3,FALSE)</f>
        <v>（四川商建-射洪城乡一体化项目）遂宁市射洪市忠新幼儿园北侧约220米新溪小区</v>
      </c>
      <c r="J599" s="28" t="str">
        <f>VLOOKUP(B599,辅助信息!E:I,4,FALSE)</f>
        <v>柏子刚</v>
      </c>
      <c r="K599" s="28">
        <f>VLOOKUP(J599,辅助信息!H:I,2,FALSE)</f>
        <v>15692885305</v>
      </c>
      <c r="L599" s="64"/>
      <c r="M599" s="79">
        <v>45708</v>
      </c>
      <c r="O599" s="49">
        <f ca="1" t="shared" si="15"/>
        <v>0</v>
      </c>
      <c r="P599" s="49">
        <f ca="1" t="shared" si="14"/>
        <v>128</v>
      </c>
      <c r="Q599" s="15" t="str">
        <f>VLOOKUP(B599,辅助信息!E:M,9,FALSE)</f>
        <v>ZTWM-CDGS-XS-2024-0179-四川商投-射洪城乡一体化建设项目</v>
      </c>
      <c r="R599" s="15"/>
    </row>
    <row r="600" hidden="1" spans="1:18">
      <c r="A600" s="49"/>
      <c r="B600" s="28" t="s">
        <v>48</v>
      </c>
      <c r="C600" s="58">
        <v>45707</v>
      </c>
      <c r="D600" s="28" t="str">
        <f>VLOOKUP(B600,辅助信息!E:K,7,FALSE)</f>
        <v>ZTWM-CDGS-YL-20240529-006</v>
      </c>
      <c r="E600" s="28" t="str">
        <f>VLOOKUP(F600,辅助信息!A:B,2,FALSE)</f>
        <v>螺纹钢</v>
      </c>
      <c r="F600" s="28" t="s">
        <v>27</v>
      </c>
      <c r="G600" s="24">
        <v>7</v>
      </c>
      <c r="H600" s="24">
        <f>_xlfn._xlws.FILTER('[1]2025年已发货'!$E:$E,'[1]2025年已发货'!$F:$F&amp;'[1]2025年已发货'!$C:$C&amp;'[1]2025年已发货'!$G:$G&amp;'[1]2025年已发货'!$H:$H=C600&amp;F600&amp;I600&amp;J600,"未发货")</f>
        <v>7</v>
      </c>
      <c r="I600" s="28" t="str">
        <f>VLOOKUP(B600,辅助信息!E:I,3,FALSE)</f>
        <v>(华西颐海-科创农业生态谷-1号钢筋房)成都市简阳市白金山水库</v>
      </c>
      <c r="J600" s="28" t="str">
        <f>VLOOKUP(B600,辅助信息!E:I,4,FALSE)</f>
        <v>石清国</v>
      </c>
      <c r="K600" s="28">
        <f>VLOOKUP(J600,辅助信息!H:I,2,FALSE)</f>
        <v>13458642015</v>
      </c>
      <c r="L600" s="31" t="str">
        <f>VLOOKUP(B600,辅助信息!E:J,6,FALSE)</f>
        <v>优先威钢,我方卸车,新老国标钢厂不加价可直发</v>
      </c>
      <c r="M600" s="79">
        <v>45708</v>
      </c>
      <c r="O600" s="49">
        <f ca="1" t="shared" si="15"/>
        <v>0</v>
      </c>
      <c r="P600" s="49">
        <f ca="1" t="shared" si="14"/>
        <v>128</v>
      </c>
      <c r="Q600" s="15" t="str">
        <f>VLOOKUP(B600,辅助信息!E:M,9,FALSE)</f>
        <v>ZTWM-CDGS-XS-2024-0093-华西-颐海科创农业生态谷</v>
      </c>
      <c r="R600" s="15"/>
    </row>
    <row r="601" hidden="1" spans="1:18">
      <c r="A601" s="49"/>
      <c r="B601" s="28" t="s">
        <v>48</v>
      </c>
      <c r="C601" s="58">
        <v>45707</v>
      </c>
      <c r="D601" s="28" t="str">
        <f>VLOOKUP(B601,辅助信息!E:K,7,FALSE)</f>
        <v>ZTWM-CDGS-YL-20240529-006</v>
      </c>
      <c r="E601" s="28" t="str">
        <f>VLOOKUP(F601,辅助信息!A:B,2,FALSE)</f>
        <v>螺纹钢</v>
      </c>
      <c r="F601" s="28" t="s">
        <v>30</v>
      </c>
      <c r="G601" s="24">
        <v>13</v>
      </c>
      <c r="H601" s="24">
        <f>_xlfn._xlws.FILTER('[1]2025年已发货'!$E:$E,'[1]2025年已发货'!$F:$F&amp;'[1]2025年已发货'!$C:$C&amp;'[1]2025年已发货'!$G:$G&amp;'[1]2025年已发货'!$H:$H=C601&amp;F601&amp;I601&amp;J601,"未发货")</f>
        <v>13</v>
      </c>
      <c r="I601" s="28" t="str">
        <f>VLOOKUP(B601,辅助信息!E:I,3,FALSE)</f>
        <v>(华西颐海-科创农业生态谷-1号钢筋房)成都市简阳市白金山水库</v>
      </c>
      <c r="J601" s="28" t="str">
        <f>VLOOKUP(B601,辅助信息!E:I,4,FALSE)</f>
        <v>石清国</v>
      </c>
      <c r="K601" s="28">
        <f>VLOOKUP(J601,辅助信息!H:I,2,FALSE)</f>
        <v>13458642015</v>
      </c>
      <c r="L601" s="66"/>
      <c r="M601" s="79">
        <v>45708</v>
      </c>
      <c r="O601" s="49">
        <f ca="1" t="shared" si="15"/>
        <v>0</v>
      </c>
      <c r="P601" s="49">
        <f ca="1" t="shared" si="14"/>
        <v>128</v>
      </c>
      <c r="Q601" s="15" t="str">
        <f>VLOOKUP(B601,辅助信息!E:M,9,FALSE)</f>
        <v>ZTWM-CDGS-XS-2024-0093-华西-颐海科创农业生态谷</v>
      </c>
      <c r="R601" s="15"/>
    </row>
    <row r="602" hidden="1" spans="1:18">
      <c r="A602" s="49"/>
      <c r="B602" s="28" t="s">
        <v>48</v>
      </c>
      <c r="C602" s="58">
        <v>45707</v>
      </c>
      <c r="D602" s="28" t="str">
        <f>VLOOKUP(B602,辅助信息!E:K,7,FALSE)</f>
        <v>ZTWM-CDGS-YL-20240529-006</v>
      </c>
      <c r="E602" s="28" t="str">
        <f>VLOOKUP(F602,辅助信息!A:B,2,FALSE)</f>
        <v>螺纹钢</v>
      </c>
      <c r="F602" s="28" t="s">
        <v>66</v>
      </c>
      <c r="G602" s="24">
        <v>5</v>
      </c>
      <c r="H602" s="24">
        <f>_xlfn._xlws.FILTER('[1]2025年已发货'!$E:$E,'[1]2025年已发货'!$F:$F&amp;'[1]2025年已发货'!$C:$C&amp;'[1]2025年已发货'!$G:$G&amp;'[1]2025年已发货'!$H:$H=C602&amp;F602&amp;I602&amp;J602,"未发货")</f>
        <v>17</v>
      </c>
      <c r="I602" s="28" t="str">
        <f>VLOOKUP(B602,辅助信息!E:I,3,FALSE)</f>
        <v>(华西颐海-科创农业生态谷-1号钢筋房)成都市简阳市白金山水库</v>
      </c>
      <c r="J602" s="28" t="str">
        <f>VLOOKUP(B602,辅助信息!E:I,4,FALSE)</f>
        <v>石清国</v>
      </c>
      <c r="K602" s="28">
        <f>VLOOKUP(J602,辅助信息!H:I,2,FALSE)</f>
        <v>13458642015</v>
      </c>
      <c r="L602" s="66"/>
      <c r="M602" s="79">
        <v>45708</v>
      </c>
      <c r="O602" s="49">
        <f ca="1" t="shared" si="15"/>
        <v>0</v>
      </c>
      <c r="P602" s="49">
        <f ca="1" t="shared" si="14"/>
        <v>128</v>
      </c>
      <c r="Q602" s="15" t="str">
        <f>VLOOKUP(B602,辅助信息!E:M,9,FALSE)</f>
        <v>ZTWM-CDGS-XS-2024-0093-华西-颐海科创农业生态谷</v>
      </c>
      <c r="R602" s="15"/>
    </row>
    <row r="603" hidden="1" spans="1:18">
      <c r="A603" s="49"/>
      <c r="B603" s="28" t="s">
        <v>48</v>
      </c>
      <c r="C603" s="58">
        <v>45707</v>
      </c>
      <c r="D603" s="28" t="str">
        <f>VLOOKUP(B603,辅助信息!E:K,7,FALSE)</f>
        <v>ZTWM-CDGS-YL-20240529-006</v>
      </c>
      <c r="E603" s="28" t="str">
        <f>VLOOKUP(F603,辅助信息!A:B,2,FALSE)</f>
        <v>螺纹钢</v>
      </c>
      <c r="F603" s="28" t="s">
        <v>82</v>
      </c>
      <c r="G603" s="24">
        <v>8</v>
      </c>
      <c r="H603" s="24">
        <f>_xlfn._xlws.FILTER('[1]2025年已发货'!$E:$E,'[1]2025年已发货'!$F:$F&amp;'[1]2025年已发货'!$C:$C&amp;'[1]2025年已发货'!$G:$G&amp;'[1]2025年已发货'!$H:$H=C603&amp;F603&amp;I603&amp;J603,"未发货")</f>
        <v>8</v>
      </c>
      <c r="I603" s="28" t="str">
        <f>VLOOKUP(B603,辅助信息!E:I,3,FALSE)</f>
        <v>(华西颐海-科创农业生态谷-1号钢筋房)成都市简阳市白金山水库</v>
      </c>
      <c r="J603" s="28" t="str">
        <f>VLOOKUP(B603,辅助信息!E:I,4,FALSE)</f>
        <v>石清国</v>
      </c>
      <c r="K603" s="28">
        <f>VLOOKUP(J603,辅助信息!H:I,2,FALSE)</f>
        <v>13458642015</v>
      </c>
      <c r="L603" s="66"/>
      <c r="M603" s="79">
        <v>45708</v>
      </c>
      <c r="O603" s="49">
        <f ca="1" t="shared" si="15"/>
        <v>0</v>
      </c>
      <c r="P603" s="49">
        <f ca="1" t="shared" si="14"/>
        <v>128</v>
      </c>
      <c r="Q603" s="15" t="str">
        <f>VLOOKUP(B603,辅助信息!E:M,9,FALSE)</f>
        <v>ZTWM-CDGS-XS-2024-0093-华西-颐海科创农业生态谷</v>
      </c>
      <c r="R603" s="15"/>
    </row>
    <row r="604" hidden="1" spans="1:18">
      <c r="A604" s="49"/>
      <c r="B604" s="28" t="s">
        <v>48</v>
      </c>
      <c r="C604" s="58">
        <v>45707</v>
      </c>
      <c r="D604" s="28" t="str">
        <f>VLOOKUP(B604,辅助信息!E:K,7,FALSE)</f>
        <v>ZTWM-CDGS-YL-20240529-006</v>
      </c>
      <c r="E604" s="28" t="str">
        <f>VLOOKUP(F604,辅助信息!A:B,2,FALSE)</f>
        <v>螺纹钢</v>
      </c>
      <c r="F604" s="28" t="s">
        <v>21</v>
      </c>
      <c r="G604" s="24">
        <v>5</v>
      </c>
      <c r="H604" s="24">
        <f>_xlfn._xlws.FILTER('[1]2025年已发货'!$E:$E,'[1]2025年已发货'!$F:$F&amp;'[1]2025年已发货'!$C:$C&amp;'[1]2025年已发货'!$G:$G&amp;'[1]2025年已发货'!$H:$H=C604&amp;F604&amp;I604&amp;J604,"未发货")</f>
        <v>5</v>
      </c>
      <c r="I604" s="28" t="str">
        <f>VLOOKUP(B604,辅助信息!E:I,3,FALSE)</f>
        <v>(华西颐海-科创农业生态谷-1号钢筋房)成都市简阳市白金山水库</v>
      </c>
      <c r="J604" s="28" t="str">
        <f>VLOOKUP(B604,辅助信息!E:I,4,FALSE)</f>
        <v>石清国</v>
      </c>
      <c r="K604" s="28">
        <f>VLOOKUP(J604,辅助信息!H:I,2,FALSE)</f>
        <v>13458642015</v>
      </c>
      <c r="L604" s="64"/>
      <c r="M604" s="79">
        <v>45708</v>
      </c>
      <c r="O604" s="49">
        <f ca="1" t="shared" si="15"/>
        <v>0</v>
      </c>
      <c r="P604" s="49">
        <f ca="1" t="shared" si="14"/>
        <v>128</v>
      </c>
      <c r="Q604" s="15" t="str">
        <f>VLOOKUP(B604,辅助信息!E:M,9,FALSE)</f>
        <v>ZTWM-CDGS-XS-2024-0093-华西-颐海科创农业生态谷</v>
      </c>
      <c r="R604" s="15"/>
    </row>
    <row r="605" hidden="1" spans="2:18">
      <c r="B605" s="28" t="s">
        <v>80</v>
      </c>
      <c r="C605" s="58">
        <v>45707</v>
      </c>
      <c r="D605" s="28" t="e">
        <f>VLOOKUP(B605,辅助信息!E:K,7,FALSE)</f>
        <v>#N/A</v>
      </c>
      <c r="E605" s="28" t="str">
        <f>VLOOKUP(F605,辅助信息!A:B,2,FALSE)</f>
        <v>螺纹钢</v>
      </c>
      <c r="F605" s="28" t="s">
        <v>27</v>
      </c>
      <c r="G605" s="24">
        <v>6</v>
      </c>
      <c r="H605" s="24" t="e">
        <f>_xlfn._xlws.FILTER('[1]2025年已发货'!$E:$E,'[1]2025年已发货'!$F:$F&amp;'[1]2025年已发货'!$C:$C&amp;'[1]2025年已发货'!$G:$G&amp;'[1]2025年已发货'!$H:$H=C605&amp;F605&amp;I605&amp;J605,"未发货")</f>
        <v>#N/A</v>
      </c>
      <c r="I605" s="28" t="e">
        <f>VLOOKUP(B605,辅助信息!E:I,3,FALSE)</f>
        <v>#N/A</v>
      </c>
      <c r="J605" s="28" t="e">
        <f>VLOOKUP(B605,辅助信息!E:I,4,FALSE)</f>
        <v>#N/A</v>
      </c>
      <c r="K605" s="28" t="e">
        <f>VLOOKUP(J605,辅助信息!H:I,2,FALSE)</f>
        <v>#N/A</v>
      </c>
      <c r="L605" s="31" t="e">
        <f>VLOOKUP(B605,辅助信息!E:J,6,FALSE)</f>
        <v>#N/A</v>
      </c>
      <c r="M605" s="79">
        <v>45708</v>
      </c>
      <c r="N605" s="45"/>
      <c r="O605" s="49">
        <f ca="1" t="shared" si="15"/>
        <v>0</v>
      </c>
      <c r="P605" s="49">
        <f ca="1" t="shared" si="14"/>
        <v>128</v>
      </c>
      <c r="Q605" s="15" t="e">
        <f>VLOOKUP(B605,辅助信息!E:M,9,FALSE)</f>
        <v>#N/A</v>
      </c>
      <c r="R605" s="15"/>
    </row>
    <row r="606" hidden="1" spans="2:18">
      <c r="B606" s="28" t="s">
        <v>80</v>
      </c>
      <c r="C606" s="58">
        <v>45707</v>
      </c>
      <c r="D606" s="28" t="e">
        <f>VLOOKUP(B606,辅助信息!E:K,7,FALSE)</f>
        <v>#N/A</v>
      </c>
      <c r="E606" s="28" t="str">
        <f>VLOOKUP(F606,辅助信息!A:B,2,FALSE)</f>
        <v>螺纹钢</v>
      </c>
      <c r="F606" s="28" t="s">
        <v>32</v>
      </c>
      <c r="G606" s="24">
        <v>30</v>
      </c>
      <c r="H606" s="24" t="e">
        <f>_xlfn._xlws.FILTER('[1]2025年已发货'!$E:$E,'[1]2025年已发货'!$F:$F&amp;'[1]2025年已发货'!$C:$C&amp;'[1]2025年已发货'!$G:$G&amp;'[1]2025年已发货'!$H:$H=C606&amp;F606&amp;I606&amp;J606,"未发货")</f>
        <v>#N/A</v>
      </c>
      <c r="I606" s="28" t="e">
        <f>VLOOKUP(B606,辅助信息!E:I,3,FALSE)</f>
        <v>#N/A</v>
      </c>
      <c r="J606" s="28" t="e">
        <f>VLOOKUP(B606,辅助信息!E:I,4,FALSE)</f>
        <v>#N/A</v>
      </c>
      <c r="K606" s="28" t="e">
        <f>VLOOKUP(J606,辅助信息!H:I,2,FALSE)</f>
        <v>#N/A</v>
      </c>
      <c r="L606" s="64"/>
      <c r="M606" s="79">
        <v>45708</v>
      </c>
      <c r="N606" s="45"/>
      <c r="O606" s="49">
        <f ca="1" t="shared" si="15"/>
        <v>0</v>
      </c>
      <c r="P606" s="49">
        <f ca="1" t="shared" si="14"/>
        <v>128</v>
      </c>
      <c r="Q606" s="15" t="e">
        <f>VLOOKUP(B606,辅助信息!E:M,9,FALSE)</f>
        <v>#N/A</v>
      </c>
      <c r="R606" s="15"/>
    </row>
    <row r="607" ht="36" hidden="1" customHeight="1" spans="2:18">
      <c r="B607" s="28" t="s">
        <v>47</v>
      </c>
      <c r="C607" s="58">
        <v>45707</v>
      </c>
      <c r="D607" s="28" t="str">
        <f>VLOOKUP(B607,辅助信息!E:K,7,FALSE)</f>
        <v>JWDDCD2025052800131</v>
      </c>
      <c r="E607" s="28" t="str">
        <f>VLOOKUP(F607,辅助信息!A:B,2,FALSE)</f>
        <v>螺纹钢</v>
      </c>
      <c r="F607" s="28" t="s">
        <v>18</v>
      </c>
      <c r="G607" s="24">
        <v>225</v>
      </c>
      <c r="H607" s="24" t="str">
        <f>_xlfn._xlws.FILTER('[1]2025年已发货'!$E:$E,'[1]2025年已发货'!$F:$F&amp;'[1]2025年已发货'!$C:$C&amp;'[1]2025年已发货'!$G:$G&amp;'[1]2025年已发货'!$H:$H=C607&amp;F607&amp;I607&amp;J607,"未发货")</f>
        <v>未发货</v>
      </c>
      <c r="I607" s="28" t="str">
        <f>VLOOKUP(B607,辅助信息!E:I,3,FALSE)</f>
        <v>（商投建工达州中医药科技园-1工区）达州市通川区达州中医药职业学院犀牛大道北段</v>
      </c>
      <c r="J607" s="28" t="str">
        <f>VLOOKUP(B607,辅助信息!E:I,4,FALSE)</f>
        <v>程黄刚</v>
      </c>
      <c r="K607" s="28">
        <f>VLOOKUP(J607,辅助信息!H:I,2,FALSE)</f>
        <v>15108211617</v>
      </c>
      <c r="L607" s="31" t="str">
        <f>VLOOKUP(B607,辅助信息!E:J,6,FALSE)</f>
        <v>控制炉批号！多了现场不收！,优先安排达钢,提前联系到场规格及数量</v>
      </c>
      <c r="M607" s="79">
        <v>45710</v>
      </c>
      <c r="N607" s="45"/>
      <c r="O607" s="49">
        <f ca="1" t="shared" si="15"/>
        <v>0</v>
      </c>
      <c r="P607" s="49">
        <f ca="1" t="shared" si="14"/>
        <v>126</v>
      </c>
      <c r="Q607" s="15" t="str">
        <f>VLOOKUP(B607,辅助信息!E:M,9,FALSE)</f>
        <v>ZTWM-CDGS-XS-2024-0134-商投建工达州中医药科技成果示范园项目</v>
      </c>
      <c r="R607" s="15"/>
    </row>
    <row r="608" ht="36" hidden="1" customHeight="1" spans="1:18">
      <c r="A608" s="15"/>
      <c r="B608" s="28" t="s">
        <v>69</v>
      </c>
      <c r="C608" s="58">
        <v>45708</v>
      </c>
      <c r="D608" s="28" t="str">
        <f>VLOOKUP(B608,辅助信息!E:K,7,FALSE)</f>
        <v>JWDDCD2025052800131</v>
      </c>
      <c r="E608" s="28" t="str">
        <f>VLOOKUP(F608,辅助信息!A:B,2,FALSE)</f>
        <v>螺纹钢</v>
      </c>
      <c r="F608" s="28" t="s">
        <v>21</v>
      </c>
      <c r="G608" s="28">
        <v>35</v>
      </c>
      <c r="H608" s="28" t="str">
        <f>_xlfn._xlws.FILTER('[1]2025年已发货'!$E:$E,'[1]2025年已发货'!$F:$F&amp;'[1]2025年已发货'!$C:$C&amp;'[1]2025年已发货'!$G:$G&amp;'[1]2025年已发货'!$H:$H=C608&amp;F608&amp;I608&amp;J608,"未发货")</f>
        <v>未发货</v>
      </c>
      <c r="I608" s="28" t="str">
        <f>VLOOKUP(B608,辅助信息!E:I,3,FALSE)</f>
        <v>（商投建工达州中医药科技园-4工区-2号楼）达州市通川区达州中医药职业学院犀牛大道北段</v>
      </c>
      <c r="J608" s="28" t="str">
        <f>VLOOKUP(B608,辅助信息!E:I,4,FALSE)</f>
        <v>张扬</v>
      </c>
      <c r="K608" s="28">
        <f>VLOOKUP(J608,辅助信息!H:I,2,FALSE)</f>
        <v>18381904567</v>
      </c>
      <c r="L608" s="31" t="str">
        <f>VLOOKUP(B608,辅助信息!E:J,6,FALSE)</f>
        <v>控制炉批号！多了现场不收！,优先安排达钢,提前联系到场规格及数量</v>
      </c>
      <c r="M608" s="82">
        <v>45704</v>
      </c>
      <c r="N608" s="15"/>
      <c r="O608" s="15">
        <f ca="1" t="shared" si="15"/>
        <v>0</v>
      </c>
      <c r="P608" s="49">
        <f ca="1" t="shared" si="14"/>
        <v>132</v>
      </c>
      <c r="Q608" s="15" t="str">
        <f>VLOOKUP(B608,辅助信息!E:M,9,FALSE)</f>
        <v>ZTWM-CDGS-XS-2024-0134-商投建工达州中医药科技成果示范园项目</v>
      </c>
      <c r="R608" s="15"/>
    </row>
    <row r="609" s="15" customFormat="1" hidden="1" spans="2:17">
      <c r="B609" s="28" t="s">
        <v>84</v>
      </c>
      <c r="C609" s="58">
        <v>45708</v>
      </c>
      <c r="D609" s="28" t="str">
        <f>VLOOKUP(B609,辅助信息!E:K,7,FALSE)</f>
        <v>JWDDCD2024102400111</v>
      </c>
      <c r="E609" s="28" t="str">
        <f>VLOOKUP(F609,辅助信息!A:B,2,FALSE)</f>
        <v>螺纹钢</v>
      </c>
      <c r="F609" s="28" t="s">
        <v>27</v>
      </c>
      <c r="G609" s="28">
        <v>20</v>
      </c>
      <c r="H609" s="28" t="str">
        <f>_xlfn._xlws.FILTER('[1]2025年已发货'!$E:$E,'[1]2025年已发货'!$F:$F&amp;'[1]2025年已发货'!$C:$C&amp;'[1]2025年已发货'!$G:$G&amp;'[1]2025年已发货'!$H:$H=C609&amp;F609&amp;I609&amp;J609,"未发货")</f>
        <v>未发货</v>
      </c>
      <c r="I609" s="28" t="str">
        <f>VLOOKUP(B609,辅助信息!E:I,3,FALSE)</f>
        <v>（五冶达州国道542项目-一工区路基一工段）四川省达州市达川区石梯火车站盖板加工点</v>
      </c>
      <c r="J609" s="28" t="str">
        <f>VLOOKUP(B609,辅助信息!E:I,4,FALSE)</f>
        <v>郑松</v>
      </c>
      <c r="K609" s="28">
        <f>VLOOKUP(J609,辅助信息!H:I,2,FALSE)</f>
        <v>13527304849</v>
      </c>
      <c r="L609" s="31" t="str">
        <f>VLOOKUP(B609,辅助信息!E:J,6,FALSE)</f>
        <v>五冶建设送货单,送货车型13米,装货前联系收货人核实到场规格,没提前告知进场规格现场不给予接收</v>
      </c>
      <c r="M609" s="82">
        <v>45705</v>
      </c>
      <c r="O609" s="15">
        <f ca="1" t="shared" si="15"/>
        <v>0</v>
      </c>
      <c r="P609" s="49">
        <f ca="1" t="shared" si="14"/>
        <v>131</v>
      </c>
      <c r="Q609" s="15" t="str">
        <f>VLOOKUP(B609,辅助信息!E:M,9,FALSE)</f>
        <v>ZTWM-CDGS-XS-2024-0181-五冶天府-国道542项目（二批次）</v>
      </c>
    </row>
    <row r="610" s="15" customFormat="1" hidden="1" spans="2:17">
      <c r="B610" s="28" t="s">
        <v>84</v>
      </c>
      <c r="C610" s="58">
        <v>45708</v>
      </c>
      <c r="D610" s="28" t="str">
        <f>VLOOKUP(B610,辅助信息!E:K,7,FALSE)</f>
        <v>JWDDCD2024102400111</v>
      </c>
      <c r="E610" s="28" t="str">
        <f>VLOOKUP(F610,辅助信息!A:B,2,FALSE)</f>
        <v>螺纹钢</v>
      </c>
      <c r="F610" s="28" t="s">
        <v>33</v>
      </c>
      <c r="G610" s="28">
        <v>8</v>
      </c>
      <c r="H610" s="28" t="str">
        <f>_xlfn._xlws.FILTER('[1]2025年已发货'!$E:$E,'[1]2025年已发货'!$F:$F&amp;'[1]2025年已发货'!$C:$C&amp;'[1]2025年已发货'!$G:$G&amp;'[1]2025年已发货'!$H:$H=C610&amp;F610&amp;I610&amp;J610,"未发货")</f>
        <v>未发货</v>
      </c>
      <c r="I610" s="28" t="str">
        <f>VLOOKUP(B610,辅助信息!E:I,3,FALSE)</f>
        <v>（五冶达州国道542项目-一工区路基一工段）四川省达州市达川区石梯火车站盖板加工点</v>
      </c>
      <c r="J610" s="28" t="str">
        <f>VLOOKUP(B610,辅助信息!E:I,4,FALSE)</f>
        <v>郑松</v>
      </c>
      <c r="K610" s="28">
        <f>VLOOKUP(J610,辅助信息!H:I,2,FALSE)</f>
        <v>13527304849</v>
      </c>
      <c r="L610" s="66"/>
      <c r="M610" s="82">
        <v>45705</v>
      </c>
      <c r="O610" s="15">
        <f ca="1" t="shared" si="15"/>
        <v>0</v>
      </c>
      <c r="P610" s="49">
        <f ca="1" t="shared" si="14"/>
        <v>131</v>
      </c>
      <c r="Q610" s="15" t="str">
        <f>VLOOKUP(B610,辅助信息!E:M,9,FALSE)</f>
        <v>ZTWM-CDGS-XS-2024-0181-五冶天府-国道542项目（二批次）</v>
      </c>
    </row>
    <row r="611" s="15" customFormat="1" hidden="1" spans="2:17">
      <c r="B611" s="28" t="s">
        <v>84</v>
      </c>
      <c r="C611" s="58">
        <v>45708</v>
      </c>
      <c r="D611" s="28" t="str">
        <f>VLOOKUP(B611,辅助信息!E:K,7,FALSE)</f>
        <v>JWDDCD2024102400111</v>
      </c>
      <c r="E611" s="28" t="str">
        <f>VLOOKUP(F611,辅助信息!A:B,2,FALSE)</f>
        <v>螺纹钢</v>
      </c>
      <c r="F611" s="28" t="s">
        <v>18</v>
      </c>
      <c r="G611" s="28">
        <v>12</v>
      </c>
      <c r="H611" s="28" t="str">
        <f>_xlfn._xlws.FILTER('[1]2025年已发货'!$E:$E,'[1]2025年已发货'!$F:$F&amp;'[1]2025年已发货'!$C:$C&amp;'[1]2025年已发货'!$G:$G&amp;'[1]2025年已发货'!$H:$H=C611&amp;F611&amp;I611&amp;J611,"未发货")</f>
        <v>未发货</v>
      </c>
      <c r="I611" s="28" t="str">
        <f>VLOOKUP(B611,辅助信息!E:I,3,FALSE)</f>
        <v>（五冶达州国道542项目-一工区路基一工段）四川省达州市达川区石梯火车站盖板加工点</v>
      </c>
      <c r="J611" s="28" t="str">
        <f>VLOOKUP(B611,辅助信息!E:I,4,FALSE)</f>
        <v>郑松</v>
      </c>
      <c r="K611" s="28">
        <f>VLOOKUP(J611,辅助信息!H:I,2,FALSE)</f>
        <v>13527304849</v>
      </c>
      <c r="L611" s="66"/>
      <c r="M611" s="82">
        <v>45705</v>
      </c>
      <c r="O611" s="15">
        <f ca="1" t="shared" si="15"/>
        <v>0</v>
      </c>
      <c r="P611" s="49">
        <f ca="1" t="shared" si="14"/>
        <v>131</v>
      </c>
      <c r="Q611" s="15" t="str">
        <f>VLOOKUP(B611,辅助信息!E:M,9,FALSE)</f>
        <v>ZTWM-CDGS-XS-2024-0181-五冶天府-国道542项目（二批次）</v>
      </c>
    </row>
    <row r="612" s="15" customFormat="1" hidden="1" spans="2:17">
      <c r="B612" s="28" t="s">
        <v>84</v>
      </c>
      <c r="C612" s="58">
        <v>45708</v>
      </c>
      <c r="D612" s="28" t="str">
        <f>VLOOKUP(B612,辅助信息!E:K,7,FALSE)</f>
        <v>JWDDCD2024102400111</v>
      </c>
      <c r="E612" s="28" t="str">
        <f>VLOOKUP(F612,辅助信息!A:B,2,FALSE)</f>
        <v>高线</v>
      </c>
      <c r="F612" s="28" t="s">
        <v>51</v>
      </c>
      <c r="G612" s="28">
        <v>5</v>
      </c>
      <c r="H612" s="28" t="str">
        <f>_xlfn._xlws.FILTER('[1]2025年已发货'!$E:$E,'[1]2025年已发货'!$F:$F&amp;'[1]2025年已发货'!$C:$C&amp;'[1]2025年已发货'!$G:$G&amp;'[1]2025年已发货'!$H:$H=C612&amp;F612&amp;I612&amp;J612,"未发货")</f>
        <v>未发货</v>
      </c>
      <c r="I612" s="28" t="str">
        <f>VLOOKUP(B612,辅助信息!E:I,3,FALSE)</f>
        <v>（五冶达州国道542项目-一工区路基一工段）四川省达州市达川区石梯火车站盖板加工点</v>
      </c>
      <c r="J612" s="28" t="str">
        <f>VLOOKUP(B612,辅助信息!E:I,4,FALSE)</f>
        <v>郑松</v>
      </c>
      <c r="K612" s="28">
        <f>VLOOKUP(J612,辅助信息!H:I,2,FALSE)</f>
        <v>13527304849</v>
      </c>
      <c r="L612" s="64"/>
      <c r="M612" s="82">
        <v>45705</v>
      </c>
      <c r="O612" s="15">
        <f ca="1" t="shared" si="15"/>
        <v>0</v>
      </c>
      <c r="P612" s="49">
        <f ca="1" t="shared" si="14"/>
        <v>131</v>
      </c>
      <c r="Q612" s="15" t="str">
        <f>VLOOKUP(B612,辅助信息!E:M,9,FALSE)</f>
        <v>ZTWM-CDGS-XS-2024-0181-五冶天府-国道542项目（二批次）</v>
      </c>
    </row>
    <row r="613" s="15" customFormat="1" ht="60" hidden="1" customHeight="1" spans="2:17">
      <c r="B613" s="28" t="s">
        <v>75</v>
      </c>
      <c r="C613" s="58">
        <v>45708</v>
      </c>
      <c r="D613" s="28" t="str">
        <f>VLOOKUP(B613,辅助信息!E:K,7,FALSE)</f>
        <v>JWDDCD2024102400111</v>
      </c>
      <c r="E613" s="28" t="str">
        <f>VLOOKUP(F613,辅助信息!A:B,2,FALSE)</f>
        <v>螺纹钢</v>
      </c>
      <c r="F613" s="28" t="s">
        <v>65</v>
      </c>
      <c r="G613" s="28">
        <v>35</v>
      </c>
      <c r="H613" s="28">
        <f>_xlfn._xlws.FILTER('[1]2025年已发货'!$E:$E,'[1]2025年已发货'!$F:$F&amp;'[1]2025年已发货'!$C:$C&amp;'[1]2025年已发货'!$G:$G&amp;'[1]2025年已发货'!$H:$H=C613&amp;F613&amp;I613&amp;J613,"未发货")</f>
        <v>45</v>
      </c>
      <c r="I613" s="28" t="str">
        <f>VLOOKUP(B613,辅助信息!E:I,3,FALSE)</f>
        <v>（五冶达州国道542项目-一工区桥梁一工段）四川省达州市四川省达州市达川区石桥镇武寨村</v>
      </c>
      <c r="J613" s="28" t="str">
        <f>VLOOKUP(B613,辅助信息!E:I,4,FALSE)</f>
        <v>杨勇</v>
      </c>
      <c r="K613" s="28">
        <f>VLOOKUP(J613,辅助信息!H:I,2,FALSE)</f>
        <v>18398563998</v>
      </c>
      <c r="L613" s="31" t="str">
        <f>VLOOKUP(B613,辅助信息!E:J,6,FALSE)</f>
        <v>五冶建设送货单,送货车型13米,装货前联系收货人核实到场规格,没提前告知进场规格现场不给予接收</v>
      </c>
      <c r="M613" s="82">
        <v>45709</v>
      </c>
      <c r="O613" s="15">
        <f ca="1" t="shared" si="15"/>
        <v>0</v>
      </c>
      <c r="P613" s="49">
        <f ca="1" t="shared" si="14"/>
        <v>127</v>
      </c>
      <c r="Q613" s="15" t="str">
        <f>VLOOKUP(B613,辅助信息!E:M,9,FALSE)</f>
        <v>ZTWM-CDGS-XS-2024-0181-五冶天府-国道542项目（二批次）</v>
      </c>
    </row>
    <row r="614" s="15" customFormat="1" hidden="1" spans="1:17">
      <c r="A614" s="49" t="s">
        <v>100</v>
      </c>
      <c r="B614" s="28" t="s">
        <v>87</v>
      </c>
      <c r="C614" s="58">
        <v>45708</v>
      </c>
      <c r="D614" s="28" t="str">
        <f>VLOOKUP(B614,辅助信息!E:K,7,FALSE)</f>
        <v>JWDDCD2024102400111</v>
      </c>
      <c r="E614" s="28" t="str">
        <f>VLOOKUP(F614,辅助信息!A:B,2,FALSE)</f>
        <v>螺纹钢</v>
      </c>
      <c r="F614" s="28" t="s">
        <v>27</v>
      </c>
      <c r="G614" s="28">
        <v>8</v>
      </c>
      <c r="H614" s="28">
        <f>_xlfn._xlws.FILTER('[1]2025年已发货'!$E:$E,'[1]2025年已发货'!$F:$F&amp;'[1]2025年已发货'!$C:$C&amp;'[1]2025年已发货'!$G:$G&amp;'[1]2025年已发货'!$H:$H=C614&amp;F614&amp;I614&amp;J614,"未发货")</f>
        <v>8</v>
      </c>
      <c r="I614" s="28" t="str">
        <f>VLOOKUP(B614,辅助信息!E:I,3,FALSE)</f>
        <v>（五冶达州国道542项目-一工区桥梁二工段）四川省达州市达川区达川区石梯镇石成村</v>
      </c>
      <c r="J614" s="28" t="str">
        <f>VLOOKUP(B614,辅助信息!E:I,4,FALSE)</f>
        <v>夏树彬</v>
      </c>
      <c r="K614" s="28">
        <f>VLOOKUP(J614,辅助信息!H:I,2,FALSE)</f>
        <v>13518183653</v>
      </c>
      <c r="L614" s="31" t="str">
        <f>VLOOKUP(B614,辅助信息!E:J,6,FALSE)</f>
        <v>五冶建设送货单,送货车型9.6米,装货前联系收货人核实到场规格,没提前告知进场规格现场不给予接收</v>
      </c>
      <c r="M614" s="82">
        <v>45706</v>
      </c>
      <c r="O614" s="15">
        <f ca="1" t="shared" si="15"/>
        <v>0</v>
      </c>
      <c r="P614" s="49">
        <f ca="1" t="shared" si="14"/>
        <v>130</v>
      </c>
      <c r="Q614" s="15" t="str">
        <f>VLOOKUP(B614,辅助信息!E:M,9,FALSE)</f>
        <v>ZTWM-CDGS-XS-2024-0181-五冶天府-国道542项目（二批次）</v>
      </c>
    </row>
    <row r="615" s="15" customFormat="1" hidden="1" spans="2:17">
      <c r="B615" s="28" t="s">
        <v>87</v>
      </c>
      <c r="C615" s="58">
        <v>45708</v>
      </c>
      <c r="D615" s="28" t="str">
        <f>VLOOKUP(B615,辅助信息!E:K,7,FALSE)</f>
        <v>JWDDCD2024102400111</v>
      </c>
      <c r="E615" s="28" t="str">
        <f>VLOOKUP(F615,辅助信息!A:B,2,FALSE)</f>
        <v>螺纹钢</v>
      </c>
      <c r="F615" s="28" t="s">
        <v>65</v>
      </c>
      <c r="G615" s="28">
        <v>27</v>
      </c>
      <c r="H615" s="28">
        <f>_xlfn._xlws.FILTER('[1]2025年已发货'!$E:$E,'[1]2025年已发货'!$F:$F&amp;'[1]2025年已发货'!$C:$C&amp;'[1]2025年已发货'!$G:$G&amp;'[1]2025年已发货'!$H:$H=C615&amp;F615&amp;I615&amp;J615,"未发货")</f>
        <v>27</v>
      </c>
      <c r="I615" s="28" t="str">
        <f>VLOOKUP(B615,辅助信息!E:I,3,FALSE)</f>
        <v>（五冶达州国道542项目-一工区桥梁二工段）四川省达州市达川区达川区石梯镇石成村</v>
      </c>
      <c r="J615" s="28" t="str">
        <f>VLOOKUP(B615,辅助信息!E:I,4,FALSE)</f>
        <v>夏树彬</v>
      </c>
      <c r="K615" s="28">
        <f>VLOOKUP(J615,辅助信息!H:I,2,FALSE)</f>
        <v>13518183653</v>
      </c>
      <c r="L615" s="64"/>
      <c r="M615" s="82">
        <v>45706</v>
      </c>
      <c r="O615" s="15">
        <f ca="1" t="shared" si="15"/>
        <v>0</v>
      </c>
      <c r="P615" s="49">
        <f ca="1" t="shared" si="14"/>
        <v>130</v>
      </c>
      <c r="Q615" s="15" t="str">
        <f>VLOOKUP(B615,辅助信息!E:M,9,FALSE)</f>
        <v>ZTWM-CDGS-XS-2024-0181-五冶天府-国道542项目（二批次）</v>
      </c>
    </row>
    <row r="616" s="15" customFormat="1" hidden="1" spans="2:17">
      <c r="B616" s="28" t="s">
        <v>74</v>
      </c>
      <c r="C616" s="58">
        <v>45708</v>
      </c>
      <c r="D616" s="28" t="str">
        <f>VLOOKUP(B616,辅助信息!E:K,7,FALSE)</f>
        <v>JWDDCD2024102400111</v>
      </c>
      <c r="E616" s="28" t="str">
        <f>VLOOKUP(F616,辅助信息!A:B,2,FALSE)</f>
        <v>螺纹钢</v>
      </c>
      <c r="F616" s="28" t="s">
        <v>19</v>
      </c>
      <c r="G616" s="28">
        <v>12</v>
      </c>
      <c r="H616" s="28" t="str">
        <f>_xlfn._xlws.FILTER('[1]2025年已发货'!$E:$E,'[1]2025年已发货'!$F:$F&amp;'[1]2025年已发货'!$C:$C&amp;'[1]2025年已发货'!$G:$G&amp;'[1]2025年已发货'!$H:$H=C616&amp;F616&amp;I616&amp;J616,"未发货")</f>
        <v>未发货</v>
      </c>
      <c r="I616" s="28" t="str">
        <f>VLOOKUP(B616,辅助信息!E:I,3,FALSE)</f>
        <v>（五冶达州国道542项目-桥梁4标）四川省达州市达川区大堰镇双井村</v>
      </c>
      <c r="J616" s="28" t="str">
        <f>VLOOKUP(B616,辅助信息!E:I,4,FALSE)</f>
        <v>吴志强</v>
      </c>
      <c r="K616" s="28">
        <f>VLOOKUP(J616,辅助信息!H:I,2,FALSE)</f>
        <v>18820030907</v>
      </c>
      <c r="L616" s="31" t="str">
        <f>VLOOKUP(B616,辅助信息!E:J,6,FALSE)</f>
        <v>五冶建设送货单,送货车型13米,装货前联系收货人核实到场规格,没提前告知进场规格现场不给予接收</v>
      </c>
      <c r="M616" s="82">
        <v>45711</v>
      </c>
      <c r="O616" s="15">
        <f ca="1" t="shared" si="15"/>
        <v>0</v>
      </c>
      <c r="P616" s="49">
        <f ca="1" t="shared" si="14"/>
        <v>125</v>
      </c>
      <c r="Q616" s="15" t="str">
        <f>VLOOKUP(B616,辅助信息!E:M,9,FALSE)</f>
        <v>ZTWM-CDGS-XS-2024-0181-五冶天府-国道542项目（二批次）</v>
      </c>
    </row>
    <row r="617" s="15" customFormat="1" hidden="1" spans="2:17">
      <c r="B617" s="28" t="s">
        <v>74</v>
      </c>
      <c r="C617" s="58">
        <v>45708</v>
      </c>
      <c r="D617" s="28" t="str">
        <f>VLOOKUP(B617,辅助信息!E:K,7,FALSE)</f>
        <v>JWDDCD2024102400111</v>
      </c>
      <c r="E617" s="28" t="str">
        <f>VLOOKUP(F617,辅助信息!A:B,2,FALSE)</f>
        <v>螺纹钢</v>
      </c>
      <c r="F617" s="28" t="s">
        <v>33</v>
      </c>
      <c r="G617" s="28">
        <v>12</v>
      </c>
      <c r="H617" s="28" t="str">
        <f>_xlfn._xlws.FILTER('[1]2025年已发货'!$E:$E,'[1]2025年已发货'!$F:$F&amp;'[1]2025年已发货'!$C:$C&amp;'[1]2025年已发货'!$G:$G&amp;'[1]2025年已发货'!$H:$H=C617&amp;F617&amp;I617&amp;J617,"未发货")</f>
        <v>未发货</v>
      </c>
      <c r="I617" s="28" t="str">
        <f>VLOOKUP(B617,辅助信息!E:I,3,FALSE)</f>
        <v>（五冶达州国道542项目-桥梁4标）四川省达州市达川区大堰镇双井村</v>
      </c>
      <c r="J617" s="28" t="str">
        <f>VLOOKUP(B617,辅助信息!E:I,4,FALSE)</f>
        <v>吴志强</v>
      </c>
      <c r="K617" s="28">
        <f>VLOOKUP(J617,辅助信息!H:I,2,FALSE)</f>
        <v>18820030907</v>
      </c>
      <c r="L617" s="66"/>
      <c r="M617" s="82">
        <v>45711</v>
      </c>
      <c r="O617" s="15">
        <f ca="1" t="shared" si="15"/>
        <v>0</v>
      </c>
      <c r="P617" s="49">
        <f ca="1" t="shared" si="14"/>
        <v>125</v>
      </c>
      <c r="Q617" s="15" t="str">
        <f>VLOOKUP(B617,辅助信息!E:M,9,FALSE)</f>
        <v>ZTWM-CDGS-XS-2024-0181-五冶天府-国道542项目（二批次）</v>
      </c>
    </row>
    <row r="618" s="15" customFormat="1" hidden="1" spans="2:17">
      <c r="B618" s="28" t="s">
        <v>74</v>
      </c>
      <c r="C618" s="58">
        <v>45708</v>
      </c>
      <c r="D618" s="28" t="str">
        <f>VLOOKUP(B618,辅助信息!E:K,7,FALSE)</f>
        <v>JWDDCD2024102400111</v>
      </c>
      <c r="E618" s="28" t="str">
        <f>VLOOKUP(F618,辅助信息!A:B,2,FALSE)</f>
        <v>螺纹钢</v>
      </c>
      <c r="F618" s="28" t="s">
        <v>28</v>
      </c>
      <c r="G618" s="28">
        <v>12</v>
      </c>
      <c r="H618" s="28" t="str">
        <f>_xlfn._xlws.FILTER('[1]2025年已发货'!$E:$E,'[1]2025年已发货'!$F:$F&amp;'[1]2025年已发货'!$C:$C&amp;'[1]2025年已发货'!$G:$G&amp;'[1]2025年已发货'!$H:$H=C618&amp;F618&amp;I618&amp;J618,"未发货")</f>
        <v>未发货</v>
      </c>
      <c r="I618" s="28" t="str">
        <f>VLOOKUP(B618,辅助信息!E:I,3,FALSE)</f>
        <v>（五冶达州国道542项目-桥梁4标）四川省达州市达川区大堰镇双井村</v>
      </c>
      <c r="J618" s="28" t="str">
        <f>VLOOKUP(B618,辅助信息!E:I,4,FALSE)</f>
        <v>吴志强</v>
      </c>
      <c r="K618" s="28">
        <f>VLOOKUP(J618,辅助信息!H:I,2,FALSE)</f>
        <v>18820030907</v>
      </c>
      <c r="L618" s="66"/>
      <c r="M618" s="82">
        <v>45711</v>
      </c>
      <c r="O618" s="15">
        <f ca="1" t="shared" si="15"/>
        <v>0</v>
      </c>
      <c r="P618" s="49">
        <f ca="1" t="shared" si="14"/>
        <v>125</v>
      </c>
      <c r="Q618" s="15" t="str">
        <f>VLOOKUP(B618,辅助信息!E:M,9,FALSE)</f>
        <v>ZTWM-CDGS-XS-2024-0181-五冶天府-国道542项目（二批次）</v>
      </c>
    </row>
    <row r="619" s="15" customFormat="1" hidden="1" spans="2:17">
      <c r="B619" s="28" t="s">
        <v>74</v>
      </c>
      <c r="C619" s="58">
        <v>45708</v>
      </c>
      <c r="D619" s="28" t="str">
        <f>VLOOKUP(B619,辅助信息!E:K,7,FALSE)</f>
        <v>JWDDCD2024102400111</v>
      </c>
      <c r="E619" s="28" t="str">
        <f>VLOOKUP(F619,辅助信息!A:B,2,FALSE)</f>
        <v>螺纹钢</v>
      </c>
      <c r="F619" s="28" t="s">
        <v>18</v>
      </c>
      <c r="G619" s="28">
        <v>3</v>
      </c>
      <c r="H619" s="28" t="str">
        <f>_xlfn._xlws.FILTER('[1]2025年已发货'!$E:$E,'[1]2025年已发货'!$F:$F&amp;'[1]2025年已发货'!$C:$C&amp;'[1]2025年已发货'!$G:$G&amp;'[1]2025年已发货'!$H:$H=C619&amp;F619&amp;I619&amp;J619,"未发货")</f>
        <v>未发货</v>
      </c>
      <c r="I619" s="28" t="str">
        <f>VLOOKUP(B619,辅助信息!E:I,3,FALSE)</f>
        <v>（五冶达州国道542项目-桥梁4标）四川省达州市达川区大堰镇双井村</v>
      </c>
      <c r="J619" s="28" t="str">
        <f>VLOOKUP(B619,辅助信息!E:I,4,FALSE)</f>
        <v>吴志强</v>
      </c>
      <c r="K619" s="28">
        <f>VLOOKUP(J619,辅助信息!H:I,2,FALSE)</f>
        <v>18820030907</v>
      </c>
      <c r="L619" s="64"/>
      <c r="M619" s="82">
        <v>45711</v>
      </c>
      <c r="O619" s="15">
        <f ca="1" t="shared" si="15"/>
        <v>0</v>
      </c>
      <c r="P619" s="49">
        <f ca="1" t="shared" si="14"/>
        <v>125</v>
      </c>
      <c r="Q619" s="15" t="str">
        <f>VLOOKUP(B619,辅助信息!E:M,9,FALSE)</f>
        <v>ZTWM-CDGS-XS-2024-0181-五冶天府-国道542项目（二批次）</v>
      </c>
    </row>
    <row r="620" s="15" customFormat="1" hidden="1" spans="1:17">
      <c r="A620" s="83" t="s">
        <v>101</v>
      </c>
      <c r="B620" s="28" t="s">
        <v>88</v>
      </c>
      <c r="C620" s="58">
        <v>45708</v>
      </c>
      <c r="D620" s="28" t="str">
        <f>VLOOKUP(B620,辅助信息!E:K,7,FALSE)</f>
        <v>JWDDCD2025051000019</v>
      </c>
      <c r="E620" s="28" t="str">
        <f>VLOOKUP(F620,辅助信息!A:B,2,FALSE)</f>
        <v>盘螺</v>
      </c>
      <c r="F620" s="28" t="s">
        <v>49</v>
      </c>
      <c r="G620" s="28">
        <v>18</v>
      </c>
      <c r="H620" s="28">
        <f>_xlfn._xlws.FILTER('[1]2025年已发货'!$E:$E,'[1]2025年已发货'!$F:$F&amp;'[1]2025年已发货'!$C:$C&amp;'[1]2025年已发货'!$G:$G&amp;'[1]2025年已发货'!$H:$H=C620&amp;F620&amp;I620&amp;J620,"未发货")</f>
        <v>14</v>
      </c>
      <c r="I620" s="28" t="str">
        <f>VLOOKUP(B620,辅助信息!E:I,3,FALSE)</f>
        <v>(五冶钢构医学科学产业园建设项目房建二部-四标（5-4）)四川省南充市顺庆区搬罾街道学府大道二段</v>
      </c>
      <c r="J620" s="28" t="str">
        <f>VLOOKUP(B620,辅助信息!E:I,4,FALSE)</f>
        <v>安南</v>
      </c>
      <c r="K620" s="28">
        <f>VLOOKUP(J620,辅助信息!H:I,2,FALSE)</f>
        <v>19950525030</v>
      </c>
      <c r="L620" s="85" t="str">
        <f>VLOOKUP(B620,辅助信息!E:J,6,FALSE)</f>
        <v>送货单：送货单位：南充思临新材料科技有限公司,收货单位：五冶集团川北(南充)建设有限公司,项目名称：南充医学科学产业园,送货车型13米,装货前联系收货人核实到场规格</v>
      </c>
      <c r="M620" s="82">
        <v>45706</v>
      </c>
      <c r="O620" s="15">
        <f ca="1" t="shared" si="15"/>
        <v>0</v>
      </c>
      <c r="P620" s="49">
        <f ca="1" t="shared" si="14"/>
        <v>130</v>
      </c>
      <c r="Q620" s="15" t="str">
        <f>VLOOKUP(B620,辅助信息!E:M,9,FALSE)</f>
        <v>ZTWM-CDGS-XS-2024-0248-五冶钢构-南充市医学院项目</v>
      </c>
    </row>
    <row r="621" s="15" customFormat="1" hidden="1" spans="2:17">
      <c r="B621" s="28" t="s">
        <v>88</v>
      </c>
      <c r="C621" s="58">
        <v>45708</v>
      </c>
      <c r="D621" s="28" t="str">
        <f>VLOOKUP(B621,辅助信息!E:K,7,FALSE)</f>
        <v>JWDDCD2025051000019</v>
      </c>
      <c r="E621" s="28" t="str">
        <f>VLOOKUP(F621,辅助信息!A:B,2,FALSE)</f>
        <v>盘螺</v>
      </c>
      <c r="F621" s="28" t="s">
        <v>40</v>
      </c>
      <c r="G621" s="28">
        <v>14</v>
      </c>
      <c r="H621" s="28">
        <f>_xlfn._xlws.FILTER('[1]2025年已发货'!$E:$E,'[1]2025年已发货'!$F:$F&amp;'[1]2025年已发货'!$C:$C&amp;'[1]2025年已发货'!$G:$G&amp;'[1]2025年已发货'!$H:$H=C621&amp;F621&amp;I621&amp;J621,"未发货")</f>
        <v>14</v>
      </c>
      <c r="I621" s="28" t="str">
        <f>VLOOKUP(B621,辅助信息!E:I,3,FALSE)</f>
        <v>(五冶钢构医学科学产业园建设项目房建二部-四标（5-4）)四川省南充市顺庆区搬罾街道学府大道二段</v>
      </c>
      <c r="J621" s="28" t="str">
        <f>VLOOKUP(B621,辅助信息!E:I,4,FALSE)</f>
        <v>安南</v>
      </c>
      <c r="K621" s="28">
        <f>VLOOKUP(J621,辅助信息!H:I,2,FALSE)</f>
        <v>19950525030</v>
      </c>
      <c r="L621" s="66"/>
      <c r="M621" s="82">
        <v>45706</v>
      </c>
      <c r="O621" s="15">
        <f ca="1" t="shared" si="15"/>
        <v>0</v>
      </c>
      <c r="P621" s="49">
        <f ca="1" t="shared" si="14"/>
        <v>130</v>
      </c>
      <c r="Q621" s="15" t="str">
        <f>VLOOKUP(B621,辅助信息!E:M,9,FALSE)</f>
        <v>ZTWM-CDGS-XS-2024-0248-五冶钢构-南充市医学院项目</v>
      </c>
    </row>
    <row r="622" s="15" customFormat="1" hidden="1" spans="2:17">
      <c r="B622" s="28" t="s">
        <v>88</v>
      </c>
      <c r="C622" s="58">
        <v>45708</v>
      </c>
      <c r="D622" s="28" t="str">
        <f>VLOOKUP(B622,辅助信息!E:K,7,FALSE)</f>
        <v>JWDDCD2025051000019</v>
      </c>
      <c r="E622" s="28" t="str">
        <f>VLOOKUP(F622,辅助信息!A:B,2,FALSE)</f>
        <v>螺纹钢</v>
      </c>
      <c r="F622" s="28" t="s">
        <v>30</v>
      </c>
      <c r="G622" s="28">
        <v>3</v>
      </c>
      <c r="H622" s="28">
        <f>_xlfn._xlws.FILTER('[1]2025年已发货'!$E:$E,'[1]2025年已发货'!$F:$F&amp;'[1]2025年已发货'!$C:$C&amp;'[1]2025年已发货'!$G:$G&amp;'[1]2025年已发货'!$H:$H=C622&amp;F622&amp;I622&amp;J622,"未发货")</f>
        <v>3</v>
      </c>
      <c r="I622" s="28" t="str">
        <f>VLOOKUP(B622,辅助信息!E:I,3,FALSE)</f>
        <v>(五冶钢构医学科学产业园建设项目房建二部-四标（5-4）)四川省南充市顺庆区搬罾街道学府大道二段</v>
      </c>
      <c r="J622" s="28" t="str">
        <f>VLOOKUP(B622,辅助信息!E:I,4,FALSE)</f>
        <v>安南</v>
      </c>
      <c r="K622" s="28">
        <f>VLOOKUP(J622,辅助信息!H:I,2,FALSE)</f>
        <v>19950525030</v>
      </c>
      <c r="L622" s="66"/>
      <c r="M622" s="82">
        <v>45706</v>
      </c>
      <c r="O622" s="15">
        <f ca="1" t="shared" si="15"/>
        <v>0</v>
      </c>
      <c r="P622" s="49">
        <f ca="1" t="shared" si="14"/>
        <v>130</v>
      </c>
      <c r="Q622" s="15" t="str">
        <f>VLOOKUP(B622,辅助信息!E:M,9,FALSE)</f>
        <v>ZTWM-CDGS-XS-2024-0248-五冶钢构-南充市医学院项目</v>
      </c>
    </row>
    <row r="623" s="15" customFormat="1" hidden="1" spans="2:17">
      <c r="B623" s="28" t="s">
        <v>72</v>
      </c>
      <c r="C623" s="58">
        <v>45708</v>
      </c>
      <c r="D623" s="28" t="str">
        <f>VLOOKUP(B623,辅助信息!E:K,7,FALSE)</f>
        <v>JWDDCD2025051000019</v>
      </c>
      <c r="E623" s="28" t="str">
        <f>VLOOKUP(F623,辅助信息!A:B,2,FALSE)</f>
        <v>高线</v>
      </c>
      <c r="F623" s="28" t="s">
        <v>53</v>
      </c>
      <c r="G623" s="28">
        <v>6</v>
      </c>
      <c r="H623" s="28">
        <f>_xlfn._xlws.FILTER('[1]2025年已发货'!$E:$E,'[1]2025年已发货'!$F:$F&amp;'[1]2025年已发货'!$C:$C&amp;'[1]2025年已发货'!$G:$G&amp;'[1]2025年已发货'!$H:$H=C623&amp;F623&amp;I623&amp;J623,"未发货")</f>
        <v>6</v>
      </c>
      <c r="I623" s="28" t="str">
        <f>VLOOKUP(B623,辅助信息!E:I,3,FALSE)</f>
        <v>(五冶钢构医学科学产业园建设项目房建二部-网羽馆（6-5）)四川省南充市顺庆区搬罾街道学府大道二段</v>
      </c>
      <c r="J623" s="28" t="str">
        <f>VLOOKUP(B623,辅助信息!E:I,4,FALSE)</f>
        <v>安南</v>
      </c>
      <c r="K623" s="28">
        <f>VLOOKUP(J623,辅助信息!H:I,2,FALSE)</f>
        <v>19950525030</v>
      </c>
      <c r="L623" s="66"/>
      <c r="M623" s="82">
        <v>45708</v>
      </c>
      <c r="O623" s="15">
        <f ca="1" t="shared" si="15"/>
        <v>0</v>
      </c>
      <c r="P623" s="49">
        <f ca="1" t="shared" si="14"/>
        <v>128</v>
      </c>
      <c r="Q623" s="15" t="str">
        <f>VLOOKUP(B623,辅助信息!E:M,9,FALSE)</f>
        <v>ZTWM-CDGS-XS-2024-0248-五冶钢构-南充市医学院项目</v>
      </c>
    </row>
    <row r="624" s="15" customFormat="1" hidden="1" spans="2:17">
      <c r="B624" s="28" t="s">
        <v>72</v>
      </c>
      <c r="C624" s="58">
        <v>45708</v>
      </c>
      <c r="D624" s="28" t="str">
        <f>VLOOKUP(B624,辅助信息!E:K,7,FALSE)</f>
        <v>JWDDCD2025051000019</v>
      </c>
      <c r="E624" s="28" t="str">
        <f>VLOOKUP(F624,辅助信息!A:B,2,FALSE)</f>
        <v>螺纹钢</v>
      </c>
      <c r="F624" s="28" t="s">
        <v>19</v>
      </c>
      <c r="G624" s="28">
        <v>8</v>
      </c>
      <c r="H624" s="28">
        <f>_xlfn._xlws.FILTER('[1]2025年已发货'!$E:$E,'[1]2025年已发货'!$F:$F&amp;'[1]2025年已发货'!$C:$C&amp;'[1]2025年已发货'!$G:$G&amp;'[1]2025年已发货'!$H:$H=C624&amp;F624&amp;I624&amp;J624,"未发货")</f>
        <v>8</v>
      </c>
      <c r="I624" s="28" t="str">
        <f>VLOOKUP(B624,辅助信息!E:I,3,FALSE)</f>
        <v>(五冶钢构医学科学产业园建设项目房建二部-网羽馆（6-5）)四川省南充市顺庆区搬罾街道学府大道二段</v>
      </c>
      <c r="J624" s="28" t="str">
        <f>VLOOKUP(B624,辅助信息!E:I,4,FALSE)</f>
        <v>安南</v>
      </c>
      <c r="K624" s="28">
        <f>VLOOKUP(J624,辅助信息!H:I,2,FALSE)</f>
        <v>19950525030</v>
      </c>
      <c r="L624" s="66"/>
      <c r="M624" s="82">
        <v>45708</v>
      </c>
      <c r="O624" s="15">
        <f ca="1" t="shared" si="15"/>
        <v>0</v>
      </c>
      <c r="P624" s="49">
        <f ca="1" t="shared" si="14"/>
        <v>128</v>
      </c>
      <c r="Q624" s="15" t="str">
        <f>VLOOKUP(B624,辅助信息!E:M,9,FALSE)</f>
        <v>ZTWM-CDGS-XS-2024-0248-五冶钢构-南充市医学院项目</v>
      </c>
    </row>
    <row r="625" hidden="1" spans="1:18">
      <c r="A625" s="15"/>
      <c r="B625" s="28" t="s">
        <v>72</v>
      </c>
      <c r="C625" s="58">
        <v>45708</v>
      </c>
      <c r="D625" s="28" t="str">
        <f>VLOOKUP(B625,辅助信息!E:K,7,FALSE)</f>
        <v>JWDDCD2025051000019</v>
      </c>
      <c r="E625" s="28" t="str">
        <f>VLOOKUP(F625,辅助信息!A:B,2,FALSE)</f>
        <v>螺纹钢</v>
      </c>
      <c r="F625" s="28" t="s">
        <v>18</v>
      </c>
      <c r="G625" s="28">
        <v>24</v>
      </c>
      <c r="H625" s="28">
        <f>_xlfn._xlws.FILTER('[1]2025年已发货'!$E:$E,'[1]2025年已发货'!$F:$F&amp;'[1]2025年已发货'!$C:$C&amp;'[1]2025年已发货'!$G:$G&amp;'[1]2025年已发货'!$H:$H=C625&amp;F625&amp;I625&amp;J625,"未发货")</f>
        <v>24</v>
      </c>
      <c r="I625" s="28" t="str">
        <f>VLOOKUP(B625,辅助信息!E:I,3,FALSE)</f>
        <v>(五冶钢构医学科学产业园建设项目房建二部-网羽馆（6-5）)四川省南充市顺庆区搬罾街道学府大道二段</v>
      </c>
      <c r="J625" s="28" t="str">
        <f>VLOOKUP(B625,辅助信息!E:I,4,FALSE)</f>
        <v>安南</v>
      </c>
      <c r="K625" s="28">
        <f>VLOOKUP(J625,辅助信息!H:I,2,FALSE)</f>
        <v>19950525030</v>
      </c>
      <c r="L625" s="66"/>
      <c r="M625" s="82"/>
      <c r="N625" s="15"/>
      <c r="O625" s="15"/>
      <c r="Q625" s="15"/>
      <c r="R625" s="15"/>
    </row>
    <row r="626" hidden="1" spans="1:18">
      <c r="A626" s="15"/>
      <c r="B626" s="28" t="s">
        <v>89</v>
      </c>
      <c r="C626" s="58">
        <v>45708</v>
      </c>
      <c r="D626" s="28" t="str">
        <f>VLOOKUP(B626,辅助信息!E:K,7,FALSE)</f>
        <v>JWDDCD2025051000019</v>
      </c>
      <c r="E626" s="28" t="str">
        <f>VLOOKUP(F626,辅助信息!A:B,2,FALSE)</f>
        <v>螺纹钢</v>
      </c>
      <c r="F626" s="28" t="s">
        <v>32</v>
      </c>
      <c r="G626" s="28">
        <f>130-70-45</f>
        <v>15</v>
      </c>
      <c r="H626" s="28">
        <f>_xlfn._xlws.FILTER('[1]2025年已发货'!$E:$E,'[1]2025年已发货'!$F:$F&amp;'[1]2025年已发货'!$C:$C&amp;'[1]2025年已发货'!$G:$G&amp;'[1]2025年已发货'!$H:$H=C626&amp;F626&amp;I626&amp;J626,"未发货")</f>
        <v>15</v>
      </c>
      <c r="I626" s="28" t="str">
        <f>VLOOKUP(B626,辅助信息!E:I,3,FALSE)</f>
        <v>(五冶钢构医学科学产业园建设项目房建三部-排洪渠)四川省南充市顺庆区搬罾街道学府大道二段</v>
      </c>
      <c r="J626" s="28" t="str">
        <f>VLOOKUP(B626,辅助信息!E:I,4,FALSE)</f>
        <v>郑林</v>
      </c>
      <c r="K626" s="28">
        <f>VLOOKUP(J626,辅助信息!H:I,2,FALSE)</f>
        <v>18349955455</v>
      </c>
      <c r="L626" s="31" t="str">
        <f>VLOOKUP(B626,辅助信息!E:J,6,FALSE)</f>
        <v>送货单：送货单位：南充思临新材料科技有限公司,收货单位：五冶集团川北(南充)建设有限公司,项目名称：南充医学科学产业园,送货车型13米,装货前联系收货人核实到场规格</v>
      </c>
      <c r="M626" s="82">
        <v>45708</v>
      </c>
      <c r="N626" s="15"/>
      <c r="O626" s="15">
        <f ca="1" t="shared" ref="O626:O689" si="16">IF(OR(M626="",N626&lt;&gt;""),"",MAX(M626-TODAY(),0))</f>
        <v>0</v>
      </c>
      <c r="P626" s="49">
        <f ca="1" t="shared" ref="P626:P689" si="17">IF(M626="","",IF(N626&lt;&gt;"",MAX(N626-M626,0),IF(TODAY()&gt;M626,TODAY()-M626,0)))</f>
        <v>128</v>
      </c>
      <c r="Q626" s="15" t="str">
        <f>VLOOKUP(B626,辅助信息!E:M,9,FALSE)</f>
        <v>ZTWM-CDGS-XS-2024-0248-五冶钢构-南充市医学院项目</v>
      </c>
      <c r="R626" s="15"/>
    </row>
    <row r="627" hidden="1" spans="1:18">
      <c r="A627" s="15"/>
      <c r="B627" s="28" t="s">
        <v>89</v>
      </c>
      <c r="C627" s="58">
        <v>45708</v>
      </c>
      <c r="D627" s="28" t="str">
        <f>VLOOKUP(B627,辅助信息!E:K,7,FALSE)</f>
        <v>JWDDCD2025051000019</v>
      </c>
      <c r="E627" s="28" t="str">
        <f>VLOOKUP(F627,辅助信息!A:B,2,FALSE)</f>
        <v>螺纹钢</v>
      </c>
      <c r="F627" s="28" t="s">
        <v>18</v>
      </c>
      <c r="G627" s="28">
        <v>25</v>
      </c>
      <c r="H627" s="28">
        <f>_xlfn._xlws.FILTER('[1]2025年已发货'!$E:$E,'[1]2025年已发货'!$F:$F&amp;'[1]2025年已发货'!$C:$C&amp;'[1]2025年已发货'!$G:$G&amp;'[1]2025年已发货'!$H:$H=C627&amp;F627&amp;I627&amp;J627,"未发货")</f>
        <v>21</v>
      </c>
      <c r="I627" s="28" t="str">
        <f>VLOOKUP(B627,辅助信息!E:I,3,FALSE)</f>
        <v>(五冶钢构医学科学产业园建设项目房建三部-排洪渠)四川省南充市顺庆区搬罾街道学府大道二段</v>
      </c>
      <c r="J627" s="28" t="str">
        <f>VLOOKUP(B627,辅助信息!E:I,4,FALSE)</f>
        <v>郑林</v>
      </c>
      <c r="K627" s="28">
        <f>VLOOKUP(J627,辅助信息!H:I,2,FALSE)</f>
        <v>18349955455</v>
      </c>
      <c r="L627" s="66"/>
      <c r="M627" s="82">
        <v>45708</v>
      </c>
      <c r="N627" s="15"/>
      <c r="O627" s="15">
        <f ca="1" t="shared" si="16"/>
        <v>0</v>
      </c>
      <c r="P627" s="49">
        <f ca="1" t="shared" si="17"/>
        <v>128</v>
      </c>
      <c r="Q627" s="15" t="str">
        <f>VLOOKUP(B627,辅助信息!E:M,9,FALSE)</f>
        <v>ZTWM-CDGS-XS-2024-0248-五冶钢构-南充市医学院项目</v>
      </c>
      <c r="R627" s="15"/>
    </row>
    <row r="628" hidden="1" spans="1:18">
      <c r="A628" s="49" t="s">
        <v>97</v>
      </c>
      <c r="B628" s="28" t="s">
        <v>98</v>
      </c>
      <c r="C628" s="58">
        <v>45708</v>
      </c>
      <c r="D628" s="28" t="str">
        <f>VLOOKUP(B628,辅助信息!E:K,7,FALSE)</f>
        <v>JWDDCD2025051000019</v>
      </c>
      <c r="E628" s="28" t="str">
        <f>VLOOKUP(F628,辅助信息!A:B,2,FALSE)</f>
        <v>高线</v>
      </c>
      <c r="F628" s="28" t="s">
        <v>51</v>
      </c>
      <c r="G628" s="24">
        <v>10</v>
      </c>
      <c r="H628" s="24" t="str">
        <f>_xlfn._xlws.FILTER('[1]2025年已发货'!$E:$E,'[1]2025年已发货'!$F:$F&amp;'[1]2025年已发货'!$C:$C&amp;'[1]2025年已发货'!$G:$G&amp;'[1]2025年已发货'!$H:$H=C628&amp;F628&amp;I628&amp;J628,"未发货")</f>
        <v>未发货</v>
      </c>
      <c r="I628" s="28" t="str">
        <f>VLOOKUP(B628,辅助信息!E:I,3,FALSE)</f>
        <v>(五冶钢构医学科学产业园建设项目房建一部-一标（2-6）)四川省南充市顺庆区搬罾街道学府大道二段</v>
      </c>
      <c r="J628" s="28" t="str">
        <f>VLOOKUP(B628,辅助信息!E:I,4,FALSE)</f>
        <v>胡泽宇</v>
      </c>
      <c r="K628" s="28">
        <f>VLOOKUP(J628,辅助信息!H:I,2,FALSE)</f>
        <v>18141337338</v>
      </c>
      <c r="L628" s="66"/>
      <c r="M628" s="79">
        <v>45709</v>
      </c>
      <c r="O628" s="49">
        <f ca="1" t="shared" si="16"/>
        <v>0</v>
      </c>
      <c r="P628" s="49">
        <f ca="1" t="shared" si="17"/>
        <v>127</v>
      </c>
      <c r="Q628" s="15" t="str">
        <f>VLOOKUP(B628,辅助信息!E:M,9,FALSE)</f>
        <v>ZTWM-CDGS-XS-2024-0248-五冶钢构-南充市医学院项目</v>
      </c>
      <c r="R628" s="15"/>
    </row>
    <row r="629" hidden="1" spans="1:18">
      <c r="A629" s="15"/>
      <c r="B629" s="28" t="s">
        <v>99</v>
      </c>
      <c r="C629" s="58">
        <v>45708</v>
      </c>
      <c r="D629" s="28" t="str">
        <f>VLOOKUP(B629,辅助信息!E:K,7,FALSE)</f>
        <v>JWDDCD2025051000019</v>
      </c>
      <c r="E629" s="28" t="str">
        <f>VLOOKUP(F629,辅助信息!A:B,2,FALSE)</f>
        <v>高线</v>
      </c>
      <c r="F629" s="28" t="s">
        <v>53</v>
      </c>
      <c r="G629" s="24">
        <v>2.5</v>
      </c>
      <c r="H629" s="24" t="str">
        <f>_xlfn._xlws.FILTER('[1]2025年已发货'!$E:$E,'[1]2025年已发货'!$F:$F&amp;'[1]2025年已发货'!$C:$C&amp;'[1]2025年已发货'!$G:$G&amp;'[1]2025年已发货'!$H:$H=C629&amp;F629&amp;I629&amp;J629,"未发货")</f>
        <v>未发货</v>
      </c>
      <c r="I629" s="28" t="str">
        <f>VLOOKUP(B629,辅助信息!E:I,3,FALSE)</f>
        <v>(五冶钢构医学科学产业园建设项目房建连接线道路工程)四川省南充市顺庆区搬罾街道学府大道二段</v>
      </c>
      <c r="J629" s="28" t="str">
        <f>VLOOKUP(B629,辅助信息!E:I,4,FALSE)</f>
        <v>刘建中</v>
      </c>
      <c r="K629" s="28">
        <f>VLOOKUP(J629,辅助信息!H:I,2,FALSE)</f>
        <v>13908143055</v>
      </c>
      <c r="L629" s="66"/>
      <c r="M629" s="79">
        <v>45709</v>
      </c>
      <c r="O629" s="49">
        <f ca="1" t="shared" si="16"/>
        <v>0</v>
      </c>
      <c r="P629" s="49">
        <f ca="1" t="shared" si="17"/>
        <v>127</v>
      </c>
      <c r="Q629" s="15" t="str">
        <f>VLOOKUP(B629,辅助信息!E:M,9,FALSE)</f>
        <v>ZTWM-CDGS-XS-2024-0248-五冶钢构-南充市医学院项目</v>
      </c>
      <c r="R629" s="15"/>
    </row>
    <row r="630" hidden="1" spans="1:18">
      <c r="A630" s="15"/>
      <c r="B630" s="28" t="s">
        <v>99</v>
      </c>
      <c r="C630" s="58">
        <v>45708</v>
      </c>
      <c r="D630" s="28" t="str">
        <f>VLOOKUP(B630,辅助信息!E:K,7,FALSE)</f>
        <v>JWDDCD2025051000019</v>
      </c>
      <c r="E630" s="28" t="str">
        <f>VLOOKUP(F630,辅助信息!A:B,2,FALSE)</f>
        <v>高线</v>
      </c>
      <c r="F630" s="28" t="s">
        <v>51</v>
      </c>
      <c r="G630" s="24">
        <v>2.5</v>
      </c>
      <c r="H630" s="24" t="str">
        <f>_xlfn._xlws.FILTER('[1]2025年已发货'!$E:$E,'[1]2025年已发货'!$F:$F&amp;'[1]2025年已发货'!$C:$C&amp;'[1]2025年已发货'!$G:$G&amp;'[1]2025年已发货'!$H:$H=C630&amp;F630&amp;I630&amp;J630,"未发货")</f>
        <v>未发货</v>
      </c>
      <c r="I630" s="28" t="str">
        <f>VLOOKUP(B630,辅助信息!E:I,3,FALSE)</f>
        <v>(五冶钢构医学科学产业园建设项目房建连接线道路工程)四川省南充市顺庆区搬罾街道学府大道二段</v>
      </c>
      <c r="J630" s="28" t="str">
        <f>VLOOKUP(B630,辅助信息!E:I,4,FALSE)</f>
        <v>刘建中</v>
      </c>
      <c r="K630" s="28">
        <f>VLOOKUP(J630,辅助信息!H:I,2,FALSE)</f>
        <v>13908143055</v>
      </c>
      <c r="L630" s="66"/>
      <c r="M630" s="79">
        <v>45709</v>
      </c>
      <c r="O630" s="49">
        <f ca="1" t="shared" si="16"/>
        <v>0</v>
      </c>
      <c r="P630" s="49">
        <f ca="1" t="shared" si="17"/>
        <v>127</v>
      </c>
      <c r="Q630" s="15" t="str">
        <f>VLOOKUP(B630,辅助信息!E:M,9,FALSE)</f>
        <v>ZTWM-CDGS-XS-2024-0248-五冶钢构-南充市医学院项目</v>
      </c>
      <c r="R630" s="15"/>
    </row>
    <row r="631" hidden="1" spans="1:18">
      <c r="A631" s="15"/>
      <c r="B631" s="28" t="s">
        <v>99</v>
      </c>
      <c r="C631" s="58">
        <v>45708</v>
      </c>
      <c r="D631" s="28" t="str">
        <f>VLOOKUP(B631,辅助信息!E:K,7,FALSE)</f>
        <v>JWDDCD2025051000019</v>
      </c>
      <c r="E631" s="28" t="str">
        <f>VLOOKUP(F631,辅助信息!A:B,2,FALSE)</f>
        <v>螺纹钢</v>
      </c>
      <c r="F631" s="28" t="s">
        <v>27</v>
      </c>
      <c r="G631" s="24">
        <v>3</v>
      </c>
      <c r="H631" s="24" t="str">
        <f>_xlfn._xlws.FILTER('[1]2025年已发货'!$E:$E,'[1]2025年已发货'!$F:$F&amp;'[1]2025年已发货'!$C:$C&amp;'[1]2025年已发货'!$G:$G&amp;'[1]2025年已发货'!$H:$H=C631&amp;F631&amp;I631&amp;J631,"未发货")</f>
        <v>未发货</v>
      </c>
      <c r="I631" s="28" t="str">
        <f>VLOOKUP(B631,辅助信息!E:I,3,FALSE)</f>
        <v>(五冶钢构医学科学产业园建设项目房建连接线道路工程)四川省南充市顺庆区搬罾街道学府大道二段</v>
      </c>
      <c r="J631" s="28" t="str">
        <f>VLOOKUP(B631,辅助信息!E:I,4,FALSE)</f>
        <v>刘建中</v>
      </c>
      <c r="K631" s="28">
        <f>VLOOKUP(J631,辅助信息!H:I,2,FALSE)</f>
        <v>13908143055</v>
      </c>
      <c r="L631" s="66"/>
      <c r="M631" s="79">
        <v>45709</v>
      </c>
      <c r="O631" s="49">
        <f ca="1" t="shared" si="16"/>
        <v>0</v>
      </c>
      <c r="P631" s="49">
        <f ca="1" t="shared" si="17"/>
        <v>127</v>
      </c>
      <c r="Q631" s="15" t="str">
        <f>VLOOKUP(B631,辅助信息!E:M,9,FALSE)</f>
        <v>ZTWM-CDGS-XS-2024-0248-五冶钢构-南充市医学院项目</v>
      </c>
      <c r="R631" s="15"/>
    </row>
    <row r="632" hidden="1" spans="1:18">
      <c r="A632" s="15"/>
      <c r="B632" s="28" t="s">
        <v>99</v>
      </c>
      <c r="C632" s="58">
        <v>45708</v>
      </c>
      <c r="D632" s="28" t="str">
        <f>VLOOKUP(B632,辅助信息!E:K,7,FALSE)</f>
        <v>JWDDCD2025051000019</v>
      </c>
      <c r="E632" s="28" t="str">
        <f>VLOOKUP(F632,辅助信息!A:B,2,FALSE)</f>
        <v>螺纹钢</v>
      </c>
      <c r="F632" s="28" t="s">
        <v>19</v>
      </c>
      <c r="G632" s="24">
        <v>3</v>
      </c>
      <c r="H632" s="24" t="str">
        <f>_xlfn._xlws.FILTER('[1]2025年已发货'!$E:$E,'[1]2025年已发货'!$F:$F&amp;'[1]2025年已发货'!$C:$C&amp;'[1]2025年已发货'!$G:$G&amp;'[1]2025年已发货'!$H:$H=C632&amp;F632&amp;I632&amp;J632,"未发货")</f>
        <v>未发货</v>
      </c>
      <c r="I632" s="28" t="str">
        <f>VLOOKUP(B632,辅助信息!E:I,3,FALSE)</f>
        <v>(五冶钢构医学科学产业园建设项目房建连接线道路工程)四川省南充市顺庆区搬罾街道学府大道二段</v>
      </c>
      <c r="J632" s="28" t="str">
        <f>VLOOKUP(B632,辅助信息!E:I,4,FALSE)</f>
        <v>刘建中</v>
      </c>
      <c r="K632" s="28">
        <f>VLOOKUP(J632,辅助信息!H:I,2,FALSE)</f>
        <v>13908143055</v>
      </c>
      <c r="L632" s="66"/>
      <c r="M632" s="79">
        <v>45709</v>
      </c>
      <c r="O632" s="49">
        <f ca="1" t="shared" si="16"/>
        <v>0</v>
      </c>
      <c r="P632" s="49">
        <f ca="1" t="shared" si="17"/>
        <v>127</v>
      </c>
      <c r="Q632" s="15" t="str">
        <f>VLOOKUP(B632,辅助信息!E:M,9,FALSE)</f>
        <v>ZTWM-CDGS-XS-2024-0248-五冶钢构-南充市医学院项目</v>
      </c>
      <c r="R632" s="15"/>
    </row>
    <row r="633" hidden="1" spans="1:18">
      <c r="A633" s="15"/>
      <c r="B633" s="28" t="s">
        <v>99</v>
      </c>
      <c r="C633" s="58">
        <v>45708</v>
      </c>
      <c r="D633" s="28" t="str">
        <f>VLOOKUP(B633,辅助信息!E:K,7,FALSE)</f>
        <v>JWDDCD2025051000019</v>
      </c>
      <c r="E633" s="28" t="str">
        <f>VLOOKUP(F633,辅助信息!A:B,2,FALSE)</f>
        <v>螺纹钢</v>
      </c>
      <c r="F633" s="28" t="s">
        <v>32</v>
      </c>
      <c r="G633" s="24">
        <v>3</v>
      </c>
      <c r="H633" s="24" t="str">
        <f>_xlfn._xlws.FILTER('[1]2025年已发货'!$E:$E,'[1]2025年已发货'!$F:$F&amp;'[1]2025年已发货'!$C:$C&amp;'[1]2025年已发货'!$G:$G&amp;'[1]2025年已发货'!$H:$H=C633&amp;F633&amp;I633&amp;J633,"未发货")</f>
        <v>未发货</v>
      </c>
      <c r="I633" s="28" t="str">
        <f>VLOOKUP(B633,辅助信息!E:I,3,FALSE)</f>
        <v>(五冶钢构医学科学产业园建设项目房建连接线道路工程)四川省南充市顺庆区搬罾街道学府大道二段</v>
      </c>
      <c r="J633" s="28" t="str">
        <f>VLOOKUP(B633,辅助信息!E:I,4,FALSE)</f>
        <v>刘建中</v>
      </c>
      <c r="K633" s="28">
        <f>VLOOKUP(J633,辅助信息!H:I,2,FALSE)</f>
        <v>13908143055</v>
      </c>
      <c r="L633" s="64"/>
      <c r="M633" s="79">
        <v>45709</v>
      </c>
      <c r="O633" s="49">
        <f ca="1" t="shared" si="16"/>
        <v>0</v>
      </c>
      <c r="P633" s="49">
        <f ca="1" t="shared" si="17"/>
        <v>127</v>
      </c>
      <c r="Q633" s="15" t="str">
        <f>VLOOKUP(B633,辅助信息!E:M,9,FALSE)</f>
        <v>ZTWM-CDGS-XS-2024-0248-五冶钢构-南充市医学院项目</v>
      </c>
      <c r="R633" s="15"/>
    </row>
    <row r="634" hidden="1" spans="1:18">
      <c r="A634" s="15"/>
      <c r="B634" s="28" t="s">
        <v>31</v>
      </c>
      <c r="C634" s="58">
        <v>45708</v>
      </c>
      <c r="D634" s="28" t="str">
        <f>VLOOKUP(B634,辅助信息!E:K,7,FALSE)</f>
        <v>JWDDCD2024121000136</v>
      </c>
      <c r="E634" s="28" t="str">
        <f>VLOOKUP(F634,辅助信息!A:B,2,FALSE)</f>
        <v>盘螺</v>
      </c>
      <c r="F634" s="28" t="s">
        <v>49</v>
      </c>
      <c r="G634" s="28">
        <v>15</v>
      </c>
      <c r="H634" s="28" t="str">
        <f>_xlfn._xlws.FILTER('[1]2025年已发货'!$E:$E,'[1]2025年已发货'!$F:$F&amp;'[1]2025年已发货'!$C:$C&amp;'[1]2025年已发货'!$G:$G&amp;'[1]2025年已发货'!$H:$H=C634&amp;F634&amp;I634&amp;J634,"未发货")</f>
        <v>未发货</v>
      </c>
      <c r="I634" s="28" t="str">
        <f>VLOOKUP(B634,辅助信息!E:I,3,FALSE)</f>
        <v>（四川商建-射洪城乡一体化项目）遂宁市射洪市忠新幼儿园北侧约220米新溪小区</v>
      </c>
      <c r="J634" s="28" t="str">
        <f>VLOOKUP(B634,辅助信息!E:I,4,FALSE)</f>
        <v>柏子刚</v>
      </c>
      <c r="K634" s="28">
        <f>VLOOKUP(J634,辅助信息!H:I,2,FALSE)</f>
        <v>15692885305</v>
      </c>
      <c r="L634" s="31" t="str">
        <f>VLOOKUP(B634,辅助信息!E:J,6,FALSE)</f>
        <v>提前联系到场规格及数量</v>
      </c>
      <c r="M634" s="82">
        <v>45708</v>
      </c>
      <c r="N634" s="15"/>
      <c r="O634" s="15">
        <f ca="1" t="shared" si="16"/>
        <v>0</v>
      </c>
      <c r="P634" s="49">
        <f ca="1" t="shared" si="17"/>
        <v>128</v>
      </c>
      <c r="Q634" s="15" t="str">
        <f>VLOOKUP(B634,辅助信息!E:M,9,FALSE)</f>
        <v>ZTWM-CDGS-XS-2024-0179-四川商投-射洪城乡一体化建设项目</v>
      </c>
      <c r="R634" s="15"/>
    </row>
    <row r="635" hidden="1" spans="1:18">
      <c r="A635" s="15"/>
      <c r="B635" s="28" t="s">
        <v>31</v>
      </c>
      <c r="C635" s="58">
        <v>45708</v>
      </c>
      <c r="D635" s="28" t="str">
        <f>VLOOKUP(B635,辅助信息!E:K,7,FALSE)</f>
        <v>JWDDCD2024121000136</v>
      </c>
      <c r="E635" s="28" t="str">
        <f>VLOOKUP(F635,辅助信息!A:B,2,FALSE)</f>
        <v>螺纹钢</v>
      </c>
      <c r="F635" s="28" t="s">
        <v>22</v>
      </c>
      <c r="G635" s="28">
        <v>20</v>
      </c>
      <c r="H635" s="28" t="str">
        <f>_xlfn._xlws.FILTER('[1]2025年已发货'!$E:$E,'[1]2025年已发货'!$F:$F&amp;'[1]2025年已发货'!$C:$C&amp;'[1]2025年已发货'!$G:$G&amp;'[1]2025年已发货'!$H:$H=C635&amp;F635&amp;I635&amp;J635,"未发货")</f>
        <v>未发货</v>
      </c>
      <c r="I635" s="28" t="str">
        <f>VLOOKUP(B635,辅助信息!E:I,3,FALSE)</f>
        <v>（四川商建-射洪城乡一体化项目）遂宁市射洪市忠新幼儿园北侧约220米新溪小区</v>
      </c>
      <c r="J635" s="28" t="str">
        <f>VLOOKUP(B635,辅助信息!E:I,4,FALSE)</f>
        <v>柏子刚</v>
      </c>
      <c r="K635" s="28">
        <f>VLOOKUP(J635,辅助信息!H:I,2,FALSE)</f>
        <v>15692885305</v>
      </c>
      <c r="L635" s="64"/>
      <c r="M635" s="82">
        <v>45708</v>
      </c>
      <c r="N635" s="15"/>
      <c r="O635" s="15">
        <f ca="1" t="shared" si="16"/>
        <v>0</v>
      </c>
      <c r="P635" s="49">
        <f ca="1" t="shared" si="17"/>
        <v>128</v>
      </c>
      <c r="Q635" s="15" t="str">
        <f>VLOOKUP(B635,辅助信息!E:M,9,FALSE)</f>
        <v>ZTWM-CDGS-XS-2024-0179-四川商投-射洪城乡一体化建设项目</v>
      </c>
      <c r="R635" s="15"/>
    </row>
    <row r="636" ht="36" hidden="1" customHeight="1" spans="1:18">
      <c r="A636" s="49" t="s">
        <v>100</v>
      </c>
      <c r="B636" s="28" t="s">
        <v>47</v>
      </c>
      <c r="C636" s="58">
        <v>45708</v>
      </c>
      <c r="D636" s="28" t="str">
        <f>VLOOKUP(B636,辅助信息!E:K,7,FALSE)</f>
        <v>JWDDCD2025052800131</v>
      </c>
      <c r="E636" s="28" t="str">
        <f>VLOOKUP(F636,辅助信息!A:B,2,FALSE)</f>
        <v>螺纹钢</v>
      </c>
      <c r="F636" s="28" t="s">
        <v>18</v>
      </c>
      <c r="G636" s="24">
        <v>225</v>
      </c>
      <c r="H636" s="24">
        <f>_xlfn._xlws.FILTER('[1]2025年已发货'!$E:$E,'[1]2025年已发货'!$F:$F&amp;'[1]2025年已发货'!$C:$C&amp;'[1]2025年已发货'!$G:$G&amp;'[1]2025年已发货'!$H:$H=C636&amp;F636&amp;I636&amp;J636,"未发货")</f>
        <v>210</v>
      </c>
      <c r="I636" s="28" t="str">
        <f>VLOOKUP(B636,辅助信息!E:I,3,FALSE)</f>
        <v>（商投建工达州中医药科技园-1工区）达州市通川区达州中医药职业学院犀牛大道北段</v>
      </c>
      <c r="J636" s="28" t="str">
        <f>VLOOKUP(B636,辅助信息!E:I,4,FALSE)</f>
        <v>程黄刚</v>
      </c>
      <c r="K636" s="28">
        <f>VLOOKUP(J636,辅助信息!H:I,2,FALSE)</f>
        <v>15108211617</v>
      </c>
      <c r="L636" s="31" t="str">
        <f>VLOOKUP(B636,辅助信息!E:J,6,FALSE)</f>
        <v>控制炉批号！多了现场不收！,优先安排达钢,提前联系到场规格及数量</v>
      </c>
      <c r="M636" s="79">
        <v>45710</v>
      </c>
      <c r="O636" s="49">
        <f ca="1" t="shared" si="16"/>
        <v>0</v>
      </c>
      <c r="P636" s="49">
        <f ca="1" t="shared" si="17"/>
        <v>126</v>
      </c>
      <c r="Q636" s="15" t="str">
        <f>VLOOKUP(B636,辅助信息!E:M,9,FALSE)</f>
        <v>ZTWM-CDGS-XS-2024-0134-商投建工达州中医药科技成果示范园项目</v>
      </c>
      <c r="R636" s="15"/>
    </row>
    <row r="637" ht="36" hidden="1" customHeight="1" spans="1:18">
      <c r="A637" s="59" t="s">
        <v>102</v>
      </c>
      <c r="B637" s="28" t="s">
        <v>81</v>
      </c>
      <c r="C637" s="58">
        <v>45708</v>
      </c>
      <c r="D637" s="28" t="str">
        <f>VLOOKUP(B637,辅助信息!E:K,7,FALSE)</f>
        <v>JWDDCD2025060900080</v>
      </c>
      <c r="E637" s="28" t="str">
        <f>VLOOKUP(F637,辅助信息!A:B,2,FALSE)</f>
        <v>螺纹钢</v>
      </c>
      <c r="F637" s="28" t="s">
        <v>18</v>
      </c>
      <c r="G637" s="24">
        <v>70</v>
      </c>
      <c r="H637" s="24" t="str">
        <f>_xlfn._xlws.FILTER('[1]2025年已发货'!$E:$E,'[1]2025年已发货'!$F:$F&amp;'[1]2025年已发货'!$C:$C&amp;'[1]2025年已发货'!$G:$G&amp;'[1]2025年已发货'!$H:$H=C637&amp;F637&amp;I637&amp;J637,"未发货")</f>
        <v>未发货</v>
      </c>
      <c r="I637" s="28" t="str">
        <f>VLOOKUP(B637,辅助信息!E:I,3,FALSE)</f>
        <v>（华西简阳西城嘉苑）四川省成都市简阳市简城街道高屋村</v>
      </c>
      <c r="J637" s="28" t="str">
        <f>VLOOKUP(B637,辅助信息!E:I,4,FALSE)</f>
        <v>张瀚镭</v>
      </c>
      <c r="K637" s="28">
        <f>VLOOKUP(J637,辅助信息!H:I,2,FALSE)</f>
        <v>15884666220</v>
      </c>
      <c r="L637" s="31" t="str">
        <f>VLOOKUP(B637,辅助信息!E:J,6,FALSE)</f>
        <v>优先威钢发货,我方卸车,新老国标钢厂不加价可直发，因陕钢多次出现磅差，项目拒绝使用</v>
      </c>
      <c r="M637" s="79">
        <v>45711</v>
      </c>
      <c r="O637" s="49">
        <f ca="1" t="shared" si="16"/>
        <v>0</v>
      </c>
      <c r="P637" s="49">
        <f ca="1" t="shared" si="17"/>
        <v>125</v>
      </c>
      <c r="Q637" s="15" t="str">
        <f>VLOOKUP(B637,辅助信息!E:M,9,FALSE)</f>
        <v>ZTWM-CDGS-XS-2024-0030-华西集采-简州大道</v>
      </c>
      <c r="R637" s="15"/>
    </row>
    <row r="638" hidden="1" spans="1:18">
      <c r="A638" s="15"/>
      <c r="B638" s="28" t="s">
        <v>69</v>
      </c>
      <c r="C638" s="58">
        <v>45709</v>
      </c>
      <c r="D638" s="28" t="str">
        <f>VLOOKUP(B638,辅助信息!E:K,7,FALSE)</f>
        <v>JWDDCD2025052800131</v>
      </c>
      <c r="E638" s="28" t="str">
        <f>VLOOKUP(F638,辅助信息!A:B,2,FALSE)</f>
        <v>螺纹钢</v>
      </c>
      <c r="F638" s="28" t="s">
        <v>21</v>
      </c>
      <c r="G638" s="28">
        <v>35</v>
      </c>
      <c r="H638" s="28" t="str">
        <f>_xlfn._xlws.FILTER('[1]2025年已发货'!$E:$E,'[1]2025年已发货'!$F:$F&amp;'[1]2025年已发货'!$C:$C&amp;'[1]2025年已发货'!$G:$G&amp;'[1]2025年已发货'!$H:$H=C638&amp;F638&amp;I638&amp;J638,"未发货")</f>
        <v>未发货</v>
      </c>
      <c r="I638" s="28" t="str">
        <f>VLOOKUP(B638,辅助信息!E:I,3,FALSE)</f>
        <v>（商投建工达州中医药科技园-4工区-2号楼）达州市通川区达州中医药职业学院犀牛大道北段</v>
      </c>
      <c r="J638" s="28" t="str">
        <f>VLOOKUP(B638,辅助信息!E:I,4,FALSE)</f>
        <v>张扬</v>
      </c>
      <c r="K638" s="28">
        <f>VLOOKUP(J638,辅助信息!H:I,2,FALSE)</f>
        <v>18381904567</v>
      </c>
      <c r="L638" s="31" t="str">
        <f>VLOOKUP(B638,辅助信息!E:J,6,FALSE)</f>
        <v>控制炉批号！多了现场不收！,优先安排达钢,提前联系到场规格及数量</v>
      </c>
      <c r="M638" s="82">
        <v>45704</v>
      </c>
      <c r="N638" s="15"/>
      <c r="O638" s="15">
        <f ca="1" t="shared" si="16"/>
        <v>0</v>
      </c>
      <c r="P638" s="49">
        <f ca="1" t="shared" si="17"/>
        <v>132</v>
      </c>
      <c r="Q638" s="15" t="str">
        <f>VLOOKUP(B638,辅助信息!E:M,9,FALSE)</f>
        <v>ZTWM-CDGS-XS-2024-0134-商投建工达州中医药科技成果示范园项目</v>
      </c>
      <c r="R638" s="15"/>
    </row>
    <row r="639" hidden="1" spans="1:18">
      <c r="A639" s="15"/>
      <c r="B639" s="28" t="s">
        <v>69</v>
      </c>
      <c r="C639" s="58">
        <v>45709</v>
      </c>
      <c r="D639" s="28" t="str">
        <f>VLOOKUP(B639,辅助信息!E:K,7,FALSE)</f>
        <v>JWDDCD2025052800131</v>
      </c>
      <c r="E639" s="28" t="str">
        <f>VLOOKUP(F639,辅助信息!A:B,2,FALSE)</f>
        <v>盘螺</v>
      </c>
      <c r="F639" s="28" t="s">
        <v>40</v>
      </c>
      <c r="G639" s="28">
        <v>16</v>
      </c>
      <c r="H639" s="28">
        <f>_xlfn._xlws.FILTER('[1]2025年已发货'!$E:$E,'[1]2025年已发货'!$F:$F&amp;'[1]2025年已发货'!$C:$C&amp;'[1]2025年已发货'!$G:$G&amp;'[1]2025年已发货'!$H:$H=C639&amp;F639&amp;I639&amp;J639,"未发货")</f>
        <v>18</v>
      </c>
      <c r="I639" s="28" t="str">
        <f>VLOOKUP(B639,辅助信息!E:I,3,FALSE)</f>
        <v>（商投建工达州中医药科技园-4工区-2号楼）达州市通川区达州中医药职业学院犀牛大道北段</v>
      </c>
      <c r="J639" s="28" t="str">
        <f>VLOOKUP(B639,辅助信息!E:I,4,FALSE)</f>
        <v>张扬</v>
      </c>
      <c r="K639" s="28">
        <f>VLOOKUP(J639,辅助信息!H:I,2,FALSE)</f>
        <v>18381904567</v>
      </c>
      <c r="L639" s="66"/>
      <c r="M639" s="82">
        <v>45710</v>
      </c>
      <c r="N639" s="15"/>
      <c r="O639" s="15">
        <f ca="1" t="shared" si="16"/>
        <v>0</v>
      </c>
      <c r="P639" s="49">
        <f ca="1" t="shared" si="17"/>
        <v>126</v>
      </c>
      <c r="Q639" s="15"/>
      <c r="R639" s="15"/>
    </row>
    <row r="640" hidden="1" spans="1:18">
      <c r="A640" s="15"/>
      <c r="B640" s="28" t="s">
        <v>69</v>
      </c>
      <c r="C640" s="58">
        <v>45709</v>
      </c>
      <c r="D640" s="28" t="str">
        <f>VLOOKUP(B640,辅助信息!E:K,7,FALSE)</f>
        <v>JWDDCD2025052800131</v>
      </c>
      <c r="E640" s="28" t="str">
        <f>VLOOKUP(F640,辅助信息!A:B,2,FALSE)</f>
        <v>盘螺</v>
      </c>
      <c r="F640" s="28" t="s">
        <v>41</v>
      </c>
      <c r="G640" s="28">
        <v>16</v>
      </c>
      <c r="H640" s="28">
        <f>_xlfn._xlws.FILTER('[1]2025年已发货'!$E:$E,'[1]2025年已发货'!$F:$F&amp;'[1]2025年已发货'!$C:$C&amp;'[1]2025年已发货'!$G:$G&amp;'[1]2025年已发货'!$H:$H=C640&amp;F640&amp;I640&amp;J640,"未发货")</f>
        <v>18</v>
      </c>
      <c r="I640" s="28" t="str">
        <f>VLOOKUP(B640,辅助信息!E:I,3,FALSE)</f>
        <v>（商投建工达州中医药科技园-4工区-2号楼）达州市通川区达州中医药职业学院犀牛大道北段</v>
      </c>
      <c r="J640" s="28" t="str">
        <f>VLOOKUP(B640,辅助信息!E:I,4,FALSE)</f>
        <v>张扬</v>
      </c>
      <c r="K640" s="28">
        <f>VLOOKUP(J640,辅助信息!H:I,2,FALSE)</f>
        <v>18381904567</v>
      </c>
      <c r="L640" s="64"/>
      <c r="M640" s="82">
        <v>45710</v>
      </c>
      <c r="N640" s="15"/>
      <c r="O640" s="15">
        <f ca="1" t="shared" si="16"/>
        <v>0</v>
      </c>
      <c r="P640" s="49">
        <f ca="1" t="shared" si="17"/>
        <v>126</v>
      </c>
      <c r="Q640" s="15"/>
      <c r="R640" s="15"/>
    </row>
    <row r="641" s="15" customFormat="1" hidden="1" spans="2:17">
      <c r="B641" s="28" t="s">
        <v>84</v>
      </c>
      <c r="C641" s="58">
        <v>45709</v>
      </c>
      <c r="D641" s="28" t="str">
        <f>VLOOKUP(B641,辅助信息!E:K,7,FALSE)</f>
        <v>JWDDCD2024102400111</v>
      </c>
      <c r="E641" s="28" t="str">
        <f>VLOOKUP(F641,辅助信息!A:B,2,FALSE)</f>
        <v>螺纹钢</v>
      </c>
      <c r="F641" s="28" t="s">
        <v>27</v>
      </c>
      <c r="G641" s="28">
        <v>20</v>
      </c>
      <c r="H641" s="28" t="str">
        <f>_xlfn._xlws.FILTER('[1]2025年已发货'!$E:$E,'[1]2025年已发货'!$F:$F&amp;'[1]2025年已发货'!$C:$C&amp;'[1]2025年已发货'!$G:$G&amp;'[1]2025年已发货'!$H:$H=C641&amp;F641&amp;I641&amp;J641,"未发货")</f>
        <v>未发货</v>
      </c>
      <c r="I641" s="28" t="str">
        <f>VLOOKUP(B641,辅助信息!E:I,3,FALSE)</f>
        <v>（五冶达州国道542项目-一工区路基一工段）四川省达州市达川区石梯火车站盖板加工点</v>
      </c>
      <c r="J641" s="28" t="str">
        <f>VLOOKUP(B641,辅助信息!E:I,4,FALSE)</f>
        <v>郑松</v>
      </c>
      <c r="K641" s="28">
        <f>VLOOKUP(J641,辅助信息!H:I,2,FALSE)</f>
        <v>13527304849</v>
      </c>
      <c r="L641" s="31" t="str">
        <f>VLOOKUP(B641,辅助信息!E:J,6,FALSE)</f>
        <v>五冶建设送货单,送货车型13米,装货前联系收货人核实到场规格,没提前告知进场规格现场不给予接收</v>
      </c>
      <c r="M641" s="82">
        <v>45705</v>
      </c>
      <c r="O641" s="15">
        <f ca="1" t="shared" si="16"/>
        <v>0</v>
      </c>
      <c r="P641" s="49">
        <f ca="1" t="shared" si="17"/>
        <v>131</v>
      </c>
      <c r="Q641" s="15" t="str">
        <f>VLOOKUP(B641,辅助信息!E:M,9,FALSE)</f>
        <v>ZTWM-CDGS-XS-2024-0181-五冶天府-国道542项目（二批次）</v>
      </c>
    </row>
    <row r="642" s="15" customFormat="1" hidden="1" spans="2:17">
      <c r="B642" s="28" t="s">
        <v>84</v>
      </c>
      <c r="C642" s="58">
        <v>45709</v>
      </c>
      <c r="D642" s="28" t="str">
        <f>VLOOKUP(B642,辅助信息!E:K,7,FALSE)</f>
        <v>JWDDCD2024102400111</v>
      </c>
      <c r="E642" s="28" t="str">
        <f>VLOOKUP(F642,辅助信息!A:B,2,FALSE)</f>
        <v>螺纹钢</v>
      </c>
      <c r="F642" s="28" t="s">
        <v>33</v>
      </c>
      <c r="G642" s="28">
        <v>8</v>
      </c>
      <c r="H642" s="28" t="str">
        <f>_xlfn._xlws.FILTER('[1]2025年已发货'!$E:$E,'[1]2025年已发货'!$F:$F&amp;'[1]2025年已发货'!$C:$C&amp;'[1]2025年已发货'!$G:$G&amp;'[1]2025年已发货'!$H:$H=C642&amp;F642&amp;I642&amp;J642,"未发货")</f>
        <v>未发货</v>
      </c>
      <c r="I642" s="28" t="str">
        <f>VLOOKUP(B642,辅助信息!E:I,3,FALSE)</f>
        <v>（五冶达州国道542项目-一工区路基一工段）四川省达州市达川区石梯火车站盖板加工点</v>
      </c>
      <c r="J642" s="28" t="str">
        <f>VLOOKUP(B642,辅助信息!E:I,4,FALSE)</f>
        <v>郑松</v>
      </c>
      <c r="K642" s="28">
        <f>VLOOKUP(J642,辅助信息!H:I,2,FALSE)</f>
        <v>13527304849</v>
      </c>
      <c r="L642" s="66"/>
      <c r="M642" s="82">
        <v>45705</v>
      </c>
      <c r="O642" s="15">
        <f ca="1" t="shared" si="16"/>
        <v>0</v>
      </c>
      <c r="P642" s="49">
        <f ca="1" t="shared" si="17"/>
        <v>131</v>
      </c>
      <c r="Q642" s="15" t="str">
        <f>VLOOKUP(B642,辅助信息!E:M,9,FALSE)</f>
        <v>ZTWM-CDGS-XS-2024-0181-五冶天府-国道542项目（二批次）</v>
      </c>
    </row>
    <row r="643" s="15" customFormat="1" hidden="1" spans="2:17">
      <c r="B643" s="28" t="s">
        <v>84</v>
      </c>
      <c r="C643" s="58">
        <v>45709</v>
      </c>
      <c r="D643" s="28" t="str">
        <f>VLOOKUP(B643,辅助信息!E:K,7,FALSE)</f>
        <v>JWDDCD2024102400111</v>
      </c>
      <c r="E643" s="28" t="str">
        <f>VLOOKUP(F643,辅助信息!A:B,2,FALSE)</f>
        <v>螺纹钢</v>
      </c>
      <c r="F643" s="28" t="s">
        <v>18</v>
      </c>
      <c r="G643" s="28">
        <v>12</v>
      </c>
      <c r="H643" s="28" t="str">
        <f>_xlfn._xlws.FILTER('[1]2025年已发货'!$E:$E,'[1]2025年已发货'!$F:$F&amp;'[1]2025年已发货'!$C:$C&amp;'[1]2025年已发货'!$G:$G&amp;'[1]2025年已发货'!$H:$H=C643&amp;F643&amp;I643&amp;J643,"未发货")</f>
        <v>未发货</v>
      </c>
      <c r="I643" s="28" t="str">
        <f>VLOOKUP(B643,辅助信息!E:I,3,FALSE)</f>
        <v>（五冶达州国道542项目-一工区路基一工段）四川省达州市达川区石梯火车站盖板加工点</v>
      </c>
      <c r="J643" s="28" t="str">
        <f>VLOOKUP(B643,辅助信息!E:I,4,FALSE)</f>
        <v>郑松</v>
      </c>
      <c r="K643" s="28">
        <f>VLOOKUP(J643,辅助信息!H:I,2,FALSE)</f>
        <v>13527304849</v>
      </c>
      <c r="L643" s="66"/>
      <c r="M643" s="82">
        <v>45705</v>
      </c>
      <c r="O643" s="15">
        <f ca="1" t="shared" si="16"/>
        <v>0</v>
      </c>
      <c r="P643" s="49">
        <f ca="1" t="shared" si="17"/>
        <v>131</v>
      </c>
      <c r="Q643" s="15" t="str">
        <f>VLOOKUP(B643,辅助信息!E:M,9,FALSE)</f>
        <v>ZTWM-CDGS-XS-2024-0181-五冶天府-国道542项目（二批次）</v>
      </c>
    </row>
    <row r="644" s="15" customFormat="1" hidden="1" spans="2:17">
      <c r="B644" s="28" t="s">
        <v>84</v>
      </c>
      <c r="C644" s="58">
        <v>45709</v>
      </c>
      <c r="D644" s="28" t="str">
        <f>VLOOKUP(B644,辅助信息!E:K,7,FALSE)</f>
        <v>JWDDCD2024102400111</v>
      </c>
      <c r="E644" s="28" t="str">
        <f>VLOOKUP(F644,辅助信息!A:B,2,FALSE)</f>
        <v>高线</v>
      </c>
      <c r="F644" s="28" t="s">
        <v>51</v>
      </c>
      <c r="G644" s="28">
        <v>5</v>
      </c>
      <c r="H644" s="28" t="str">
        <f>_xlfn._xlws.FILTER('[1]2025年已发货'!$E:$E,'[1]2025年已发货'!$F:$F&amp;'[1]2025年已发货'!$C:$C&amp;'[1]2025年已发货'!$G:$G&amp;'[1]2025年已发货'!$H:$H=C644&amp;F644&amp;I644&amp;J644,"未发货")</f>
        <v>未发货</v>
      </c>
      <c r="I644" s="28" t="str">
        <f>VLOOKUP(B644,辅助信息!E:I,3,FALSE)</f>
        <v>（五冶达州国道542项目-一工区路基一工段）四川省达州市达川区石梯火车站盖板加工点</v>
      </c>
      <c r="J644" s="28" t="str">
        <f>VLOOKUP(B644,辅助信息!E:I,4,FALSE)</f>
        <v>郑松</v>
      </c>
      <c r="K644" s="28">
        <f>VLOOKUP(J644,辅助信息!H:I,2,FALSE)</f>
        <v>13527304849</v>
      </c>
      <c r="L644" s="64"/>
      <c r="M644" s="82">
        <v>45705</v>
      </c>
      <c r="O644" s="15">
        <f ca="1" t="shared" si="16"/>
        <v>0</v>
      </c>
      <c r="P644" s="49">
        <f ca="1" t="shared" si="17"/>
        <v>131</v>
      </c>
      <c r="Q644" s="15" t="str">
        <f>VLOOKUP(B644,辅助信息!E:M,9,FALSE)</f>
        <v>ZTWM-CDGS-XS-2024-0181-五冶天府-国道542项目（二批次）</v>
      </c>
    </row>
    <row r="645" s="15" customFormat="1" hidden="1" spans="2:17">
      <c r="B645" s="28" t="s">
        <v>74</v>
      </c>
      <c r="C645" s="58">
        <v>45709</v>
      </c>
      <c r="D645" s="28" t="str">
        <f>VLOOKUP(B645,辅助信息!E:K,7,FALSE)</f>
        <v>JWDDCD2024102400111</v>
      </c>
      <c r="E645" s="28" t="str">
        <f>VLOOKUP(F645,辅助信息!A:B,2,FALSE)</f>
        <v>螺纹钢</v>
      </c>
      <c r="F645" s="28" t="s">
        <v>19</v>
      </c>
      <c r="G645" s="28">
        <v>12</v>
      </c>
      <c r="H645" s="28" t="str">
        <f>_xlfn._xlws.FILTER('[1]2025年已发货'!$E:$E,'[1]2025年已发货'!$F:$F&amp;'[1]2025年已发货'!$C:$C&amp;'[1]2025年已发货'!$G:$G&amp;'[1]2025年已发货'!$H:$H=C645&amp;F645&amp;I645&amp;J645,"未发货")</f>
        <v>未发货</v>
      </c>
      <c r="I645" s="28" t="str">
        <f>VLOOKUP(B645,辅助信息!E:I,3,FALSE)</f>
        <v>（五冶达州国道542项目-桥梁4标）四川省达州市达川区大堰镇双井村</v>
      </c>
      <c r="J645" s="28" t="str">
        <f>VLOOKUP(B645,辅助信息!E:I,4,FALSE)</f>
        <v>吴志强</v>
      </c>
      <c r="K645" s="28">
        <f>VLOOKUP(J645,辅助信息!H:I,2,FALSE)</f>
        <v>18820030907</v>
      </c>
      <c r="L645" s="31" t="str">
        <f>VLOOKUP(B645,辅助信息!E:J,6,FALSE)</f>
        <v>五冶建设送货单,送货车型13米,装货前联系收货人核实到场规格,没提前告知进场规格现场不给予接收</v>
      </c>
      <c r="M645" s="82">
        <v>45711</v>
      </c>
      <c r="O645" s="15">
        <f ca="1" t="shared" si="16"/>
        <v>0</v>
      </c>
      <c r="P645" s="49">
        <f ca="1" t="shared" si="17"/>
        <v>125</v>
      </c>
      <c r="Q645" s="15" t="str">
        <f>VLOOKUP(B645,辅助信息!E:M,9,FALSE)</f>
        <v>ZTWM-CDGS-XS-2024-0181-五冶天府-国道542项目（二批次）</v>
      </c>
    </row>
    <row r="646" s="15" customFormat="1" hidden="1" spans="2:17">
      <c r="B646" s="28" t="s">
        <v>74</v>
      </c>
      <c r="C646" s="58">
        <v>45709</v>
      </c>
      <c r="D646" s="28" t="str">
        <f>VLOOKUP(B646,辅助信息!E:K,7,FALSE)</f>
        <v>JWDDCD2024102400111</v>
      </c>
      <c r="E646" s="28" t="str">
        <f>VLOOKUP(F646,辅助信息!A:B,2,FALSE)</f>
        <v>螺纹钢</v>
      </c>
      <c r="F646" s="28" t="s">
        <v>33</v>
      </c>
      <c r="G646" s="28">
        <v>12</v>
      </c>
      <c r="H646" s="28" t="str">
        <f>_xlfn._xlws.FILTER('[1]2025年已发货'!$E:$E,'[1]2025年已发货'!$F:$F&amp;'[1]2025年已发货'!$C:$C&amp;'[1]2025年已发货'!$G:$G&amp;'[1]2025年已发货'!$H:$H=C646&amp;F646&amp;I646&amp;J646,"未发货")</f>
        <v>未发货</v>
      </c>
      <c r="I646" s="28" t="str">
        <f>VLOOKUP(B646,辅助信息!E:I,3,FALSE)</f>
        <v>（五冶达州国道542项目-桥梁4标）四川省达州市达川区大堰镇双井村</v>
      </c>
      <c r="J646" s="28" t="str">
        <f>VLOOKUP(B646,辅助信息!E:I,4,FALSE)</f>
        <v>吴志强</v>
      </c>
      <c r="K646" s="28">
        <f>VLOOKUP(J646,辅助信息!H:I,2,FALSE)</f>
        <v>18820030907</v>
      </c>
      <c r="L646" s="66"/>
      <c r="M646" s="82">
        <v>45711</v>
      </c>
      <c r="O646" s="15">
        <f ca="1" t="shared" si="16"/>
        <v>0</v>
      </c>
      <c r="P646" s="49">
        <f ca="1" t="shared" si="17"/>
        <v>125</v>
      </c>
      <c r="Q646" s="15" t="str">
        <f>VLOOKUP(B646,辅助信息!E:M,9,FALSE)</f>
        <v>ZTWM-CDGS-XS-2024-0181-五冶天府-国道542项目（二批次）</v>
      </c>
    </row>
    <row r="647" s="15" customFormat="1" hidden="1" spans="2:17">
      <c r="B647" s="28" t="s">
        <v>74</v>
      </c>
      <c r="C647" s="58">
        <v>45709</v>
      </c>
      <c r="D647" s="28" t="str">
        <f>VLOOKUP(B647,辅助信息!E:K,7,FALSE)</f>
        <v>JWDDCD2024102400111</v>
      </c>
      <c r="E647" s="28" t="str">
        <f>VLOOKUP(F647,辅助信息!A:B,2,FALSE)</f>
        <v>螺纹钢</v>
      </c>
      <c r="F647" s="28" t="s">
        <v>28</v>
      </c>
      <c r="G647" s="28">
        <v>12</v>
      </c>
      <c r="H647" s="28" t="str">
        <f>_xlfn._xlws.FILTER('[1]2025年已发货'!$E:$E,'[1]2025年已发货'!$F:$F&amp;'[1]2025年已发货'!$C:$C&amp;'[1]2025年已发货'!$G:$G&amp;'[1]2025年已发货'!$H:$H=C647&amp;F647&amp;I647&amp;J647,"未发货")</f>
        <v>未发货</v>
      </c>
      <c r="I647" s="28" t="str">
        <f>VLOOKUP(B647,辅助信息!E:I,3,FALSE)</f>
        <v>（五冶达州国道542项目-桥梁4标）四川省达州市达川区大堰镇双井村</v>
      </c>
      <c r="J647" s="28" t="str">
        <f>VLOOKUP(B647,辅助信息!E:I,4,FALSE)</f>
        <v>吴志强</v>
      </c>
      <c r="K647" s="28">
        <f>VLOOKUP(J647,辅助信息!H:I,2,FALSE)</f>
        <v>18820030907</v>
      </c>
      <c r="L647" s="66"/>
      <c r="M647" s="82">
        <v>45711</v>
      </c>
      <c r="O647" s="15">
        <f ca="1" t="shared" si="16"/>
        <v>0</v>
      </c>
      <c r="P647" s="49">
        <f ca="1" t="shared" si="17"/>
        <v>125</v>
      </c>
      <c r="Q647" s="15" t="str">
        <f>VLOOKUP(B647,辅助信息!E:M,9,FALSE)</f>
        <v>ZTWM-CDGS-XS-2024-0181-五冶天府-国道542项目（二批次）</v>
      </c>
    </row>
    <row r="648" s="15" customFormat="1" hidden="1" spans="2:17">
      <c r="B648" s="28" t="s">
        <v>74</v>
      </c>
      <c r="C648" s="58">
        <v>45709</v>
      </c>
      <c r="D648" s="28" t="str">
        <f>VLOOKUP(B648,辅助信息!E:K,7,FALSE)</f>
        <v>JWDDCD2024102400111</v>
      </c>
      <c r="E648" s="28" t="str">
        <f>VLOOKUP(F648,辅助信息!A:B,2,FALSE)</f>
        <v>螺纹钢</v>
      </c>
      <c r="F648" s="28" t="s">
        <v>18</v>
      </c>
      <c r="G648" s="28">
        <v>3</v>
      </c>
      <c r="H648" s="28" t="str">
        <f>_xlfn._xlws.FILTER('[1]2025年已发货'!$E:$E,'[1]2025年已发货'!$F:$F&amp;'[1]2025年已发货'!$C:$C&amp;'[1]2025年已发货'!$G:$G&amp;'[1]2025年已发货'!$H:$H=C648&amp;F648&amp;I648&amp;J648,"未发货")</f>
        <v>未发货</v>
      </c>
      <c r="I648" s="28" t="str">
        <f>VLOOKUP(B648,辅助信息!E:I,3,FALSE)</f>
        <v>（五冶达州国道542项目-桥梁4标）四川省达州市达川区大堰镇双井村</v>
      </c>
      <c r="J648" s="28" t="str">
        <f>VLOOKUP(B648,辅助信息!E:I,4,FALSE)</f>
        <v>吴志强</v>
      </c>
      <c r="K648" s="28">
        <f>VLOOKUP(J648,辅助信息!H:I,2,FALSE)</f>
        <v>18820030907</v>
      </c>
      <c r="L648" s="64"/>
      <c r="M648" s="82">
        <v>45711</v>
      </c>
      <c r="O648" s="15">
        <f ca="1" t="shared" si="16"/>
        <v>0</v>
      </c>
      <c r="P648" s="49">
        <f ca="1" t="shared" si="17"/>
        <v>125</v>
      </c>
      <c r="Q648" s="15" t="str">
        <f>VLOOKUP(B648,辅助信息!E:M,9,FALSE)</f>
        <v>ZTWM-CDGS-XS-2024-0181-五冶天府-国道542项目（二批次）</v>
      </c>
    </row>
    <row r="649" s="15" customFormat="1" hidden="1" spans="1:17">
      <c r="A649" s="83" t="s">
        <v>97</v>
      </c>
      <c r="B649" s="28" t="s">
        <v>98</v>
      </c>
      <c r="C649" s="58">
        <v>45709</v>
      </c>
      <c r="D649" s="28" t="str">
        <f>VLOOKUP(B649,辅助信息!E:K,7,FALSE)</f>
        <v>JWDDCD2025051000019</v>
      </c>
      <c r="E649" s="28" t="str">
        <f>VLOOKUP(F649,辅助信息!A:B,2,FALSE)</f>
        <v>高线</v>
      </c>
      <c r="F649" s="28" t="s">
        <v>51</v>
      </c>
      <c r="G649" s="28">
        <v>10</v>
      </c>
      <c r="H649" s="28" t="str">
        <f>_xlfn._xlws.FILTER('[1]2025年已发货'!$E:$E,'[1]2025年已发货'!$F:$F&amp;'[1]2025年已发货'!$C:$C&amp;'[1]2025年已发货'!$G:$G&amp;'[1]2025年已发货'!$H:$H=C649&amp;F649&amp;I649&amp;J649,"未发货")</f>
        <v>未发货</v>
      </c>
      <c r="I649" s="28" t="str">
        <f>VLOOKUP(B649,辅助信息!E:I,3,FALSE)</f>
        <v>(五冶钢构医学科学产业园建设项目房建一部-一标（2-6）)四川省南充市顺庆区搬罾街道学府大道二段</v>
      </c>
      <c r="J649" s="28" t="str">
        <f>VLOOKUP(B649,辅助信息!E:I,4,FALSE)</f>
        <v>胡泽宇</v>
      </c>
      <c r="K649" s="28">
        <f>VLOOKUP(J649,辅助信息!H:I,2,FALSE)</f>
        <v>18141337338</v>
      </c>
      <c r="L649" s="31" t="str">
        <f>VLOOKUP(B649,辅助信息!E:J,6,FALSE)</f>
        <v>送货单：送货单位：南充思临新材料科技有限公司,收货单位：五冶集团川北(南充)建设有限公司,项目名称：南充医学科学产业园,送货车型13米,装货前联系收货人核实到场规格</v>
      </c>
      <c r="M649" s="82">
        <v>45709</v>
      </c>
      <c r="O649" s="15">
        <f ca="1" t="shared" si="16"/>
        <v>0</v>
      </c>
      <c r="P649" s="49">
        <f ca="1" t="shared" si="17"/>
        <v>127</v>
      </c>
      <c r="Q649" s="15" t="str">
        <f>VLOOKUP(B649,辅助信息!E:M,9,FALSE)</f>
        <v>ZTWM-CDGS-XS-2024-0248-五冶钢构-南充市医学院项目</v>
      </c>
    </row>
    <row r="650" s="15" customFormat="1" hidden="1" spans="2:17">
      <c r="B650" s="28" t="s">
        <v>99</v>
      </c>
      <c r="C650" s="58">
        <v>45709</v>
      </c>
      <c r="D650" s="28" t="str">
        <f>VLOOKUP(B650,辅助信息!E:K,7,FALSE)</f>
        <v>JWDDCD2025051000019</v>
      </c>
      <c r="E650" s="28" t="str">
        <f>VLOOKUP(F650,辅助信息!A:B,2,FALSE)</f>
        <v>高线</v>
      </c>
      <c r="F650" s="28" t="s">
        <v>53</v>
      </c>
      <c r="G650" s="28">
        <v>2.5</v>
      </c>
      <c r="H650" s="28" t="str">
        <f>_xlfn._xlws.FILTER('[1]2025年已发货'!$E:$E,'[1]2025年已发货'!$F:$F&amp;'[1]2025年已发货'!$C:$C&amp;'[1]2025年已发货'!$G:$G&amp;'[1]2025年已发货'!$H:$H=C650&amp;F650&amp;I650&amp;J650,"未发货")</f>
        <v>未发货</v>
      </c>
      <c r="I650" s="28" t="str">
        <f>VLOOKUP(B650,辅助信息!E:I,3,FALSE)</f>
        <v>(五冶钢构医学科学产业园建设项目房建连接线道路工程)四川省南充市顺庆区搬罾街道学府大道二段</v>
      </c>
      <c r="J650" s="28" t="str">
        <f>VLOOKUP(B650,辅助信息!E:I,4,FALSE)</f>
        <v>刘建中</v>
      </c>
      <c r="K650" s="28">
        <f>VLOOKUP(J650,辅助信息!H:I,2,FALSE)</f>
        <v>13908143055</v>
      </c>
      <c r="L650" s="66"/>
      <c r="M650" s="82">
        <v>45709</v>
      </c>
      <c r="O650" s="15">
        <f ca="1" t="shared" si="16"/>
        <v>0</v>
      </c>
      <c r="P650" s="49">
        <f ca="1" t="shared" si="17"/>
        <v>127</v>
      </c>
      <c r="Q650" s="15" t="str">
        <f>VLOOKUP(B650,辅助信息!E:M,9,FALSE)</f>
        <v>ZTWM-CDGS-XS-2024-0248-五冶钢构-南充市医学院项目</v>
      </c>
    </row>
    <row r="651" s="15" customFormat="1" hidden="1" spans="2:17">
      <c r="B651" s="28" t="s">
        <v>99</v>
      </c>
      <c r="C651" s="58">
        <v>45709</v>
      </c>
      <c r="D651" s="28" t="str">
        <f>VLOOKUP(B651,辅助信息!E:K,7,FALSE)</f>
        <v>JWDDCD2025051000019</v>
      </c>
      <c r="E651" s="28" t="str">
        <f>VLOOKUP(F651,辅助信息!A:B,2,FALSE)</f>
        <v>高线</v>
      </c>
      <c r="F651" s="28" t="s">
        <v>51</v>
      </c>
      <c r="G651" s="28">
        <v>2.5</v>
      </c>
      <c r="H651" s="28" t="str">
        <f>_xlfn._xlws.FILTER('[1]2025年已发货'!$E:$E,'[1]2025年已发货'!$F:$F&amp;'[1]2025年已发货'!$C:$C&amp;'[1]2025年已发货'!$G:$G&amp;'[1]2025年已发货'!$H:$H=C651&amp;F651&amp;I651&amp;J651,"未发货")</f>
        <v>未发货</v>
      </c>
      <c r="I651" s="28" t="str">
        <f>VLOOKUP(B651,辅助信息!E:I,3,FALSE)</f>
        <v>(五冶钢构医学科学产业园建设项目房建连接线道路工程)四川省南充市顺庆区搬罾街道学府大道二段</v>
      </c>
      <c r="J651" s="28" t="str">
        <f>VLOOKUP(B651,辅助信息!E:I,4,FALSE)</f>
        <v>刘建中</v>
      </c>
      <c r="K651" s="28">
        <f>VLOOKUP(J651,辅助信息!H:I,2,FALSE)</f>
        <v>13908143055</v>
      </c>
      <c r="L651" s="66"/>
      <c r="M651" s="82">
        <v>45709</v>
      </c>
      <c r="O651" s="15">
        <f ca="1" t="shared" si="16"/>
        <v>0</v>
      </c>
      <c r="P651" s="49">
        <f ca="1" t="shared" si="17"/>
        <v>127</v>
      </c>
      <c r="Q651" s="15" t="str">
        <f>VLOOKUP(B651,辅助信息!E:M,9,FALSE)</f>
        <v>ZTWM-CDGS-XS-2024-0248-五冶钢构-南充市医学院项目</v>
      </c>
    </row>
    <row r="652" s="15" customFormat="1" hidden="1" spans="2:17">
      <c r="B652" s="28" t="s">
        <v>99</v>
      </c>
      <c r="C652" s="58">
        <v>45709</v>
      </c>
      <c r="D652" s="28" t="str">
        <f>VLOOKUP(B652,辅助信息!E:K,7,FALSE)</f>
        <v>JWDDCD2025051000019</v>
      </c>
      <c r="E652" s="28" t="str">
        <f>VLOOKUP(F652,辅助信息!A:B,2,FALSE)</f>
        <v>螺纹钢</v>
      </c>
      <c r="F652" s="28" t="s">
        <v>27</v>
      </c>
      <c r="G652" s="28">
        <v>3</v>
      </c>
      <c r="H652" s="28" t="str">
        <f>_xlfn._xlws.FILTER('[1]2025年已发货'!$E:$E,'[1]2025年已发货'!$F:$F&amp;'[1]2025年已发货'!$C:$C&amp;'[1]2025年已发货'!$G:$G&amp;'[1]2025年已发货'!$H:$H=C652&amp;F652&amp;I652&amp;J652,"未发货")</f>
        <v>未发货</v>
      </c>
      <c r="I652" s="28" t="str">
        <f>VLOOKUP(B652,辅助信息!E:I,3,FALSE)</f>
        <v>(五冶钢构医学科学产业园建设项目房建连接线道路工程)四川省南充市顺庆区搬罾街道学府大道二段</v>
      </c>
      <c r="J652" s="28" t="str">
        <f>VLOOKUP(B652,辅助信息!E:I,4,FALSE)</f>
        <v>刘建中</v>
      </c>
      <c r="K652" s="28">
        <f>VLOOKUP(J652,辅助信息!H:I,2,FALSE)</f>
        <v>13908143055</v>
      </c>
      <c r="L652" s="66"/>
      <c r="M652" s="82">
        <v>45709</v>
      </c>
      <c r="O652" s="15">
        <f ca="1" t="shared" si="16"/>
        <v>0</v>
      </c>
      <c r="P652" s="49">
        <f ca="1" t="shared" si="17"/>
        <v>127</v>
      </c>
      <c r="Q652" s="15" t="str">
        <f>VLOOKUP(B652,辅助信息!E:M,9,FALSE)</f>
        <v>ZTWM-CDGS-XS-2024-0248-五冶钢构-南充市医学院项目</v>
      </c>
    </row>
    <row r="653" s="15" customFormat="1" hidden="1" spans="2:17">
      <c r="B653" s="28" t="s">
        <v>99</v>
      </c>
      <c r="C653" s="58">
        <v>45709</v>
      </c>
      <c r="D653" s="28" t="str">
        <f>VLOOKUP(B653,辅助信息!E:K,7,FALSE)</f>
        <v>JWDDCD2025051000019</v>
      </c>
      <c r="E653" s="28" t="str">
        <f>VLOOKUP(F653,辅助信息!A:B,2,FALSE)</f>
        <v>螺纹钢</v>
      </c>
      <c r="F653" s="28" t="s">
        <v>19</v>
      </c>
      <c r="G653" s="28">
        <v>3</v>
      </c>
      <c r="H653" s="28" t="str">
        <f>_xlfn._xlws.FILTER('[1]2025年已发货'!$E:$E,'[1]2025年已发货'!$F:$F&amp;'[1]2025年已发货'!$C:$C&amp;'[1]2025年已发货'!$G:$G&amp;'[1]2025年已发货'!$H:$H=C653&amp;F653&amp;I653&amp;J653,"未发货")</f>
        <v>未发货</v>
      </c>
      <c r="I653" s="28" t="str">
        <f>VLOOKUP(B653,辅助信息!E:I,3,FALSE)</f>
        <v>(五冶钢构医学科学产业园建设项目房建连接线道路工程)四川省南充市顺庆区搬罾街道学府大道二段</v>
      </c>
      <c r="J653" s="28" t="str">
        <f>VLOOKUP(B653,辅助信息!E:I,4,FALSE)</f>
        <v>刘建中</v>
      </c>
      <c r="K653" s="28">
        <f>VLOOKUP(J653,辅助信息!H:I,2,FALSE)</f>
        <v>13908143055</v>
      </c>
      <c r="L653" s="66"/>
      <c r="M653" s="82">
        <v>45709</v>
      </c>
      <c r="O653" s="15">
        <f ca="1" t="shared" si="16"/>
        <v>0</v>
      </c>
      <c r="P653" s="49">
        <f ca="1" t="shared" si="17"/>
        <v>127</v>
      </c>
      <c r="Q653" s="15" t="str">
        <f>VLOOKUP(B653,辅助信息!E:M,9,FALSE)</f>
        <v>ZTWM-CDGS-XS-2024-0248-五冶钢构-南充市医学院项目</v>
      </c>
    </row>
    <row r="654" s="15" customFormat="1" hidden="1" spans="2:17">
      <c r="B654" s="28" t="s">
        <v>99</v>
      </c>
      <c r="C654" s="58">
        <v>45709</v>
      </c>
      <c r="D654" s="28" t="str">
        <f>VLOOKUP(B654,辅助信息!E:K,7,FALSE)</f>
        <v>JWDDCD2025051000019</v>
      </c>
      <c r="E654" s="28" t="str">
        <f>VLOOKUP(F654,辅助信息!A:B,2,FALSE)</f>
        <v>螺纹钢</v>
      </c>
      <c r="F654" s="28" t="s">
        <v>32</v>
      </c>
      <c r="G654" s="28">
        <v>3</v>
      </c>
      <c r="H654" s="28" t="str">
        <f>_xlfn._xlws.FILTER('[1]2025年已发货'!$E:$E,'[1]2025年已发货'!$F:$F&amp;'[1]2025年已发货'!$C:$C&amp;'[1]2025年已发货'!$G:$G&amp;'[1]2025年已发货'!$H:$H=C654&amp;F654&amp;I654&amp;J654,"未发货")</f>
        <v>未发货</v>
      </c>
      <c r="I654" s="28" t="str">
        <f>VLOOKUP(B654,辅助信息!E:I,3,FALSE)</f>
        <v>(五冶钢构医学科学产业园建设项目房建连接线道路工程)四川省南充市顺庆区搬罾街道学府大道二段</v>
      </c>
      <c r="J654" s="28" t="str">
        <f>VLOOKUP(B654,辅助信息!E:I,4,FALSE)</f>
        <v>刘建中</v>
      </c>
      <c r="K654" s="28">
        <f>VLOOKUP(J654,辅助信息!H:I,2,FALSE)</f>
        <v>13908143055</v>
      </c>
      <c r="L654" s="64"/>
      <c r="M654" s="82">
        <v>45709</v>
      </c>
      <c r="O654" s="15">
        <f ca="1" t="shared" si="16"/>
        <v>0</v>
      </c>
      <c r="P654" s="49">
        <f ca="1" t="shared" si="17"/>
        <v>127</v>
      </c>
      <c r="Q654" s="15" t="str">
        <f>VLOOKUP(B654,辅助信息!E:M,9,FALSE)</f>
        <v>ZTWM-CDGS-XS-2024-0248-五冶钢构-南充市医学院项目</v>
      </c>
    </row>
    <row r="655" s="15" customFormat="1" hidden="1" spans="2:17">
      <c r="B655" s="28" t="s">
        <v>31</v>
      </c>
      <c r="C655" s="58">
        <v>45709</v>
      </c>
      <c r="D655" s="28" t="str">
        <f>VLOOKUP(B655,辅助信息!E:K,7,FALSE)</f>
        <v>JWDDCD2024121000136</v>
      </c>
      <c r="E655" s="28" t="str">
        <f>VLOOKUP(F655,辅助信息!A:B,2,FALSE)</f>
        <v>盘螺</v>
      </c>
      <c r="F655" s="28" t="s">
        <v>49</v>
      </c>
      <c r="G655" s="28">
        <v>15</v>
      </c>
      <c r="H655" s="28" t="str">
        <f>_xlfn._xlws.FILTER('[1]2025年已发货'!$E:$E,'[1]2025年已发货'!$F:$F&amp;'[1]2025年已发货'!$C:$C&amp;'[1]2025年已发货'!$G:$G&amp;'[1]2025年已发货'!$H:$H=C655&amp;F655&amp;I655&amp;J655,"未发货")</f>
        <v>未发货</v>
      </c>
      <c r="I655" s="28" t="str">
        <f>VLOOKUP(B655,辅助信息!E:I,3,FALSE)</f>
        <v>（四川商建-射洪城乡一体化项目）遂宁市射洪市忠新幼儿园北侧约220米新溪小区</v>
      </c>
      <c r="J655" s="28" t="str">
        <f>VLOOKUP(B655,辅助信息!E:I,4,FALSE)</f>
        <v>柏子刚</v>
      </c>
      <c r="K655" s="28">
        <f>VLOOKUP(J655,辅助信息!H:I,2,FALSE)</f>
        <v>15692885305</v>
      </c>
      <c r="L655" s="31" t="str">
        <f>VLOOKUP(B655,辅助信息!E:J,6,FALSE)</f>
        <v>提前联系到场规格及数量</v>
      </c>
      <c r="M655" s="82">
        <v>45708</v>
      </c>
      <c r="O655" s="15">
        <f ca="1" t="shared" si="16"/>
        <v>0</v>
      </c>
      <c r="P655" s="49">
        <f ca="1" t="shared" si="17"/>
        <v>128</v>
      </c>
      <c r="Q655" s="15" t="str">
        <f>VLOOKUP(B655,辅助信息!E:M,9,FALSE)</f>
        <v>ZTWM-CDGS-XS-2024-0179-四川商投-射洪城乡一体化建设项目</v>
      </c>
    </row>
    <row r="656" s="15" customFormat="1" hidden="1" spans="2:17">
      <c r="B656" s="28" t="s">
        <v>31</v>
      </c>
      <c r="C656" s="58">
        <v>45709</v>
      </c>
      <c r="D656" s="28" t="str">
        <f>VLOOKUP(B656,辅助信息!E:K,7,FALSE)</f>
        <v>JWDDCD2024121000136</v>
      </c>
      <c r="E656" s="28" t="str">
        <f>VLOOKUP(F656,辅助信息!A:B,2,FALSE)</f>
        <v>螺纹钢</v>
      </c>
      <c r="F656" s="28" t="s">
        <v>22</v>
      </c>
      <c r="G656" s="28">
        <v>20</v>
      </c>
      <c r="H656" s="28" t="str">
        <f>_xlfn._xlws.FILTER('[1]2025年已发货'!$E:$E,'[1]2025年已发货'!$F:$F&amp;'[1]2025年已发货'!$C:$C&amp;'[1]2025年已发货'!$G:$G&amp;'[1]2025年已发货'!$H:$H=C656&amp;F656&amp;I656&amp;J656,"未发货")</f>
        <v>未发货</v>
      </c>
      <c r="I656" s="28" t="str">
        <f>VLOOKUP(B656,辅助信息!E:I,3,FALSE)</f>
        <v>（四川商建-射洪城乡一体化项目）遂宁市射洪市忠新幼儿园北侧约220米新溪小区</v>
      </c>
      <c r="J656" s="28" t="str">
        <f>VLOOKUP(B656,辅助信息!E:I,4,FALSE)</f>
        <v>柏子刚</v>
      </c>
      <c r="K656" s="28">
        <f>VLOOKUP(J656,辅助信息!H:I,2,FALSE)</f>
        <v>15692885305</v>
      </c>
      <c r="L656" s="64"/>
      <c r="M656" s="82">
        <v>45708</v>
      </c>
      <c r="O656" s="15">
        <f ca="1" t="shared" si="16"/>
        <v>0</v>
      </c>
      <c r="P656" s="49">
        <f ca="1" t="shared" si="17"/>
        <v>128</v>
      </c>
      <c r="Q656" s="15" t="str">
        <f>VLOOKUP(B656,辅助信息!E:M,9,FALSE)</f>
        <v>ZTWM-CDGS-XS-2024-0179-四川商投-射洪城乡一体化建设项目</v>
      </c>
    </row>
    <row r="657" s="15" customFormat="1" ht="36" hidden="1" customHeight="1" spans="1:17">
      <c r="A657" s="49" t="s">
        <v>103</v>
      </c>
      <c r="B657" s="28" t="s">
        <v>81</v>
      </c>
      <c r="C657" s="58">
        <v>45709</v>
      </c>
      <c r="D657" s="28" t="str">
        <f>VLOOKUP(B657,辅助信息!E:K,7,FALSE)</f>
        <v>JWDDCD2025060900080</v>
      </c>
      <c r="E657" s="28" t="str">
        <f>VLOOKUP(F657,辅助信息!A:B,2,FALSE)</f>
        <v>螺纹钢</v>
      </c>
      <c r="F657" s="28" t="s">
        <v>18</v>
      </c>
      <c r="G657" s="24">
        <v>70</v>
      </c>
      <c r="H657" s="24">
        <f>_xlfn._xlws.FILTER('[1]2025年已发货'!$E:$E,'[1]2025年已发货'!$F:$F&amp;'[1]2025年已发货'!$C:$C&amp;'[1]2025年已发货'!$G:$G&amp;'[1]2025年已发货'!$H:$H=C657&amp;F657&amp;I657&amp;J657,"未发货")</f>
        <v>70</v>
      </c>
      <c r="I657" s="28" t="str">
        <f>VLOOKUP(B657,辅助信息!E:I,3,FALSE)</f>
        <v>（华西简阳西城嘉苑）四川省成都市简阳市简城街道高屋村</v>
      </c>
      <c r="J657" s="28" t="str">
        <f>VLOOKUP(B657,辅助信息!E:I,4,FALSE)</f>
        <v>张瀚镭</v>
      </c>
      <c r="K657" s="28">
        <f>VLOOKUP(J657,辅助信息!H:I,2,FALSE)</f>
        <v>15884666220</v>
      </c>
      <c r="L657" s="31" t="str">
        <f>VLOOKUP(B657,辅助信息!E:J,6,FALSE)</f>
        <v>优先威钢发货,我方卸车,新老国标钢厂不加价可直发，因陕钢多次出现磅差，项目拒绝使用</v>
      </c>
      <c r="M657" s="79">
        <v>45711</v>
      </c>
      <c r="N657" s="49"/>
      <c r="O657" s="15">
        <f ca="1" t="shared" si="16"/>
        <v>0</v>
      </c>
      <c r="P657" s="49">
        <f ca="1" t="shared" si="17"/>
        <v>125</v>
      </c>
      <c r="Q657" s="15" t="str">
        <f>VLOOKUP(B657,辅助信息!E:M,9,FALSE)</f>
        <v>ZTWM-CDGS-XS-2024-0030-华西集采-简州大道</v>
      </c>
    </row>
    <row r="658" s="15" customFormat="1" ht="36" hidden="1" customHeight="1" spans="2:17">
      <c r="B658" s="28" t="s">
        <v>69</v>
      </c>
      <c r="C658" s="58">
        <v>45710</v>
      </c>
      <c r="D658" s="28" t="str">
        <f>VLOOKUP(B658,辅助信息!E:K,7,FALSE)</f>
        <v>JWDDCD2025052800131</v>
      </c>
      <c r="E658" s="28" t="str">
        <f>VLOOKUP(F658,辅助信息!A:B,2,FALSE)</f>
        <v>螺纹钢</v>
      </c>
      <c r="F658" s="28" t="s">
        <v>21</v>
      </c>
      <c r="G658" s="28">
        <v>35</v>
      </c>
      <c r="H658" s="28">
        <f>_xlfn._xlws.FILTER('[1]2025年已发货'!$E:$E,'[1]2025年已发货'!$F:$F&amp;'[1]2025年已发货'!$C:$C&amp;'[1]2025年已发货'!$G:$G&amp;'[1]2025年已发货'!$H:$H=C658&amp;F658&amp;I658&amp;J658,"未发货")</f>
        <v>35</v>
      </c>
      <c r="I658" s="28" t="str">
        <f>VLOOKUP(B658,辅助信息!E:I,3,FALSE)</f>
        <v>（商投建工达州中医药科技园-4工区-2号楼）达州市通川区达州中医药职业学院犀牛大道北段</v>
      </c>
      <c r="J658" s="28" t="str">
        <f>VLOOKUP(B658,辅助信息!E:I,4,FALSE)</f>
        <v>张扬</v>
      </c>
      <c r="K658" s="28">
        <f>VLOOKUP(J658,辅助信息!H:I,2,FALSE)</f>
        <v>18381904567</v>
      </c>
      <c r="L658" s="31" t="str">
        <f>VLOOKUP(B658,辅助信息!E:J,6,FALSE)</f>
        <v>控制炉批号！多了现场不收！,优先安排达钢,提前联系到场规格及数量</v>
      </c>
      <c r="M658" s="82">
        <v>45704</v>
      </c>
      <c r="O658" s="15">
        <f ca="1" t="shared" si="16"/>
        <v>0</v>
      </c>
      <c r="P658" s="49">
        <f ca="1" t="shared" si="17"/>
        <v>132</v>
      </c>
      <c r="Q658" s="15" t="str">
        <f>VLOOKUP(B658,辅助信息!E:M,9,FALSE)</f>
        <v>ZTWM-CDGS-XS-2024-0134-商投建工达州中医药科技成果示范园项目</v>
      </c>
    </row>
    <row r="659" s="15" customFormat="1" hidden="1" spans="2:17">
      <c r="B659" s="28" t="s">
        <v>84</v>
      </c>
      <c r="C659" s="58">
        <v>45710</v>
      </c>
      <c r="D659" s="28" t="str">
        <f>VLOOKUP(B659,辅助信息!E:K,7,FALSE)</f>
        <v>JWDDCD2024102400111</v>
      </c>
      <c r="E659" s="28" t="str">
        <f>VLOOKUP(F659,辅助信息!A:B,2,FALSE)</f>
        <v>螺纹钢</v>
      </c>
      <c r="F659" s="28" t="s">
        <v>27</v>
      </c>
      <c r="G659" s="28">
        <v>20</v>
      </c>
      <c r="H659" s="28">
        <f>_xlfn._xlws.FILTER('[1]2025年已发货'!$E:$E,'[1]2025年已发货'!$F:$F&amp;'[1]2025年已发货'!$C:$C&amp;'[1]2025年已发货'!$G:$G&amp;'[1]2025年已发货'!$H:$H=C659&amp;F659&amp;I659&amp;J659,"未发货")</f>
        <v>11</v>
      </c>
      <c r="I659" s="28" t="str">
        <f>VLOOKUP(B659,辅助信息!E:I,3,FALSE)</f>
        <v>（五冶达州国道542项目-一工区路基一工段）四川省达州市达川区石梯火车站盖板加工点</v>
      </c>
      <c r="J659" s="28" t="str">
        <f>VLOOKUP(B659,辅助信息!E:I,4,FALSE)</f>
        <v>郑松</v>
      </c>
      <c r="K659" s="28">
        <f>VLOOKUP(J659,辅助信息!H:I,2,FALSE)</f>
        <v>13527304849</v>
      </c>
      <c r="L659" s="31" t="str">
        <f>VLOOKUP(B659,辅助信息!E:J,6,FALSE)</f>
        <v>五冶建设送货单,送货车型13米,装货前联系收货人核实到场规格,没提前告知进场规格现场不给予接收</v>
      </c>
      <c r="M659" s="82">
        <v>45705</v>
      </c>
      <c r="O659" s="15">
        <f ca="1" t="shared" si="16"/>
        <v>0</v>
      </c>
      <c r="P659" s="49">
        <f ca="1" t="shared" si="17"/>
        <v>131</v>
      </c>
      <c r="Q659" s="15" t="str">
        <f>VLOOKUP(B659,辅助信息!E:M,9,FALSE)</f>
        <v>ZTWM-CDGS-XS-2024-0181-五冶天府-国道542项目（二批次）</v>
      </c>
    </row>
    <row r="660" s="15" customFormat="1" hidden="1" spans="2:17">
      <c r="B660" s="28" t="s">
        <v>84</v>
      </c>
      <c r="C660" s="58">
        <v>45710</v>
      </c>
      <c r="D660" s="28" t="str">
        <f>VLOOKUP(B660,辅助信息!E:K,7,FALSE)</f>
        <v>JWDDCD2024102400111</v>
      </c>
      <c r="E660" s="28" t="str">
        <f>VLOOKUP(F660,辅助信息!A:B,2,FALSE)</f>
        <v>螺纹钢</v>
      </c>
      <c r="F660" s="28" t="s">
        <v>33</v>
      </c>
      <c r="G660" s="28">
        <v>8</v>
      </c>
      <c r="H660" s="28">
        <f>_xlfn._xlws.FILTER('[1]2025年已发货'!$E:$E,'[1]2025年已发货'!$F:$F&amp;'[1]2025年已发货'!$C:$C&amp;'[1]2025年已发货'!$G:$G&amp;'[1]2025年已发货'!$H:$H=C660&amp;F660&amp;I660&amp;J660,"未发货")</f>
        <v>8</v>
      </c>
      <c r="I660" s="28" t="str">
        <f>VLOOKUP(B660,辅助信息!E:I,3,FALSE)</f>
        <v>（五冶达州国道542项目-一工区路基一工段）四川省达州市达川区石梯火车站盖板加工点</v>
      </c>
      <c r="J660" s="28" t="str">
        <f>VLOOKUP(B660,辅助信息!E:I,4,FALSE)</f>
        <v>郑松</v>
      </c>
      <c r="K660" s="28">
        <f>VLOOKUP(J660,辅助信息!H:I,2,FALSE)</f>
        <v>13527304849</v>
      </c>
      <c r="L660" s="66"/>
      <c r="M660" s="82">
        <v>45705</v>
      </c>
      <c r="O660" s="15">
        <f ca="1" t="shared" si="16"/>
        <v>0</v>
      </c>
      <c r="P660" s="49">
        <f ca="1" t="shared" si="17"/>
        <v>131</v>
      </c>
      <c r="Q660" s="15" t="str">
        <f>VLOOKUP(B660,辅助信息!E:M,9,FALSE)</f>
        <v>ZTWM-CDGS-XS-2024-0181-五冶天府-国道542项目（二批次）</v>
      </c>
    </row>
    <row r="661" s="15" customFormat="1" hidden="1" spans="2:17">
      <c r="B661" s="28" t="s">
        <v>84</v>
      </c>
      <c r="C661" s="58">
        <v>45710</v>
      </c>
      <c r="D661" s="28" t="str">
        <f>VLOOKUP(B661,辅助信息!E:K,7,FALSE)</f>
        <v>JWDDCD2024102400111</v>
      </c>
      <c r="E661" s="28" t="str">
        <f>VLOOKUP(F661,辅助信息!A:B,2,FALSE)</f>
        <v>螺纹钢</v>
      </c>
      <c r="F661" s="28" t="s">
        <v>18</v>
      </c>
      <c r="G661" s="28">
        <v>12</v>
      </c>
      <c r="H661" s="28">
        <f>_xlfn._xlws.FILTER('[1]2025年已发货'!$E:$E,'[1]2025年已发货'!$F:$F&amp;'[1]2025年已发货'!$C:$C&amp;'[1]2025年已发货'!$G:$G&amp;'[1]2025年已发货'!$H:$H=C661&amp;F661&amp;I661&amp;J661,"未发货")</f>
        <v>11</v>
      </c>
      <c r="I661" s="28" t="str">
        <f>VLOOKUP(B661,辅助信息!E:I,3,FALSE)</f>
        <v>（五冶达州国道542项目-一工区路基一工段）四川省达州市达川区石梯火车站盖板加工点</v>
      </c>
      <c r="J661" s="28" t="str">
        <f>VLOOKUP(B661,辅助信息!E:I,4,FALSE)</f>
        <v>郑松</v>
      </c>
      <c r="K661" s="28">
        <f>VLOOKUP(J661,辅助信息!H:I,2,FALSE)</f>
        <v>13527304849</v>
      </c>
      <c r="L661" s="66"/>
      <c r="M661" s="82">
        <v>45705</v>
      </c>
      <c r="O661" s="15">
        <f ca="1" t="shared" si="16"/>
        <v>0</v>
      </c>
      <c r="P661" s="49">
        <f ca="1" t="shared" si="17"/>
        <v>131</v>
      </c>
      <c r="Q661" s="15" t="str">
        <f>VLOOKUP(B661,辅助信息!E:M,9,FALSE)</f>
        <v>ZTWM-CDGS-XS-2024-0181-五冶天府-国道542项目（二批次）</v>
      </c>
    </row>
    <row r="662" s="15" customFormat="1" hidden="1" spans="2:17">
      <c r="B662" s="28" t="s">
        <v>84</v>
      </c>
      <c r="C662" s="58">
        <v>45710</v>
      </c>
      <c r="D662" s="28" t="str">
        <f>VLOOKUP(B662,辅助信息!E:K,7,FALSE)</f>
        <v>JWDDCD2024102400111</v>
      </c>
      <c r="E662" s="28" t="str">
        <f>VLOOKUP(F662,辅助信息!A:B,2,FALSE)</f>
        <v>高线</v>
      </c>
      <c r="F662" s="28" t="s">
        <v>51</v>
      </c>
      <c r="G662" s="28">
        <v>5</v>
      </c>
      <c r="H662" s="28">
        <f>_xlfn._xlws.FILTER('[1]2025年已发货'!$E:$E,'[1]2025年已发货'!$F:$F&amp;'[1]2025年已发货'!$C:$C&amp;'[1]2025年已发货'!$G:$G&amp;'[1]2025年已发货'!$H:$H=C662&amp;F662&amp;I662&amp;J662,"未发货")</f>
        <v>4</v>
      </c>
      <c r="I662" s="28" t="str">
        <f>VLOOKUP(B662,辅助信息!E:I,3,FALSE)</f>
        <v>（五冶达州国道542项目-一工区路基一工段）四川省达州市达川区石梯火车站盖板加工点</v>
      </c>
      <c r="J662" s="28" t="str">
        <f>VLOOKUP(B662,辅助信息!E:I,4,FALSE)</f>
        <v>郑松</v>
      </c>
      <c r="K662" s="28">
        <f>VLOOKUP(J662,辅助信息!H:I,2,FALSE)</f>
        <v>13527304849</v>
      </c>
      <c r="L662" s="64"/>
      <c r="M662" s="82">
        <v>45705</v>
      </c>
      <c r="O662" s="15">
        <f ca="1" t="shared" si="16"/>
        <v>0</v>
      </c>
      <c r="P662" s="49">
        <f ca="1" t="shared" si="17"/>
        <v>131</v>
      </c>
      <c r="Q662" s="15" t="str">
        <f>VLOOKUP(B662,辅助信息!E:M,9,FALSE)</f>
        <v>ZTWM-CDGS-XS-2024-0181-五冶天府-国道542项目（二批次）</v>
      </c>
    </row>
    <row r="663" s="15" customFormat="1" hidden="1" spans="2:17">
      <c r="B663" s="28" t="s">
        <v>74</v>
      </c>
      <c r="C663" s="58">
        <v>45710</v>
      </c>
      <c r="D663" s="28" t="str">
        <f>VLOOKUP(B663,辅助信息!E:K,7,FALSE)</f>
        <v>JWDDCD2024102400111</v>
      </c>
      <c r="E663" s="28" t="str">
        <f>VLOOKUP(F663,辅助信息!A:B,2,FALSE)</f>
        <v>螺纹钢</v>
      </c>
      <c r="F663" s="28" t="s">
        <v>19</v>
      </c>
      <c r="G663" s="28">
        <v>12</v>
      </c>
      <c r="H663" s="28">
        <f>_xlfn._xlws.FILTER('[1]2025年已发货'!$E:$E,'[1]2025年已发货'!$F:$F&amp;'[1]2025年已发货'!$C:$C&amp;'[1]2025年已发货'!$G:$G&amp;'[1]2025年已发货'!$H:$H=C663&amp;F663&amp;I663&amp;J663,"未发货")</f>
        <v>12</v>
      </c>
      <c r="I663" s="28" t="str">
        <f>VLOOKUP(B663,辅助信息!E:I,3,FALSE)</f>
        <v>（五冶达州国道542项目-桥梁4标）四川省达州市达川区大堰镇双井村</v>
      </c>
      <c r="J663" s="28" t="str">
        <f>VLOOKUP(B663,辅助信息!E:I,4,FALSE)</f>
        <v>吴志强</v>
      </c>
      <c r="K663" s="28">
        <f>VLOOKUP(J663,辅助信息!H:I,2,FALSE)</f>
        <v>18820030907</v>
      </c>
      <c r="L663" s="31" t="str">
        <f>VLOOKUP(B663,辅助信息!E:J,6,FALSE)</f>
        <v>五冶建设送货单,送货车型13米,装货前联系收货人核实到场规格,没提前告知进场规格现场不给予接收</v>
      </c>
      <c r="M663" s="82">
        <v>45711</v>
      </c>
      <c r="O663" s="15">
        <f ca="1" t="shared" si="16"/>
        <v>0</v>
      </c>
      <c r="P663" s="49">
        <f ca="1" t="shared" si="17"/>
        <v>125</v>
      </c>
      <c r="Q663" s="15" t="str">
        <f>VLOOKUP(B663,辅助信息!E:M,9,FALSE)</f>
        <v>ZTWM-CDGS-XS-2024-0181-五冶天府-国道542项目（二批次）</v>
      </c>
    </row>
    <row r="664" s="15" customFormat="1" hidden="1" spans="2:17">
      <c r="B664" s="28" t="s">
        <v>74</v>
      </c>
      <c r="C664" s="58">
        <v>45710</v>
      </c>
      <c r="D664" s="28" t="str">
        <f>VLOOKUP(B664,辅助信息!E:K,7,FALSE)</f>
        <v>JWDDCD2024102400111</v>
      </c>
      <c r="E664" s="28" t="str">
        <f>VLOOKUP(F664,辅助信息!A:B,2,FALSE)</f>
        <v>螺纹钢</v>
      </c>
      <c r="F664" s="28" t="s">
        <v>33</v>
      </c>
      <c r="G664" s="28">
        <v>12</v>
      </c>
      <c r="H664" s="28">
        <f>_xlfn._xlws.FILTER('[1]2025年已发货'!$E:$E,'[1]2025年已发货'!$F:$F&amp;'[1]2025年已发货'!$C:$C&amp;'[1]2025年已发货'!$G:$G&amp;'[1]2025年已发货'!$H:$H=C664&amp;F664&amp;I664&amp;J664,"未发货")</f>
        <v>12</v>
      </c>
      <c r="I664" s="28" t="str">
        <f>VLOOKUP(B664,辅助信息!E:I,3,FALSE)</f>
        <v>（五冶达州国道542项目-桥梁4标）四川省达州市达川区大堰镇双井村</v>
      </c>
      <c r="J664" s="28" t="str">
        <f>VLOOKUP(B664,辅助信息!E:I,4,FALSE)</f>
        <v>吴志强</v>
      </c>
      <c r="K664" s="28">
        <f>VLOOKUP(J664,辅助信息!H:I,2,FALSE)</f>
        <v>18820030907</v>
      </c>
      <c r="L664" s="66"/>
      <c r="M664" s="82">
        <v>45711</v>
      </c>
      <c r="O664" s="15">
        <f ca="1" t="shared" si="16"/>
        <v>0</v>
      </c>
      <c r="P664" s="49">
        <f ca="1" t="shared" si="17"/>
        <v>125</v>
      </c>
      <c r="Q664" s="15" t="str">
        <f>VLOOKUP(B664,辅助信息!E:M,9,FALSE)</f>
        <v>ZTWM-CDGS-XS-2024-0181-五冶天府-国道542项目（二批次）</v>
      </c>
    </row>
    <row r="665" s="15" customFormat="1" hidden="1" spans="2:17">
      <c r="B665" s="28" t="s">
        <v>74</v>
      </c>
      <c r="C665" s="58">
        <v>45710</v>
      </c>
      <c r="D665" s="28" t="str">
        <f>VLOOKUP(B665,辅助信息!E:K,7,FALSE)</f>
        <v>JWDDCD2024102400111</v>
      </c>
      <c r="E665" s="28" t="str">
        <f>VLOOKUP(F665,辅助信息!A:B,2,FALSE)</f>
        <v>螺纹钢</v>
      </c>
      <c r="F665" s="28" t="s">
        <v>28</v>
      </c>
      <c r="G665" s="28">
        <v>12</v>
      </c>
      <c r="H665" s="28">
        <f>_xlfn._xlws.FILTER('[1]2025年已发货'!$E:$E,'[1]2025年已发货'!$F:$F&amp;'[1]2025年已发货'!$C:$C&amp;'[1]2025年已发货'!$G:$G&amp;'[1]2025年已发货'!$H:$H=C665&amp;F665&amp;I665&amp;J665,"未发货")</f>
        <v>12</v>
      </c>
      <c r="I665" s="28" t="str">
        <f>VLOOKUP(B665,辅助信息!E:I,3,FALSE)</f>
        <v>（五冶达州国道542项目-桥梁4标）四川省达州市达川区大堰镇双井村</v>
      </c>
      <c r="J665" s="28" t="str">
        <f>VLOOKUP(B665,辅助信息!E:I,4,FALSE)</f>
        <v>吴志强</v>
      </c>
      <c r="K665" s="28">
        <f>VLOOKUP(J665,辅助信息!H:I,2,FALSE)</f>
        <v>18820030907</v>
      </c>
      <c r="L665" s="66"/>
      <c r="M665" s="82">
        <v>45711</v>
      </c>
      <c r="O665" s="15">
        <f ca="1" t="shared" si="16"/>
        <v>0</v>
      </c>
      <c r="P665" s="49">
        <f ca="1" t="shared" si="17"/>
        <v>125</v>
      </c>
      <c r="Q665" s="15" t="str">
        <f>VLOOKUP(B665,辅助信息!E:M,9,FALSE)</f>
        <v>ZTWM-CDGS-XS-2024-0181-五冶天府-国道542项目（二批次）</v>
      </c>
    </row>
    <row r="666" s="15" customFormat="1" hidden="1" spans="2:17">
      <c r="B666" s="28" t="s">
        <v>74</v>
      </c>
      <c r="C666" s="58">
        <v>45710</v>
      </c>
      <c r="D666" s="28" t="str">
        <f>VLOOKUP(B666,辅助信息!E:K,7,FALSE)</f>
        <v>JWDDCD2024102400111</v>
      </c>
      <c r="E666" s="28" t="str">
        <f>VLOOKUP(F666,辅助信息!A:B,2,FALSE)</f>
        <v>螺纹钢</v>
      </c>
      <c r="F666" s="28" t="s">
        <v>18</v>
      </c>
      <c r="G666" s="28">
        <v>3</v>
      </c>
      <c r="H666" s="28">
        <f>_xlfn._xlws.FILTER('[1]2025年已发货'!$E:$E,'[1]2025年已发货'!$F:$F&amp;'[1]2025年已发货'!$C:$C&amp;'[1]2025年已发货'!$G:$G&amp;'[1]2025年已发货'!$H:$H=C666&amp;F666&amp;I666&amp;J666,"未发货")</f>
        <v>3</v>
      </c>
      <c r="I666" s="28" t="str">
        <f>VLOOKUP(B666,辅助信息!E:I,3,FALSE)</f>
        <v>（五冶达州国道542项目-桥梁4标）四川省达州市达川区大堰镇双井村</v>
      </c>
      <c r="J666" s="28" t="str">
        <f>VLOOKUP(B666,辅助信息!E:I,4,FALSE)</f>
        <v>吴志强</v>
      </c>
      <c r="K666" s="28">
        <f>VLOOKUP(J666,辅助信息!H:I,2,FALSE)</f>
        <v>18820030907</v>
      </c>
      <c r="L666" s="64"/>
      <c r="M666" s="82">
        <v>45711</v>
      </c>
      <c r="O666" s="15">
        <f ca="1" t="shared" si="16"/>
        <v>0</v>
      </c>
      <c r="P666" s="49">
        <f ca="1" t="shared" si="17"/>
        <v>125</v>
      </c>
      <c r="Q666" s="15" t="str">
        <f>VLOOKUP(B666,辅助信息!E:M,9,FALSE)</f>
        <v>ZTWM-CDGS-XS-2024-0181-五冶天府-国道542项目（二批次）</v>
      </c>
    </row>
    <row r="667" s="15" customFormat="1" hidden="1" spans="1:17">
      <c r="A667" s="15" t="s">
        <v>97</v>
      </c>
      <c r="B667" s="28" t="s">
        <v>98</v>
      </c>
      <c r="C667" s="58">
        <v>45710</v>
      </c>
      <c r="D667" s="28" t="str">
        <f>VLOOKUP(B667,辅助信息!E:K,7,FALSE)</f>
        <v>JWDDCD2025051000019</v>
      </c>
      <c r="E667" s="28" t="str">
        <f>VLOOKUP(F667,辅助信息!A:B,2,FALSE)</f>
        <v>高线</v>
      </c>
      <c r="F667" s="28" t="s">
        <v>51</v>
      </c>
      <c r="G667" s="28">
        <v>10</v>
      </c>
      <c r="H667" s="28" t="str">
        <f>_xlfn._xlws.FILTER('[1]2025年已发货'!$E:$E,'[1]2025年已发货'!$F:$F&amp;'[1]2025年已发货'!$C:$C&amp;'[1]2025年已发货'!$G:$G&amp;'[1]2025年已发货'!$H:$H=C667&amp;F667&amp;I667&amp;J667,"未发货")</f>
        <v>未发货</v>
      </c>
      <c r="I667" s="28" t="str">
        <f>VLOOKUP(B667,辅助信息!E:I,3,FALSE)</f>
        <v>(五冶钢构医学科学产业园建设项目房建一部-一标（2-6）)四川省南充市顺庆区搬罾街道学府大道二段</v>
      </c>
      <c r="J667" s="28" t="str">
        <f>VLOOKUP(B667,辅助信息!E:I,4,FALSE)</f>
        <v>胡泽宇</v>
      </c>
      <c r="K667" s="28">
        <f>VLOOKUP(J667,辅助信息!H:I,2,FALSE)</f>
        <v>18141337338</v>
      </c>
      <c r="L667" s="31" t="str">
        <f>VLOOKUP(B667,辅助信息!E:J,6,FALSE)</f>
        <v>送货单：送货单位：南充思临新材料科技有限公司,收货单位：五冶集团川北(南充)建设有限公司,项目名称：南充医学科学产业园,送货车型13米,装货前联系收货人核实到场规格</v>
      </c>
      <c r="M667" s="82">
        <v>45709</v>
      </c>
      <c r="O667" s="15">
        <f ca="1" t="shared" si="16"/>
        <v>0</v>
      </c>
      <c r="P667" s="49">
        <f ca="1" t="shared" si="17"/>
        <v>127</v>
      </c>
      <c r="Q667" s="15" t="str">
        <f>VLOOKUP(B667,辅助信息!E:M,9,FALSE)</f>
        <v>ZTWM-CDGS-XS-2024-0248-五冶钢构-南充市医学院项目</v>
      </c>
    </row>
    <row r="668" s="15" customFormat="1" hidden="1" spans="2:17">
      <c r="B668" s="28" t="s">
        <v>99</v>
      </c>
      <c r="C668" s="58">
        <v>45710</v>
      </c>
      <c r="D668" s="28" t="str">
        <f>VLOOKUP(B668,辅助信息!E:K,7,FALSE)</f>
        <v>JWDDCD2025051000019</v>
      </c>
      <c r="E668" s="28" t="str">
        <f>VLOOKUP(F668,辅助信息!A:B,2,FALSE)</f>
        <v>高线</v>
      </c>
      <c r="F668" s="28" t="s">
        <v>53</v>
      </c>
      <c r="G668" s="28">
        <v>2.5</v>
      </c>
      <c r="H668" s="28" t="str">
        <f>_xlfn._xlws.FILTER('[1]2025年已发货'!$E:$E,'[1]2025年已发货'!$F:$F&amp;'[1]2025年已发货'!$C:$C&amp;'[1]2025年已发货'!$G:$G&amp;'[1]2025年已发货'!$H:$H=C668&amp;F668&amp;I668&amp;J668,"未发货")</f>
        <v>未发货</v>
      </c>
      <c r="I668" s="28" t="str">
        <f>VLOOKUP(B668,辅助信息!E:I,3,FALSE)</f>
        <v>(五冶钢构医学科学产业园建设项目房建连接线道路工程)四川省南充市顺庆区搬罾街道学府大道二段</v>
      </c>
      <c r="J668" s="28" t="str">
        <f>VLOOKUP(B668,辅助信息!E:I,4,FALSE)</f>
        <v>刘建中</v>
      </c>
      <c r="K668" s="28">
        <f>VLOOKUP(J668,辅助信息!H:I,2,FALSE)</f>
        <v>13908143055</v>
      </c>
      <c r="L668" s="66"/>
      <c r="M668" s="82">
        <v>45709</v>
      </c>
      <c r="O668" s="15">
        <f ca="1" t="shared" si="16"/>
        <v>0</v>
      </c>
      <c r="P668" s="49">
        <f ca="1" t="shared" si="17"/>
        <v>127</v>
      </c>
      <c r="Q668" s="15" t="str">
        <f>VLOOKUP(B668,辅助信息!E:M,9,FALSE)</f>
        <v>ZTWM-CDGS-XS-2024-0248-五冶钢构-南充市医学院项目</v>
      </c>
    </row>
    <row r="669" s="15" customFormat="1" hidden="1" spans="2:17">
      <c r="B669" s="28" t="s">
        <v>99</v>
      </c>
      <c r="C669" s="58">
        <v>45710</v>
      </c>
      <c r="D669" s="28" t="str">
        <f>VLOOKUP(B669,辅助信息!E:K,7,FALSE)</f>
        <v>JWDDCD2025051000019</v>
      </c>
      <c r="E669" s="28" t="str">
        <f>VLOOKUP(F669,辅助信息!A:B,2,FALSE)</f>
        <v>高线</v>
      </c>
      <c r="F669" s="28" t="s">
        <v>51</v>
      </c>
      <c r="G669" s="28">
        <v>2.5</v>
      </c>
      <c r="H669" s="28" t="str">
        <f>_xlfn._xlws.FILTER('[1]2025年已发货'!$E:$E,'[1]2025年已发货'!$F:$F&amp;'[1]2025年已发货'!$C:$C&amp;'[1]2025年已发货'!$G:$G&amp;'[1]2025年已发货'!$H:$H=C669&amp;F669&amp;I669&amp;J669,"未发货")</f>
        <v>未发货</v>
      </c>
      <c r="I669" s="28" t="str">
        <f>VLOOKUP(B669,辅助信息!E:I,3,FALSE)</f>
        <v>(五冶钢构医学科学产业园建设项目房建连接线道路工程)四川省南充市顺庆区搬罾街道学府大道二段</v>
      </c>
      <c r="J669" s="28" t="str">
        <f>VLOOKUP(B669,辅助信息!E:I,4,FALSE)</f>
        <v>刘建中</v>
      </c>
      <c r="K669" s="28">
        <f>VLOOKUP(J669,辅助信息!H:I,2,FALSE)</f>
        <v>13908143055</v>
      </c>
      <c r="L669" s="66"/>
      <c r="M669" s="82">
        <v>45709</v>
      </c>
      <c r="O669" s="15">
        <f ca="1" t="shared" si="16"/>
        <v>0</v>
      </c>
      <c r="P669" s="49">
        <f ca="1" t="shared" si="17"/>
        <v>127</v>
      </c>
      <c r="Q669" s="15" t="str">
        <f>VLOOKUP(B669,辅助信息!E:M,9,FALSE)</f>
        <v>ZTWM-CDGS-XS-2024-0248-五冶钢构-南充市医学院项目</v>
      </c>
    </row>
    <row r="670" s="15" customFormat="1" hidden="1" spans="2:17">
      <c r="B670" s="28" t="s">
        <v>99</v>
      </c>
      <c r="C670" s="58">
        <v>45710</v>
      </c>
      <c r="D670" s="28" t="str">
        <f>VLOOKUP(B670,辅助信息!E:K,7,FALSE)</f>
        <v>JWDDCD2025051000019</v>
      </c>
      <c r="E670" s="28" t="str">
        <f>VLOOKUP(F670,辅助信息!A:B,2,FALSE)</f>
        <v>螺纹钢</v>
      </c>
      <c r="F670" s="28" t="s">
        <v>27</v>
      </c>
      <c r="G670" s="28">
        <v>3</v>
      </c>
      <c r="H670" s="28" t="str">
        <f>_xlfn._xlws.FILTER('[1]2025年已发货'!$E:$E,'[1]2025年已发货'!$F:$F&amp;'[1]2025年已发货'!$C:$C&amp;'[1]2025年已发货'!$G:$G&amp;'[1]2025年已发货'!$H:$H=C670&amp;F670&amp;I670&amp;J670,"未发货")</f>
        <v>未发货</v>
      </c>
      <c r="I670" s="28" t="str">
        <f>VLOOKUP(B670,辅助信息!E:I,3,FALSE)</f>
        <v>(五冶钢构医学科学产业园建设项目房建连接线道路工程)四川省南充市顺庆区搬罾街道学府大道二段</v>
      </c>
      <c r="J670" s="28" t="str">
        <f>VLOOKUP(B670,辅助信息!E:I,4,FALSE)</f>
        <v>刘建中</v>
      </c>
      <c r="K670" s="28">
        <f>VLOOKUP(J670,辅助信息!H:I,2,FALSE)</f>
        <v>13908143055</v>
      </c>
      <c r="L670" s="66"/>
      <c r="M670" s="82">
        <v>45709</v>
      </c>
      <c r="O670" s="15">
        <f ca="1" t="shared" si="16"/>
        <v>0</v>
      </c>
      <c r="P670" s="49">
        <f ca="1" t="shared" si="17"/>
        <v>127</v>
      </c>
      <c r="Q670" s="15" t="str">
        <f>VLOOKUP(B670,辅助信息!E:M,9,FALSE)</f>
        <v>ZTWM-CDGS-XS-2024-0248-五冶钢构-南充市医学院项目</v>
      </c>
    </row>
    <row r="671" s="15" customFormat="1" hidden="1" spans="2:17">
      <c r="B671" s="28" t="s">
        <v>99</v>
      </c>
      <c r="C671" s="58">
        <v>45710</v>
      </c>
      <c r="D671" s="28" t="str">
        <f>VLOOKUP(B671,辅助信息!E:K,7,FALSE)</f>
        <v>JWDDCD2025051000019</v>
      </c>
      <c r="E671" s="28" t="str">
        <f>VLOOKUP(F671,辅助信息!A:B,2,FALSE)</f>
        <v>螺纹钢</v>
      </c>
      <c r="F671" s="28" t="s">
        <v>19</v>
      </c>
      <c r="G671" s="28">
        <v>3</v>
      </c>
      <c r="H671" s="28" t="str">
        <f>_xlfn._xlws.FILTER('[1]2025年已发货'!$E:$E,'[1]2025年已发货'!$F:$F&amp;'[1]2025年已发货'!$C:$C&amp;'[1]2025年已发货'!$G:$G&amp;'[1]2025年已发货'!$H:$H=C671&amp;F671&amp;I671&amp;J671,"未发货")</f>
        <v>未发货</v>
      </c>
      <c r="I671" s="28" t="str">
        <f>VLOOKUP(B671,辅助信息!E:I,3,FALSE)</f>
        <v>(五冶钢构医学科学产业园建设项目房建连接线道路工程)四川省南充市顺庆区搬罾街道学府大道二段</v>
      </c>
      <c r="J671" s="28" t="str">
        <f>VLOOKUP(B671,辅助信息!E:I,4,FALSE)</f>
        <v>刘建中</v>
      </c>
      <c r="K671" s="28">
        <f>VLOOKUP(J671,辅助信息!H:I,2,FALSE)</f>
        <v>13908143055</v>
      </c>
      <c r="L671" s="66"/>
      <c r="M671" s="82">
        <v>45709</v>
      </c>
      <c r="O671" s="15">
        <f ca="1" t="shared" si="16"/>
        <v>0</v>
      </c>
      <c r="P671" s="49">
        <f ca="1" t="shared" si="17"/>
        <v>127</v>
      </c>
      <c r="Q671" s="15" t="str">
        <f>VLOOKUP(B671,辅助信息!E:M,9,FALSE)</f>
        <v>ZTWM-CDGS-XS-2024-0248-五冶钢构-南充市医学院项目</v>
      </c>
    </row>
    <row r="672" s="15" customFormat="1" hidden="1" spans="2:17">
      <c r="B672" s="28" t="s">
        <v>99</v>
      </c>
      <c r="C672" s="58">
        <v>45710</v>
      </c>
      <c r="D672" s="28" t="str">
        <f>VLOOKUP(B672,辅助信息!E:K,7,FALSE)</f>
        <v>JWDDCD2025051000019</v>
      </c>
      <c r="E672" s="28" t="str">
        <f>VLOOKUP(F672,辅助信息!A:B,2,FALSE)</f>
        <v>螺纹钢</v>
      </c>
      <c r="F672" s="28" t="s">
        <v>32</v>
      </c>
      <c r="G672" s="28">
        <v>3</v>
      </c>
      <c r="H672" s="28" t="str">
        <f>_xlfn._xlws.FILTER('[1]2025年已发货'!$E:$E,'[1]2025年已发货'!$F:$F&amp;'[1]2025年已发货'!$C:$C&amp;'[1]2025年已发货'!$G:$G&amp;'[1]2025年已发货'!$H:$H=C672&amp;F672&amp;I672&amp;J672,"未发货")</f>
        <v>未发货</v>
      </c>
      <c r="I672" s="28" t="str">
        <f>VLOOKUP(B672,辅助信息!E:I,3,FALSE)</f>
        <v>(五冶钢构医学科学产业园建设项目房建连接线道路工程)四川省南充市顺庆区搬罾街道学府大道二段</v>
      </c>
      <c r="J672" s="28" t="str">
        <f>VLOOKUP(B672,辅助信息!E:I,4,FALSE)</f>
        <v>刘建中</v>
      </c>
      <c r="K672" s="28">
        <f>VLOOKUP(J672,辅助信息!H:I,2,FALSE)</f>
        <v>13908143055</v>
      </c>
      <c r="L672" s="64"/>
      <c r="M672" s="82">
        <v>45709</v>
      </c>
      <c r="O672" s="15">
        <f ca="1" t="shared" si="16"/>
        <v>0</v>
      </c>
      <c r="P672" s="49">
        <f ca="1" t="shared" si="17"/>
        <v>127</v>
      </c>
      <c r="Q672" s="15" t="str">
        <f>VLOOKUP(B672,辅助信息!E:M,9,FALSE)</f>
        <v>ZTWM-CDGS-XS-2024-0248-五冶钢构-南充市医学院项目</v>
      </c>
    </row>
    <row r="673" s="15" customFormat="1" hidden="1" spans="2:17">
      <c r="B673" s="28" t="s">
        <v>31</v>
      </c>
      <c r="C673" s="58">
        <v>45710</v>
      </c>
      <c r="D673" s="28" t="str">
        <f>VLOOKUP(B673,辅助信息!E:K,7,FALSE)</f>
        <v>JWDDCD2024121000136</v>
      </c>
      <c r="E673" s="28" t="str">
        <f>VLOOKUP(F673,辅助信息!A:B,2,FALSE)</f>
        <v>盘螺</v>
      </c>
      <c r="F673" s="28" t="s">
        <v>49</v>
      </c>
      <c r="G673" s="28">
        <v>15</v>
      </c>
      <c r="H673" s="28">
        <f>_xlfn._xlws.FILTER('[1]2025年已发货'!$E:$E,'[1]2025年已发货'!$F:$F&amp;'[1]2025年已发货'!$C:$C&amp;'[1]2025年已发货'!$G:$G&amp;'[1]2025年已发货'!$H:$H=C673&amp;F673&amp;I673&amp;J673,"未发货")</f>
        <v>35</v>
      </c>
      <c r="I673" s="28" t="str">
        <f>VLOOKUP(B673,辅助信息!E:I,3,FALSE)</f>
        <v>（四川商建-射洪城乡一体化项目）遂宁市射洪市忠新幼儿园北侧约220米新溪小区</v>
      </c>
      <c r="J673" s="28" t="str">
        <f>VLOOKUP(B673,辅助信息!E:I,4,FALSE)</f>
        <v>柏子刚</v>
      </c>
      <c r="K673" s="28">
        <f>VLOOKUP(J673,辅助信息!H:I,2,FALSE)</f>
        <v>15692885305</v>
      </c>
      <c r="L673" s="31" t="str">
        <f>VLOOKUP(B673,辅助信息!E:J,6,FALSE)</f>
        <v>提前联系到场规格及数量</v>
      </c>
      <c r="M673" s="82">
        <v>45708</v>
      </c>
      <c r="O673" s="15">
        <f ca="1" t="shared" si="16"/>
        <v>0</v>
      </c>
      <c r="P673" s="49">
        <f ca="1" t="shared" si="17"/>
        <v>128</v>
      </c>
      <c r="Q673" s="15" t="str">
        <f>VLOOKUP(B673,辅助信息!E:M,9,FALSE)</f>
        <v>ZTWM-CDGS-XS-2024-0179-四川商投-射洪城乡一体化建设项目</v>
      </c>
    </row>
    <row r="674" s="15" customFormat="1" hidden="1" spans="2:17">
      <c r="B674" s="28" t="s">
        <v>31</v>
      </c>
      <c r="C674" s="58">
        <v>45710</v>
      </c>
      <c r="D674" s="28" t="str">
        <f>VLOOKUP(B674,辅助信息!E:K,7,FALSE)</f>
        <v>JWDDCD2024121000136</v>
      </c>
      <c r="E674" s="28" t="str">
        <f>VLOOKUP(F674,辅助信息!A:B,2,FALSE)</f>
        <v>螺纹钢</v>
      </c>
      <c r="F674" s="28" t="s">
        <v>22</v>
      </c>
      <c r="G674" s="28">
        <v>20</v>
      </c>
      <c r="H674" s="28">
        <f>_xlfn._xlws.FILTER('[1]2025年已发货'!$E:$E,'[1]2025年已发货'!$F:$F&amp;'[1]2025年已发货'!$C:$C&amp;'[1]2025年已发货'!$G:$G&amp;'[1]2025年已发货'!$H:$H=C674&amp;F674&amp;I674&amp;J674,"未发货")</f>
        <v>35</v>
      </c>
      <c r="I674" s="28" t="str">
        <f>VLOOKUP(B674,辅助信息!E:I,3,FALSE)</f>
        <v>（四川商建-射洪城乡一体化项目）遂宁市射洪市忠新幼儿园北侧约220米新溪小区</v>
      </c>
      <c r="J674" s="28" t="str">
        <f>VLOOKUP(B674,辅助信息!E:I,4,FALSE)</f>
        <v>柏子刚</v>
      </c>
      <c r="K674" s="28">
        <f>VLOOKUP(J674,辅助信息!H:I,2,FALSE)</f>
        <v>15692885305</v>
      </c>
      <c r="L674" s="64"/>
      <c r="M674" s="82">
        <v>45708</v>
      </c>
      <c r="O674" s="15">
        <f ca="1" t="shared" si="16"/>
        <v>0</v>
      </c>
      <c r="P674" s="49">
        <f ca="1" t="shared" si="17"/>
        <v>128</v>
      </c>
      <c r="Q674" s="15" t="str">
        <f>VLOOKUP(B674,辅助信息!E:M,9,FALSE)</f>
        <v>ZTWM-CDGS-XS-2024-0179-四川商投-射洪城乡一体化建设项目</v>
      </c>
    </row>
    <row r="675" hidden="1" spans="2:18">
      <c r="B675" s="28" t="s">
        <v>25</v>
      </c>
      <c r="C675" s="58">
        <v>45711</v>
      </c>
      <c r="D675" s="28" t="str">
        <f>VLOOKUP(B675,辅助信息!E:K,7,FALSE)</f>
        <v>JWDDCD2024102400111</v>
      </c>
      <c r="E675" s="28" t="str">
        <f>VLOOKUP(F675,辅助信息!A:B,2,FALSE)</f>
        <v>螺纹钢</v>
      </c>
      <c r="F675" s="28" t="s">
        <v>27</v>
      </c>
      <c r="G675" s="24">
        <v>22</v>
      </c>
      <c r="H675" s="28">
        <f>_xlfn._xlws.FILTER('[1]2025年已发货'!$E:$E,'[1]2025年已发货'!$F:$F&amp;'[1]2025年已发货'!$C:$C&amp;'[1]2025年已发货'!$G:$G&amp;'[1]2025年已发货'!$H:$H=C675&amp;F675&amp;I675&amp;J675,"未发货")</f>
        <v>21</v>
      </c>
      <c r="I675" s="28" t="str">
        <f>VLOOKUP(B675,辅助信息!E:I,3,FALSE)</f>
        <v>（五冶达州国道542项目-二工区路基五工段）四川省达州市达川区赵固镇黄家坡</v>
      </c>
      <c r="J675" s="28" t="str">
        <f>VLOOKUP(B675,辅助信息!E:I,4,FALSE)</f>
        <v>潘远林</v>
      </c>
      <c r="K675" s="28">
        <f>VLOOKUP(J675,辅助信息!H:I,2,FALSE)</f>
        <v>18281865966</v>
      </c>
      <c r="L675" s="31" t="str">
        <f>VLOOKUP(B675,辅助信息!E:J,6,FALSE)</f>
        <v>五冶建设送货单,4份材质书,送货车型9.6米,（运输车辆不能走从赵固到工地上这条路,村民群体堵路只能走9号便道）,装货前联系收货人核实到场规格,没提前告知进场规格现场不给予接收</v>
      </c>
      <c r="M675" s="82">
        <v>45712</v>
      </c>
      <c r="N675" s="45"/>
      <c r="O675" s="15">
        <f ca="1" t="shared" si="16"/>
        <v>0</v>
      </c>
      <c r="P675" s="49">
        <f ca="1" t="shared" si="17"/>
        <v>124</v>
      </c>
      <c r="Q675" s="15" t="str">
        <f>VLOOKUP(B675,辅助信息!E:M,9,FALSE)</f>
        <v>ZTWM-CDGS-XS-2024-0181-五冶天府-国道542项目（二批次）</v>
      </c>
      <c r="R675" s="15"/>
    </row>
    <row r="676" hidden="1" spans="2:18">
      <c r="B676" s="28" t="s">
        <v>25</v>
      </c>
      <c r="C676" s="58">
        <v>45711</v>
      </c>
      <c r="D676" s="28" t="str">
        <f>VLOOKUP(B676,辅助信息!E:K,7,FALSE)</f>
        <v>JWDDCD2024102400111</v>
      </c>
      <c r="E676" s="28" t="str">
        <f>VLOOKUP(F676,辅助信息!A:B,2,FALSE)</f>
        <v>螺纹钢</v>
      </c>
      <c r="F676" s="28" t="s">
        <v>19</v>
      </c>
      <c r="G676" s="24">
        <v>10</v>
      </c>
      <c r="H676" s="28">
        <f>_xlfn._xlws.FILTER('[1]2025年已发货'!$E:$E,'[1]2025年已发货'!$F:$F&amp;'[1]2025年已发货'!$C:$C&amp;'[1]2025年已发货'!$G:$G&amp;'[1]2025年已发货'!$H:$H=C676&amp;F676&amp;I676&amp;J676,"未发货")</f>
        <v>9</v>
      </c>
      <c r="I676" s="28" t="str">
        <f>VLOOKUP(B676,辅助信息!E:I,3,FALSE)</f>
        <v>（五冶达州国道542项目-二工区路基五工段）四川省达州市达川区赵固镇黄家坡</v>
      </c>
      <c r="J676" s="28" t="str">
        <f>VLOOKUP(B676,辅助信息!E:I,4,FALSE)</f>
        <v>潘远林</v>
      </c>
      <c r="K676" s="28">
        <f>VLOOKUP(J676,辅助信息!H:I,2,FALSE)</f>
        <v>18281865966</v>
      </c>
      <c r="L676" s="66"/>
      <c r="M676" s="82">
        <v>45712</v>
      </c>
      <c r="N676" s="45"/>
      <c r="O676" s="15">
        <f ca="1" t="shared" si="16"/>
        <v>0</v>
      </c>
      <c r="P676" s="49">
        <f ca="1" t="shared" si="17"/>
        <v>124</v>
      </c>
      <c r="Q676" s="15" t="str">
        <f>VLOOKUP(B676,辅助信息!E:M,9,FALSE)</f>
        <v>ZTWM-CDGS-XS-2024-0181-五冶天府-国道542项目（二批次）</v>
      </c>
      <c r="R676" s="15"/>
    </row>
    <row r="677" hidden="1" spans="2:18">
      <c r="B677" s="28" t="s">
        <v>25</v>
      </c>
      <c r="C677" s="58">
        <v>45711</v>
      </c>
      <c r="D677" s="28" t="str">
        <f>VLOOKUP(B677,辅助信息!E:K,7,FALSE)</f>
        <v>JWDDCD2024102400111</v>
      </c>
      <c r="E677" s="28" t="str">
        <f>VLOOKUP(F677,辅助信息!A:B,2,FALSE)</f>
        <v>螺纹钢</v>
      </c>
      <c r="F677" s="28" t="s">
        <v>32</v>
      </c>
      <c r="G677" s="24">
        <v>50</v>
      </c>
      <c r="H677" s="28">
        <f>_xlfn._xlws.FILTER('[1]2025年已发货'!$E:$E,'[1]2025年已发货'!$F:$F&amp;'[1]2025年已发货'!$C:$C&amp;'[1]2025年已发货'!$G:$G&amp;'[1]2025年已发货'!$H:$H=C677&amp;F677&amp;I677&amp;J677,"未发货")</f>
        <v>48</v>
      </c>
      <c r="I677" s="28" t="str">
        <f>VLOOKUP(B677,辅助信息!E:I,3,FALSE)</f>
        <v>（五冶达州国道542项目-二工区路基五工段）四川省达州市达川区赵固镇黄家坡</v>
      </c>
      <c r="J677" s="28" t="str">
        <f>VLOOKUP(B677,辅助信息!E:I,4,FALSE)</f>
        <v>潘远林</v>
      </c>
      <c r="K677" s="28">
        <f>VLOOKUP(J677,辅助信息!H:I,2,FALSE)</f>
        <v>18281865966</v>
      </c>
      <c r="L677" s="66"/>
      <c r="M677" s="82">
        <v>45712</v>
      </c>
      <c r="N677" s="45"/>
      <c r="O677" s="15">
        <f ca="1" t="shared" si="16"/>
        <v>0</v>
      </c>
      <c r="P677" s="49">
        <f ca="1" t="shared" si="17"/>
        <v>124</v>
      </c>
      <c r="Q677" s="15" t="str">
        <f>VLOOKUP(B677,辅助信息!E:M,9,FALSE)</f>
        <v>ZTWM-CDGS-XS-2024-0181-五冶天府-国道542项目（二批次）</v>
      </c>
      <c r="R677" s="15"/>
    </row>
    <row r="678" hidden="1" spans="2:18">
      <c r="B678" s="28" t="s">
        <v>25</v>
      </c>
      <c r="C678" s="58">
        <v>45711</v>
      </c>
      <c r="D678" s="28" t="str">
        <f>VLOOKUP(B678,辅助信息!E:K,7,FALSE)</f>
        <v>JWDDCD2024102400111</v>
      </c>
      <c r="E678" s="28" t="str">
        <f>VLOOKUP(F678,辅助信息!A:B,2,FALSE)</f>
        <v>螺纹钢</v>
      </c>
      <c r="F678" s="28" t="s">
        <v>30</v>
      </c>
      <c r="G678" s="24">
        <v>4</v>
      </c>
      <c r="H678" s="28">
        <f>_xlfn._xlws.FILTER('[1]2025年已发货'!$E:$E,'[1]2025年已发货'!$F:$F&amp;'[1]2025年已发货'!$C:$C&amp;'[1]2025年已发货'!$G:$G&amp;'[1]2025年已发货'!$H:$H=C678&amp;F678&amp;I678&amp;J678,"未发货")</f>
        <v>3</v>
      </c>
      <c r="I678" s="28" t="str">
        <f>VLOOKUP(B678,辅助信息!E:I,3,FALSE)</f>
        <v>（五冶达州国道542项目-二工区路基五工段）四川省达州市达川区赵固镇黄家坡</v>
      </c>
      <c r="J678" s="28" t="str">
        <f>VLOOKUP(B678,辅助信息!E:I,4,FALSE)</f>
        <v>潘远林</v>
      </c>
      <c r="K678" s="28">
        <f>VLOOKUP(J678,辅助信息!H:I,2,FALSE)</f>
        <v>18281865966</v>
      </c>
      <c r="L678" s="66"/>
      <c r="M678" s="82">
        <v>45712</v>
      </c>
      <c r="N678" s="45"/>
      <c r="O678" s="15">
        <f ca="1" t="shared" si="16"/>
        <v>0</v>
      </c>
      <c r="P678" s="49">
        <f ca="1" t="shared" si="17"/>
        <v>124</v>
      </c>
      <c r="Q678" s="15" t="str">
        <f>VLOOKUP(B678,辅助信息!E:M,9,FALSE)</f>
        <v>ZTWM-CDGS-XS-2024-0181-五冶天府-国道542项目（二批次）</v>
      </c>
      <c r="R678" s="15"/>
    </row>
    <row r="679" hidden="1" spans="2:18">
      <c r="B679" s="28" t="s">
        <v>25</v>
      </c>
      <c r="C679" s="58">
        <v>45711</v>
      </c>
      <c r="D679" s="28" t="str">
        <f>VLOOKUP(B679,辅助信息!E:K,7,FALSE)</f>
        <v>JWDDCD2024102400111</v>
      </c>
      <c r="E679" s="28" t="str">
        <f>VLOOKUP(F679,辅助信息!A:B,2,FALSE)</f>
        <v>螺纹钢</v>
      </c>
      <c r="F679" s="28" t="s">
        <v>65</v>
      </c>
      <c r="G679" s="24">
        <v>16</v>
      </c>
      <c r="H679" s="28" t="str">
        <f>_xlfn._xlws.FILTER('[1]2025年已发货'!$E:$E,'[1]2025年已发货'!$F:$F&amp;'[1]2025年已发货'!$C:$C&amp;'[1]2025年已发货'!$G:$G&amp;'[1]2025年已发货'!$H:$H=C679&amp;F679&amp;I679&amp;J679,"未发货")</f>
        <v>未发货</v>
      </c>
      <c r="I679" s="28" t="str">
        <f>VLOOKUP(B679,辅助信息!E:I,3,FALSE)</f>
        <v>（五冶达州国道542项目-二工区路基五工段）四川省达州市达川区赵固镇黄家坡</v>
      </c>
      <c r="J679" s="28" t="str">
        <f>VLOOKUP(B679,辅助信息!E:I,4,FALSE)</f>
        <v>潘远林</v>
      </c>
      <c r="K679" s="28">
        <f>VLOOKUP(J679,辅助信息!H:I,2,FALSE)</f>
        <v>18281865966</v>
      </c>
      <c r="L679" s="66"/>
      <c r="M679" s="82">
        <v>45712</v>
      </c>
      <c r="N679" s="45"/>
      <c r="O679" s="15">
        <f ca="1" t="shared" si="16"/>
        <v>0</v>
      </c>
      <c r="P679" s="49">
        <f ca="1" t="shared" si="17"/>
        <v>124</v>
      </c>
      <c r="Q679" s="15" t="str">
        <f>VLOOKUP(B679,辅助信息!E:M,9,FALSE)</f>
        <v>ZTWM-CDGS-XS-2024-0181-五冶天府-国道542项目（二批次）</v>
      </c>
      <c r="R679" s="15"/>
    </row>
    <row r="680" hidden="1" spans="2:18">
      <c r="B680" s="28" t="s">
        <v>25</v>
      </c>
      <c r="C680" s="58">
        <v>45711</v>
      </c>
      <c r="D680" s="28" t="str">
        <f>VLOOKUP(B680,辅助信息!E:K,7,FALSE)</f>
        <v>JWDDCD2024102400111</v>
      </c>
      <c r="E680" s="28" t="str">
        <f>VLOOKUP(F680,辅助信息!A:B,2,FALSE)</f>
        <v>螺纹钢</v>
      </c>
      <c r="F680" s="28" t="s">
        <v>52</v>
      </c>
      <c r="G680" s="24">
        <v>6</v>
      </c>
      <c r="H680" s="28" t="str">
        <f>_xlfn._xlws.FILTER('[1]2025年已发货'!$E:$E,'[1]2025年已发货'!$F:$F&amp;'[1]2025年已发货'!$C:$C&amp;'[1]2025年已发货'!$G:$G&amp;'[1]2025年已发货'!$H:$H=C680&amp;F680&amp;I680&amp;J680,"未发货")</f>
        <v>未发货</v>
      </c>
      <c r="I680" s="28" t="str">
        <f>VLOOKUP(B680,辅助信息!E:I,3,FALSE)</f>
        <v>（五冶达州国道542项目-二工区路基五工段）四川省达州市达川区赵固镇黄家坡</v>
      </c>
      <c r="J680" s="28" t="str">
        <f>VLOOKUP(B680,辅助信息!E:I,4,FALSE)</f>
        <v>潘远林</v>
      </c>
      <c r="K680" s="28">
        <f>VLOOKUP(J680,辅助信息!H:I,2,FALSE)</f>
        <v>18281865966</v>
      </c>
      <c r="L680" s="64"/>
      <c r="M680" s="82">
        <v>45712</v>
      </c>
      <c r="N680" s="45"/>
      <c r="O680" s="15">
        <f ca="1" t="shared" si="16"/>
        <v>0</v>
      </c>
      <c r="P680" s="49">
        <f ca="1" t="shared" si="17"/>
        <v>124</v>
      </c>
      <c r="Q680" s="15" t="str">
        <f>VLOOKUP(B680,辅助信息!E:M,9,FALSE)</f>
        <v>ZTWM-CDGS-XS-2024-0181-五冶天府-国道542项目（二批次）</v>
      </c>
      <c r="R680" s="15"/>
    </row>
    <row r="681" hidden="1" spans="2:18">
      <c r="B681" s="28" t="s">
        <v>74</v>
      </c>
      <c r="C681" s="58">
        <v>45711</v>
      </c>
      <c r="D681" s="28" t="str">
        <f>VLOOKUP(B681,辅助信息!E:K,7,FALSE)</f>
        <v>JWDDCD2024102400111</v>
      </c>
      <c r="E681" s="28" t="str">
        <f>VLOOKUP(F681,辅助信息!A:B,2,FALSE)</f>
        <v>螺纹钢</v>
      </c>
      <c r="F681" s="28" t="s">
        <v>19</v>
      </c>
      <c r="G681" s="24">
        <v>15</v>
      </c>
      <c r="H681" s="28">
        <f>_xlfn._xlws.FILTER('[1]2025年已发货'!$E:$E,'[1]2025年已发货'!$F:$F&amp;'[1]2025年已发货'!$C:$C&amp;'[1]2025年已发货'!$G:$G&amp;'[1]2025年已发货'!$H:$H=C681&amp;F681&amp;I681&amp;J681,"未发货")</f>
        <v>15</v>
      </c>
      <c r="I681" s="28" t="str">
        <f>VLOOKUP(B681,辅助信息!E:I,3,FALSE)</f>
        <v>（五冶达州国道542项目-桥梁4标）四川省达州市达川区大堰镇双井村</v>
      </c>
      <c r="J681" s="28" t="str">
        <f>VLOOKUP(B681,辅助信息!E:I,4,FALSE)</f>
        <v>吴志强</v>
      </c>
      <c r="K681" s="28">
        <f>VLOOKUP(J681,辅助信息!H:I,2,FALSE)</f>
        <v>18820030907</v>
      </c>
      <c r="L681" s="31" t="str">
        <f>VLOOKUP(B681,辅助信息!E:J,6,FALSE)</f>
        <v>五冶建设送货单,送货车型13米,装货前联系收货人核实到场规格,没提前告知进场规格现场不给予接收</v>
      </c>
      <c r="M681" s="82">
        <v>45718</v>
      </c>
      <c r="N681" s="45"/>
      <c r="O681" s="15">
        <f ca="1" t="shared" si="16"/>
        <v>0</v>
      </c>
      <c r="P681" s="49">
        <f ca="1" t="shared" si="17"/>
        <v>118</v>
      </c>
      <c r="Q681" s="15" t="str">
        <f>VLOOKUP(B681,辅助信息!E:M,9,FALSE)</f>
        <v>ZTWM-CDGS-XS-2024-0181-五冶天府-国道542项目（二批次）</v>
      </c>
      <c r="R681" s="15"/>
    </row>
    <row r="682" hidden="1" spans="2:18">
      <c r="B682" s="28" t="s">
        <v>74</v>
      </c>
      <c r="C682" s="58">
        <v>45711</v>
      </c>
      <c r="D682" s="28" t="str">
        <f>VLOOKUP(B682,辅助信息!E:K,7,FALSE)</f>
        <v>JWDDCD2024102400111</v>
      </c>
      <c r="E682" s="28" t="str">
        <f>VLOOKUP(F682,辅助信息!A:B,2,FALSE)</f>
        <v>螺纹钢</v>
      </c>
      <c r="F682" s="28" t="s">
        <v>33</v>
      </c>
      <c r="G682" s="24">
        <v>15</v>
      </c>
      <c r="H682" s="28">
        <f>_xlfn._xlws.FILTER('[1]2025年已发货'!$E:$E,'[1]2025年已发货'!$F:$F&amp;'[1]2025年已发货'!$C:$C&amp;'[1]2025年已发货'!$G:$G&amp;'[1]2025年已发货'!$H:$H=C682&amp;F682&amp;I682&amp;J682,"未发货")</f>
        <v>15</v>
      </c>
      <c r="I682" s="28" t="str">
        <f>VLOOKUP(B682,辅助信息!E:I,3,FALSE)</f>
        <v>（五冶达州国道542项目-桥梁4标）四川省达州市达川区大堰镇双井村</v>
      </c>
      <c r="J682" s="28" t="str">
        <f>VLOOKUP(B682,辅助信息!E:I,4,FALSE)</f>
        <v>吴志强</v>
      </c>
      <c r="K682" s="28">
        <f>VLOOKUP(J682,辅助信息!H:I,2,FALSE)</f>
        <v>18820030907</v>
      </c>
      <c r="L682" s="66"/>
      <c r="M682" s="82">
        <v>45718</v>
      </c>
      <c r="N682" s="45"/>
      <c r="O682" s="15">
        <f ca="1" t="shared" si="16"/>
        <v>0</v>
      </c>
      <c r="P682" s="49">
        <f ca="1" t="shared" si="17"/>
        <v>118</v>
      </c>
      <c r="Q682" s="15" t="str">
        <f>VLOOKUP(B682,辅助信息!E:M,9,FALSE)</f>
        <v>ZTWM-CDGS-XS-2024-0181-五冶天府-国道542项目（二批次）</v>
      </c>
      <c r="R682" s="15"/>
    </row>
    <row r="683" hidden="1" spans="2:18">
      <c r="B683" s="28" t="s">
        <v>74</v>
      </c>
      <c r="C683" s="58">
        <v>45711</v>
      </c>
      <c r="D683" s="28" t="str">
        <f>VLOOKUP(B683,辅助信息!E:K,7,FALSE)</f>
        <v>JWDDCD2024102400111</v>
      </c>
      <c r="E683" s="28" t="str">
        <f>VLOOKUP(F683,辅助信息!A:B,2,FALSE)</f>
        <v>螺纹钢</v>
      </c>
      <c r="F683" s="28" t="s">
        <v>28</v>
      </c>
      <c r="G683" s="24">
        <v>15</v>
      </c>
      <c r="H683" s="28">
        <f>_xlfn._xlws.FILTER('[1]2025年已发货'!$E:$E,'[1]2025年已发货'!$F:$F&amp;'[1]2025年已发货'!$C:$C&amp;'[1]2025年已发货'!$G:$G&amp;'[1]2025年已发货'!$H:$H=C683&amp;F683&amp;I683&amp;J683,"未发货")</f>
        <v>15</v>
      </c>
      <c r="I683" s="28" t="str">
        <f>VLOOKUP(B683,辅助信息!E:I,3,FALSE)</f>
        <v>（五冶达州国道542项目-桥梁4标）四川省达州市达川区大堰镇双井村</v>
      </c>
      <c r="J683" s="28" t="str">
        <f>VLOOKUP(B683,辅助信息!E:I,4,FALSE)</f>
        <v>吴志强</v>
      </c>
      <c r="K683" s="28">
        <f>VLOOKUP(J683,辅助信息!H:I,2,FALSE)</f>
        <v>18820030907</v>
      </c>
      <c r="L683" s="66"/>
      <c r="M683" s="82">
        <v>45718</v>
      </c>
      <c r="N683" s="45"/>
      <c r="O683" s="15">
        <f ca="1" t="shared" si="16"/>
        <v>0</v>
      </c>
      <c r="P683" s="49">
        <f ca="1" t="shared" si="17"/>
        <v>118</v>
      </c>
      <c r="Q683" s="15" t="str">
        <f>VLOOKUP(B683,辅助信息!E:M,9,FALSE)</f>
        <v>ZTWM-CDGS-XS-2024-0181-五冶天府-国道542项目（二批次）</v>
      </c>
      <c r="R683" s="15"/>
    </row>
    <row r="684" hidden="1" spans="2:18">
      <c r="B684" s="28" t="s">
        <v>74</v>
      </c>
      <c r="C684" s="58">
        <v>45711</v>
      </c>
      <c r="D684" s="28" t="str">
        <f>VLOOKUP(B684,辅助信息!E:K,7,FALSE)</f>
        <v>JWDDCD2024102400111</v>
      </c>
      <c r="E684" s="28" t="str">
        <f>VLOOKUP(F684,辅助信息!A:B,2,FALSE)</f>
        <v>螺纹钢</v>
      </c>
      <c r="F684" s="28" t="s">
        <v>18</v>
      </c>
      <c r="G684" s="24">
        <v>6</v>
      </c>
      <c r="H684" s="28">
        <f>_xlfn._xlws.FILTER('[1]2025年已发货'!$E:$E,'[1]2025年已发货'!$F:$F&amp;'[1]2025年已发货'!$C:$C&amp;'[1]2025年已发货'!$G:$G&amp;'[1]2025年已发货'!$H:$H=C684&amp;F684&amp;I684&amp;J684,"未发货")</f>
        <v>6</v>
      </c>
      <c r="I684" s="28" t="str">
        <f>VLOOKUP(B684,辅助信息!E:I,3,FALSE)</f>
        <v>（五冶达州国道542项目-桥梁4标）四川省达州市达川区大堰镇双井村</v>
      </c>
      <c r="J684" s="28" t="str">
        <f>VLOOKUP(B684,辅助信息!E:I,4,FALSE)</f>
        <v>吴志强</v>
      </c>
      <c r="K684" s="28">
        <f>VLOOKUP(J684,辅助信息!H:I,2,FALSE)</f>
        <v>18820030907</v>
      </c>
      <c r="L684" s="66"/>
      <c r="M684" s="82">
        <v>45718</v>
      </c>
      <c r="N684" s="45"/>
      <c r="O684" s="15">
        <f ca="1" t="shared" si="16"/>
        <v>0</v>
      </c>
      <c r="P684" s="49">
        <f ca="1" t="shared" si="17"/>
        <v>118</v>
      </c>
      <c r="Q684" s="15" t="str">
        <f>VLOOKUP(B684,辅助信息!E:M,9,FALSE)</f>
        <v>ZTWM-CDGS-XS-2024-0181-五冶天府-国道542项目（二批次）</v>
      </c>
      <c r="R684" s="15"/>
    </row>
    <row r="685" hidden="1" spans="2:18">
      <c r="B685" s="28" t="s">
        <v>74</v>
      </c>
      <c r="C685" s="58">
        <v>45711</v>
      </c>
      <c r="D685" s="28" t="str">
        <f>VLOOKUP(B685,辅助信息!E:K,7,FALSE)</f>
        <v>JWDDCD2024102400111</v>
      </c>
      <c r="E685" s="28" t="str">
        <f>VLOOKUP(F685,辅助信息!A:B,2,FALSE)</f>
        <v>螺纹钢</v>
      </c>
      <c r="F685" s="28" t="s">
        <v>65</v>
      </c>
      <c r="G685" s="24">
        <v>30</v>
      </c>
      <c r="H685" s="28">
        <f>_xlfn._xlws.FILTER('[1]2025年已发货'!$E:$E,'[1]2025年已发货'!$F:$F&amp;'[1]2025年已发货'!$C:$C&amp;'[1]2025年已发货'!$G:$G&amp;'[1]2025年已发货'!$H:$H=C685&amp;F685&amp;I685&amp;J685,"未发货")</f>
        <v>39</v>
      </c>
      <c r="I685" s="28" t="str">
        <f>VLOOKUP(B685,辅助信息!E:I,3,FALSE)</f>
        <v>（五冶达州国道542项目-桥梁4标）四川省达州市达川区大堰镇双井村</v>
      </c>
      <c r="J685" s="28" t="str">
        <f>VLOOKUP(B685,辅助信息!E:I,4,FALSE)</f>
        <v>吴志强</v>
      </c>
      <c r="K685" s="28">
        <f>VLOOKUP(J685,辅助信息!H:I,2,FALSE)</f>
        <v>18820030907</v>
      </c>
      <c r="L685" s="64"/>
      <c r="M685" s="82">
        <v>45718</v>
      </c>
      <c r="N685" s="45"/>
      <c r="O685" s="15">
        <f ca="1" t="shared" si="16"/>
        <v>0</v>
      </c>
      <c r="P685" s="49">
        <f ca="1" t="shared" si="17"/>
        <v>118</v>
      </c>
      <c r="Q685" s="15" t="str">
        <f>VLOOKUP(B685,辅助信息!E:M,9,FALSE)</f>
        <v>ZTWM-CDGS-XS-2024-0181-五冶天府-国道542项目（二批次）</v>
      </c>
      <c r="R685" s="15"/>
    </row>
    <row r="686" hidden="1" spans="2:18">
      <c r="B686" s="28" t="s">
        <v>63</v>
      </c>
      <c r="C686" s="58">
        <v>45711</v>
      </c>
      <c r="D686" s="28" t="str">
        <f>VLOOKUP(B686,辅助信息!E:K,7,FALSE)</f>
        <v>JWDDCD2024102400111</v>
      </c>
      <c r="E686" s="28" t="str">
        <f>VLOOKUP(F686,辅助信息!A:B,2,FALSE)</f>
        <v>高线</v>
      </c>
      <c r="F686" s="28" t="s">
        <v>51</v>
      </c>
      <c r="G686" s="24">
        <v>7</v>
      </c>
      <c r="H686" s="28" t="str">
        <f>_xlfn._xlws.FILTER('[1]2025年已发货'!$E:$E,'[1]2025年已发货'!$F:$F&amp;'[1]2025年已发货'!$C:$C&amp;'[1]2025年已发货'!$G:$G&amp;'[1]2025年已发货'!$H:$H=C686&amp;F686&amp;I686&amp;J686,"未发货")</f>
        <v>未发货</v>
      </c>
      <c r="I686" s="28" t="str">
        <f>VLOOKUP(B686,辅助信息!E:I,3,FALSE)</f>
        <v>（五冶达州国道542项目-三工区路基六工段）四川省达州市达川区赵固镇水文村</v>
      </c>
      <c r="J686" s="28" t="str">
        <f>VLOOKUP(B686,辅助信息!E:I,4,FALSE)</f>
        <v>谭鹏程</v>
      </c>
      <c r="K686" s="28">
        <f>VLOOKUP(J686,辅助信息!H:I,2,FALSE)</f>
        <v>18280895666</v>
      </c>
      <c r="L686" s="31" t="str">
        <f>VLOOKUP(B686,辅助信息!E:J,6,FALSE)</f>
        <v>五冶建设送货单,送货车型9.6米,装货前联系收货人核实到场规格,没提前告知进场规格现场不给予接收</v>
      </c>
      <c r="M686" s="82">
        <v>45714</v>
      </c>
      <c r="N686" s="45"/>
      <c r="O686" s="15">
        <f ca="1" t="shared" si="16"/>
        <v>0</v>
      </c>
      <c r="P686" s="49">
        <f ca="1" t="shared" si="17"/>
        <v>122</v>
      </c>
      <c r="Q686" s="15" t="str">
        <f>VLOOKUP(B686,辅助信息!E:M,9,FALSE)</f>
        <v>ZTWM-CDGS-XS-2024-0181-五冶天府-国道542项目（二批次）</v>
      </c>
      <c r="R686" s="15"/>
    </row>
    <row r="687" hidden="1" spans="2:18">
      <c r="B687" s="28" t="s">
        <v>63</v>
      </c>
      <c r="C687" s="58">
        <v>45711</v>
      </c>
      <c r="D687" s="28" t="str">
        <f>VLOOKUP(B687,辅助信息!E:K,7,FALSE)</f>
        <v>JWDDCD2024102400111</v>
      </c>
      <c r="E687" s="28" t="str">
        <f>VLOOKUP(F687,辅助信息!A:B,2,FALSE)</f>
        <v>螺纹钢</v>
      </c>
      <c r="F687" s="28" t="s">
        <v>52</v>
      </c>
      <c r="G687" s="24">
        <v>30</v>
      </c>
      <c r="H687" s="28" t="str">
        <f>_xlfn._xlws.FILTER('[1]2025年已发货'!$E:$E,'[1]2025年已发货'!$F:$F&amp;'[1]2025年已发货'!$C:$C&amp;'[1]2025年已发货'!$G:$G&amp;'[1]2025年已发货'!$H:$H=C687&amp;F687&amp;I687&amp;J687,"未发货")</f>
        <v>未发货</v>
      </c>
      <c r="I687" s="28" t="str">
        <f>VLOOKUP(B687,辅助信息!E:I,3,FALSE)</f>
        <v>（五冶达州国道542项目-三工区路基六工段）四川省达州市达川区赵固镇水文村</v>
      </c>
      <c r="J687" s="28" t="str">
        <f>VLOOKUP(B687,辅助信息!E:I,4,FALSE)</f>
        <v>谭鹏程</v>
      </c>
      <c r="K687" s="28">
        <f>VLOOKUP(J687,辅助信息!H:I,2,FALSE)</f>
        <v>18280895666</v>
      </c>
      <c r="L687" s="64"/>
      <c r="M687" s="82">
        <v>45714</v>
      </c>
      <c r="N687" s="45"/>
      <c r="O687" s="15">
        <f ca="1" t="shared" si="16"/>
        <v>0</v>
      </c>
      <c r="P687" s="49">
        <f ca="1" t="shared" si="17"/>
        <v>122</v>
      </c>
      <c r="Q687" s="15" t="str">
        <f>VLOOKUP(B687,辅助信息!E:M,9,FALSE)</f>
        <v>ZTWM-CDGS-XS-2024-0181-五冶天府-国道542项目（二批次）</v>
      </c>
      <c r="R687" s="15"/>
    </row>
    <row r="688" hidden="1" spans="2:18">
      <c r="B688" s="28" t="s">
        <v>75</v>
      </c>
      <c r="C688" s="58">
        <v>45711</v>
      </c>
      <c r="D688" s="28" t="str">
        <f>VLOOKUP(B688,辅助信息!E:K,7,FALSE)</f>
        <v>JWDDCD2024102400111</v>
      </c>
      <c r="E688" s="28" t="str">
        <f>VLOOKUP(F688,辅助信息!A:B,2,FALSE)</f>
        <v>螺纹钢</v>
      </c>
      <c r="F688" s="28" t="s">
        <v>28</v>
      </c>
      <c r="G688" s="24">
        <v>15</v>
      </c>
      <c r="H688" s="28">
        <f>_xlfn._xlws.FILTER('[1]2025年已发货'!$E:$E,'[1]2025年已发货'!$F:$F&amp;'[1]2025年已发货'!$C:$C&amp;'[1]2025年已发货'!$G:$G&amp;'[1]2025年已发货'!$H:$H=C688&amp;F688&amp;I688&amp;J688,"未发货")</f>
        <v>15</v>
      </c>
      <c r="I688" s="28" t="str">
        <f>VLOOKUP(B688,辅助信息!E:I,3,FALSE)</f>
        <v>（五冶达州国道542项目-一工区桥梁一工段）四川省达州市四川省达州市达川区石桥镇武寨村</v>
      </c>
      <c r="J688" s="28" t="str">
        <f>VLOOKUP(B688,辅助信息!E:I,4,FALSE)</f>
        <v>杨勇</v>
      </c>
      <c r="K688" s="28">
        <f>VLOOKUP(J688,辅助信息!H:I,2,FALSE)</f>
        <v>18398563998</v>
      </c>
      <c r="L688" s="31" t="str">
        <f>VLOOKUP(B688,辅助信息!E:J,6,FALSE)</f>
        <v>五冶建设送货单,送货车型13米,装货前联系收货人核实到场规格,没提前告知进场规格现场不给予接收</v>
      </c>
      <c r="M688" s="82">
        <v>45716</v>
      </c>
      <c r="N688" s="45"/>
      <c r="O688" s="15">
        <f ca="1" t="shared" si="16"/>
        <v>0</v>
      </c>
      <c r="P688" s="49">
        <f ca="1" t="shared" si="17"/>
        <v>120</v>
      </c>
      <c r="Q688" s="15" t="str">
        <f>VLOOKUP(B688,辅助信息!E:M,9,FALSE)</f>
        <v>ZTWM-CDGS-XS-2024-0181-五冶天府-国道542项目（二批次）</v>
      </c>
      <c r="R688" s="15"/>
    </row>
    <row r="689" hidden="1" spans="2:18">
      <c r="B689" s="28" t="s">
        <v>75</v>
      </c>
      <c r="C689" s="58">
        <v>45711</v>
      </c>
      <c r="D689" s="28" t="str">
        <f>VLOOKUP(B689,辅助信息!E:K,7,FALSE)</f>
        <v>JWDDCD2024102400111</v>
      </c>
      <c r="E689" s="28" t="str">
        <f>VLOOKUP(F689,辅助信息!A:B,2,FALSE)</f>
        <v>螺纹钢</v>
      </c>
      <c r="F689" s="28" t="s">
        <v>18</v>
      </c>
      <c r="G689" s="24">
        <v>15</v>
      </c>
      <c r="H689" s="28">
        <f>_xlfn._xlws.FILTER('[1]2025年已发货'!$E:$E,'[1]2025年已发货'!$F:$F&amp;'[1]2025年已发货'!$C:$C&amp;'[1]2025年已发货'!$G:$G&amp;'[1]2025年已发货'!$H:$H=C689&amp;F689&amp;I689&amp;J689,"未发货")</f>
        <v>15</v>
      </c>
      <c r="I689" s="28" t="str">
        <f>VLOOKUP(B689,辅助信息!E:I,3,FALSE)</f>
        <v>（五冶达州国道542项目-一工区桥梁一工段）四川省达州市四川省达州市达川区石桥镇武寨村</v>
      </c>
      <c r="J689" s="28" t="str">
        <f>VLOOKUP(B689,辅助信息!E:I,4,FALSE)</f>
        <v>杨勇</v>
      </c>
      <c r="K689" s="28">
        <f>VLOOKUP(J689,辅助信息!H:I,2,FALSE)</f>
        <v>18398563998</v>
      </c>
      <c r="L689" s="66"/>
      <c r="M689" s="82">
        <v>45716</v>
      </c>
      <c r="N689" s="45"/>
      <c r="O689" s="15">
        <f ca="1" t="shared" si="16"/>
        <v>0</v>
      </c>
      <c r="P689" s="49">
        <f ca="1" t="shared" si="17"/>
        <v>120</v>
      </c>
      <c r="Q689" s="15" t="str">
        <f>VLOOKUP(B689,辅助信息!E:M,9,FALSE)</f>
        <v>ZTWM-CDGS-XS-2024-0181-五冶天府-国道542项目（二批次）</v>
      </c>
      <c r="R689" s="15"/>
    </row>
    <row r="690" hidden="1" spans="2:18">
      <c r="B690" s="28" t="s">
        <v>75</v>
      </c>
      <c r="C690" s="58">
        <v>45711</v>
      </c>
      <c r="D690" s="28" t="str">
        <f>VLOOKUP(B690,辅助信息!E:K,7,FALSE)</f>
        <v>JWDDCD2024102400111</v>
      </c>
      <c r="E690" s="28" t="str">
        <f>VLOOKUP(F690,辅助信息!A:B,2,FALSE)</f>
        <v>螺纹钢</v>
      </c>
      <c r="F690" s="28" t="s">
        <v>65</v>
      </c>
      <c r="G690" s="24">
        <v>45</v>
      </c>
      <c r="H690" s="28">
        <f>_xlfn._xlws.FILTER('[1]2025年已发货'!$E:$E,'[1]2025年已发货'!$F:$F&amp;'[1]2025年已发货'!$C:$C&amp;'[1]2025年已发货'!$G:$G&amp;'[1]2025年已发货'!$H:$H=C690&amp;F690&amp;I690&amp;J690,"未发货")</f>
        <v>15</v>
      </c>
      <c r="I690" s="28" t="str">
        <f>VLOOKUP(B690,辅助信息!E:I,3,FALSE)</f>
        <v>（五冶达州国道542项目-一工区桥梁一工段）四川省达州市四川省达州市达川区石桥镇武寨村</v>
      </c>
      <c r="J690" s="28" t="str">
        <f>VLOOKUP(B690,辅助信息!E:I,4,FALSE)</f>
        <v>杨勇</v>
      </c>
      <c r="K690" s="28">
        <f>VLOOKUP(J690,辅助信息!H:I,2,FALSE)</f>
        <v>18398563998</v>
      </c>
      <c r="L690" s="66"/>
      <c r="M690" s="82">
        <v>45716</v>
      </c>
      <c r="N690" s="45"/>
      <c r="O690" s="15">
        <f ca="1" t="shared" ref="O690:O712" si="18">IF(OR(M690="",N690&lt;&gt;""),"",MAX(M690-TODAY(),0))</f>
        <v>0</v>
      </c>
      <c r="P690" s="49">
        <f ca="1" t="shared" ref="P690:P712" si="19">IF(M690="","",IF(N690&lt;&gt;"",MAX(N690-M690,0),IF(TODAY()&gt;M690,TODAY()-M690,0)))</f>
        <v>120</v>
      </c>
      <c r="Q690" s="15" t="str">
        <f>VLOOKUP(B690,辅助信息!E:M,9,FALSE)</f>
        <v>ZTWM-CDGS-XS-2024-0181-五冶天府-国道542项目（二批次）</v>
      </c>
      <c r="R690" s="15"/>
    </row>
    <row r="691" hidden="1" spans="2:18">
      <c r="B691" s="28" t="s">
        <v>75</v>
      </c>
      <c r="C691" s="58">
        <v>45711</v>
      </c>
      <c r="D691" s="28" t="str">
        <f>VLOOKUP(B691,辅助信息!E:K,7,FALSE)</f>
        <v>JWDDCD2024102400111</v>
      </c>
      <c r="E691" s="28" t="str">
        <f>VLOOKUP(F691,辅助信息!A:B,2,FALSE)</f>
        <v>螺纹钢</v>
      </c>
      <c r="F691" s="28" t="s">
        <v>52</v>
      </c>
      <c r="G691" s="24">
        <v>30</v>
      </c>
      <c r="H691" s="28" t="str">
        <f>_xlfn._xlws.FILTER('[1]2025年已发货'!$E:$E,'[1]2025年已发货'!$F:$F&amp;'[1]2025年已发货'!$C:$C&amp;'[1]2025年已发货'!$G:$G&amp;'[1]2025年已发货'!$H:$H=C691&amp;F691&amp;I691&amp;J691,"未发货")</f>
        <v>未发货</v>
      </c>
      <c r="I691" s="28" t="str">
        <f>VLOOKUP(B691,辅助信息!E:I,3,FALSE)</f>
        <v>（五冶达州国道542项目-一工区桥梁一工段）四川省达州市四川省达州市达川区石桥镇武寨村</v>
      </c>
      <c r="J691" s="28" t="str">
        <f>VLOOKUP(B691,辅助信息!E:I,4,FALSE)</f>
        <v>杨勇</v>
      </c>
      <c r="K691" s="28">
        <f>VLOOKUP(J691,辅助信息!H:I,2,FALSE)</f>
        <v>18398563998</v>
      </c>
      <c r="L691" s="66"/>
      <c r="M691" s="82">
        <v>45716</v>
      </c>
      <c r="N691" s="45"/>
      <c r="O691" s="15">
        <f ca="1" t="shared" si="18"/>
        <v>0</v>
      </c>
      <c r="P691" s="49">
        <f ca="1" t="shared" si="19"/>
        <v>120</v>
      </c>
      <c r="Q691" s="15" t="str">
        <f>VLOOKUP(B691,辅助信息!E:M,9,FALSE)</f>
        <v>ZTWM-CDGS-XS-2024-0181-五冶天府-国道542项目（二批次）</v>
      </c>
      <c r="R691" s="15"/>
    </row>
    <row r="692" hidden="1" spans="2:18">
      <c r="B692" s="28" t="s">
        <v>75</v>
      </c>
      <c r="C692" s="58">
        <v>45711</v>
      </c>
      <c r="D692" s="28" t="str">
        <f>VLOOKUP(B692,辅助信息!E:K,7,FALSE)</f>
        <v>JWDDCD2024102400111</v>
      </c>
      <c r="E692" s="28" t="str">
        <f>VLOOKUP(F692,辅助信息!A:B,2,FALSE)</f>
        <v>螺纹钢</v>
      </c>
      <c r="F692" s="28" t="s">
        <v>86</v>
      </c>
      <c r="G692" s="24">
        <v>30</v>
      </c>
      <c r="H692" s="28" t="str">
        <f>_xlfn._xlws.FILTER('[1]2025年已发货'!$E:$E,'[1]2025年已发货'!$F:$F&amp;'[1]2025年已发货'!$C:$C&amp;'[1]2025年已发货'!$G:$G&amp;'[1]2025年已发货'!$H:$H=C692&amp;F692&amp;I692&amp;J692,"未发货")</f>
        <v>未发货</v>
      </c>
      <c r="I692" s="28" t="str">
        <f>VLOOKUP(B692,辅助信息!E:I,3,FALSE)</f>
        <v>（五冶达州国道542项目-一工区桥梁一工段）四川省达州市四川省达州市达川区石桥镇武寨村</v>
      </c>
      <c r="J692" s="28" t="str">
        <f>VLOOKUP(B692,辅助信息!E:I,4,FALSE)</f>
        <v>杨勇</v>
      </c>
      <c r="K692" s="28">
        <f>VLOOKUP(J692,辅助信息!H:I,2,FALSE)</f>
        <v>18398563998</v>
      </c>
      <c r="L692" s="64"/>
      <c r="M692" s="82">
        <v>45716</v>
      </c>
      <c r="N692" s="45"/>
      <c r="O692" s="15">
        <f ca="1" t="shared" si="18"/>
        <v>0</v>
      </c>
      <c r="P692" s="49">
        <f ca="1" t="shared" si="19"/>
        <v>120</v>
      </c>
      <c r="Q692" s="15" t="str">
        <f>VLOOKUP(B692,辅助信息!E:M,9,FALSE)</f>
        <v>ZTWM-CDGS-XS-2024-0181-五冶天府-国道542项目（二批次）</v>
      </c>
      <c r="R692" s="15"/>
    </row>
    <row r="693" hidden="1" spans="2:18">
      <c r="B693" s="28" t="s">
        <v>25</v>
      </c>
      <c r="C693" s="58">
        <v>45713</v>
      </c>
      <c r="D693" s="28" t="str">
        <f>VLOOKUP(B693,辅助信息!E:K,7,FALSE)</f>
        <v>JWDDCD2024102400111</v>
      </c>
      <c r="E693" s="28" t="str">
        <f>VLOOKUP(F693,辅助信息!A:B,2,FALSE)</f>
        <v>螺纹钢</v>
      </c>
      <c r="F693" s="28" t="s">
        <v>19</v>
      </c>
      <c r="G693" s="24">
        <v>8</v>
      </c>
      <c r="H693" s="24">
        <f>_xlfn._xlws.FILTER('[1]2025年已发货'!$E:$E,'[1]2025年已发货'!$F:$F&amp;'[1]2025年已发货'!$C:$C&amp;'[1]2025年已发货'!$G:$G&amp;'[1]2025年已发货'!$H:$H=C693&amp;F693&amp;I693&amp;J693,"未发货")</f>
        <v>8</v>
      </c>
      <c r="I693" s="28" t="str">
        <f>VLOOKUP(B693,辅助信息!E:I,3,FALSE)</f>
        <v>（五冶达州国道542项目-二工区路基五工段）四川省达州市达川区赵固镇黄家坡</v>
      </c>
      <c r="J693" s="28" t="str">
        <f>VLOOKUP(B693,辅助信息!E:I,4,FALSE)</f>
        <v>潘远林</v>
      </c>
      <c r="K693" s="28">
        <f>VLOOKUP(J693,辅助信息!H:I,2,FALSE)</f>
        <v>18281865966</v>
      </c>
      <c r="L693" s="45" t="str">
        <f>VLOOKUP(B694,辅助信息!E:J,6,FALSE)</f>
        <v>五冶建设送货单,4份材质书,送货车型9.6米,（运输车辆不能走从赵固到工地上这条路,村民群体堵路只能走9号便道）,装货前联系收货人核实到场规格,没提前告知进场规格现场不给予接收</v>
      </c>
      <c r="M693" s="79">
        <v>45712</v>
      </c>
      <c r="O693" s="49">
        <f ca="1" t="shared" si="18"/>
        <v>0</v>
      </c>
      <c r="P693" s="49">
        <f ca="1" t="shared" si="19"/>
        <v>124</v>
      </c>
      <c r="Q693" s="15"/>
      <c r="R693" s="15"/>
    </row>
    <row r="694" hidden="1" spans="2:18">
      <c r="B694" s="28" t="s">
        <v>25</v>
      </c>
      <c r="C694" s="58">
        <v>45713</v>
      </c>
      <c r="D694" s="28" t="str">
        <f>VLOOKUP(B694,辅助信息!E:K,7,FALSE)</f>
        <v>JWDDCD2024102400111</v>
      </c>
      <c r="E694" s="28" t="str">
        <f>VLOOKUP(F694,辅助信息!A:B,2,FALSE)</f>
        <v>螺纹钢</v>
      </c>
      <c r="F694" s="28" t="s">
        <v>32</v>
      </c>
      <c r="G694" s="24">
        <v>8</v>
      </c>
      <c r="H694" s="24">
        <f>_xlfn._xlws.FILTER('[1]2025年已发货'!$E:$E,'[1]2025年已发货'!$F:$F&amp;'[1]2025年已发货'!$C:$C&amp;'[1]2025年已发货'!$G:$G&amp;'[1]2025年已发货'!$H:$H=C694&amp;F694&amp;I694&amp;J694,"未发货")</f>
        <v>8</v>
      </c>
      <c r="I694" s="28" t="str">
        <f>VLOOKUP(B694,辅助信息!E:I,3,FALSE)</f>
        <v>（五冶达州国道542项目-二工区路基五工段）四川省达州市达川区赵固镇黄家坡</v>
      </c>
      <c r="J694" s="28" t="str">
        <f>VLOOKUP(B694,辅助信息!E:I,4,FALSE)</f>
        <v>潘远林</v>
      </c>
      <c r="K694" s="28">
        <f>VLOOKUP(J694,辅助信息!H:I,2,FALSE)</f>
        <v>18281865966</v>
      </c>
      <c r="M694" s="79">
        <v>45712</v>
      </c>
      <c r="O694" s="49">
        <f ca="1" t="shared" si="18"/>
        <v>0</v>
      </c>
      <c r="P694" s="49">
        <f ca="1" t="shared" si="19"/>
        <v>124</v>
      </c>
      <c r="Q694" s="15" t="str">
        <f>VLOOKUP(B694,辅助信息!E:M,9,FALSE)</f>
        <v>ZTWM-CDGS-XS-2024-0181-五冶天府-国道542项目（二批次）</v>
      </c>
      <c r="R694" s="15"/>
    </row>
    <row r="695" hidden="1" spans="2:18">
      <c r="B695" s="28" t="s">
        <v>25</v>
      </c>
      <c r="C695" s="58">
        <v>45713</v>
      </c>
      <c r="D695" s="28" t="str">
        <f>VLOOKUP(B695,辅助信息!E:K,7,FALSE)</f>
        <v>JWDDCD2024102400111</v>
      </c>
      <c r="E695" s="28" t="str">
        <f>VLOOKUP(F695,辅助信息!A:B,2,FALSE)</f>
        <v>螺纹钢</v>
      </c>
      <c r="F695" s="28" t="s">
        <v>65</v>
      </c>
      <c r="G695" s="24">
        <v>18</v>
      </c>
      <c r="H695" s="24">
        <f>_xlfn._xlws.FILTER('[1]2025年已发货'!$E:$E,'[1]2025年已发货'!$F:$F&amp;'[1]2025年已发货'!$C:$C&amp;'[1]2025年已发货'!$G:$G&amp;'[1]2025年已发货'!$H:$H=C695&amp;F695&amp;I695&amp;J695,"未发货")</f>
        <v>18</v>
      </c>
      <c r="I695" s="28" t="str">
        <f>VLOOKUP(B695,辅助信息!E:I,3,FALSE)</f>
        <v>（五冶达州国道542项目-二工区路基五工段）四川省达州市达川区赵固镇黄家坡</v>
      </c>
      <c r="J695" s="28" t="str">
        <f>VLOOKUP(B695,辅助信息!E:I,4,FALSE)</f>
        <v>潘远林</v>
      </c>
      <c r="K695" s="28">
        <f>VLOOKUP(J695,辅助信息!H:I,2,FALSE)</f>
        <v>18281865966</v>
      </c>
      <c r="M695" s="79">
        <v>45712</v>
      </c>
      <c r="O695" s="49">
        <f ca="1" t="shared" si="18"/>
        <v>0</v>
      </c>
      <c r="P695" s="49">
        <f ca="1" t="shared" si="19"/>
        <v>124</v>
      </c>
      <c r="Q695" s="15" t="str">
        <f>VLOOKUP(B695,辅助信息!E:M,9,FALSE)</f>
        <v>ZTWM-CDGS-XS-2024-0181-五冶天府-国道542项目（二批次）</v>
      </c>
      <c r="R695" s="15"/>
    </row>
    <row r="696" hidden="1" spans="2:18">
      <c r="B696" s="28" t="s">
        <v>25</v>
      </c>
      <c r="C696" s="58">
        <v>45713</v>
      </c>
      <c r="D696" s="28" t="str">
        <f>VLOOKUP(B696,辅助信息!E:K,7,FALSE)</f>
        <v>JWDDCD2024102400111</v>
      </c>
      <c r="E696" s="28" t="str">
        <f>VLOOKUP(F696,辅助信息!A:B,2,FALSE)</f>
        <v>螺纹钢</v>
      </c>
      <c r="F696" s="28" t="s">
        <v>52</v>
      </c>
      <c r="G696" s="24">
        <v>2</v>
      </c>
      <c r="H696" s="24">
        <f>_xlfn._xlws.FILTER('[1]2025年已发货'!$E:$E,'[1]2025年已发货'!$F:$F&amp;'[1]2025年已发货'!$C:$C&amp;'[1]2025年已发货'!$G:$G&amp;'[1]2025年已发货'!$H:$H=C696&amp;F696&amp;I696&amp;J696,"未发货")</f>
        <v>2</v>
      </c>
      <c r="I696" s="28" t="str">
        <f>VLOOKUP(B696,辅助信息!E:I,3,FALSE)</f>
        <v>（五冶达州国道542项目-二工区路基五工段）四川省达州市达川区赵固镇黄家坡</v>
      </c>
      <c r="J696" s="28" t="str">
        <f>VLOOKUP(B696,辅助信息!E:I,4,FALSE)</f>
        <v>潘远林</v>
      </c>
      <c r="K696" s="28">
        <f>VLOOKUP(J696,辅助信息!H:I,2,FALSE)</f>
        <v>18281865966</v>
      </c>
      <c r="M696" s="79">
        <v>45712</v>
      </c>
      <c r="O696" s="49">
        <f ca="1" t="shared" si="18"/>
        <v>0</v>
      </c>
      <c r="P696" s="49">
        <f ca="1" t="shared" si="19"/>
        <v>124</v>
      </c>
      <c r="Q696" s="15" t="str">
        <f>VLOOKUP(B696,辅助信息!E:M,9,FALSE)</f>
        <v>ZTWM-CDGS-XS-2024-0181-五冶天府-国道542项目（二批次）</v>
      </c>
      <c r="R696" s="15"/>
    </row>
    <row r="697" hidden="1" spans="2:18">
      <c r="B697" s="28" t="s">
        <v>63</v>
      </c>
      <c r="C697" s="58">
        <v>45713</v>
      </c>
      <c r="D697" s="28" t="str">
        <f>VLOOKUP(B697,辅助信息!E:K,7,FALSE)</f>
        <v>JWDDCD2024102400111</v>
      </c>
      <c r="E697" s="28" t="str">
        <f>VLOOKUP(F697,辅助信息!A:B,2,FALSE)</f>
        <v>高线</v>
      </c>
      <c r="F697" s="28" t="s">
        <v>51</v>
      </c>
      <c r="G697" s="24">
        <v>7</v>
      </c>
      <c r="H697" s="24">
        <f>_xlfn._xlws.FILTER('[1]2025年已发货'!$E:$E,'[1]2025年已发货'!$F:$F&amp;'[1]2025年已发货'!$C:$C&amp;'[1]2025年已发货'!$G:$G&amp;'[1]2025年已发货'!$H:$H=C697&amp;F697&amp;I697&amp;J697,"未发货")</f>
        <v>7</v>
      </c>
      <c r="I697" s="28" t="str">
        <f>VLOOKUP(B697,辅助信息!E:I,3,FALSE)</f>
        <v>（五冶达州国道542项目-三工区路基六工段）四川省达州市达川区赵固镇水文村</v>
      </c>
      <c r="J697" s="28" t="str">
        <f>VLOOKUP(B697,辅助信息!E:I,4,FALSE)</f>
        <v>谭鹏程</v>
      </c>
      <c r="K697" s="28">
        <f>VLOOKUP(J697,辅助信息!H:I,2,FALSE)</f>
        <v>18280895666</v>
      </c>
      <c r="L697" s="45" t="str">
        <f>VLOOKUP(B697,辅助信息!E:J,6,FALSE)</f>
        <v>五冶建设送货单,送货车型9.6米,装货前联系收货人核实到场规格,没提前告知进场规格现场不给予接收</v>
      </c>
      <c r="M697" s="79">
        <v>45714</v>
      </c>
      <c r="O697" s="49">
        <f ca="1" t="shared" si="18"/>
        <v>0</v>
      </c>
      <c r="P697" s="49">
        <f ca="1" t="shared" si="19"/>
        <v>122</v>
      </c>
      <c r="Q697" s="15" t="str">
        <f>VLOOKUP(B697,辅助信息!E:M,9,FALSE)</f>
        <v>ZTWM-CDGS-XS-2024-0181-五冶天府-国道542项目（二批次）</v>
      </c>
      <c r="R697" s="15"/>
    </row>
    <row r="698" hidden="1" spans="2:18">
      <c r="B698" s="28" t="s">
        <v>63</v>
      </c>
      <c r="C698" s="58">
        <v>45713</v>
      </c>
      <c r="D698" s="28" t="str">
        <f>VLOOKUP(B698,辅助信息!E:K,7,FALSE)</f>
        <v>JWDDCD2024102400111</v>
      </c>
      <c r="E698" s="28" t="str">
        <f>VLOOKUP(F698,辅助信息!A:B,2,FALSE)</f>
        <v>螺纹钢</v>
      </c>
      <c r="F698" s="28" t="s">
        <v>52</v>
      </c>
      <c r="G698" s="24">
        <v>30</v>
      </c>
      <c r="H698" s="24">
        <f>_xlfn._xlws.FILTER('[1]2025年已发货'!$E:$E,'[1]2025年已发货'!$F:$F&amp;'[1]2025年已发货'!$C:$C&amp;'[1]2025年已发货'!$G:$G&amp;'[1]2025年已发货'!$H:$H=C698&amp;F698&amp;I698&amp;J698,"未发货")</f>
        <v>30</v>
      </c>
      <c r="I698" s="28" t="str">
        <f>VLOOKUP(B698,辅助信息!E:I,3,FALSE)</f>
        <v>（五冶达州国道542项目-三工区路基六工段）四川省达州市达川区赵固镇水文村</v>
      </c>
      <c r="J698" s="28" t="str">
        <f>VLOOKUP(B698,辅助信息!E:I,4,FALSE)</f>
        <v>谭鹏程</v>
      </c>
      <c r="K698" s="28">
        <f>VLOOKUP(J698,辅助信息!H:I,2,FALSE)</f>
        <v>18280895666</v>
      </c>
      <c r="M698" s="79">
        <v>45714</v>
      </c>
      <c r="O698" s="49">
        <f ca="1" t="shared" si="18"/>
        <v>0</v>
      </c>
      <c r="P698" s="49">
        <f ca="1" t="shared" si="19"/>
        <v>122</v>
      </c>
      <c r="Q698" s="15" t="str">
        <f>VLOOKUP(B698,辅助信息!E:M,9,FALSE)</f>
        <v>ZTWM-CDGS-XS-2024-0181-五冶天府-国道542项目（二批次）</v>
      </c>
      <c r="R698" s="15"/>
    </row>
    <row r="699" hidden="1" spans="2:18">
      <c r="B699" s="28" t="s">
        <v>75</v>
      </c>
      <c r="C699" s="58">
        <v>45713</v>
      </c>
      <c r="D699" s="28" t="str">
        <f>VLOOKUP(B699,辅助信息!E:K,7,FALSE)</f>
        <v>JWDDCD2024102400111</v>
      </c>
      <c r="E699" s="28" t="str">
        <f>VLOOKUP(F699,辅助信息!A:B,2,FALSE)</f>
        <v>螺纹钢</v>
      </c>
      <c r="F699" s="28" t="s">
        <v>65</v>
      </c>
      <c r="G699" s="24">
        <v>30</v>
      </c>
      <c r="H699" s="24">
        <f>_xlfn._xlws.FILTER('[1]2025年已发货'!$E:$E,'[1]2025年已发货'!$F:$F&amp;'[1]2025年已发货'!$C:$C&amp;'[1]2025年已发货'!$G:$G&amp;'[1]2025年已发货'!$H:$H=C699&amp;F699&amp;I699&amp;J699,"未发货")</f>
        <v>30</v>
      </c>
      <c r="I699" s="28" t="str">
        <f>VLOOKUP(B699,辅助信息!E:I,3,FALSE)</f>
        <v>（五冶达州国道542项目-一工区桥梁一工段）四川省达州市四川省达州市达川区石桥镇武寨村</v>
      </c>
      <c r="J699" s="28" t="str">
        <f>VLOOKUP(B699,辅助信息!E:I,4,FALSE)</f>
        <v>杨勇</v>
      </c>
      <c r="K699" s="28">
        <f>VLOOKUP(J699,辅助信息!H:I,2,FALSE)</f>
        <v>18398563998</v>
      </c>
      <c r="L699" s="45" t="str">
        <f>VLOOKUP(B699,辅助信息!E:J,6,FALSE)</f>
        <v>五冶建设送货单,送货车型13米,装货前联系收货人核实到场规格,没提前告知进场规格现场不给予接收</v>
      </c>
      <c r="M699" s="79">
        <v>45716</v>
      </c>
      <c r="O699" s="49">
        <f ca="1" t="shared" si="18"/>
        <v>0</v>
      </c>
      <c r="P699" s="49">
        <f ca="1" t="shared" si="19"/>
        <v>120</v>
      </c>
      <c r="Q699" s="15" t="str">
        <f>VLOOKUP(B699,辅助信息!E:M,9,FALSE)</f>
        <v>ZTWM-CDGS-XS-2024-0181-五冶天府-国道542项目（二批次）</v>
      </c>
      <c r="R699" s="15"/>
    </row>
    <row r="700" hidden="1" spans="2:18">
      <c r="B700" s="28" t="s">
        <v>75</v>
      </c>
      <c r="C700" s="58">
        <v>45713</v>
      </c>
      <c r="D700" s="28" t="str">
        <f>VLOOKUP(B700,辅助信息!E:K,7,FALSE)</f>
        <v>JWDDCD2024102400111</v>
      </c>
      <c r="E700" s="28" t="str">
        <f>VLOOKUP(F700,辅助信息!A:B,2,FALSE)</f>
        <v>螺纹钢</v>
      </c>
      <c r="F700" s="28" t="s">
        <v>52</v>
      </c>
      <c r="G700" s="24">
        <v>30</v>
      </c>
      <c r="H700" s="24" t="str">
        <f>_xlfn._xlws.FILTER('[1]2025年已发货'!$E:$E,'[1]2025年已发货'!$F:$F&amp;'[1]2025年已发货'!$C:$C&amp;'[1]2025年已发货'!$G:$G&amp;'[1]2025年已发货'!$H:$H=C700&amp;F700&amp;I700&amp;J700,"未发货")</f>
        <v>未发货</v>
      </c>
      <c r="I700" s="28" t="str">
        <f>VLOOKUP(B700,辅助信息!E:I,3,FALSE)</f>
        <v>（五冶达州国道542项目-一工区桥梁一工段）四川省达州市四川省达州市达川区石桥镇武寨村</v>
      </c>
      <c r="J700" s="28" t="str">
        <f>VLOOKUP(B700,辅助信息!E:I,4,FALSE)</f>
        <v>杨勇</v>
      </c>
      <c r="K700" s="28">
        <f>VLOOKUP(J700,辅助信息!H:I,2,FALSE)</f>
        <v>18398563998</v>
      </c>
      <c r="M700" s="79">
        <v>45716</v>
      </c>
      <c r="O700" s="49">
        <f ca="1" t="shared" si="18"/>
        <v>0</v>
      </c>
      <c r="P700" s="49">
        <f ca="1" t="shared" si="19"/>
        <v>120</v>
      </c>
      <c r="Q700" s="15" t="str">
        <f>VLOOKUP(B700,辅助信息!E:M,9,FALSE)</f>
        <v>ZTWM-CDGS-XS-2024-0181-五冶天府-国道542项目（二批次）</v>
      </c>
      <c r="R700" s="15"/>
    </row>
    <row r="701" hidden="1" spans="2:18">
      <c r="B701" s="71" t="s">
        <v>75</v>
      </c>
      <c r="C701" s="58">
        <v>45713</v>
      </c>
      <c r="D701" s="71" t="str">
        <f>VLOOKUP(B701,辅助信息!E:K,7,FALSE)</f>
        <v>JWDDCD2024102400111</v>
      </c>
      <c r="E701" s="71" t="str">
        <f>VLOOKUP(F701,辅助信息!A:B,2,FALSE)</f>
        <v>螺纹钢</v>
      </c>
      <c r="F701" s="71" t="s">
        <v>86</v>
      </c>
      <c r="G701" s="73">
        <v>30</v>
      </c>
      <c r="H701" s="73">
        <f>_xlfn._xlws.FILTER('[1]2025年已发货'!$E:$E,'[1]2025年已发货'!$F:$F&amp;'[1]2025年已发货'!$C:$C&amp;'[1]2025年已发货'!$G:$G&amp;'[1]2025年已发货'!$H:$H=C701&amp;F701&amp;I701&amp;J701,"未发货")</f>
        <v>30</v>
      </c>
      <c r="I701" s="71" t="str">
        <f>VLOOKUP(B701,辅助信息!E:I,3,FALSE)</f>
        <v>（五冶达州国道542项目-一工区桥梁一工段）四川省达州市四川省达州市达川区石桥镇武寨村</v>
      </c>
      <c r="J701" s="71" t="str">
        <f>VLOOKUP(B701,辅助信息!E:I,4,FALSE)</f>
        <v>杨勇</v>
      </c>
      <c r="K701" s="71">
        <f>VLOOKUP(J701,辅助信息!H:I,2,FALSE)</f>
        <v>18398563998</v>
      </c>
      <c r="M701" s="79">
        <v>45716</v>
      </c>
      <c r="O701" s="49">
        <f ca="1" t="shared" si="18"/>
        <v>0</v>
      </c>
      <c r="P701" s="49">
        <f ca="1" t="shared" si="19"/>
        <v>120</v>
      </c>
      <c r="Q701" s="15" t="str">
        <f>VLOOKUP(B701,辅助信息!E:M,9,FALSE)</f>
        <v>ZTWM-CDGS-XS-2024-0181-五冶天府-国道542项目（二批次）</v>
      </c>
      <c r="R701" s="15"/>
    </row>
    <row r="702" hidden="1" spans="1:18">
      <c r="A702" s="70" t="s">
        <v>96</v>
      </c>
      <c r="B702" s="28" t="s">
        <v>43</v>
      </c>
      <c r="C702" s="58">
        <v>45713</v>
      </c>
      <c r="D702" s="28" t="str">
        <f>VLOOKUP(B702,辅助信息!E:K,7,FALSE)</f>
        <v>JWDDCD2024101600090</v>
      </c>
      <c r="E702" s="28" t="str">
        <f>VLOOKUP(F702,辅助信息!A:B,2,FALSE)</f>
        <v>盘螺</v>
      </c>
      <c r="F702" s="28" t="s">
        <v>49</v>
      </c>
      <c r="G702" s="24">
        <v>12</v>
      </c>
      <c r="H702" s="24">
        <f>_xlfn._xlws.FILTER('[1]2025年已发货'!$E:$E,'[1]2025年已发货'!$F:$F&amp;'[1]2025年已发货'!$C:$C&amp;'[1]2025年已发货'!$G:$G&amp;'[1]2025年已发货'!$H:$H=C702&amp;F702&amp;I702&amp;J702,"未发货")</f>
        <v>12</v>
      </c>
      <c r="I702" s="28" t="str">
        <f>VLOOKUP(B702,辅助信息!E:I,3,FALSE)</f>
        <v>（达州市公共卫生医疗中心项目-二标-3号楼）达州市通川区西外复兴镇公共卫生临床医疗中心项目</v>
      </c>
      <c r="J702" s="28" t="str">
        <f>VLOOKUP(B702,辅助信息!E:I,4,FALSE)</f>
        <v>黄永林</v>
      </c>
      <c r="K702" s="28">
        <f>VLOOKUP(J702,辅助信息!H:I,2,FALSE)</f>
        <v>15982487227</v>
      </c>
      <c r="L702" s="65" t="str">
        <f>VLOOKUP(B702,辅助信息!E:J,6,FALSE)</f>
        <v>提前联系到场规格,一天到场车辆不低于2车</v>
      </c>
      <c r="M702" s="79">
        <v>45714</v>
      </c>
      <c r="O702" s="49">
        <f ca="1" t="shared" si="18"/>
        <v>0</v>
      </c>
      <c r="P702" s="49">
        <f ca="1" t="shared" si="19"/>
        <v>122</v>
      </c>
      <c r="Q702" s="15"/>
      <c r="R702" s="15"/>
    </row>
    <row r="703" hidden="1" spans="1:18">
      <c r="A703" s="66"/>
      <c r="B703" s="28" t="s">
        <v>43</v>
      </c>
      <c r="C703" s="58">
        <v>45713</v>
      </c>
      <c r="D703" s="28" t="str">
        <f>VLOOKUP(B703,辅助信息!E:K,7,FALSE)</f>
        <v>JWDDCD2024101600090</v>
      </c>
      <c r="E703" s="28" t="str">
        <f>VLOOKUP(F703,辅助信息!A:B,2,FALSE)</f>
        <v>盘螺</v>
      </c>
      <c r="F703" s="28" t="s">
        <v>40</v>
      </c>
      <c r="G703" s="24">
        <v>9</v>
      </c>
      <c r="H703" s="24">
        <f>_xlfn._xlws.FILTER('[1]2025年已发货'!$E:$E,'[1]2025年已发货'!$F:$F&amp;'[1]2025年已发货'!$C:$C&amp;'[1]2025年已发货'!$G:$G&amp;'[1]2025年已发货'!$H:$H=C703&amp;F703&amp;I703&amp;J703,"未发货")</f>
        <v>9</v>
      </c>
      <c r="I703" s="28" t="str">
        <f>VLOOKUP(B703,辅助信息!E:I,3,FALSE)</f>
        <v>（达州市公共卫生医疗中心项目-二标-3号楼）达州市通川区西外复兴镇公共卫生临床医疗中心项目</v>
      </c>
      <c r="J703" s="28" t="str">
        <f>VLOOKUP(B703,辅助信息!E:I,4,FALSE)</f>
        <v>黄永林</v>
      </c>
      <c r="K703" s="28">
        <f>VLOOKUP(J703,辅助信息!H:I,2,FALSE)</f>
        <v>15982487227</v>
      </c>
      <c r="L703" s="66"/>
      <c r="M703" s="79">
        <v>45714</v>
      </c>
      <c r="O703" s="49">
        <f ca="1" t="shared" si="18"/>
        <v>0</v>
      </c>
      <c r="P703" s="49">
        <f ca="1" t="shared" si="19"/>
        <v>122</v>
      </c>
      <c r="Q703" s="15"/>
      <c r="R703" s="15"/>
    </row>
    <row r="704" hidden="1" spans="1:18">
      <c r="A704" s="66"/>
      <c r="B704" s="28" t="s">
        <v>43</v>
      </c>
      <c r="C704" s="58">
        <v>45713</v>
      </c>
      <c r="D704" s="28" t="str">
        <f>VLOOKUP(B704,辅助信息!E:K,7,FALSE)</f>
        <v>JWDDCD2024101600090</v>
      </c>
      <c r="E704" s="28" t="str">
        <f>VLOOKUP(F704,辅助信息!A:B,2,FALSE)</f>
        <v>螺纹钢</v>
      </c>
      <c r="F704" s="28" t="s">
        <v>27</v>
      </c>
      <c r="G704" s="24">
        <v>25</v>
      </c>
      <c r="H704" s="24">
        <f>_xlfn._xlws.FILTER('[1]2025年已发货'!$E:$E,'[1]2025年已发货'!$F:$F&amp;'[1]2025年已发货'!$C:$C&amp;'[1]2025年已发货'!$G:$G&amp;'[1]2025年已发货'!$H:$H=C704&amp;F704&amp;I704&amp;J704,"未发货")</f>
        <v>25</v>
      </c>
      <c r="I704" s="28" t="str">
        <f>VLOOKUP(B704,辅助信息!E:I,3,FALSE)</f>
        <v>（达州市公共卫生医疗中心项目-二标-3号楼）达州市通川区西外复兴镇公共卫生临床医疗中心项目</v>
      </c>
      <c r="J704" s="28" t="str">
        <f>VLOOKUP(B704,辅助信息!E:I,4,FALSE)</f>
        <v>黄永林</v>
      </c>
      <c r="K704" s="28">
        <f>VLOOKUP(J704,辅助信息!H:I,2,FALSE)</f>
        <v>15982487227</v>
      </c>
      <c r="L704" s="66"/>
      <c r="M704" s="79">
        <v>45714</v>
      </c>
      <c r="O704" s="49">
        <f ca="1" t="shared" si="18"/>
        <v>0</v>
      </c>
      <c r="P704" s="49">
        <f ca="1" t="shared" si="19"/>
        <v>122</v>
      </c>
      <c r="Q704" s="15"/>
      <c r="R704" s="15"/>
    </row>
    <row r="705" hidden="1" spans="1:18">
      <c r="A705" s="66"/>
      <c r="B705" s="28" t="s">
        <v>104</v>
      </c>
      <c r="C705" s="58">
        <v>45713</v>
      </c>
      <c r="D705" s="28" t="str">
        <f>VLOOKUP(B705,辅助信息!E:K,7,FALSE)</f>
        <v>JWDDCD2024101600090</v>
      </c>
      <c r="E705" s="28" t="str">
        <f>VLOOKUP(F705,辅助信息!A:B,2,FALSE)</f>
        <v>盘螺</v>
      </c>
      <c r="F705" s="28" t="s">
        <v>40</v>
      </c>
      <c r="G705" s="24">
        <v>7</v>
      </c>
      <c r="H705" s="24">
        <f>_xlfn._xlws.FILTER('[1]2025年已发货'!$E:$E,'[1]2025年已发货'!$F:$F&amp;'[1]2025年已发货'!$C:$C&amp;'[1]2025年已发货'!$G:$G&amp;'[1]2025年已发货'!$H:$H=C705&amp;F705&amp;I705&amp;J705,"未发货")</f>
        <v>7</v>
      </c>
      <c r="I705" s="28" t="str">
        <f>VLOOKUP(B705,辅助信息!E:I,3,FALSE)</f>
        <v>（达州市公共卫生医疗中心项目-二标-78号楼）达州市通川区西外复兴镇公共卫生临床医疗中心项目</v>
      </c>
      <c r="J705" s="28" t="str">
        <f>VLOOKUP(B705,辅助信息!E:I,4,FALSE)</f>
        <v>黄永林</v>
      </c>
      <c r="K705" s="28">
        <f>VLOOKUP(J705,辅助信息!H:I,2,FALSE)</f>
        <v>15982487227</v>
      </c>
      <c r="L705" s="66"/>
      <c r="M705" s="79">
        <v>45714</v>
      </c>
      <c r="O705" s="49">
        <f ca="1" t="shared" si="18"/>
        <v>0</v>
      </c>
      <c r="P705" s="49">
        <f ca="1" t="shared" si="19"/>
        <v>122</v>
      </c>
      <c r="Q705" s="15"/>
      <c r="R705" s="15"/>
    </row>
    <row r="706" hidden="1" spans="1:18">
      <c r="A706" s="66"/>
      <c r="B706" s="28" t="s">
        <v>104</v>
      </c>
      <c r="C706" s="58">
        <v>45713</v>
      </c>
      <c r="D706" s="28" t="str">
        <f>VLOOKUP(B706,辅助信息!E:K,7,FALSE)</f>
        <v>JWDDCD2024101600090</v>
      </c>
      <c r="E706" s="28" t="str">
        <f>VLOOKUP(F706,辅助信息!A:B,2,FALSE)</f>
        <v>盘螺</v>
      </c>
      <c r="F706" s="28" t="s">
        <v>41</v>
      </c>
      <c r="G706" s="24">
        <v>4</v>
      </c>
      <c r="H706" s="24">
        <f>_xlfn._xlws.FILTER('[1]2025年已发货'!$E:$E,'[1]2025年已发货'!$F:$F&amp;'[1]2025年已发货'!$C:$C&amp;'[1]2025年已发货'!$G:$G&amp;'[1]2025年已发货'!$H:$H=C706&amp;F706&amp;I706&amp;J706,"未发货")</f>
        <v>4</v>
      </c>
      <c r="I706" s="28" t="str">
        <f>VLOOKUP(B706,辅助信息!E:I,3,FALSE)</f>
        <v>（达州市公共卫生医疗中心项目-二标-78号楼）达州市通川区西外复兴镇公共卫生临床医疗中心项目</v>
      </c>
      <c r="J706" s="28" t="str">
        <f>VLOOKUP(B706,辅助信息!E:I,4,FALSE)</f>
        <v>黄永林</v>
      </c>
      <c r="K706" s="28">
        <f>VLOOKUP(J706,辅助信息!H:I,2,FALSE)</f>
        <v>15982487227</v>
      </c>
      <c r="L706" s="66"/>
      <c r="M706" s="79">
        <v>45714</v>
      </c>
      <c r="O706" s="49">
        <f ca="1" t="shared" si="18"/>
        <v>0</v>
      </c>
      <c r="P706" s="49">
        <f ca="1" t="shared" si="19"/>
        <v>122</v>
      </c>
      <c r="Q706" s="15"/>
      <c r="R706" s="15"/>
    </row>
    <row r="707" hidden="1" spans="1:18">
      <c r="A707" s="64"/>
      <c r="B707" s="28" t="s">
        <v>104</v>
      </c>
      <c r="C707" s="58">
        <v>45713</v>
      </c>
      <c r="D707" s="28" t="str">
        <f>VLOOKUP(B707,辅助信息!E:K,7,FALSE)</f>
        <v>JWDDCD2024101600090</v>
      </c>
      <c r="E707" s="28" t="str">
        <f>VLOOKUP(F707,辅助信息!A:B,2,FALSE)</f>
        <v>螺纹钢</v>
      </c>
      <c r="F707" s="28" t="s">
        <v>27</v>
      </c>
      <c r="G707" s="24">
        <v>18</v>
      </c>
      <c r="H707" s="24">
        <f>_xlfn._xlws.FILTER('[1]2025年已发货'!$E:$E,'[1]2025年已发货'!$F:$F&amp;'[1]2025年已发货'!$C:$C&amp;'[1]2025年已发货'!$G:$G&amp;'[1]2025年已发货'!$H:$H=C707&amp;F707&amp;I707&amp;J707,"未发货")</f>
        <v>18</v>
      </c>
      <c r="I707" s="28" t="str">
        <f>VLOOKUP(B707,辅助信息!E:I,3,FALSE)</f>
        <v>（达州市公共卫生医疗中心项目-二标-78号楼）达州市通川区西外复兴镇公共卫生临床医疗中心项目</v>
      </c>
      <c r="J707" s="28" t="str">
        <f>VLOOKUP(B707,辅助信息!E:I,4,FALSE)</f>
        <v>黄永林</v>
      </c>
      <c r="K707" s="28">
        <f>VLOOKUP(J707,辅助信息!H:I,2,FALSE)</f>
        <v>15982487227</v>
      </c>
      <c r="L707" s="64"/>
      <c r="M707" s="79">
        <v>45714</v>
      </c>
      <c r="O707" s="49">
        <f ca="1" t="shared" si="18"/>
        <v>0</v>
      </c>
      <c r="P707" s="49">
        <f ca="1" t="shared" si="19"/>
        <v>122</v>
      </c>
      <c r="Q707" s="15"/>
      <c r="R707" s="15"/>
    </row>
    <row r="708" hidden="1" spans="1:18">
      <c r="A708" s="86" t="s">
        <v>105</v>
      </c>
      <c r="B708" s="28" t="s">
        <v>99</v>
      </c>
      <c r="C708" s="58">
        <v>45713</v>
      </c>
      <c r="D708" s="28" t="str">
        <f>VLOOKUP(B708,辅助信息!E:K,7,FALSE)</f>
        <v>JWDDCD2025051000019</v>
      </c>
      <c r="E708" s="28" t="str">
        <f>VLOOKUP(F708,辅助信息!A:B,2,FALSE)</f>
        <v>高线</v>
      </c>
      <c r="F708" s="28" t="s">
        <v>53</v>
      </c>
      <c r="G708" s="28">
        <v>2.5</v>
      </c>
      <c r="H708" s="28">
        <f>_xlfn._xlws.FILTER('[1]2025年已发货'!$E:$E,'[1]2025年已发货'!$F:$F&amp;'[1]2025年已发货'!$C:$C&amp;'[1]2025年已发货'!$G:$G&amp;'[1]2025年已发货'!$H:$H=C708&amp;F708&amp;I708&amp;J708,"未发货")</f>
        <v>2.5</v>
      </c>
      <c r="I708" s="28" t="str">
        <f>VLOOKUP(B708,辅助信息!E:I,3,FALSE)</f>
        <v>(五冶钢构医学科学产业园建设项目房建连接线道路工程)四川省南充市顺庆区搬罾街道学府大道二段</v>
      </c>
      <c r="J708" s="28" t="str">
        <f>VLOOKUP(B708,辅助信息!E:I,4,FALSE)</f>
        <v>刘建中</v>
      </c>
      <c r="K708" s="28">
        <f>VLOOKUP(J708,辅助信息!H:I,2,FALSE)</f>
        <v>13908143055</v>
      </c>
      <c r="L708" s="49" t="s">
        <v>34</v>
      </c>
      <c r="M708" s="82">
        <v>45709</v>
      </c>
      <c r="N708" s="15"/>
      <c r="O708" s="15">
        <f ca="1" t="shared" si="18"/>
        <v>0</v>
      </c>
      <c r="P708" s="15">
        <f ca="1" t="shared" si="19"/>
        <v>127</v>
      </c>
      <c r="Q708" s="15" t="str">
        <f>VLOOKUP(B708,辅助信息!E:M,9,FALSE)</f>
        <v>ZTWM-CDGS-XS-2024-0248-五冶钢构-南充市医学院项目</v>
      </c>
      <c r="R708" s="15"/>
    </row>
    <row r="709" hidden="1" spans="1:18">
      <c r="A709" s="66"/>
      <c r="B709" s="28" t="s">
        <v>99</v>
      </c>
      <c r="C709" s="58">
        <v>45713</v>
      </c>
      <c r="D709" s="28" t="str">
        <f>VLOOKUP(B709,辅助信息!E:K,7,FALSE)</f>
        <v>JWDDCD2025051000019</v>
      </c>
      <c r="E709" s="28" t="str">
        <f>VLOOKUP(F709,辅助信息!A:B,2,FALSE)</f>
        <v>高线</v>
      </c>
      <c r="F709" s="28" t="s">
        <v>51</v>
      </c>
      <c r="G709" s="28">
        <v>2.5</v>
      </c>
      <c r="H709" s="28">
        <f>_xlfn._xlws.FILTER('[1]2025年已发货'!$E:$E,'[1]2025年已发货'!$F:$F&amp;'[1]2025年已发货'!$C:$C&amp;'[1]2025年已发货'!$G:$G&amp;'[1]2025年已发货'!$H:$H=C709&amp;F709&amp;I709&amp;J709,"未发货")</f>
        <v>2.5</v>
      </c>
      <c r="I709" s="28" t="str">
        <f>VLOOKUP(B709,辅助信息!E:I,3,FALSE)</f>
        <v>(五冶钢构医学科学产业园建设项目房建连接线道路工程)四川省南充市顺庆区搬罾街道学府大道二段</v>
      </c>
      <c r="J709" s="28" t="str">
        <f>VLOOKUP(B709,辅助信息!E:I,4,FALSE)</f>
        <v>刘建中</v>
      </c>
      <c r="K709" s="28">
        <f>VLOOKUP(J709,辅助信息!H:I,2,FALSE)</f>
        <v>13908143055</v>
      </c>
      <c r="L709" s="15"/>
      <c r="M709" s="82">
        <v>45709</v>
      </c>
      <c r="N709" s="15"/>
      <c r="O709" s="15">
        <f ca="1" t="shared" si="18"/>
        <v>0</v>
      </c>
      <c r="P709" s="15">
        <f ca="1" t="shared" si="19"/>
        <v>127</v>
      </c>
      <c r="Q709" s="15" t="str">
        <f>VLOOKUP(B709,辅助信息!E:M,9,FALSE)</f>
        <v>ZTWM-CDGS-XS-2024-0248-五冶钢构-南充市医学院项目</v>
      </c>
      <c r="R709" s="15"/>
    </row>
    <row r="710" hidden="1" spans="1:18">
      <c r="A710" s="66"/>
      <c r="B710" s="28" t="s">
        <v>99</v>
      </c>
      <c r="C710" s="58">
        <v>45713</v>
      </c>
      <c r="D710" s="28" t="str">
        <f>VLOOKUP(B710,辅助信息!E:K,7,FALSE)</f>
        <v>JWDDCD2025051000019</v>
      </c>
      <c r="E710" s="28" t="str">
        <f>VLOOKUP(F710,辅助信息!A:B,2,FALSE)</f>
        <v>螺纹钢</v>
      </c>
      <c r="F710" s="28" t="s">
        <v>27</v>
      </c>
      <c r="G710" s="28">
        <v>17</v>
      </c>
      <c r="H710" s="28">
        <f>_xlfn._xlws.FILTER('[1]2025年已发货'!$E:$E,'[1]2025年已发货'!$F:$F&amp;'[1]2025年已发货'!$C:$C&amp;'[1]2025年已发货'!$G:$G&amp;'[1]2025年已发货'!$H:$H=C710&amp;F710&amp;I710&amp;J710,"未发货")</f>
        <v>18</v>
      </c>
      <c r="I710" s="28" t="str">
        <f>VLOOKUP(B710,辅助信息!E:I,3,FALSE)</f>
        <v>(五冶钢构医学科学产业园建设项目房建连接线道路工程)四川省南充市顺庆区搬罾街道学府大道二段</v>
      </c>
      <c r="J710" s="28" t="str">
        <f>VLOOKUP(B710,辅助信息!E:I,4,FALSE)</f>
        <v>刘建中</v>
      </c>
      <c r="K710" s="28">
        <f>VLOOKUP(J710,辅助信息!H:I,2,FALSE)</f>
        <v>13908143055</v>
      </c>
      <c r="L710" s="15"/>
      <c r="M710" s="82">
        <v>45709</v>
      </c>
      <c r="N710" s="15"/>
      <c r="O710" s="15">
        <f ca="1" t="shared" si="18"/>
        <v>0</v>
      </c>
      <c r="P710" s="15">
        <f ca="1" t="shared" si="19"/>
        <v>127</v>
      </c>
      <c r="Q710" s="15" t="str">
        <f>VLOOKUP(B710,辅助信息!E:M,9,FALSE)</f>
        <v>ZTWM-CDGS-XS-2024-0248-五冶钢构-南充市医学院项目</v>
      </c>
      <c r="R710" s="15"/>
    </row>
    <row r="711" hidden="1" spans="1:18">
      <c r="A711" s="66"/>
      <c r="B711" s="28" t="s">
        <v>99</v>
      </c>
      <c r="C711" s="58">
        <v>45713</v>
      </c>
      <c r="D711" s="28" t="str">
        <f>VLOOKUP(B711,辅助信息!E:K,7,FALSE)</f>
        <v>JWDDCD2025051000019</v>
      </c>
      <c r="E711" s="28" t="str">
        <f>VLOOKUP(F711,辅助信息!A:B,2,FALSE)</f>
        <v>螺纹钢</v>
      </c>
      <c r="F711" s="28" t="s">
        <v>19</v>
      </c>
      <c r="G711" s="28">
        <v>10</v>
      </c>
      <c r="H711" s="28">
        <f>_xlfn._xlws.FILTER('[1]2025年已发货'!$E:$E,'[1]2025年已发货'!$F:$F&amp;'[1]2025年已发货'!$C:$C&amp;'[1]2025年已发货'!$G:$G&amp;'[1]2025年已发货'!$H:$H=C711&amp;F711&amp;I711&amp;J711,"未发货")</f>
        <v>9</v>
      </c>
      <c r="I711" s="28" t="str">
        <f>VLOOKUP(B711,辅助信息!E:I,3,FALSE)</f>
        <v>(五冶钢构医学科学产业园建设项目房建连接线道路工程)四川省南充市顺庆区搬罾街道学府大道二段</v>
      </c>
      <c r="J711" s="28" t="str">
        <f>VLOOKUP(B711,辅助信息!E:I,4,FALSE)</f>
        <v>刘建中</v>
      </c>
      <c r="K711" s="28">
        <f>VLOOKUP(J711,辅助信息!H:I,2,FALSE)</f>
        <v>13908143055</v>
      </c>
      <c r="L711" s="15"/>
      <c r="M711" s="82">
        <v>45709</v>
      </c>
      <c r="N711" s="15"/>
      <c r="O711" s="15">
        <f ca="1" t="shared" si="18"/>
        <v>0</v>
      </c>
      <c r="P711" s="15">
        <f ca="1" t="shared" si="19"/>
        <v>127</v>
      </c>
      <c r="Q711" s="15" t="str">
        <f>VLOOKUP(B711,辅助信息!E:M,9,FALSE)</f>
        <v>ZTWM-CDGS-XS-2024-0248-五冶钢构-南充市医学院项目</v>
      </c>
      <c r="R711" s="15"/>
    </row>
    <row r="712" hidden="1" spans="1:18">
      <c r="A712" s="64"/>
      <c r="B712" s="28" t="s">
        <v>99</v>
      </c>
      <c r="C712" s="58">
        <v>45713</v>
      </c>
      <c r="D712" s="28" t="str">
        <f>VLOOKUP(B712,辅助信息!E:K,7,FALSE)</f>
        <v>JWDDCD2025051000019</v>
      </c>
      <c r="E712" s="28" t="str">
        <f>VLOOKUP(F712,辅助信息!A:B,2,FALSE)</f>
        <v>螺纹钢</v>
      </c>
      <c r="F712" s="28" t="s">
        <v>32</v>
      </c>
      <c r="G712" s="28">
        <v>3</v>
      </c>
      <c r="H712" s="28">
        <f>_xlfn._xlws.FILTER('[1]2025年已发货'!$E:$E,'[1]2025年已发货'!$F:$F&amp;'[1]2025年已发货'!$C:$C&amp;'[1]2025年已发货'!$G:$G&amp;'[1]2025年已发货'!$H:$H=C712&amp;F712&amp;I712&amp;J712,"未发货")</f>
        <v>3</v>
      </c>
      <c r="I712" s="28" t="str">
        <f>VLOOKUP(B712,辅助信息!E:I,3,FALSE)</f>
        <v>(五冶钢构医学科学产业园建设项目房建连接线道路工程)四川省南充市顺庆区搬罾街道学府大道二段</v>
      </c>
      <c r="J712" s="28" t="str">
        <f>VLOOKUP(B712,辅助信息!E:I,4,FALSE)</f>
        <v>刘建中</v>
      </c>
      <c r="K712" s="28">
        <f>VLOOKUP(J712,辅助信息!H:I,2,FALSE)</f>
        <v>13908143055</v>
      </c>
      <c r="L712" s="15"/>
      <c r="M712" s="82">
        <v>45709</v>
      </c>
      <c r="N712" s="15"/>
      <c r="O712" s="15">
        <f ca="1" t="shared" si="18"/>
        <v>0</v>
      </c>
      <c r="P712" s="15">
        <f ca="1" t="shared" si="19"/>
        <v>127</v>
      </c>
      <c r="Q712" s="15" t="str">
        <f>VLOOKUP(B712,辅助信息!E:M,9,FALSE)</f>
        <v>ZTWM-CDGS-XS-2024-0248-五冶钢构-南充市医学院项目</v>
      </c>
      <c r="R712" s="15"/>
    </row>
    <row r="713" hidden="1" spans="2:18">
      <c r="B713" s="28" t="s">
        <v>79</v>
      </c>
      <c r="C713" s="58">
        <v>45713</v>
      </c>
      <c r="D713" s="28" t="str">
        <f>VLOOKUP(B713,辅助信息!E:K,7,FALSE)</f>
        <v>JWDDCD2024102400111</v>
      </c>
      <c r="E713" s="28" t="str">
        <f>VLOOKUP(F713,辅助信息!A:B,2,FALSE)</f>
        <v>盘螺</v>
      </c>
      <c r="F713" s="28" t="s">
        <v>40</v>
      </c>
      <c r="G713" s="24">
        <v>2</v>
      </c>
      <c r="H713" s="28">
        <f>_xlfn._xlws.FILTER('[1]2025年已发货'!$E:$E,'[1]2025年已发货'!$F:$F&amp;'[1]2025年已发货'!$C:$C&amp;'[1]2025年已发货'!$G:$G&amp;'[1]2025年已发货'!$H:$H=C713&amp;F713&amp;I713&amp;J713,"未发货")</f>
        <v>2.5</v>
      </c>
      <c r="I713" s="28" t="str">
        <f>VLOOKUP(B713,辅助信息!E:I,3,FALSE)</f>
        <v>（五冶达州国道542项目-养护工区）四川省达州市达川区管村镇油房村</v>
      </c>
      <c r="J713" s="28" t="str">
        <f>VLOOKUP(B713,辅助信息!E:I,4,FALSE)</f>
        <v>侯自强</v>
      </c>
      <c r="K713" s="28">
        <f>VLOOKUP(J713,辅助信息!H:I,2,FALSE)</f>
        <v>13281725223</v>
      </c>
      <c r="L713" s="45" t="str">
        <f>VLOOKUP(B713,辅助信息!E:J,6,FALSE)</f>
        <v>五冶建设送货单,送货车型9.6米,装货前联系收货人核实到场规格,没提前告知进场规格现场不给予接收</v>
      </c>
      <c r="M713" s="45"/>
      <c r="N713" s="45"/>
      <c r="O713" s="45"/>
      <c r="P713" s="45"/>
      <c r="Q713" s="15"/>
      <c r="R713" s="15"/>
    </row>
    <row r="714" hidden="1" spans="2:18">
      <c r="B714" s="28" t="s">
        <v>79</v>
      </c>
      <c r="C714" s="58">
        <v>45713</v>
      </c>
      <c r="D714" s="28" t="str">
        <f>VLOOKUP(B714,辅助信息!E:K,7,FALSE)</f>
        <v>JWDDCD2024102400111</v>
      </c>
      <c r="E714" s="28" t="str">
        <f>VLOOKUP(F714,辅助信息!A:B,2,FALSE)</f>
        <v>螺纹钢</v>
      </c>
      <c r="F714" s="28" t="s">
        <v>27</v>
      </c>
      <c r="G714" s="24">
        <v>3</v>
      </c>
      <c r="H714" s="28">
        <f>_xlfn._xlws.FILTER('[1]2025年已发货'!$E:$E,'[1]2025年已发货'!$F:$F&amp;'[1]2025年已发货'!$C:$C&amp;'[1]2025年已发货'!$G:$G&amp;'[1]2025年已发货'!$H:$H=C714&amp;F714&amp;I714&amp;J714,"未发货")</f>
        <v>3</v>
      </c>
      <c r="I714" s="28" t="str">
        <f>VLOOKUP(B714,辅助信息!E:I,3,FALSE)</f>
        <v>（五冶达州国道542项目-养护工区）四川省达州市达川区管村镇油房村</v>
      </c>
      <c r="J714" s="28" t="str">
        <f>VLOOKUP(B714,辅助信息!E:I,4,FALSE)</f>
        <v>侯自强</v>
      </c>
      <c r="K714" s="28">
        <f>VLOOKUP(J714,辅助信息!H:I,2,FALSE)</f>
        <v>13281725223</v>
      </c>
      <c r="M714" s="45"/>
      <c r="N714" s="45"/>
      <c r="O714" s="45"/>
      <c r="P714" s="45"/>
      <c r="Q714" s="15"/>
      <c r="R714" s="15"/>
    </row>
    <row r="715" hidden="1" spans="2:18">
      <c r="B715" s="28" t="s">
        <v>79</v>
      </c>
      <c r="C715" s="58">
        <v>45713</v>
      </c>
      <c r="D715" s="28" t="str">
        <f>VLOOKUP(B715,辅助信息!E:K,7,FALSE)</f>
        <v>JWDDCD2024102400111</v>
      </c>
      <c r="E715" s="28" t="str">
        <f>VLOOKUP(F715,辅助信息!A:B,2,FALSE)</f>
        <v>螺纹钢</v>
      </c>
      <c r="F715" s="28" t="s">
        <v>32</v>
      </c>
      <c r="G715" s="24">
        <v>91</v>
      </c>
      <c r="H715" s="28">
        <f>_xlfn._xlws.FILTER('[1]2025年已发货'!$E:$E,'[1]2025年已发货'!$F:$F&amp;'[1]2025年已发货'!$C:$C&amp;'[1]2025年已发货'!$G:$G&amp;'[1]2025年已发货'!$H:$H=C715&amp;F715&amp;I715&amp;J715,"未发货")</f>
        <v>90</v>
      </c>
      <c r="I715" s="28" t="str">
        <f>VLOOKUP(B715,辅助信息!E:I,3,FALSE)</f>
        <v>（五冶达州国道542项目-养护工区）四川省达州市达川区管村镇油房村</v>
      </c>
      <c r="J715" s="28" t="str">
        <f>VLOOKUP(B715,辅助信息!E:I,4,FALSE)</f>
        <v>侯自强</v>
      </c>
      <c r="K715" s="28">
        <f>VLOOKUP(J715,辅助信息!H:I,2,FALSE)</f>
        <v>13281725223</v>
      </c>
      <c r="M715" s="45"/>
      <c r="N715" s="45"/>
      <c r="O715" s="45"/>
      <c r="P715" s="45"/>
      <c r="Q715" s="15"/>
      <c r="R715" s="15"/>
    </row>
    <row r="716" hidden="1" spans="2:18">
      <c r="B716" s="28" t="s">
        <v>79</v>
      </c>
      <c r="C716" s="58">
        <v>45713</v>
      </c>
      <c r="D716" s="28" t="str">
        <f>VLOOKUP(B716,辅助信息!E:K,7,FALSE)</f>
        <v>JWDDCD2024102400111</v>
      </c>
      <c r="E716" s="28" t="str">
        <f>VLOOKUP(F716,辅助信息!A:B,2,FALSE)</f>
        <v>螺纹钢</v>
      </c>
      <c r="F716" s="28" t="s">
        <v>33</v>
      </c>
      <c r="G716" s="24">
        <v>22</v>
      </c>
      <c r="H716" s="28">
        <f>_xlfn._xlws.FILTER('[1]2025年已发货'!$E:$E,'[1]2025年已发货'!$F:$F&amp;'[1]2025年已发货'!$C:$C&amp;'[1]2025年已发货'!$G:$G&amp;'[1]2025年已发货'!$H:$H=C716&amp;F716&amp;I716&amp;J716,"未发货")</f>
        <v>21</v>
      </c>
      <c r="I716" s="28" t="str">
        <f>VLOOKUP(B716,辅助信息!E:I,3,FALSE)</f>
        <v>（五冶达州国道542项目-养护工区）四川省达州市达川区管村镇油房村</v>
      </c>
      <c r="J716" s="28" t="str">
        <f>VLOOKUP(B716,辅助信息!E:I,4,FALSE)</f>
        <v>侯自强</v>
      </c>
      <c r="K716" s="28">
        <f>VLOOKUP(J716,辅助信息!H:I,2,FALSE)</f>
        <v>13281725223</v>
      </c>
      <c r="M716" s="45"/>
      <c r="N716" s="45"/>
      <c r="O716" s="45"/>
      <c r="P716" s="45"/>
      <c r="Q716" s="15"/>
      <c r="R716" s="15"/>
    </row>
    <row r="717" hidden="1" spans="2:18">
      <c r="B717" s="71" t="s">
        <v>79</v>
      </c>
      <c r="C717" s="72">
        <v>45713</v>
      </c>
      <c r="D717" s="71" t="str">
        <f>VLOOKUP(B717,辅助信息!E:K,7,FALSE)</f>
        <v>JWDDCD2024102400111</v>
      </c>
      <c r="E717" s="71" t="str">
        <f>VLOOKUP(F717,辅助信息!A:B,2,FALSE)</f>
        <v>螺纹钢</v>
      </c>
      <c r="F717" s="71" t="s">
        <v>18</v>
      </c>
      <c r="G717" s="73">
        <v>45</v>
      </c>
      <c r="H717" s="71">
        <f>_xlfn._xlws.FILTER('[1]2025年已发货'!$E:$E,'[1]2025年已发货'!$F:$F&amp;'[1]2025年已发货'!$C:$C&amp;'[1]2025年已发货'!$G:$G&amp;'[1]2025年已发货'!$H:$H=C717&amp;F717&amp;I717&amp;J717,"未发货")</f>
        <v>45</v>
      </c>
      <c r="I717" s="71" t="str">
        <f>VLOOKUP(B717,辅助信息!E:I,3,FALSE)</f>
        <v>（五冶达州国道542项目-养护工区）四川省达州市达川区管村镇油房村</v>
      </c>
      <c r="J717" s="71" t="str">
        <f>VLOOKUP(B717,辅助信息!E:I,4,FALSE)</f>
        <v>侯自强</v>
      </c>
      <c r="K717" s="71">
        <f>VLOOKUP(J717,辅助信息!H:I,2,FALSE)</f>
        <v>13281725223</v>
      </c>
      <c r="M717" s="45"/>
      <c r="N717" s="45"/>
      <c r="O717" s="45"/>
      <c r="P717" s="45"/>
      <c r="Q717" s="15"/>
      <c r="R717" s="15"/>
    </row>
    <row r="718" hidden="1" spans="2:18">
      <c r="B718" s="28" t="s">
        <v>75</v>
      </c>
      <c r="C718" s="58">
        <v>45714</v>
      </c>
      <c r="D718" s="28" t="str">
        <f>VLOOKUP(B718,辅助信息!E:K,7,FALSE)</f>
        <v>JWDDCD2024102400111</v>
      </c>
      <c r="E718" s="28" t="str">
        <f>VLOOKUP(F718,辅助信息!A:B,2,FALSE)</f>
        <v>螺纹钢</v>
      </c>
      <c r="F718" s="28" t="s">
        <v>52</v>
      </c>
      <c r="G718" s="24">
        <v>35</v>
      </c>
      <c r="H718" s="24" t="str">
        <f>_xlfn._xlws.FILTER('[1]2025年已发货'!$E:$E,'[1]2025年已发货'!$F:$F&amp;'[1]2025年已发货'!$C:$C&amp;'[1]2025年已发货'!$G:$G&amp;'[1]2025年已发货'!$H:$H=C718&amp;F718&amp;I718&amp;J718,"未发货")</f>
        <v>未发货</v>
      </c>
      <c r="I718" s="28" t="str">
        <f>VLOOKUP(B718,辅助信息!E:I,3,FALSE)</f>
        <v>（五冶达州国道542项目-一工区桥梁一工段）四川省达州市四川省达州市达川区石桥镇武寨村</v>
      </c>
      <c r="J718" s="28" t="str">
        <f>VLOOKUP(B718,辅助信息!E:I,4,FALSE)</f>
        <v>杨勇</v>
      </c>
      <c r="K718" s="28">
        <f>VLOOKUP(J718,辅助信息!H:I,2,FALSE)</f>
        <v>18398563998</v>
      </c>
      <c r="L718" s="65"/>
      <c r="M718" s="87">
        <v>45716</v>
      </c>
      <c r="N718" s="45"/>
      <c r="O718" s="45">
        <f ca="1" t="shared" ref="O718:O781" si="20">IF(OR(M718="",N718&lt;&gt;""),"",MAX(M718-TODAY(),0))</f>
        <v>0</v>
      </c>
      <c r="P718" s="45">
        <f ca="1" t="shared" ref="P718:P781" si="21">IF(M718="","",IF(N718&lt;&gt;"",MAX(N718-M718,0),IF(TODAY()&gt;M718,TODAY()-M718,0)))</f>
        <v>120</v>
      </c>
      <c r="Q718" s="15" t="str">
        <f>VLOOKUP(B718,辅助信息!E:M,9,FALSE)</f>
        <v>ZTWM-CDGS-XS-2024-0181-五冶天府-国道542项目（二批次）</v>
      </c>
      <c r="R718" s="15"/>
    </row>
    <row r="719" hidden="1" spans="2:18">
      <c r="B719" s="28" t="s">
        <v>106</v>
      </c>
      <c r="C719" s="58">
        <v>45714</v>
      </c>
      <c r="D719" s="28" t="str">
        <f>VLOOKUP(B719,辅助信息!E:K,7,FALSE)</f>
        <v>JWDDCD2024101600133</v>
      </c>
      <c r="E719" s="28" t="str">
        <f>VLOOKUP(F719,辅助信息!A:B,2,FALSE)</f>
        <v>螺纹钢</v>
      </c>
      <c r="F719" s="28" t="s">
        <v>27</v>
      </c>
      <c r="G719" s="24">
        <v>3</v>
      </c>
      <c r="H719" s="24">
        <f>_xlfn._xlws.FILTER('[1]2025年已发货'!$E:$E,'[1]2025年已发货'!$F:$F&amp;'[1]2025年已发货'!$C:$C&amp;'[1]2025年已发货'!$G:$G&amp;'[1]2025年已发货'!$H:$H=C719&amp;F719&amp;I719&amp;J719,"未发货")</f>
        <v>3</v>
      </c>
      <c r="I719" s="28" t="str">
        <f>VLOOKUP(B719,辅助信息!E:I,3,FALSE)</f>
        <v>（五冶钢构宜宾高县月江镇建设项目）  四川省宜宾市高县月江镇刚记超市斜对面(还阳组团沪碳二期项目)</v>
      </c>
      <c r="J719" s="28" t="str">
        <f>VLOOKUP(B719,辅助信息!E:I,4,FALSE)</f>
        <v>张朝亮</v>
      </c>
      <c r="K719" s="28">
        <f>VLOOKUP(J719,辅助信息!H:I,2,FALSE)</f>
        <v>15228205853</v>
      </c>
      <c r="L719" s="65" t="str">
        <f>VLOOKUP(B719,辅助信息!E:J,6,FALSE)</f>
        <v>提前联系到场规格</v>
      </c>
      <c r="M719" s="87">
        <v>45716</v>
      </c>
      <c r="N719" s="45"/>
      <c r="O719" s="45">
        <f ca="1" t="shared" si="20"/>
        <v>0</v>
      </c>
      <c r="P719" s="45">
        <f ca="1" t="shared" si="21"/>
        <v>120</v>
      </c>
      <c r="Q719" s="15" t="str">
        <f>VLOOKUP(B719,辅助信息!E:M,9,FALSE)</f>
        <v>ZTWM-CDGS-XS-2024-0169-中冶西部钢构-宜宾市南溪区幸福路东路,高县月江镇建设项目</v>
      </c>
      <c r="R719" s="15"/>
    </row>
    <row r="720" hidden="1" spans="2:18">
      <c r="B720" s="28" t="s">
        <v>106</v>
      </c>
      <c r="C720" s="58">
        <v>45714</v>
      </c>
      <c r="D720" s="28" t="str">
        <f>VLOOKUP(B720,辅助信息!E:K,7,FALSE)</f>
        <v>JWDDCD2024101600133</v>
      </c>
      <c r="E720" s="28" t="str">
        <f>VLOOKUP(F720,辅助信息!A:B,2,FALSE)</f>
        <v>螺纹钢</v>
      </c>
      <c r="F720" s="28" t="s">
        <v>19</v>
      </c>
      <c r="G720" s="24">
        <v>3</v>
      </c>
      <c r="H720" s="24">
        <f>_xlfn._xlws.FILTER('[1]2025年已发货'!$E:$E,'[1]2025年已发货'!$F:$F&amp;'[1]2025年已发货'!$C:$C&amp;'[1]2025年已发货'!$G:$G&amp;'[1]2025年已发货'!$H:$H=C720&amp;F720&amp;I720&amp;J720,"未发货")</f>
        <v>3</v>
      </c>
      <c r="I720" s="28" t="str">
        <f>VLOOKUP(B720,辅助信息!E:I,3,FALSE)</f>
        <v>（五冶钢构宜宾高县月江镇建设项目）  四川省宜宾市高县月江镇刚记超市斜对面(还阳组团沪碳二期项目)</v>
      </c>
      <c r="J720" s="28" t="str">
        <f>VLOOKUP(B720,辅助信息!E:I,4,FALSE)</f>
        <v>张朝亮</v>
      </c>
      <c r="K720" s="28">
        <f>VLOOKUP(J720,辅助信息!H:I,2,FALSE)</f>
        <v>15228205853</v>
      </c>
      <c r="L720" s="66"/>
      <c r="M720" s="87">
        <v>45716</v>
      </c>
      <c r="N720" s="45"/>
      <c r="O720" s="45">
        <f ca="1" t="shared" si="20"/>
        <v>0</v>
      </c>
      <c r="P720" s="45">
        <f ca="1" t="shared" si="21"/>
        <v>120</v>
      </c>
      <c r="Q720" s="15" t="str">
        <f>VLOOKUP(B720,辅助信息!E:M,9,FALSE)</f>
        <v>ZTWM-CDGS-XS-2024-0169-中冶西部钢构-宜宾市南溪区幸福路东路,高县月江镇建设项目</v>
      </c>
      <c r="R720" s="15"/>
    </row>
    <row r="721" hidden="1" spans="2:18">
      <c r="B721" s="28" t="s">
        <v>106</v>
      </c>
      <c r="C721" s="58">
        <v>45714</v>
      </c>
      <c r="D721" s="28" t="str">
        <f>VLOOKUP(B721,辅助信息!E:K,7,FALSE)</f>
        <v>JWDDCD2024101600133</v>
      </c>
      <c r="E721" s="28" t="str">
        <f>VLOOKUP(F721,辅助信息!A:B,2,FALSE)</f>
        <v>螺纹钢</v>
      </c>
      <c r="F721" s="28" t="s">
        <v>32</v>
      </c>
      <c r="G721" s="24">
        <v>3</v>
      </c>
      <c r="H721" s="24">
        <f>_xlfn._xlws.FILTER('[1]2025年已发货'!$E:$E,'[1]2025年已发货'!$F:$F&amp;'[1]2025年已发货'!$C:$C&amp;'[1]2025年已发货'!$G:$G&amp;'[1]2025年已发货'!$H:$H=C721&amp;F721&amp;I721&amp;J721,"未发货")</f>
        <v>3</v>
      </c>
      <c r="I721" s="28" t="str">
        <f>VLOOKUP(B721,辅助信息!E:I,3,FALSE)</f>
        <v>（五冶钢构宜宾高县月江镇建设项目）  四川省宜宾市高县月江镇刚记超市斜对面(还阳组团沪碳二期项目)</v>
      </c>
      <c r="J721" s="28" t="str">
        <f>VLOOKUP(B721,辅助信息!E:I,4,FALSE)</f>
        <v>张朝亮</v>
      </c>
      <c r="K721" s="28">
        <f>VLOOKUP(J721,辅助信息!H:I,2,FALSE)</f>
        <v>15228205853</v>
      </c>
      <c r="L721" s="66"/>
      <c r="M721" s="87">
        <v>45716</v>
      </c>
      <c r="N721" s="45"/>
      <c r="O721" s="45">
        <f ca="1" t="shared" si="20"/>
        <v>0</v>
      </c>
      <c r="P721" s="45">
        <f ca="1" t="shared" si="21"/>
        <v>120</v>
      </c>
      <c r="Q721" s="15" t="str">
        <f>VLOOKUP(B721,辅助信息!E:M,9,FALSE)</f>
        <v>ZTWM-CDGS-XS-2024-0169-中冶西部钢构-宜宾市南溪区幸福路东路,高县月江镇建设项目</v>
      </c>
      <c r="R721" s="15"/>
    </row>
    <row r="722" hidden="1" spans="2:18">
      <c r="B722" s="28" t="s">
        <v>106</v>
      </c>
      <c r="C722" s="58">
        <v>45714</v>
      </c>
      <c r="D722" s="28" t="str">
        <f>VLOOKUP(B722,辅助信息!E:K,7,FALSE)</f>
        <v>JWDDCD2024101600133</v>
      </c>
      <c r="E722" s="28" t="str">
        <f>VLOOKUP(F722,辅助信息!A:B,2,FALSE)</f>
        <v>螺纹钢</v>
      </c>
      <c r="F722" s="28" t="s">
        <v>30</v>
      </c>
      <c r="G722" s="24">
        <v>3</v>
      </c>
      <c r="H722" s="24">
        <f>_xlfn._xlws.FILTER('[1]2025年已发货'!$E:$E,'[1]2025年已发货'!$F:$F&amp;'[1]2025年已发货'!$C:$C&amp;'[1]2025年已发货'!$G:$G&amp;'[1]2025年已发货'!$H:$H=C722&amp;F722&amp;I722&amp;J722,"未发货")</f>
        <v>3</v>
      </c>
      <c r="I722" s="28" t="str">
        <f>VLOOKUP(B722,辅助信息!E:I,3,FALSE)</f>
        <v>（五冶钢构宜宾高县月江镇建设项目）  四川省宜宾市高县月江镇刚记超市斜对面(还阳组团沪碳二期项目)</v>
      </c>
      <c r="J722" s="28" t="str">
        <f>VLOOKUP(B722,辅助信息!E:I,4,FALSE)</f>
        <v>张朝亮</v>
      </c>
      <c r="K722" s="28">
        <f>VLOOKUP(J722,辅助信息!H:I,2,FALSE)</f>
        <v>15228205853</v>
      </c>
      <c r="L722" s="66"/>
      <c r="M722" s="87">
        <v>45716</v>
      </c>
      <c r="N722" s="45"/>
      <c r="O722" s="45">
        <f ca="1" t="shared" si="20"/>
        <v>0</v>
      </c>
      <c r="P722" s="45">
        <f ca="1" t="shared" si="21"/>
        <v>120</v>
      </c>
      <c r="Q722" s="15" t="str">
        <f>VLOOKUP(B722,辅助信息!E:M,9,FALSE)</f>
        <v>ZTWM-CDGS-XS-2024-0169-中冶西部钢构-宜宾市南溪区幸福路东路,高县月江镇建设项目</v>
      </c>
      <c r="R722" s="15"/>
    </row>
    <row r="723" hidden="1" spans="2:18">
      <c r="B723" s="28" t="s">
        <v>106</v>
      </c>
      <c r="C723" s="58">
        <v>45714</v>
      </c>
      <c r="D723" s="28" t="str">
        <f>VLOOKUP(B723,辅助信息!E:K,7,FALSE)</f>
        <v>JWDDCD2024101600133</v>
      </c>
      <c r="E723" s="28" t="str">
        <f>VLOOKUP(F723,辅助信息!A:B,2,FALSE)</f>
        <v>螺纹钢</v>
      </c>
      <c r="F723" s="28" t="s">
        <v>33</v>
      </c>
      <c r="G723" s="24">
        <v>12</v>
      </c>
      <c r="H723" s="24">
        <f>_xlfn._xlws.FILTER('[1]2025年已发货'!$E:$E,'[1]2025年已发货'!$F:$F&amp;'[1]2025年已发货'!$C:$C&amp;'[1]2025年已发货'!$G:$G&amp;'[1]2025年已发货'!$H:$H=C723&amp;F723&amp;I723&amp;J723,"未发货")</f>
        <v>12</v>
      </c>
      <c r="I723" s="28" t="str">
        <f>VLOOKUP(B723,辅助信息!E:I,3,FALSE)</f>
        <v>（五冶钢构宜宾高县月江镇建设项目）  四川省宜宾市高县月江镇刚记超市斜对面(还阳组团沪碳二期项目)</v>
      </c>
      <c r="J723" s="28" t="str">
        <f>VLOOKUP(B723,辅助信息!E:I,4,FALSE)</f>
        <v>张朝亮</v>
      </c>
      <c r="K723" s="28">
        <f>VLOOKUP(J723,辅助信息!H:I,2,FALSE)</f>
        <v>15228205853</v>
      </c>
      <c r="L723" s="66"/>
      <c r="M723" s="87">
        <v>45716</v>
      </c>
      <c r="N723" s="45"/>
      <c r="O723" s="45">
        <f ca="1" t="shared" si="20"/>
        <v>0</v>
      </c>
      <c r="P723" s="45">
        <f ca="1" t="shared" si="21"/>
        <v>120</v>
      </c>
      <c r="Q723" s="15" t="str">
        <f>VLOOKUP(B723,辅助信息!E:M,9,FALSE)</f>
        <v>ZTWM-CDGS-XS-2024-0169-中冶西部钢构-宜宾市南溪区幸福路东路,高县月江镇建设项目</v>
      </c>
      <c r="R723" s="15"/>
    </row>
    <row r="724" hidden="1" spans="2:18">
      <c r="B724" s="28" t="s">
        <v>106</v>
      </c>
      <c r="C724" s="58">
        <v>45714</v>
      </c>
      <c r="D724" s="28" t="str">
        <f>VLOOKUP(B724,辅助信息!E:K,7,FALSE)</f>
        <v>JWDDCD2024101600133</v>
      </c>
      <c r="E724" s="28" t="str">
        <f>VLOOKUP(F724,辅助信息!A:B,2,FALSE)</f>
        <v>螺纹钢</v>
      </c>
      <c r="F724" s="28" t="s">
        <v>28</v>
      </c>
      <c r="G724" s="24">
        <v>6</v>
      </c>
      <c r="H724" s="24">
        <f>_xlfn._xlws.FILTER('[1]2025年已发货'!$E:$E,'[1]2025年已发货'!$F:$F&amp;'[1]2025年已发货'!$C:$C&amp;'[1]2025年已发货'!$G:$G&amp;'[1]2025年已发货'!$H:$H=C724&amp;F724&amp;I724&amp;J724,"未发货")</f>
        <v>6</v>
      </c>
      <c r="I724" s="28" t="str">
        <f>VLOOKUP(B724,辅助信息!E:I,3,FALSE)</f>
        <v>（五冶钢构宜宾高县月江镇建设项目）  四川省宜宾市高县月江镇刚记超市斜对面(还阳组团沪碳二期项目)</v>
      </c>
      <c r="J724" s="28" t="str">
        <f>VLOOKUP(B724,辅助信息!E:I,4,FALSE)</f>
        <v>张朝亮</v>
      </c>
      <c r="K724" s="28">
        <f>VLOOKUP(J724,辅助信息!H:I,2,FALSE)</f>
        <v>15228205853</v>
      </c>
      <c r="L724" s="66"/>
      <c r="M724" s="87">
        <v>45716</v>
      </c>
      <c r="N724" s="45"/>
      <c r="O724" s="45">
        <f ca="1" t="shared" si="20"/>
        <v>0</v>
      </c>
      <c r="P724" s="45">
        <f ca="1" t="shared" si="21"/>
        <v>120</v>
      </c>
      <c r="Q724" s="15" t="str">
        <f>VLOOKUP(B724,辅助信息!E:M,9,FALSE)</f>
        <v>ZTWM-CDGS-XS-2024-0169-中冶西部钢构-宜宾市南溪区幸福路东路,高县月江镇建设项目</v>
      </c>
      <c r="R724" s="15"/>
    </row>
    <row r="725" hidden="1" spans="2:18">
      <c r="B725" s="28" t="s">
        <v>106</v>
      </c>
      <c r="C725" s="58">
        <v>45714</v>
      </c>
      <c r="D725" s="28" t="str">
        <f>VLOOKUP(B725,辅助信息!E:K,7,FALSE)</f>
        <v>JWDDCD2024101600133</v>
      </c>
      <c r="E725" s="28" t="str">
        <f>VLOOKUP(F725,辅助信息!A:B,2,FALSE)</f>
        <v>螺纹钢</v>
      </c>
      <c r="F725" s="28" t="s">
        <v>18</v>
      </c>
      <c r="G725" s="24">
        <v>6</v>
      </c>
      <c r="H725" s="24">
        <f>_xlfn._xlws.FILTER('[1]2025年已发货'!$E:$E,'[1]2025年已发货'!$F:$F&amp;'[1]2025年已发货'!$C:$C&amp;'[1]2025年已发货'!$G:$G&amp;'[1]2025年已发货'!$H:$H=C725&amp;F725&amp;I725&amp;J725,"未发货")</f>
        <v>6</v>
      </c>
      <c r="I725" s="28" t="str">
        <f>VLOOKUP(B725,辅助信息!E:I,3,FALSE)</f>
        <v>（五冶钢构宜宾高县月江镇建设项目）  四川省宜宾市高县月江镇刚记超市斜对面(还阳组团沪碳二期项目)</v>
      </c>
      <c r="J725" s="28" t="str">
        <f>VLOOKUP(B725,辅助信息!E:I,4,FALSE)</f>
        <v>张朝亮</v>
      </c>
      <c r="K725" s="28">
        <f>VLOOKUP(J725,辅助信息!H:I,2,FALSE)</f>
        <v>15228205853</v>
      </c>
      <c r="L725" s="64"/>
      <c r="M725" s="87">
        <v>45716</v>
      </c>
      <c r="N725" s="45"/>
      <c r="O725" s="45">
        <f ca="1" t="shared" si="20"/>
        <v>0</v>
      </c>
      <c r="P725" s="45">
        <f ca="1" t="shared" si="21"/>
        <v>120</v>
      </c>
      <c r="Q725" s="15" t="str">
        <f>VLOOKUP(B725,辅助信息!E:M,9,FALSE)</f>
        <v>ZTWM-CDGS-XS-2024-0169-中冶西部钢构-宜宾市南溪区幸福路东路,高县月江镇建设项目</v>
      </c>
      <c r="R725" s="15"/>
    </row>
    <row r="726" hidden="1" spans="2:18">
      <c r="B726" s="28" t="s">
        <v>107</v>
      </c>
      <c r="C726" s="58">
        <v>45714</v>
      </c>
      <c r="D726" s="28" t="str">
        <f>VLOOKUP(B726,辅助信息!E:K,7,FALSE)</f>
        <v>JWDDCD2024101600133</v>
      </c>
      <c r="E726" s="28" t="str">
        <f>VLOOKUP(F726,辅助信息!A:B,2,FALSE)</f>
        <v>螺纹钢</v>
      </c>
      <c r="F726" s="28" t="s">
        <v>27</v>
      </c>
      <c r="G726" s="24">
        <v>6</v>
      </c>
      <c r="H726" s="24">
        <f>_xlfn._xlws.FILTER('[1]2025年已发货'!$E:$E,'[1]2025年已发货'!$F:$F&amp;'[1]2025年已发货'!$C:$C&amp;'[1]2025年已发货'!$G:$G&amp;'[1]2025年已发货'!$H:$H=C726&amp;F726&amp;I726&amp;J726,"未发货")</f>
        <v>6</v>
      </c>
      <c r="I726" s="28" t="str">
        <f>VLOOKUP(B726,辅助信息!E:I,3,FALSE)</f>
        <v>(五冶钢构宜宾高县月江镇建设项目-2)四川省宜宾市高县月江镇高县宜宾保润汽车维修服务有限公司西南(S436西)(污水管网项目)</v>
      </c>
      <c r="J726" s="28" t="str">
        <f>VLOOKUP(B726,辅助信息!E:I,4,FALSE)</f>
        <v>张朝亮</v>
      </c>
      <c r="K726" s="28">
        <f>VLOOKUP(J726,辅助信息!H:I,2,FALSE)</f>
        <v>15228205853</v>
      </c>
      <c r="L726" s="65" t="str">
        <f>VLOOKUP(B726,辅助信息!E:J,6,FALSE)</f>
        <v>送货单要求：送货单位：宜宾罗投资产管理有限公司,收货单位：中国五冶集团有限公司,装货前联系收货人核实到场规格</v>
      </c>
      <c r="M726" s="87">
        <v>45716</v>
      </c>
      <c r="N726" s="45"/>
      <c r="O726" s="45">
        <f ca="1" t="shared" si="20"/>
        <v>0</v>
      </c>
      <c r="P726" s="45">
        <f ca="1" t="shared" si="21"/>
        <v>120</v>
      </c>
      <c r="Q726" s="15" t="str">
        <f>VLOOKUP(B726,辅助信息!E:M,9,FALSE)</f>
        <v>ZTWM-CDGS-XS-2024-0169-中冶西部钢构-宜宾市南溪区幸福路东路,高县月江镇建设项目</v>
      </c>
      <c r="R726" s="15"/>
    </row>
    <row r="727" hidden="1" spans="2:18">
      <c r="B727" s="28" t="s">
        <v>107</v>
      </c>
      <c r="C727" s="58">
        <v>45714</v>
      </c>
      <c r="D727" s="28" t="str">
        <f>VLOOKUP(B727,辅助信息!E:K,7,FALSE)</f>
        <v>JWDDCD2024101600133</v>
      </c>
      <c r="E727" s="28" t="str">
        <f>VLOOKUP(F727,辅助信息!A:B,2,FALSE)</f>
        <v>螺纹钢</v>
      </c>
      <c r="F727" s="28" t="s">
        <v>19</v>
      </c>
      <c r="G727" s="24">
        <v>6</v>
      </c>
      <c r="H727" s="24">
        <f>_xlfn._xlws.FILTER('[1]2025年已发货'!$E:$E,'[1]2025年已发货'!$F:$F&amp;'[1]2025年已发货'!$C:$C&amp;'[1]2025年已发货'!$G:$G&amp;'[1]2025年已发货'!$H:$H=C727&amp;F727&amp;I727&amp;J727,"未发货")</f>
        <v>6</v>
      </c>
      <c r="I727" s="28" t="str">
        <f>VLOOKUP(B727,辅助信息!E:I,3,FALSE)</f>
        <v>(五冶钢构宜宾高县月江镇建设项目-2)四川省宜宾市高县月江镇高县宜宾保润汽车维修服务有限公司西南(S436西)(污水管网项目)</v>
      </c>
      <c r="J727" s="28" t="str">
        <f>VLOOKUP(B727,辅助信息!E:I,4,FALSE)</f>
        <v>张朝亮</v>
      </c>
      <c r="K727" s="28">
        <f>VLOOKUP(J727,辅助信息!H:I,2,FALSE)</f>
        <v>15228205853</v>
      </c>
      <c r="L727" s="66"/>
      <c r="M727" s="87">
        <v>45716</v>
      </c>
      <c r="N727" s="45"/>
      <c r="O727" s="45">
        <f ca="1" t="shared" si="20"/>
        <v>0</v>
      </c>
      <c r="P727" s="45">
        <f ca="1" t="shared" si="21"/>
        <v>120</v>
      </c>
      <c r="Q727" s="15" t="str">
        <f>VLOOKUP(B727,辅助信息!E:M,9,FALSE)</f>
        <v>ZTWM-CDGS-XS-2024-0169-中冶西部钢构-宜宾市南溪区幸福路东路,高县月江镇建设项目</v>
      </c>
      <c r="R727" s="15"/>
    </row>
    <row r="728" hidden="1" spans="2:18">
      <c r="B728" s="28" t="s">
        <v>107</v>
      </c>
      <c r="C728" s="58">
        <v>45714</v>
      </c>
      <c r="D728" s="28" t="str">
        <f>VLOOKUP(B728,辅助信息!E:K,7,FALSE)</f>
        <v>JWDDCD2024101600133</v>
      </c>
      <c r="E728" s="28" t="str">
        <f>VLOOKUP(F728,辅助信息!A:B,2,FALSE)</f>
        <v>螺纹钢</v>
      </c>
      <c r="F728" s="28" t="s">
        <v>32</v>
      </c>
      <c r="G728" s="24">
        <v>6</v>
      </c>
      <c r="H728" s="24">
        <f>_xlfn._xlws.FILTER('[1]2025年已发货'!$E:$E,'[1]2025年已发货'!$F:$F&amp;'[1]2025年已发货'!$C:$C&amp;'[1]2025年已发货'!$G:$G&amp;'[1]2025年已发货'!$H:$H=C728&amp;F728&amp;I728&amp;J728,"未发货")</f>
        <v>6</v>
      </c>
      <c r="I728" s="28" t="str">
        <f>VLOOKUP(B728,辅助信息!E:I,3,FALSE)</f>
        <v>(五冶钢构宜宾高县月江镇建设项目-2)四川省宜宾市高县月江镇高县宜宾保润汽车维修服务有限公司西南(S436西)(污水管网项目)</v>
      </c>
      <c r="J728" s="28" t="str">
        <f>VLOOKUP(B728,辅助信息!E:I,4,FALSE)</f>
        <v>张朝亮</v>
      </c>
      <c r="K728" s="28">
        <f>VLOOKUP(J728,辅助信息!H:I,2,FALSE)</f>
        <v>15228205853</v>
      </c>
      <c r="L728" s="66"/>
      <c r="M728" s="87">
        <v>45716</v>
      </c>
      <c r="N728" s="45"/>
      <c r="O728" s="45">
        <f ca="1" t="shared" si="20"/>
        <v>0</v>
      </c>
      <c r="P728" s="45">
        <f ca="1" t="shared" si="21"/>
        <v>120</v>
      </c>
      <c r="Q728" s="15" t="str">
        <f>VLOOKUP(B728,辅助信息!E:M,9,FALSE)</f>
        <v>ZTWM-CDGS-XS-2024-0169-中冶西部钢构-宜宾市南溪区幸福路东路,高县月江镇建设项目</v>
      </c>
      <c r="R728" s="15"/>
    </row>
    <row r="729" hidden="1" spans="2:18">
      <c r="B729" s="28" t="s">
        <v>107</v>
      </c>
      <c r="C729" s="58">
        <v>45714</v>
      </c>
      <c r="D729" s="28" t="str">
        <f>VLOOKUP(B729,辅助信息!E:K,7,FALSE)</f>
        <v>JWDDCD2024101600133</v>
      </c>
      <c r="E729" s="28" t="str">
        <f>VLOOKUP(F729,辅助信息!A:B,2,FALSE)</f>
        <v>螺纹钢</v>
      </c>
      <c r="F729" s="28" t="s">
        <v>30</v>
      </c>
      <c r="G729" s="24">
        <v>9</v>
      </c>
      <c r="H729" s="24">
        <f>_xlfn._xlws.FILTER('[1]2025年已发货'!$E:$E,'[1]2025年已发货'!$F:$F&amp;'[1]2025年已发货'!$C:$C&amp;'[1]2025年已发货'!$G:$G&amp;'[1]2025年已发货'!$H:$H=C729&amp;F729&amp;I729&amp;J729,"未发货")</f>
        <v>9</v>
      </c>
      <c r="I729" s="28" t="str">
        <f>VLOOKUP(B729,辅助信息!E:I,3,FALSE)</f>
        <v>(五冶钢构宜宾高县月江镇建设项目-2)四川省宜宾市高县月江镇高县宜宾保润汽车维修服务有限公司西南(S436西)(污水管网项目)</v>
      </c>
      <c r="J729" s="28" t="str">
        <f>VLOOKUP(B729,辅助信息!E:I,4,FALSE)</f>
        <v>张朝亮</v>
      </c>
      <c r="K729" s="28">
        <f>VLOOKUP(J729,辅助信息!H:I,2,FALSE)</f>
        <v>15228205853</v>
      </c>
      <c r="L729" s="66"/>
      <c r="M729" s="87">
        <v>45716</v>
      </c>
      <c r="N729" s="45"/>
      <c r="O729" s="45">
        <f ca="1" t="shared" si="20"/>
        <v>0</v>
      </c>
      <c r="P729" s="45">
        <f ca="1" t="shared" si="21"/>
        <v>120</v>
      </c>
      <c r="Q729" s="15" t="str">
        <f>VLOOKUP(B729,辅助信息!E:M,9,FALSE)</f>
        <v>ZTWM-CDGS-XS-2024-0169-中冶西部钢构-宜宾市南溪区幸福路东路,高县月江镇建设项目</v>
      </c>
      <c r="R729" s="15"/>
    </row>
    <row r="730" hidden="1" spans="2:18">
      <c r="B730" s="28" t="s">
        <v>107</v>
      </c>
      <c r="C730" s="58">
        <v>45714</v>
      </c>
      <c r="D730" s="28" t="str">
        <f>VLOOKUP(B730,辅助信息!E:K,7,FALSE)</f>
        <v>JWDDCD2024101600133</v>
      </c>
      <c r="E730" s="28" t="str">
        <f>VLOOKUP(F730,辅助信息!A:B,2,FALSE)</f>
        <v>螺纹钢</v>
      </c>
      <c r="F730" s="28" t="s">
        <v>33</v>
      </c>
      <c r="G730" s="24">
        <v>12</v>
      </c>
      <c r="H730" s="24">
        <f>_xlfn._xlws.FILTER('[1]2025年已发货'!$E:$E,'[1]2025年已发货'!$F:$F&amp;'[1]2025年已发货'!$C:$C&amp;'[1]2025年已发货'!$G:$G&amp;'[1]2025年已发货'!$H:$H=C730&amp;F730&amp;I730&amp;J730,"未发货")</f>
        <v>12</v>
      </c>
      <c r="I730" s="28" t="str">
        <f>VLOOKUP(B730,辅助信息!E:I,3,FALSE)</f>
        <v>(五冶钢构宜宾高县月江镇建设项目-2)四川省宜宾市高县月江镇高县宜宾保润汽车维修服务有限公司西南(S436西)(污水管网项目)</v>
      </c>
      <c r="J730" s="28" t="str">
        <f>VLOOKUP(B730,辅助信息!E:I,4,FALSE)</f>
        <v>张朝亮</v>
      </c>
      <c r="K730" s="28">
        <f>VLOOKUP(J730,辅助信息!H:I,2,FALSE)</f>
        <v>15228205853</v>
      </c>
      <c r="L730" s="66"/>
      <c r="M730" s="87">
        <v>45716</v>
      </c>
      <c r="N730" s="45"/>
      <c r="O730" s="45">
        <f ca="1" t="shared" si="20"/>
        <v>0</v>
      </c>
      <c r="P730" s="45">
        <f ca="1" t="shared" si="21"/>
        <v>120</v>
      </c>
      <c r="Q730" s="15" t="str">
        <f>VLOOKUP(B730,辅助信息!E:M,9,FALSE)</f>
        <v>ZTWM-CDGS-XS-2024-0169-中冶西部钢构-宜宾市南溪区幸福路东路,高县月江镇建设项目</v>
      </c>
      <c r="R730" s="15"/>
    </row>
    <row r="731" hidden="1" spans="2:18">
      <c r="B731" s="28" t="s">
        <v>107</v>
      </c>
      <c r="C731" s="58">
        <v>45714</v>
      </c>
      <c r="D731" s="28" t="str">
        <f>VLOOKUP(B731,辅助信息!E:K,7,FALSE)</f>
        <v>JWDDCD2024101600133</v>
      </c>
      <c r="E731" s="28" t="str">
        <f>VLOOKUP(F731,辅助信息!A:B,2,FALSE)</f>
        <v>螺纹钢</v>
      </c>
      <c r="F731" s="28" t="s">
        <v>28</v>
      </c>
      <c r="G731" s="24">
        <v>12</v>
      </c>
      <c r="H731" s="24">
        <f>_xlfn._xlws.FILTER('[1]2025年已发货'!$E:$E,'[1]2025年已发货'!$F:$F&amp;'[1]2025年已发货'!$C:$C&amp;'[1]2025年已发货'!$G:$G&amp;'[1]2025年已发货'!$H:$H=C731&amp;F731&amp;I731&amp;J731,"未发货")</f>
        <v>12</v>
      </c>
      <c r="I731" s="28" t="str">
        <f>VLOOKUP(B731,辅助信息!E:I,3,FALSE)</f>
        <v>(五冶钢构宜宾高县月江镇建设项目-2)四川省宜宾市高县月江镇高县宜宾保润汽车维修服务有限公司西南(S436西)(污水管网项目)</v>
      </c>
      <c r="J731" s="28" t="str">
        <f>VLOOKUP(B731,辅助信息!E:I,4,FALSE)</f>
        <v>张朝亮</v>
      </c>
      <c r="K731" s="28">
        <f>VLOOKUP(J731,辅助信息!H:I,2,FALSE)</f>
        <v>15228205853</v>
      </c>
      <c r="L731" s="66"/>
      <c r="M731" s="87">
        <v>45716</v>
      </c>
      <c r="N731" s="45"/>
      <c r="O731" s="45">
        <f ca="1" t="shared" si="20"/>
        <v>0</v>
      </c>
      <c r="P731" s="45">
        <f ca="1" t="shared" si="21"/>
        <v>120</v>
      </c>
      <c r="Q731" s="15" t="str">
        <f>VLOOKUP(B731,辅助信息!E:M,9,FALSE)</f>
        <v>ZTWM-CDGS-XS-2024-0169-中冶西部钢构-宜宾市南溪区幸福路东路,高县月江镇建设项目</v>
      </c>
      <c r="R731" s="15"/>
    </row>
    <row r="732" hidden="1" spans="2:18">
      <c r="B732" s="28" t="s">
        <v>107</v>
      </c>
      <c r="C732" s="58">
        <v>45714</v>
      </c>
      <c r="D732" s="28" t="str">
        <f>VLOOKUP(B732,辅助信息!E:K,7,FALSE)</f>
        <v>JWDDCD2024101600133</v>
      </c>
      <c r="E732" s="28" t="str">
        <f>VLOOKUP(F732,辅助信息!A:B,2,FALSE)</f>
        <v>螺纹钢</v>
      </c>
      <c r="F732" s="28" t="s">
        <v>18</v>
      </c>
      <c r="G732" s="24">
        <v>18</v>
      </c>
      <c r="H732" s="24">
        <f>_xlfn._xlws.FILTER('[1]2025年已发货'!$E:$E,'[1]2025年已发货'!$F:$F&amp;'[1]2025年已发货'!$C:$C&amp;'[1]2025年已发货'!$G:$G&amp;'[1]2025年已发货'!$H:$H=C732&amp;F732&amp;I732&amp;J732,"未发货")</f>
        <v>18</v>
      </c>
      <c r="I732" s="28" t="str">
        <f>VLOOKUP(B732,辅助信息!E:I,3,FALSE)</f>
        <v>(五冶钢构宜宾高县月江镇建设项目-2)四川省宜宾市高县月江镇高县宜宾保润汽车维修服务有限公司西南(S436西)(污水管网项目)</v>
      </c>
      <c r="J732" s="28" t="str">
        <f>VLOOKUP(B732,辅助信息!E:I,4,FALSE)</f>
        <v>张朝亮</v>
      </c>
      <c r="K732" s="28">
        <f>VLOOKUP(J732,辅助信息!H:I,2,FALSE)</f>
        <v>15228205853</v>
      </c>
      <c r="L732" s="64"/>
      <c r="M732" s="87">
        <v>45716</v>
      </c>
      <c r="N732" s="45"/>
      <c r="O732" s="45">
        <f ca="1" t="shared" si="20"/>
        <v>0</v>
      </c>
      <c r="P732" s="45">
        <f ca="1" t="shared" si="21"/>
        <v>120</v>
      </c>
      <c r="Q732" s="15" t="str">
        <f>VLOOKUP(B732,辅助信息!E:M,9,FALSE)</f>
        <v>ZTWM-CDGS-XS-2024-0169-中冶西部钢构-宜宾市南溪区幸福路东路,高县月江镇建设项目</v>
      </c>
      <c r="R732" s="15"/>
    </row>
    <row r="733" hidden="1" spans="2:18">
      <c r="B733" s="28" t="s">
        <v>108</v>
      </c>
      <c r="C733" s="58">
        <v>45714</v>
      </c>
      <c r="D733" s="28" t="str">
        <f>VLOOKUP(B733,辅助信息!E:K,7,FALSE)</f>
        <v>JWDDCD2024102400111</v>
      </c>
      <c r="E733" s="28" t="str">
        <f>VLOOKUP(F733,辅助信息!A:B,2,FALSE)</f>
        <v>高线</v>
      </c>
      <c r="F733" s="28" t="s">
        <v>53</v>
      </c>
      <c r="G733" s="24">
        <v>8</v>
      </c>
      <c r="H733" s="24" t="str">
        <f>_xlfn._xlws.FILTER('[1]2025年已发货'!$E:$E,'[1]2025年已发货'!$F:$F&amp;'[1]2025年已发货'!$C:$C&amp;'[1]2025年已发货'!$G:$G&amp;'[1]2025年已发货'!$H:$H=C733&amp;F733&amp;I733&amp;J733,"未发货")</f>
        <v>未发货</v>
      </c>
      <c r="I733" s="28" t="str">
        <f>VLOOKUP(B733,辅助信息!E:I,3,FALSE)</f>
        <v>（五冶达州国道542项目-三工区路基八工段(连接线)）四川省达州市达川区大堰镇梨子沟</v>
      </c>
      <c r="J733" s="28" t="str">
        <f>VLOOKUP(B733,辅助信息!E:I,4,FALSE)</f>
        <v>谭鹏程</v>
      </c>
      <c r="K733" s="28">
        <f>VLOOKUP(J733,辅助信息!H:I,2,FALSE)</f>
        <v>18280895666</v>
      </c>
      <c r="L733" s="65" t="str">
        <f>VLOOKUP(B733,辅助信息!E:J,6,FALSE)</f>
        <v>五冶建设送货单,送货车型9.6米,装货前联系收货人核实到场规格,没提前告知进场规格现场不给予接收</v>
      </c>
      <c r="M733" s="87">
        <v>45717</v>
      </c>
      <c r="N733" s="45"/>
      <c r="O733" s="45">
        <f ca="1" t="shared" si="20"/>
        <v>0</v>
      </c>
      <c r="P733" s="45">
        <f ca="1" t="shared" si="21"/>
        <v>119</v>
      </c>
      <c r="Q733" s="15" t="str">
        <f>VLOOKUP(B733,辅助信息!E:M,9,FALSE)</f>
        <v>ZTWM-CDGS-XS-2024-0181-五冶天府-国道542项目（二批次）</v>
      </c>
      <c r="R733" s="15"/>
    </row>
    <row r="734" hidden="1" spans="2:18">
      <c r="B734" s="28" t="s">
        <v>108</v>
      </c>
      <c r="C734" s="58">
        <v>45714</v>
      </c>
      <c r="D734" s="28" t="str">
        <f>VLOOKUP(B734,辅助信息!E:K,7,FALSE)</f>
        <v>JWDDCD2024102400111</v>
      </c>
      <c r="E734" s="28" t="str">
        <f>VLOOKUP(F734,辅助信息!A:B,2,FALSE)</f>
        <v>螺纹钢</v>
      </c>
      <c r="F734" s="28" t="s">
        <v>27</v>
      </c>
      <c r="G734" s="24">
        <v>36</v>
      </c>
      <c r="H734" s="24" t="str">
        <f>_xlfn._xlws.FILTER('[1]2025年已发货'!$E:$E,'[1]2025年已发货'!$F:$F&amp;'[1]2025年已发货'!$C:$C&amp;'[1]2025年已发货'!$G:$G&amp;'[1]2025年已发货'!$H:$H=C734&amp;F734&amp;I734&amp;J734,"未发货")</f>
        <v>未发货</v>
      </c>
      <c r="I734" s="28" t="str">
        <f>VLOOKUP(B734,辅助信息!E:I,3,FALSE)</f>
        <v>（五冶达州国道542项目-三工区路基八工段(连接线)）四川省达州市达川区大堰镇梨子沟</v>
      </c>
      <c r="J734" s="28" t="str">
        <f>VLOOKUP(B734,辅助信息!E:I,4,FALSE)</f>
        <v>谭鹏程</v>
      </c>
      <c r="K734" s="28">
        <f>VLOOKUP(J734,辅助信息!H:I,2,FALSE)</f>
        <v>18280895666</v>
      </c>
      <c r="L734" s="66"/>
      <c r="M734" s="87">
        <v>45717</v>
      </c>
      <c r="N734" s="45"/>
      <c r="O734" s="45">
        <f ca="1" t="shared" si="20"/>
        <v>0</v>
      </c>
      <c r="P734" s="45">
        <f ca="1" t="shared" si="21"/>
        <v>119</v>
      </c>
      <c r="Q734" s="15" t="str">
        <f>VLOOKUP(B734,辅助信息!E:M,9,FALSE)</f>
        <v>ZTWM-CDGS-XS-2024-0181-五冶天府-国道542项目（二批次）</v>
      </c>
      <c r="R734" s="15"/>
    </row>
    <row r="735" hidden="1" spans="2:18">
      <c r="B735" s="28" t="s">
        <v>108</v>
      </c>
      <c r="C735" s="58">
        <v>45714</v>
      </c>
      <c r="D735" s="28" t="str">
        <f>VLOOKUP(B735,辅助信息!E:K,7,FALSE)</f>
        <v>JWDDCD2024102400111</v>
      </c>
      <c r="E735" s="28" t="str">
        <f>VLOOKUP(F735,辅助信息!A:B,2,FALSE)</f>
        <v>螺纹钢</v>
      </c>
      <c r="F735" s="28" t="s">
        <v>32</v>
      </c>
      <c r="G735" s="24">
        <v>27</v>
      </c>
      <c r="H735" s="24" t="str">
        <f>_xlfn._xlws.FILTER('[1]2025年已发货'!$E:$E,'[1]2025年已发货'!$F:$F&amp;'[1]2025年已发货'!$C:$C&amp;'[1]2025年已发货'!$G:$G&amp;'[1]2025年已发货'!$H:$H=C735&amp;F735&amp;I735&amp;J735,"未发货")</f>
        <v>未发货</v>
      </c>
      <c r="I735" s="28" t="str">
        <f>VLOOKUP(B735,辅助信息!E:I,3,FALSE)</f>
        <v>（五冶达州国道542项目-三工区路基八工段(连接线)）四川省达州市达川区大堰镇梨子沟</v>
      </c>
      <c r="J735" s="28" t="str">
        <f>VLOOKUP(B735,辅助信息!E:I,4,FALSE)</f>
        <v>谭鹏程</v>
      </c>
      <c r="K735" s="28">
        <f>VLOOKUP(J735,辅助信息!H:I,2,FALSE)</f>
        <v>18280895666</v>
      </c>
      <c r="L735" s="66"/>
      <c r="M735" s="87">
        <v>45717</v>
      </c>
      <c r="N735" s="45"/>
      <c r="O735" s="45">
        <f ca="1" t="shared" si="20"/>
        <v>0</v>
      </c>
      <c r="P735" s="45">
        <f ca="1" t="shared" si="21"/>
        <v>119</v>
      </c>
      <c r="Q735" s="15" t="str">
        <f>VLOOKUP(B735,辅助信息!E:M,9,FALSE)</f>
        <v>ZTWM-CDGS-XS-2024-0181-五冶天府-国道542项目（二批次）</v>
      </c>
      <c r="R735" s="15"/>
    </row>
    <row r="736" hidden="1" spans="2:18">
      <c r="B736" s="28" t="s">
        <v>108</v>
      </c>
      <c r="C736" s="58">
        <v>45714</v>
      </c>
      <c r="D736" s="28" t="str">
        <f>VLOOKUP(B736,辅助信息!E:K,7,FALSE)</f>
        <v>JWDDCD2024102400111</v>
      </c>
      <c r="E736" s="28" t="str">
        <f>VLOOKUP(F736,辅助信息!A:B,2,FALSE)</f>
        <v>螺纹钢</v>
      </c>
      <c r="F736" s="28" t="s">
        <v>30</v>
      </c>
      <c r="G736" s="24">
        <v>60</v>
      </c>
      <c r="H736" s="24" t="str">
        <f>_xlfn._xlws.FILTER('[1]2025年已发货'!$E:$E,'[1]2025年已发货'!$F:$F&amp;'[1]2025年已发货'!$C:$C&amp;'[1]2025年已发货'!$G:$G&amp;'[1]2025年已发货'!$H:$H=C736&amp;F736&amp;I736&amp;J736,"未发货")</f>
        <v>未发货</v>
      </c>
      <c r="I736" s="28" t="str">
        <f>VLOOKUP(B736,辅助信息!E:I,3,FALSE)</f>
        <v>（五冶达州国道542项目-三工区路基八工段(连接线)）四川省达州市达川区大堰镇梨子沟</v>
      </c>
      <c r="J736" s="28" t="str">
        <f>VLOOKUP(B736,辅助信息!E:I,4,FALSE)</f>
        <v>谭鹏程</v>
      </c>
      <c r="K736" s="28">
        <f>VLOOKUP(J736,辅助信息!H:I,2,FALSE)</f>
        <v>18280895666</v>
      </c>
      <c r="L736" s="66"/>
      <c r="M736" s="87">
        <v>45717</v>
      </c>
      <c r="N736" s="45"/>
      <c r="O736" s="45">
        <f ca="1" t="shared" si="20"/>
        <v>0</v>
      </c>
      <c r="P736" s="45">
        <f ca="1" t="shared" si="21"/>
        <v>119</v>
      </c>
      <c r="Q736" s="15" t="str">
        <f>VLOOKUP(B736,辅助信息!E:M,9,FALSE)</f>
        <v>ZTWM-CDGS-XS-2024-0181-五冶天府-国道542项目（二批次）</v>
      </c>
      <c r="R736" s="15"/>
    </row>
    <row r="737" hidden="1" spans="2:18">
      <c r="B737" s="28" t="s">
        <v>108</v>
      </c>
      <c r="C737" s="58">
        <v>45714</v>
      </c>
      <c r="D737" s="28" t="str">
        <f>VLOOKUP(B737,辅助信息!E:K,7,FALSE)</f>
        <v>JWDDCD2024102400111</v>
      </c>
      <c r="E737" s="28" t="str">
        <f>VLOOKUP(F737,辅助信息!A:B,2,FALSE)</f>
        <v>螺纹钢</v>
      </c>
      <c r="F737" s="28" t="s">
        <v>52</v>
      </c>
      <c r="G737" s="24">
        <v>10</v>
      </c>
      <c r="H737" s="24" t="str">
        <f>_xlfn._xlws.FILTER('[1]2025年已发货'!$E:$E,'[1]2025年已发货'!$F:$F&amp;'[1]2025年已发货'!$C:$C&amp;'[1]2025年已发货'!$G:$G&amp;'[1]2025年已发货'!$H:$H=C737&amp;F737&amp;I737&amp;J737,"未发货")</f>
        <v>未发货</v>
      </c>
      <c r="I737" s="28" t="str">
        <f>VLOOKUP(B737,辅助信息!E:I,3,FALSE)</f>
        <v>（五冶达州国道542项目-三工区路基八工段(连接线)）四川省达州市达川区大堰镇梨子沟</v>
      </c>
      <c r="J737" s="28" t="str">
        <f>VLOOKUP(B737,辅助信息!E:I,4,FALSE)</f>
        <v>谭鹏程</v>
      </c>
      <c r="K737" s="28">
        <f>VLOOKUP(J737,辅助信息!H:I,2,FALSE)</f>
        <v>18280895666</v>
      </c>
      <c r="L737" s="64"/>
      <c r="M737" s="87">
        <v>45717</v>
      </c>
      <c r="N737" s="45"/>
      <c r="O737" s="45">
        <f ca="1" t="shared" si="20"/>
        <v>0</v>
      </c>
      <c r="P737" s="45">
        <f ca="1" t="shared" si="21"/>
        <v>119</v>
      </c>
      <c r="Q737" s="15" t="str">
        <f>VLOOKUP(B737,辅助信息!E:M,9,FALSE)</f>
        <v>ZTWM-CDGS-XS-2024-0181-五冶天府-国道542项目（二批次）</v>
      </c>
      <c r="R737" s="15"/>
    </row>
    <row r="738" hidden="1" spans="2:18">
      <c r="B738" s="28" t="s">
        <v>69</v>
      </c>
      <c r="C738" s="58">
        <v>45714</v>
      </c>
      <c r="D738" s="28" t="str">
        <f>VLOOKUP(B738,辅助信息!E:K,7,FALSE)</f>
        <v>JWDDCD2025052800131</v>
      </c>
      <c r="E738" s="28" t="str">
        <f>VLOOKUP(F738,辅助信息!A:B,2,FALSE)</f>
        <v>盘螺</v>
      </c>
      <c r="F738" s="28" t="s">
        <v>40</v>
      </c>
      <c r="G738" s="24">
        <f>20*2.5</f>
        <v>50</v>
      </c>
      <c r="H738" s="24">
        <f>_xlfn._xlws.FILTER('[1]2025年已发货'!$E:$E,'[1]2025年已发货'!$F:$F&amp;'[1]2025年已发货'!$C:$C&amp;'[1]2025年已发货'!$G:$G&amp;'[1]2025年已发货'!$H:$H=C738&amp;F738&amp;I738&amp;J738,"未发货")</f>
        <v>35</v>
      </c>
      <c r="I738" s="28" t="str">
        <f>VLOOKUP(B738,辅助信息!E:I,3,FALSE)</f>
        <v>（商投建工达州中医药科技园-4工区-2号楼）达州市通川区达州中医药职业学院犀牛大道北段</v>
      </c>
      <c r="J738" s="28" t="str">
        <f>VLOOKUP(B738,辅助信息!E:I,4,FALSE)</f>
        <v>张扬</v>
      </c>
      <c r="K738" s="28">
        <f>VLOOKUP(J738,辅助信息!H:I,2,FALSE)</f>
        <v>18381904567</v>
      </c>
      <c r="L738" s="65" t="str">
        <f>VLOOKUP(B738,辅助信息!E:J,6,FALSE)</f>
        <v>控制炉批号！多了现场不收！,优先安排达钢,提前联系到场规格及数量</v>
      </c>
      <c r="M738" s="87">
        <v>45716</v>
      </c>
      <c r="N738" s="45"/>
      <c r="O738" s="45">
        <f ca="1" t="shared" si="20"/>
        <v>0</v>
      </c>
      <c r="P738" s="45">
        <f ca="1" t="shared" si="21"/>
        <v>120</v>
      </c>
      <c r="Q738" s="15" t="str">
        <f>VLOOKUP(B738,辅助信息!E:M,9,FALSE)</f>
        <v>ZTWM-CDGS-XS-2024-0134-商投建工达州中医药科技成果示范园项目</v>
      </c>
      <c r="R738" s="15"/>
    </row>
    <row r="739" hidden="1" spans="2:18">
      <c r="B739" s="28" t="s">
        <v>69</v>
      </c>
      <c r="C739" s="58">
        <v>45714</v>
      </c>
      <c r="D739" s="28" t="str">
        <f>VLOOKUP(B739,辅助信息!E:K,7,FALSE)</f>
        <v>JWDDCD2025052800131</v>
      </c>
      <c r="E739" s="28" t="str">
        <f>VLOOKUP(F739,辅助信息!A:B,2,FALSE)</f>
        <v>盘螺</v>
      </c>
      <c r="F739" s="28" t="s">
        <v>41</v>
      </c>
      <c r="G739" s="24">
        <f>10*2.5</f>
        <v>25</v>
      </c>
      <c r="H739" s="24" t="str">
        <f>_xlfn._xlws.FILTER('[1]2025年已发货'!$E:$E,'[1]2025年已发货'!$F:$F&amp;'[1]2025年已发货'!$C:$C&amp;'[1]2025年已发货'!$G:$G&amp;'[1]2025年已发货'!$H:$H=C739&amp;F739&amp;I739&amp;J739,"未发货")</f>
        <v>未发货</v>
      </c>
      <c r="I739" s="28" t="str">
        <f>VLOOKUP(B739,辅助信息!E:I,3,FALSE)</f>
        <v>（商投建工达州中医药科技园-4工区-2号楼）达州市通川区达州中医药职业学院犀牛大道北段</v>
      </c>
      <c r="J739" s="28" t="str">
        <f>VLOOKUP(B739,辅助信息!E:I,4,FALSE)</f>
        <v>张扬</v>
      </c>
      <c r="K739" s="28">
        <f>VLOOKUP(J739,辅助信息!H:I,2,FALSE)</f>
        <v>18381904567</v>
      </c>
      <c r="L739" s="64"/>
      <c r="M739" s="87">
        <v>45716</v>
      </c>
      <c r="N739" s="45"/>
      <c r="O739" s="45">
        <f ca="1" t="shared" si="20"/>
        <v>0</v>
      </c>
      <c r="P739" s="45">
        <f ca="1" t="shared" si="21"/>
        <v>120</v>
      </c>
      <c r="Q739" s="15" t="str">
        <f>VLOOKUP(B739,辅助信息!E:M,9,FALSE)</f>
        <v>ZTWM-CDGS-XS-2024-0134-商投建工达州中医药科技成果示范园项目</v>
      </c>
      <c r="R739" s="15"/>
    </row>
    <row r="740" hidden="1" spans="2:18">
      <c r="B740" s="28" t="s">
        <v>56</v>
      </c>
      <c r="C740" s="58">
        <v>45714</v>
      </c>
      <c r="D740" s="28" t="str">
        <f>VLOOKUP(B740,辅助信息!E:K,7,FALSE)</f>
        <v>JWDDCD2025052800131</v>
      </c>
      <c r="E740" s="28" t="str">
        <f>VLOOKUP(F740,辅助信息!A:B,2,FALSE)</f>
        <v>螺纹钢</v>
      </c>
      <c r="F740" s="28" t="s">
        <v>27</v>
      </c>
      <c r="G740" s="24">
        <v>12</v>
      </c>
      <c r="H740" s="24">
        <f>_xlfn._xlws.FILTER('[1]2025年已发货'!$E:$E,'[1]2025年已发货'!$F:$F&amp;'[1]2025年已发货'!$C:$C&amp;'[1]2025年已发货'!$G:$G&amp;'[1]2025年已发货'!$H:$H=C740&amp;F740&amp;I740&amp;J740,"未发货")</f>
        <v>12</v>
      </c>
      <c r="I740" s="28" t="str">
        <f>VLOOKUP(B740,辅助信息!E:I,3,FALSE)</f>
        <v>（商投建工达州中医药科技园-4工区-7号楼）达州市通川区达州中医药职业学院犀牛大道北段</v>
      </c>
      <c r="J740" s="28" t="str">
        <f>VLOOKUP(B740,辅助信息!E:I,4,FALSE)</f>
        <v>张扬</v>
      </c>
      <c r="K740" s="28">
        <f>VLOOKUP(J740,辅助信息!H:I,2,FALSE)</f>
        <v>18381904567</v>
      </c>
      <c r="L740" s="65" t="str">
        <f>VLOOKUP(B740,辅助信息!E:J,6,FALSE)</f>
        <v>控制炉批号！多了现场不收！,优先安排达钢,提前联系到场规格及数量</v>
      </c>
      <c r="M740" s="87">
        <v>45716</v>
      </c>
      <c r="N740" s="45"/>
      <c r="O740" s="45">
        <f ca="1" t="shared" si="20"/>
        <v>0</v>
      </c>
      <c r="P740" s="45">
        <f ca="1" t="shared" si="21"/>
        <v>120</v>
      </c>
      <c r="Q740" s="15" t="str">
        <f>VLOOKUP(B740,辅助信息!E:M,9,FALSE)</f>
        <v>ZTWM-CDGS-XS-2024-0134-商投建工达州中医药科技成果示范园项目</v>
      </c>
      <c r="R740" s="15"/>
    </row>
    <row r="741" hidden="1" spans="2:18">
      <c r="B741" s="28" t="s">
        <v>56</v>
      </c>
      <c r="C741" s="58">
        <v>45714</v>
      </c>
      <c r="D741" s="28" t="str">
        <f>VLOOKUP(B741,辅助信息!E:K,7,FALSE)</f>
        <v>JWDDCD2025052800131</v>
      </c>
      <c r="E741" s="28" t="str">
        <f>VLOOKUP(F741,辅助信息!A:B,2,FALSE)</f>
        <v>螺纹钢</v>
      </c>
      <c r="F741" s="28" t="s">
        <v>32</v>
      </c>
      <c r="G741" s="24">
        <v>12</v>
      </c>
      <c r="H741" s="24">
        <f>_xlfn._xlws.FILTER('[1]2025年已发货'!$E:$E,'[1]2025年已发货'!$F:$F&amp;'[1]2025年已发货'!$C:$C&amp;'[1]2025年已发货'!$G:$G&amp;'[1]2025年已发货'!$H:$H=C741&amp;F741&amp;I741&amp;J741,"未发货")</f>
        <v>12</v>
      </c>
      <c r="I741" s="28" t="str">
        <f>VLOOKUP(B741,辅助信息!E:I,3,FALSE)</f>
        <v>（商投建工达州中医药科技园-4工区-7号楼）达州市通川区达州中医药职业学院犀牛大道北段</v>
      </c>
      <c r="J741" s="28" t="str">
        <f>VLOOKUP(B741,辅助信息!E:I,4,FALSE)</f>
        <v>张扬</v>
      </c>
      <c r="K741" s="28">
        <f>VLOOKUP(J741,辅助信息!H:I,2,FALSE)</f>
        <v>18381904567</v>
      </c>
      <c r="L741" s="66"/>
      <c r="M741" s="87">
        <v>45716</v>
      </c>
      <c r="N741" s="45"/>
      <c r="O741" s="45">
        <f ca="1" t="shared" si="20"/>
        <v>0</v>
      </c>
      <c r="P741" s="45">
        <f ca="1" t="shared" si="21"/>
        <v>120</v>
      </c>
      <c r="Q741" s="15" t="str">
        <f>VLOOKUP(B741,辅助信息!E:M,9,FALSE)</f>
        <v>ZTWM-CDGS-XS-2024-0134-商投建工达州中医药科技成果示范园项目</v>
      </c>
      <c r="R741" s="15"/>
    </row>
    <row r="742" hidden="1" spans="2:18">
      <c r="B742" s="28" t="s">
        <v>56</v>
      </c>
      <c r="C742" s="58">
        <v>45714</v>
      </c>
      <c r="D742" s="28" t="str">
        <f>VLOOKUP(B742,辅助信息!E:K,7,FALSE)</f>
        <v>JWDDCD2025052800131</v>
      </c>
      <c r="E742" s="28" t="str">
        <f>VLOOKUP(F742,辅助信息!A:B,2,FALSE)</f>
        <v>螺纹钢</v>
      </c>
      <c r="F742" s="28" t="s">
        <v>30</v>
      </c>
      <c r="G742" s="24">
        <v>15</v>
      </c>
      <c r="H742" s="24" t="str">
        <f>_xlfn._xlws.FILTER('[1]2025年已发货'!$E:$E,'[1]2025年已发货'!$F:$F&amp;'[1]2025年已发货'!$C:$C&amp;'[1]2025年已发货'!$G:$G&amp;'[1]2025年已发货'!$H:$H=C742&amp;F742&amp;I742&amp;J742,"未发货")</f>
        <v>未发货</v>
      </c>
      <c r="I742" s="28" t="str">
        <f>VLOOKUP(B742,辅助信息!E:I,3,FALSE)</f>
        <v>（商投建工达州中医药科技园-4工区-7号楼）达州市通川区达州中医药职业学院犀牛大道北段</v>
      </c>
      <c r="J742" s="28" t="str">
        <f>VLOOKUP(B742,辅助信息!E:I,4,FALSE)</f>
        <v>张扬</v>
      </c>
      <c r="K742" s="28">
        <f>VLOOKUP(J742,辅助信息!H:I,2,FALSE)</f>
        <v>18381904567</v>
      </c>
      <c r="L742" s="66"/>
      <c r="M742" s="87">
        <v>45716</v>
      </c>
      <c r="N742" s="45"/>
      <c r="O742" s="45">
        <f ca="1" t="shared" si="20"/>
        <v>0</v>
      </c>
      <c r="P742" s="45">
        <f ca="1" t="shared" si="21"/>
        <v>120</v>
      </c>
      <c r="Q742" s="15" t="str">
        <f>VLOOKUP(B742,辅助信息!E:M,9,FALSE)</f>
        <v>ZTWM-CDGS-XS-2024-0134-商投建工达州中医药科技成果示范园项目</v>
      </c>
      <c r="R742" s="15"/>
    </row>
    <row r="743" hidden="1" spans="2:18">
      <c r="B743" s="28" t="s">
        <v>56</v>
      </c>
      <c r="C743" s="58">
        <v>45714</v>
      </c>
      <c r="D743" s="28" t="str">
        <f>VLOOKUP(B743,辅助信息!E:K,7,FALSE)</f>
        <v>JWDDCD2025052800131</v>
      </c>
      <c r="E743" s="28" t="str">
        <f>VLOOKUP(F743,辅助信息!A:B,2,FALSE)</f>
        <v>螺纹钢</v>
      </c>
      <c r="F743" s="28" t="s">
        <v>33</v>
      </c>
      <c r="G743" s="24">
        <v>12</v>
      </c>
      <c r="H743" s="24" t="str">
        <f>_xlfn._xlws.FILTER('[1]2025年已发货'!$E:$E,'[1]2025年已发货'!$F:$F&amp;'[1]2025年已发货'!$C:$C&amp;'[1]2025年已发货'!$G:$G&amp;'[1]2025年已发货'!$H:$H=C743&amp;F743&amp;I743&amp;J743,"未发货")</f>
        <v>未发货</v>
      </c>
      <c r="I743" s="28" t="str">
        <f>VLOOKUP(B743,辅助信息!E:I,3,FALSE)</f>
        <v>（商投建工达州中医药科技园-4工区-7号楼）达州市通川区达州中医药职业学院犀牛大道北段</v>
      </c>
      <c r="J743" s="28" t="str">
        <f>VLOOKUP(B743,辅助信息!E:I,4,FALSE)</f>
        <v>张扬</v>
      </c>
      <c r="K743" s="28">
        <f>VLOOKUP(J743,辅助信息!H:I,2,FALSE)</f>
        <v>18381904567</v>
      </c>
      <c r="L743" s="66"/>
      <c r="M743" s="87">
        <v>45716</v>
      </c>
      <c r="N743" s="45"/>
      <c r="O743" s="45">
        <f ca="1" t="shared" si="20"/>
        <v>0</v>
      </c>
      <c r="P743" s="45">
        <f ca="1" t="shared" si="21"/>
        <v>120</v>
      </c>
      <c r="Q743" s="15" t="str">
        <f>VLOOKUP(B743,辅助信息!E:M,9,FALSE)</f>
        <v>ZTWM-CDGS-XS-2024-0134-商投建工达州中医药科技成果示范园项目</v>
      </c>
      <c r="R743" s="15"/>
    </row>
    <row r="744" hidden="1" spans="2:18">
      <c r="B744" s="28" t="s">
        <v>56</v>
      </c>
      <c r="C744" s="58">
        <v>45714</v>
      </c>
      <c r="D744" s="28" t="str">
        <f>VLOOKUP(B744,辅助信息!E:K,7,FALSE)</f>
        <v>JWDDCD2025052800131</v>
      </c>
      <c r="E744" s="28" t="str">
        <f>VLOOKUP(F744,辅助信息!A:B,2,FALSE)</f>
        <v>螺纹钢</v>
      </c>
      <c r="F744" s="28" t="s">
        <v>28</v>
      </c>
      <c r="G744" s="24">
        <v>15</v>
      </c>
      <c r="H744" s="24">
        <f>_xlfn._xlws.FILTER('[1]2025年已发货'!$E:$E,'[1]2025年已发货'!$F:$F&amp;'[1]2025年已发货'!$C:$C&amp;'[1]2025年已发货'!$G:$G&amp;'[1]2025年已发货'!$H:$H=C744&amp;F744&amp;I744&amp;J744,"未发货")</f>
        <v>8</v>
      </c>
      <c r="I744" s="28" t="str">
        <f>VLOOKUP(B744,辅助信息!E:I,3,FALSE)</f>
        <v>（商投建工达州中医药科技园-4工区-7号楼）达州市通川区达州中医药职业学院犀牛大道北段</v>
      </c>
      <c r="J744" s="28" t="str">
        <f>VLOOKUP(B744,辅助信息!E:I,4,FALSE)</f>
        <v>张扬</v>
      </c>
      <c r="K744" s="28">
        <f>VLOOKUP(J744,辅助信息!H:I,2,FALSE)</f>
        <v>18381904567</v>
      </c>
      <c r="L744" s="66"/>
      <c r="M744" s="87">
        <v>45716</v>
      </c>
      <c r="N744" s="45"/>
      <c r="O744" s="45">
        <f ca="1" t="shared" si="20"/>
        <v>0</v>
      </c>
      <c r="P744" s="45">
        <f ca="1" t="shared" si="21"/>
        <v>120</v>
      </c>
      <c r="Q744" s="15" t="str">
        <f>VLOOKUP(B744,辅助信息!E:M,9,FALSE)</f>
        <v>ZTWM-CDGS-XS-2024-0134-商投建工达州中医药科技成果示范园项目</v>
      </c>
      <c r="R744" s="15"/>
    </row>
    <row r="745" hidden="1" spans="2:18">
      <c r="B745" s="28" t="s">
        <v>56</v>
      </c>
      <c r="C745" s="58">
        <v>45714</v>
      </c>
      <c r="D745" s="28" t="str">
        <f>VLOOKUP(B745,辅助信息!E:K,7,FALSE)</f>
        <v>JWDDCD2025052800131</v>
      </c>
      <c r="E745" s="28" t="str">
        <f>VLOOKUP(F745,辅助信息!A:B,2,FALSE)</f>
        <v>螺纹钢</v>
      </c>
      <c r="F745" s="28" t="s">
        <v>18</v>
      </c>
      <c r="G745" s="24">
        <v>12</v>
      </c>
      <c r="H745" s="24">
        <f>_xlfn._xlws.FILTER('[1]2025年已发货'!$E:$E,'[1]2025年已发货'!$F:$F&amp;'[1]2025年已发货'!$C:$C&amp;'[1]2025年已发货'!$G:$G&amp;'[1]2025年已发货'!$H:$H=C745&amp;F745&amp;I745&amp;J745,"未发货")</f>
        <v>5</v>
      </c>
      <c r="I745" s="28" t="str">
        <f>VLOOKUP(B745,辅助信息!E:I,3,FALSE)</f>
        <v>（商投建工达州中医药科技园-4工区-7号楼）达州市通川区达州中医药职业学院犀牛大道北段</v>
      </c>
      <c r="J745" s="28" t="str">
        <f>VLOOKUP(B745,辅助信息!E:I,4,FALSE)</f>
        <v>张扬</v>
      </c>
      <c r="K745" s="28">
        <f>VLOOKUP(J745,辅助信息!H:I,2,FALSE)</f>
        <v>18381904567</v>
      </c>
      <c r="L745" s="64"/>
      <c r="M745" s="87">
        <v>45716</v>
      </c>
      <c r="N745" s="45"/>
      <c r="O745" s="45">
        <f ca="1" t="shared" si="20"/>
        <v>0</v>
      </c>
      <c r="P745" s="45">
        <f ca="1" t="shared" si="21"/>
        <v>120</v>
      </c>
      <c r="Q745" s="15" t="str">
        <f>VLOOKUP(B745,辅助信息!E:M,9,FALSE)</f>
        <v>ZTWM-CDGS-XS-2024-0134-商投建工达州中医药科技成果示范园项目</v>
      </c>
      <c r="R745" s="15"/>
    </row>
    <row r="746" hidden="1" spans="2:18">
      <c r="B746" s="28" t="s">
        <v>20</v>
      </c>
      <c r="C746" s="58">
        <v>45714</v>
      </c>
      <c r="D746" s="28" t="str">
        <f>VLOOKUP(B746,辅助信息!E:K,7,FALSE)</f>
        <v>JWDDCD2025051000019</v>
      </c>
      <c r="E746" s="28" t="str">
        <f>VLOOKUP(F746,辅助信息!A:B,2,FALSE)</f>
        <v>盘螺</v>
      </c>
      <c r="F746" s="28" t="s">
        <v>49</v>
      </c>
      <c r="G746" s="24">
        <v>11</v>
      </c>
      <c r="H746" s="24">
        <f>_xlfn._xlws.FILTER('[1]2025年已发货'!$E:$E,'[1]2025年已发货'!$F:$F&amp;'[1]2025年已发货'!$C:$C&amp;'[1]2025年已发货'!$G:$G&amp;'[1]2025年已发货'!$H:$H=C746&amp;F746&amp;I746&amp;J746,"未发货")</f>
        <v>11</v>
      </c>
      <c r="I746" s="28" t="str">
        <f>VLOOKUP(B746,辅助信息!E:I,3,FALSE)</f>
        <v>(五冶钢构医学科学产业园建设项目房建三部-一标（7-2）)四川省南充市顺庆区搬罾街道学府大道二段</v>
      </c>
      <c r="J746" s="28" t="str">
        <f>VLOOKUP(B746,辅助信息!E:I,4,FALSE)</f>
        <v>郑林</v>
      </c>
      <c r="K746" s="28">
        <f>VLOOKUP(J746,辅助信息!H:I,2,FALSE)</f>
        <v>18349955455</v>
      </c>
      <c r="L746" s="65" t="str">
        <f>VLOOKUP(B746,辅助信息!E:J,6,FALSE)</f>
        <v>送货单：送货单位：南充思临新材料科技有限公司,收货单位：五冶集团川北(南充)建设有限公司,项目名称：南充医学科学产业园,送货车型13米,装货前联系收货人核实到场规格</v>
      </c>
      <c r="M746" s="87">
        <v>45716</v>
      </c>
      <c r="N746" s="45"/>
      <c r="O746" s="45">
        <f ca="1" t="shared" si="20"/>
        <v>0</v>
      </c>
      <c r="P746" s="45">
        <f ca="1" t="shared" si="21"/>
        <v>120</v>
      </c>
      <c r="Q746" s="15" t="str">
        <f>VLOOKUP(B746,辅助信息!E:M,9,FALSE)</f>
        <v>ZTWM-CDGS-XS-2024-0248-五冶钢构-南充市医学院项目</v>
      </c>
      <c r="R746" s="15"/>
    </row>
    <row r="747" hidden="1" spans="2:18">
      <c r="B747" s="28" t="s">
        <v>20</v>
      </c>
      <c r="C747" s="58">
        <v>45714</v>
      </c>
      <c r="D747" s="28" t="str">
        <f>VLOOKUP(B747,辅助信息!E:K,7,FALSE)</f>
        <v>JWDDCD2025051000019</v>
      </c>
      <c r="E747" s="28" t="str">
        <f>VLOOKUP(F747,辅助信息!A:B,2,FALSE)</f>
        <v>盘螺</v>
      </c>
      <c r="F747" s="28" t="s">
        <v>40</v>
      </c>
      <c r="G747" s="24">
        <v>18</v>
      </c>
      <c r="H747" s="24">
        <f>_xlfn._xlws.FILTER('[1]2025年已发货'!$E:$E,'[1]2025年已发货'!$F:$F&amp;'[1]2025年已发货'!$C:$C&amp;'[1]2025年已发货'!$G:$G&amp;'[1]2025年已发货'!$H:$H=C747&amp;F747&amp;I747&amp;J747,"未发货")</f>
        <v>18</v>
      </c>
      <c r="I747" s="28" t="str">
        <f>VLOOKUP(B747,辅助信息!E:I,3,FALSE)</f>
        <v>(五冶钢构医学科学产业园建设项目房建三部-一标（7-2）)四川省南充市顺庆区搬罾街道学府大道二段</v>
      </c>
      <c r="J747" s="28" t="str">
        <f>VLOOKUP(B747,辅助信息!E:I,4,FALSE)</f>
        <v>郑林</v>
      </c>
      <c r="K747" s="28">
        <f>VLOOKUP(J747,辅助信息!H:I,2,FALSE)</f>
        <v>18349955455</v>
      </c>
      <c r="L747" s="66"/>
      <c r="M747" s="87">
        <v>45716</v>
      </c>
      <c r="N747" s="45"/>
      <c r="O747" s="45">
        <f ca="1" t="shared" si="20"/>
        <v>0</v>
      </c>
      <c r="P747" s="45">
        <f ca="1" t="shared" si="21"/>
        <v>120</v>
      </c>
      <c r="Q747" s="15" t="str">
        <f>VLOOKUP(B747,辅助信息!E:M,9,FALSE)</f>
        <v>ZTWM-CDGS-XS-2024-0248-五冶钢构-南充市医学院项目</v>
      </c>
      <c r="R747" s="15"/>
    </row>
    <row r="748" hidden="1" spans="2:18">
      <c r="B748" s="28" t="s">
        <v>20</v>
      </c>
      <c r="C748" s="58">
        <v>45714</v>
      </c>
      <c r="D748" s="28" t="str">
        <f>VLOOKUP(B748,辅助信息!E:K,7,FALSE)</f>
        <v>JWDDCD2025051000019</v>
      </c>
      <c r="E748" s="28" t="str">
        <f>VLOOKUP(F748,辅助信息!A:B,2,FALSE)</f>
        <v>盘螺</v>
      </c>
      <c r="F748" s="28" t="s">
        <v>41</v>
      </c>
      <c r="G748" s="24">
        <v>9</v>
      </c>
      <c r="H748" s="24">
        <f>_xlfn._xlws.FILTER('[1]2025年已发货'!$E:$E,'[1]2025年已发货'!$F:$F&amp;'[1]2025年已发货'!$C:$C&amp;'[1]2025年已发货'!$G:$G&amp;'[1]2025年已发货'!$H:$H=C748&amp;F748&amp;I748&amp;J748,"未发货")</f>
        <v>9</v>
      </c>
      <c r="I748" s="28" t="str">
        <f>VLOOKUP(B748,辅助信息!E:I,3,FALSE)</f>
        <v>(五冶钢构医学科学产业园建设项目房建三部-一标（7-2）)四川省南充市顺庆区搬罾街道学府大道二段</v>
      </c>
      <c r="J748" s="28" t="str">
        <f>VLOOKUP(B748,辅助信息!E:I,4,FALSE)</f>
        <v>郑林</v>
      </c>
      <c r="K748" s="28">
        <f>VLOOKUP(J748,辅助信息!H:I,2,FALSE)</f>
        <v>18349955455</v>
      </c>
      <c r="L748" s="66"/>
      <c r="M748" s="87">
        <v>45716</v>
      </c>
      <c r="N748" s="45"/>
      <c r="O748" s="45">
        <f ca="1" t="shared" si="20"/>
        <v>0</v>
      </c>
      <c r="P748" s="45">
        <f ca="1" t="shared" si="21"/>
        <v>120</v>
      </c>
      <c r="Q748" s="15" t="str">
        <f>VLOOKUP(B748,辅助信息!E:M,9,FALSE)</f>
        <v>ZTWM-CDGS-XS-2024-0248-五冶钢构-南充市医学院项目</v>
      </c>
      <c r="R748" s="15"/>
    </row>
    <row r="749" hidden="1" spans="2:18">
      <c r="B749" s="28" t="s">
        <v>20</v>
      </c>
      <c r="C749" s="58">
        <v>45714</v>
      </c>
      <c r="D749" s="28" t="str">
        <f>VLOOKUP(B749,辅助信息!E:K,7,FALSE)</f>
        <v>JWDDCD2025051000019</v>
      </c>
      <c r="E749" s="28" t="str">
        <f>VLOOKUP(F749,辅助信息!A:B,2,FALSE)</f>
        <v>螺纹钢</v>
      </c>
      <c r="F749" s="28" t="s">
        <v>27</v>
      </c>
      <c r="G749" s="24">
        <v>10</v>
      </c>
      <c r="H749" s="24">
        <f>_xlfn._xlws.FILTER('[1]2025年已发货'!$E:$E,'[1]2025年已发货'!$F:$F&amp;'[1]2025年已发货'!$C:$C&amp;'[1]2025年已发货'!$G:$G&amp;'[1]2025年已发货'!$H:$H=C749&amp;F749&amp;I749&amp;J749,"未发货")</f>
        <v>10</v>
      </c>
      <c r="I749" s="28" t="str">
        <f>VLOOKUP(B749,辅助信息!E:I,3,FALSE)</f>
        <v>(五冶钢构医学科学产业园建设项目房建三部-一标（7-2）)四川省南充市顺庆区搬罾街道学府大道二段</v>
      </c>
      <c r="J749" s="28" t="str">
        <f>VLOOKUP(B749,辅助信息!E:I,4,FALSE)</f>
        <v>郑林</v>
      </c>
      <c r="K749" s="28">
        <f>VLOOKUP(J749,辅助信息!H:I,2,FALSE)</f>
        <v>18349955455</v>
      </c>
      <c r="L749" s="66"/>
      <c r="M749" s="87">
        <v>45716</v>
      </c>
      <c r="N749" s="45"/>
      <c r="O749" s="45">
        <f ca="1" t="shared" si="20"/>
        <v>0</v>
      </c>
      <c r="P749" s="45">
        <f ca="1" t="shared" si="21"/>
        <v>120</v>
      </c>
      <c r="Q749" s="15" t="str">
        <f>VLOOKUP(B749,辅助信息!E:M,9,FALSE)</f>
        <v>ZTWM-CDGS-XS-2024-0248-五冶钢构-南充市医学院项目</v>
      </c>
      <c r="R749" s="15"/>
    </row>
    <row r="750" hidden="1" spans="2:18">
      <c r="B750" s="28" t="s">
        <v>20</v>
      </c>
      <c r="C750" s="58">
        <v>45714</v>
      </c>
      <c r="D750" s="28" t="str">
        <f>VLOOKUP(B750,辅助信息!E:K,7,FALSE)</f>
        <v>JWDDCD2025051000019</v>
      </c>
      <c r="E750" s="28" t="str">
        <f>VLOOKUP(F750,辅助信息!A:B,2,FALSE)</f>
        <v>螺纹钢</v>
      </c>
      <c r="F750" s="28" t="s">
        <v>19</v>
      </c>
      <c r="G750" s="24">
        <v>24</v>
      </c>
      <c r="H750" s="24">
        <f>_xlfn._xlws.FILTER('[1]2025年已发货'!$E:$E,'[1]2025年已发货'!$F:$F&amp;'[1]2025年已发货'!$C:$C&amp;'[1]2025年已发货'!$G:$G&amp;'[1]2025年已发货'!$H:$H=C750&amp;F750&amp;I750&amp;J750,"未发货")</f>
        <v>24</v>
      </c>
      <c r="I750" s="28" t="str">
        <f>VLOOKUP(B750,辅助信息!E:I,3,FALSE)</f>
        <v>(五冶钢构医学科学产业园建设项目房建三部-一标（7-2）)四川省南充市顺庆区搬罾街道学府大道二段</v>
      </c>
      <c r="J750" s="28" t="str">
        <f>VLOOKUP(B750,辅助信息!E:I,4,FALSE)</f>
        <v>郑林</v>
      </c>
      <c r="K750" s="28">
        <f>VLOOKUP(J750,辅助信息!H:I,2,FALSE)</f>
        <v>18349955455</v>
      </c>
      <c r="L750" s="66"/>
      <c r="M750" s="87">
        <v>45716</v>
      </c>
      <c r="N750" s="45"/>
      <c r="O750" s="45">
        <f ca="1" t="shared" si="20"/>
        <v>0</v>
      </c>
      <c r="P750" s="45">
        <f ca="1" t="shared" si="21"/>
        <v>120</v>
      </c>
      <c r="Q750" s="15" t="str">
        <f>VLOOKUP(B750,辅助信息!E:M,9,FALSE)</f>
        <v>ZTWM-CDGS-XS-2024-0248-五冶钢构-南充市医学院项目</v>
      </c>
      <c r="R750" s="15"/>
    </row>
    <row r="751" hidden="1" spans="2:18">
      <c r="B751" s="28" t="s">
        <v>20</v>
      </c>
      <c r="C751" s="58">
        <v>45714</v>
      </c>
      <c r="D751" s="28" t="str">
        <f>VLOOKUP(B751,辅助信息!E:K,7,FALSE)</f>
        <v>JWDDCD2025051000019</v>
      </c>
      <c r="E751" s="28" t="str">
        <f>VLOOKUP(F751,辅助信息!A:B,2,FALSE)</f>
        <v>螺纹钢</v>
      </c>
      <c r="F751" s="28" t="s">
        <v>30</v>
      </c>
      <c r="G751" s="24">
        <v>30</v>
      </c>
      <c r="H751" s="24">
        <f>_xlfn._xlws.FILTER('[1]2025年已发货'!$E:$E,'[1]2025年已发货'!$F:$F&amp;'[1]2025年已发货'!$C:$C&amp;'[1]2025年已发货'!$G:$G&amp;'[1]2025年已发货'!$H:$H=C751&amp;F751&amp;I751&amp;J751,"未发货")</f>
        <v>30</v>
      </c>
      <c r="I751" s="28" t="str">
        <f>VLOOKUP(B751,辅助信息!E:I,3,FALSE)</f>
        <v>(五冶钢构医学科学产业园建设项目房建三部-一标（7-2）)四川省南充市顺庆区搬罾街道学府大道二段</v>
      </c>
      <c r="J751" s="28" t="str">
        <f>VLOOKUP(B751,辅助信息!E:I,4,FALSE)</f>
        <v>郑林</v>
      </c>
      <c r="K751" s="28">
        <f>VLOOKUP(J751,辅助信息!H:I,2,FALSE)</f>
        <v>18349955455</v>
      </c>
      <c r="L751" s="64"/>
      <c r="M751" s="87">
        <v>45716</v>
      </c>
      <c r="N751" s="45"/>
      <c r="O751" s="45">
        <f ca="1" t="shared" si="20"/>
        <v>0</v>
      </c>
      <c r="P751" s="49">
        <f ca="1" t="shared" si="21"/>
        <v>120</v>
      </c>
      <c r="Q751" s="15" t="str">
        <f>VLOOKUP(B751,辅助信息!E:M,9,FALSE)</f>
        <v>ZTWM-CDGS-XS-2024-0248-五冶钢构-南充市医学院项目</v>
      </c>
      <c r="R751" s="15"/>
    </row>
    <row r="752" hidden="1" spans="2:18">
      <c r="B752" s="28" t="s">
        <v>98</v>
      </c>
      <c r="C752" s="58">
        <v>45714</v>
      </c>
      <c r="D752" s="28" t="str">
        <f>VLOOKUP(B752,辅助信息!E:K,7,FALSE)</f>
        <v>JWDDCD2025051000019</v>
      </c>
      <c r="E752" s="28" t="str">
        <f>VLOOKUP(F752,辅助信息!A:B,2,FALSE)</f>
        <v>盘螺</v>
      </c>
      <c r="F752" s="28" t="s">
        <v>41</v>
      </c>
      <c r="G752" s="24">
        <v>8</v>
      </c>
      <c r="H752" s="24">
        <f>_xlfn._xlws.FILTER('[1]2025年已发货'!$E:$E,'[1]2025年已发货'!$F:$F&amp;'[1]2025年已发货'!$C:$C&amp;'[1]2025年已发货'!$G:$G&amp;'[1]2025年已发货'!$H:$H=C752&amp;F752&amp;I752&amp;J752,"未发货")</f>
        <v>8</v>
      </c>
      <c r="I752" s="28" t="str">
        <f>VLOOKUP(B752,辅助信息!E:I,3,FALSE)</f>
        <v>(五冶钢构医学科学产业园建设项目房建一部-一标（2-6）)四川省南充市顺庆区搬罾街道学府大道二段</v>
      </c>
      <c r="J752" s="28" t="str">
        <f>VLOOKUP(B752,辅助信息!E:I,4,FALSE)</f>
        <v>胡泽宇</v>
      </c>
      <c r="K752" s="28">
        <f>VLOOKUP(J752,辅助信息!H:I,2,FALSE)</f>
        <v>18141337338</v>
      </c>
      <c r="L752" s="65" t="str">
        <f>VLOOKUP(B752,辅助信息!E:J,6,FALSE)</f>
        <v>送货单：送货单位：南充思临新材料科技有限公司,收货单位：五冶集团川北(南充)建设有限公司,项目名称：南充医学科学产业园,送货车型13米,装货前联系收货人核实到场规格</v>
      </c>
      <c r="M752" s="87">
        <v>45716</v>
      </c>
      <c r="N752" s="45"/>
      <c r="O752" s="45">
        <f ca="1" t="shared" si="20"/>
        <v>0</v>
      </c>
      <c r="P752" s="49">
        <f ca="1" t="shared" si="21"/>
        <v>120</v>
      </c>
      <c r="Q752" s="15" t="str">
        <f>VLOOKUP(B752,辅助信息!E:M,9,FALSE)</f>
        <v>ZTWM-CDGS-XS-2024-0248-五冶钢构-南充市医学院项目</v>
      </c>
      <c r="R752" s="15"/>
    </row>
    <row r="753" hidden="1" spans="2:18">
      <c r="B753" s="28" t="s">
        <v>98</v>
      </c>
      <c r="C753" s="58">
        <v>45714</v>
      </c>
      <c r="D753" s="28" t="str">
        <f>VLOOKUP(B753,辅助信息!E:K,7,FALSE)</f>
        <v>JWDDCD2025051000019</v>
      </c>
      <c r="E753" s="28" t="str">
        <f>VLOOKUP(F753,辅助信息!A:B,2,FALSE)</f>
        <v>螺纹钢</v>
      </c>
      <c r="F753" s="28" t="s">
        <v>27</v>
      </c>
      <c r="G753" s="24">
        <v>8</v>
      </c>
      <c r="H753" s="24">
        <f>_xlfn._xlws.FILTER('[1]2025年已发货'!$E:$E,'[1]2025年已发货'!$F:$F&amp;'[1]2025年已发货'!$C:$C&amp;'[1]2025年已发货'!$G:$G&amp;'[1]2025年已发货'!$H:$H=C753&amp;F753&amp;I753&amp;J753,"未发货")</f>
        <v>8</v>
      </c>
      <c r="I753" s="28" t="str">
        <f>VLOOKUP(B753,辅助信息!E:I,3,FALSE)</f>
        <v>(五冶钢构医学科学产业园建设项目房建一部-一标（2-6）)四川省南充市顺庆区搬罾街道学府大道二段</v>
      </c>
      <c r="J753" s="28" t="str">
        <f>VLOOKUP(B753,辅助信息!E:I,4,FALSE)</f>
        <v>胡泽宇</v>
      </c>
      <c r="K753" s="28">
        <f>VLOOKUP(J753,辅助信息!H:I,2,FALSE)</f>
        <v>18141337338</v>
      </c>
      <c r="L753" s="66"/>
      <c r="M753" s="87">
        <v>45716</v>
      </c>
      <c r="N753" s="45"/>
      <c r="O753" s="45">
        <f ca="1" t="shared" si="20"/>
        <v>0</v>
      </c>
      <c r="P753" s="49">
        <f ca="1" t="shared" si="21"/>
        <v>120</v>
      </c>
      <c r="Q753" s="15" t="str">
        <f>VLOOKUP(B753,辅助信息!E:M,9,FALSE)</f>
        <v>ZTWM-CDGS-XS-2024-0248-五冶钢构-南充市医学院项目</v>
      </c>
      <c r="R753" s="15"/>
    </row>
    <row r="754" hidden="1" spans="2:18">
      <c r="B754" s="28" t="s">
        <v>98</v>
      </c>
      <c r="C754" s="58">
        <v>45714</v>
      </c>
      <c r="D754" s="28" t="str">
        <f>VLOOKUP(B754,辅助信息!E:K,7,FALSE)</f>
        <v>JWDDCD2025051000019</v>
      </c>
      <c r="E754" s="28" t="str">
        <f>VLOOKUP(F754,辅助信息!A:B,2,FALSE)</f>
        <v>螺纹钢</v>
      </c>
      <c r="F754" s="28" t="s">
        <v>19</v>
      </c>
      <c r="G754" s="24">
        <v>20</v>
      </c>
      <c r="H754" s="24">
        <f>_xlfn._xlws.FILTER('[1]2025年已发货'!$E:$E,'[1]2025年已发货'!$F:$F&amp;'[1]2025年已发货'!$C:$C&amp;'[1]2025年已发货'!$G:$G&amp;'[1]2025年已发货'!$H:$H=C754&amp;F754&amp;I754&amp;J754,"未发货")</f>
        <v>20</v>
      </c>
      <c r="I754" s="28" t="str">
        <f>VLOOKUP(B754,辅助信息!E:I,3,FALSE)</f>
        <v>(五冶钢构医学科学产业园建设项目房建一部-一标（2-6）)四川省南充市顺庆区搬罾街道学府大道二段</v>
      </c>
      <c r="J754" s="28" t="str">
        <f>VLOOKUP(B754,辅助信息!E:I,4,FALSE)</f>
        <v>胡泽宇</v>
      </c>
      <c r="K754" s="28">
        <f>VLOOKUP(J754,辅助信息!H:I,2,FALSE)</f>
        <v>18141337338</v>
      </c>
      <c r="L754" s="64"/>
      <c r="M754" s="87">
        <v>45716</v>
      </c>
      <c r="N754" s="45"/>
      <c r="O754" s="45">
        <f ca="1" t="shared" si="20"/>
        <v>0</v>
      </c>
      <c r="P754" s="49">
        <f ca="1" t="shared" si="21"/>
        <v>120</v>
      </c>
      <c r="Q754" s="15" t="str">
        <f>VLOOKUP(B754,辅助信息!E:M,9,FALSE)</f>
        <v>ZTWM-CDGS-XS-2024-0248-五冶钢构-南充市医学院项目</v>
      </c>
      <c r="R754" s="15"/>
    </row>
    <row r="755" hidden="1" spans="2:18">
      <c r="B755" s="28" t="s">
        <v>31</v>
      </c>
      <c r="C755" s="58">
        <v>45715</v>
      </c>
      <c r="D755" s="28" t="str">
        <f>VLOOKUP(B755,辅助信息!E:K,7,FALSE)</f>
        <v>JWDDCD2024121000136</v>
      </c>
      <c r="E755" s="28" t="str">
        <f>VLOOKUP(F755,辅助信息!A:B,2,FALSE)</f>
        <v>盘螺</v>
      </c>
      <c r="F755" s="28" t="s">
        <v>40</v>
      </c>
      <c r="G755" s="24">
        <v>51</v>
      </c>
      <c r="H755" s="24">
        <f>_xlfn._xlws.FILTER('[1]2025年已发货'!$E:$E,'[1]2025年已发货'!$F:$F&amp;'[1]2025年已发货'!$C:$C&amp;'[1]2025年已发货'!$G:$G&amp;'[1]2025年已发货'!$H:$H=C755&amp;F755&amp;I755&amp;J755,"未发货")</f>
        <v>51</v>
      </c>
      <c r="I755" s="28" t="str">
        <f>VLOOKUP(B755,辅助信息!E:I,3,FALSE)</f>
        <v>（四川商建-射洪城乡一体化项目）遂宁市射洪市忠新幼儿园北侧约220米新溪小区</v>
      </c>
      <c r="J755" s="28" t="str">
        <f>VLOOKUP(B755,辅助信息!E:I,4,FALSE)</f>
        <v>柏子刚</v>
      </c>
      <c r="K755" s="28">
        <f>VLOOKUP(J755,辅助信息!H:I,2,FALSE)</f>
        <v>15692885305</v>
      </c>
      <c r="L755" s="68" t="str">
        <f>VLOOKUP(B755,辅助信息!E:J,6,FALSE)</f>
        <v>提前联系到场规格及数量</v>
      </c>
      <c r="M755" s="87">
        <v>45716</v>
      </c>
      <c r="N755" s="45"/>
      <c r="O755" s="45">
        <f ca="1" t="shared" si="20"/>
        <v>0</v>
      </c>
      <c r="P755" s="49">
        <f ca="1" t="shared" si="21"/>
        <v>120</v>
      </c>
      <c r="Q755" s="15" t="str">
        <f>VLOOKUP(B755,辅助信息!E:M,9,FALSE)</f>
        <v>ZTWM-CDGS-XS-2024-0179-四川商投-射洪城乡一体化建设项目</v>
      </c>
      <c r="R755" s="15"/>
    </row>
    <row r="756" hidden="1" spans="2:18">
      <c r="B756" s="28" t="s">
        <v>31</v>
      </c>
      <c r="C756" s="58">
        <v>45715</v>
      </c>
      <c r="D756" s="28" t="str">
        <f>VLOOKUP(B756,辅助信息!E:K,7,FALSE)</f>
        <v>JWDDCD2024121000136</v>
      </c>
      <c r="E756" s="28" t="str">
        <f>VLOOKUP(F756,辅助信息!A:B,2,FALSE)</f>
        <v>螺纹钢</v>
      </c>
      <c r="F756" s="28" t="s">
        <v>27</v>
      </c>
      <c r="G756" s="24">
        <v>27</v>
      </c>
      <c r="H756" s="24">
        <v>26</v>
      </c>
      <c r="I756" s="28" t="str">
        <f>VLOOKUP(B756,辅助信息!E:I,3,FALSE)</f>
        <v>（四川商建-射洪城乡一体化项目）遂宁市射洪市忠新幼儿园北侧约220米新溪小区</v>
      </c>
      <c r="J756" s="28" t="str">
        <f>VLOOKUP(B756,辅助信息!E:I,4,FALSE)</f>
        <v>柏子刚</v>
      </c>
      <c r="K756" s="28">
        <f>VLOOKUP(J756,辅助信息!H:I,2,FALSE)</f>
        <v>15692885305</v>
      </c>
      <c r="M756" s="87">
        <v>45716</v>
      </c>
      <c r="N756" s="45"/>
      <c r="O756" s="45">
        <f ca="1" t="shared" si="20"/>
        <v>0</v>
      </c>
      <c r="P756" s="49">
        <f ca="1" t="shared" si="21"/>
        <v>120</v>
      </c>
      <c r="Q756" s="15" t="str">
        <f>VLOOKUP(B756,辅助信息!E:M,9,FALSE)</f>
        <v>ZTWM-CDGS-XS-2024-0179-四川商投-射洪城乡一体化建设项目</v>
      </c>
      <c r="R756" s="15"/>
    </row>
    <row r="757" hidden="1" spans="2:18">
      <c r="B757" s="28" t="s">
        <v>31</v>
      </c>
      <c r="C757" s="58">
        <v>45715</v>
      </c>
      <c r="D757" s="28" t="str">
        <f>VLOOKUP(B757,辅助信息!E:K,7,FALSE)</f>
        <v>JWDDCD2024121000136</v>
      </c>
      <c r="E757" s="28" t="str">
        <f>VLOOKUP(F757,辅助信息!A:B,2,FALSE)</f>
        <v>螺纹钢</v>
      </c>
      <c r="F757" s="28" t="s">
        <v>30</v>
      </c>
      <c r="G757" s="24">
        <v>24</v>
      </c>
      <c r="H757" s="24">
        <f>_xlfn._xlws.FILTER('[1]2025年已发货'!$E:$E,'[1]2025年已发货'!$F:$F&amp;'[1]2025年已发货'!$C:$C&amp;'[1]2025年已发货'!$G:$G&amp;'[1]2025年已发货'!$H:$H=C757&amp;F757&amp;I757&amp;J757,"未发货")</f>
        <v>24</v>
      </c>
      <c r="I757" s="28" t="str">
        <f>VLOOKUP(B757,辅助信息!E:I,3,FALSE)</f>
        <v>（四川商建-射洪城乡一体化项目）遂宁市射洪市忠新幼儿园北侧约220米新溪小区</v>
      </c>
      <c r="J757" s="28" t="str">
        <f>VLOOKUP(B757,辅助信息!E:I,4,FALSE)</f>
        <v>柏子刚</v>
      </c>
      <c r="K757" s="28">
        <f>VLOOKUP(J757,辅助信息!H:I,2,FALSE)</f>
        <v>15692885305</v>
      </c>
      <c r="M757" s="87">
        <v>45716</v>
      </c>
      <c r="N757" s="45"/>
      <c r="O757" s="45">
        <f ca="1" t="shared" si="20"/>
        <v>0</v>
      </c>
      <c r="P757" s="49">
        <f ca="1" t="shared" si="21"/>
        <v>120</v>
      </c>
      <c r="Q757" s="15" t="str">
        <f>VLOOKUP(B757,辅助信息!E:M,9,FALSE)</f>
        <v>ZTWM-CDGS-XS-2024-0179-四川商投-射洪城乡一体化建设项目</v>
      </c>
      <c r="R757" s="15"/>
    </row>
    <row r="758" hidden="1" spans="2:18">
      <c r="B758" s="28" t="s">
        <v>31</v>
      </c>
      <c r="C758" s="58">
        <v>45715</v>
      </c>
      <c r="D758" s="28" t="str">
        <f>VLOOKUP(B758,辅助信息!E:K,7,FALSE)</f>
        <v>JWDDCD2024121000136</v>
      </c>
      <c r="E758" s="28" t="str">
        <f>VLOOKUP(F758,辅助信息!A:B,2,FALSE)</f>
        <v>螺纹钢</v>
      </c>
      <c r="F758" s="28" t="s">
        <v>18</v>
      </c>
      <c r="G758" s="24">
        <v>6</v>
      </c>
      <c r="H758" s="24">
        <f>_xlfn._xlws.FILTER('[1]2025年已发货'!$E:$E,'[1]2025年已发货'!$F:$F&amp;'[1]2025年已发货'!$C:$C&amp;'[1]2025年已发货'!$G:$G&amp;'[1]2025年已发货'!$H:$H=C758&amp;F758&amp;I758&amp;J758,"未发货")</f>
        <v>6</v>
      </c>
      <c r="I758" s="28" t="str">
        <f>VLOOKUP(B758,辅助信息!E:I,3,FALSE)</f>
        <v>（四川商建-射洪城乡一体化项目）遂宁市射洪市忠新幼儿园北侧约220米新溪小区</v>
      </c>
      <c r="J758" s="28" t="str">
        <f>VLOOKUP(B758,辅助信息!E:I,4,FALSE)</f>
        <v>柏子刚</v>
      </c>
      <c r="K758" s="28">
        <f>VLOOKUP(J758,辅助信息!H:I,2,FALSE)</f>
        <v>15692885305</v>
      </c>
      <c r="M758" s="87">
        <v>45716</v>
      </c>
      <c r="N758" s="45"/>
      <c r="O758" s="45">
        <f ca="1" t="shared" si="20"/>
        <v>0</v>
      </c>
      <c r="P758" s="49">
        <f ca="1" t="shared" si="21"/>
        <v>120</v>
      </c>
      <c r="Q758" s="15" t="str">
        <f>VLOOKUP(B758,辅助信息!E:M,9,FALSE)</f>
        <v>ZTWM-CDGS-XS-2024-0179-四川商投-射洪城乡一体化建设项目</v>
      </c>
      <c r="R758" s="15"/>
    </row>
    <row r="759" ht="45" hidden="1" customHeight="1" spans="2:18">
      <c r="B759" s="28" t="s">
        <v>75</v>
      </c>
      <c r="C759" s="58">
        <v>45715</v>
      </c>
      <c r="D759" s="28" t="str">
        <f>VLOOKUP(B759,辅助信息!E:K,7,FALSE)</f>
        <v>JWDDCD2024102400111</v>
      </c>
      <c r="E759" s="28" t="str">
        <f>VLOOKUP(F759,辅助信息!A:B,2,FALSE)</f>
        <v>螺纹钢</v>
      </c>
      <c r="F759" s="28" t="s">
        <v>52</v>
      </c>
      <c r="G759" s="24">
        <v>35</v>
      </c>
      <c r="H759" s="24" t="str">
        <f>_xlfn._xlws.FILTER('[1]2025年已发货'!$E:$E,'[1]2025年已发货'!$F:$F&amp;'[1]2025年已发货'!$C:$C&amp;'[1]2025年已发货'!$G:$G&amp;'[1]2025年已发货'!$H:$H=C759&amp;F759&amp;I759&amp;J759,"未发货")</f>
        <v>未发货</v>
      </c>
      <c r="I759" s="28" t="str">
        <f>VLOOKUP(B759,辅助信息!E:I,3,FALSE)</f>
        <v>（五冶达州国道542项目-一工区桥梁一工段）四川省达州市四川省达州市达川区石桥镇武寨村</v>
      </c>
      <c r="J759" s="28" t="str">
        <f>VLOOKUP(B759,辅助信息!E:I,4,FALSE)</f>
        <v>杨勇</v>
      </c>
      <c r="K759" s="28">
        <f>VLOOKUP(J759,辅助信息!H:I,2,FALSE)</f>
        <v>18398563998</v>
      </c>
      <c r="L759" s="45" t="str">
        <f>VLOOKUP(B759,辅助信息!E:J,6,FALSE)</f>
        <v>五冶建设送货单,送货车型13米,装货前联系收货人核实到场规格,没提前告知进场规格现场不给予接收</v>
      </c>
      <c r="M759" s="87">
        <v>45716</v>
      </c>
      <c r="N759" s="45"/>
      <c r="O759" s="45">
        <f ca="1" t="shared" si="20"/>
        <v>0</v>
      </c>
      <c r="P759" s="49">
        <f ca="1" t="shared" si="21"/>
        <v>120</v>
      </c>
      <c r="Q759" s="15" t="str">
        <f>VLOOKUP(B759,辅助信息!E:M,9,FALSE)</f>
        <v>ZTWM-CDGS-XS-2024-0181-五冶天府-国道542项目（二批次）</v>
      </c>
      <c r="R759" s="15"/>
    </row>
    <row r="760" hidden="1" spans="2:18">
      <c r="B760" s="28" t="s">
        <v>108</v>
      </c>
      <c r="C760" s="58">
        <v>45715</v>
      </c>
      <c r="D760" s="28" t="str">
        <f>VLOOKUP(B760,辅助信息!E:K,7,FALSE)</f>
        <v>JWDDCD2024102400111</v>
      </c>
      <c r="E760" s="28" t="str">
        <f>VLOOKUP(F760,辅助信息!A:B,2,FALSE)</f>
        <v>高线</v>
      </c>
      <c r="F760" s="28" t="s">
        <v>53</v>
      </c>
      <c r="G760" s="24">
        <v>8</v>
      </c>
      <c r="H760" s="24" t="str">
        <f>_xlfn._xlws.FILTER('[1]2025年已发货'!$E:$E,'[1]2025年已发货'!$F:$F&amp;'[1]2025年已发货'!$C:$C&amp;'[1]2025年已发货'!$G:$G&amp;'[1]2025年已发货'!$H:$H=C760&amp;F760&amp;I760&amp;J760,"未发货")</f>
        <v>未发货</v>
      </c>
      <c r="I760" s="28" t="str">
        <f>VLOOKUP(B760,辅助信息!E:I,3,FALSE)</f>
        <v>（五冶达州国道542项目-三工区路基八工段(连接线)）四川省达州市达川区大堰镇梨子沟</v>
      </c>
      <c r="J760" s="28" t="str">
        <f>VLOOKUP(B760,辅助信息!E:I,4,FALSE)</f>
        <v>谭鹏程</v>
      </c>
      <c r="K760" s="28">
        <f>VLOOKUP(J760,辅助信息!H:I,2,FALSE)</f>
        <v>18280895666</v>
      </c>
      <c r="L760" s="45" t="str">
        <f>VLOOKUP(B760,辅助信息!E:J,6,FALSE)</f>
        <v>五冶建设送货单,送货车型9.6米,装货前联系收货人核实到场规格,没提前告知进场规格现场不给予接收</v>
      </c>
      <c r="M760" s="87">
        <v>45717</v>
      </c>
      <c r="N760" s="45"/>
      <c r="O760" s="45">
        <f ca="1" t="shared" si="20"/>
        <v>0</v>
      </c>
      <c r="P760" s="49">
        <f ca="1" t="shared" si="21"/>
        <v>119</v>
      </c>
      <c r="Q760" s="15" t="str">
        <f>VLOOKUP(B760,辅助信息!E:M,9,FALSE)</f>
        <v>ZTWM-CDGS-XS-2024-0181-五冶天府-国道542项目（二批次）</v>
      </c>
      <c r="R760" s="15"/>
    </row>
    <row r="761" hidden="1" spans="2:18">
      <c r="B761" s="28" t="s">
        <v>108</v>
      </c>
      <c r="C761" s="58">
        <v>45715</v>
      </c>
      <c r="D761" s="28" t="str">
        <f>VLOOKUP(B761,辅助信息!E:K,7,FALSE)</f>
        <v>JWDDCD2024102400111</v>
      </c>
      <c r="E761" s="28" t="str">
        <f>VLOOKUP(F761,辅助信息!A:B,2,FALSE)</f>
        <v>螺纹钢</v>
      </c>
      <c r="F761" s="28" t="s">
        <v>27</v>
      </c>
      <c r="G761" s="24">
        <v>36</v>
      </c>
      <c r="H761" s="24" t="str">
        <f>_xlfn._xlws.FILTER('[1]2025年已发货'!$E:$E,'[1]2025年已发货'!$F:$F&amp;'[1]2025年已发货'!$C:$C&amp;'[1]2025年已发货'!$G:$G&amp;'[1]2025年已发货'!$H:$H=C761&amp;F761&amp;I761&amp;J761,"未发货")</f>
        <v>未发货</v>
      </c>
      <c r="I761" s="28" t="str">
        <f>VLOOKUP(B761,辅助信息!E:I,3,FALSE)</f>
        <v>（五冶达州国道542项目-三工区路基八工段(连接线)）四川省达州市达川区大堰镇梨子沟</v>
      </c>
      <c r="J761" s="28" t="str">
        <f>VLOOKUP(B761,辅助信息!E:I,4,FALSE)</f>
        <v>谭鹏程</v>
      </c>
      <c r="K761" s="28">
        <f>VLOOKUP(J761,辅助信息!H:I,2,FALSE)</f>
        <v>18280895666</v>
      </c>
      <c r="M761" s="87">
        <v>45717</v>
      </c>
      <c r="N761" s="45"/>
      <c r="O761" s="45">
        <f ca="1" t="shared" si="20"/>
        <v>0</v>
      </c>
      <c r="P761" s="49">
        <f ca="1" t="shared" si="21"/>
        <v>119</v>
      </c>
      <c r="Q761" s="15" t="str">
        <f>VLOOKUP(B761,辅助信息!E:M,9,FALSE)</f>
        <v>ZTWM-CDGS-XS-2024-0181-五冶天府-国道542项目（二批次）</v>
      </c>
      <c r="R761" s="15"/>
    </row>
    <row r="762" hidden="1" spans="2:18">
      <c r="B762" s="28" t="s">
        <v>108</v>
      </c>
      <c r="C762" s="58">
        <v>45715</v>
      </c>
      <c r="D762" s="28" t="str">
        <f>VLOOKUP(B762,辅助信息!E:K,7,FALSE)</f>
        <v>JWDDCD2024102400111</v>
      </c>
      <c r="E762" s="28" t="str">
        <f>VLOOKUP(F762,辅助信息!A:B,2,FALSE)</f>
        <v>螺纹钢</v>
      </c>
      <c r="F762" s="28" t="s">
        <v>32</v>
      </c>
      <c r="G762" s="24">
        <v>27</v>
      </c>
      <c r="H762" s="24" t="str">
        <f>_xlfn._xlws.FILTER('[1]2025年已发货'!$E:$E,'[1]2025年已发货'!$F:$F&amp;'[1]2025年已发货'!$C:$C&amp;'[1]2025年已发货'!$G:$G&amp;'[1]2025年已发货'!$H:$H=C762&amp;F762&amp;I762&amp;J762,"未发货")</f>
        <v>未发货</v>
      </c>
      <c r="I762" s="28" t="str">
        <f>VLOOKUP(B762,辅助信息!E:I,3,FALSE)</f>
        <v>（五冶达州国道542项目-三工区路基八工段(连接线)）四川省达州市达川区大堰镇梨子沟</v>
      </c>
      <c r="J762" s="28" t="str">
        <f>VLOOKUP(B762,辅助信息!E:I,4,FALSE)</f>
        <v>谭鹏程</v>
      </c>
      <c r="K762" s="28">
        <f>VLOOKUP(J762,辅助信息!H:I,2,FALSE)</f>
        <v>18280895666</v>
      </c>
      <c r="M762" s="87">
        <v>45717</v>
      </c>
      <c r="N762" s="45"/>
      <c r="O762" s="45">
        <f ca="1" t="shared" si="20"/>
        <v>0</v>
      </c>
      <c r="P762" s="49">
        <f ca="1" t="shared" si="21"/>
        <v>119</v>
      </c>
      <c r="Q762" s="15" t="str">
        <f>VLOOKUP(B762,辅助信息!E:M,9,FALSE)</f>
        <v>ZTWM-CDGS-XS-2024-0181-五冶天府-国道542项目（二批次）</v>
      </c>
      <c r="R762" s="15"/>
    </row>
    <row r="763" hidden="1" spans="2:18">
      <c r="B763" s="28" t="s">
        <v>108</v>
      </c>
      <c r="C763" s="58">
        <v>45715</v>
      </c>
      <c r="D763" s="28" t="str">
        <f>VLOOKUP(B763,辅助信息!E:K,7,FALSE)</f>
        <v>JWDDCD2024102400111</v>
      </c>
      <c r="E763" s="28" t="str">
        <f>VLOOKUP(F763,辅助信息!A:B,2,FALSE)</f>
        <v>螺纹钢</v>
      </c>
      <c r="F763" s="28" t="s">
        <v>30</v>
      </c>
      <c r="G763" s="24">
        <v>60</v>
      </c>
      <c r="H763" s="24" t="str">
        <f>_xlfn._xlws.FILTER('[1]2025年已发货'!$E:$E,'[1]2025年已发货'!$F:$F&amp;'[1]2025年已发货'!$C:$C&amp;'[1]2025年已发货'!$G:$G&amp;'[1]2025年已发货'!$H:$H=C763&amp;F763&amp;I763&amp;J763,"未发货")</f>
        <v>未发货</v>
      </c>
      <c r="I763" s="28" t="str">
        <f>VLOOKUP(B763,辅助信息!E:I,3,FALSE)</f>
        <v>（五冶达州国道542项目-三工区路基八工段(连接线)）四川省达州市达川区大堰镇梨子沟</v>
      </c>
      <c r="J763" s="28" t="str">
        <f>VLOOKUP(B763,辅助信息!E:I,4,FALSE)</f>
        <v>谭鹏程</v>
      </c>
      <c r="K763" s="28">
        <f>VLOOKUP(J763,辅助信息!H:I,2,FALSE)</f>
        <v>18280895666</v>
      </c>
      <c r="M763" s="87">
        <v>45717</v>
      </c>
      <c r="N763" s="45"/>
      <c r="O763" s="45">
        <f ca="1" t="shared" si="20"/>
        <v>0</v>
      </c>
      <c r="P763" s="49">
        <f ca="1" t="shared" si="21"/>
        <v>119</v>
      </c>
      <c r="Q763" s="15" t="str">
        <f>VLOOKUP(B763,辅助信息!E:M,9,FALSE)</f>
        <v>ZTWM-CDGS-XS-2024-0181-五冶天府-国道542项目（二批次）</v>
      </c>
      <c r="R763" s="15"/>
    </row>
    <row r="764" hidden="1" spans="2:18">
      <c r="B764" s="28" t="s">
        <v>108</v>
      </c>
      <c r="C764" s="58">
        <v>45715</v>
      </c>
      <c r="D764" s="28" t="str">
        <f>VLOOKUP(B764,辅助信息!E:K,7,FALSE)</f>
        <v>JWDDCD2024102400111</v>
      </c>
      <c r="E764" s="28" t="str">
        <f>VLOOKUP(F764,辅助信息!A:B,2,FALSE)</f>
        <v>螺纹钢</v>
      </c>
      <c r="F764" s="28" t="s">
        <v>52</v>
      </c>
      <c r="G764" s="24">
        <v>10</v>
      </c>
      <c r="H764" s="24" t="str">
        <f>_xlfn._xlws.FILTER('[1]2025年已发货'!$E:$E,'[1]2025年已发货'!$F:$F&amp;'[1]2025年已发货'!$C:$C&amp;'[1]2025年已发货'!$G:$G&amp;'[1]2025年已发货'!$H:$H=C764&amp;F764&amp;I764&amp;J764,"未发货")</f>
        <v>未发货</v>
      </c>
      <c r="I764" s="28" t="str">
        <f>VLOOKUP(B764,辅助信息!E:I,3,FALSE)</f>
        <v>（五冶达州国道542项目-三工区路基八工段(连接线)）四川省达州市达川区大堰镇梨子沟</v>
      </c>
      <c r="J764" s="28" t="str">
        <f>VLOOKUP(B764,辅助信息!E:I,4,FALSE)</f>
        <v>谭鹏程</v>
      </c>
      <c r="K764" s="28">
        <f>VLOOKUP(J764,辅助信息!H:I,2,FALSE)</f>
        <v>18280895666</v>
      </c>
      <c r="M764" s="87">
        <v>45717</v>
      </c>
      <c r="N764" s="45"/>
      <c r="O764" s="45">
        <f ca="1" t="shared" si="20"/>
        <v>0</v>
      </c>
      <c r="P764" s="49">
        <f ca="1" t="shared" si="21"/>
        <v>119</v>
      </c>
      <c r="Q764" s="15" t="str">
        <f>VLOOKUP(B764,辅助信息!E:M,9,FALSE)</f>
        <v>ZTWM-CDGS-XS-2024-0181-五冶天府-国道542项目（二批次）</v>
      </c>
      <c r="R764" s="15"/>
    </row>
    <row r="765" hidden="1" spans="2:18">
      <c r="B765" s="84" t="s">
        <v>69</v>
      </c>
      <c r="C765" s="58">
        <v>45715</v>
      </c>
      <c r="D765" s="28" t="str">
        <f>VLOOKUP(B765,辅助信息!E:K,7,FALSE)</f>
        <v>JWDDCD2025052800131</v>
      </c>
      <c r="E765" s="28" t="str">
        <f>VLOOKUP(F765,辅助信息!A:B,2,FALSE)</f>
        <v>盘螺</v>
      </c>
      <c r="F765" s="28" t="s">
        <v>40</v>
      </c>
      <c r="G765" s="24">
        <v>15</v>
      </c>
      <c r="H765" s="24">
        <f>_xlfn._xlws.FILTER('[1]2025年已发货'!$E:$E,'[1]2025年已发货'!$F:$F&amp;'[1]2025年已发货'!$C:$C&amp;'[1]2025年已发货'!$G:$G&amp;'[1]2025年已发货'!$H:$H=C765&amp;F765&amp;I765&amp;J765,"未发货")</f>
        <v>15</v>
      </c>
      <c r="I765" s="28" t="str">
        <f>VLOOKUP(B765,辅助信息!E:I,3,FALSE)</f>
        <v>（商投建工达州中医药科技园-4工区-2号楼）达州市通川区达州中医药职业学院犀牛大道北段</v>
      </c>
      <c r="J765" s="28" t="str">
        <f>VLOOKUP(B765,辅助信息!E:I,4,FALSE)</f>
        <v>张扬</v>
      </c>
      <c r="K765" s="28">
        <f>VLOOKUP(J765,辅助信息!H:I,2,FALSE)</f>
        <v>18381904567</v>
      </c>
      <c r="L765" s="45" t="str">
        <f>VLOOKUP(B765,辅助信息!E:J,6,FALSE)</f>
        <v>控制炉批号！多了现场不收！,优先安排达钢,提前联系到场规格及数量</v>
      </c>
      <c r="M765" s="87">
        <v>45716</v>
      </c>
      <c r="N765" s="45"/>
      <c r="O765" s="45">
        <f ca="1" t="shared" si="20"/>
        <v>0</v>
      </c>
      <c r="P765" s="49">
        <f ca="1" t="shared" si="21"/>
        <v>120</v>
      </c>
      <c r="Q765" s="15" t="str">
        <f>VLOOKUP(B765,辅助信息!E:M,9,FALSE)</f>
        <v>ZTWM-CDGS-XS-2024-0134-商投建工达州中医药科技成果示范园项目</v>
      </c>
      <c r="R765" s="15"/>
    </row>
    <row r="766" hidden="1" spans="2:18">
      <c r="B766" s="84" t="s">
        <v>69</v>
      </c>
      <c r="C766" s="58">
        <v>45715</v>
      </c>
      <c r="D766" s="28" t="str">
        <f>VLOOKUP(B766,辅助信息!E:K,7,FALSE)</f>
        <v>JWDDCD2025052800131</v>
      </c>
      <c r="E766" s="28" t="str">
        <f>VLOOKUP(F766,辅助信息!A:B,2,FALSE)</f>
        <v>盘螺</v>
      </c>
      <c r="F766" s="28" t="s">
        <v>41</v>
      </c>
      <c r="G766" s="24">
        <f>10*2.5</f>
        <v>25</v>
      </c>
      <c r="H766" s="24">
        <f>_xlfn._xlws.FILTER('[1]2025年已发货'!$E:$E,'[1]2025年已发货'!$F:$F&amp;'[1]2025年已发货'!$C:$C&amp;'[1]2025年已发货'!$G:$G&amp;'[1]2025年已发货'!$H:$H=C766&amp;F766&amp;I766&amp;J766,"未发货")</f>
        <v>25</v>
      </c>
      <c r="I766" s="28" t="str">
        <f>VLOOKUP(B766,辅助信息!E:I,3,FALSE)</f>
        <v>（商投建工达州中医药科技园-4工区-2号楼）达州市通川区达州中医药职业学院犀牛大道北段</v>
      </c>
      <c r="J766" s="28" t="str">
        <f>VLOOKUP(B766,辅助信息!E:I,4,FALSE)</f>
        <v>张扬</v>
      </c>
      <c r="K766" s="28">
        <f>VLOOKUP(J766,辅助信息!H:I,2,FALSE)</f>
        <v>18381904567</v>
      </c>
      <c r="M766" s="87">
        <v>45716</v>
      </c>
      <c r="N766" s="45"/>
      <c r="O766" s="45">
        <f ca="1" t="shared" si="20"/>
        <v>0</v>
      </c>
      <c r="P766" s="49">
        <f ca="1" t="shared" si="21"/>
        <v>120</v>
      </c>
      <c r="Q766" s="15" t="str">
        <f>VLOOKUP(B766,辅助信息!E:M,9,FALSE)</f>
        <v>ZTWM-CDGS-XS-2024-0134-商投建工达州中医药科技成果示范园项目</v>
      </c>
      <c r="R766" s="15"/>
    </row>
    <row r="767" hidden="1" spans="2:18">
      <c r="B767" s="28" t="s">
        <v>56</v>
      </c>
      <c r="C767" s="58">
        <v>45715</v>
      </c>
      <c r="D767" s="28" t="str">
        <f>VLOOKUP(B767,辅助信息!E:K,7,FALSE)</f>
        <v>JWDDCD2025052800131</v>
      </c>
      <c r="E767" s="28" t="str">
        <f>VLOOKUP(F767,辅助信息!A:B,2,FALSE)</f>
        <v>螺纹钢</v>
      </c>
      <c r="F767" s="28" t="s">
        <v>66</v>
      </c>
      <c r="G767" s="24">
        <v>12</v>
      </c>
      <c r="H767" s="24" t="str">
        <f>_xlfn._xlws.FILTER('[1]2025年已发货'!$E:$E,'[1]2025年已发货'!$F:$F&amp;'[1]2025年已发货'!$C:$C&amp;'[1]2025年已发货'!$G:$G&amp;'[1]2025年已发货'!$H:$H=C767&amp;F767&amp;I767&amp;J767,"未发货")</f>
        <v>未发货</v>
      </c>
      <c r="I767" s="28" t="str">
        <f>VLOOKUP(B767,辅助信息!E:I,3,FALSE)</f>
        <v>（商投建工达州中医药科技园-4工区-7号楼）达州市通川区达州中医药职业学院犀牛大道北段</v>
      </c>
      <c r="J767" s="28" t="str">
        <f>VLOOKUP(B767,辅助信息!E:I,4,FALSE)</f>
        <v>张扬</v>
      </c>
      <c r="K767" s="28">
        <f>VLOOKUP(J767,辅助信息!H:I,2,FALSE)</f>
        <v>18381904567</v>
      </c>
      <c r="L767" s="45" t="str">
        <f>VLOOKUP(B767,辅助信息!E:J,6,FALSE)</f>
        <v>控制炉批号！多了现场不收！,优先安排达钢,提前联系到场规格及数量</v>
      </c>
      <c r="M767" s="87">
        <v>45716</v>
      </c>
      <c r="N767" s="45"/>
      <c r="O767" s="45">
        <f ca="1" t="shared" si="20"/>
        <v>0</v>
      </c>
      <c r="P767" s="49">
        <f ca="1" t="shared" si="21"/>
        <v>120</v>
      </c>
      <c r="Q767" s="15" t="str">
        <f>VLOOKUP(B767,辅助信息!E:M,9,FALSE)</f>
        <v>ZTWM-CDGS-XS-2024-0134-商投建工达州中医药科技成果示范园项目</v>
      </c>
      <c r="R767" s="15"/>
    </row>
    <row r="768" hidden="1" spans="2:18">
      <c r="B768" s="28" t="s">
        <v>56</v>
      </c>
      <c r="C768" s="58">
        <v>45715</v>
      </c>
      <c r="D768" s="28" t="str">
        <f>VLOOKUP(B768,辅助信息!E:K,7,FALSE)</f>
        <v>JWDDCD2025052800131</v>
      </c>
      <c r="E768" s="28" t="str">
        <f>VLOOKUP(F768,辅助信息!A:B,2,FALSE)</f>
        <v>螺纹钢</v>
      </c>
      <c r="F768" s="28" t="s">
        <v>45</v>
      </c>
      <c r="G768" s="24">
        <v>12</v>
      </c>
      <c r="H768" s="24" t="str">
        <f>_xlfn._xlws.FILTER('[1]2025年已发货'!$E:$E,'[1]2025年已发货'!$F:$F&amp;'[1]2025年已发货'!$C:$C&amp;'[1]2025年已发货'!$G:$G&amp;'[1]2025年已发货'!$H:$H=C768&amp;F768&amp;I768&amp;J768,"未发货")</f>
        <v>未发货</v>
      </c>
      <c r="I768" s="28" t="str">
        <f>VLOOKUP(B768,辅助信息!E:I,3,FALSE)</f>
        <v>（商投建工达州中医药科技园-4工区-7号楼）达州市通川区达州中医药职业学院犀牛大道北段</v>
      </c>
      <c r="J768" s="28" t="str">
        <f>VLOOKUP(B768,辅助信息!E:I,4,FALSE)</f>
        <v>张扬</v>
      </c>
      <c r="K768" s="28">
        <f>VLOOKUP(J768,辅助信息!H:I,2,FALSE)</f>
        <v>18381904567</v>
      </c>
      <c r="M768" s="87">
        <v>45716</v>
      </c>
      <c r="N768" s="45"/>
      <c r="O768" s="45">
        <f ca="1" t="shared" si="20"/>
        <v>0</v>
      </c>
      <c r="P768" s="49">
        <f ca="1" t="shared" si="21"/>
        <v>120</v>
      </c>
      <c r="Q768" s="15" t="str">
        <f>VLOOKUP(B768,辅助信息!E:M,9,FALSE)</f>
        <v>ZTWM-CDGS-XS-2024-0134-商投建工达州中医药科技成果示范园项目</v>
      </c>
      <c r="R768" s="15"/>
    </row>
    <row r="769" hidden="1" spans="2:18">
      <c r="B769" s="28" t="s">
        <v>56</v>
      </c>
      <c r="C769" s="58">
        <v>45715</v>
      </c>
      <c r="D769" s="28" t="str">
        <f>VLOOKUP(B769,辅助信息!E:K,7,FALSE)</f>
        <v>JWDDCD2025052800131</v>
      </c>
      <c r="E769" s="28" t="str">
        <f>VLOOKUP(F769,辅助信息!A:B,2,FALSE)</f>
        <v>螺纹钢</v>
      </c>
      <c r="F769" s="28" t="s">
        <v>21</v>
      </c>
      <c r="G769" s="24">
        <v>15</v>
      </c>
      <c r="H769" s="24" t="str">
        <f>_xlfn._xlws.FILTER('[1]2025年已发货'!$E:$E,'[1]2025年已发货'!$F:$F&amp;'[1]2025年已发货'!$C:$C&amp;'[1]2025年已发货'!$G:$G&amp;'[1]2025年已发货'!$H:$H=C769&amp;F769&amp;I769&amp;J769,"未发货")</f>
        <v>未发货</v>
      </c>
      <c r="I769" s="28" t="str">
        <f>VLOOKUP(B769,辅助信息!E:I,3,FALSE)</f>
        <v>（商投建工达州中医药科技园-4工区-7号楼）达州市通川区达州中医药职业学院犀牛大道北段</v>
      </c>
      <c r="J769" s="28" t="str">
        <f>VLOOKUP(B769,辅助信息!E:I,4,FALSE)</f>
        <v>张扬</v>
      </c>
      <c r="K769" s="28">
        <f>VLOOKUP(J769,辅助信息!H:I,2,FALSE)</f>
        <v>18381904567</v>
      </c>
      <c r="M769" s="87">
        <v>45716</v>
      </c>
      <c r="N769" s="45"/>
      <c r="O769" s="45">
        <f ca="1" t="shared" si="20"/>
        <v>0</v>
      </c>
      <c r="P769" s="49">
        <f ca="1" t="shared" si="21"/>
        <v>120</v>
      </c>
      <c r="Q769" s="15" t="str">
        <f>VLOOKUP(B769,辅助信息!E:M,9,FALSE)</f>
        <v>ZTWM-CDGS-XS-2024-0134-商投建工达州中医药科技成果示范园项目</v>
      </c>
      <c r="R769" s="15"/>
    </row>
    <row r="770" hidden="1" spans="2:18">
      <c r="B770" s="28" t="s">
        <v>56</v>
      </c>
      <c r="C770" s="58">
        <v>45715</v>
      </c>
      <c r="D770" s="28" t="str">
        <f>VLOOKUP(B770,辅助信息!E:K,7,FALSE)</f>
        <v>JWDDCD2025052800131</v>
      </c>
      <c r="E770" s="28" t="str">
        <f>VLOOKUP(F770,辅助信息!A:B,2,FALSE)</f>
        <v>螺纹钢</v>
      </c>
      <c r="F770" s="28" t="s">
        <v>58</v>
      </c>
      <c r="G770" s="24">
        <v>12</v>
      </c>
      <c r="H770" s="24" t="str">
        <f>_xlfn._xlws.FILTER('[1]2025年已发货'!$E:$E,'[1]2025年已发货'!$F:$F&amp;'[1]2025年已发货'!$C:$C&amp;'[1]2025年已发货'!$G:$G&amp;'[1]2025年已发货'!$H:$H=C770&amp;F770&amp;I770&amp;J770,"未发货")</f>
        <v>未发货</v>
      </c>
      <c r="I770" s="28" t="str">
        <f>VLOOKUP(B770,辅助信息!E:I,3,FALSE)</f>
        <v>（商投建工达州中医药科技园-4工区-7号楼）达州市通川区达州中医药职业学院犀牛大道北段</v>
      </c>
      <c r="J770" s="28" t="str">
        <f>VLOOKUP(B770,辅助信息!E:I,4,FALSE)</f>
        <v>张扬</v>
      </c>
      <c r="K770" s="28">
        <f>VLOOKUP(J770,辅助信息!H:I,2,FALSE)</f>
        <v>18381904567</v>
      </c>
      <c r="M770" s="87">
        <v>45716</v>
      </c>
      <c r="N770" s="45"/>
      <c r="O770" s="45">
        <f ca="1" t="shared" si="20"/>
        <v>0</v>
      </c>
      <c r="P770" s="49">
        <f ca="1" t="shared" si="21"/>
        <v>120</v>
      </c>
      <c r="Q770" s="15" t="str">
        <f>VLOOKUP(B770,辅助信息!E:M,9,FALSE)</f>
        <v>ZTWM-CDGS-XS-2024-0134-商投建工达州中医药科技成果示范园项目</v>
      </c>
      <c r="R770" s="15"/>
    </row>
    <row r="771" hidden="1" spans="2:18">
      <c r="B771" s="28" t="s">
        <v>56</v>
      </c>
      <c r="C771" s="58">
        <v>45715</v>
      </c>
      <c r="D771" s="28" t="str">
        <f>VLOOKUP(B771,辅助信息!E:K,7,FALSE)</f>
        <v>JWDDCD2025052800131</v>
      </c>
      <c r="E771" s="28" t="str">
        <f>VLOOKUP(F771,辅助信息!A:B,2,FALSE)</f>
        <v>螺纹钢</v>
      </c>
      <c r="F771" s="28" t="s">
        <v>46</v>
      </c>
      <c r="G771" s="24">
        <v>15</v>
      </c>
      <c r="H771" s="24" t="str">
        <f>_xlfn._xlws.FILTER('[1]2025年已发货'!$E:$E,'[1]2025年已发货'!$F:$F&amp;'[1]2025年已发货'!$C:$C&amp;'[1]2025年已发货'!$G:$G&amp;'[1]2025年已发货'!$H:$H=C771&amp;F771&amp;I771&amp;J771,"未发货")</f>
        <v>未发货</v>
      </c>
      <c r="I771" s="28" t="str">
        <f>VLOOKUP(B771,辅助信息!E:I,3,FALSE)</f>
        <v>（商投建工达州中医药科技园-4工区-7号楼）达州市通川区达州中医药职业学院犀牛大道北段</v>
      </c>
      <c r="J771" s="28" t="str">
        <f>VLOOKUP(B771,辅助信息!E:I,4,FALSE)</f>
        <v>张扬</v>
      </c>
      <c r="K771" s="28">
        <f>VLOOKUP(J771,辅助信息!H:I,2,FALSE)</f>
        <v>18381904567</v>
      </c>
      <c r="M771" s="87">
        <v>45716</v>
      </c>
      <c r="N771" s="45"/>
      <c r="O771" s="45">
        <f ca="1" t="shared" si="20"/>
        <v>0</v>
      </c>
      <c r="P771" s="49">
        <f ca="1" t="shared" si="21"/>
        <v>120</v>
      </c>
      <c r="Q771" s="15" t="str">
        <f>VLOOKUP(B771,辅助信息!E:M,9,FALSE)</f>
        <v>ZTWM-CDGS-XS-2024-0134-商投建工达州中医药科技成果示范园项目</v>
      </c>
      <c r="R771" s="15"/>
    </row>
    <row r="772" hidden="1" spans="2:18">
      <c r="B772" s="71" t="s">
        <v>56</v>
      </c>
      <c r="C772" s="72">
        <v>45715</v>
      </c>
      <c r="D772" s="71" t="str">
        <f>VLOOKUP(B772,辅助信息!E:K,7,FALSE)</f>
        <v>JWDDCD2025052800131</v>
      </c>
      <c r="E772" s="71" t="str">
        <f>VLOOKUP(F772,辅助信息!A:B,2,FALSE)</f>
        <v>螺纹钢</v>
      </c>
      <c r="F772" s="71" t="s">
        <v>22</v>
      </c>
      <c r="G772" s="73">
        <v>12</v>
      </c>
      <c r="H772" s="73" t="str">
        <f>_xlfn._xlws.FILTER('[1]2025年已发货'!$E:$E,'[1]2025年已发货'!$F:$F&amp;'[1]2025年已发货'!$C:$C&amp;'[1]2025年已发货'!$G:$G&amp;'[1]2025年已发货'!$H:$H=C772&amp;F772&amp;I772&amp;J772,"未发货")</f>
        <v>未发货</v>
      </c>
      <c r="I772" s="71" t="str">
        <f>VLOOKUP(B772,辅助信息!E:I,3,FALSE)</f>
        <v>（商投建工达州中医药科技园-4工区-7号楼）达州市通川区达州中医药职业学院犀牛大道北段</v>
      </c>
      <c r="J772" s="71" t="str">
        <f>VLOOKUP(B772,辅助信息!E:I,4,FALSE)</f>
        <v>张扬</v>
      </c>
      <c r="K772" s="71">
        <f>VLOOKUP(J772,辅助信息!H:I,2,FALSE)</f>
        <v>18381904567</v>
      </c>
      <c r="M772" s="87">
        <v>45716</v>
      </c>
      <c r="N772" s="45"/>
      <c r="O772" s="45">
        <f ca="1" t="shared" si="20"/>
        <v>0</v>
      </c>
      <c r="P772" s="49">
        <f ca="1" t="shared" si="21"/>
        <v>120</v>
      </c>
      <c r="Q772" s="15" t="str">
        <f>VLOOKUP(B772,辅助信息!E:M,9,FALSE)</f>
        <v>ZTWM-CDGS-XS-2024-0134-商投建工达州中医药科技成果示范园项目</v>
      </c>
      <c r="R772" s="15"/>
    </row>
    <row r="773" ht="45" hidden="1" customHeight="1" spans="2:18">
      <c r="B773" s="28" t="s">
        <v>75</v>
      </c>
      <c r="C773" s="58">
        <v>45716</v>
      </c>
      <c r="D773" s="28" t="str">
        <f>VLOOKUP(B773,辅助信息!E:K,7,FALSE)</f>
        <v>JWDDCD2024102400111</v>
      </c>
      <c r="E773" s="28" t="str">
        <f>VLOOKUP(F773,辅助信息!A:B,2,FALSE)</f>
        <v>螺纹钢</v>
      </c>
      <c r="F773" s="28" t="s">
        <v>52</v>
      </c>
      <c r="G773" s="24">
        <v>35</v>
      </c>
      <c r="H773" s="24">
        <f>_xlfn._xlws.FILTER('[1]2025年已发货'!$E:$E,'[1]2025年已发货'!$F:$F&amp;'[1]2025年已发货'!$C:$C&amp;'[1]2025年已发货'!$G:$G&amp;'[1]2025年已发货'!$H:$H=C773&amp;F773&amp;I773&amp;J773,"未发货")</f>
        <v>45</v>
      </c>
      <c r="I773" s="28" t="str">
        <f>VLOOKUP(B773,辅助信息!E:I,3,FALSE)</f>
        <v>（五冶达州国道542项目-一工区桥梁一工段）四川省达州市四川省达州市达川区石桥镇武寨村</v>
      </c>
      <c r="J773" s="28" t="str">
        <f>VLOOKUP(B773,辅助信息!E:I,4,FALSE)</f>
        <v>杨勇</v>
      </c>
      <c r="K773" s="28">
        <f>VLOOKUP(J773,辅助信息!H:I,2,FALSE)</f>
        <v>18398563998</v>
      </c>
      <c r="L773" s="65" t="str">
        <f>VLOOKUP(B773,辅助信息!E:J,6,FALSE)</f>
        <v>五冶建设送货单,送货车型13米,装货前联系收货人核实到场规格,没提前告知进场规格现场不给予接收</v>
      </c>
      <c r="M773" s="87">
        <v>45716</v>
      </c>
      <c r="N773" s="45"/>
      <c r="O773" s="45">
        <f ca="1" t="shared" si="20"/>
        <v>0</v>
      </c>
      <c r="P773" s="49">
        <f ca="1" t="shared" si="21"/>
        <v>120</v>
      </c>
      <c r="Q773" s="15" t="str">
        <f>VLOOKUP(B773,辅助信息!E:M,9,FALSE)</f>
        <v>ZTWM-CDGS-XS-2024-0181-五冶天府-国道542项目（二批次）</v>
      </c>
      <c r="R773" s="15"/>
    </row>
    <row r="774" hidden="1" spans="2:18">
      <c r="B774" s="28" t="s">
        <v>108</v>
      </c>
      <c r="C774" s="58">
        <v>45719</v>
      </c>
      <c r="D774" s="28" t="str">
        <f>VLOOKUP(B774,辅助信息!E:K,7,FALSE)</f>
        <v>JWDDCD2024102400111</v>
      </c>
      <c r="E774" s="28" t="str">
        <f>VLOOKUP(F774,辅助信息!A:B,2,FALSE)</f>
        <v>高线</v>
      </c>
      <c r="F774" s="28" t="s">
        <v>53</v>
      </c>
      <c r="G774" s="24">
        <v>8</v>
      </c>
      <c r="H774" s="24">
        <f>_xlfn._xlws.FILTER('[1]2025年已发货'!$E:$E,'[1]2025年已发货'!$F:$F&amp;'[1]2025年已发货'!$C:$C&amp;'[1]2025年已发货'!$G:$G&amp;'[1]2025年已发货'!$H:$H=C774&amp;F774&amp;I774&amp;J774,"未发货")</f>
        <v>8</v>
      </c>
      <c r="I774" s="28" t="str">
        <f>VLOOKUP(B774,辅助信息!E:I,3,FALSE)</f>
        <v>（五冶达州国道542项目-三工区路基八工段(连接线)）四川省达州市达川区大堰镇梨子沟</v>
      </c>
      <c r="J774" s="28" t="str">
        <f>VLOOKUP(B774,辅助信息!E:I,4,FALSE)</f>
        <v>谭鹏程</v>
      </c>
      <c r="K774" s="28">
        <f>VLOOKUP(J774,辅助信息!H:I,2,FALSE)</f>
        <v>18280895666</v>
      </c>
      <c r="L774" s="65" t="str">
        <f>VLOOKUP(B774,辅助信息!E:J,6,FALSE)</f>
        <v>五冶建设送货单,送货车型9.6米,装货前联系收货人核实到场规格,没提前告知进场规格现场不给予接收</v>
      </c>
      <c r="M774" s="79">
        <v>45717</v>
      </c>
      <c r="O774" s="49">
        <f ca="1" t="shared" si="20"/>
        <v>0</v>
      </c>
      <c r="P774" s="49">
        <f ca="1" t="shared" si="21"/>
        <v>119</v>
      </c>
      <c r="Q774" s="15" t="str">
        <f>VLOOKUP(B774,辅助信息!E:M,9,FALSE)</f>
        <v>ZTWM-CDGS-XS-2024-0181-五冶天府-国道542项目（二批次）</v>
      </c>
      <c r="R774" s="15"/>
    </row>
    <row r="775" hidden="1" spans="2:18">
      <c r="B775" s="28" t="s">
        <v>108</v>
      </c>
      <c r="C775" s="58">
        <v>45719</v>
      </c>
      <c r="D775" s="28" t="str">
        <f>VLOOKUP(B775,辅助信息!E:K,7,FALSE)</f>
        <v>JWDDCD2024102400111</v>
      </c>
      <c r="E775" s="28" t="str">
        <f>VLOOKUP(F775,辅助信息!A:B,2,FALSE)</f>
        <v>螺纹钢</v>
      </c>
      <c r="F775" s="28" t="s">
        <v>27</v>
      </c>
      <c r="G775" s="24">
        <v>36</v>
      </c>
      <c r="H775" s="24">
        <f>_xlfn._xlws.FILTER('[1]2025年已发货'!$E:$E,'[1]2025年已发货'!$F:$F&amp;'[1]2025年已发货'!$C:$C&amp;'[1]2025年已发货'!$G:$G&amp;'[1]2025年已发货'!$H:$H=C775&amp;F775&amp;I775&amp;J775,"未发货")</f>
        <v>36</v>
      </c>
      <c r="I775" s="28" t="str">
        <f>VLOOKUP(B775,辅助信息!E:I,3,FALSE)</f>
        <v>（五冶达州国道542项目-三工区路基八工段(连接线)）四川省达州市达川区大堰镇梨子沟</v>
      </c>
      <c r="J775" s="28" t="str">
        <f>VLOOKUP(B775,辅助信息!E:I,4,FALSE)</f>
        <v>谭鹏程</v>
      </c>
      <c r="K775" s="28">
        <f>VLOOKUP(J775,辅助信息!H:I,2,FALSE)</f>
        <v>18280895666</v>
      </c>
      <c r="L775" s="66"/>
      <c r="M775" s="79">
        <v>45717</v>
      </c>
      <c r="O775" s="49">
        <f ca="1" t="shared" si="20"/>
        <v>0</v>
      </c>
      <c r="P775" s="49">
        <f ca="1" t="shared" si="21"/>
        <v>119</v>
      </c>
      <c r="Q775" s="15" t="str">
        <f>VLOOKUP(B775,辅助信息!E:M,9,FALSE)</f>
        <v>ZTWM-CDGS-XS-2024-0181-五冶天府-国道542项目（二批次）</v>
      </c>
      <c r="R775" s="15"/>
    </row>
    <row r="776" hidden="1" spans="2:18">
      <c r="B776" s="28" t="s">
        <v>108</v>
      </c>
      <c r="C776" s="58">
        <v>45719</v>
      </c>
      <c r="D776" s="28" t="str">
        <f>VLOOKUP(B776,辅助信息!E:K,7,FALSE)</f>
        <v>JWDDCD2024102400111</v>
      </c>
      <c r="E776" s="28" t="str">
        <f>VLOOKUP(F776,辅助信息!A:B,2,FALSE)</f>
        <v>螺纹钢</v>
      </c>
      <c r="F776" s="28" t="s">
        <v>32</v>
      </c>
      <c r="G776" s="24">
        <v>27</v>
      </c>
      <c r="H776" s="24" t="str">
        <f>_xlfn._xlws.FILTER('[1]2025年已发货'!$E:$E,'[1]2025年已发货'!$F:$F&amp;'[1]2025年已发货'!$C:$C&amp;'[1]2025年已发货'!$G:$G&amp;'[1]2025年已发货'!$H:$H=C776&amp;F776&amp;I776&amp;J776,"未发货")</f>
        <v>未发货</v>
      </c>
      <c r="I776" s="28" t="str">
        <f>VLOOKUP(B776,辅助信息!E:I,3,FALSE)</f>
        <v>（五冶达州国道542项目-三工区路基八工段(连接线)）四川省达州市达川区大堰镇梨子沟</v>
      </c>
      <c r="J776" s="28" t="str">
        <f>VLOOKUP(B776,辅助信息!E:I,4,FALSE)</f>
        <v>谭鹏程</v>
      </c>
      <c r="K776" s="28">
        <f>VLOOKUP(J776,辅助信息!H:I,2,FALSE)</f>
        <v>18280895666</v>
      </c>
      <c r="L776" s="66"/>
      <c r="M776" s="79">
        <v>45717</v>
      </c>
      <c r="O776" s="49">
        <f ca="1" t="shared" si="20"/>
        <v>0</v>
      </c>
      <c r="P776" s="49">
        <f ca="1" t="shared" si="21"/>
        <v>119</v>
      </c>
      <c r="Q776" s="15" t="str">
        <f>VLOOKUP(B776,辅助信息!E:M,9,FALSE)</f>
        <v>ZTWM-CDGS-XS-2024-0181-五冶天府-国道542项目（二批次）</v>
      </c>
      <c r="R776" s="15"/>
    </row>
    <row r="777" hidden="1" spans="2:18">
      <c r="B777" s="28" t="s">
        <v>108</v>
      </c>
      <c r="C777" s="58">
        <v>45719</v>
      </c>
      <c r="D777" s="28" t="str">
        <f>VLOOKUP(B777,辅助信息!E:K,7,FALSE)</f>
        <v>JWDDCD2024102400111</v>
      </c>
      <c r="E777" s="28" t="str">
        <f>VLOOKUP(F777,辅助信息!A:B,2,FALSE)</f>
        <v>螺纹钢</v>
      </c>
      <c r="F777" s="28" t="s">
        <v>30</v>
      </c>
      <c r="G777" s="24">
        <v>60</v>
      </c>
      <c r="H777" s="24" t="str">
        <f>_xlfn._xlws.FILTER('[1]2025年已发货'!$E:$E,'[1]2025年已发货'!$F:$F&amp;'[1]2025年已发货'!$C:$C&amp;'[1]2025年已发货'!$G:$G&amp;'[1]2025年已发货'!$H:$H=C777&amp;F777&amp;I777&amp;J777,"未发货")</f>
        <v>未发货</v>
      </c>
      <c r="I777" s="28" t="str">
        <f>VLOOKUP(B777,辅助信息!E:I,3,FALSE)</f>
        <v>（五冶达州国道542项目-三工区路基八工段(连接线)）四川省达州市达川区大堰镇梨子沟</v>
      </c>
      <c r="J777" s="28" t="str">
        <f>VLOOKUP(B777,辅助信息!E:I,4,FALSE)</f>
        <v>谭鹏程</v>
      </c>
      <c r="K777" s="28">
        <f>VLOOKUP(J777,辅助信息!H:I,2,FALSE)</f>
        <v>18280895666</v>
      </c>
      <c r="L777" s="66"/>
      <c r="M777" s="79">
        <v>45717</v>
      </c>
      <c r="O777" s="49">
        <f ca="1" t="shared" si="20"/>
        <v>0</v>
      </c>
      <c r="P777" s="49">
        <f ca="1" t="shared" si="21"/>
        <v>119</v>
      </c>
      <c r="Q777" s="15" t="str">
        <f>VLOOKUP(B777,辅助信息!E:M,9,FALSE)</f>
        <v>ZTWM-CDGS-XS-2024-0181-五冶天府-国道542项目（二批次）</v>
      </c>
      <c r="R777" s="15"/>
    </row>
    <row r="778" hidden="1" spans="2:18">
      <c r="B778" s="28" t="s">
        <v>108</v>
      </c>
      <c r="C778" s="58">
        <v>45719</v>
      </c>
      <c r="D778" s="28" t="str">
        <f>VLOOKUP(B778,辅助信息!E:K,7,FALSE)</f>
        <v>JWDDCD2024102400111</v>
      </c>
      <c r="E778" s="28" t="str">
        <f>VLOOKUP(F778,辅助信息!A:B,2,FALSE)</f>
        <v>螺纹钢</v>
      </c>
      <c r="F778" s="28" t="s">
        <v>52</v>
      </c>
      <c r="G778" s="24">
        <v>10</v>
      </c>
      <c r="H778" s="24" t="str">
        <f>_xlfn._xlws.FILTER('[1]2025年已发货'!$E:$E,'[1]2025年已发货'!$F:$F&amp;'[1]2025年已发货'!$C:$C&amp;'[1]2025年已发货'!$G:$G&amp;'[1]2025年已发货'!$H:$H=C778&amp;F778&amp;I778&amp;J778,"未发货")</f>
        <v>未发货</v>
      </c>
      <c r="I778" s="28" t="str">
        <f>VLOOKUP(B778,辅助信息!E:I,3,FALSE)</f>
        <v>（五冶达州国道542项目-三工区路基八工段(连接线)）四川省达州市达川区大堰镇梨子沟</v>
      </c>
      <c r="J778" s="28" t="str">
        <f>VLOOKUP(B778,辅助信息!E:I,4,FALSE)</f>
        <v>谭鹏程</v>
      </c>
      <c r="K778" s="28">
        <f>VLOOKUP(J778,辅助信息!H:I,2,FALSE)</f>
        <v>18280895666</v>
      </c>
      <c r="L778" s="64"/>
      <c r="M778" s="79">
        <v>45717</v>
      </c>
      <c r="O778" s="49">
        <f ca="1" t="shared" si="20"/>
        <v>0</v>
      </c>
      <c r="P778" s="49">
        <f ca="1" t="shared" si="21"/>
        <v>119</v>
      </c>
      <c r="Q778" s="15" t="str">
        <f>VLOOKUP(B778,辅助信息!E:M,9,FALSE)</f>
        <v>ZTWM-CDGS-XS-2024-0181-五冶天府-国道542项目（二批次）</v>
      </c>
      <c r="R778" s="15"/>
    </row>
    <row r="779" hidden="1" spans="2:18">
      <c r="B779" s="28" t="s">
        <v>56</v>
      </c>
      <c r="C779" s="58">
        <v>45719</v>
      </c>
      <c r="D779" s="28" t="str">
        <f>VLOOKUP(B779,辅助信息!E:K,7,FALSE)</f>
        <v>JWDDCD2025052800131</v>
      </c>
      <c r="E779" s="28" t="str">
        <f>VLOOKUP(F779,辅助信息!A:B,2,FALSE)</f>
        <v>螺纹钢</v>
      </c>
      <c r="F779" s="28" t="s">
        <v>66</v>
      </c>
      <c r="G779" s="24">
        <v>12</v>
      </c>
      <c r="H779" s="24">
        <f>_xlfn._xlws.FILTER('[1]2025年已发货'!$E:$E,'[1]2025年已发货'!$F:$F&amp;'[1]2025年已发货'!$C:$C&amp;'[1]2025年已发货'!$G:$G&amp;'[1]2025年已发货'!$H:$H=C779&amp;F779&amp;I779&amp;J779,"未发货")</f>
        <v>12</v>
      </c>
      <c r="I779" s="28" t="str">
        <f>VLOOKUP(B779,辅助信息!E:I,3,FALSE)</f>
        <v>（商投建工达州中医药科技园-4工区-7号楼）达州市通川区达州中医药职业学院犀牛大道北段</v>
      </c>
      <c r="J779" s="28" t="str">
        <f>VLOOKUP(B779,辅助信息!E:I,4,FALSE)</f>
        <v>张扬</v>
      </c>
      <c r="K779" s="28">
        <f>VLOOKUP(J779,辅助信息!H:I,2,FALSE)</f>
        <v>18381904567</v>
      </c>
      <c r="L779" s="65" t="str">
        <f>VLOOKUP(B779,辅助信息!E:J,6,FALSE)</f>
        <v>控制炉批号！多了现场不收！,优先安排达钢,提前联系到场规格及数量</v>
      </c>
      <c r="M779" s="79">
        <v>45716</v>
      </c>
      <c r="O779" s="49">
        <f ca="1" t="shared" si="20"/>
        <v>0</v>
      </c>
      <c r="P779" s="49">
        <f ca="1" t="shared" si="21"/>
        <v>120</v>
      </c>
      <c r="Q779" s="15" t="str">
        <f>VLOOKUP(B779,辅助信息!E:M,9,FALSE)</f>
        <v>ZTWM-CDGS-XS-2024-0134-商投建工达州中医药科技成果示范园项目</v>
      </c>
      <c r="R779" s="15"/>
    </row>
    <row r="780" hidden="1" spans="2:18">
      <c r="B780" s="28" t="s">
        <v>56</v>
      </c>
      <c r="C780" s="58">
        <v>45719</v>
      </c>
      <c r="D780" s="28" t="str">
        <f>VLOOKUP(B780,辅助信息!E:K,7,FALSE)</f>
        <v>JWDDCD2025052800131</v>
      </c>
      <c r="E780" s="28" t="str">
        <f>VLOOKUP(F780,辅助信息!A:B,2,FALSE)</f>
        <v>螺纹钢</v>
      </c>
      <c r="F780" s="28" t="s">
        <v>45</v>
      </c>
      <c r="G780" s="24">
        <v>12</v>
      </c>
      <c r="H780" s="24" t="str">
        <f>_xlfn._xlws.FILTER('[1]2025年已发货'!$E:$E,'[1]2025年已发货'!$F:$F&amp;'[1]2025年已发货'!$C:$C&amp;'[1]2025年已发货'!$G:$G&amp;'[1]2025年已发货'!$H:$H=C780&amp;F780&amp;I780&amp;J780,"未发货")</f>
        <v>未发货</v>
      </c>
      <c r="I780" s="28" t="str">
        <f>VLOOKUP(B780,辅助信息!E:I,3,FALSE)</f>
        <v>（商投建工达州中医药科技园-4工区-7号楼）达州市通川区达州中医药职业学院犀牛大道北段</v>
      </c>
      <c r="J780" s="28" t="str">
        <f>VLOOKUP(B780,辅助信息!E:I,4,FALSE)</f>
        <v>张扬</v>
      </c>
      <c r="K780" s="28">
        <f>VLOOKUP(J780,辅助信息!H:I,2,FALSE)</f>
        <v>18381904567</v>
      </c>
      <c r="L780" s="66"/>
      <c r="M780" s="79">
        <v>45716</v>
      </c>
      <c r="O780" s="49">
        <f ca="1" t="shared" si="20"/>
        <v>0</v>
      </c>
      <c r="P780" s="49">
        <f ca="1" t="shared" si="21"/>
        <v>120</v>
      </c>
      <c r="Q780" s="15" t="str">
        <f>VLOOKUP(B780,辅助信息!E:M,9,FALSE)</f>
        <v>ZTWM-CDGS-XS-2024-0134-商投建工达州中医药科技成果示范园项目</v>
      </c>
      <c r="R780" s="15"/>
    </row>
    <row r="781" hidden="1" spans="2:18">
      <c r="B781" s="28" t="s">
        <v>56</v>
      </c>
      <c r="C781" s="58">
        <v>45719</v>
      </c>
      <c r="D781" s="28" t="str">
        <f>VLOOKUP(B781,辅助信息!E:K,7,FALSE)</f>
        <v>JWDDCD2025052800131</v>
      </c>
      <c r="E781" s="28" t="str">
        <f>VLOOKUP(F781,辅助信息!A:B,2,FALSE)</f>
        <v>螺纹钢</v>
      </c>
      <c r="F781" s="28" t="s">
        <v>21</v>
      </c>
      <c r="G781" s="24">
        <v>15</v>
      </c>
      <c r="H781" s="24" t="str">
        <f>_xlfn._xlws.FILTER('[1]2025年已发货'!$E:$E,'[1]2025年已发货'!$F:$F&amp;'[1]2025年已发货'!$C:$C&amp;'[1]2025年已发货'!$G:$G&amp;'[1]2025年已发货'!$H:$H=C781&amp;F781&amp;I781&amp;J781,"未发货")</f>
        <v>未发货</v>
      </c>
      <c r="I781" s="28" t="str">
        <f>VLOOKUP(B781,辅助信息!E:I,3,FALSE)</f>
        <v>（商投建工达州中医药科技园-4工区-7号楼）达州市通川区达州中医药职业学院犀牛大道北段</v>
      </c>
      <c r="J781" s="28" t="str">
        <f>VLOOKUP(B781,辅助信息!E:I,4,FALSE)</f>
        <v>张扬</v>
      </c>
      <c r="K781" s="28">
        <f>VLOOKUP(J781,辅助信息!H:I,2,FALSE)</f>
        <v>18381904567</v>
      </c>
      <c r="L781" s="66"/>
      <c r="M781" s="79">
        <v>45716</v>
      </c>
      <c r="O781" s="49">
        <f ca="1" t="shared" si="20"/>
        <v>0</v>
      </c>
      <c r="P781" s="49">
        <f ca="1" t="shared" si="21"/>
        <v>120</v>
      </c>
      <c r="Q781" s="15" t="str">
        <f>VLOOKUP(B781,辅助信息!E:M,9,FALSE)</f>
        <v>ZTWM-CDGS-XS-2024-0134-商投建工达州中医药科技成果示范园项目</v>
      </c>
      <c r="R781" s="15"/>
    </row>
    <row r="782" hidden="1" spans="2:18">
      <c r="B782" s="28" t="s">
        <v>56</v>
      </c>
      <c r="C782" s="58">
        <v>45719</v>
      </c>
      <c r="D782" s="28" t="str">
        <f>VLOOKUP(B782,辅助信息!E:K,7,FALSE)</f>
        <v>JWDDCD2025052800131</v>
      </c>
      <c r="E782" s="28" t="str">
        <f>VLOOKUP(F782,辅助信息!A:B,2,FALSE)</f>
        <v>螺纹钢</v>
      </c>
      <c r="F782" s="28" t="s">
        <v>58</v>
      </c>
      <c r="G782" s="24">
        <v>12</v>
      </c>
      <c r="H782" s="24">
        <f>_xlfn._xlws.FILTER('[1]2025年已发货'!$E:$E,'[1]2025年已发货'!$F:$F&amp;'[1]2025年已发货'!$C:$C&amp;'[1]2025年已发货'!$G:$G&amp;'[1]2025年已发货'!$H:$H=C782&amp;F782&amp;I782&amp;J782,"未发货")</f>
        <v>12</v>
      </c>
      <c r="I782" s="28" t="str">
        <f>VLOOKUP(B782,辅助信息!E:I,3,FALSE)</f>
        <v>（商投建工达州中医药科技园-4工区-7号楼）达州市通川区达州中医药职业学院犀牛大道北段</v>
      </c>
      <c r="J782" s="28" t="str">
        <f>VLOOKUP(B782,辅助信息!E:I,4,FALSE)</f>
        <v>张扬</v>
      </c>
      <c r="K782" s="28">
        <f>VLOOKUP(J782,辅助信息!H:I,2,FALSE)</f>
        <v>18381904567</v>
      </c>
      <c r="L782" s="66"/>
      <c r="M782" s="79">
        <v>45716</v>
      </c>
      <c r="O782" s="49">
        <f ca="1" t="shared" ref="O782:O789" si="22">IF(OR(M782="",N782&lt;&gt;""),"",MAX(M782-TODAY(),0))</f>
        <v>0</v>
      </c>
      <c r="P782" s="49">
        <f ca="1" t="shared" ref="P782:P789" si="23">IF(M782="","",IF(N782&lt;&gt;"",MAX(N782-M782,0),IF(TODAY()&gt;M782,TODAY()-M782,0)))</f>
        <v>120</v>
      </c>
      <c r="Q782" s="15" t="str">
        <f>VLOOKUP(B782,辅助信息!E:M,9,FALSE)</f>
        <v>ZTWM-CDGS-XS-2024-0134-商投建工达州中医药科技成果示范园项目</v>
      </c>
      <c r="R782" s="15"/>
    </row>
    <row r="783" hidden="1" spans="2:18">
      <c r="B783" s="28" t="s">
        <v>56</v>
      </c>
      <c r="C783" s="58">
        <v>45719</v>
      </c>
      <c r="D783" s="28" t="str">
        <f>VLOOKUP(B783,辅助信息!E:K,7,FALSE)</f>
        <v>JWDDCD2025052800131</v>
      </c>
      <c r="E783" s="28" t="str">
        <f>VLOOKUP(F783,辅助信息!A:B,2,FALSE)</f>
        <v>螺纹钢</v>
      </c>
      <c r="F783" s="28" t="s">
        <v>46</v>
      </c>
      <c r="G783" s="24">
        <v>15</v>
      </c>
      <c r="H783" s="24">
        <f>_xlfn._xlws.FILTER('[1]2025年已发货'!$E:$E,'[1]2025年已发货'!$F:$F&amp;'[1]2025年已发货'!$C:$C&amp;'[1]2025年已发货'!$G:$G&amp;'[1]2025年已发货'!$H:$H=C783&amp;F783&amp;I783&amp;J783,"未发货")</f>
        <v>15</v>
      </c>
      <c r="I783" s="28" t="str">
        <f>VLOOKUP(B783,辅助信息!E:I,3,FALSE)</f>
        <v>（商投建工达州中医药科技园-4工区-7号楼）达州市通川区达州中医药职业学院犀牛大道北段</v>
      </c>
      <c r="J783" s="28" t="str">
        <f>VLOOKUP(B783,辅助信息!E:I,4,FALSE)</f>
        <v>张扬</v>
      </c>
      <c r="K783" s="28">
        <f>VLOOKUP(J783,辅助信息!H:I,2,FALSE)</f>
        <v>18381904567</v>
      </c>
      <c r="L783" s="66"/>
      <c r="M783" s="79">
        <v>45716</v>
      </c>
      <c r="O783" s="49">
        <f ca="1" t="shared" si="22"/>
        <v>0</v>
      </c>
      <c r="P783" s="49">
        <f ca="1" t="shared" si="23"/>
        <v>120</v>
      </c>
      <c r="Q783" s="15" t="str">
        <f>VLOOKUP(B783,辅助信息!E:M,9,FALSE)</f>
        <v>ZTWM-CDGS-XS-2024-0134-商投建工达州中医药科技成果示范园项目</v>
      </c>
      <c r="R783" s="15"/>
    </row>
    <row r="784" hidden="1" spans="2:18">
      <c r="B784" s="28" t="s">
        <v>56</v>
      </c>
      <c r="C784" s="58">
        <v>45719</v>
      </c>
      <c r="D784" s="28" t="str">
        <f>VLOOKUP(B784,辅助信息!E:K,7,FALSE)</f>
        <v>JWDDCD2025052800131</v>
      </c>
      <c r="E784" s="28" t="str">
        <f>VLOOKUP(F784,辅助信息!A:B,2,FALSE)</f>
        <v>螺纹钢</v>
      </c>
      <c r="F784" s="28" t="s">
        <v>22</v>
      </c>
      <c r="G784" s="24">
        <v>12</v>
      </c>
      <c r="H784" s="24">
        <f>_xlfn._xlws.FILTER('[1]2025年已发货'!$E:$E,'[1]2025年已发货'!$F:$F&amp;'[1]2025年已发货'!$C:$C&amp;'[1]2025年已发货'!$G:$G&amp;'[1]2025年已发货'!$H:$H=C784&amp;F784&amp;I784&amp;J784,"未发货")</f>
        <v>12</v>
      </c>
      <c r="I784" s="28" t="str">
        <f>VLOOKUP(B784,辅助信息!E:I,3,FALSE)</f>
        <v>（商投建工达州中医药科技园-4工区-7号楼）达州市通川区达州中医药职业学院犀牛大道北段</v>
      </c>
      <c r="J784" s="28" t="str">
        <f>VLOOKUP(B784,辅助信息!E:I,4,FALSE)</f>
        <v>张扬</v>
      </c>
      <c r="K784" s="28">
        <f>VLOOKUP(J784,辅助信息!H:I,2,FALSE)</f>
        <v>18381904567</v>
      </c>
      <c r="L784" s="64"/>
      <c r="M784" s="79">
        <v>45716</v>
      </c>
      <c r="O784" s="49">
        <f ca="1" t="shared" si="22"/>
        <v>0</v>
      </c>
      <c r="P784" s="49">
        <f ca="1" t="shared" si="23"/>
        <v>120</v>
      </c>
      <c r="Q784" s="15" t="str">
        <f>VLOOKUP(B784,辅助信息!E:M,9,FALSE)</f>
        <v>ZTWM-CDGS-XS-2024-0134-商投建工达州中医药科技成果示范园项目</v>
      </c>
      <c r="R784" s="15"/>
    </row>
    <row r="785" ht="45" hidden="1" customHeight="1" spans="2:18">
      <c r="B785" s="28" t="s">
        <v>63</v>
      </c>
      <c r="C785" s="58">
        <v>45719</v>
      </c>
      <c r="D785" s="28" t="str">
        <f>VLOOKUP(B785,辅助信息!E:K,7,FALSE)</f>
        <v>JWDDCD2024102400111</v>
      </c>
      <c r="E785" s="28" t="str">
        <f>VLOOKUP(F785,辅助信息!A:B,2,FALSE)</f>
        <v>螺纹钢</v>
      </c>
      <c r="F785" s="28" t="s">
        <v>18</v>
      </c>
      <c r="G785" s="24">
        <v>30</v>
      </c>
      <c r="H785" s="24">
        <f>_xlfn._xlws.FILTER('[1]2025年已发货'!$E:$E,'[1]2025年已发货'!$F:$F&amp;'[1]2025年已发货'!$C:$C&amp;'[1]2025年已发货'!$G:$G&amp;'[1]2025年已发货'!$H:$H=C785&amp;F785&amp;I785&amp;J785,"未发货")</f>
        <v>30</v>
      </c>
      <c r="I785" s="28" t="str">
        <f>VLOOKUP(B785,辅助信息!E:I,3,FALSE)</f>
        <v>（五冶达州国道542项目-三工区路基六工段）四川省达州市达川区赵固镇水文村</v>
      </c>
      <c r="J785" s="28" t="str">
        <f>VLOOKUP(B785,辅助信息!E:I,4,FALSE)</f>
        <v>谭鹏程</v>
      </c>
      <c r="K785" s="28">
        <f>VLOOKUP(J785,辅助信息!H:I,2,FALSE)</f>
        <v>18280895666</v>
      </c>
      <c r="L785" s="65" t="str">
        <f>VLOOKUP(B785,辅助信息!E:J,6,FALSE)</f>
        <v>五冶建设送货单,送货车型9.6米,装货前联系收货人核实到场规格,没提前告知进场规格现场不给予接收</v>
      </c>
      <c r="M785" s="79">
        <v>45717</v>
      </c>
      <c r="O785" s="49">
        <f ca="1" t="shared" si="22"/>
        <v>0</v>
      </c>
      <c r="P785" s="49">
        <f ca="1" t="shared" si="23"/>
        <v>119</v>
      </c>
      <c r="Q785" s="15" t="str">
        <f>VLOOKUP(B785,辅助信息!E:M,9,FALSE)</f>
        <v>ZTWM-CDGS-XS-2024-0181-五冶天府-国道542项目（二批次）</v>
      </c>
      <c r="R785" s="15"/>
    </row>
    <row r="786" hidden="1" spans="2:18">
      <c r="B786" s="28" t="s">
        <v>20</v>
      </c>
      <c r="C786" s="58">
        <v>45719</v>
      </c>
      <c r="D786" s="28" t="str">
        <f>VLOOKUP(B786,辅助信息!E:K,7,FALSE)</f>
        <v>JWDDCD2025051000019</v>
      </c>
      <c r="E786" s="28" t="str">
        <f>VLOOKUP(F786,辅助信息!A:B,2,FALSE)</f>
        <v>盘螺</v>
      </c>
      <c r="F786" s="28" t="s">
        <v>49</v>
      </c>
      <c r="G786" s="24">
        <v>12</v>
      </c>
      <c r="H786" s="24" t="str">
        <f>_xlfn._xlws.FILTER('[1]2025年已发货'!$E:$E,'[1]2025年已发货'!$F:$F&amp;'[1]2025年已发货'!$C:$C&amp;'[1]2025年已发货'!$G:$G&amp;'[1]2025年已发货'!$H:$H=C786&amp;F786&amp;I786&amp;J786,"未发货")</f>
        <v>未发货</v>
      </c>
      <c r="I786" s="28" t="str">
        <f>VLOOKUP(B786,辅助信息!E:I,3,FALSE)</f>
        <v>(五冶钢构医学科学产业园建设项目房建三部-一标（7-2）)四川省南充市顺庆区搬罾街道学府大道二段</v>
      </c>
      <c r="J786" s="28" t="str">
        <f>VLOOKUP(B786,辅助信息!E:I,4,FALSE)</f>
        <v>郑林</v>
      </c>
      <c r="K786" s="28">
        <f>VLOOKUP(J786,辅助信息!H:I,2,FALSE)</f>
        <v>18349955455</v>
      </c>
      <c r="L786" s="65" t="str">
        <f>VLOOKUP(B786,辅助信息!E:J,6,FALSE)</f>
        <v>送货单：送货单位：南充思临新材料科技有限公司,收货单位：五冶集团川北(南充)建设有限公司,项目名称：南充医学科学产业园,送货车型13米,装货前联系收货人核实到场规格</v>
      </c>
      <c r="M786" s="79">
        <v>45718</v>
      </c>
      <c r="O786" s="49">
        <f ca="1" t="shared" si="22"/>
        <v>0</v>
      </c>
      <c r="P786" s="49">
        <f ca="1" t="shared" si="23"/>
        <v>118</v>
      </c>
      <c r="Q786" s="15" t="str">
        <f>VLOOKUP(B786,辅助信息!E:M,9,FALSE)</f>
        <v>ZTWM-CDGS-XS-2024-0248-五冶钢构-南充市医学院项目</v>
      </c>
      <c r="R786" s="15"/>
    </row>
    <row r="787" hidden="1" spans="2:18">
      <c r="B787" s="28" t="s">
        <v>20</v>
      </c>
      <c r="C787" s="58">
        <v>45719</v>
      </c>
      <c r="D787" s="28" t="str">
        <f>VLOOKUP(B787,辅助信息!E:K,7,FALSE)</f>
        <v>JWDDCD2025051000019</v>
      </c>
      <c r="E787" s="28" t="str">
        <f>VLOOKUP(F787,辅助信息!A:B,2,FALSE)</f>
        <v>盘螺</v>
      </c>
      <c r="F787" s="28" t="s">
        <v>26</v>
      </c>
      <c r="G787" s="24">
        <v>5</v>
      </c>
      <c r="H787" s="24" t="str">
        <f>_xlfn._xlws.FILTER('[1]2025年已发货'!$E:$E,'[1]2025年已发货'!$F:$F&amp;'[1]2025年已发货'!$C:$C&amp;'[1]2025年已发货'!$G:$G&amp;'[1]2025年已发货'!$H:$H=C787&amp;F787&amp;I787&amp;J787,"未发货")</f>
        <v>未发货</v>
      </c>
      <c r="I787" s="28" t="str">
        <f>VLOOKUP(B787,辅助信息!E:I,3,FALSE)</f>
        <v>(五冶钢构医学科学产业园建设项目房建三部-一标（7-2）)四川省南充市顺庆区搬罾街道学府大道二段</v>
      </c>
      <c r="J787" s="28" t="str">
        <f>VLOOKUP(B787,辅助信息!E:I,4,FALSE)</f>
        <v>郑林</v>
      </c>
      <c r="K787" s="28">
        <f>VLOOKUP(J787,辅助信息!H:I,2,FALSE)</f>
        <v>18349955455</v>
      </c>
      <c r="L787" s="66"/>
      <c r="M787" s="79">
        <v>45718</v>
      </c>
      <c r="O787" s="49">
        <f ca="1" t="shared" si="22"/>
        <v>0</v>
      </c>
      <c r="P787" s="49">
        <f ca="1" t="shared" si="23"/>
        <v>118</v>
      </c>
      <c r="Q787" s="15" t="str">
        <f>VLOOKUP(B787,辅助信息!E:M,9,FALSE)</f>
        <v>ZTWM-CDGS-XS-2024-0248-五冶钢构-南充市医学院项目</v>
      </c>
      <c r="R787" s="15"/>
    </row>
    <row r="788" hidden="1" spans="2:18">
      <c r="B788" s="28" t="s">
        <v>20</v>
      </c>
      <c r="C788" s="58">
        <v>45719</v>
      </c>
      <c r="D788" s="28" t="str">
        <f>VLOOKUP(B788,辅助信息!E:K,7,FALSE)</f>
        <v>JWDDCD2025051000019</v>
      </c>
      <c r="E788" s="28" t="str">
        <f>VLOOKUP(F788,辅助信息!A:B,2,FALSE)</f>
        <v>螺纹钢</v>
      </c>
      <c r="F788" s="28" t="s">
        <v>46</v>
      </c>
      <c r="G788" s="24">
        <v>7</v>
      </c>
      <c r="H788" s="24">
        <f>_xlfn._xlws.FILTER('[1]2025年已发货'!$E:$E,'[1]2025年已发货'!$F:$F&amp;'[1]2025年已发货'!$C:$C&amp;'[1]2025年已发货'!$G:$G&amp;'[1]2025年已发货'!$H:$H=C788&amp;F788&amp;I788&amp;J788,"未发货")</f>
        <v>7</v>
      </c>
      <c r="I788" s="28" t="str">
        <f>VLOOKUP(B788,辅助信息!E:I,3,FALSE)</f>
        <v>(五冶钢构医学科学产业园建设项目房建三部-一标（7-2）)四川省南充市顺庆区搬罾街道学府大道二段</v>
      </c>
      <c r="J788" s="28" t="str">
        <f>VLOOKUP(B788,辅助信息!E:I,4,FALSE)</f>
        <v>郑林</v>
      </c>
      <c r="K788" s="28">
        <f>VLOOKUP(J788,辅助信息!H:I,2,FALSE)</f>
        <v>18349955455</v>
      </c>
      <c r="L788" s="66"/>
      <c r="M788" s="79">
        <v>45718</v>
      </c>
      <c r="O788" s="49">
        <f ca="1" t="shared" si="22"/>
        <v>0</v>
      </c>
      <c r="P788" s="49">
        <f ca="1" t="shared" si="23"/>
        <v>118</v>
      </c>
      <c r="Q788" s="15" t="str">
        <f>VLOOKUP(B788,辅助信息!E:M,9,FALSE)</f>
        <v>ZTWM-CDGS-XS-2024-0248-五冶钢构-南充市医学院项目</v>
      </c>
      <c r="R788" s="15"/>
    </row>
    <row r="789" hidden="1" spans="2:18">
      <c r="B789" s="28" t="s">
        <v>89</v>
      </c>
      <c r="C789" s="58">
        <v>45719</v>
      </c>
      <c r="D789" s="28" t="str">
        <f>VLOOKUP(B789,辅助信息!E:K,7,FALSE)</f>
        <v>JWDDCD2025051000019</v>
      </c>
      <c r="E789" s="28" t="str">
        <f>VLOOKUP(F789,辅助信息!A:B,2,FALSE)</f>
        <v>螺纹钢</v>
      </c>
      <c r="F789" s="28" t="s">
        <v>91</v>
      </c>
      <c r="G789" s="24">
        <v>16</v>
      </c>
      <c r="H789" s="24">
        <f>_xlfn._xlws.FILTER('[1]2025年已发货'!$E:$E,'[1]2025年已发货'!$F:$F&amp;'[1]2025年已发货'!$C:$C&amp;'[1]2025年已发货'!$G:$G&amp;'[1]2025年已发货'!$H:$H=C789&amp;F789&amp;I789&amp;J789,"未发货")</f>
        <v>9</v>
      </c>
      <c r="I789" s="28" t="str">
        <f>VLOOKUP(B789,辅助信息!E:I,3,FALSE)</f>
        <v>(五冶钢构医学科学产业园建设项目房建三部-排洪渠)四川省南充市顺庆区搬罾街道学府大道二段</v>
      </c>
      <c r="J789" s="28" t="str">
        <f>VLOOKUP(B789,辅助信息!E:I,4,FALSE)</f>
        <v>郑林</v>
      </c>
      <c r="K789" s="28">
        <f>VLOOKUP(J789,辅助信息!H:I,2,FALSE)</f>
        <v>18349955455</v>
      </c>
      <c r="L789" s="64"/>
      <c r="M789" s="79">
        <v>45718</v>
      </c>
      <c r="O789" s="49">
        <f ca="1" t="shared" si="22"/>
        <v>0</v>
      </c>
      <c r="P789" s="49">
        <f ca="1" t="shared" si="23"/>
        <v>118</v>
      </c>
      <c r="Q789" s="15" t="str">
        <f>VLOOKUP(B789,辅助信息!E:M,9,FALSE)</f>
        <v>ZTWM-CDGS-XS-2024-0248-五冶钢构-南充市医学院项目</v>
      </c>
      <c r="R789" s="15"/>
    </row>
    <row r="790" hidden="1" spans="2:18">
      <c r="B790" s="28" t="s">
        <v>20</v>
      </c>
      <c r="C790" s="58">
        <v>45719</v>
      </c>
      <c r="D790" s="28" t="str">
        <f>VLOOKUP(B790,辅助信息!E:K,7,FALSE)</f>
        <v>JWDDCD2025051000019</v>
      </c>
      <c r="E790" s="28" t="str">
        <f>VLOOKUP(F790,辅助信息!A:B,2,FALSE)</f>
        <v>螺纹钢</v>
      </c>
      <c r="F790" s="28" t="s">
        <v>30</v>
      </c>
      <c r="G790" s="24">
        <v>30</v>
      </c>
      <c r="H790" s="24">
        <f>_xlfn._xlws.FILTER('[1]2025年已发货'!$E:$E,'[1]2025年已发货'!$F:$F&amp;'[1]2025年已发货'!$C:$C&amp;'[1]2025年已发货'!$G:$G&amp;'[1]2025年已发货'!$H:$H=C790&amp;F790&amp;I790&amp;J790,"未发货")</f>
        <v>20</v>
      </c>
      <c r="I790" s="28" t="str">
        <f>VLOOKUP(B790,辅助信息!E:I,3,FALSE)</f>
        <v>(五冶钢构医学科学产业园建设项目房建三部-一标（7-2）)四川省南充市顺庆区搬罾街道学府大道二段</v>
      </c>
      <c r="J790" s="28" t="str">
        <f>VLOOKUP(B790,辅助信息!E:I,4,FALSE)</f>
        <v>郑林</v>
      </c>
      <c r="K790" s="28">
        <f>VLOOKUP(J790,辅助信息!H:I,2,FALSE)</f>
        <v>18349955455</v>
      </c>
      <c r="L790" s="65"/>
      <c r="M790" s="79"/>
      <c r="Q790" s="15"/>
      <c r="R790" s="15"/>
    </row>
    <row r="791" hidden="1" spans="1:18">
      <c r="A791" s="88" t="s">
        <v>109</v>
      </c>
      <c r="B791" s="28" t="s">
        <v>47</v>
      </c>
      <c r="C791" s="58">
        <v>45719</v>
      </c>
      <c r="D791" s="28" t="str">
        <f>VLOOKUP(B791,辅助信息!E:K,7,FALSE)</f>
        <v>JWDDCD2025052800131</v>
      </c>
      <c r="E791" s="28" t="str">
        <f>VLOOKUP(F791,辅助信息!A:B,2,FALSE)</f>
        <v>盘螺</v>
      </c>
      <c r="F791" s="28" t="s">
        <v>26</v>
      </c>
      <c r="G791" s="24">
        <v>14</v>
      </c>
      <c r="H791" s="24" t="str">
        <f>_xlfn._xlws.FILTER('[1]2025年已发货'!$E:$E,'[1]2025年已发货'!$F:$F&amp;'[1]2025年已发货'!$C:$C&amp;'[1]2025年已发货'!$G:$G&amp;'[1]2025年已发货'!$H:$H=C791&amp;F791&amp;I791&amp;J791,"未发货")</f>
        <v>未发货</v>
      </c>
      <c r="I791" s="28" t="str">
        <f>VLOOKUP(B791,辅助信息!E:I,3,FALSE)</f>
        <v>（商投建工达州中医药科技园-1工区）达州市通川区达州中医药职业学院犀牛大道北段</v>
      </c>
      <c r="J791" s="28" t="str">
        <f>VLOOKUP(B791,辅助信息!E:I,4,FALSE)</f>
        <v>程黄刚</v>
      </c>
      <c r="K791" s="28">
        <f>VLOOKUP(J791,辅助信息!H:I,2,FALSE)</f>
        <v>15108211617</v>
      </c>
      <c r="L791" s="65" t="str">
        <f>VLOOKUP(B791,辅助信息!E:J,6,FALSE)</f>
        <v>控制炉批号！多了现场不收！,优先安排达钢,提前联系到场规格及数量</v>
      </c>
      <c r="M791" s="79">
        <v>45718</v>
      </c>
      <c r="O791" s="49">
        <f ca="1" t="shared" ref="O791:O797" si="24">IF(OR(M791="",N791&lt;&gt;""),"",MAX(M791-TODAY(),0))</f>
        <v>0</v>
      </c>
      <c r="P791" s="49">
        <f ca="1" t="shared" ref="P791:P797" si="25">IF(M791="","",IF(N791&lt;&gt;"",MAX(N791-M791,0),IF(TODAY()&gt;M791,TODAY()-M791,0)))</f>
        <v>118</v>
      </c>
      <c r="Q791" s="15" t="str">
        <f>VLOOKUP(B791,辅助信息!E:M,9,FALSE)</f>
        <v>ZTWM-CDGS-XS-2024-0134-商投建工达州中医药科技成果示范园项目</v>
      </c>
      <c r="R791" s="15"/>
    </row>
    <row r="792" hidden="1" spans="2:18">
      <c r="B792" s="28" t="s">
        <v>47</v>
      </c>
      <c r="C792" s="58">
        <v>45719</v>
      </c>
      <c r="D792" s="28" t="str">
        <f>VLOOKUP(B792,辅助信息!E:K,7,FALSE)</f>
        <v>JWDDCD2025052800131</v>
      </c>
      <c r="E792" s="28" t="str">
        <f>VLOOKUP(F792,辅助信息!A:B,2,FALSE)</f>
        <v>螺纹钢</v>
      </c>
      <c r="F792" s="28" t="s">
        <v>18</v>
      </c>
      <c r="G792" s="24">
        <v>21</v>
      </c>
      <c r="H792" s="24" t="str">
        <f>_xlfn._xlws.FILTER('[1]2025年已发货'!$E:$E,'[1]2025年已发货'!$F:$F&amp;'[1]2025年已发货'!$C:$C&amp;'[1]2025年已发货'!$G:$G&amp;'[1]2025年已发货'!$H:$H=C792&amp;F792&amp;I792&amp;J792,"未发货")</f>
        <v>未发货</v>
      </c>
      <c r="I792" s="28" t="str">
        <f>VLOOKUP(B792,辅助信息!E:I,3,FALSE)</f>
        <v>（商投建工达州中医药科技园-1工区）达州市通川区达州中医药职业学院犀牛大道北段</v>
      </c>
      <c r="J792" s="28" t="str">
        <f>VLOOKUP(B792,辅助信息!E:I,4,FALSE)</f>
        <v>程黄刚</v>
      </c>
      <c r="K792" s="28">
        <f>VLOOKUP(J792,辅助信息!H:I,2,FALSE)</f>
        <v>15108211617</v>
      </c>
      <c r="L792" s="64"/>
      <c r="M792" s="79">
        <v>45718</v>
      </c>
      <c r="O792" s="49">
        <f ca="1" t="shared" si="24"/>
        <v>0</v>
      </c>
      <c r="P792" s="49">
        <f ca="1" t="shared" si="25"/>
        <v>118</v>
      </c>
      <c r="Q792" s="15" t="str">
        <f>VLOOKUP(B792,辅助信息!E:M,9,FALSE)</f>
        <v>ZTWM-CDGS-XS-2024-0134-商投建工达州中医药科技成果示范园项目</v>
      </c>
      <c r="R792" s="15"/>
    </row>
    <row r="793" hidden="1" spans="2:18">
      <c r="B793" s="28" t="s">
        <v>68</v>
      </c>
      <c r="C793" s="58">
        <v>45719</v>
      </c>
      <c r="D793" s="28" t="str">
        <f>VLOOKUP(B793,辅助信息!E:K,7,FALSE)</f>
        <v>JWDDCD2025052800131</v>
      </c>
      <c r="E793" s="28" t="str">
        <f>VLOOKUP(F793,辅助信息!A:B,2,FALSE)</f>
        <v>螺纹钢</v>
      </c>
      <c r="F793" s="28" t="s">
        <v>65</v>
      </c>
      <c r="G793" s="24">
        <v>57</v>
      </c>
      <c r="H793" s="24">
        <f>_xlfn._xlws.FILTER('[1]2025年已发货'!$E:$E,'[1]2025年已发货'!$F:$F&amp;'[1]2025年已发货'!$C:$C&amp;'[1]2025年已发货'!$G:$G&amp;'[1]2025年已发货'!$H:$H=C793&amp;F793&amp;I793&amp;J793,"未发货")</f>
        <v>57</v>
      </c>
      <c r="I793" s="28" t="str">
        <f>VLOOKUP(B793,辅助信息!E:I,3,FALSE)</f>
        <v>（商投建工达州中医药科技园-2工区-景观桥）达州市通川区达州中医药职业学院犀牛大道北段</v>
      </c>
      <c r="J793" s="28" t="str">
        <f>VLOOKUP(B793,辅助信息!E:I,4,FALSE)</f>
        <v>李波</v>
      </c>
      <c r="K793" s="28">
        <f>VLOOKUP(J793,辅助信息!H:I,2,FALSE)</f>
        <v>18381899787</v>
      </c>
      <c r="L793" s="65" t="str">
        <f>VLOOKUP(B793,辅助信息!E:J,6,FALSE)</f>
        <v>控制炉批号！多了现场不收！,优先安排达钢,提前联系到场规格及数量</v>
      </c>
      <c r="M793" s="79">
        <v>45720</v>
      </c>
      <c r="O793" s="49">
        <f ca="1" t="shared" si="24"/>
        <v>0</v>
      </c>
      <c r="P793" s="49">
        <f ca="1" t="shared" si="25"/>
        <v>116</v>
      </c>
      <c r="Q793" s="15" t="str">
        <f>VLOOKUP(B793,辅助信息!E:M,9,FALSE)</f>
        <v>ZTWM-CDGS-XS-2024-0134-商投建工达州中医药科技成果示范园项目</v>
      </c>
      <c r="R793" s="15"/>
    </row>
    <row r="794" hidden="1" spans="2:18">
      <c r="B794" s="28" t="s">
        <v>68</v>
      </c>
      <c r="C794" s="58">
        <v>45719</v>
      </c>
      <c r="D794" s="28" t="str">
        <f>VLOOKUP(B794,辅助信息!E:K,7,FALSE)</f>
        <v>JWDDCD2025052800131</v>
      </c>
      <c r="E794" s="28" t="str">
        <f>VLOOKUP(F794,辅助信息!A:B,2,FALSE)</f>
        <v>螺纹钢</v>
      </c>
      <c r="F794" s="28" t="s">
        <v>52</v>
      </c>
      <c r="G794" s="24">
        <v>45</v>
      </c>
      <c r="H794" s="24">
        <f>_xlfn._xlws.FILTER('[1]2025年已发货'!$E:$E,'[1]2025年已发货'!$F:$F&amp;'[1]2025年已发货'!$C:$C&amp;'[1]2025年已发货'!$G:$G&amp;'[1]2025年已发货'!$H:$H=C794&amp;F794&amp;I794&amp;J794,"未发货")</f>
        <v>15</v>
      </c>
      <c r="I794" s="28" t="str">
        <f>VLOOKUP(B794,辅助信息!E:I,3,FALSE)</f>
        <v>（商投建工达州中医药科技园-2工区-景观桥）达州市通川区达州中医药职业学院犀牛大道北段</v>
      </c>
      <c r="J794" s="28" t="str">
        <f>VLOOKUP(B794,辅助信息!E:I,4,FALSE)</f>
        <v>李波</v>
      </c>
      <c r="K794" s="28">
        <f>VLOOKUP(J794,辅助信息!H:I,2,FALSE)</f>
        <v>18381899787</v>
      </c>
      <c r="L794" s="64"/>
      <c r="M794" s="79">
        <v>45720</v>
      </c>
      <c r="O794" s="49">
        <f ca="1" t="shared" si="24"/>
        <v>0</v>
      </c>
      <c r="P794" s="49">
        <f ca="1" t="shared" si="25"/>
        <v>116</v>
      </c>
      <c r="Q794" s="15" t="str">
        <f>VLOOKUP(B794,辅助信息!E:M,9,FALSE)</f>
        <v>ZTWM-CDGS-XS-2024-0134-商投建工达州中医药科技成果示范园项目</v>
      </c>
      <c r="R794" s="15"/>
    </row>
    <row r="795" hidden="1" spans="2:18">
      <c r="B795" s="28" t="s">
        <v>44</v>
      </c>
      <c r="C795" s="58">
        <v>45719</v>
      </c>
      <c r="D795" s="28" t="str">
        <f>VLOOKUP(B795,辅助信息!E:K,7,FALSE)</f>
        <v>JWDDCD2025060600053</v>
      </c>
      <c r="E795" s="28" t="str">
        <f>VLOOKUP(F795,辅助信息!A:B,2,FALSE)</f>
        <v>盘螺</v>
      </c>
      <c r="F795" s="28" t="s">
        <v>40</v>
      </c>
      <c r="G795" s="24">
        <v>5</v>
      </c>
      <c r="H795" s="24">
        <f>_xlfn._xlws.FILTER('[1]2025年已发货'!$E:$E,'[1]2025年已发货'!$F:$F&amp;'[1]2025年已发货'!$C:$C&amp;'[1]2025年已发货'!$G:$G&amp;'[1]2025年已发货'!$H:$H=C795&amp;F795&amp;I795&amp;J795,"未发货")</f>
        <v>5</v>
      </c>
      <c r="I795" s="28" t="str">
        <f>VLOOKUP(B795,辅助信息!E:I,3,FALSE)</f>
        <v>（华西酒城南）成都市武侯区火车南站西路8号酒城南项目</v>
      </c>
      <c r="J795" s="28" t="str">
        <f>VLOOKUP(B795,辅助信息!E:I,4,FALSE)</f>
        <v>龙耀宇</v>
      </c>
      <c r="K795" s="28">
        <f>VLOOKUP(J795,辅助信息!H:I,2,FALSE)</f>
        <v>18384145895</v>
      </c>
      <c r="L795" s="65" t="str">
        <f>VLOOKUP(B795,辅助信息!E:J,6,FALSE)</f>
        <v>对方卸车</v>
      </c>
      <c r="M795" s="79">
        <v>45718</v>
      </c>
      <c r="O795" s="49">
        <f ca="1" t="shared" si="24"/>
        <v>0</v>
      </c>
      <c r="P795" s="49">
        <f ca="1" t="shared" si="25"/>
        <v>118</v>
      </c>
      <c r="Q795" s="15" t="str">
        <f>VLOOKUP(B795,辅助信息!E:M,9,FALSE)</f>
        <v>ZTWM-CDGS-XS-2024-0189-华西集采-酒城南项目</v>
      </c>
      <c r="R795" s="15"/>
    </row>
    <row r="796" hidden="1" spans="2:18">
      <c r="B796" s="28" t="s">
        <v>44</v>
      </c>
      <c r="C796" s="58">
        <v>45719</v>
      </c>
      <c r="D796" s="28" t="str">
        <f>VLOOKUP(B796,辅助信息!E:K,7,FALSE)</f>
        <v>JWDDCD2025060600053</v>
      </c>
      <c r="E796" s="28" t="str">
        <f>VLOOKUP(F796,辅助信息!A:B,2,FALSE)</f>
        <v>盘螺</v>
      </c>
      <c r="F796" s="28" t="s">
        <v>41</v>
      </c>
      <c r="G796" s="24">
        <v>2.5</v>
      </c>
      <c r="H796" s="24">
        <f>_xlfn._xlws.FILTER('[1]2025年已发货'!$E:$E,'[1]2025年已发货'!$F:$F&amp;'[1]2025年已发货'!$C:$C&amp;'[1]2025年已发货'!$G:$G&amp;'[1]2025年已发货'!$H:$H=C796&amp;F796&amp;I796&amp;J796,"未发货")</f>
        <v>2.5</v>
      </c>
      <c r="I796" s="28" t="str">
        <f>VLOOKUP(B796,辅助信息!E:I,3,FALSE)</f>
        <v>（华西酒城南）成都市武侯区火车南站西路8号酒城南项目</v>
      </c>
      <c r="J796" s="28" t="str">
        <f>VLOOKUP(B796,辅助信息!E:I,4,FALSE)</f>
        <v>龙耀宇</v>
      </c>
      <c r="K796" s="28">
        <f>VLOOKUP(J796,辅助信息!H:I,2,FALSE)</f>
        <v>18384145895</v>
      </c>
      <c r="L796" s="66"/>
      <c r="M796" s="79">
        <v>45718</v>
      </c>
      <c r="O796" s="49">
        <f ca="1" t="shared" si="24"/>
        <v>0</v>
      </c>
      <c r="P796" s="49">
        <f ca="1" t="shared" si="25"/>
        <v>118</v>
      </c>
      <c r="Q796" s="15" t="str">
        <f>VLOOKUP(B796,辅助信息!E:M,9,FALSE)</f>
        <v>ZTWM-CDGS-XS-2024-0189-华西集采-酒城南项目</v>
      </c>
      <c r="R796" s="15"/>
    </row>
    <row r="797" hidden="1" spans="2:18">
      <c r="B797" s="28" t="s">
        <v>44</v>
      </c>
      <c r="C797" s="58">
        <v>45719</v>
      </c>
      <c r="D797" s="28" t="str">
        <f>VLOOKUP(B797,辅助信息!E:K,7,FALSE)</f>
        <v>JWDDCD2025060600053</v>
      </c>
      <c r="E797" s="28" t="str">
        <f>VLOOKUP(F797,辅助信息!A:B,2,FALSE)</f>
        <v>盘螺</v>
      </c>
      <c r="F797" s="28" t="s">
        <v>26</v>
      </c>
      <c r="G797" s="24">
        <v>27.5</v>
      </c>
      <c r="H797" s="24">
        <f>_xlfn._xlws.FILTER('[1]2025年已发货'!$E:$E,'[1]2025年已发货'!$F:$F&amp;'[1]2025年已发货'!$C:$C&amp;'[1]2025年已发货'!$G:$G&amp;'[1]2025年已发货'!$H:$H=C797&amp;F797&amp;I797&amp;J797,"未发货")</f>
        <v>12.5</v>
      </c>
      <c r="I797" s="28" t="str">
        <f>VLOOKUP(B797,辅助信息!E:I,3,FALSE)</f>
        <v>（华西酒城南）成都市武侯区火车南站西路8号酒城南项目</v>
      </c>
      <c r="J797" s="28" t="str">
        <f>VLOOKUP(B797,辅助信息!E:I,4,FALSE)</f>
        <v>龙耀宇</v>
      </c>
      <c r="K797" s="28">
        <f>VLOOKUP(J797,辅助信息!H:I,2,FALSE)</f>
        <v>18384145895</v>
      </c>
      <c r="L797" s="64"/>
      <c r="M797" s="79">
        <v>45718</v>
      </c>
      <c r="O797" s="49">
        <f ca="1" t="shared" si="24"/>
        <v>0</v>
      </c>
      <c r="P797" s="49">
        <f ca="1" t="shared" si="25"/>
        <v>118</v>
      </c>
      <c r="Q797" s="15" t="str">
        <f>VLOOKUP(B797,辅助信息!E:M,9,FALSE)</f>
        <v>ZTWM-CDGS-XS-2024-0189-华西集采-酒城南项目</v>
      </c>
      <c r="R797" s="15"/>
    </row>
    <row r="798" hidden="1" spans="2:18">
      <c r="B798" s="28" t="s">
        <v>44</v>
      </c>
      <c r="C798" s="58">
        <v>45719</v>
      </c>
      <c r="D798" s="28" t="str">
        <f>VLOOKUP(B798,辅助信息!E:K,7,FALSE)</f>
        <v>JWDDCD2025060600053</v>
      </c>
      <c r="E798" s="28" t="str">
        <f>VLOOKUP(F798,辅助信息!A:B,2,FALSE)</f>
        <v>螺纹钢</v>
      </c>
      <c r="F798" s="28" t="s">
        <v>27</v>
      </c>
      <c r="G798" s="24">
        <v>15</v>
      </c>
      <c r="H798" s="24">
        <f>_xlfn._xlws.FILTER('[1]2025年已发货'!$E:$E,'[1]2025年已发货'!$F:$F&amp;'[1]2025年已发货'!$C:$C&amp;'[1]2025年已发货'!$G:$G&amp;'[1]2025年已发货'!$H:$H=C798&amp;F798&amp;I798&amp;J798,"未发货")</f>
        <v>15</v>
      </c>
      <c r="I798" s="28" t="str">
        <f>VLOOKUP(B798,辅助信息!E:I,3,FALSE)</f>
        <v>（华西酒城南）成都市武侯区火车南站西路8号酒城南项目</v>
      </c>
      <c r="J798" s="28" t="str">
        <f>VLOOKUP(B798,辅助信息!E:I,4,FALSE)</f>
        <v>龙耀宇</v>
      </c>
      <c r="K798" s="28">
        <f>VLOOKUP(J798,辅助信息!H:I,2,FALSE)</f>
        <v>18384145895</v>
      </c>
      <c r="L798" s="65"/>
      <c r="M798" s="79"/>
      <c r="Q798" s="15"/>
      <c r="R798" s="15"/>
    </row>
    <row r="799" hidden="1" spans="2:18">
      <c r="B799" s="28" t="s">
        <v>87</v>
      </c>
      <c r="C799" s="58">
        <v>45719</v>
      </c>
      <c r="D799" s="28" t="str">
        <f>VLOOKUP(B799,辅助信息!E:K,7,FALSE)</f>
        <v>JWDDCD2024102400111</v>
      </c>
      <c r="E799" s="28" t="str">
        <f>VLOOKUP(F799,辅助信息!A:B,2,FALSE)</f>
        <v>盘螺</v>
      </c>
      <c r="F799" s="28" t="s">
        <v>26</v>
      </c>
      <c r="G799" s="24">
        <v>10</v>
      </c>
      <c r="H799" s="24">
        <f>_xlfn._xlws.FILTER('[1]2025年已发货'!$E:$E,'[1]2025年已发货'!$F:$F&amp;'[1]2025年已发货'!$C:$C&amp;'[1]2025年已发货'!$G:$G&amp;'[1]2025年已发货'!$H:$H=C799&amp;F799&amp;I799&amp;J799,"未发货")</f>
        <v>10</v>
      </c>
      <c r="I799" s="28" t="str">
        <f>VLOOKUP(B799,辅助信息!E:I,3,FALSE)</f>
        <v>（五冶达州国道542项目-一工区桥梁二工段）四川省达州市达川区达川区石梯镇石成村</v>
      </c>
      <c r="J799" s="28" t="str">
        <f>VLOOKUP(B799,辅助信息!E:I,4,FALSE)</f>
        <v>夏树彬</v>
      </c>
      <c r="K799" s="28">
        <f>VLOOKUP(J799,辅助信息!H:I,2,FALSE)</f>
        <v>13518183653</v>
      </c>
      <c r="L799" s="65" t="str">
        <f>VLOOKUP(B799,辅助信息!E:J,6,FALSE)</f>
        <v>五冶建设送货单,送货车型9.6米,装货前联系收货人核实到场规格,没提前告知进场规格现场不给予接收</v>
      </c>
      <c r="M799" s="79">
        <v>45719</v>
      </c>
      <c r="O799" s="49">
        <f ca="1" t="shared" ref="O799:O846" si="26">IF(OR(M799="",N799&lt;&gt;""),"",MAX(M799-TODAY(),0))</f>
        <v>0</v>
      </c>
      <c r="P799" s="49">
        <f ca="1" t="shared" ref="P799:P858" si="27">IF(M799="","",IF(N799&lt;&gt;"",MAX(N799-M799,0),IF(TODAY()&gt;M799,TODAY()-M799,0)))</f>
        <v>117</v>
      </c>
      <c r="Q799" s="15" t="str">
        <f>VLOOKUP(B799,辅助信息!E:M,9,FALSE)</f>
        <v>ZTWM-CDGS-XS-2024-0181-五冶天府-国道542项目（二批次）</v>
      </c>
      <c r="R799" s="15"/>
    </row>
    <row r="800" hidden="1" spans="2:18">
      <c r="B800" s="28" t="s">
        <v>87</v>
      </c>
      <c r="C800" s="58">
        <v>45719</v>
      </c>
      <c r="D800" s="28" t="str">
        <f>VLOOKUP(B800,辅助信息!E:K,7,FALSE)</f>
        <v>JWDDCD2024102400111</v>
      </c>
      <c r="E800" s="28" t="str">
        <f>VLOOKUP(F800,辅助信息!A:B,2,FALSE)</f>
        <v>螺纹钢</v>
      </c>
      <c r="F800" s="28" t="s">
        <v>65</v>
      </c>
      <c r="G800" s="24">
        <v>35</v>
      </c>
      <c r="H800" s="24">
        <f>_xlfn._xlws.FILTER('[1]2025年已发货'!$E:$E,'[1]2025年已发货'!$F:$F&amp;'[1]2025年已发货'!$C:$C&amp;'[1]2025年已发货'!$G:$G&amp;'[1]2025年已发货'!$H:$H=C800&amp;F800&amp;I800&amp;J800,"未发货")</f>
        <v>35</v>
      </c>
      <c r="I800" s="28" t="str">
        <f>VLOOKUP(B800,辅助信息!E:I,3,FALSE)</f>
        <v>（五冶达州国道542项目-一工区桥梁二工段）四川省达州市达川区达川区石梯镇石成村</v>
      </c>
      <c r="J800" s="28" t="str">
        <f>VLOOKUP(B800,辅助信息!E:I,4,FALSE)</f>
        <v>夏树彬</v>
      </c>
      <c r="K800" s="28">
        <f>VLOOKUP(J800,辅助信息!H:I,2,FALSE)</f>
        <v>13518183653</v>
      </c>
      <c r="L800" s="64"/>
      <c r="M800" s="79">
        <v>45719</v>
      </c>
      <c r="O800" s="49">
        <f ca="1" t="shared" si="26"/>
        <v>0</v>
      </c>
      <c r="P800" s="49">
        <f ca="1" t="shared" si="27"/>
        <v>117</v>
      </c>
      <c r="Q800" s="15" t="str">
        <f>VLOOKUP(B800,辅助信息!E:M,9,FALSE)</f>
        <v>ZTWM-CDGS-XS-2024-0181-五冶天府-国道542项目（二批次）</v>
      </c>
      <c r="R800" s="15"/>
    </row>
    <row r="801" hidden="1" spans="2:18">
      <c r="B801" s="28" t="s">
        <v>74</v>
      </c>
      <c r="C801" s="58">
        <v>45719</v>
      </c>
      <c r="D801" s="28" t="str">
        <f>VLOOKUP(B801,辅助信息!E:K,7,FALSE)</f>
        <v>JWDDCD2024102400111</v>
      </c>
      <c r="E801" s="28" t="str">
        <f>VLOOKUP(F801,辅助信息!A:B,2,FALSE)</f>
        <v>螺纹钢</v>
      </c>
      <c r="F801" s="28" t="s">
        <v>19</v>
      </c>
      <c r="G801" s="24">
        <v>15</v>
      </c>
      <c r="H801" s="24">
        <f>_xlfn._xlws.FILTER('[1]2025年已发货'!$E:$E,'[1]2025年已发货'!$F:$F&amp;'[1]2025年已发货'!$C:$C&amp;'[1]2025年已发货'!$G:$G&amp;'[1]2025年已发货'!$H:$H=C801&amp;F801&amp;I801&amp;J801,"未发货")</f>
        <v>15</v>
      </c>
      <c r="I801" s="28" t="str">
        <f>VLOOKUP(B801,辅助信息!E:I,3,FALSE)</f>
        <v>（五冶达州国道542项目-桥梁4标）四川省达州市达川区大堰镇双井村</v>
      </c>
      <c r="J801" s="28" t="str">
        <f>VLOOKUP(B801,辅助信息!E:I,4,FALSE)</f>
        <v>吴志强</v>
      </c>
      <c r="K801" s="28">
        <f>VLOOKUP(J801,辅助信息!H:I,2,FALSE)</f>
        <v>18820030907</v>
      </c>
      <c r="L801" s="65" t="str">
        <f>VLOOKUP(B801,辅助信息!E:J,6,FALSE)</f>
        <v>五冶建设送货单,送货车型13米,装货前联系收货人核实到场规格,没提前告知进场规格现场不给予接收</v>
      </c>
      <c r="M801" s="79">
        <v>45724</v>
      </c>
      <c r="O801" s="49">
        <f ca="1" t="shared" si="26"/>
        <v>0</v>
      </c>
      <c r="P801" s="49">
        <f ca="1" t="shared" si="27"/>
        <v>112</v>
      </c>
      <c r="Q801" s="15" t="str">
        <f>VLOOKUP(B801,辅助信息!E:M,9,FALSE)</f>
        <v>ZTWM-CDGS-XS-2024-0181-五冶天府-国道542项目（二批次）</v>
      </c>
      <c r="R801" s="15"/>
    </row>
    <row r="802" hidden="1" spans="2:18">
      <c r="B802" s="28" t="s">
        <v>74</v>
      </c>
      <c r="C802" s="58">
        <v>45719</v>
      </c>
      <c r="D802" s="28" t="str">
        <f>VLOOKUP(B802,辅助信息!E:K,7,FALSE)</f>
        <v>JWDDCD2024102400111</v>
      </c>
      <c r="E802" s="28" t="str">
        <f>VLOOKUP(F802,辅助信息!A:B,2,FALSE)</f>
        <v>螺纹钢</v>
      </c>
      <c r="F802" s="28" t="s">
        <v>65</v>
      </c>
      <c r="G802" s="24">
        <v>30</v>
      </c>
      <c r="H802" s="24">
        <f>_xlfn._xlws.FILTER('[1]2025年已发货'!$E:$E,'[1]2025年已发货'!$F:$F&amp;'[1]2025年已发货'!$C:$C&amp;'[1]2025年已发货'!$G:$G&amp;'[1]2025年已发货'!$H:$H=C802&amp;F802&amp;I802&amp;J802,"未发货")</f>
        <v>30</v>
      </c>
      <c r="I802" s="28" t="str">
        <f>VLOOKUP(B802,辅助信息!E:I,3,FALSE)</f>
        <v>（五冶达州国道542项目-桥梁4标）四川省达州市达川区大堰镇双井村</v>
      </c>
      <c r="J802" s="28" t="str">
        <f>VLOOKUP(B802,辅助信息!E:I,4,FALSE)</f>
        <v>吴志强</v>
      </c>
      <c r="K802" s="28">
        <f>VLOOKUP(J802,辅助信息!H:I,2,FALSE)</f>
        <v>18820030907</v>
      </c>
      <c r="L802" s="64"/>
      <c r="M802" s="79">
        <v>45724</v>
      </c>
      <c r="O802" s="49">
        <f ca="1" t="shared" si="26"/>
        <v>0</v>
      </c>
      <c r="P802" s="49">
        <f ca="1" t="shared" si="27"/>
        <v>112</v>
      </c>
      <c r="Q802" s="15" t="str">
        <f>VLOOKUP(B802,辅助信息!E:M,9,FALSE)</f>
        <v>ZTWM-CDGS-XS-2024-0181-五冶天府-国道542项目（二批次）</v>
      </c>
      <c r="R802" s="15"/>
    </row>
    <row r="803" hidden="1" spans="2:18">
      <c r="B803" s="28" t="s">
        <v>64</v>
      </c>
      <c r="C803" s="58">
        <v>45719</v>
      </c>
      <c r="D803" s="28" t="str">
        <f>VLOOKUP(B803,辅助信息!E:K,7,FALSE)</f>
        <v>JWDDCD2024102400111</v>
      </c>
      <c r="E803" s="28" t="str">
        <f>VLOOKUP(F803,辅助信息!A:B,2,FALSE)</f>
        <v>螺纹钢</v>
      </c>
      <c r="F803" s="28" t="s">
        <v>65</v>
      </c>
      <c r="G803" s="24">
        <v>54</v>
      </c>
      <c r="H803" s="24">
        <f>_xlfn._xlws.FILTER('[1]2025年已发货'!$E:$E,'[1]2025年已发货'!$F:$F&amp;'[1]2025年已发货'!$C:$C&amp;'[1]2025年已发货'!$G:$G&amp;'[1]2025年已发货'!$H:$H=C803&amp;F803&amp;I803&amp;J803,"未发货")</f>
        <v>42</v>
      </c>
      <c r="I803" s="28" t="str">
        <f>VLOOKUP(B803,辅助信息!E:I,3,FALSE)</f>
        <v>（五冶达州国道542项目-三工区桥梁3工段）四川省达州市达川区赵固镇水文村原村委会下300米</v>
      </c>
      <c r="J803" s="28" t="str">
        <f>VLOOKUP(B803,辅助信息!E:I,4,FALSE)</f>
        <v>李代茂</v>
      </c>
      <c r="K803" s="28">
        <f>VLOOKUP(J803,辅助信息!H:I,2,FALSE)</f>
        <v>18302833536</v>
      </c>
      <c r="L803" s="65" t="str">
        <f>VLOOKUP(B803,辅助信息!E:J,6,FALSE)</f>
        <v>五冶建设送货单,送货车型9.6米,装货前联系收货人核实到场规格,没提前告知进场规格现场不给予接收</v>
      </c>
      <c r="M803" s="79">
        <v>45718</v>
      </c>
      <c r="O803" s="49">
        <f ca="1" t="shared" si="26"/>
        <v>0</v>
      </c>
      <c r="P803" s="49">
        <f ca="1" t="shared" si="27"/>
        <v>118</v>
      </c>
      <c r="Q803" s="15" t="str">
        <f>VLOOKUP(B803,辅助信息!E:M,9,FALSE)</f>
        <v>ZTWM-CDGS-XS-2024-0181-五冶天府-国道542项目（二批次）</v>
      </c>
      <c r="R803" s="15"/>
    </row>
    <row r="804" hidden="1" spans="2:18">
      <c r="B804" s="28" t="s">
        <v>64</v>
      </c>
      <c r="C804" s="58">
        <v>45719</v>
      </c>
      <c r="D804" s="28" t="str">
        <f>VLOOKUP(B804,辅助信息!E:K,7,FALSE)</f>
        <v>JWDDCD2024102400111</v>
      </c>
      <c r="E804" s="28" t="str">
        <f>VLOOKUP(F804,辅助信息!A:B,2,FALSE)</f>
        <v>螺纹钢</v>
      </c>
      <c r="F804" s="28" t="s">
        <v>52</v>
      </c>
      <c r="G804" s="24">
        <v>51</v>
      </c>
      <c r="H804" s="24" t="str">
        <f>_xlfn._xlws.FILTER('[1]2025年已发货'!$E:$E,'[1]2025年已发货'!$F:$F&amp;'[1]2025年已发货'!$C:$C&amp;'[1]2025年已发货'!$G:$G&amp;'[1]2025年已发货'!$H:$H=C804&amp;F804&amp;I804&amp;J804,"未发货")</f>
        <v>未发货</v>
      </c>
      <c r="I804" s="28" t="str">
        <f>VLOOKUP(B804,辅助信息!E:I,3,FALSE)</f>
        <v>（五冶达州国道542项目-三工区桥梁3工段）四川省达州市达川区赵固镇水文村原村委会下300米</v>
      </c>
      <c r="J804" s="28" t="str">
        <f>VLOOKUP(B804,辅助信息!E:I,4,FALSE)</f>
        <v>李代茂</v>
      </c>
      <c r="K804" s="28">
        <f>VLOOKUP(J804,辅助信息!H:I,2,FALSE)</f>
        <v>18302833536</v>
      </c>
      <c r="L804" s="64"/>
      <c r="M804" s="79">
        <v>45718</v>
      </c>
      <c r="O804" s="49">
        <f ca="1" t="shared" si="26"/>
        <v>0</v>
      </c>
      <c r="P804" s="49">
        <f ca="1" t="shared" si="27"/>
        <v>118</v>
      </c>
      <c r="Q804" s="15" t="str">
        <f>VLOOKUP(B804,辅助信息!E:M,9,FALSE)</f>
        <v>ZTWM-CDGS-XS-2024-0181-五冶天府-国道542项目（二批次）</v>
      </c>
      <c r="R804" s="15"/>
    </row>
    <row r="805" hidden="1" spans="2:18">
      <c r="B805" s="28" t="s">
        <v>106</v>
      </c>
      <c r="C805" s="58">
        <v>45719</v>
      </c>
      <c r="D805" s="28" t="str">
        <f>VLOOKUP(B805,辅助信息!E:K,7,FALSE)</f>
        <v>JWDDCD2024101600133</v>
      </c>
      <c r="E805" s="28" t="str">
        <f>VLOOKUP(F805,辅助信息!A:B,2,FALSE)</f>
        <v>盘螺</v>
      </c>
      <c r="F805" s="28" t="s">
        <v>40</v>
      </c>
      <c r="G805" s="24">
        <v>25</v>
      </c>
      <c r="H805" s="24">
        <f>_xlfn._xlws.FILTER('[1]2025年已发货'!$E:$E,'[1]2025年已发货'!$F:$F&amp;'[1]2025年已发货'!$C:$C&amp;'[1]2025年已发货'!$G:$G&amp;'[1]2025年已发货'!$H:$H=C805&amp;F805&amp;I805&amp;J805,"未发货")</f>
        <v>25</v>
      </c>
      <c r="I805" s="28" t="str">
        <f>VLOOKUP(B805,辅助信息!E:I,3,FALSE)</f>
        <v>（五冶钢构宜宾高县月江镇建设项目）  四川省宜宾市高县月江镇刚记超市斜对面(还阳组团沪碳二期项目)</v>
      </c>
      <c r="J805" s="28" t="str">
        <f>VLOOKUP(B805,辅助信息!E:I,4,FALSE)</f>
        <v>张朝亮</v>
      </c>
      <c r="K805" s="67">
        <f>VLOOKUP(J805,辅助信息!H:I,2,FALSE)</f>
        <v>15228205853</v>
      </c>
      <c r="L805" s="68" t="str">
        <f>VLOOKUP(B805,辅助信息!E:J,6,FALSE)</f>
        <v>提前联系到场规格</v>
      </c>
      <c r="M805" s="79">
        <v>45719</v>
      </c>
      <c r="O805" s="49">
        <f ca="1" t="shared" si="26"/>
        <v>0</v>
      </c>
      <c r="P805" s="49">
        <f ca="1" t="shared" si="27"/>
        <v>117</v>
      </c>
      <c r="Q805" s="15" t="str">
        <f>VLOOKUP(B805,辅助信息!E:M,9,FALSE)</f>
        <v>ZTWM-CDGS-XS-2024-0169-中冶西部钢构-宜宾市南溪区幸福路东路,高县月江镇建设项目</v>
      </c>
      <c r="R805" s="15"/>
    </row>
    <row r="806" hidden="1" spans="2:18">
      <c r="B806" s="28" t="s">
        <v>106</v>
      </c>
      <c r="C806" s="58">
        <v>45719</v>
      </c>
      <c r="D806" s="28" t="str">
        <f>VLOOKUP(B806,辅助信息!E:K,7,FALSE)</f>
        <v>JWDDCD2024101600133</v>
      </c>
      <c r="E806" s="28" t="str">
        <f>VLOOKUP(F806,辅助信息!A:B,2,FALSE)</f>
        <v>螺纹钢</v>
      </c>
      <c r="F806" s="28" t="s">
        <v>19</v>
      </c>
      <c r="G806" s="24">
        <v>6</v>
      </c>
      <c r="H806" s="24">
        <f>_xlfn._xlws.FILTER('[1]2025年已发货'!$E:$E,'[1]2025年已发货'!$F:$F&amp;'[1]2025年已发货'!$C:$C&amp;'[1]2025年已发货'!$G:$G&amp;'[1]2025年已发货'!$H:$H=C806&amp;F806&amp;I806&amp;J806,"未发货")</f>
        <v>6</v>
      </c>
      <c r="I806" s="28" t="str">
        <f>VLOOKUP(B806,辅助信息!E:I,3,FALSE)</f>
        <v>（五冶钢构宜宾高县月江镇建设项目）  四川省宜宾市高县月江镇刚记超市斜对面(还阳组团沪碳二期项目)</v>
      </c>
      <c r="J806" s="28" t="str">
        <f>VLOOKUP(B806,辅助信息!E:I,4,FALSE)</f>
        <v>张朝亮</v>
      </c>
      <c r="K806" s="67">
        <f>VLOOKUP(J806,辅助信息!H:I,2,FALSE)</f>
        <v>15228205853</v>
      </c>
      <c r="M806" s="79">
        <v>45719</v>
      </c>
      <c r="O806" s="49">
        <f ca="1" t="shared" si="26"/>
        <v>0</v>
      </c>
      <c r="P806" s="49">
        <f ca="1" t="shared" si="27"/>
        <v>117</v>
      </c>
      <c r="Q806" s="15" t="str">
        <f>VLOOKUP(B806,辅助信息!E:M,9,FALSE)</f>
        <v>ZTWM-CDGS-XS-2024-0169-中冶西部钢构-宜宾市南溪区幸福路东路,高县月江镇建设项目</v>
      </c>
      <c r="R806" s="15"/>
    </row>
    <row r="807" hidden="1" spans="2:18">
      <c r="B807" s="28" t="s">
        <v>106</v>
      </c>
      <c r="C807" s="58">
        <v>45719</v>
      </c>
      <c r="D807" s="28" t="str">
        <f>VLOOKUP(B807,辅助信息!E:K,7,FALSE)</f>
        <v>JWDDCD2024101600133</v>
      </c>
      <c r="E807" s="28" t="str">
        <f>VLOOKUP(F807,辅助信息!A:B,2,FALSE)</f>
        <v>螺纹钢</v>
      </c>
      <c r="F807" s="28" t="s">
        <v>32</v>
      </c>
      <c r="G807" s="24">
        <v>60</v>
      </c>
      <c r="H807" s="24">
        <f>_xlfn._xlws.FILTER('[1]2025年已发货'!$E:$E,'[1]2025年已发货'!$F:$F&amp;'[1]2025年已发货'!$C:$C&amp;'[1]2025年已发货'!$G:$G&amp;'[1]2025年已发货'!$H:$H=C807&amp;F807&amp;I807&amp;J807,"未发货")</f>
        <v>60</v>
      </c>
      <c r="I807" s="28" t="str">
        <f>VLOOKUP(B807,辅助信息!E:I,3,FALSE)</f>
        <v>（五冶钢构宜宾高县月江镇建设项目）  四川省宜宾市高县月江镇刚记超市斜对面(还阳组团沪碳二期项目)</v>
      </c>
      <c r="J807" s="28" t="str">
        <f>VLOOKUP(B807,辅助信息!E:I,4,FALSE)</f>
        <v>张朝亮</v>
      </c>
      <c r="K807" s="67">
        <f>VLOOKUP(J807,辅助信息!H:I,2,FALSE)</f>
        <v>15228205853</v>
      </c>
      <c r="M807" s="79">
        <v>45719</v>
      </c>
      <c r="O807" s="49">
        <f ca="1" t="shared" si="26"/>
        <v>0</v>
      </c>
      <c r="P807" s="49">
        <f ca="1" t="shared" si="27"/>
        <v>117</v>
      </c>
      <c r="Q807" s="15" t="str">
        <f>VLOOKUP(B807,辅助信息!E:M,9,FALSE)</f>
        <v>ZTWM-CDGS-XS-2024-0169-中冶西部钢构-宜宾市南溪区幸福路东路,高县月江镇建设项目</v>
      </c>
      <c r="R807" s="15"/>
    </row>
    <row r="808" hidden="1" spans="2:18">
      <c r="B808" s="28" t="s">
        <v>106</v>
      </c>
      <c r="C808" s="58">
        <v>45719</v>
      </c>
      <c r="D808" s="28" t="str">
        <f>VLOOKUP(B808,辅助信息!E:K,7,FALSE)</f>
        <v>JWDDCD2024101600133</v>
      </c>
      <c r="E808" s="28" t="str">
        <f>VLOOKUP(F808,辅助信息!A:B,2,FALSE)</f>
        <v>螺纹钢</v>
      </c>
      <c r="F808" s="28" t="s">
        <v>28</v>
      </c>
      <c r="G808" s="24">
        <v>15</v>
      </c>
      <c r="H808" s="24">
        <v>15</v>
      </c>
      <c r="I808" s="28" t="str">
        <f>VLOOKUP(B808,辅助信息!E:I,3,FALSE)</f>
        <v>（五冶钢构宜宾高县月江镇建设项目）  四川省宜宾市高县月江镇刚记超市斜对面(还阳组团沪碳二期项目)</v>
      </c>
      <c r="J808" s="28" t="str">
        <f>VLOOKUP(B808,辅助信息!E:I,4,FALSE)</f>
        <v>张朝亮</v>
      </c>
      <c r="K808" s="67">
        <f>VLOOKUP(J808,辅助信息!H:I,2,FALSE)</f>
        <v>15228205853</v>
      </c>
      <c r="M808" s="79">
        <v>45719</v>
      </c>
      <c r="O808" s="49">
        <f ca="1" t="shared" si="26"/>
        <v>0</v>
      </c>
      <c r="P808" s="49">
        <f ca="1" t="shared" si="27"/>
        <v>117</v>
      </c>
      <c r="Q808" s="15" t="str">
        <f>VLOOKUP(B808,辅助信息!E:M,9,FALSE)</f>
        <v>ZTWM-CDGS-XS-2024-0169-中冶西部钢构-宜宾市南溪区幸福路东路,高县月江镇建设项目</v>
      </c>
      <c r="R808" s="15"/>
    </row>
    <row r="809" hidden="1" spans="2:18">
      <c r="B809" s="28" t="s">
        <v>25</v>
      </c>
      <c r="C809" s="58">
        <v>45719</v>
      </c>
      <c r="D809" s="28" t="str">
        <f>VLOOKUP(B809,辅助信息!E:K,7,FALSE)</f>
        <v>JWDDCD2024102400111</v>
      </c>
      <c r="E809" s="28" t="str">
        <f>VLOOKUP(F809,辅助信息!A:B,2,FALSE)</f>
        <v>螺纹钢</v>
      </c>
      <c r="F809" s="28" t="s">
        <v>19</v>
      </c>
      <c r="G809" s="24">
        <v>6</v>
      </c>
      <c r="H809" s="24">
        <f>_xlfn._xlws.FILTER('[1]2025年已发货'!$E:$E,'[1]2025年已发货'!$F:$F&amp;'[1]2025年已发货'!$C:$C&amp;'[1]2025年已发货'!$G:$G&amp;'[1]2025年已发货'!$H:$H=C809&amp;F809&amp;I809&amp;J809,"未发货")</f>
        <v>6</v>
      </c>
      <c r="I809" s="28" t="str">
        <f>VLOOKUP(B809,辅助信息!E:I,3,FALSE)</f>
        <v>（五冶达州国道542项目-二工区路基五工段）四川省达州市达川区赵固镇黄家坡</v>
      </c>
      <c r="J809" s="28" t="str">
        <f>VLOOKUP(B809,辅助信息!E:I,4,FALSE)</f>
        <v>潘远林</v>
      </c>
      <c r="K809" s="67">
        <f>VLOOKUP(J809,辅助信息!H:I,2,FALSE)</f>
        <v>18281865966</v>
      </c>
      <c r="L809" s="68" t="str">
        <f>VLOOKUP(B809,辅助信息!E:J,6,FALSE)</f>
        <v>五冶建设送货单,4份材质书,送货车型9.6米,（运输车辆不能走从赵固到工地上这条路,村民群体堵路只能走9号便道）,装货前联系收货人核实到场规格,没提前告知进场规格现场不给予接收</v>
      </c>
      <c r="M809" s="79">
        <v>45719</v>
      </c>
      <c r="O809" s="49">
        <f ca="1" t="shared" si="26"/>
        <v>0</v>
      </c>
      <c r="P809" s="49">
        <f ca="1" t="shared" si="27"/>
        <v>117</v>
      </c>
      <c r="Q809" s="15" t="str">
        <f>VLOOKUP(B809,辅助信息!E:M,9,FALSE)</f>
        <v>ZTWM-CDGS-XS-2024-0181-五冶天府-国道542项目（二批次）</v>
      </c>
      <c r="R809" s="15"/>
    </row>
    <row r="810" hidden="1" spans="2:18">
      <c r="B810" s="28" t="s">
        <v>25</v>
      </c>
      <c r="C810" s="58">
        <v>45719</v>
      </c>
      <c r="D810" s="28" t="str">
        <f>VLOOKUP(B810,辅助信息!E:K,7,FALSE)</f>
        <v>JWDDCD2024102400111</v>
      </c>
      <c r="E810" s="28" t="str">
        <f>VLOOKUP(F810,辅助信息!A:B,2,FALSE)</f>
        <v>螺纹钢</v>
      </c>
      <c r="F810" s="28" t="s">
        <v>32</v>
      </c>
      <c r="G810" s="24">
        <v>4</v>
      </c>
      <c r="H810" s="24">
        <f>_xlfn._xlws.FILTER('[1]2025年已发货'!$E:$E,'[1]2025年已发货'!$F:$F&amp;'[1]2025年已发货'!$C:$C&amp;'[1]2025年已发货'!$G:$G&amp;'[1]2025年已发货'!$H:$H=C810&amp;F810&amp;I810&amp;J810,"未发货")</f>
        <v>3</v>
      </c>
      <c r="I810" s="28" t="str">
        <f>VLOOKUP(B810,辅助信息!E:I,3,FALSE)</f>
        <v>（五冶达州国道542项目-二工区路基五工段）四川省达州市达川区赵固镇黄家坡</v>
      </c>
      <c r="J810" s="28" t="str">
        <f>VLOOKUP(B810,辅助信息!E:I,4,FALSE)</f>
        <v>潘远林</v>
      </c>
      <c r="K810" s="67">
        <f>VLOOKUP(J810,辅助信息!H:I,2,FALSE)</f>
        <v>18281865966</v>
      </c>
      <c r="M810" s="79">
        <v>45719</v>
      </c>
      <c r="O810" s="49">
        <f ca="1" t="shared" si="26"/>
        <v>0</v>
      </c>
      <c r="P810" s="49">
        <f ca="1" t="shared" si="27"/>
        <v>117</v>
      </c>
      <c r="Q810" s="15" t="str">
        <f>VLOOKUP(B810,辅助信息!E:M,9,FALSE)</f>
        <v>ZTWM-CDGS-XS-2024-0181-五冶天府-国道542项目（二批次）</v>
      </c>
      <c r="R810" s="15"/>
    </row>
    <row r="811" hidden="1" spans="2:18">
      <c r="B811" s="71" t="s">
        <v>25</v>
      </c>
      <c r="C811" s="72">
        <v>45719</v>
      </c>
      <c r="D811" s="71" t="str">
        <f>VLOOKUP(B811,辅助信息!E:K,7,FALSE)</f>
        <v>JWDDCD2024102400111</v>
      </c>
      <c r="E811" s="71" t="str">
        <f>VLOOKUP(F811,辅助信息!A:B,2,FALSE)</f>
        <v>螺纹钢</v>
      </c>
      <c r="F811" s="71" t="s">
        <v>65</v>
      </c>
      <c r="G811" s="73">
        <v>26</v>
      </c>
      <c r="H811" s="73">
        <f>_xlfn._xlws.FILTER('[1]2025年已发货'!$E:$E,'[1]2025年已发货'!$F:$F&amp;'[1]2025年已发货'!$C:$C&amp;'[1]2025年已发货'!$G:$G&amp;'[1]2025年已发货'!$H:$H=C811&amp;F811&amp;I811&amp;J811,"未发货")</f>
        <v>26</v>
      </c>
      <c r="I811" s="71" t="str">
        <f>VLOOKUP(B811,辅助信息!E:I,3,FALSE)</f>
        <v>（五冶达州国道542项目-二工区路基五工段）四川省达州市达川区赵固镇黄家坡</v>
      </c>
      <c r="J811" s="71" t="str">
        <f>VLOOKUP(B811,辅助信息!E:I,4,FALSE)</f>
        <v>潘远林</v>
      </c>
      <c r="K811" s="89">
        <f>VLOOKUP(J811,辅助信息!H:I,2,FALSE)</f>
        <v>18281865966</v>
      </c>
      <c r="M811" s="79">
        <v>45719</v>
      </c>
      <c r="O811" s="49">
        <f ca="1" t="shared" si="26"/>
        <v>0</v>
      </c>
      <c r="P811" s="49">
        <f ca="1" t="shared" si="27"/>
        <v>117</v>
      </c>
      <c r="Q811" s="15" t="str">
        <f>VLOOKUP(B811,辅助信息!E:M,9,FALSE)</f>
        <v>ZTWM-CDGS-XS-2024-0181-五冶天府-国道542项目（二批次）</v>
      </c>
      <c r="R811" s="15"/>
    </row>
    <row r="812" hidden="1" spans="2:18">
      <c r="B812" s="28" t="s">
        <v>108</v>
      </c>
      <c r="C812" s="58">
        <v>45721</v>
      </c>
      <c r="D812" s="28" t="str">
        <f>VLOOKUP(B812,辅助信息!E:K,7,FALSE)</f>
        <v>JWDDCD2024102400111</v>
      </c>
      <c r="E812" s="28" t="str">
        <f>VLOOKUP(F812,辅助信息!A:B,2,FALSE)</f>
        <v>螺纹钢</v>
      </c>
      <c r="F812" s="28" t="s">
        <v>32</v>
      </c>
      <c r="G812" s="24">
        <v>27</v>
      </c>
      <c r="H812" s="24">
        <f>_xlfn._xlws.FILTER('[1]2025年已发货'!$E:$E,'[1]2025年已发货'!$F:$F&amp;'[1]2025年已发货'!$C:$C&amp;'[1]2025年已发货'!$G:$G&amp;'[1]2025年已发货'!$H:$H=C812&amp;F812&amp;I812&amp;J812,"未发货")</f>
        <v>27</v>
      </c>
      <c r="I812" s="28" t="str">
        <f>VLOOKUP(B812,辅助信息!E:I,3,FALSE)</f>
        <v>（五冶达州国道542项目-三工区路基八工段(连接线)）四川省达州市达川区大堰镇梨子沟</v>
      </c>
      <c r="J812" s="28" t="str">
        <f>VLOOKUP(B812,辅助信息!E:I,4,FALSE)</f>
        <v>谭鹏程</v>
      </c>
      <c r="K812" s="28">
        <f>VLOOKUP(J812,辅助信息!H:I,2,FALSE)</f>
        <v>18280895666</v>
      </c>
      <c r="L812" s="65" t="str">
        <f>VLOOKUP(B812,辅助信息!E:J,6,FALSE)</f>
        <v>五冶建设送货单,送货车型9.6米,装货前联系收货人核实到场规格,没提前告知进场规格现场不给予接收</v>
      </c>
      <c r="M812" s="79">
        <v>45717</v>
      </c>
      <c r="O812" s="49">
        <f ca="1" t="shared" si="26"/>
        <v>0</v>
      </c>
      <c r="P812" s="49">
        <f ca="1" t="shared" si="27"/>
        <v>119</v>
      </c>
      <c r="Q812" s="15" t="str">
        <f>VLOOKUP(B812,辅助信息!E:M,9,FALSE)</f>
        <v>ZTWM-CDGS-XS-2024-0181-五冶天府-国道542项目（二批次）</v>
      </c>
      <c r="R812" s="15"/>
    </row>
    <row r="813" hidden="1" spans="2:18">
      <c r="B813" s="28" t="s">
        <v>108</v>
      </c>
      <c r="C813" s="58">
        <v>45721</v>
      </c>
      <c r="D813" s="28" t="str">
        <f>VLOOKUP(B813,辅助信息!E:K,7,FALSE)</f>
        <v>JWDDCD2024102400111</v>
      </c>
      <c r="E813" s="28" t="str">
        <f>VLOOKUP(F813,辅助信息!A:B,2,FALSE)</f>
        <v>螺纹钢</v>
      </c>
      <c r="F813" s="28" t="s">
        <v>30</v>
      </c>
      <c r="G813" s="24">
        <v>60</v>
      </c>
      <c r="H813" s="24">
        <f>_xlfn._xlws.FILTER('[1]2025年已发货'!$E:$E,'[1]2025年已发货'!$F:$F&amp;'[1]2025年已发货'!$C:$C&amp;'[1]2025年已发货'!$G:$G&amp;'[1]2025年已发货'!$H:$H=C813&amp;F813&amp;I813&amp;J813,"未发货")</f>
        <v>60</v>
      </c>
      <c r="I813" s="28" t="str">
        <f>VLOOKUP(B813,辅助信息!E:I,3,FALSE)</f>
        <v>（五冶达州国道542项目-三工区路基八工段(连接线)）四川省达州市达川区大堰镇梨子沟</v>
      </c>
      <c r="J813" s="28" t="str">
        <f>VLOOKUP(B813,辅助信息!E:I,4,FALSE)</f>
        <v>谭鹏程</v>
      </c>
      <c r="K813" s="28">
        <f>VLOOKUP(J813,辅助信息!H:I,2,FALSE)</f>
        <v>18280895666</v>
      </c>
      <c r="L813" s="66"/>
      <c r="M813" s="79">
        <v>45717</v>
      </c>
      <c r="O813" s="49">
        <f ca="1" t="shared" si="26"/>
        <v>0</v>
      </c>
      <c r="P813" s="49">
        <f ca="1" t="shared" si="27"/>
        <v>119</v>
      </c>
      <c r="Q813" s="15" t="str">
        <f>VLOOKUP(B813,辅助信息!E:M,9,FALSE)</f>
        <v>ZTWM-CDGS-XS-2024-0181-五冶天府-国道542项目（二批次）</v>
      </c>
      <c r="R813" s="15"/>
    </row>
    <row r="814" hidden="1" spans="2:18">
      <c r="B814" s="28" t="s">
        <v>108</v>
      </c>
      <c r="C814" s="58">
        <v>45721</v>
      </c>
      <c r="D814" s="28" t="str">
        <f>VLOOKUP(B814,辅助信息!E:K,7,FALSE)</f>
        <v>JWDDCD2024102400111</v>
      </c>
      <c r="E814" s="28" t="str">
        <f>VLOOKUP(F814,辅助信息!A:B,2,FALSE)</f>
        <v>螺纹钢</v>
      </c>
      <c r="F814" s="28" t="s">
        <v>52</v>
      </c>
      <c r="G814" s="24">
        <v>10</v>
      </c>
      <c r="H814" s="24">
        <f>_xlfn._xlws.FILTER('[1]2025年已发货'!$E:$E,'[1]2025年已发货'!$F:$F&amp;'[1]2025年已发货'!$C:$C&amp;'[1]2025年已发货'!$G:$G&amp;'[1]2025年已发货'!$H:$H=C814&amp;F814&amp;I814&amp;J814,"未发货")</f>
        <v>10</v>
      </c>
      <c r="I814" s="28" t="str">
        <f>VLOOKUP(B814,辅助信息!E:I,3,FALSE)</f>
        <v>（五冶达州国道542项目-三工区路基八工段(连接线)）四川省达州市达川区大堰镇梨子沟</v>
      </c>
      <c r="J814" s="28" t="str">
        <f>VLOOKUP(B814,辅助信息!E:I,4,FALSE)</f>
        <v>谭鹏程</v>
      </c>
      <c r="K814" s="28">
        <f>VLOOKUP(J814,辅助信息!H:I,2,FALSE)</f>
        <v>18280895666</v>
      </c>
      <c r="L814" s="64"/>
      <c r="M814" s="79">
        <v>45717</v>
      </c>
      <c r="O814" s="49">
        <f ca="1" t="shared" si="26"/>
        <v>0</v>
      </c>
      <c r="P814" s="49">
        <f ca="1" t="shared" si="27"/>
        <v>119</v>
      </c>
      <c r="Q814" s="15" t="str">
        <f>VLOOKUP(B814,辅助信息!E:M,9,FALSE)</f>
        <v>ZTWM-CDGS-XS-2024-0181-五冶天府-国道542项目（二批次）</v>
      </c>
      <c r="R814" s="15"/>
    </row>
    <row r="815" hidden="1" spans="2:18">
      <c r="B815" s="28" t="s">
        <v>56</v>
      </c>
      <c r="C815" s="58">
        <v>45721</v>
      </c>
      <c r="D815" s="28" t="str">
        <f>VLOOKUP(B815,辅助信息!E:K,7,FALSE)</f>
        <v>JWDDCD2025052800131</v>
      </c>
      <c r="E815" s="28" t="str">
        <f>VLOOKUP(F815,辅助信息!A:B,2,FALSE)</f>
        <v>螺纹钢</v>
      </c>
      <c r="F815" s="28" t="s">
        <v>45</v>
      </c>
      <c r="G815" s="24">
        <v>12</v>
      </c>
      <c r="H815" s="24" t="str">
        <f>_xlfn._xlws.FILTER('[1]2025年已发货'!$E:$E,'[1]2025年已发货'!$F:$F&amp;'[1]2025年已发货'!$C:$C&amp;'[1]2025年已发货'!$G:$G&amp;'[1]2025年已发货'!$H:$H=C815&amp;F815&amp;I815&amp;J815,"未发货")</f>
        <v>未发货</v>
      </c>
      <c r="I815" s="28" t="str">
        <f>VLOOKUP(B815,辅助信息!E:I,3,FALSE)</f>
        <v>（商投建工达州中医药科技园-4工区-7号楼）达州市通川区达州中医药职业学院犀牛大道北段</v>
      </c>
      <c r="J815" s="28" t="str">
        <f>VLOOKUP(B815,辅助信息!E:I,4,FALSE)</f>
        <v>张扬</v>
      </c>
      <c r="K815" s="28">
        <f>VLOOKUP(J815,辅助信息!H:I,2,FALSE)</f>
        <v>18381904567</v>
      </c>
      <c r="L815" s="65" t="str">
        <f>VLOOKUP(B815,辅助信息!E:J,6,FALSE)</f>
        <v>控制炉批号！多了现场不收！,优先安排达钢,提前联系到场规格及数量</v>
      </c>
      <c r="M815" s="79">
        <v>45716</v>
      </c>
      <c r="O815" s="49">
        <f ca="1" t="shared" si="26"/>
        <v>0</v>
      </c>
      <c r="P815" s="49">
        <f ca="1" t="shared" si="27"/>
        <v>120</v>
      </c>
      <c r="Q815" s="15" t="str">
        <f>VLOOKUP(B815,辅助信息!E:M,9,FALSE)</f>
        <v>ZTWM-CDGS-XS-2024-0134-商投建工达州中医药科技成果示范园项目</v>
      </c>
      <c r="R815" s="15"/>
    </row>
    <row r="816" hidden="1" spans="2:18">
      <c r="B816" s="28" t="s">
        <v>56</v>
      </c>
      <c r="C816" s="58">
        <v>45721</v>
      </c>
      <c r="D816" s="28" t="str">
        <f>VLOOKUP(B816,辅助信息!E:K,7,FALSE)</f>
        <v>JWDDCD2025052800131</v>
      </c>
      <c r="E816" s="28" t="str">
        <f>VLOOKUP(F816,辅助信息!A:B,2,FALSE)</f>
        <v>螺纹钢</v>
      </c>
      <c r="F816" s="28" t="s">
        <v>21</v>
      </c>
      <c r="G816" s="24">
        <v>15</v>
      </c>
      <c r="H816" s="24" t="str">
        <f>_xlfn._xlws.FILTER('[1]2025年已发货'!$E:$E,'[1]2025年已发货'!$F:$F&amp;'[1]2025年已发货'!$C:$C&amp;'[1]2025年已发货'!$G:$G&amp;'[1]2025年已发货'!$H:$H=C816&amp;F816&amp;I816&amp;J816,"未发货")</f>
        <v>未发货</v>
      </c>
      <c r="I816" s="28" t="str">
        <f>VLOOKUP(B816,辅助信息!E:I,3,FALSE)</f>
        <v>（商投建工达州中医药科技园-4工区-7号楼）达州市通川区达州中医药职业学院犀牛大道北段</v>
      </c>
      <c r="J816" s="28" t="str">
        <f>VLOOKUP(B816,辅助信息!E:I,4,FALSE)</f>
        <v>张扬</v>
      </c>
      <c r="K816" s="28">
        <f>VLOOKUP(J816,辅助信息!H:I,2,FALSE)</f>
        <v>18381904567</v>
      </c>
      <c r="L816" s="64"/>
      <c r="M816" s="79">
        <v>45716</v>
      </c>
      <c r="O816" s="49">
        <f ca="1" t="shared" si="26"/>
        <v>0</v>
      </c>
      <c r="P816" s="49">
        <f ca="1" t="shared" si="27"/>
        <v>120</v>
      </c>
      <c r="Q816" s="15" t="str">
        <f>VLOOKUP(B816,辅助信息!E:M,9,FALSE)</f>
        <v>ZTWM-CDGS-XS-2024-0134-商投建工达州中医药科技成果示范园项目</v>
      </c>
      <c r="R816" s="15"/>
    </row>
    <row r="817" ht="33.75" hidden="1" customHeight="1" spans="2:18">
      <c r="B817" s="28" t="s">
        <v>68</v>
      </c>
      <c r="C817" s="58">
        <v>45721</v>
      </c>
      <c r="D817" s="28" t="str">
        <f>VLOOKUP(B817,辅助信息!E:K,7,FALSE)</f>
        <v>JWDDCD2025052800131</v>
      </c>
      <c r="E817" s="28" t="str">
        <f>VLOOKUP(F817,辅助信息!A:B,2,FALSE)</f>
        <v>螺纹钢</v>
      </c>
      <c r="F817" s="28" t="s">
        <v>52</v>
      </c>
      <c r="G817" s="24">
        <v>30</v>
      </c>
      <c r="H817" s="24" t="str">
        <f>_xlfn._xlws.FILTER('[1]2025年已发货'!$E:$E,'[1]2025年已发货'!$F:$F&amp;'[1]2025年已发货'!$C:$C&amp;'[1]2025年已发货'!$G:$G&amp;'[1]2025年已发货'!$H:$H=C817&amp;F817&amp;I817&amp;J817,"未发货")</f>
        <v>未发货</v>
      </c>
      <c r="I817" s="28" t="str">
        <f>VLOOKUP(B817,辅助信息!E:I,3,FALSE)</f>
        <v>（商投建工达州中医药科技园-2工区-景观桥）达州市通川区达州中医药职业学院犀牛大道北段</v>
      </c>
      <c r="J817" s="28" t="str">
        <f>VLOOKUP(B817,辅助信息!E:I,4,FALSE)</f>
        <v>李波</v>
      </c>
      <c r="K817" s="28">
        <f>VLOOKUP(J817,辅助信息!H:I,2,FALSE)</f>
        <v>18381899787</v>
      </c>
      <c r="L817" s="65" t="str">
        <f>VLOOKUP(B817,辅助信息!E:J,6,FALSE)</f>
        <v>控制炉批号！多了现场不收！,优先安排达钢,提前联系到场规格及数量</v>
      </c>
      <c r="M817" s="79">
        <v>45720</v>
      </c>
      <c r="O817" s="49">
        <f ca="1" t="shared" si="26"/>
        <v>0</v>
      </c>
      <c r="P817" s="49">
        <f ca="1" t="shared" si="27"/>
        <v>116</v>
      </c>
      <c r="Q817" s="15" t="str">
        <f>VLOOKUP(B817,辅助信息!E:M,9,FALSE)</f>
        <v>ZTWM-CDGS-XS-2024-0134-商投建工达州中医药科技成果示范园项目</v>
      </c>
      <c r="R817" s="15"/>
    </row>
    <row r="818" hidden="1" spans="2:18">
      <c r="B818" s="28" t="s">
        <v>64</v>
      </c>
      <c r="C818" s="58">
        <v>45721</v>
      </c>
      <c r="D818" s="28" t="str">
        <f>VLOOKUP(B818,辅助信息!E:K,7,FALSE)</f>
        <v>JWDDCD2024102400111</v>
      </c>
      <c r="E818" s="28" t="str">
        <f>VLOOKUP(F818,辅助信息!A:B,2,FALSE)</f>
        <v>螺纹钢</v>
      </c>
      <c r="F818" s="28" t="s">
        <v>65</v>
      </c>
      <c r="G818" s="24">
        <v>12</v>
      </c>
      <c r="H818" s="24" t="str">
        <f>_xlfn._xlws.FILTER('[1]2025年已发货'!$E:$E,'[1]2025年已发货'!$F:$F&amp;'[1]2025年已发货'!$C:$C&amp;'[1]2025年已发货'!$G:$G&amp;'[1]2025年已发货'!$H:$H=C818&amp;F818&amp;I818&amp;J818,"未发货")</f>
        <v>未发货</v>
      </c>
      <c r="I818" s="28" t="str">
        <f>VLOOKUP(B818,辅助信息!E:I,3,FALSE)</f>
        <v>（五冶达州国道542项目-三工区桥梁3工段）四川省达州市达川区赵固镇水文村原村委会下300米</v>
      </c>
      <c r="J818" s="28" t="str">
        <f>VLOOKUP(B818,辅助信息!E:I,4,FALSE)</f>
        <v>李代茂</v>
      </c>
      <c r="K818" s="28">
        <f>VLOOKUP(J818,辅助信息!H:I,2,FALSE)</f>
        <v>18302833536</v>
      </c>
      <c r="L818" s="65" t="str">
        <f>VLOOKUP(B818,辅助信息!E:J,6,FALSE)</f>
        <v>五冶建设送货单,送货车型9.6米,装货前联系收货人核实到场规格,没提前告知进场规格现场不给予接收</v>
      </c>
      <c r="M818" s="79">
        <v>45718</v>
      </c>
      <c r="O818" s="49">
        <f ca="1" t="shared" si="26"/>
        <v>0</v>
      </c>
      <c r="P818" s="49">
        <f ca="1" t="shared" si="27"/>
        <v>118</v>
      </c>
      <c r="Q818" s="15" t="str">
        <f>VLOOKUP(B818,辅助信息!E:M,9,FALSE)</f>
        <v>ZTWM-CDGS-XS-2024-0181-五冶天府-国道542项目（二批次）</v>
      </c>
      <c r="R818" s="15"/>
    </row>
    <row r="819" hidden="1" spans="2:18">
      <c r="B819" s="28" t="s">
        <v>64</v>
      </c>
      <c r="C819" s="58">
        <v>45721</v>
      </c>
      <c r="D819" s="28" t="str">
        <f>VLOOKUP(B819,辅助信息!E:K,7,FALSE)</f>
        <v>JWDDCD2024102400111</v>
      </c>
      <c r="E819" s="28" t="str">
        <f>VLOOKUP(F819,辅助信息!A:B,2,FALSE)</f>
        <v>螺纹钢</v>
      </c>
      <c r="F819" s="28" t="s">
        <v>52</v>
      </c>
      <c r="G819" s="24">
        <v>51</v>
      </c>
      <c r="H819" s="24" t="str">
        <f>_xlfn._xlws.FILTER('[1]2025年已发货'!$E:$E,'[1]2025年已发货'!$F:$F&amp;'[1]2025年已发货'!$C:$C&amp;'[1]2025年已发货'!$G:$G&amp;'[1]2025年已发货'!$H:$H=C819&amp;F819&amp;I819&amp;J819,"未发货")</f>
        <v>未发货</v>
      </c>
      <c r="I819" s="28" t="str">
        <f>VLOOKUP(B819,辅助信息!E:I,3,FALSE)</f>
        <v>（五冶达州国道542项目-三工区桥梁3工段）四川省达州市达川区赵固镇水文村原村委会下300米</v>
      </c>
      <c r="J819" s="28" t="str">
        <f>VLOOKUP(B819,辅助信息!E:I,4,FALSE)</f>
        <v>李代茂</v>
      </c>
      <c r="K819" s="28">
        <f>VLOOKUP(J819,辅助信息!H:I,2,FALSE)</f>
        <v>18302833536</v>
      </c>
      <c r="L819" s="64"/>
      <c r="M819" s="79">
        <v>45718</v>
      </c>
      <c r="O819" s="49">
        <f ca="1" t="shared" si="26"/>
        <v>0</v>
      </c>
      <c r="P819" s="49">
        <f ca="1" t="shared" si="27"/>
        <v>118</v>
      </c>
      <c r="Q819" s="15" t="str">
        <f>VLOOKUP(B819,辅助信息!E:M,9,FALSE)</f>
        <v>ZTWM-CDGS-XS-2024-0181-五冶天府-国道542项目（二批次）</v>
      </c>
      <c r="R819" s="15"/>
    </row>
    <row r="820" hidden="1" spans="1:18">
      <c r="A820" s="59" t="s">
        <v>110</v>
      </c>
      <c r="B820" s="28" t="s">
        <v>84</v>
      </c>
      <c r="C820" s="58">
        <v>45721</v>
      </c>
      <c r="D820" s="28" t="str">
        <f>VLOOKUP(B820,辅助信息!E:K,7,FALSE)</f>
        <v>JWDDCD2024102400111</v>
      </c>
      <c r="E820" s="28" t="str">
        <f>VLOOKUP(F820,辅助信息!A:B,2,FALSE)</f>
        <v>高线</v>
      </c>
      <c r="F820" s="28" t="s">
        <v>51</v>
      </c>
      <c r="G820" s="24">
        <v>5</v>
      </c>
      <c r="H820" s="24" t="str">
        <f>_xlfn._xlws.FILTER('[1]2025年已发货'!$E:$E,'[1]2025年已发货'!$F:$F&amp;'[1]2025年已发货'!$C:$C&amp;'[1]2025年已发货'!$G:$G&amp;'[1]2025年已发货'!$H:$H=C820&amp;F820&amp;I820&amp;J820,"未发货")</f>
        <v>未发货</v>
      </c>
      <c r="I820" s="28" t="str">
        <f>VLOOKUP(B820,辅助信息!E:I,3,FALSE)</f>
        <v>（五冶达州国道542项目-一工区路基一工段）四川省达州市达川区石梯火车站盖板加工点</v>
      </c>
      <c r="J820" s="28" t="str">
        <f>VLOOKUP(B820,辅助信息!E:I,4,FALSE)</f>
        <v>郑松</v>
      </c>
      <c r="K820" s="28">
        <f>VLOOKUP(J820,辅助信息!H:I,2,FALSE)</f>
        <v>13527304849</v>
      </c>
      <c r="L820" s="65" t="str">
        <f>VLOOKUP(B820,辅助信息!E:J,6,FALSE)</f>
        <v>五冶建设送货单,送货车型13米,装货前联系收货人核实到场规格,没提前告知进场规格现场不给予接收</v>
      </c>
      <c r="M820" s="79">
        <v>45722</v>
      </c>
      <c r="O820" s="49">
        <f ca="1" t="shared" si="26"/>
        <v>0</v>
      </c>
      <c r="P820" s="49">
        <f ca="1" t="shared" si="27"/>
        <v>114</v>
      </c>
      <c r="Q820" s="15" t="str">
        <f>VLOOKUP(B820,辅助信息!E:M,9,FALSE)</f>
        <v>ZTWM-CDGS-XS-2024-0181-五冶天府-国道542项目（二批次）</v>
      </c>
      <c r="R820" s="15"/>
    </row>
    <row r="821" hidden="1" spans="2:18">
      <c r="B821" s="28" t="s">
        <v>84</v>
      </c>
      <c r="C821" s="58">
        <v>45721</v>
      </c>
      <c r="D821" s="28" t="str">
        <f>VLOOKUP(B821,辅助信息!E:K,7,FALSE)</f>
        <v>JWDDCD2024102400111</v>
      </c>
      <c r="E821" s="28" t="str">
        <f>VLOOKUP(F821,辅助信息!A:B,2,FALSE)</f>
        <v>螺纹钢</v>
      </c>
      <c r="F821" s="28" t="s">
        <v>32</v>
      </c>
      <c r="G821" s="24">
        <v>3</v>
      </c>
      <c r="H821" s="24" t="str">
        <f>_xlfn._xlws.FILTER('[1]2025年已发货'!$E:$E,'[1]2025年已发货'!$F:$F&amp;'[1]2025年已发货'!$C:$C&amp;'[1]2025年已发货'!$G:$G&amp;'[1]2025年已发货'!$H:$H=C821&amp;F821&amp;I821&amp;J821,"未发货")</f>
        <v>未发货</v>
      </c>
      <c r="I821" s="28" t="str">
        <f>VLOOKUP(B821,辅助信息!E:I,3,FALSE)</f>
        <v>（五冶达州国道542项目-一工区路基一工段）四川省达州市达川区石梯火车站盖板加工点</v>
      </c>
      <c r="J821" s="28" t="str">
        <f>VLOOKUP(B821,辅助信息!E:I,4,FALSE)</f>
        <v>郑松</v>
      </c>
      <c r="K821" s="28">
        <f>VLOOKUP(J821,辅助信息!H:I,2,FALSE)</f>
        <v>13527304849</v>
      </c>
      <c r="L821" s="66"/>
      <c r="M821" s="79">
        <v>45722</v>
      </c>
      <c r="O821" s="49">
        <f ca="1" t="shared" si="26"/>
        <v>0</v>
      </c>
      <c r="P821" s="49">
        <f ca="1" t="shared" si="27"/>
        <v>114</v>
      </c>
      <c r="Q821" s="15" t="str">
        <f>VLOOKUP(B821,辅助信息!E:M,9,FALSE)</f>
        <v>ZTWM-CDGS-XS-2024-0181-五冶天府-国道542项目（二批次）</v>
      </c>
      <c r="R821" s="15"/>
    </row>
    <row r="822" hidden="1" spans="2:18">
      <c r="B822" s="28" t="s">
        <v>84</v>
      </c>
      <c r="C822" s="58">
        <v>45721</v>
      </c>
      <c r="D822" s="28" t="str">
        <f>VLOOKUP(B822,辅助信息!E:K,7,FALSE)</f>
        <v>JWDDCD2024102400111</v>
      </c>
      <c r="E822" s="28" t="str">
        <f>VLOOKUP(F822,辅助信息!A:B,2,FALSE)</f>
        <v>螺纹钢</v>
      </c>
      <c r="F822" s="28" t="s">
        <v>33</v>
      </c>
      <c r="G822" s="24">
        <v>8</v>
      </c>
      <c r="H822" s="24" t="str">
        <f>_xlfn._xlws.FILTER('[1]2025年已发货'!$E:$E,'[1]2025年已发货'!$F:$F&amp;'[1]2025年已发货'!$C:$C&amp;'[1]2025年已发货'!$G:$G&amp;'[1]2025年已发货'!$H:$H=C822&amp;F822&amp;I822&amp;J822,"未发货")</f>
        <v>未发货</v>
      </c>
      <c r="I822" s="28" t="str">
        <f>VLOOKUP(B822,辅助信息!E:I,3,FALSE)</f>
        <v>（五冶达州国道542项目-一工区路基一工段）四川省达州市达川区石梯火车站盖板加工点</v>
      </c>
      <c r="J822" s="28" t="str">
        <f>VLOOKUP(B822,辅助信息!E:I,4,FALSE)</f>
        <v>郑松</v>
      </c>
      <c r="K822" s="28">
        <f>VLOOKUP(J822,辅助信息!H:I,2,FALSE)</f>
        <v>13527304849</v>
      </c>
      <c r="L822" s="66"/>
      <c r="M822" s="79">
        <v>45722</v>
      </c>
      <c r="O822" s="49">
        <f ca="1" t="shared" si="26"/>
        <v>0</v>
      </c>
      <c r="P822" s="49">
        <f ca="1" t="shared" si="27"/>
        <v>114</v>
      </c>
      <c r="Q822" s="15" t="str">
        <f>VLOOKUP(B822,辅助信息!E:M,9,FALSE)</f>
        <v>ZTWM-CDGS-XS-2024-0181-五冶天府-国道542项目（二批次）</v>
      </c>
      <c r="R822" s="15"/>
    </row>
    <row r="823" hidden="1" spans="2:18">
      <c r="B823" s="28" t="s">
        <v>84</v>
      </c>
      <c r="C823" s="58">
        <v>45721</v>
      </c>
      <c r="D823" s="28" t="str">
        <f>VLOOKUP(B823,辅助信息!E:K,7,FALSE)</f>
        <v>JWDDCD2024102400111</v>
      </c>
      <c r="E823" s="28" t="str">
        <f>VLOOKUP(F823,辅助信息!A:B,2,FALSE)</f>
        <v>螺纹钢</v>
      </c>
      <c r="F823" s="28" t="s">
        <v>28</v>
      </c>
      <c r="G823" s="24">
        <v>9</v>
      </c>
      <c r="H823" s="24" t="str">
        <f>_xlfn._xlws.FILTER('[1]2025年已发货'!$E:$E,'[1]2025年已发货'!$F:$F&amp;'[1]2025年已发货'!$C:$C&amp;'[1]2025年已发货'!$G:$G&amp;'[1]2025年已发货'!$H:$H=C823&amp;F823&amp;I823&amp;J823,"未发货")</f>
        <v>未发货</v>
      </c>
      <c r="I823" s="28" t="str">
        <f>VLOOKUP(B823,辅助信息!E:I,3,FALSE)</f>
        <v>（五冶达州国道542项目-一工区路基一工段）四川省达州市达川区石梯火车站盖板加工点</v>
      </c>
      <c r="J823" s="28" t="str">
        <f>VLOOKUP(B823,辅助信息!E:I,4,FALSE)</f>
        <v>郑松</v>
      </c>
      <c r="K823" s="28">
        <f>VLOOKUP(J823,辅助信息!H:I,2,FALSE)</f>
        <v>13527304849</v>
      </c>
      <c r="L823" s="66"/>
      <c r="M823" s="79">
        <v>45722</v>
      </c>
      <c r="O823" s="49">
        <f ca="1" t="shared" si="26"/>
        <v>0</v>
      </c>
      <c r="P823" s="49">
        <f ca="1" t="shared" si="27"/>
        <v>114</v>
      </c>
      <c r="Q823" s="15" t="str">
        <f>VLOOKUP(B823,辅助信息!E:M,9,FALSE)</f>
        <v>ZTWM-CDGS-XS-2024-0181-五冶天府-国道542项目（二批次）</v>
      </c>
      <c r="R823" s="15"/>
    </row>
    <row r="824" hidden="1" spans="2:18">
      <c r="B824" s="28" t="s">
        <v>84</v>
      </c>
      <c r="C824" s="58">
        <v>45721</v>
      </c>
      <c r="D824" s="28" t="str">
        <f>VLOOKUP(B824,辅助信息!E:K,7,FALSE)</f>
        <v>JWDDCD2024102400111</v>
      </c>
      <c r="E824" s="28" t="str">
        <f>VLOOKUP(F824,辅助信息!A:B,2,FALSE)</f>
        <v>螺纹钢</v>
      </c>
      <c r="F824" s="28" t="s">
        <v>111</v>
      </c>
      <c r="G824" s="24">
        <v>7</v>
      </c>
      <c r="H824" s="24" t="str">
        <f>_xlfn._xlws.FILTER('[1]2025年已发货'!$E:$E,'[1]2025年已发货'!$F:$F&amp;'[1]2025年已发货'!$C:$C&amp;'[1]2025年已发货'!$G:$G&amp;'[1]2025年已发货'!$H:$H=C824&amp;F824&amp;I824&amp;J824,"未发货")</f>
        <v>未发货</v>
      </c>
      <c r="I824" s="28" t="str">
        <f>VLOOKUP(B824,辅助信息!E:I,3,FALSE)</f>
        <v>（五冶达州国道542项目-一工区路基一工段）四川省达州市达川区石梯火车站盖板加工点</v>
      </c>
      <c r="J824" s="28" t="str">
        <f>VLOOKUP(B824,辅助信息!E:I,4,FALSE)</f>
        <v>郑松</v>
      </c>
      <c r="K824" s="28">
        <f>VLOOKUP(J824,辅助信息!H:I,2,FALSE)</f>
        <v>13527304849</v>
      </c>
      <c r="L824" s="64"/>
      <c r="M824" s="79">
        <v>45722</v>
      </c>
      <c r="O824" s="49">
        <f ca="1" t="shared" si="26"/>
        <v>0</v>
      </c>
      <c r="P824" s="49">
        <f ca="1" t="shared" si="27"/>
        <v>114</v>
      </c>
      <c r="Q824" s="15" t="str">
        <f>VLOOKUP(B824,辅助信息!E:M,9,FALSE)</f>
        <v>ZTWM-CDGS-XS-2024-0181-五冶天府-国道542项目（二批次）</v>
      </c>
      <c r="R824" s="15"/>
    </row>
    <row r="825" hidden="1" spans="2:18">
      <c r="B825" s="28" t="s">
        <v>112</v>
      </c>
      <c r="C825" s="58">
        <v>45721</v>
      </c>
      <c r="D825" s="28" t="str">
        <f>VLOOKUP(B825,辅助信息!E:K,7,FALSE)</f>
        <v>JWDDCD2025052800131</v>
      </c>
      <c r="E825" s="28" t="str">
        <f>VLOOKUP(F825,辅助信息!A:B,2,FALSE)</f>
        <v>盘螺</v>
      </c>
      <c r="F825" s="28" t="s">
        <v>40</v>
      </c>
      <c r="G825" s="24">
        <v>30</v>
      </c>
      <c r="H825" s="24">
        <f>_xlfn._xlws.FILTER('[1]2025年已发货'!$E:$E,'[1]2025年已发货'!$F:$F&amp;'[1]2025年已发货'!$C:$C&amp;'[1]2025年已发货'!$G:$G&amp;'[1]2025年已发货'!$H:$H=C825&amp;F825&amp;I825&amp;J825,"未发货")</f>
        <v>30</v>
      </c>
      <c r="I825" s="28" t="str">
        <f>VLOOKUP(B825,辅助信息!E:I,3,FALSE)</f>
        <v>（商投建工达州中医药科技园-4工区-10号楼）达州市通川区达州中医药职业学院犀牛大道北段</v>
      </c>
      <c r="J825" s="28" t="str">
        <f>VLOOKUP(B825,辅助信息!E:I,4,FALSE)</f>
        <v>张扬</v>
      </c>
      <c r="K825" s="28">
        <f>VLOOKUP(J825,辅助信息!H:I,2,FALSE)</f>
        <v>18381904567</v>
      </c>
      <c r="L825" s="65" t="str">
        <f>VLOOKUP(B825,辅助信息!E:J,6,FALSE)</f>
        <v>控制炉批号！多了现场不收！,优先安排达钢,提前联系到场规格及数量</v>
      </c>
      <c r="M825" s="79">
        <v>45723</v>
      </c>
      <c r="O825" s="49">
        <f ca="1" t="shared" si="26"/>
        <v>0</v>
      </c>
      <c r="P825" s="49">
        <f ca="1" t="shared" si="27"/>
        <v>113</v>
      </c>
      <c r="Q825" s="15" t="str">
        <f>VLOOKUP(B825,辅助信息!E:M,9,FALSE)</f>
        <v>ZTWM-CDGS-XS-2024-0134-商投建工达州中医药科技成果示范园项目</v>
      </c>
      <c r="R825" s="15"/>
    </row>
    <row r="826" hidden="1" spans="2:18">
      <c r="B826" s="28" t="s">
        <v>112</v>
      </c>
      <c r="C826" s="58">
        <v>45721</v>
      </c>
      <c r="D826" s="28" t="str">
        <f>VLOOKUP(B826,辅助信息!E:K,7,FALSE)</f>
        <v>JWDDCD2025052800131</v>
      </c>
      <c r="E826" s="28" t="str">
        <f>VLOOKUP(F826,辅助信息!A:B,2,FALSE)</f>
        <v>螺纹钢</v>
      </c>
      <c r="F826" s="28" t="s">
        <v>19</v>
      </c>
      <c r="G826" s="24">
        <v>66</v>
      </c>
      <c r="H826" s="24">
        <f>_xlfn._xlws.FILTER('[1]2025年已发货'!$E:$E,'[1]2025年已发货'!$F:$F&amp;'[1]2025年已发货'!$C:$C&amp;'[1]2025年已发货'!$G:$G&amp;'[1]2025年已发货'!$H:$H=C826&amp;F826&amp;I826&amp;J826,"未发货")</f>
        <v>66</v>
      </c>
      <c r="I826" s="28" t="str">
        <f>VLOOKUP(B826,辅助信息!E:I,3,FALSE)</f>
        <v>（商投建工达州中医药科技园-4工区-10号楼）达州市通川区达州中医药职业学院犀牛大道北段</v>
      </c>
      <c r="J826" s="28" t="str">
        <f>VLOOKUP(B826,辅助信息!E:I,4,FALSE)</f>
        <v>张扬</v>
      </c>
      <c r="K826" s="28">
        <f>VLOOKUP(J826,辅助信息!H:I,2,FALSE)</f>
        <v>18381904567</v>
      </c>
      <c r="L826" s="64"/>
      <c r="M826" s="79">
        <v>45723</v>
      </c>
      <c r="O826" s="49">
        <f ca="1" t="shared" si="26"/>
        <v>0</v>
      </c>
      <c r="P826" s="49">
        <f ca="1" t="shared" si="27"/>
        <v>113</v>
      </c>
      <c r="Q826" s="15" t="str">
        <f>VLOOKUP(B826,辅助信息!E:M,9,FALSE)</f>
        <v>ZTWM-CDGS-XS-2024-0134-商投建工达州中医药科技成果示范园项目</v>
      </c>
      <c r="R826" s="15"/>
    </row>
    <row r="827" hidden="1" spans="2:18">
      <c r="B827" s="28" t="s">
        <v>113</v>
      </c>
      <c r="C827" s="58">
        <v>45721</v>
      </c>
      <c r="D827" s="28" t="str">
        <f>VLOOKUP(B827,辅助信息!E:K,7,FALSE)</f>
        <v>JWDDCD2025051000019</v>
      </c>
      <c r="E827" s="28" t="str">
        <f>VLOOKUP(F827,辅助信息!A:B,2,FALSE)</f>
        <v>盘螺</v>
      </c>
      <c r="F827" s="28" t="s">
        <v>40</v>
      </c>
      <c r="G827" s="24">
        <v>5</v>
      </c>
      <c r="H827" s="24" t="str">
        <f>_xlfn._xlws.FILTER('[1]2025年已发货'!$E:$E,'[1]2025年已发货'!$F:$F&amp;'[1]2025年已发货'!$C:$C&amp;'[1]2025年已发货'!$G:$G&amp;'[1]2025年已发货'!$H:$H=C827&amp;F827&amp;I827&amp;J827,"未发货")</f>
        <v>未发货</v>
      </c>
      <c r="I827" s="28" t="str">
        <f>VLOOKUP(B827,辅助信息!E:I,3,FALSE)</f>
        <v>(五冶钢构医学科学产业园建设项目房建二部-排洪渠（五标）)四川省南充市顺庆区搬罾街道学府大道二段</v>
      </c>
      <c r="J827" s="28" t="str">
        <f>VLOOKUP(B827,辅助信息!E:I,4,FALSE)</f>
        <v>安南</v>
      </c>
      <c r="K827" s="28">
        <f>VLOOKUP(J827,辅助信息!H:I,2,FALSE)</f>
        <v>19950525030</v>
      </c>
      <c r="L827" s="65" t="str">
        <f>VLOOKUP(B827,辅助信息!E:J,6,FALSE)</f>
        <v>送货单：送货单位：南充思临新材料科技有限公司,收货单位：五冶集团川北(南充)建设有限公司,项目名称：南充医学科学产业园,送货车型13米,装货前联系收货人核实到场规格</v>
      </c>
      <c r="M827" s="79">
        <v>45722</v>
      </c>
      <c r="O827" s="49">
        <f ca="1" t="shared" si="26"/>
        <v>0</v>
      </c>
      <c r="P827" s="49">
        <f ca="1" t="shared" si="27"/>
        <v>114</v>
      </c>
      <c r="Q827" s="15" t="str">
        <f>VLOOKUP(B827,辅助信息!E:M,9,FALSE)</f>
        <v>ZTWM-CDGS-XS-2024-0248-五冶钢构-南充市医学院项目</v>
      </c>
      <c r="R827" s="15"/>
    </row>
    <row r="828" hidden="1" spans="2:18">
      <c r="B828" s="28" t="s">
        <v>113</v>
      </c>
      <c r="C828" s="58">
        <v>45721</v>
      </c>
      <c r="D828" s="28" t="str">
        <f>VLOOKUP(B828,辅助信息!E:K,7,FALSE)</f>
        <v>JWDDCD2025051000019</v>
      </c>
      <c r="E828" s="28" t="str">
        <f>VLOOKUP(F828,辅助信息!A:B,2,FALSE)</f>
        <v>螺纹钢</v>
      </c>
      <c r="F828" s="28" t="s">
        <v>27</v>
      </c>
      <c r="G828" s="24">
        <v>12</v>
      </c>
      <c r="H828" s="24" t="str">
        <f>_xlfn._xlws.FILTER('[1]2025年已发货'!$E:$E,'[1]2025年已发货'!$F:$F&amp;'[1]2025年已发货'!$C:$C&amp;'[1]2025年已发货'!$G:$G&amp;'[1]2025年已发货'!$H:$H=C828&amp;F828&amp;I828&amp;J828,"未发货")</f>
        <v>未发货</v>
      </c>
      <c r="I828" s="28" t="str">
        <f>VLOOKUP(B828,辅助信息!E:I,3,FALSE)</f>
        <v>(五冶钢构医学科学产业园建设项目房建二部-排洪渠（五标）)四川省南充市顺庆区搬罾街道学府大道二段</v>
      </c>
      <c r="J828" s="28" t="str">
        <f>VLOOKUP(B828,辅助信息!E:I,4,FALSE)</f>
        <v>安南</v>
      </c>
      <c r="K828" s="28">
        <f>VLOOKUP(J828,辅助信息!H:I,2,FALSE)</f>
        <v>19950525030</v>
      </c>
      <c r="L828" s="66"/>
      <c r="M828" s="79">
        <v>45722</v>
      </c>
      <c r="O828" s="49">
        <f ca="1" t="shared" si="26"/>
        <v>0</v>
      </c>
      <c r="P828" s="49">
        <f ca="1" t="shared" si="27"/>
        <v>114</v>
      </c>
      <c r="Q828" s="15" t="str">
        <f>VLOOKUP(B828,辅助信息!E:M,9,FALSE)</f>
        <v>ZTWM-CDGS-XS-2024-0248-五冶钢构-南充市医学院项目</v>
      </c>
      <c r="R828" s="15"/>
    </row>
    <row r="829" hidden="1" spans="2:18">
      <c r="B829" s="28" t="s">
        <v>113</v>
      </c>
      <c r="C829" s="58">
        <v>45721</v>
      </c>
      <c r="D829" s="28" t="str">
        <f>VLOOKUP(B829,辅助信息!E:K,7,FALSE)</f>
        <v>JWDDCD2025051000019</v>
      </c>
      <c r="E829" s="28" t="str">
        <f>VLOOKUP(F829,辅助信息!A:B,2,FALSE)</f>
        <v>螺纹钢</v>
      </c>
      <c r="F829" s="28" t="s">
        <v>18</v>
      </c>
      <c r="G829" s="24">
        <v>18</v>
      </c>
      <c r="H829" s="24" t="str">
        <f>_xlfn._xlws.FILTER('[1]2025年已发货'!$E:$E,'[1]2025年已发货'!$F:$F&amp;'[1]2025年已发货'!$C:$C&amp;'[1]2025年已发货'!$G:$G&amp;'[1]2025年已发货'!$H:$H=C829&amp;F829&amp;I829&amp;J829,"未发货")</f>
        <v>未发货</v>
      </c>
      <c r="I829" s="28" t="str">
        <f>VLOOKUP(B829,辅助信息!E:I,3,FALSE)</f>
        <v>(五冶钢构医学科学产业园建设项目房建二部-排洪渠（五标）)四川省南充市顺庆区搬罾街道学府大道二段</v>
      </c>
      <c r="J829" s="28" t="str">
        <f>VLOOKUP(B829,辅助信息!E:I,4,FALSE)</f>
        <v>安南</v>
      </c>
      <c r="K829" s="28">
        <f>VLOOKUP(J829,辅助信息!H:I,2,FALSE)</f>
        <v>19950525030</v>
      </c>
      <c r="L829" s="66"/>
      <c r="M829" s="79">
        <v>45722</v>
      </c>
      <c r="O829" s="49">
        <f ca="1" t="shared" si="26"/>
        <v>0</v>
      </c>
      <c r="P829" s="49">
        <f ca="1" t="shared" si="27"/>
        <v>114</v>
      </c>
      <c r="Q829" s="15" t="str">
        <f>VLOOKUP(B829,辅助信息!E:M,9,FALSE)</f>
        <v>ZTWM-CDGS-XS-2024-0248-五冶钢构-南充市医学院项目</v>
      </c>
      <c r="R829" s="15"/>
    </row>
    <row r="830" hidden="1" spans="2:18">
      <c r="B830" s="28" t="s">
        <v>60</v>
      </c>
      <c r="C830" s="58">
        <v>45721</v>
      </c>
      <c r="D830" s="28" t="str">
        <f>VLOOKUP(B830,辅助信息!E:K,7,FALSE)</f>
        <v>JWDDCD2025051000019</v>
      </c>
      <c r="E830" s="28" t="str">
        <f>VLOOKUP(F830,辅助信息!A:B,2,FALSE)</f>
        <v>螺纹钢</v>
      </c>
      <c r="F830" s="28" t="s">
        <v>27</v>
      </c>
      <c r="G830" s="24">
        <v>9</v>
      </c>
      <c r="H830" s="24">
        <f>_xlfn._xlws.FILTER('[1]2025年已发货'!$E:$E,'[1]2025年已发货'!$F:$F&amp;'[1]2025年已发货'!$C:$C&amp;'[1]2025年已发货'!$G:$G&amp;'[1]2025年已发货'!$H:$H=C830&amp;F830&amp;I830&amp;J830,"未发货")</f>
        <v>9</v>
      </c>
      <c r="I830" s="28" t="str">
        <f>VLOOKUP(B830,辅助信息!E:I,3,FALSE)</f>
        <v>(五冶钢构医学科学产业园建设项目房建二部-六标)四川省南充市顺庆区搬罾街道学府大道二段</v>
      </c>
      <c r="J830" s="28" t="str">
        <f>VLOOKUP(B830,辅助信息!E:I,4,FALSE)</f>
        <v>安南</v>
      </c>
      <c r="K830" s="28">
        <f>VLOOKUP(J830,辅助信息!H:I,2,FALSE)</f>
        <v>19950525030</v>
      </c>
      <c r="L830" s="66"/>
      <c r="M830" s="79">
        <v>45722</v>
      </c>
      <c r="O830" s="49">
        <f ca="1" t="shared" si="26"/>
        <v>0</v>
      </c>
      <c r="P830" s="49">
        <f ca="1" t="shared" si="27"/>
        <v>114</v>
      </c>
      <c r="Q830" s="15" t="str">
        <f>VLOOKUP(B830,辅助信息!E:M,9,FALSE)</f>
        <v>ZTWM-CDGS-XS-2024-0248-五冶钢构-南充市医学院项目</v>
      </c>
      <c r="R830" s="15"/>
    </row>
    <row r="831" hidden="1" spans="2:18">
      <c r="B831" s="28" t="s">
        <v>60</v>
      </c>
      <c r="C831" s="58">
        <v>45721</v>
      </c>
      <c r="D831" s="28" t="str">
        <f>VLOOKUP(B831,辅助信息!E:K,7,FALSE)</f>
        <v>JWDDCD2025051000019</v>
      </c>
      <c r="E831" s="28" t="str">
        <f>VLOOKUP(F831,辅助信息!A:B,2,FALSE)</f>
        <v>螺纹钢</v>
      </c>
      <c r="F831" s="28" t="s">
        <v>32</v>
      </c>
      <c r="G831" s="24">
        <v>9</v>
      </c>
      <c r="H831" s="24">
        <f>_xlfn._xlws.FILTER('[1]2025年已发货'!$E:$E,'[1]2025年已发货'!$F:$F&amp;'[1]2025年已发货'!$C:$C&amp;'[1]2025年已发货'!$G:$G&amp;'[1]2025年已发货'!$H:$H=C831&amp;F831&amp;I831&amp;J831,"未发货")</f>
        <v>9</v>
      </c>
      <c r="I831" s="28" t="str">
        <f>VLOOKUP(B831,辅助信息!E:I,3,FALSE)</f>
        <v>(五冶钢构医学科学产业园建设项目房建二部-六标)四川省南充市顺庆区搬罾街道学府大道二段</v>
      </c>
      <c r="J831" s="28" t="str">
        <f>VLOOKUP(B831,辅助信息!E:I,4,FALSE)</f>
        <v>安南</v>
      </c>
      <c r="K831" s="28">
        <f>VLOOKUP(J831,辅助信息!H:I,2,FALSE)</f>
        <v>19950525030</v>
      </c>
      <c r="L831" s="66"/>
      <c r="M831" s="79">
        <v>45722</v>
      </c>
      <c r="O831" s="49">
        <f ca="1" t="shared" si="26"/>
        <v>0</v>
      </c>
      <c r="P831" s="49">
        <f ca="1" t="shared" si="27"/>
        <v>114</v>
      </c>
      <c r="Q831" s="15" t="str">
        <f>VLOOKUP(B831,辅助信息!E:M,9,FALSE)</f>
        <v>ZTWM-CDGS-XS-2024-0248-五冶钢构-南充市医学院项目</v>
      </c>
      <c r="R831" s="15"/>
    </row>
    <row r="832" hidden="1" spans="2:18">
      <c r="B832" s="28" t="s">
        <v>60</v>
      </c>
      <c r="C832" s="58">
        <v>45721</v>
      </c>
      <c r="D832" s="28" t="str">
        <f>VLOOKUP(B832,辅助信息!E:K,7,FALSE)</f>
        <v>JWDDCD2025051000019</v>
      </c>
      <c r="E832" s="28" t="str">
        <f>VLOOKUP(F832,辅助信息!A:B,2,FALSE)</f>
        <v>螺纹钢</v>
      </c>
      <c r="F832" s="28" t="s">
        <v>18</v>
      </c>
      <c r="G832" s="24">
        <v>10</v>
      </c>
      <c r="H832" s="24">
        <f>_xlfn._xlws.FILTER('[1]2025年已发货'!$E:$E,'[1]2025年已发货'!$F:$F&amp;'[1]2025年已发货'!$C:$C&amp;'[1]2025年已发货'!$G:$G&amp;'[1]2025年已发货'!$H:$H=C832&amp;F832&amp;I832&amp;J832,"未发货")</f>
        <v>10</v>
      </c>
      <c r="I832" s="28" t="str">
        <f>VLOOKUP(B832,辅助信息!E:I,3,FALSE)</f>
        <v>(五冶钢构医学科学产业园建设项目房建二部-六标)四川省南充市顺庆区搬罾街道学府大道二段</v>
      </c>
      <c r="J832" s="28" t="str">
        <f>VLOOKUP(B832,辅助信息!E:I,4,FALSE)</f>
        <v>安南</v>
      </c>
      <c r="K832" s="28">
        <f>VLOOKUP(J832,辅助信息!H:I,2,FALSE)</f>
        <v>19950525030</v>
      </c>
      <c r="L832" s="66"/>
      <c r="M832" s="79">
        <v>45722</v>
      </c>
      <c r="O832" s="49">
        <f ca="1" t="shared" si="26"/>
        <v>0</v>
      </c>
      <c r="P832" s="49">
        <f ca="1" t="shared" si="27"/>
        <v>114</v>
      </c>
      <c r="Q832" s="15" t="str">
        <f>VLOOKUP(B832,辅助信息!E:M,9,FALSE)</f>
        <v>ZTWM-CDGS-XS-2024-0248-五冶钢构-南充市医学院项目</v>
      </c>
      <c r="R832" s="15"/>
    </row>
    <row r="833" hidden="1" spans="2:18">
      <c r="B833" s="28" t="s">
        <v>60</v>
      </c>
      <c r="C833" s="58">
        <v>45721</v>
      </c>
      <c r="D833" s="28" t="str">
        <f>VLOOKUP(B833,辅助信息!E:K,7,FALSE)</f>
        <v>JWDDCD2025051000019</v>
      </c>
      <c r="E833" s="28" t="str">
        <f>VLOOKUP(F833,辅助信息!A:B,2,FALSE)</f>
        <v>螺纹钢</v>
      </c>
      <c r="F833" s="28" t="s">
        <v>65</v>
      </c>
      <c r="G833" s="24">
        <v>7</v>
      </c>
      <c r="H833" s="24">
        <f>_xlfn._xlws.FILTER('[1]2025年已发货'!$E:$E,'[1]2025年已发货'!$F:$F&amp;'[1]2025年已发货'!$C:$C&amp;'[1]2025年已发货'!$G:$G&amp;'[1]2025年已发货'!$H:$H=C833&amp;F833&amp;I833&amp;J833,"未发货")</f>
        <v>7</v>
      </c>
      <c r="I833" s="28" t="str">
        <f>VLOOKUP(B833,辅助信息!E:I,3,FALSE)</f>
        <v>(五冶钢构医学科学产业园建设项目房建二部-六标)四川省南充市顺庆区搬罾街道学府大道二段</v>
      </c>
      <c r="J833" s="28" t="str">
        <f>VLOOKUP(B833,辅助信息!E:I,4,FALSE)</f>
        <v>安南</v>
      </c>
      <c r="K833" s="28">
        <f>VLOOKUP(J833,辅助信息!H:I,2,FALSE)</f>
        <v>19950525030</v>
      </c>
      <c r="L833" s="64"/>
      <c r="M833" s="79">
        <v>45722</v>
      </c>
      <c r="O833" s="49">
        <f ca="1" t="shared" si="26"/>
        <v>0</v>
      </c>
      <c r="P833" s="49">
        <f ca="1" t="shared" si="27"/>
        <v>114</v>
      </c>
      <c r="Q833" s="15" t="str">
        <f>VLOOKUP(B833,辅助信息!E:M,9,FALSE)</f>
        <v>ZTWM-CDGS-XS-2024-0248-五冶钢构-南充市医学院项目</v>
      </c>
      <c r="R833" s="15"/>
    </row>
    <row r="834" hidden="1" spans="2:18">
      <c r="B834" s="28" t="s">
        <v>56</v>
      </c>
      <c r="C834" s="58">
        <v>45722</v>
      </c>
      <c r="D834" s="28" t="str">
        <f>VLOOKUP(B834,辅助信息!E:K,7,FALSE)</f>
        <v>JWDDCD2025052800131</v>
      </c>
      <c r="E834" s="28" t="str">
        <f>VLOOKUP(F834,辅助信息!A:B,2,FALSE)</f>
        <v>螺纹钢</v>
      </c>
      <c r="F834" s="28" t="s">
        <v>45</v>
      </c>
      <c r="G834" s="24">
        <v>12</v>
      </c>
      <c r="H834" s="24" t="str">
        <f>_xlfn._xlws.FILTER('[1]2025年已发货'!$E:$E,'[1]2025年已发货'!$F:$F&amp;'[1]2025年已发货'!$C:$C&amp;'[1]2025年已发货'!$G:$G&amp;'[1]2025年已发货'!$H:$H=C834&amp;F834&amp;I834&amp;J834,"未发货")</f>
        <v>未发货</v>
      </c>
      <c r="I834" s="28" t="str">
        <f>VLOOKUP(B834,辅助信息!E:I,3,FALSE)</f>
        <v>（商投建工达州中医药科技园-4工区-7号楼）达州市通川区达州中医药职业学院犀牛大道北段</v>
      </c>
      <c r="J834" s="28" t="str">
        <f>VLOOKUP(B834,辅助信息!E:I,4,FALSE)</f>
        <v>张扬</v>
      </c>
      <c r="K834" s="28">
        <f>VLOOKUP(J834,辅助信息!H:I,2,FALSE)</f>
        <v>18381904567</v>
      </c>
      <c r="L834" s="65" t="str">
        <f>VLOOKUP(B834,辅助信息!E:J,6,FALSE)</f>
        <v>控制炉批号！多了现场不收！,优先安排达钢,提前联系到场规格及数量</v>
      </c>
      <c r="M834" s="79">
        <v>45716</v>
      </c>
      <c r="O834" s="49">
        <f ca="1" t="shared" si="26"/>
        <v>0</v>
      </c>
      <c r="P834" s="49">
        <f ca="1" t="shared" si="27"/>
        <v>120</v>
      </c>
      <c r="Q834" s="15" t="str">
        <f>VLOOKUP(B834,辅助信息!E:M,9,FALSE)</f>
        <v>ZTWM-CDGS-XS-2024-0134-商投建工达州中医药科技成果示范园项目</v>
      </c>
      <c r="R834" s="15"/>
    </row>
    <row r="835" hidden="1" spans="2:18">
      <c r="B835" s="28" t="s">
        <v>56</v>
      </c>
      <c r="C835" s="58">
        <v>45722</v>
      </c>
      <c r="D835" s="28" t="str">
        <f>VLOOKUP(B835,辅助信息!E:K,7,FALSE)</f>
        <v>JWDDCD2025052800131</v>
      </c>
      <c r="E835" s="28" t="str">
        <f>VLOOKUP(F835,辅助信息!A:B,2,FALSE)</f>
        <v>螺纹钢</v>
      </c>
      <c r="F835" s="28" t="s">
        <v>21</v>
      </c>
      <c r="G835" s="24">
        <v>15</v>
      </c>
      <c r="H835" s="24" t="str">
        <f>_xlfn._xlws.FILTER('[1]2025年已发货'!$E:$E,'[1]2025年已发货'!$F:$F&amp;'[1]2025年已发货'!$C:$C&amp;'[1]2025年已发货'!$G:$G&amp;'[1]2025年已发货'!$H:$H=C835&amp;F835&amp;I835&amp;J835,"未发货")</f>
        <v>未发货</v>
      </c>
      <c r="I835" s="28" t="str">
        <f>VLOOKUP(B835,辅助信息!E:I,3,FALSE)</f>
        <v>（商投建工达州中医药科技园-4工区-7号楼）达州市通川区达州中医药职业学院犀牛大道北段</v>
      </c>
      <c r="J835" s="28" t="str">
        <f>VLOOKUP(B835,辅助信息!E:I,4,FALSE)</f>
        <v>张扬</v>
      </c>
      <c r="K835" s="28">
        <f>VLOOKUP(J835,辅助信息!H:I,2,FALSE)</f>
        <v>18381904567</v>
      </c>
      <c r="L835" s="64"/>
      <c r="M835" s="79">
        <v>45716</v>
      </c>
      <c r="O835" s="49">
        <f ca="1" t="shared" si="26"/>
        <v>0</v>
      </c>
      <c r="P835" s="49">
        <f ca="1" t="shared" si="27"/>
        <v>120</v>
      </c>
      <c r="Q835" s="15" t="str">
        <f>VLOOKUP(B835,辅助信息!E:M,9,FALSE)</f>
        <v>ZTWM-CDGS-XS-2024-0134-商投建工达州中医药科技成果示范园项目</v>
      </c>
      <c r="R835" s="15"/>
    </row>
    <row r="836" ht="33.75" hidden="1" customHeight="1" spans="2:18">
      <c r="B836" s="28" t="s">
        <v>68</v>
      </c>
      <c r="C836" s="58">
        <v>45722</v>
      </c>
      <c r="D836" s="28" t="str">
        <f>VLOOKUP(B836,辅助信息!E:K,7,FALSE)</f>
        <v>JWDDCD2025052800131</v>
      </c>
      <c r="E836" s="28" t="str">
        <f>VLOOKUP(F836,辅助信息!A:B,2,FALSE)</f>
        <v>螺纹钢</v>
      </c>
      <c r="F836" s="28" t="s">
        <v>52</v>
      </c>
      <c r="G836" s="24">
        <v>30</v>
      </c>
      <c r="H836" s="24" t="str">
        <f>_xlfn._xlws.FILTER('[1]2025年已发货'!$E:$E,'[1]2025年已发货'!$F:$F&amp;'[1]2025年已发货'!$C:$C&amp;'[1]2025年已发货'!$G:$G&amp;'[1]2025年已发货'!$H:$H=C836&amp;F836&amp;I836&amp;J836,"未发货")</f>
        <v>未发货</v>
      </c>
      <c r="I836" s="28" t="str">
        <f>VLOOKUP(B836,辅助信息!E:I,3,FALSE)</f>
        <v>（商投建工达州中医药科技园-2工区-景观桥）达州市通川区达州中医药职业学院犀牛大道北段</v>
      </c>
      <c r="J836" s="28" t="str">
        <f>VLOOKUP(B836,辅助信息!E:I,4,FALSE)</f>
        <v>李波</v>
      </c>
      <c r="K836" s="28">
        <f>VLOOKUP(J836,辅助信息!H:I,2,FALSE)</f>
        <v>18381899787</v>
      </c>
      <c r="L836" s="65" t="str">
        <f>VLOOKUP(B836,辅助信息!E:J,6,FALSE)</f>
        <v>控制炉批号！多了现场不收！,优先安排达钢,提前联系到场规格及数量</v>
      </c>
      <c r="M836" s="79">
        <v>45720</v>
      </c>
      <c r="O836" s="49">
        <f ca="1" t="shared" si="26"/>
        <v>0</v>
      </c>
      <c r="P836" s="49">
        <f ca="1" t="shared" si="27"/>
        <v>116</v>
      </c>
      <c r="Q836" s="15" t="str">
        <f>VLOOKUP(B836,辅助信息!E:M,9,FALSE)</f>
        <v>ZTWM-CDGS-XS-2024-0134-商投建工达州中医药科技成果示范园项目</v>
      </c>
      <c r="R836" s="15"/>
    </row>
    <row r="837" hidden="1" spans="2:18">
      <c r="B837" s="28" t="s">
        <v>64</v>
      </c>
      <c r="C837" s="58">
        <v>45722</v>
      </c>
      <c r="D837" s="28" t="str">
        <f>VLOOKUP(B837,辅助信息!E:K,7,FALSE)</f>
        <v>JWDDCD2024102400111</v>
      </c>
      <c r="E837" s="28" t="str">
        <f>VLOOKUP(F837,辅助信息!A:B,2,FALSE)</f>
        <v>螺纹钢</v>
      </c>
      <c r="F837" s="28" t="s">
        <v>65</v>
      </c>
      <c r="G837" s="24">
        <v>12</v>
      </c>
      <c r="H837" s="24" t="str">
        <f>_xlfn._xlws.FILTER('[1]2025年已发货'!$E:$E,'[1]2025年已发货'!$F:$F&amp;'[1]2025年已发货'!$C:$C&amp;'[1]2025年已发货'!$G:$G&amp;'[1]2025年已发货'!$H:$H=C837&amp;F837&amp;I837&amp;J837,"未发货")</f>
        <v>未发货</v>
      </c>
      <c r="I837" s="28" t="str">
        <f>VLOOKUP(B837,辅助信息!E:I,3,FALSE)</f>
        <v>（五冶达州国道542项目-三工区桥梁3工段）四川省达州市达川区赵固镇水文村原村委会下300米</v>
      </c>
      <c r="J837" s="28" t="str">
        <f>VLOOKUP(B837,辅助信息!E:I,4,FALSE)</f>
        <v>李代茂</v>
      </c>
      <c r="K837" s="28">
        <f>VLOOKUP(J837,辅助信息!H:I,2,FALSE)</f>
        <v>18302833536</v>
      </c>
      <c r="L837" s="65" t="str">
        <f>VLOOKUP(B837,辅助信息!E:J,6,FALSE)</f>
        <v>五冶建设送货单,送货车型9.6米,装货前联系收货人核实到场规格,没提前告知进场规格现场不给予接收</v>
      </c>
      <c r="M837" s="79">
        <v>45718</v>
      </c>
      <c r="O837" s="49">
        <f ca="1" t="shared" si="26"/>
        <v>0</v>
      </c>
      <c r="P837" s="49">
        <f ca="1" t="shared" si="27"/>
        <v>118</v>
      </c>
      <c r="Q837" s="15" t="str">
        <f>VLOOKUP(B837,辅助信息!E:M,9,FALSE)</f>
        <v>ZTWM-CDGS-XS-2024-0181-五冶天府-国道542项目（二批次）</v>
      </c>
      <c r="R837" s="15"/>
    </row>
    <row r="838" hidden="1" spans="2:18">
      <c r="B838" s="28" t="s">
        <v>64</v>
      </c>
      <c r="C838" s="58">
        <v>45722</v>
      </c>
      <c r="D838" s="28" t="str">
        <f>VLOOKUP(B838,辅助信息!E:K,7,FALSE)</f>
        <v>JWDDCD2024102400111</v>
      </c>
      <c r="E838" s="28" t="str">
        <f>VLOOKUP(F838,辅助信息!A:B,2,FALSE)</f>
        <v>螺纹钢</v>
      </c>
      <c r="F838" s="28" t="s">
        <v>52</v>
      </c>
      <c r="G838" s="24">
        <v>51</v>
      </c>
      <c r="H838" s="24" t="str">
        <f>_xlfn._xlws.FILTER('[1]2025年已发货'!$E:$E,'[1]2025年已发货'!$F:$F&amp;'[1]2025年已发货'!$C:$C&amp;'[1]2025年已发货'!$G:$G&amp;'[1]2025年已发货'!$H:$H=C838&amp;F838&amp;I838&amp;J838,"未发货")</f>
        <v>未发货</v>
      </c>
      <c r="I838" s="28" t="str">
        <f>VLOOKUP(B838,辅助信息!E:I,3,FALSE)</f>
        <v>（五冶达州国道542项目-三工区桥梁3工段）四川省达州市达川区赵固镇水文村原村委会下300米</v>
      </c>
      <c r="J838" s="28" t="str">
        <f>VLOOKUP(B838,辅助信息!E:I,4,FALSE)</f>
        <v>李代茂</v>
      </c>
      <c r="K838" s="28">
        <f>VLOOKUP(J838,辅助信息!H:I,2,FALSE)</f>
        <v>18302833536</v>
      </c>
      <c r="L838" s="64"/>
      <c r="M838" s="79">
        <v>45718</v>
      </c>
      <c r="O838" s="49">
        <f ca="1" t="shared" si="26"/>
        <v>0</v>
      </c>
      <c r="P838" s="49">
        <f ca="1" t="shared" si="27"/>
        <v>118</v>
      </c>
      <c r="Q838" s="15" t="str">
        <f>VLOOKUP(B838,辅助信息!E:M,9,FALSE)</f>
        <v>ZTWM-CDGS-XS-2024-0181-五冶天府-国道542项目（二批次）</v>
      </c>
      <c r="R838" s="15"/>
    </row>
    <row r="839" hidden="1" spans="1:18">
      <c r="A839" s="45" t="s">
        <v>110</v>
      </c>
      <c r="B839" s="28" t="s">
        <v>84</v>
      </c>
      <c r="C839" s="58">
        <v>45722</v>
      </c>
      <c r="D839" s="28" t="str">
        <f>VLOOKUP(B839,辅助信息!E:K,7,FALSE)</f>
        <v>JWDDCD2024102400111</v>
      </c>
      <c r="E839" s="28" t="str">
        <f>VLOOKUP(F839,辅助信息!A:B,2,FALSE)</f>
        <v>高线</v>
      </c>
      <c r="F839" s="28" t="s">
        <v>51</v>
      </c>
      <c r="G839" s="24">
        <v>5</v>
      </c>
      <c r="H839" s="24" t="str">
        <f>_xlfn._xlws.FILTER('[1]2025年已发货'!$E:$E,'[1]2025年已发货'!$F:$F&amp;'[1]2025年已发货'!$C:$C&amp;'[1]2025年已发货'!$G:$G&amp;'[1]2025年已发货'!$H:$H=C839&amp;F839&amp;I839&amp;J839,"未发货")</f>
        <v>未发货</v>
      </c>
      <c r="I839" s="28" t="str">
        <f>VLOOKUP(B839,辅助信息!E:I,3,FALSE)</f>
        <v>（五冶达州国道542项目-一工区路基一工段）四川省达州市达川区石梯火车站盖板加工点</v>
      </c>
      <c r="J839" s="28" t="str">
        <f>VLOOKUP(B839,辅助信息!E:I,4,FALSE)</f>
        <v>郑松</v>
      </c>
      <c r="K839" s="28">
        <f>VLOOKUP(J839,辅助信息!H:I,2,FALSE)</f>
        <v>13527304849</v>
      </c>
      <c r="L839" s="65" t="str">
        <f>VLOOKUP(B839,辅助信息!E:J,6,FALSE)</f>
        <v>五冶建设送货单,送货车型13米,装货前联系收货人核实到场规格,没提前告知进场规格现场不给予接收</v>
      </c>
      <c r="M839" s="79">
        <v>45722</v>
      </c>
      <c r="O839" s="49">
        <f ca="1" t="shared" si="26"/>
        <v>0</v>
      </c>
      <c r="P839" s="49">
        <f ca="1" t="shared" si="27"/>
        <v>114</v>
      </c>
      <c r="Q839" s="15" t="str">
        <f>VLOOKUP(B839,辅助信息!E:M,9,FALSE)</f>
        <v>ZTWM-CDGS-XS-2024-0181-五冶天府-国道542项目（二批次）</v>
      </c>
      <c r="R839" s="15"/>
    </row>
    <row r="840" hidden="1" spans="2:18">
      <c r="B840" s="28" t="s">
        <v>84</v>
      </c>
      <c r="C840" s="58">
        <v>45722</v>
      </c>
      <c r="D840" s="28" t="str">
        <f>VLOOKUP(B840,辅助信息!E:K,7,FALSE)</f>
        <v>JWDDCD2024102400111</v>
      </c>
      <c r="E840" s="28" t="str">
        <f>VLOOKUP(F840,辅助信息!A:B,2,FALSE)</f>
        <v>螺纹钢</v>
      </c>
      <c r="F840" s="28" t="s">
        <v>32</v>
      </c>
      <c r="G840" s="24">
        <v>3</v>
      </c>
      <c r="H840" s="24" t="str">
        <f>_xlfn._xlws.FILTER('[1]2025年已发货'!$E:$E,'[1]2025年已发货'!$F:$F&amp;'[1]2025年已发货'!$C:$C&amp;'[1]2025年已发货'!$G:$G&amp;'[1]2025年已发货'!$H:$H=C840&amp;F840&amp;I840&amp;J840,"未发货")</f>
        <v>未发货</v>
      </c>
      <c r="I840" s="28" t="str">
        <f>VLOOKUP(B840,辅助信息!E:I,3,FALSE)</f>
        <v>（五冶达州国道542项目-一工区路基一工段）四川省达州市达川区石梯火车站盖板加工点</v>
      </c>
      <c r="J840" s="28" t="str">
        <f>VLOOKUP(B840,辅助信息!E:I,4,FALSE)</f>
        <v>郑松</v>
      </c>
      <c r="K840" s="28">
        <f>VLOOKUP(J840,辅助信息!H:I,2,FALSE)</f>
        <v>13527304849</v>
      </c>
      <c r="L840" s="66"/>
      <c r="M840" s="79">
        <v>45722</v>
      </c>
      <c r="O840" s="49">
        <f ca="1" t="shared" si="26"/>
        <v>0</v>
      </c>
      <c r="P840" s="49">
        <f ca="1" t="shared" si="27"/>
        <v>114</v>
      </c>
      <c r="Q840" s="15" t="str">
        <f>VLOOKUP(B840,辅助信息!E:M,9,FALSE)</f>
        <v>ZTWM-CDGS-XS-2024-0181-五冶天府-国道542项目（二批次）</v>
      </c>
      <c r="R840" s="15"/>
    </row>
    <row r="841" hidden="1" spans="2:18">
      <c r="B841" s="28" t="s">
        <v>84</v>
      </c>
      <c r="C841" s="58">
        <v>45722</v>
      </c>
      <c r="D841" s="28" t="str">
        <f>VLOOKUP(B841,辅助信息!E:K,7,FALSE)</f>
        <v>JWDDCD2024102400111</v>
      </c>
      <c r="E841" s="28" t="str">
        <f>VLOOKUP(F841,辅助信息!A:B,2,FALSE)</f>
        <v>螺纹钢</v>
      </c>
      <c r="F841" s="28" t="s">
        <v>33</v>
      </c>
      <c r="G841" s="24">
        <v>8</v>
      </c>
      <c r="H841" s="24" t="str">
        <f>_xlfn._xlws.FILTER('[1]2025年已发货'!$E:$E,'[1]2025年已发货'!$F:$F&amp;'[1]2025年已发货'!$C:$C&amp;'[1]2025年已发货'!$G:$G&amp;'[1]2025年已发货'!$H:$H=C841&amp;F841&amp;I841&amp;J841,"未发货")</f>
        <v>未发货</v>
      </c>
      <c r="I841" s="28" t="str">
        <f>VLOOKUP(B841,辅助信息!E:I,3,FALSE)</f>
        <v>（五冶达州国道542项目-一工区路基一工段）四川省达州市达川区石梯火车站盖板加工点</v>
      </c>
      <c r="J841" s="28" t="str">
        <f>VLOOKUP(B841,辅助信息!E:I,4,FALSE)</f>
        <v>郑松</v>
      </c>
      <c r="K841" s="28">
        <f>VLOOKUP(J841,辅助信息!H:I,2,FALSE)</f>
        <v>13527304849</v>
      </c>
      <c r="L841" s="66"/>
      <c r="M841" s="79">
        <v>45722</v>
      </c>
      <c r="O841" s="49">
        <f ca="1" t="shared" si="26"/>
        <v>0</v>
      </c>
      <c r="P841" s="49">
        <f ca="1" t="shared" si="27"/>
        <v>114</v>
      </c>
      <c r="Q841" s="15" t="str">
        <f>VLOOKUP(B841,辅助信息!E:M,9,FALSE)</f>
        <v>ZTWM-CDGS-XS-2024-0181-五冶天府-国道542项目（二批次）</v>
      </c>
      <c r="R841" s="15"/>
    </row>
    <row r="842" hidden="1" spans="2:18">
      <c r="B842" s="28" t="s">
        <v>84</v>
      </c>
      <c r="C842" s="58">
        <v>45722</v>
      </c>
      <c r="D842" s="28" t="str">
        <f>VLOOKUP(B842,辅助信息!E:K,7,FALSE)</f>
        <v>JWDDCD2024102400111</v>
      </c>
      <c r="E842" s="28" t="str">
        <f>VLOOKUP(F842,辅助信息!A:B,2,FALSE)</f>
        <v>螺纹钢</v>
      </c>
      <c r="F842" s="28" t="s">
        <v>28</v>
      </c>
      <c r="G842" s="24">
        <v>9</v>
      </c>
      <c r="H842" s="24" t="str">
        <f>_xlfn._xlws.FILTER('[1]2025年已发货'!$E:$E,'[1]2025年已发货'!$F:$F&amp;'[1]2025年已发货'!$C:$C&amp;'[1]2025年已发货'!$G:$G&amp;'[1]2025年已发货'!$H:$H=C842&amp;F842&amp;I842&amp;J842,"未发货")</f>
        <v>未发货</v>
      </c>
      <c r="I842" s="28" t="str">
        <f>VLOOKUP(B842,辅助信息!E:I,3,FALSE)</f>
        <v>（五冶达州国道542项目-一工区路基一工段）四川省达州市达川区石梯火车站盖板加工点</v>
      </c>
      <c r="J842" s="28" t="str">
        <f>VLOOKUP(B842,辅助信息!E:I,4,FALSE)</f>
        <v>郑松</v>
      </c>
      <c r="K842" s="28">
        <f>VLOOKUP(J842,辅助信息!H:I,2,FALSE)</f>
        <v>13527304849</v>
      </c>
      <c r="L842" s="66"/>
      <c r="M842" s="79">
        <v>45722</v>
      </c>
      <c r="O842" s="49">
        <f ca="1" t="shared" si="26"/>
        <v>0</v>
      </c>
      <c r="P842" s="49">
        <f ca="1" t="shared" si="27"/>
        <v>114</v>
      </c>
      <c r="Q842" s="15" t="str">
        <f>VLOOKUP(B842,辅助信息!E:M,9,FALSE)</f>
        <v>ZTWM-CDGS-XS-2024-0181-五冶天府-国道542项目（二批次）</v>
      </c>
      <c r="R842" s="15"/>
    </row>
    <row r="843" hidden="1" spans="2:18">
      <c r="B843" s="28" t="s">
        <v>84</v>
      </c>
      <c r="C843" s="58">
        <v>45722</v>
      </c>
      <c r="D843" s="28" t="str">
        <f>VLOOKUP(B843,辅助信息!E:K,7,FALSE)</f>
        <v>JWDDCD2024102400111</v>
      </c>
      <c r="E843" s="28" t="str">
        <f>VLOOKUP(F843,辅助信息!A:B,2,FALSE)</f>
        <v>螺纹钢</v>
      </c>
      <c r="F843" s="28" t="s">
        <v>111</v>
      </c>
      <c r="G843" s="24">
        <v>7</v>
      </c>
      <c r="H843" s="24" t="str">
        <f>_xlfn._xlws.FILTER('[1]2025年已发货'!$E:$E,'[1]2025年已发货'!$F:$F&amp;'[1]2025年已发货'!$C:$C&amp;'[1]2025年已发货'!$G:$G&amp;'[1]2025年已发货'!$H:$H=C843&amp;F843&amp;I843&amp;J843,"未发货")</f>
        <v>未发货</v>
      </c>
      <c r="I843" s="28" t="str">
        <f>VLOOKUP(B843,辅助信息!E:I,3,FALSE)</f>
        <v>（五冶达州国道542项目-一工区路基一工段）四川省达州市达川区石梯火车站盖板加工点</v>
      </c>
      <c r="J843" s="28" t="str">
        <f>VLOOKUP(B843,辅助信息!E:I,4,FALSE)</f>
        <v>郑松</v>
      </c>
      <c r="K843" s="28">
        <f>VLOOKUP(J843,辅助信息!H:I,2,FALSE)</f>
        <v>13527304849</v>
      </c>
      <c r="L843" s="64"/>
      <c r="M843" s="79">
        <v>45722</v>
      </c>
      <c r="O843" s="49">
        <f ca="1" t="shared" si="26"/>
        <v>0</v>
      </c>
      <c r="P843" s="49">
        <f ca="1" t="shared" si="27"/>
        <v>114</v>
      </c>
      <c r="Q843" s="15" t="str">
        <f>VLOOKUP(B843,辅助信息!E:M,9,FALSE)</f>
        <v>ZTWM-CDGS-XS-2024-0181-五冶天府-国道542项目（二批次）</v>
      </c>
      <c r="R843" s="15"/>
    </row>
    <row r="844" hidden="1" spans="2:18">
      <c r="B844" s="28" t="s">
        <v>113</v>
      </c>
      <c r="C844" s="58">
        <v>45722</v>
      </c>
      <c r="D844" s="28" t="str">
        <f>VLOOKUP(B844,辅助信息!E:K,7,FALSE)</f>
        <v>JWDDCD2025051000019</v>
      </c>
      <c r="E844" s="28" t="str">
        <f>VLOOKUP(F844,辅助信息!A:B,2,FALSE)</f>
        <v>盘螺</v>
      </c>
      <c r="F844" s="28" t="s">
        <v>40</v>
      </c>
      <c r="G844" s="24">
        <v>5</v>
      </c>
      <c r="H844" s="24" t="str">
        <f>_xlfn._xlws.FILTER('[1]2025年已发货'!$E:$E,'[1]2025年已发货'!$F:$F&amp;'[1]2025年已发货'!$C:$C&amp;'[1]2025年已发货'!$G:$G&amp;'[1]2025年已发货'!$H:$H=C844&amp;F844&amp;I844&amp;J844,"未发货")</f>
        <v>未发货</v>
      </c>
      <c r="I844" s="28" t="str">
        <f>VLOOKUP(B844,辅助信息!E:I,3,FALSE)</f>
        <v>(五冶钢构医学科学产业园建设项目房建二部-排洪渠（五标）)四川省南充市顺庆区搬罾街道学府大道二段</v>
      </c>
      <c r="J844" s="28" t="str">
        <f>VLOOKUP(B844,辅助信息!E:I,4,FALSE)</f>
        <v>安南</v>
      </c>
      <c r="K844" s="28">
        <f>VLOOKUP(J844,辅助信息!H:I,2,FALSE)</f>
        <v>19950525030</v>
      </c>
      <c r="L844" s="65" t="str">
        <f>VLOOKUP(B844,辅助信息!E:J,6,FALSE)</f>
        <v>送货单：送货单位：南充思临新材料科技有限公司,收货单位：五冶集团川北(南充)建设有限公司,项目名称：南充医学科学产业园,送货车型13米,装货前联系收货人核实到场规格</v>
      </c>
      <c r="M844" s="79">
        <v>45722</v>
      </c>
      <c r="O844" s="49">
        <f ca="1" t="shared" si="26"/>
        <v>0</v>
      </c>
      <c r="P844" s="49">
        <f ca="1" t="shared" si="27"/>
        <v>114</v>
      </c>
      <c r="Q844" s="15" t="str">
        <f>VLOOKUP(B844,辅助信息!E:M,9,FALSE)</f>
        <v>ZTWM-CDGS-XS-2024-0248-五冶钢构-南充市医学院项目</v>
      </c>
      <c r="R844" s="15"/>
    </row>
    <row r="845" hidden="1" spans="2:18">
      <c r="B845" s="28" t="s">
        <v>113</v>
      </c>
      <c r="C845" s="58">
        <v>45722</v>
      </c>
      <c r="D845" s="28" t="str">
        <f>VLOOKUP(B845,辅助信息!E:K,7,FALSE)</f>
        <v>JWDDCD2025051000019</v>
      </c>
      <c r="E845" s="28" t="str">
        <f>VLOOKUP(F845,辅助信息!A:B,2,FALSE)</f>
        <v>螺纹钢</v>
      </c>
      <c r="F845" s="28" t="s">
        <v>27</v>
      </c>
      <c r="G845" s="24">
        <v>12</v>
      </c>
      <c r="H845" s="24" t="str">
        <f>_xlfn._xlws.FILTER('[1]2025年已发货'!$E:$E,'[1]2025年已发货'!$F:$F&amp;'[1]2025年已发货'!$C:$C&amp;'[1]2025年已发货'!$G:$G&amp;'[1]2025年已发货'!$H:$H=C845&amp;F845&amp;I845&amp;J845,"未发货")</f>
        <v>未发货</v>
      </c>
      <c r="I845" s="28" t="str">
        <f>VLOOKUP(B845,辅助信息!E:I,3,FALSE)</f>
        <v>(五冶钢构医学科学产业园建设项目房建二部-排洪渠（五标）)四川省南充市顺庆区搬罾街道学府大道二段</v>
      </c>
      <c r="J845" s="28" t="str">
        <f>VLOOKUP(B845,辅助信息!E:I,4,FALSE)</f>
        <v>安南</v>
      </c>
      <c r="K845" s="28">
        <f>VLOOKUP(J845,辅助信息!H:I,2,FALSE)</f>
        <v>19950525030</v>
      </c>
      <c r="L845" s="66"/>
      <c r="M845" s="79">
        <v>45722</v>
      </c>
      <c r="O845" s="49">
        <f ca="1" t="shared" si="26"/>
        <v>0</v>
      </c>
      <c r="P845" s="49">
        <f ca="1" t="shared" si="27"/>
        <v>114</v>
      </c>
      <c r="Q845" s="15" t="str">
        <f>VLOOKUP(B845,辅助信息!E:M,9,FALSE)</f>
        <v>ZTWM-CDGS-XS-2024-0248-五冶钢构-南充市医学院项目</v>
      </c>
      <c r="R845" s="15"/>
    </row>
    <row r="846" hidden="1" spans="2:18">
      <c r="B846" s="28" t="s">
        <v>113</v>
      </c>
      <c r="C846" s="58">
        <v>45722</v>
      </c>
      <c r="D846" s="28" t="str">
        <f>VLOOKUP(B846,辅助信息!E:K,7,FALSE)</f>
        <v>JWDDCD2025051000019</v>
      </c>
      <c r="E846" s="28" t="str">
        <f>VLOOKUP(F846,辅助信息!A:B,2,FALSE)</f>
        <v>螺纹钢</v>
      </c>
      <c r="F846" s="28" t="s">
        <v>18</v>
      </c>
      <c r="G846" s="24">
        <v>18</v>
      </c>
      <c r="H846" s="24" t="str">
        <f>_xlfn._xlws.FILTER('[1]2025年已发货'!$E:$E,'[1]2025年已发货'!$F:$F&amp;'[1]2025年已发货'!$C:$C&amp;'[1]2025年已发货'!$G:$G&amp;'[1]2025年已发货'!$H:$H=C846&amp;F846&amp;I846&amp;J846,"未发货")</f>
        <v>未发货</v>
      </c>
      <c r="I846" s="28" t="str">
        <f>VLOOKUP(B846,辅助信息!E:I,3,FALSE)</f>
        <v>(五冶钢构医学科学产业园建设项目房建二部-排洪渠（五标）)四川省南充市顺庆区搬罾街道学府大道二段</v>
      </c>
      <c r="J846" s="28" t="str">
        <f>VLOOKUP(B846,辅助信息!E:I,4,FALSE)</f>
        <v>安南</v>
      </c>
      <c r="K846" s="28">
        <f>VLOOKUP(J846,辅助信息!H:I,2,FALSE)</f>
        <v>19950525030</v>
      </c>
      <c r="L846" s="64"/>
      <c r="M846" s="79">
        <v>45722</v>
      </c>
      <c r="O846" s="49">
        <f ca="1" t="shared" si="26"/>
        <v>0</v>
      </c>
      <c r="P846" s="49">
        <f ca="1" t="shared" si="27"/>
        <v>114</v>
      </c>
      <c r="Q846" s="15" t="str">
        <f>VLOOKUP(B846,辅助信息!E:M,9,FALSE)</f>
        <v>ZTWM-CDGS-XS-2024-0248-五冶钢构-南充市医学院项目</v>
      </c>
      <c r="R846" s="15"/>
    </row>
    <row r="847" hidden="1" spans="2:18">
      <c r="B847" s="28" t="s">
        <v>39</v>
      </c>
      <c r="C847" s="58">
        <v>45722</v>
      </c>
      <c r="D847" s="28" t="str">
        <f>VLOOKUP(B847,辅助信息!E:K,7,FALSE)</f>
        <v>JWDDCD2024101600090</v>
      </c>
      <c r="E847" s="28" t="str">
        <f>VLOOKUP(F847,辅助信息!A:B,2,FALSE)</f>
        <v>盘螺</v>
      </c>
      <c r="F847" s="28" t="s">
        <v>49</v>
      </c>
      <c r="G847" s="24">
        <v>3</v>
      </c>
      <c r="H847" s="24" t="str">
        <f>_xlfn._xlws.FILTER('[1]2025年已发货'!$E:$E,'[1]2025年已发货'!$F:$F&amp;'[1]2025年已发货'!$C:$C&amp;'[1]2025年已发货'!$G:$G&amp;'[1]2025年已发货'!$H:$H=C847&amp;F847&amp;I847&amp;J847,"未发货")</f>
        <v>未发货</v>
      </c>
      <c r="I847" s="28" t="str">
        <f>VLOOKUP(B847,辅助信息!E:I,3,FALSE)</f>
        <v>（达州市公共卫生临床医疗中心项目-一标-2号制作房）达州市通川区西外复兴镇公共卫生临床医疗中心项目</v>
      </c>
      <c r="J847" s="28" t="str">
        <f>VLOOKUP(B847,辅助信息!E:I,4,FALSE)</f>
        <v>潘建发</v>
      </c>
      <c r="K847" s="28">
        <f>VLOOKUP(J847,辅助信息!H:I,2,FALSE)</f>
        <v>13658059919</v>
      </c>
      <c r="L847" s="65" t="str">
        <f>VLOOKUP(B847,辅助信息!E:J,6,FALSE)</f>
        <v>提前联系到场规格,一天到场车辆不低于2车</v>
      </c>
      <c r="M847" s="79">
        <v>45724</v>
      </c>
      <c r="P847" s="49">
        <f ca="1" t="shared" si="27"/>
        <v>112</v>
      </c>
      <c r="Q847" s="15" t="str">
        <f>VLOOKUP(B847,辅助信息!E:M,9,FALSE)</f>
        <v>ZTWM-CDGS-XS-2024-0205-五冶钢构-达州市通川区西外复兴镇及临近片区建设项目</v>
      </c>
      <c r="R847" s="15"/>
    </row>
    <row r="848" hidden="1" spans="2:18">
      <c r="B848" s="28" t="s">
        <v>39</v>
      </c>
      <c r="C848" s="58">
        <v>45722</v>
      </c>
      <c r="D848" s="28" t="str">
        <f>VLOOKUP(B848,辅助信息!E:K,7,FALSE)</f>
        <v>JWDDCD2024101600090</v>
      </c>
      <c r="E848" s="28" t="str">
        <f>VLOOKUP(F848,辅助信息!A:B,2,FALSE)</f>
        <v>盘螺</v>
      </c>
      <c r="F848" s="28" t="s">
        <v>40</v>
      </c>
      <c r="G848" s="24">
        <v>6</v>
      </c>
      <c r="H848" s="24" t="str">
        <f>_xlfn._xlws.FILTER('[1]2025年已发货'!$E:$E,'[1]2025年已发货'!$F:$F&amp;'[1]2025年已发货'!$C:$C&amp;'[1]2025年已发货'!$G:$G&amp;'[1]2025年已发货'!$H:$H=C848&amp;F848&amp;I848&amp;J848,"未发货")</f>
        <v>未发货</v>
      </c>
      <c r="I848" s="28" t="str">
        <f>VLOOKUP(B848,辅助信息!E:I,3,FALSE)</f>
        <v>（达州市公共卫生临床医疗中心项目-一标-2号制作房）达州市通川区西外复兴镇公共卫生临床医疗中心项目</v>
      </c>
      <c r="J848" s="28" t="str">
        <f>VLOOKUP(B848,辅助信息!E:I,4,FALSE)</f>
        <v>潘建发</v>
      </c>
      <c r="K848" s="28">
        <f>VLOOKUP(J848,辅助信息!H:I,2,FALSE)</f>
        <v>13658059919</v>
      </c>
      <c r="L848" s="66"/>
      <c r="M848" s="79">
        <v>45724</v>
      </c>
      <c r="P848" s="49">
        <f ca="1" t="shared" si="27"/>
        <v>112</v>
      </c>
      <c r="Q848" s="15" t="str">
        <f>VLOOKUP(B848,辅助信息!E:M,9,FALSE)</f>
        <v>ZTWM-CDGS-XS-2024-0205-五冶钢构-达州市通川区西外复兴镇及临近片区建设项目</v>
      </c>
      <c r="R848" s="15"/>
    </row>
    <row r="849" hidden="1" spans="2:18">
      <c r="B849" s="28" t="s">
        <v>39</v>
      </c>
      <c r="C849" s="58">
        <v>45722</v>
      </c>
      <c r="D849" s="28" t="str">
        <f>VLOOKUP(B849,辅助信息!E:K,7,FALSE)</f>
        <v>JWDDCD2024101600090</v>
      </c>
      <c r="E849" s="28" t="str">
        <f>VLOOKUP(F849,辅助信息!A:B,2,FALSE)</f>
        <v>螺纹钢</v>
      </c>
      <c r="F849" s="28" t="s">
        <v>27</v>
      </c>
      <c r="G849" s="24">
        <v>25</v>
      </c>
      <c r="H849" s="24" t="str">
        <f>_xlfn._xlws.FILTER('[1]2025年已发货'!$E:$E,'[1]2025年已发货'!$F:$F&amp;'[1]2025年已发货'!$C:$C&amp;'[1]2025年已发货'!$G:$G&amp;'[1]2025年已发货'!$H:$H=C849&amp;F849&amp;I849&amp;J849,"未发货")</f>
        <v>未发货</v>
      </c>
      <c r="I849" s="28" t="str">
        <f>VLOOKUP(B849,辅助信息!E:I,3,FALSE)</f>
        <v>（达州市公共卫生临床医疗中心项目-一标-2号制作房）达州市通川区西外复兴镇公共卫生临床医疗中心项目</v>
      </c>
      <c r="J849" s="28" t="str">
        <f>VLOOKUP(B849,辅助信息!E:I,4,FALSE)</f>
        <v>潘建发</v>
      </c>
      <c r="K849" s="28">
        <f>VLOOKUP(J849,辅助信息!H:I,2,FALSE)</f>
        <v>13658059919</v>
      </c>
      <c r="L849" s="66"/>
      <c r="M849" s="79">
        <v>45724</v>
      </c>
      <c r="P849" s="49">
        <f ca="1" t="shared" si="27"/>
        <v>112</v>
      </c>
      <c r="Q849" s="15" t="str">
        <f>VLOOKUP(B849,辅助信息!E:M,9,FALSE)</f>
        <v>ZTWM-CDGS-XS-2024-0205-五冶钢构-达州市通川区西外复兴镇及临近片区建设项目</v>
      </c>
      <c r="R849" s="15"/>
    </row>
    <row r="850" hidden="1" spans="2:18">
      <c r="B850" s="28" t="s">
        <v>39</v>
      </c>
      <c r="C850" s="58">
        <v>45722</v>
      </c>
      <c r="D850" s="28" t="str">
        <f>VLOOKUP(B850,辅助信息!E:K,7,FALSE)</f>
        <v>JWDDCD2024101600090</v>
      </c>
      <c r="E850" s="28" t="str">
        <f>VLOOKUP(F850,辅助信息!A:B,2,FALSE)</f>
        <v>螺纹钢</v>
      </c>
      <c r="F850" s="28" t="s">
        <v>19</v>
      </c>
      <c r="G850" s="24">
        <v>7</v>
      </c>
      <c r="H850" s="24" t="str">
        <f>_xlfn._xlws.FILTER('[1]2025年已发货'!$E:$E,'[1]2025年已发货'!$F:$F&amp;'[1]2025年已发货'!$C:$C&amp;'[1]2025年已发货'!$G:$G&amp;'[1]2025年已发货'!$H:$H=C850&amp;F850&amp;I850&amp;J850,"未发货")</f>
        <v>未发货</v>
      </c>
      <c r="I850" s="28" t="str">
        <f>VLOOKUP(B850,辅助信息!E:I,3,FALSE)</f>
        <v>（达州市公共卫生临床医疗中心项目-一标-2号制作房）达州市通川区西外复兴镇公共卫生临床医疗中心项目</v>
      </c>
      <c r="J850" s="28" t="str">
        <f>VLOOKUP(B850,辅助信息!E:I,4,FALSE)</f>
        <v>潘建发</v>
      </c>
      <c r="K850" s="28">
        <f>VLOOKUP(J850,辅助信息!H:I,2,FALSE)</f>
        <v>13658059919</v>
      </c>
      <c r="L850" s="64"/>
      <c r="M850" s="79">
        <v>45724</v>
      </c>
      <c r="P850" s="49">
        <f ca="1" t="shared" si="27"/>
        <v>112</v>
      </c>
      <c r="Q850" s="15" t="str">
        <f>VLOOKUP(B850,辅助信息!E:M,9,FALSE)</f>
        <v>ZTWM-CDGS-XS-2024-0205-五冶钢构-达州市通川区西外复兴镇及临近片区建设项目</v>
      </c>
      <c r="R850" s="15"/>
    </row>
    <row r="851" hidden="1" spans="2:18">
      <c r="B851" s="28" t="s">
        <v>106</v>
      </c>
      <c r="C851" s="58">
        <v>45722</v>
      </c>
      <c r="D851" s="28" t="str">
        <f>VLOOKUP(B851,辅助信息!E:K,7,FALSE)</f>
        <v>JWDDCD2024101600133</v>
      </c>
      <c r="E851" s="28" t="str">
        <f>VLOOKUP(F851,辅助信息!A:B,2,FALSE)</f>
        <v>盘螺</v>
      </c>
      <c r="F851" s="28" t="s">
        <v>40</v>
      </c>
      <c r="G851" s="24">
        <v>15</v>
      </c>
      <c r="H851" s="24">
        <f>_xlfn._xlws.FILTER('[1]2025年已发货'!$E:$E,'[1]2025年已发货'!$F:$F&amp;'[1]2025年已发货'!$C:$C&amp;'[1]2025年已发货'!$G:$G&amp;'[1]2025年已发货'!$H:$H=C851&amp;F851&amp;I851&amp;J851,"未发货")</f>
        <v>15</v>
      </c>
      <c r="I851" s="28" t="str">
        <f>VLOOKUP(B851,辅助信息!E:I,3,FALSE)</f>
        <v>（五冶钢构宜宾高县月江镇建设项目）  四川省宜宾市高县月江镇刚记超市斜对面(还阳组团沪碳二期项目)</v>
      </c>
      <c r="J851" s="28" t="str">
        <f>VLOOKUP(B851,辅助信息!E:I,4,FALSE)</f>
        <v>张朝亮</v>
      </c>
      <c r="K851" s="28">
        <f>VLOOKUP(J851,辅助信息!H:I,2,FALSE)</f>
        <v>15228205853</v>
      </c>
      <c r="L851" s="65" t="str">
        <f>VLOOKUP(B851,辅助信息!E:J,6,FALSE)</f>
        <v>提前联系到场规格</v>
      </c>
      <c r="M851" s="79">
        <v>45723</v>
      </c>
      <c r="P851" s="49">
        <f ca="1" t="shared" si="27"/>
        <v>113</v>
      </c>
      <c r="Q851" s="15" t="str">
        <f>VLOOKUP(B851,辅助信息!E:M,9,FALSE)</f>
        <v>ZTWM-CDGS-XS-2024-0169-中冶西部钢构-宜宾市南溪区幸福路东路,高县月江镇建设项目</v>
      </c>
      <c r="R851" s="15"/>
    </row>
    <row r="852" hidden="1" spans="2:18">
      <c r="B852" s="28" t="s">
        <v>106</v>
      </c>
      <c r="C852" s="58">
        <v>45722</v>
      </c>
      <c r="D852" s="28" t="str">
        <f>VLOOKUP(B852,辅助信息!E:K,7,FALSE)</f>
        <v>JWDDCD2024101600133</v>
      </c>
      <c r="E852" s="28" t="str">
        <f>VLOOKUP(F852,辅助信息!A:B,2,FALSE)</f>
        <v>盘螺</v>
      </c>
      <c r="F852" s="28" t="s">
        <v>41</v>
      </c>
      <c r="G852" s="24">
        <v>6</v>
      </c>
      <c r="H852" s="24">
        <f>_xlfn._xlws.FILTER('[1]2025年已发货'!$E:$E,'[1]2025年已发货'!$F:$F&amp;'[1]2025年已发货'!$C:$C&amp;'[1]2025年已发货'!$G:$G&amp;'[1]2025年已发货'!$H:$H=C852&amp;F852&amp;I852&amp;J852,"未发货")</f>
        <v>6</v>
      </c>
      <c r="I852" s="28" t="str">
        <f>VLOOKUP(B852,辅助信息!E:I,3,FALSE)</f>
        <v>（五冶钢构宜宾高县月江镇建设项目）  四川省宜宾市高县月江镇刚记超市斜对面(还阳组团沪碳二期项目)</v>
      </c>
      <c r="J852" s="28" t="str">
        <f>VLOOKUP(B852,辅助信息!E:I,4,FALSE)</f>
        <v>张朝亮</v>
      </c>
      <c r="K852" s="28">
        <f>VLOOKUP(J852,辅助信息!H:I,2,FALSE)</f>
        <v>15228205853</v>
      </c>
      <c r="L852" s="66"/>
      <c r="M852" s="79">
        <v>45723</v>
      </c>
      <c r="P852" s="49">
        <f ca="1" t="shared" si="27"/>
        <v>113</v>
      </c>
      <c r="Q852" s="15" t="str">
        <f>VLOOKUP(B852,辅助信息!E:M,9,FALSE)</f>
        <v>ZTWM-CDGS-XS-2024-0169-中冶西部钢构-宜宾市南溪区幸福路东路,高县月江镇建设项目</v>
      </c>
      <c r="R852" s="15"/>
    </row>
    <row r="853" hidden="1" spans="2:18">
      <c r="B853" s="28" t="s">
        <v>106</v>
      </c>
      <c r="C853" s="58">
        <v>45722</v>
      </c>
      <c r="D853" s="28" t="str">
        <f>VLOOKUP(B853,辅助信息!E:K,7,FALSE)</f>
        <v>JWDDCD2024101600133</v>
      </c>
      <c r="E853" s="28" t="str">
        <f>VLOOKUP(F853,辅助信息!A:B,2,FALSE)</f>
        <v>螺纹钢</v>
      </c>
      <c r="F853" s="28" t="s">
        <v>27</v>
      </c>
      <c r="G853" s="24">
        <v>3</v>
      </c>
      <c r="H853" s="24">
        <f>_xlfn._xlws.FILTER('[1]2025年已发货'!$E:$E,'[1]2025年已发货'!$F:$F&amp;'[1]2025年已发货'!$C:$C&amp;'[1]2025年已发货'!$G:$G&amp;'[1]2025年已发货'!$H:$H=C853&amp;F853&amp;I853&amp;J853,"未发货")</f>
        <v>3</v>
      </c>
      <c r="I853" s="28" t="str">
        <f>VLOOKUP(B853,辅助信息!E:I,3,FALSE)</f>
        <v>（五冶钢构宜宾高县月江镇建设项目）  四川省宜宾市高县月江镇刚记超市斜对面(还阳组团沪碳二期项目)</v>
      </c>
      <c r="J853" s="28" t="str">
        <f>VLOOKUP(B853,辅助信息!E:I,4,FALSE)</f>
        <v>张朝亮</v>
      </c>
      <c r="K853" s="28">
        <f>VLOOKUP(J853,辅助信息!H:I,2,FALSE)</f>
        <v>15228205853</v>
      </c>
      <c r="L853" s="66"/>
      <c r="M853" s="79">
        <v>45723</v>
      </c>
      <c r="P853" s="49">
        <f ca="1" t="shared" si="27"/>
        <v>113</v>
      </c>
      <c r="Q853" s="15" t="str">
        <f>VLOOKUP(B853,辅助信息!E:M,9,FALSE)</f>
        <v>ZTWM-CDGS-XS-2024-0169-中冶西部钢构-宜宾市南溪区幸福路东路,高县月江镇建设项目</v>
      </c>
      <c r="R853" s="15"/>
    </row>
    <row r="854" hidden="1" spans="2:18">
      <c r="B854" s="28" t="s">
        <v>106</v>
      </c>
      <c r="C854" s="58">
        <v>45722</v>
      </c>
      <c r="D854" s="28" t="str">
        <f>VLOOKUP(B854,辅助信息!E:K,7,FALSE)</f>
        <v>JWDDCD2024101600133</v>
      </c>
      <c r="E854" s="28" t="str">
        <f>VLOOKUP(F854,辅助信息!A:B,2,FALSE)</f>
        <v>螺纹钢</v>
      </c>
      <c r="F854" s="28" t="s">
        <v>46</v>
      </c>
      <c r="G854" s="24">
        <v>3</v>
      </c>
      <c r="H854" s="24">
        <f>_xlfn._xlws.FILTER('[1]2025年已发货'!$E:$E,'[1]2025年已发货'!$F:$F&amp;'[1]2025年已发货'!$C:$C&amp;'[1]2025年已发货'!$G:$G&amp;'[1]2025年已发货'!$H:$H=C854&amp;F854&amp;I854&amp;J854,"未发货")</f>
        <v>3</v>
      </c>
      <c r="I854" s="28" t="str">
        <f>VLOOKUP(B854,辅助信息!E:I,3,FALSE)</f>
        <v>（五冶钢构宜宾高县月江镇建设项目）  四川省宜宾市高县月江镇刚记超市斜对面(还阳组团沪碳二期项目)</v>
      </c>
      <c r="J854" s="28" t="str">
        <f>VLOOKUP(B854,辅助信息!E:I,4,FALSE)</f>
        <v>张朝亮</v>
      </c>
      <c r="K854" s="28">
        <f>VLOOKUP(J854,辅助信息!H:I,2,FALSE)</f>
        <v>15228205853</v>
      </c>
      <c r="L854" s="66"/>
      <c r="M854" s="79">
        <v>45723</v>
      </c>
      <c r="P854" s="49">
        <f ca="1" t="shared" si="27"/>
        <v>113</v>
      </c>
      <c r="Q854" s="15" t="str">
        <f>VLOOKUP(B854,辅助信息!E:M,9,FALSE)</f>
        <v>ZTWM-CDGS-XS-2024-0169-中冶西部钢构-宜宾市南溪区幸福路东路,高县月江镇建设项目</v>
      </c>
      <c r="R854" s="15"/>
    </row>
    <row r="855" hidden="1" spans="2:18">
      <c r="B855" s="28" t="s">
        <v>106</v>
      </c>
      <c r="C855" s="58">
        <v>45722</v>
      </c>
      <c r="D855" s="28" t="str">
        <f>VLOOKUP(B855,辅助信息!E:K,7,FALSE)</f>
        <v>JWDDCD2024101600133</v>
      </c>
      <c r="E855" s="28" t="str">
        <f>VLOOKUP(F855,辅助信息!A:B,2,FALSE)</f>
        <v>螺纹钢</v>
      </c>
      <c r="F855" s="28" t="s">
        <v>22</v>
      </c>
      <c r="G855" s="24">
        <f>9+33</f>
        <v>42</v>
      </c>
      <c r="H855" s="24">
        <f>_xlfn._xlws.FILTER('[1]2025年已发货'!$E:$E,'[1]2025年已发货'!$F:$F&amp;'[1]2025年已发货'!$C:$C&amp;'[1]2025年已发货'!$G:$G&amp;'[1]2025年已发货'!$H:$H=C855&amp;F855&amp;I855&amp;J855,"未发货")</f>
        <v>42</v>
      </c>
      <c r="I855" s="28" t="str">
        <f>VLOOKUP(B855,辅助信息!E:I,3,FALSE)</f>
        <v>（五冶钢构宜宾高县月江镇建设项目）  四川省宜宾市高县月江镇刚记超市斜对面(还阳组团沪碳二期项目)</v>
      </c>
      <c r="J855" s="28" t="str">
        <f>VLOOKUP(B855,辅助信息!E:I,4,FALSE)</f>
        <v>张朝亮</v>
      </c>
      <c r="K855" s="28">
        <f>VLOOKUP(J855,辅助信息!H:I,2,FALSE)</f>
        <v>15228205853</v>
      </c>
      <c r="L855" s="64"/>
      <c r="M855" s="79">
        <v>45723</v>
      </c>
      <c r="P855" s="49">
        <f ca="1" t="shared" si="27"/>
        <v>113</v>
      </c>
      <c r="Q855" s="15" t="str">
        <f>VLOOKUP(B855,辅助信息!E:M,9,FALSE)</f>
        <v>ZTWM-CDGS-XS-2024-0169-中冶西部钢构-宜宾市南溪区幸福路东路,高县月江镇建设项目</v>
      </c>
      <c r="R855" s="15"/>
    </row>
    <row r="856" ht="22.5" hidden="1" customHeight="1" spans="2:18">
      <c r="B856" s="28" t="s">
        <v>81</v>
      </c>
      <c r="C856" s="58">
        <v>45722</v>
      </c>
      <c r="D856" s="28" t="str">
        <f>VLOOKUP(B856,辅助信息!E:K,7,FALSE)</f>
        <v>JWDDCD2025060900080</v>
      </c>
      <c r="E856" s="28" t="str">
        <f>VLOOKUP(F856,辅助信息!A:B,2,FALSE)</f>
        <v>螺纹钢</v>
      </c>
      <c r="F856" s="28" t="s">
        <v>28</v>
      </c>
      <c r="G856" s="24">
        <v>35</v>
      </c>
      <c r="H856" s="24">
        <f>_xlfn._xlws.FILTER('[1]2025年已发货'!$E:$E,'[1]2025年已发货'!$F:$F&amp;'[1]2025年已发货'!$C:$C&amp;'[1]2025年已发货'!$G:$G&amp;'[1]2025年已发货'!$H:$H=C856&amp;F856&amp;I856&amp;J856,"未发货")</f>
        <v>35</v>
      </c>
      <c r="I856" s="28" t="str">
        <f>VLOOKUP(B856,辅助信息!E:I,3,FALSE)</f>
        <v>（华西简阳西城嘉苑）四川省成都市简阳市简城街道高屋村</v>
      </c>
      <c r="J856" s="28" t="str">
        <f>VLOOKUP(B856,辅助信息!E:I,4,FALSE)</f>
        <v>张瀚镭</v>
      </c>
      <c r="K856" s="28">
        <f>VLOOKUP(J856,辅助信息!H:I,2,FALSE)</f>
        <v>15884666220</v>
      </c>
      <c r="L856" s="65" t="str">
        <f>VLOOKUP(B856,辅助信息!E:J,6,FALSE)</f>
        <v>优先威钢发货,我方卸车,新老国标钢厂不加价可直发，因陕钢多次出现磅差，项目拒绝使用</v>
      </c>
      <c r="M856" s="79">
        <v>45723</v>
      </c>
      <c r="O856" s="49">
        <f ca="1">IF(OR(M856="",N856&lt;&gt;""),"",MAX(M856-TODAY(),0))</f>
        <v>0</v>
      </c>
      <c r="P856" s="49">
        <f ca="1" t="shared" si="27"/>
        <v>113</v>
      </c>
      <c r="Q856" s="15" t="str">
        <f>VLOOKUP(B856,辅助信息!E:M,9,FALSE)</f>
        <v>ZTWM-CDGS-XS-2024-0030-华西集采-简州大道</v>
      </c>
      <c r="R856" s="15"/>
    </row>
    <row r="857" hidden="1" spans="1:18">
      <c r="A857" s="59" t="s">
        <v>114</v>
      </c>
      <c r="B857" s="28" t="s">
        <v>56</v>
      </c>
      <c r="C857" s="58">
        <v>45726</v>
      </c>
      <c r="D857" s="28" t="str">
        <f>VLOOKUP(B857,辅助信息!E:K,7,FALSE)</f>
        <v>JWDDCD2025052800131</v>
      </c>
      <c r="E857" s="28" t="str">
        <f>VLOOKUP(F857,辅助信息!A:B,2,FALSE)</f>
        <v>螺纹钢</v>
      </c>
      <c r="F857" s="28" t="s">
        <v>45</v>
      </c>
      <c r="G857" s="24">
        <v>12</v>
      </c>
      <c r="H857" s="24">
        <f>_xlfn._xlws.FILTER('[1]2025年已发货'!$E:$E,'[1]2025年已发货'!$F:$F&amp;'[1]2025年已发货'!$C:$C&amp;'[1]2025年已发货'!$G:$G&amp;'[1]2025年已发货'!$H:$H=C857&amp;F857&amp;I857&amp;J857,"未发货")</f>
        <v>12</v>
      </c>
      <c r="I857" s="28" t="str">
        <f>VLOOKUP(B857,辅助信息!E:I,3,FALSE)</f>
        <v>（商投建工达州中医药科技园-4工区-7号楼）达州市通川区达州中医药职业学院犀牛大道北段</v>
      </c>
      <c r="J857" s="28" t="str">
        <f>VLOOKUP(B857,辅助信息!E:I,4,FALSE)</f>
        <v>张扬</v>
      </c>
      <c r="K857" s="28">
        <f>VLOOKUP(J857,辅助信息!H:I,2,FALSE)</f>
        <v>18381904567</v>
      </c>
      <c r="L857" s="65" t="str">
        <f>VLOOKUP(B857,辅助信息!E:J,6,FALSE)</f>
        <v>控制炉批号！多了现场不收！,优先安排达钢,提前联系到场规格及数量</v>
      </c>
      <c r="M857" s="79">
        <v>45716</v>
      </c>
      <c r="O857" s="49">
        <f ca="1">IF(OR(M857="",N857&lt;&gt;""),"",MAX(M857-TODAY(),0))</f>
        <v>0</v>
      </c>
      <c r="P857" s="49">
        <f ca="1" t="shared" si="27"/>
        <v>120</v>
      </c>
      <c r="Q857" s="15" t="str">
        <f>VLOOKUP(B857,辅助信息!E:M,9,FALSE)</f>
        <v>ZTWM-CDGS-XS-2024-0134-商投建工达州中医药科技成果示范园项目</v>
      </c>
      <c r="R857" s="15"/>
    </row>
    <row r="858" hidden="1" spans="2:18">
      <c r="B858" s="28" t="s">
        <v>56</v>
      </c>
      <c r="C858" s="58">
        <v>45726</v>
      </c>
      <c r="D858" s="28" t="str">
        <f>VLOOKUP(B858,辅助信息!E:K,7,FALSE)</f>
        <v>JWDDCD2025052800131</v>
      </c>
      <c r="E858" s="28" t="str">
        <f>VLOOKUP(F858,辅助信息!A:B,2,FALSE)</f>
        <v>螺纹钢</v>
      </c>
      <c r="F858" s="28" t="s">
        <v>21</v>
      </c>
      <c r="G858" s="24">
        <v>15</v>
      </c>
      <c r="H858" s="24">
        <f>_xlfn._xlws.FILTER('[1]2025年已发货'!$E:$E,'[1]2025年已发货'!$F:$F&amp;'[1]2025年已发货'!$C:$C&amp;'[1]2025年已发货'!$G:$G&amp;'[1]2025年已发货'!$H:$H=C858&amp;F858&amp;I858&amp;J858,"未发货")</f>
        <v>15</v>
      </c>
      <c r="I858" s="28" t="str">
        <f>VLOOKUP(B858,辅助信息!E:I,3,FALSE)</f>
        <v>（商投建工达州中医药科技园-4工区-7号楼）达州市通川区达州中医药职业学院犀牛大道北段</v>
      </c>
      <c r="J858" s="28" t="str">
        <f>VLOOKUP(B858,辅助信息!E:I,4,FALSE)</f>
        <v>张扬</v>
      </c>
      <c r="K858" s="28">
        <f>VLOOKUP(J858,辅助信息!H:I,2,FALSE)</f>
        <v>18381904567</v>
      </c>
      <c r="L858" s="64"/>
      <c r="M858" s="79">
        <v>45716</v>
      </c>
      <c r="O858" s="49">
        <f ca="1">IF(OR(M858="",N858&lt;&gt;""),"",MAX(M858-TODAY(),0))</f>
        <v>0</v>
      </c>
      <c r="P858" s="49">
        <f ca="1" t="shared" si="27"/>
        <v>120</v>
      </c>
      <c r="Q858" s="15" t="str">
        <f>VLOOKUP(B858,辅助信息!E:M,9,FALSE)</f>
        <v>ZTWM-CDGS-XS-2024-0134-商投建工达州中医药科技成果示范园项目</v>
      </c>
      <c r="R858" s="15"/>
    </row>
    <row r="859" hidden="1" spans="2:18">
      <c r="B859" s="28" t="s">
        <v>56</v>
      </c>
      <c r="C859" s="58">
        <v>45726</v>
      </c>
      <c r="D859" s="28" t="str">
        <f>VLOOKUP(B859,辅助信息!E:K,7,FALSE)</f>
        <v>JWDDCD2025052800131</v>
      </c>
      <c r="E859" s="28" t="str">
        <f>VLOOKUP(F859,辅助信息!A:B,2,FALSE)</f>
        <v>螺纹钢</v>
      </c>
      <c r="F859" s="28" t="s">
        <v>58</v>
      </c>
      <c r="G859" s="24">
        <v>3</v>
      </c>
      <c r="H859" s="24">
        <f>_xlfn._xlws.FILTER('[1]2025年已发货'!$E:$E,'[1]2025年已发货'!$F:$F&amp;'[1]2025年已发货'!$C:$C&amp;'[1]2025年已发货'!$G:$G&amp;'[1]2025年已发货'!$H:$H=C859&amp;F859&amp;I859&amp;J859,"未发货")</f>
        <v>3</v>
      </c>
      <c r="I859" s="28" t="str">
        <f>VLOOKUP(B859,辅助信息!E:I,3,FALSE)</f>
        <v>（商投建工达州中医药科技园-4工区-7号楼）达州市通川区达州中医药职业学院犀牛大道北段</v>
      </c>
      <c r="J859" s="28" t="str">
        <f>VLOOKUP(B859,辅助信息!E:I,4,FALSE)</f>
        <v>张扬</v>
      </c>
      <c r="K859" s="28">
        <f>VLOOKUP(J859,辅助信息!H:I,2,FALSE)</f>
        <v>18381904567</v>
      </c>
      <c r="L859" s="77"/>
      <c r="M859" s="79"/>
      <c r="Q859" s="15"/>
      <c r="R859" s="15"/>
    </row>
    <row r="860" hidden="1" spans="2:18">
      <c r="B860" s="28" t="s">
        <v>56</v>
      </c>
      <c r="C860" s="58">
        <v>45726</v>
      </c>
      <c r="D860" s="28" t="str">
        <f>VLOOKUP(B860,辅助信息!E:K,7,FALSE)</f>
        <v>JWDDCD2025052800131</v>
      </c>
      <c r="E860" s="28" t="str">
        <f>VLOOKUP(F860,辅助信息!A:B,2,FALSE)</f>
        <v>螺纹钢</v>
      </c>
      <c r="F860" s="28" t="s">
        <v>46</v>
      </c>
      <c r="G860" s="24">
        <v>3</v>
      </c>
      <c r="H860" s="24">
        <f>_xlfn._xlws.FILTER('[1]2025年已发货'!$E:$E,'[1]2025年已发货'!$F:$F&amp;'[1]2025年已发货'!$C:$C&amp;'[1]2025年已发货'!$G:$G&amp;'[1]2025年已发货'!$H:$H=C860&amp;F860&amp;I860&amp;J860,"未发货")</f>
        <v>3</v>
      </c>
      <c r="I860" s="28" t="str">
        <f>VLOOKUP(B860,辅助信息!E:I,3,FALSE)</f>
        <v>（商投建工达州中医药科技园-4工区-7号楼）达州市通川区达州中医药职业学院犀牛大道北段</v>
      </c>
      <c r="J860" s="28" t="str">
        <f>VLOOKUP(B860,辅助信息!E:I,4,FALSE)</f>
        <v>张扬</v>
      </c>
      <c r="K860" s="28">
        <f>VLOOKUP(J860,辅助信息!H:I,2,FALSE)</f>
        <v>18381904567</v>
      </c>
      <c r="L860" s="77"/>
      <c r="M860" s="79"/>
      <c r="Q860" s="15"/>
      <c r="R860" s="15"/>
    </row>
    <row r="861" hidden="1" spans="2:18">
      <c r="B861" s="28" t="s">
        <v>68</v>
      </c>
      <c r="C861" s="58">
        <v>45726</v>
      </c>
      <c r="D861" s="28" t="s">
        <v>115</v>
      </c>
      <c r="E861" s="28" t="s">
        <v>116</v>
      </c>
      <c r="F861" s="28" t="s">
        <v>27</v>
      </c>
      <c r="G861" s="24">
        <v>11</v>
      </c>
      <c r="H861" s="24" t="str">
        <f>_xlfn._xlws.FILTER('[1]2025年已发货'!$E:$E,'[1]2025年已发货'!$F:$F&amp;'[1]2025年已发货'!$C:$C&amp;'[1]2025年已发货'!$G:$G&amp;'[1]2025年已发货'!$H:$H=C861&amp;F861&amp;I861&amp;J861,"未发货")</f>
        <v>未发货</v>
      </c>
      <c r="I861" s="28" t="str">
        <f>VLOOKUP(B861,辅助信息!E:I,3,FALSE)</f>
        <v>（商投建工达州中医药科技园-2工区-景观桥）达州市通川区达州中医药职业学院犀牛大道北段</v>
      </c>
      <c r="J861" s="28" t="str">
        <f>VLOOKUP(B861,辅助信息!E:I,4,FALSE)</f>
        <v>李波</v>
      </c>
      <c r="K861" s="28">
        <f>VLOOKUP(J861,辅助信息!H:I,2,FALSE)</f>
        <v>18381899787</v>
      </c>
      <c r="L861" s="77" t="str">
        <f>VLOOKUP(B864,辅助信息!E:J,6,FALSE)</f>
        <v>控制炉批号！多了现场不收！,优先安排达钢,提前联系到场规格及数量</v>
      </c>
      <c r="M861" s="79"/>
      <c r="Q861" s="15"/>
      <c r="R861" s="15"/>
    </row>
    <row r="862" hidden="1" spans="2:18">
      <c r="B862" s="28" t="s">
        <v>68</v>
      </c>
      <c r="C862" s="58">
        <v>45726</v>
      </c>
      <c r="D862" s="28" t="s">
        <v>115</v>
      </c>
      <c r="E862" s="28" t="s">
        <v>116</v>
      </c>
      <c r="F862" s="28" t="s">
        <v>32</v>
      </c>
      <c r="G862" s="24">
        <v>132</v>
      </c>
      <c r="H862" s="24" t="str">
        <f>_xlfn._xlws.FILTER('[1]2025年已发货'!$E:$E,'[1]2025年已发货'!$F:$F&amp;'[1]2025年已发货'!$C:$C&amp;'[1]2025年已发货'!$G:$G&amp;'[1]2025年已发货'!$H:$H=C862&amp;F862&amp;I862&amp;J862,"未发货")</f>
        <v>未发货</v>
      </c>
      <c r="I862" s="28" t="str">
        <f>VLOOKUP(B862,辅助信息!E:I,3,FALSE)</f>
        <v>（商投建工达州中医药科技园-2工区-景观桥）达州市通川区达州中医药职业学院犀牛大道北段</v>
      </c>
      <c r="J862" s="28" t="str">
        <f>VLOOKUP(B862,辅助信息!E:I,4,FALSE)</f>
        <v>李波</v>
      </c>
      <c r="K862" s="28">
        <f>VLOOKUP(J862,辅助信息!H:I,2,FALSE)</f>
        <v>18381899787</v>
      </c>
      <c r="L862" s="66"/>
      <c r="M862" s="79"/>
      <c r="Q862" s="15"/>
      <c r="R862" s="15"/>
    </row>
    <row r="863" hidden="1" spans="2:18">
      <c r="B863" s="28" t="s">
        <v>68</v>
      </c>
      <c r="C863" s="58">
        <v>45726</v>
      </c>
      <c r="D863" s="28" t="s">
        <v>115</v>
      </c>
      <c r="E863" s="28" t="s">
        <v>116</v>
      </c>
      <c r="F863" s="28" t="s">
        <v>33</v>
      </c>
      <c r="G863" s="24">
        <v>19</v>
      </c>
      <c r="H863" s="24" t="str">
        <f>_xlfn._xlws.FILTER('[1]2025年已发货'!$E:$E,'[1]2025年已发货'!$F:$F&amp;'[1]2025年已发货'!$C:$C&amp;'[1]2025年已发货'!$G:$G&amp;'[1]2025年已发货'!$H:$H=C863&amp;F863&amp;I863&amp;J863,"未发货")</f>
        <v>未发货</v>
      </c>
      <c r="I863" s="28" t="str">
        <f>VLOOKUP(B863,辅助信息!E:I,3,FALSE)</f>
        <v>（商投建工达州中医药科技园-2工区-景观桥）达州市通川区达州中医药职业学院犀牛大道北段</v>
      </c>
      <c r="J863" s="28" t="str">
        <f>VLOOKUP(B863,辅助信息!E:I,4,FALSE)</f>
        <v>李波</v>
      </c>
      <c r="K863" s="28">
        <f>VLOOKUP(J863,辅助信息!H:I,2,FALSE)</f>
        <v>18381899787</v>
      </c>
      <c r="L863" s="66"/>
      <c r="M863" s="79"/>
      <c r="Q863" s="15"/>
      <c r="R863" s="15"/>
    </row>
    <row r="864" hidden="1" spans="2:18">
      <c r="B864" s="28" t="s">
        <v>68</v>
      </c>
      <c r="C864" s="58">
        <v>45726</v>
      </c>
      <c r="D864" s="28" t="str">
        <f>VLOOKUP(B864,辅助信息!E:K,7,FALSE)</f>
        <v>JWDDCD2025052800131</v>
      </c>
      <c r="E864" s="28" t="str">
        <f>VLOOKUP(F864,辅助信息!A:B,2,FALSE)</f>
        <v>螺纹钢</v>
      </c>
      <c r="F864" s="28" t="s">
        <v>18</v>
      </c>
      <c r="G864" s="24">
        <v>14</v>
      </c>
      <c r="H864" s="24" t="str">
        <f>_xlfn._xlws.FILTER('[1]2025年已发货'!$E:$E,'[1]2025年已发货'!$F:$F&amp;'[1]2025年已发货'!$C:$C&amp;'[1]2025年已发货'!$G:$G&amp;'[1]2025年已发货'!$H:$H=C864&amp;F864&amp;I864&amp;J864,"未发货")</f>
        <v>未发货</v>
      </c>
      <c r="I864" s="28" t="str">
        <f>VLOOKUP(B864,辅助信息!E:I,3,FALSE)</f>
        <v>（商投建工达州中医药科技园-2工区-景观桥）达州市通川区达州中医药职业学院犀牛大道北段</v>
      </c>
      <c r="J864" s="28" t="str">
        <f>VLOOKUP(B864,辅助信息!E:I,4,FALSE)</f>
        <v>李波</v>
      </c>
      <c r="K864" s="28">
        <f>VLOOKUP(J864,辅助信息!H:I,2,FALSE)</f>
        <v>18381899787</v>
      </c>
      <c r="L864" s="66"/>
      <c r="M864" s="79">
        <v>45720</v>
      </c>
      <c r="O864" s="49">
        <f ca="1">IF(OR(M864="",N864&lt;&gt;""),"",MAX(M864-TODAY(),0))</f>
        <v>0</v>
      </c>
      <c r="P864" s="49">
        <f ca="1">IF(M864="","",IF(N864&lt;&gt;"",MAX(N864-M864,0),IF(TODAY()&gt;M864,TODAY()-M864,0)))</f>
        <v>116</v>
      </c>
      <c r="Q864" s="15" t="str">
        <f>VLOOKUP(B864,辅助信息!E:M,9,FALSE)</f>
        <v>ZTWM-CDGS-XS-2024-0134-商投建工达州中医药科技成果示范园项目</v>
      </c>
      <c r="R864" s="15"/>
    </row>
    <row r="865" hidden="1" spans="2:18">
      <c r="B865" s="28" t="s">
        <v>68</v>
      </c>
      <c r="C865" s="58">
        <v>45726</v>
      </c>
      <c r="D865" s="28" t="str">
        <f>VLOOKUP(B865,辅助信息!E:K,7,FALSE)</f>
        <v>JWDDCD2025052800131</v>
      </c>
      <c r="E865" s="28" t="str">
        <f>VLOOKUP(F865,辅助信息!A:B,2,FALSE)</f>
        <v>螺纹钢</v>
      </c>
      <c r="F865" s="28" t="s">
        <v>52</v>
      </c>
      <c r="G865" s="24">
        <v>35</v>
      </c>
      <c r="H865" s="24">
        <f>_xlfn._xlws.FILTER('[1]2025年已发货'!$E:$E,'[1]2025年已发货'!$F:$F&amp;'[1]2025年已发货'!$C:$C&amp;'[1]2025年已发货'!$G:$G&amp;'[1]2025年已发货'!$H:$H=C865&amp;F865&amp;I865&amp;J865,"未发货")</f>
        <v>35</v>
      </c>
      <c r="I865" s="28" t="str">
        <f>VLOOKUP(B865,辅助信息!E:I,3,FALSE)</f>
        <v>（商投建工达州中医药科技园-2工区-景观桥）达州市通川区达州中医药职业学院犀牛大道北段</v>
      </c>
      <c r="J865" s="28" t="str">
        <f>VLOOKUP(B865,辅助信息!E:I,4,FALSE)</f>
        <v>李波</v>
      </c>
      <c r="K865" s="28">
        <f>VLOOKUP(J865,辅助信息!H:I,2,FALSE)</f>
        <v>18381899787</v>
      </c>
      <c r="L865" s="66"/>
      <c r="M865" s="79"/>
      <c r="Q865" s="15"/>
      <c r="R865" s="15"/>
    </row>
    <row r="866" hidden="1" spans="2:18">
      <c r="B866" s="28" t="s">
        <v>64</v>
      </c>
      <c r="C866" s="58">
        <v>45726</v>
      </c>
      <c r="D866" s="28" t="str">
        <f>VLOOKUP(B866,辅助信息!E:K,7,FALSE)</f>
        <v>JWDDCD2024102400111</v>
      </c>
      <c r="E866" s="28" t="str">
        <f>VLOOKUP(F866,辅助信息!A:B,2,FALSE)</f>
        <v>螺纹钢</v>
      </c>
      <c r="F866" s="28" t="s">
        <v>65</v>
      </c>
      <c r="G866" s="24">
        <v>12</v>
      </c>
      <c r="H866" s="24" t="str">
        <f>_xlfn._xlws.FILTER('[1]2025年已发货'!$E:$E,'[1]2025年已发货'!$F:$F&amp;'[1]2025年已发货'!$C:$C&amp;'[1]2025年已发货'!$G:$G&amp;'[1]2025年已发货'!$H:$H=C866&amp;F866&amp;I866&amp;J866,"未发货")</f>
        <v>未发货</v>
      </c>
      <c r="I866" s="28" t="str">
        <f>VLOOKUP(B866,辅助信息!E:I,3,FALSE)</f>
        <v>（五冶达州国道542项目-三工区桥梁3工段）四川省达州市达川区赵固镇水文村原村委会下300米</v>
      </c>
      <c r="J866" s="28" t="str">
        <f>VLOOKUP(B866,辅助信息!E:I,4,FALSE)</f>
        <v>李代茂</v>
      </c>
      <c r="K866" s="28">
        <f>VLOOKUP(J866,辅助信息!H:I,2,FALSE)</f>
        <v>18302833536</v>
      </c>
      <c r="L866" s="65" t="str">
        <f>VLOOKUP(B866,辅助信息!E:J,6,FALSE)</f>
        <v>五冶建设送货单,送货车型9.6米,装货前联系收货人核实到场规格,没提前告知进场规格现场不给予接收</v>
      </c>
      <c r="M866" s="79">
        <v>45726</v>
      </c>
      <c r="O866" s="49">
        <f ca="1" t="shared" ref="O866:O929" si="28">IF(OR(M866="",N866&lt;&gt;""),"",MAX(M866-TODAY(),0))</f>
        <v>0</v>
      </c>
      <c r="P866" s="49">
        <f ca="1" t="shared" ref="P866:P929" si="29">IF(M866="","",IF(N866&lt;&gt;"",MAX(N866-M866,0),IF(TODAY()&gt;M866,TODAY()-M866,0)))</f>
        <v>110</v>
      </c>
      <c r="Q866" s="15" t="str">
        <f>VLOOKUP(B866,辅助信息!E:M,9,FALSE)</f>
        <v>ZTWM-CDGS-XS-2024-0181-五冶天府-国道542项目（二批次）</v>
      </c>
      <c r="R866" s="15"/>
    </row>
    <row r="867" hidden="1" spans="2:18">
      <c r="B867" s="28" t="s">
        <v>64</v>
      </c>
      <c r="C867" s="58">
        <v>45726</v>
      </c>
      <c r="D867" s="28" t="str">
        <f>VLOOKUP(B867,辅助信息!E:K,7,FALSE)</f>
        <v>JWDDCD2024102400111</v>
      </c>
      <c r="E867" s="28" t="str">
        <f>VLOOKUP(F867,辅助信息!A:B,2,FALSE)</f>
        <v>螺纹钢</v>
      </c>
      <c r="F867" s="28" t="s">
        <v>52</v>
      </c>
      <c r="G867" s="24">
        <v>8</v>
      </c>
      <c r="H867" s="24" t="str">
        <f>_xlfn._xlws.FILTER('[1]2025年已发货'!$E:$E,'[1]2025年已发货'!$F:$F&amp;'[1]2025年已发货'!$C:$C&amp;'[1]2025年已发货'!$G:$G&amp;'[1]2025年已发货'!$H:$H=C867&amp;F867&amp;I867&amp;J867,"未发货")</f>
        <v>未发货</v>
      </c>
      <c r="I867" s="28" t="str">
        <f>VLOOKUP(B867,辅助信息!E:I,3,FALSE)</f>
        <v>（五冶达州国道542项目-三工区桥梁3工段）四川省达州市达川区赵固镇水文村原村委会下300米</v>
      </c>
      <c r="J867" s="28" t="str">
        <f>VLOOKUP(B867,辅助信息!E:I,4,FALSE)</f>
        <v>李代茂</v>
      </c>
      <c r="K867" s="28">
        <f>VLOOKUP(J867,辅助信息!H:I,2,FALSE)</f>
        <v>18302833536</v>
      </c>
      <c r="L867" s="64"/>
      <c r="M867" s="79">
        <v>45726</v>
      </c>
      <c r="O867" s="49">
        <f ca="1" t="shared" si="28"/>
        <v>0</v>
      </c>
      <c r="P867" s="49">
        <f ca="1" t="shared" si="29"/>
        <v>110</v>
      </c>
      <c r="Q867" s="15"/>
      <c r="R867" s="15"/>
    </row>
    <row r="868" hidden="1" spans="1:18">
      <c r="A868" s="70" t="s">
        <v>110</v>
      </c>
      <c r="B868" s="28" t="s">
        <v>84</v>
      </c>
      <c r="C868" s="58">
        <v>45726</v>
      </c>
      <c r="D868" s="28" t="str">
        <f>VLOOKUP(B868,辅助信息!E:K,7,FALSE)</f>
        <v>JWDDCD2024102400111</v>
      </c>
      <c r="E868" s="28" t="str">
        <f>VLOOKUP(F868,辅助信息!A:B,2,FALSE)</f>
        <v>高线</v>
      </c>
      <c r="F868" s="28" t="s">
        <v>51</v>
      </c>
      <c r="G868" s="24">
        <v>5</v>
      </c>
      <c r="H868" s="24">
        <f>_xlfn._xlws.FILTER('[1]2025年已发货'!$E:$E,'[1]2025年已发货'!$F:$F&amp;'[1]2025年已发货'!$C:$C&amp;'[1]2025年已发货'!$G:$G&amp;'[1]2025年已发货'!$H:$H=C868&amp;F868&amp;I868&amp;J868,"未发货")</f>
        <v>5</v>
      </c>
      <c r="I868" s="28" t="str">
        <f>VLOOKUP(B868,辅助信息!E:I,3,FALSE)</f>
        <v>（五冶达州国道542项目-一工区路基一工段）四川省达州市达川区石梯火车站盖板加工点</v>
      </c>
      <c r="J868" s="28" t="str">
        <f>VLOOKUP(B868,辅助信息!E:I,4,FALSE)</f>
        <v>郑松</v>
      </c>
      <c r="K868" s="28">
        <f>VLOOKUP(J868,辅助信息!H:I,2,FALSE)</f>
        <v>13527304849</v>
      </c>
      <c r="L868" s="65" t="str">
        <f>VLOOKUP(B868,辅助信息!E:J,6,FALSE)</f>
        <v>五冶建设送货单,送货车型13米,装货前联系收货人核实到场规格,没提前告知进场规格现场不给予接收</v>
      </c>
      <c r="M868" s="79">
        <v>45722</v>
      </c>
      <c r="O868" s="49">
        <f ca="1" t="shared" si="28"/>
        <v>0</v>
      </c>
      <c r="P868" s="49">
        <f ca="1" t="shared" si="29"/>
        <v>114</v>
      </c>
      <c r="Q868" s="15" t="str">
        <f>VLOOKUP(B868,辅助信息!E:M,9,FALSE)</f>
        <v>ZTWM-CDGS-XS-2024-0181-五冶天府-国道542项目（二批次）</v>
      </c>
      <c r="R868" s="15"/>
    </row>
    <row r="869" hidden="1" spans="1:18">
      <c r="A869" s="66"/>
      <c r="B869" s="28" t="s">
        <v>84</v>
      </c>
      <c r="C869" s="58">
        <v>45726</v>
      </c>
      <c r="D869" s="28" t="str">
        <f>VLOOKUP(B869,辅助信息!E:K,7,FALSE)</f>
        <v>JWDDCD2024102400111</v>
      </c>
      <c r="E869" s="28" t="str">
        <f>VLOOKUP(F869,辅助信息!A:B,2,FALSE)</f>
        <v>螺纹钢</v>
      </c>
      <c r="F869" s="28" t="s">
        <v>32</v>
      </c>
      <c r="G869" s="24">
        <v>3</v>
      </c>
      <c r="H869" s="24">
        <f>_xlfn._xlws.FILTER('[1]2025年已发货'!$E:$E,'[1]2025年已发货'!$F:$F&amp;'[1]2025年已发货'!$C:$C&amp;'[1]2025年已发货'!$G:$G&amp;'[1]2025年已发货'!$H:$H=C869&amp;F869&amp;I869&amp;J869,"未发货")</f>
        <v>3</v>
      </c>
      <c r="I869" s="28" t="str">
        <f>VLOOKUP(B869,辅助信息!E:I,3,FALSE)</f>
        <v>（五冶达州国道542项目-一工区路基一工段）四川省达州市达川区石梯火车站盖板加工点</v>
      </c>
      <c r="J869" s="28" t="str">
        <f>VLOOKUP(B869,辅助信息!E:I,4,FALSE)</f>
        <v>郑松</v>
      </c>
      <c r="K869" s="28">
        <f>VLOOKUP(J869,辅助信息!H:I,2,FALSE)</f>
        <v>13527304849</v>
      </c>
      <c r="L869" s="66"/>
      <c r="M869" s="79">
        <v>45722</v>
      </c>
      <c r="O869" s="49">
        <f ca="1" t="shared" si="28"/>
        <v>0</v>
      </c>
      <c r="P869" s="49">
        <f ca="1" t="shared" si="29"/>
        <v>114</v>
      </c>
      <c r="Q869" s="15" t="str">
        <f>VLOOKUP(B869,辅助信息!E:M,9,FALSE)</f>
        <v>ZTWM-CDGS-XS-2024-0181-五冶天府-国道542项目（二批次）</v>
      </c>
      <c r="R869" s="15"/>
    </row>
    <row r="870" hidden="1" spans="1:18">
      <c r="A870" s="66"/>
      <c r="B870" s="28" t="s">
        <v>84</v>
      </c>
      <c r="C870" s="58">
        <v>45726</v>
      </c>
      <c r="D870" s="28" t="str">
        <f>VLOOKUP(B870,辅助信息!E:K,7,FALSE)</f>
        <v>JWDDCD2024102400111</v>
      </c>
      <c r="E870" s="28" t="str">
        <f>VLOOKUP(F870,辅助信息!A:B,2,FALSE)</f>
        <v>螺纹钢</v>
      </c>
      <c r="F870" s="28" t="s">
        <v>33</v>
      </c>
      <c r="G870" s="24">
        <v>8</v>
      </c>
      <c r="H870" s="24">
        <f>_xlfn._xlws.FILTER('[1]2025年已发货'!$E:$E,'[1]2025年已发货'!$F:$F&amp;'[1]2025年已发货'!$C:$C&amp;'[1]2025年已发货'!$G:$G&amp;'[1]2025年已发货'!$H:$H=C870&amp;F870&amp;I870&amp;J870,"未发货")</f>
        <v>8</v>
      </c>
      <c r="I870" s="28" t="str">
        <f>VLOOKUP(B870,辅助信息!E:I,3,FALSE)</f>
        <v>（五冶达州国道542项目-一工区路基一工段）四川省达州市达川区石梯火车站盖板加工点</v>
      </c>
      <c r="J870" s="28" t="str">
        <f>VLOOKUP(B870,辅助信息!E:I,4,FALSE)</f>
        <v>郑松</v>
      </c>
      <c r="K870" s="28">
        <f>VLOOKUP(J870,辅助信息!H:I,2,FALSE)</f>
        <v>13527304849</v>
      </c>
      <c r="L870" s="66"/>
      <c r="M870" s="79">
        <v>45722</v>
      </c>
      <c r="O870" s="49">
        <f ca="1" t="shared" si="28"/>
        <v>0</v>
      </c>
      <c r="P870" s="49">
        <f ca="1" t="shared" si="29"/>
        <v>114</v>
      </c>
      <c r="Q870" s="15" t="str">
        <f>VLOOKUP(B870,辅助信息!E:M,9,FALSE)</f>
        <v>ZTWM-CDGS-XS-2024-0181-五冶天府-国道542项目（二批次）</v>
      </c>
      <c r="R870" s="15"/>
    </row>
    <row r="871" hidden="1" spans="1:18">
      <c r="A871" s="66"/>
      <c r="B871" s="28" t="s">
        <v>84</v>
      </c>
      <c r="C871" s="58">
        <v>45726</v>
      </c>
      <c r="D871" s="28" t="str">
        <f>VLOOKUP(B871,辅助信息!E:K,7,FALSE)</f>
        <v>JWDDCD2024102400111</v>
      </c>
      <c r="E871" s="28" t="str">
        <f>VLOOKUP(F871,辅助信息!A:B,2,FALSE)</f>
        <v>螺纹钢</v>
      </c>
      <c r="F871" s="28" t="s">
        <v>28</v>
      </c>
      <c r="G871" s="24">
        <v>9</v>
      </c>
      <c r="H871" s="24">
        <f>_xlfn._xlws.FILTER('[1]2025年已发货'!$E:$E,'[1]2025年已发货'!$F:$F&amp;'[1]2025年已发货'!$C:$C&amp;'[1]2025年已发货'!$G:$G&amp;'[1]2025年已发货'!$H:$H=C871&amp;F871&amp;I871&amp;J871,"未发货")</f>
        <v>9</v>
      </c>
      <c r="I871" s="28" t="str">
        <f>VLOOKUP(B871,辅助信息!E:I,3,FALSE)</f>
        <v>（五冶达州国道542项目-一工区路基一工段）四川省达州市达川区石梯火车站盖板加工点</v>
      </c>
      <c r="J871" s="28" t="str">
        <f>VLOOKUP(B871,辅助信息!E:I,4,FALSE)</f>
        <v>郑松</v>
      </c>
      <c r="K871" s="28">
        <f>VLOOKUP(J871,辅助信息!H:I,2,FALSE)</f>
        <v>13527304849</v>
      </c>
      <c r="L871" s="66"/>
      <c r="M871" s="79">
        <v>45722</v>
      </c>
      <c r="O871" s="49">
        <f ca="1" t="shared" si="28"/>
        <v>0</v>
      </c>
      <c r="P871" s="49">
        <f ca="1" t="shared" si="29"/>
        <v>114</v>
      </c>
      <c r="Q871" s="15" t="str">
        <f>VLOOKUP(B871,辅助信息!E:M,9,FALSE)</f>
        <v>ZTWM-CDGS-XS-2024-0181-五冶天府-国道542项目（二批次）</v>
      </c>
      <c r="R871" s="15"/>
    </row>
    <row r="872" hidden="1" spans="1:18">
      <c r="A872" s="64"/>
      <c r="B872" s="28" t="s">
        <v>84</v>
      </c>
      <c r="C872" s="58">
        <v>45726</v>
      </c>
      <c r="D872" s="28" t="str">
        <f>VLOOKUP(B872,辅助信息!E:K,7,FALSE)</f>
        <v>JWDDCD2024102400111</v>
      </c>
      <c r="E872" s="28" t="str">
        <f>VLOOKUP(F872,辅助信息!A:B,2,FALSE)</f>
        <v>螺纹钢</v>
      </c>
      <c r="F872" s="28" t="s">
        <v>111</v>
      </c>
      <c r="G872" s="24">
        <v>7</v>
      </c>
      <c r="H872" s="24">
        <f>_xlfn._xlws.FILTER('[1]2025年已发货'!$E:$E,'[1]2025年已发货'!$F:$F&amp;'[1]2025年已发货'!$C:$C&amp;'[1]2025年已发货'!$G:$G&amp;'[1]2025年已发货'!$H:$H=C872&amp;F872&amp;I872&amp;J872,"未发货")</f>
        <v>7</v>
      </c>
      <c r="I872" s="28" t="str">
        <f>VLOOKUP(B872,辅助信息!E:I,3,FALSE)</f>
        <v>（五冶达州国道542项目-一工区路基一工段）四川省达州市达川区石梯火车站盖板加工点</v>
      </c>
      <c r="J872" s="28" t="str">
        <f>VLOOKUP(B872,辅助信息!E:I,4,FALSE)</f>
        <v>郑松</v>
      </c>
      <c r="K872" s="28">
        <f>VLOOKUP(J872,辅助信息!H:I,2,FALSE)</f>
        <v>13527304849</v>
      </c>
      <c r="L872" s="64"/>
      <c r="M872" s="79">
        <v>45722</v>
      </c>
      <c r="O872" s="49">
        <f ca="1" t="shared" si="28"/>
        <v>0</v>
      </c>
      <c r="P872" s="49">
        <f ca="1" t="shared" si="29"/>
        <v>114</v>
      </c>
      <c r="Q872" s="15" t="str">
        <f>VLOOKUP(B872,辅助信息!E:M,9,FALSE)</f>
        <v>ZTWM-CDGS-XS-2024-0181-五冶天府-国道542项目（二批次）</v>
      </c>
      <c r="R872" s="15"/>
    </row>
    <row r="873" hidden="1" spans="2:18">
      <c r="B873" s="28" t="s">
        <v>113</v>
      </c>
      <c r="C873" s="58">
        <v>45726</v>
      </c>
      <c r="D873" s="28" t="str">
        <f>VLOOKUP(B873,辅助信息!E:K,7,FALSE)</f>
        <v>JWDDCD2025051000019</v>
      </c>
      <c r="E873" s="28" t="str">
        <f>VLOOKUP(F873,辅助信息!A:B,2,FALSE)</f>
        <v>盘螺</v>
      </c>
      <c r="F873" s="28" t="s">
        <v>40</v>
      </c>
      <c r="G873" s="24">
        <v>5</v>
      </c>
      <c r="H873" s="24">
        <f>_xlfn._xlws.FILTER('[1]2025年已发货'!$E:$E,'[1]2025年已发货'!$F:$F&amp;'[1]2025年已发货'!$C:$C&amp;'[1]2025年已发货'!$G:$G&amp;'[1]2025年已发货'!$H:$H=C873&amp;F873&amp;I873&amp;J873,"未发货")</f>
        <v>5</v>
      </c>
      <c r="I873" s="28" t="str">
        <f>VLOOKUP(B873,辅助信息!E:I,3,FALSE)</f>
        <v>(五冶钢构医学科学产业园建设项目房建二部-排洪渠（五标）)四川省南充市顺庆区搬罾街道学府大道二段</v>
      </c>
      <c r="J873" s="28" t="str">
        <f>VLOOKUP(B873,辅助信息!E:I,4,FALSE)</f>
        <v>安南</v>
      </c>
      <c r="K873" s="28">
        <f>VLOOKUP(J873,辅助信息!H:I,2,FALSE)</f>
        <v>19950525030</v>
      </c>
      <c r="L873" s="65" t="str">
        <f>VLOOKUP(B873,辅助信息!E:J,6,FALSE)</f>
        <v>送货单：送货单位：南充思临新材料科技有限公司,收货单位：五冶集团川北(南充)建设有限公司,项目名称：南充医学科学产业园,送货车型13米,装货前联系收货人核实到场规格</v>
      </c>
      <c r="M873" s="79">
        <v>45722</v>
      </c>
      <c r="O873" s="49">
        <f ca="1" t="shared" si="28"/>
        <v>0</v>
      </c>
      <c r="P873" s="49">
        <f ca="1" t="shared" si="29"/>
        <v>114</v>
      </c>
      <c r="Q873" s="15" t="str">
        <f>VLOOKUP(B873,辅助信息!E:M,9,FALSE)</f>
        <v>ZTWM-CDGS-XS-2024-0248-五冶钢构-南充市医学院项目</v>
      </c>
      <c r="R873" s="15"/>
    </row>
    <row r="874" hidden="1" spans="2:18">
      <c r="B874" s="28" t="s">
        <v>113</v>
      </c>
      <c r="C874" s="58">
        <v>45726</v>
      </c>
      <c r="D874" s="28" t="str">
        <f>VLOOKUP(B874,辅助信息!E:K,7,FALSE)</f>
        <v>JWDDCD2025051000019</v>
      </c>
      <c r="E874" s="28" t="str">
        <f>VLOOKUP(F874,辅助信息!A:B,2,FALSE)</f>
        <v>螺纹钢</v>
      </c>
      <c r="F874" s="28" t="s">
        <v>27</v>
      </c>
      <c r="G874" s="24">
        <v>12</v>
      </c>
      <c r="H874" s="24">
        <f>_xlfn._xlws.FILTER('[1]2025年已发货'!$E:$E,'[1]2025年已发货'!$F:$F&amp;'[1]2025年已发货'!$C:$C&amp;'[1]2025年已发货'!$G:$G&amp;'[1]2025年已发货'!$H:$H=C874&amp;F874&amp;I874&amp;J874,"未发货")</f>
        <v>12</v>
      </c>
      <c r="I874" s="28" t="str">
        <f>VLOOKUP(B874,辅助信息!E:I,3,FALSE)</f>
        <v>(五冶钢构医学科学产业园建设项目房建二部-排洪渠（五标）)四川省南充市顺庆区搬罾街道学府大道二段</v>
      </c>
      <c r="J874" s="28" t="str">
        <f>VLOOKUP(B874,辅助信息!E:I,4,FALSE)</f>
        <v>安南</v>
      </c>
      <c r="K874" s="28">
        <f>VLOOKUP(J874,辅助信息!H:I,2,FALSE)</f>
        <v>19950525030</v>
      </c>
      <c r="L874" s="66"/>
      <c r="M874" s="79">
        <v>45722</v>
      </c>
      <c r="O874" s="49">
        <f ca="1" t="shared" si="28"/>
        <v>0</v>
      </c>
      <c r="P874" s="49">
        <f ca="1" t="shared" si="29"/>
        <v>114</v>
      </c>
      <c r="Q874" s="15" t="str">
        <f>VLOOKUP(B874,辅助信息!E:M,9,FALSE)</f>
        <v>ZTWM-CDGS-XS-2024-0248-五冶钢构-南充市医学院项目</v>
      </c>
      <c r="R874" s="15"/>
    </row>
    <row r="875" hidden="1" spans="2:18">
      <c r="B875" s="28" t="s">
        <v>113</v>
      </c>
      <c r="C875" s="58">
        <v>45726</v>
      </c>
      <c r="D875" s="28" t="str">
        <f>VLOOKUP(B875,辅助信息!E:K,7,FALSE)</f>
        <v>JWDDCD2025051000019</v>
      </c>
      <c r="E875" s="28" t="str">
        <f>VLOOKUP(F875,辅助信息!A:B,2,FALSE)</f>
        <v>螺纹钢</v>
      </c>
      <c r="F875" s="28" t="s">
        <v>18</v>
      </c>
      <c r="G875" s="24">
        <v>18</v>
      </c>
      <c r="H875" s="24">
        <f>_xlfn._xlws.FILTER('[1]2025年已发货'!$E:$E,'[1]2025年已发货'!$F:$F&amp;'[1]2025年已发货'!$C:$C&amp;'[1]2025年已发货'!$G:$G&amp;'[1]2025年已发货'!$H:$H=C875&amp;F875&amp;I875&amp;J875,"未发货")</f>
        <v>18</v>
      </c>
      <c r="I875" s="28" t="str">
        <f>VLOOKUP(B875,辅助信息!E:I,3,FALSE)</f>
        <v>(五冶钢构医学科学产业园建设项目房建二部-排洪渠（五标）)四川省南充市顺庆区搬罾街道学府大道二段</v>
      </c>
      <c r="J875" s="28" t="str">
        <f>VLOOKUP(B875,辅助信息!E:I,4,FALSE)</f>
        <v>安南</v>
      </c>
      <c r="K875" s="28">
        <f>VLOOKUP(J875,辅助信息!H:I,2,FALSE)</f>
        <v>19950525030</v>
      </c>
      <c r="L875" s="64"/>
      <c r="M875" s="79">
        <v>45722</v>
      </c>
      <c r="O875" s="49">
        <f ca="1" t="shared" si="28"/>
        <v>0</v>
      </c>
      <c r="P875" s="49">
        <f ca="1" t="shared" si="29"/>
        <v>114</v>
      </c>
      <c r="Q875" s="15" t="str">
        <f>VLOOKUP(B875,辅助信息!E:M,9,FALSE)</f>
        <v>ZTWM-CDGS-XS-2024-0248-五冶钢构-南充市医学院项目</v>
      </c>
      <c r="R875" s="15"/>
    </row>
    <row r="876" hidden="1" spans="2:18">
      <c r="B876" s="28" t="s">
        <v>39</v>
      </c>
      <c r="C876" s="58">
        <v>45726</v>
      </c>
      <c r="D876" s="28" t="str">
        <f>VLOOKUP(B876,辅助信息!E:K,7,FALSE)</f>
        <v>JWDDCD2024101600090</v>
      </c>
      <c r="E876" s="28" t="str">
        <f>VLOOKUP(F876,辅助信息!A:B,2,FALSE)</f>
        <v>盘螺</v>
      </c>
      <c r="F876" s="28" t="s">
        <v>49</v>
      </c>
      <c r="G876" s="24">
        <v>6</v>
      </c>
      <c r="H876" s="24">
        <f>_xlfn._xlws.FILTER('[1]2025年已发货'!$E:$E,'[1]2025年已发货'!$F:$F&amp;'[1]2025年已发货'!$C:$C&amp;'[1]2025年已发货'!$G:$G&amp;'[1]2025年已发货'!$H:$H=C876&amp;F876&amp;I876&amp;J876,"未发货")</f>
        <v>6</v>
      </c>
      <c r="I876" s="28" t="str">
        <f>VLOOKUP(B876,辅助信息!E:I,3,FALSE)</f>
        <v>（达州市公共卫生临床医疗中心项目-一标-2号制作房）达州市通川区西外复兴镇公共卫生临床医疗中心项目</v>
      </c>
      <c r="J876" s="28" t="str">
        <f>VLOOKUP(B876,辅助信息!E:I,4,FALSE)</f>
        <v>潘建发</v>
      </c>
      <c r="K876" s="28">
        <f>VLOOKUP(J876,辅助信息!H:I,2,FALSE)</f>
        <v>13658059919</v>
      </c>
      <c r="L876" s="65" t="str">
        <f>VLOOKUP(B876,辅助信息!E:J,6,FALSE)</f>
        <v>提前联系到场规格,一天到场车辆不低于2车</v>
      </c>
      <c r="M876" s="79">
        <v>45724</v>
      </c>
      <c r="O876" s="49">
        <f ca="1" t="shared" si="28"/>
        <v>0</v>
      </c>
      <c r="P876" s="49">
        <f ca="1" t="shared" si="29"/>
        <v>112</v>
      </c>
      <c r="Q876" s="15" t="str">
        <f>VLOOKUP(B876,辅助信息!E:M,9,FALSE)</f>
        <v>ZTWM-CDGS-XS-2024-0205-五冶钢构-达州市通川区西外复兴镇及临近片区建设项目</v>
      </c>
      <c r="R876" s="15"/>
    </row>
    <row r="877" hidden="1" spans="2:18">
      <c r="B877" s="28" t="s">
        <v>39</v>
      </c>
      <c r="C877" s="58">
        <v>45726</v>
      </c>
      <c r="D877" s="28" t="str">
        <f>VLOOKUP(B877,辅助信息!E:K,7,FALSE)</f>
        <v>JWDDCD2024101600090</v>
      </c>
      <c r="E877" s="28" t="str">
        <f>VLOOKUP(F877,辅助信息!A:B,2,FALSE)</f>
        <v>盘螺</v>
      </c>
      <c r="F877" s="28" t="s">
        <v>40</v>
      </c>
      <c r="G877" s="24">
        <v>6</v>
      </c>
      <c r="H877" s="24" t="str">
        <f>_xlfn._xlws.FILTER('[1]2025年已发货'!$E:$E,'[1]2025年已发货'!$F:$F&amp;'[1]2025年已发货'!$C:$C&amp;'[1]2025年已发货'!$G:$G&amp;'[1]2025年已发货'!$H:$H=C877&amp;F877&amp;I877&amp;J877,"未发货")</f>
        <v>未发货</v>
      </c>
      <c r="I877" s="28" t="str">
        <f>VLOOKUP(B877,辅助信息!E:I,3,FALSE)</f>
        <v>（达州市公共卫生临床医疗中心项目-一标-2号制作房）达州市通川区西外复兴镇公共卫生临床医疗中心项目</v>
      </c>
      <c r="J877" s="28" t="str">
        <f>VLOOKUP(B877,辅助信息!E:I,4,FALSE)</f>
        <v>潘建发</v>
      </c>
      <c r="K877" s="28">
        <f>VLOOKUP(J877,辅助信息!H:I,2,FALSE)</f>
        <v>13658059919</v>
      </c>
      <c r="L877" s="66"/>
      <c r="M877" s="79">
        <v>45724</v>
      </c>
      <c r="O877" s="49">
        <f ca="1" t="shared" si="28"/>
        <v>0</v>
      </c>
      <c r="P877" s="49">
        <f ca="1" t="shared" si="29"/>
        <v>112</v>
      </c>
      <c r="Q877" s="15" t="str">
        <f>VLOOKUP(B877,辅助信息!E:M,9,FALSE)</f>
        <v>ZTWM-CDGS-XS-2024-0205-五冶钢构-达州市通川区西外复兴镇及临近片区建设项目</v>
      </c>
      <c r="R877" s="15"/>
    </row>
    <row r="878" hidden="1" spans="2:18">
      <c r="B878" s="28" t="s">
        <v>39</v>
      </c>
      <c r="C878" s="58">
        <v>45726</v>
      </c>
      <c r="D878" s="28" t="str">
        <f>VLOOKUP(B878,辅助信息!E:K,7,FALSE)</f>
        <v>JWDDCD2024101600090</v>
      </c>
      <c r="E878" s="28" t="str">
        <f>VLOOKUP(F878,辅助信息!A:B,2,FALSE)</f>
        <v>螺纹钢</v>
      </c>
      <c r="F878" s="28" t="s">
        <v>27</v>
      </c>
      <c r="G878" s="24">
        <v>25</v>
      </c>
      <c r="H878" s="24">
        <f>_xlfn._xlws.FILTER('[1]2025年已发货'!$E:$E,'[1]2025年已发货'!$F:$F&amp;'[1]2025年已发货'!$C:$C&amp;'[1]2025年已发货'!$G:$G&amp;'[1]2025年已发货'!$H:$H=C878&amp;F878&amp;I878&amp;J878,"未发货")</f>
        <v>22</v>
      </c>
      <c r="I878" s="28" t="str">
        <f>VLOOKUP(B878,辅助信息!E:I,3,FALSE)</f>
        <v>（达州市公共卫生临床医疗中心项目-一标-2号制作房）达州市通川区西外复兴镇公共卫生临床医疗中心项目</v>
      </c>
      <c r="J878" s="28" t="str">
        <f>VLOOKUP(B878,辅助信息!E:I,4,FALSE)</f>
        <v>潘建发</v>
      </c>
      <c r="K878" s="28">
        <f>VLOOKUP(J878,辅助信息!H:I,2,FALSE)</f>
        <v>13658059919</v>
      </c>
      <c r="L878" s="66"/>
      <c r="M878" s="79">
        <v>45724</v>
      </c>
      <c r="O878" s="49">
        <f ca="1" t="shared" si="28"/>
        <v>0</v>
      </c>
      <c r="P878" s="49">
        <f ca="1" t="shared" si="29"/>
        <v>112</v>
      </c>
      <c r="Q878" s="15" t="str">
        <f>VLOOKUP(B878,辅助信息!E:M,9,FALSE)</f>
        <v>ZTWM-CDGS-XS-2024-0205-五冶钢构-达州市通川区西外复兴镇及临近片区建设项目</v>
      </c>
      <c r="R878" s="15"/>
    </row>
    <row r="879" hidden="1" spans="2:18">
      <c r="B879" s="28" t="s">
        <v>39</v>
      </c>
      <c r="C879" s="58">
        <v>45726</v>
      </c>
      <c r="D879" s="28" t="str">
        <f>VLOOKUP(B879,辅助信息!E:K,7,FALSE)</f>
        <v>JWDDCD2024101600090</v>
      </c>
      <c r="E879" s="28" t="str">
        <f>VLOOKUP(F879,辅助信息!A:B,2,FALSE)</f>
        <v>螺纹钢</v>
      </c>
      <c r="F879" s="28" t="s">
        <v>19</v>
      </c>
      <c r="G879" s="24">
        <v>7</v>
      </c>
      <c r="H879" s="24">
        <f>_xlfn._xlws.FILTER('[1]2025年已发货'!$E:$E,'[1]2025年已发货'!$F:$F&amp;'[1]2025年已发货'!$C:$C&amp;'[1]2025年已发货'!$G:$G&amp;'[1]2025年已发货'!$H:$H=C879&amp;F879&amp;I879&amp;J879,"未发货")</f>
        <v>7</v>
      </c>
      <c r="I879" s="28" t="str">
        <f>VLOOKUP(B879,辅助信息!E:I,3,FALSE)</f>
        <v>（达州市公共卫生临床医疗中心项目-一标-2号制作房）达州市通川区西外复兴镇公共卫生临床医疗中心项目</v>
      </c>
      <c r="J879" s="28" t="str">
        <f>VLOOKUP(B879,辅助信息!E:I,4,FALSE)</f>
        <v>潘建发</v>
      </c>
      <c r="K879" s="28">
        <f>VLOOKUP(J879,辅助信息!H:I,2,FALSE)</f>
        <v>13658059919</v>
      </c>
      <c r="L879" s="64"/>
      <c r="M879" s="79">
        <v>45724</v>
      </c>
      <c r="O879" s="49">
        <f ca="1" t="shared" si="28"/>
        <v>0</v>
      </c>
      <c r="P879" s="49">
        <f ca="1" t="shared" si="29"/>
        <v>112</v>
      </c>
      <c r="Q879" s="15" t="str">
        <f>VLOOKUP(B879,辅助信息!E:M,9,FALSE)</f>
        <v>ZTWM-CDGS-XS-2024-0205-五冶钢构-达州市通川区西外复兴镇及临近片区建设项目</v>
      </c>
      <c r="R879" s="15"/>
    </row>
    <row r="880" ht="56.25" hidden="1" customHeight="1" spans="2:18">
      <c r="B880" s="28" t="s">
        <v>29</v>
      </c>
      <c r="C880" s="58">
        <v>45726</v>
      </c>
      <c r="D880" s="28" t="str">
        <f>VLOOKUP(B880,辅助信息!E:K,7,FALSE)</f>
        <v>JWDDCD2024102400111</v>
      </c>
      <c r="E880" s="28" t="str">
        <f>VLOOKUP(F880,辅助信息!A:B,2,FALSE)</f>
        <v>螺纹钢</v>
      </c>
      <c r="F880" s="28" t="s">
        <v>28</v>
      </c>
      <c r="G880" s="24">
        <v>70</v>
      </c>
      <c r="H880" s="24" t="str">
        <f>_xlfn._xlws.FILTER('[1]2025年已发货'!$E:$E,'[1]2025年已发货'!$F:$F&amp;'[1]2025年已发货'!$C:$C&amp;'[1]2025年已发货'!$G:$G&amp;'[1]2025年已发货'!$H:$H=C880&amp;F880&amp;I880&amp;J880,"未发货")</f>
        <v>未发货</v>
      </c>
      <c r="I880" s="28" t="str">
        <f>VLOOKUP(B880,辅助信息!E:I,3,FALSE)</f>
        <v>（五冶达州国道542项目-二工区黄家湾隧道工段）四川省达州市达川区赵固镇黄家坡</v>
      </c>
      <c r="J880" s="28" t="str">
        <f>VLOOKUP(B880,辅助信息!E:I,4,FALSE)</f>
        <v>罗永方</v>
      </c>
      <c r="K880" s="28">
        <f>VLOOKUP(J880,辅助信息!H:I,2,FALSE)</f>
        <v>13551450899</v>
      </c>
      <c r="L880" s="65" t="str">
        <f>VLOOKUP(B880,辅助信息!E:J,6,FALSE)</f>
        <v>五冶建设送货单,4份材质书,送货车型9.6米,装货前联系收货人核实到场规格,没提前告知进场规格现场不给予接收</v>
      </c>
      <c r="M880" s="79">
        <v>45726</v>
      </c>
      <c r="O880" s="49">
        <f ca="1" t="shared" si="28"/>
        <v>0</v>
      </c>
      <c r="P880" s="49">
        <f ca="1" t="shared" si="29"/>
        <v>110</v>
      </c>
      <c r="Q880" s="15" t="str">
        <f>VLOOKUP(B880,辅助信息!E:M,9,FALSE)</f>
        <v>ZTWM-CDGS-XS-2024-0181-五冶天府-国道542项目（二批次）</v>
      </c>
      <c r="R880" s="15"/>
    </row>
    <row r="881" hidden="1" spans="2:18">
      <c r="B881" s="28" t="s">
        <v>54</v>
      </c>
      <c r="C881" s="58">
        <v>45726</v>
      </c>
      <c r="D881" s="28" t="str">
        <f>VLOOKUP(B881,辅助信息!E:K,7,FALSE)</f>
        <v>JWDDCD2024102400111</v>
      </c>
      <c r="E881" s="28" t="str">
        <f>VLOOKUP(F881,辅助信息!A:B,2,FALSE)</f>
        <v>螺纹钢</v>
      </c>
      <c r="F881" s="28" t="s">
        <v>32</v>
      </c>
      <c r="G881" s="24">
        <f>46-27</f>
        <v>19</v>
      </c>
      <c r="H881" s="24" t="str">
        <f>_xlfn._xlws.FILTER('[1]2025年已发货'!$E:$E,'[1]2025年已发货'!$F:$F&amp;'[1]2025年已发货'!$C:$C&amp;'[1]2025年已发货'!$G:$G&amp;'[1]2025年已发货'!$H:$H=C881&amp;F881&amp;I881&amp;J881,"未发货")</f>
        <v>未发货</v>
      </c>
      <c r="I881" s="28" t="str">
        <f>VLOOKUP(B881,辅助信息!E:I,3,FALSE)</f>
        <v>（五冶达州国道542项目-二工区巴河特大桥工段-5号墩）四川省达州市达川区石梯镇固家村村民委员会</v>
      </c>
      <c r="J881" s="28" t="str">
        <f>VLOOKUP(B881,辅助信息!E:I,4,FALSE)</f>
        <v>谭福中</v>
      </c>
      <c r="K881" s="28">
        <f>VLOOKUP(J881,辅助信息!H:I,2,FALSE)</f>
        <v>15828538619</v>
      </c>
      <c r="L881" s="65" t="str">
        <f>VLOOKUP(B881,辅助信息!E:J,6,FALSE)</f>
        <v>五冶建设送货单,4份材质书,送货车型13米,装货前联系收货人核实到场规格,没提前告知进场规格现场不给予接收</v>
      </c>
      <c r="M881" s="79">
        <v>45728</v>
      </c>
      <c r="O881" s="49">
        <f ca="1" t="shared" si="28"/>
        <v>0</v>
      </c>
      <c r="P881" s="49">
        <f ca="1" t="shared" si="29"/>
        <v>108</v>
      </c>
      <c r="Q881" s="15" t="str">
        <f>VLOOKUP(B881,辅助信息!E:M,9,FALSE)</f>
        <v>ZTWM-CDGS-XS-2024-0181-五冶天府-国道542项目（二批次）</v>
      </c>
      <c r="R881" s="15"/>
    </row>
    <row r="882" hidden="1" spans="2:18">
      <c r="B882" s="28" t="s">
        <v>54</v>
      </c>
      <c r="C882" s="58">
        <v>45726</v>
      </c>
      <c r="D882" s="28" t="str">
        <f>VLOOKUP(B882,辅助信息!E:K,7,FALSE)</f>
        <v>JWDDCD2024102400111</v>
      </c>
      <c r="E882" s="28" t="str">
        <f>VLOOKUP(F882,辅助信息!A:B,2,FALSE)</f>
        <v>螺纹钢</v>
      </c>
      <c r="F882" s="28" t="s">
        <v>52</v>
      </c>
      <c r="G882" s="24">
        <v>2</v>
      </c>
      <c r="H882" s="24" t="str">
        <f>_xlfn._xlws.FILTER('[1]2025年已发货'!$E:$E,'[1]2025年已发货'!$F:$F&amp;'[1]2025年已发货'!$C:$C&amp;'[1]2025年已发货'!$G:$G&amp;'[1]2025年已发货'!$H:$H=C882&amp;F882&amp;I882&amp;J882,"未发货")</f>
        <v>未发货</v>
      </c>
      <c r="I882" s="28" t="str">
        <f>VLOOKUP(B882,辅助信息!E:I,3,FALSE)</f>
        <v>（五冶达州国道542项目-二工区巴河特大桥工段-5号墩）四川省达州市达川区石梯镇固家村村民委员会</v>
      </c>
      <c r="J882" s="28" t="str">
        <f>VLOOKUP(B882,辅助信息!E:I,4,FALSE)</f>
        <v>谭福中</v>
      </c>
      <c r="K882" s="28">
        <f>VLOOKUP(J882,辅助信息!H:I,2,FALSE)</f>
        <v>15828538619</v>
      </c>
      <c r="L882" s="64"/>
      <c r="M882" s="79">
        <v>45728</v>
      </c>
      <c r="O882" s="49">
        <f ca="1" t="shared" si="28"/>
        <v>0</v>
      </c>
      <c r="P882" s="49">
        <f ca="1" t="shared" si="29"/>
        <v>108</v>
      </c>
      <c r="Q882" s="15" t="str">
        <f>VLOOKUP(B882,辅助信息!E:M,9,FALSE)</f>
        <v>ZTWM-CDGS-XS-2024-0181-五冶天府-国道542项目（二批次）</v>
      </c>
      <c r="R882" s="15"/>
    </row>
    <row r="883" hidden="1" spans="2:18">
      <c r="B883" s="28" t="s">
        <v>47</v>
      </c>
      <c r="C883" s="58">
        <v>45726</v>
      </c>
      <c r="D883" s="28" t="str">
        <f>VLOOKUP(B883,辅助信息!E:K,7,FALSE)</f>
        <v>JWDDCD2025052800131</v>
      </c>
      <c r="E883" s="28" t="str">
        <f>VLOOKUP(F883,辅助信息!A:B,2,FALSE)</f>
        <v>盘螺</v>
      </c>
      <c r="F883" s="28" t="s">
        <v>40</v>
      </c>
      <c r="G883" s="24">
        <v>17</v>
      </c>
      <c r="H883" s="24">
        <f>_xlfn._xlws.FILTER('[1]2025年已发货'!$E:$E,'[1]2025年已发货'!$F:$F&amp;'[1]2025年已发货'!$C:$C&amp;'[1]2025年已发货'!$G:$G&amp;'[1]2025年已发货'!$H:$H=C883&amp;F883&amp;I883&amp;J883,"未发货")</f>
        <v>17</v>
      </c>
      <c r="I883" s="28" t="str">
        <f>VLOOKUP(B883,辅助信息!E:I,3,FALSE)</f>
        <v>（商投建工达州中医药科技园-1工区）达州市通川区达州中医药职业学院犀牛大道北段</v>
      </c>
      <c r="J883" s="28" t="str">
        <f>VLOOKUP(B883,辅助信息!E:I,4,FALSE)</f>
        <v>程黄刚</v>
      </c>
      <c r="K883" s="28">
        <f>VLOOKUP(J883,辅助信息!H:I,2,FALSE)</f>
        <v>15108211617</v>
      </c>
      <c r="L883" s="65" t="str">
        <f>VLOOKUP(B884,辅助信息!E:J,6,FALSE)</f>
        <v>控制炉批号！多了现场不收！,优先安排达钢,提前联系到场规格及数量</v>
      </c>
      <c r="M883" s="79">
        <v>45726</v>
      </c>
      <c r="O883" s="49">
        <f ca="1" t="shared" si="28"/>
        <v>0</v>
      </c>
      <c r="P883" s="49">
        <f ca="1" t="shared" si="29"/>
        <v>110</v>
      </c>
      <c r="Q883" s="15" t="str">
        <f>VLOOKUP(B883,辅助信息!E:M,9,FALSE)</f>
        <v>ZTWM-CDGS-XS-2024-0134-商投建工达州中医药科技成果示范园项目</v>
      </c>
      <c r="R883" s="15"/>
    </row>
    <row r="884" hidden="1" spans="2:18">
      <c r="B884" s="28" t="s">
        <v>47</v>
      </c>
      <c r="C884" s="58">
        <v>45726</v>
      </c>
      <c r="D884" s="28" t="str">
        <f>VLOOKUP(B884,辅助信息!E:K,7,FALSE)</f>
        <v>JWDDCD2025052800131</v>
      </c>
      <c r="E884" s="28" t="str">
        <f>VLOOKUP(F884,辅助信息!A:B,2,FALSE)</f>
        <v>螺纹钢</v>
      </c>
      <c r="F884" s="28" t="s">
        <v>19</v>
      </c>
      <c r="G884" s="24">
        <v>6</v>
      </c>
      <c r="H884" s="24">
        <f>_xlfn._xlws.FILTER('[1]2025年已发货'!$E:$E,'[1]2025年已发货'!$F:$F&amp;'[1]2025年已发货'!$C:$C&amp;'[1]2025年已发货'!$G:$G&amp;'[1]2025年已发货'!$H:$H=C884&amp;F884&amp;I884&amp;J884,"未发货")</f>
        <v>6</v>
      </c>
      <c r="I884" s="28" t="str">
        <f>VLOOKUP(B884,辅助信息!E:I,3,FALSE)</f>
        <v>（商投建工达州中医药科技园-1工区）达州市通川区达州中医药职业学院犀牛大道北段</v>
      </c>
      <c r="J884" s="28" t="str">
        <f>VLOOKUP(B884,辅助信息!E:I,4,FALSE)</f>
        <v>程黄刚</v>
      </c>
      <c r="K884" s="28">
        <f>VLOOKUP(J884,辅助信息!H:I,2,FALSE)</f>
        <v>15108211617</v>
      </c>
      <c r="L884" s="66"/>
      <c r="M884" s="79">
        <v>45726</v>
      </c>
      <c r="O884" s="49">
        <f ca="1" t="shared" si="28"/>
        <v>0</v>
      </c>
      <c r="P884" s="49">
        <f ca="1" t="shared" si="29"/>
        <v>110</v>
      </c>
      <c r="Q884" s="15" t="str">
        <f>VLOOKUP(B884,辅助信息!E:M,9,FALSE)</f>
        <v>ZTWM-CDGS-XS-2024-0134-商投建工达州中医药科技成果示范园项目</v>
      </c>
      <c r="R884" s="15"/>
    </row>
    <row r="885" hidden="1" spans="2:18">
      <c r="B885" s="28" t="s">
        <v>47</v>
      </c>
      <c r="C885" s="58">
        <v>45726</v>
      </c>
      <c r="D885" s="28" t="str">
        <f>VLOOKUP(B885,辅助信息!E:K,7,FALSE)</f>
        <v>JWDDCD2025052800131</v>
      </c>
      <c r="E885" s="28" t="str">
        <f>VLOOKUP(F885,辅助信息!A:B,2,FALSE)</f>
        <v>螺纹钢</v>
      </c>
      <c r="F885" s="28" t="s">
        <v>33</v>
      </c>
      <c r="G885" s="24">
        <v>35</v>
      </c>
      <c r="H885" s="24">
        <f>_xlfn._xlws.FILTER('[1]2025年已发货'!$E:$E,'[1]2025年已发货'!$F:$F&amp;'[1]2025年已发货'!$C:$C&amp;'[1]2025年已发货'!$G:$G&amp;'[1]2025年已发货'!$H:$H=C885&amp;F885&amp;I885&amp;J885,"未发货")</f>
        <v>35</v>
      </c>
      <c r="I885" s="28" t="str">
        <f>VLOOKUP(B885,辅助信息!E:I,3,FALSE)</f>
        <v>（商投建工达州中医药科技园-1工区）达州市通川区达州中医药职业学院犀牛大道北段</v>
      </c>
      <c r="J885" s="28" t="str">
        <f>VLOOKUP(B885,辅助信息!E:I,4,FALSE)</f>
        <v>程黄刚</v>
      </c>
      <c r="K885" s="28">
        <f>VLOOKUP(J885,辅助信息!H:I,2,FALSE)</f>
        <v>15108211617</v>
      </c>
      <c r="L885" s="66"/>
      <c r="M885" s="79">
        <v>45726</v>
      </c>
      <c r="O885" s="49">
        <f ca="1" t="shared" si="28"/>
        <v>0</v>
      </c>
      <c r="P885" s="49">
        <f ca="1" t="shared" si="29"/>
        <v>110</v>
      </c>
      <c r="Q885" s="15" t="str">
        <f>VLOOKUP(B885,辅助信息!E:M,9,FALSE)</f>
        <v>ZTWM-CDGS-XS-2024-0134-商投建工达州中医药科技成果示范园项目</v>
      </c>
      <c r="R885" s="15"/>
    </row>
    <row r="886" hidden="1" spans="2:18">
      <c r="B886" s="28" t="s">
        <v>47</v>
      </c>
      <c r="C886" s="58">
        <v>45726</v>
      </c>
      <c r="D886" s="28" t="str">
        <f>VLOOKUP(B886,辅助信息!E:K,7,FALSE)</f>
        <v>JWDDCD2025052800131</v>
      </c>
      <c r="E886" s="28" t="str">
        <f>VLOOKUP(F886,辅助信息!A:B,2,FALSE)</f>
        <v>螺纹钢</v>
      </c>
      <c r="F886" s="28" t="s">
        <v>18</v>
      </c>
      <c r="G886" s="24">
        <v>77</v>
      </c>
      <c r="H886" s="24">
        <f>_xlfn._xlws.FILTER('[1]2025年已发货'!$E:$E,'[1]2025年已发货'!$F:$F&amp;'[1]2025年已发货'!$C:$C&amp;'[1]2025年已发货'!$G:$G&amp;'[1]2025年已发货'!$H:$H=C886&amp;F886&amp;I886&amp;J886,"未发货")</f>
        <v>82</v>
      </c>
      <c r="I886" s="28" t="str">
        <f>VLOOKUP(B886,辅助信息!E:I,3,FALSE)</f>
        <v>（商投建工达州中医药科技园-1工区）达州市通川区达州中医药职业学院犀牛大道北段</v>
      </c>
      <c r="J886" s="28" t="str">
        <f>VLOOKUP(B886,辅助信息!E:I,4,FALSE)</f>
        <v>程黄刚</v>
      </c>
      <c r="K886" s="28">
        <f>VLOOKUP(J886,辅助信息!H:I,2,FALSE)</f>
        <v>15108211617</v>
      </c>
      <c r="L886" s="64"/>
      <c r="M886" s="79">
        <v>45726</v>
      </c>
      <c r="O886" s="49">
        <f ca="1" t="shared" si="28"/>
        <v>0</v>
      </c>
      <c r="P886" s="49">
        <f ca="1" t="shared" si="29"/>
        <v>110</v>
      </c>
      <c r="Q886" s="15" t="str">
        <f>VLOOKUP(B886,辅助信息!E:M,9,FALSE)</f>
        <v>ZTWM-CDGS-XS-2024-0134-商投建工达州中医药科技成果示范园项目</v>
      </c>
      <c r="R886" s="15"/>
    </row>
    <row r="887" hidden="1" spans="2:18">
      <c r="B887" s="28" t="s">
        <v>20</v>
      </c>
      <c r="C887" s="58">
        <v>45726</v>
      </c>
      <c r="D887" s="28" t="str">
        <f>VLOOKUP(B887,辅助信息!E:K,7,FALSE)</f>
        <v>JWDDCD2025051000019</v>
      </c>
      <c r="E887" s="28" t="str">
        <f>VLOOKUP(F887,辅助信息!A:B,2,FALSE)</f>
        <v>盘螺</v>
      </c>
      <c r="F887" s="28" t="s">
        <v>49</v>
      </c>
      <c r="G887" s="24">
        <v>8</v>
      </c>
      <c r="H887" s="24" t="str">
        <f>_xlfn._xlws.FILTER('[1]2025年已发货'!$E:$E,'[1]2025年已发货'!$F:$F&amp;'[1]2025年已发货'!$C:$C&amp;'[1]2025年已发货'!$G:$G&amp;'[1]2025年已发货'!$H:$H=C887&amp;F887&amp;I887&amp;J887,"未发货")</f>
        <v>未发货</v>
      </c>
      <c r="I887" s="28" t="str">
        <f>VLOOKUP(B887,辅助信息!E:I,3,FALSE)</f>
        <v>(五冶钢构医学科学产业园建设项目房建三部-一标（7-2）)四川省南充市顺庆区搬罾街道学府大道二段</v>
      </c>
      <c r="J887" s="28" t="str">
        <f>VLOOKUP(B887,辅助信息!E:I,4,FALSE)</f>
        <v>郑林</v>
      </c>
      <c r="K887" s="28">
        <f>VLOOKUP(J887,辅助信息!H:I,2,FALSE)</f>
        <v>18349955455</v>
      </c>
      <c r="L887" s="65" t="str">
        <f>VLOOKUP(B888,辅助信息!E:J,6,FALSE)</f>
        <v>送货单：送货单位：南充思临新材料科技有限公司,收货单位：五冶集团川北(南充)建设有限公司,项目名称：南充医学科学产业园,送货车型13米,装货前联系收货人核实到场规格</v>
      </c>
      <c r="M887" s="79">
        <v>45727</v>
      </c>
      <c r="O887" s="49">
        <f ca="1" t="shared" si="28"/>
        <v>0</v>
      </c>
      <c r="P887" s="49">
        <f ca="1" t="shared" si="29"/>
        <v>109</v>
      </c>
      <c r="Q887" s="15" t="str">
        <f>VLOOKUP(B887,辅助信息!E:M,9,FALSE)</f>
        <v>ZTWM-CDGS-XS-2024-0248-五冶钢构-南充市医学院项目</v>
      </c>
      <c r="R887" s="15"/>
    </row>
    <row r="888" hidden="1" spans="2:18">
      <c r="B888" s="28" t="s">
        <v>20</v>
      </c>
      <c r="C888" s="58">
        <v>45726</v>
      </c>
      <c r="D888" s="28" t="str">
        <f>VLOOKUP(B888,辅助信息!E:K,7,FALSE)</f>
        <v>JWDDCD2025051000019</v>
      </c>
      <c r="E888" s="28" t="str">
        <f>VLOOKUP(F888,辅助信息!A:B,2,FALSE)</f>
        <v>盘螺</v>
      </c>
      <c r="F888" s="28" t="s">
        <v>40</v>
      </c>
      <c r="G888" s="24">
        <v>4</v>
      </c>
      <c r="H888" s="24" t="str">
        <f>_xlfn._xlws.FILTER('[1]2025年已发货'!$E:$E,'[1]2025年已发货'!$F:$F&amp;'[1]2025年已发货'!$C:$C&amp;'[1]2025年已发货'!$G:$G&amp;'[1]2025年已发货'!$H:$H=C888&amp;F888&amp;I888&amp;J888,"未发货")</f>
        <v>未发货</v>
      </c>
      <c r="I888" s="28" t="str">
        <f>VLOOKUP(B888,辅助信息!E:I,3,FALSE)</f>
        <v>(五冶钢构医学科学产业园建设项目房建三部-一标（7-2）)四川省南充市顺庆区搬罾街道学府大道二段</v>
      </c>
      <c r="J888" s="28" t="str">
        <f>VLOOKUP(B888,辅助信息!E:I,4,FALSE)</f>
        <v>郑林</v>
      </c>
      <c r="K888" s="28">
        <f>VLOOKUP(J888,辅助信息!H:I,2,FALSE)</f>
        <v>18349955455</v>
      </c>
      <c r="L888" s="66"/>
      <c r="M888" s="79">
        <v>45727</v>
      </c>
      <c r="O888" s="49">
        <f ca="1" t="shared" si="28"/>
        <v>0</v>
      </c>
      <c r="P888" s="49">
        <f ca="1" t="shared" si="29"/>
        <v>109</v>
      </c>
      <c r="Q888" s="15" t="str">
        <f>VLOOKUP(B888,辅助信息!E:M,9,FALSE)</f>
        <v>ZTWM-CDGS-XS-2024-0248-五冶钢构-南充市医学院项目</v>
      </c>
      <c r="R888" s="15"/>
    </row>
    <row r="889" hidden="1" spans="2:18">
      <c r="B889" s="28" t="s">
        <v>20</v>
      </c>
      <c r="C889" s="58">
        <v>45726</v>
      </c>
      <c r="D889" s="28" t="str">
        <f>VLOOKUP(B889,辅助信息!E:K,7,FALSE)</f>
        <v>JWDDCD2025051000019</v>
      </c>
      <c r="E889" s="28" t="str">
        <f>VLOOKUP(F889,辅助信息!A:B,2,FALSE)</f>
        <v>盘螺</v>
      </c>
      <c r="F889" s="28" t="s">
        <v>41</v>
      </c>
      <c r="G889" s="24">
        <v>6</v>
      </c>
      <c r="H889" s="24" t="str">
        <f>_xlfn._xlws.FILTER('[1]2025年已发货'!$E:$E,'[1]2025年已发货'!$F:$F&amp;'[1]2025年已发货'!$C:$C&amp;'[1]2025年已发货'!$G:$G&amp;'[1]2025年已发货'!$H:$H=C889&amp;F889&amp;I889&amp;J889,"未发货")</f>
        <v>未发货</v>
      </c>
      <c r="I889" s="28" t="str">
        <f>VLOOKUP(B889,辅助信息!E:I,3,FALSE)</f>
        <v>(五冶钢构医学科学产业园建设项目房建三部-一标（7-2）)四川省南充市顺庆区搬罾街道学府大道二段</v>
      </c>
      <c r="J889" s="28" t="str">
        <f>VLOOKUP(B889,辅助信息!E:I,4,FALSE)</f>
        <v>郑林</v>
      </c>
      <c r="K889" s="28">
        <f>VLOOKUP(J889,辅助信息!H:I,2,FALSE)</f>
        <v>18349955455</v>
      </c>
      <c r="L889" s="66"/>
      <c r="M889" s="79">
        <v>45727</v>
      </c>
      <c r="O889" s="49">
        <f ca="1" t="shared" si="28"/>
        <v>0</v>
      </c>
      <c r="P889" s="49">
        <f ca="1" t="shared" si="29"/>
        <v>109</v>
      </c>
      <c r="Q889" s="15" t="str">
        <f>VLOOKUP(B889,辅助信息!E:M,9,FALSE)</f>
        <v>ZTWM-CDGS-XS-2024-0248-五冶钢构-南充市医学院项目</v>
      </c>
      <c r="R889" s="15"/>
    </row>
    <row r="890" hidden="1" spans="2:18">
      <c r="B890" s="28" t="s">
        <v>20</v>
      </c>
      <c r="C890" s="58">
        <v>45726</v>
      </c>
      <c r="D890" s="28" t="str">
        <f>VLOOKUP(B890,辅助信息!E:K,7,FALSE)</f>
        <v>JWDDCD2025051000019</v>
      </c>
      <c r="E890" s="28" t="str">
        <f>VLOOKUP(F890,辅助信息!A:B,2,FALSE)</f>
        <v>盘螺</v>
      </c>
      <c r="F890" s="28" t="s">
        <v>26</v>
      </c>
      <c r="G890" s="24">
        <v>9</v>
      </c>
      <c r="H890" s="24" t="str">
        <f>_xlfn._xlws.FILTER('[1]2025年已发货'!$E:$E,'[1]2025年已发货'!$F:$F&amp;'[1]2025年已发货'!$C:$C&amp;'[1]2025年已发货'!$G:$G&amp;'[1]2025年已发货'!$H:$H=C890&amp;F890&amp;I890&amp;J890,"未发货")</f>
        <v>未发货</v>
      </c>
      <c r="I890" s="28" t="str">
        <f>VLOOKUP(B890,辅助信息!E:I,3,FALSE)</f>
        <v>(五冶钢构医学科学产业园建设项目房建三部-一标（7-2）)四川省南充市顺庆区搬罾街道学府大道二段</v>
      </c>
      <c r="J890" s="28" t="str">
        <f>VLOOKUP(B890,辅助信息!E:I,4,FALSE)</f>
        <v>郑林</v>
      </c>
      <c r="K890" s="28">
        <f>VLOOKUP(J890,辅助信息!H:I,2,FALSE)</f>
        <v>18349955455</v>
      </c>
      <c r="L890" s="66"/>
      <c r="M890" s="79">
        <v>45727</v>
      </c>
      <c r="O890" s="49">
        <f ca="1" t="shared" si="28"/>
        <v>0</v>
      </c>
      <c r="P890" s="49">
        <f ca="1" t="shared" si="29"/>
        <v>109</v>
      </c>
      <c r="Q890" s="15" t="str">
        <f>VLOOKUP(B890,辅助信息!E:M,9,FALSE)</f>
        <v>ZTWM-CDGS-XS-2024-0248-五冶钢构-南充市医学院项目</v>
      </c>
      <c r="R890" s="15"/>
    </row>
    <row r="891" hidden="1" spans="2:18">
      <c r="B891" s="28" t="s">
        <v>20</v>
      </c>
      <c r="C891" s="58">
        <v>45726</v>
      </c>
      <c r="D891" s="28" t="str">
        <f>VLOOKUP(B891,辅助信息!E:K,7,FALSE)</f>
        <v>JWDDCD2025051000019</v>
      </c>
      <c r="E891" s="28" t="str">
        <f>VLOOKUP(F891,辅助信息!A:B,2,FALSE)</f>
        <v>螺纹钢</v>
      </c>
      <c r="F891" s="28" t="s">
        <v>46</v>
      </c>
      <c r="G891" s="24">
        <v>8</v>
      </c>
      <c r="H891" s="24" t="str">
        <f>_xlfn._xlws.FILTER('[1]2025年已发货'!$E:$E,'[1]2025年已发货'!$F:$F&amp;'[1]2025年已发货'!$C:$C&amp;'[1]2025年已发货'!$G:$G&amp;'[1]2025年已发货'!$H:$H=C891&amp;F891&amp;I891&amp;J891,"未发货")</f>
        <v>未发货</v>
      </c>
      <c r="I891" s="28" t="str">
        <f>VLOOKUP(B891,辅助信息!E:I,3,FALSE)</f>
        <v>(五冶钢构医学科学产业园建设项目房建三部-一标（7-2）)四川省南充市顺庆区搬罾街道学府大道二段</v>
      </c>
      <c r="J891" s="28" t="str">
        <f>VLOOKUP(B891,辅助信息!E:I,4,FALSE)</f>
        <v>郑林</v>
      </c>
      <c r="K891" s="28">
        <f>VLOOKUP(J891,辅助信息!H:I,2,FALSE)</f>
        <v>18349955455</v>
      </c>
      <c r="L891" s="66"/>
      <c r="M891" s="79">
        <v>45727</v>
      </c>
      <c r="O891" s="49">
        <f ca="1" t="shared" si="28"/>
        <v>0</v>
      </c>
      <c r="P891" s="49">
        <f ca="1" t="shared" si="29"/>
        <v>109</v>
      </c>
      <c r="Q891" s="15" t="str">
        <f>VLOOKUP(B891,辅助信息!E:M,9,FALSE)</f>
        <v>ZTWM-CDGS-XS-2024-0248-五冶钢构-南充市医学院项目</v>
      </c>
      <c r="R891" s="15"/>
    </row>
    <row r="892" hidden="1" spans="2:18">
      <c r="B892" s="28" t="s">
        <v>117</v>
      </c>
      <c r="C892" s="58">
        <v>45726</v>
      </c>
      <c r="D892" s="28" t="str">
        <f>VLOOKUP(B892,辅助信息!E:K,7,FALSE)</f>
        <v>JWDDCD2025051000019</v>
      </c>
      <c r="E892" s="28" t="str">
        <f>VLOOKUP(F892,辅助信息!A:B,2,FALSE)</f>
        <v>盘螺</v>
      </c>
      <c r="F892" s="28" t="s">
        <v>40</v>
      </c>
      <c r="G892" s="24">
        <v>8</v>
      </c>
      <c r="H892" s="24">
        <f>_xlfn._xlws.FILTER('[1]2025年已发货'!$E:$E,'[1]2025年已发货'!$F:$F&amp;'[1]2025年已发货'!$C:$C&amp;'[1]2025年已发货'!$G:$G&amp;'[1]2025年已发货'!$H:$H=C892&amp;F892&amp;I892&amp;J892,"未发货")</f>
        <v>8</v>
      </c>
      <c r="I892" s="28" t="str">
        <f>VLOOKUP(B892,辅助信息!E:I,3,FALSE)</f>
        <v>(五冶钢构医学科学产业园建设项目房建三部-配套用房及围墙)四川省南充市顺庆区搬罾街道学府大道二段</v>
      </c>
      <c r="J892" s="28" t="str">
        <f>VLOOKUP(B892,辅助信息!E:I,4,FALSE)</f>
        <v>郑林</v>
      </c>
      <c r="K892" s="28">
        <f>VLOOKUP(J892,辅助信息!H:I,2,FALSE)</f>
        <v>18349955455</v>
      </c>
      <c r="L892" s="66"/>
      <c r="M892" s="79">
        <v>45727</v>
      </c>
      <c r="O892" s="49">
        <f ca="1" t="shared" si="28"/>
        <v>0</v>
      </c>
      <c r="P892" s="49">
        <f ca="1" t="shared" si="29"/>
        <v>109</v>
      </c>
      <c r="Q892" s="15" t="str">
        <f>VLOOKUP(B892,辅助信息!E:M,9,FALSE)</f>
        <v>ZTWM-CDGS-XS-2024-0248-五冶钢构-南充市医学院项目</v>
      </c>
      <c r="R892" s="15"/>
    </row>
    <row r="893" hidden="1" spans="2:18">
      <c r="B893" s="28" t="s">
        <v>117</v>
      </c>
      <c r="C893" s="58">
        <v>45726</v>
      </c>
      <c r="D893" s="28" t="str">
        <f>VLOOKUP(B893,辅助信息!E:K,7,FALSE)</f>
        <v>JWDDCD2025051000019</v>
      </c>
      <c r="E893" s="28" t="str">
        <f>VLOOKUP(F893,辅助信息!A:B,2,FALSE)</f>
        <v>螺纹钢</v>
      </c>
      <c r="F893" s="28" t="s">
        <v>27</v>
      </c>
      <c r="G893" s="24">
        <v>26</v>
      </c>
      <c r="H893" s="24">
        <f>_xlfn._xlws.FILTER('[1]2025年已发货'!$E:$E,'[1]2025年已发货'!$F:$F&amp;'[1]2025年已发货'!$C:$C&amp;'[1]2025年已发货'!$G:$G&amp;'[1]2025年已发货'!$H:$H=C893&amp;F893&amp;I893&amp;J893,"未发货")</f>
        <v>26</v>
      </c>
      <c r="I893" s="28" t="str">
        <f>VLOOKUP(B893,辅助信息!E:I,3,FALSE)</f>
        <v>(五冶钢构医学科学产业园建设项目房建三部-配套用房及围墙)四川省南充市顺庆区搬罾街道学府大道二段</v>
      </c>
      <c r="J893" s="28" t="str">
        <f>VLOOKUP(B893,辅助信息!E:I,4,FALSE)</f>
        <v>郑林</v>
      </c>
      <c r="K893" s="28">
        <f>VLOOKUP(J893,辅助信息!H:I,2,FALSE)</f>
        <v>18349955455</v>
      </c>
      <c r="L893" s="64"/>
      <c r="M893" s="79">
        <v>45727</v>
      </c>
      <c r="O893" s="49">
        <f ca="1" t="shared" si="28"/>
        <v>0</v>
      </c>
      <c r="P893" s="49">
        <f ca="1" t="shared" si="29"/>
        <v>109</v>
      </c>
      <c r="Q893" s="15" t="str">
        <f>VLOOKUP(B893,辅助信息!E:M,9,FALSE)</f>
        <v>ZTWM-CDGS-XS-2024-0248-五冶钢构-南充市医学院项目</v>
      </c>
      <c r="R893" s="15"/>
    </row>
    <row r="894" hidden="1" spans="2:18">
      <c r="B894" s="28" t="s">
        <v>72</v>
      </c>
      <c r="C894" s="58">
        <v>45726</v>
      </c>
      <c r="D894" s="28" t="str">
        <f>VLOOKUP(B894,辅助信息!E:K,7,FALSE)</f>
        <v>JWDDCD2025051000019</v>
      </c>
      <c r="E894" s="28" t="str">
        <f>VLOOKUP(F894,辅助信息!A:B,2,FALSE)</f>
        <v>盘螺</v>
      </c>
      <c r="F894" s="28" t="s">
        <v>40</v>
      </c>
      <c r="G894" s="24">
        <v>20</v>
      </c>
      <c r="H894" s="24">
        <f>_xlfn._xlws.FILTER('[1]2025年已发货'!$E:$E,'[1]2025年已发货'!$F:$F&amp;'[1]2025年已发货'!$C:$C&amp;'[1]2025年已发货'!$G:$G&amp;'[1]2025年已发货'!$H:$H=C894&amp;F894&amp;I894&amp;J894,"未发货")</f>
        <v>20</v>
      </c>
      <c r="I894" s="28" t="str">
        <f>VLOOKUP(B894,辅助信息!E:I,3,FALSE)</f>
        <v>(五冶钢构医学科学产业园建设项目房建二部-网羽馆（6-5）)四川省南充市顺庆区搬罾街道学府大道二段</v>
      </c>
      <c r="J894" s="28" t="str">
        <f>VLOOKUP(B894,辅助信息!E:I,4,FALSE)</f>
        <v>安南</v>
      </c>
      <c r="K894" s="28">
        <f>VLOOKUP(J894,辅助信息!H:I,2,FALSE)</f>
        <v>19950525030</v>
      </c>
      <c r="L894" s="65" t="str">
        <f>VLOOKUP(B895,辅助信息!E:J,6,FALSE)</f>
        <v>送货单：送货单位：南充思临新材料科技有限公司,收货单位：五冶集团川北(南充)建设有限公司,项目名称：南充医学科学产业园,送货车型13米,装货前联系收货人核实到场规格</v>
      </c>
      <c r="M894" s="79">
        <v>45727</v>
      </c>
      <c r="O894" s="49">
        <f ca="1" t="shared" si="28"/>
        <v>0</v>
      </c>
      <c r="P894" s="49">
        <f ca="1" t="shared" si="29"/>
        <v>109</v>
      </c>
      <c r="Q894" s="15" t="str">
        <f>VLOOKUP(B894,辅助信息!E:M,9,FALSE)</f>
        <v>ZTWM-CDGS-XS-2024-0248-五冶钢构-南充市医学院项目</v>
      </c>
      <c r="R894" s="15"/>
    </row>
    <row r="895" hidden="1" spans="2:18">
      <c r="B895" s="28" t="s">
        <v>72</v>
      </c>
      <c r="C895" s="58">
        <v>45726</v>
      </c>
      <c r="D895" s="28" t="str">
        <f>VLOOKUP(B895,辅助信息!E:K,7,FALSE)</f>
        <v>JWDDCD2025051000019</v>
      </c>
      <c r="E895" s="28" t="str">
        <f>VLOOKUP(F895,辅助信息!A:B,2,FALSE)</f>
        <v>螺纹钢</v>
      </c>
      <c r="F895" s="28" t="s">
        <v>27</v>
      </c>
      <c r="G895" s="24">
        <v>3</v>
      </c>
      <c r="H895" s="24">
        <f>_xlfn._xlws.FILTER('[1]2025年已发货'!$E:$E,'[1]2025年已发货'!$F:$F&amp;'[1]2025年已发货'!$C:$C&amp;'[1]2025年已发货'!$G:$G&amp;'[1]2025年已发货'!$H:$H=C895&amp;F895&amp;I895&amp;J895,"未发货")</f>
        <v>3</v>
      </c>
      <c r="I895" s="28" t="str">
        <f>VLOOKUP(B895,辅助信息!E:I,3,FALSE)</f>
        <v>(五冶钢构医学科学产业园建设项目房建二部-网羽馆（6-5）)四川省南充市顺庆区搬罾街道学府大道二段</v>
      </c>
      <c r="J895" s="28" t="str">
        <f>VLOOKUP(B895,辅助信息!E:I,4,FALSE)</f>
        <v>安南</v>
      </c>
      <c r="K895" s="28">
        <f>VLOOKUP(J895,辅助信息!H:I,2,FALSE)</f>
        <v>19950525030</v>
      </c>
      <c r="L895" s="66"/>
      <c r="M895" s="79">
        <v>45727</v>
      </c>
      <c r="O895" s="49">
        <f ca="1" t="shared" si="28"/>
        <v>0</v>
      </c>
      <c r="P895" s="49">
        <f ca="1" t="shared" si="29"/>
        <v>109</v>
      </c>
      <c r="Q895" s="15" t="str">
        <f>VLOOKUP(B895,辅助信息!E:M,9,FALSE)</f>
        <v>ZTWM-CDGS-XS-2024-0248-五冶钢构-南充市医学院项目</v>
      </c>
      <c r="R895" s="15"/>
    </row>
    <row r="896" hidden="1" spans="2:18">
      <c r="B896" s="28" t="s">
        <v>72</v>
      </c>
      <c r="C896" s="58">
        <v>45726</v>
      </c>
      <c r="D896" s="28" t="str">
        <f>VLOOKUP(B896,辅助信息!E:K,7,FALSE)</f>
        <v>JWDDCD2025051000019</v>
      </c>
      <c r="E896" s="28" t="str">
        <f>VLOOKUP(F896,辅助信息!A:B,2,FALSE)</f>
        <v>螺纹钢</v>
      </c>
      <c r="F896" s="28" t="s">
        <v>19</v>
      </c>
      <c r="G896" s="24">
        <v>6</v>
      </c>
      <c r="H896" s="24">
        <f>_xlfn._xlws.FILTER('[1]2025年已发货'!$E:$E,'[1]2025年已发货'!$F:$F&amp;'[1]2025年已发货'!$C:$C&amp;'[1]2025年已发货'!$G:$G&amp;'[1]2025年已发货'!$H:$H=C896&amp;F896&amp;I896&amp;J896,"未发货")</f>
        <v>6</v>
      </c>
      <c r="I896" s="28" t="str">
        <f>VLOOKUP(B896,辅助信息!E:I,3,FALSE)</f>
        <v>(五冶钢构医学科学产业园建设项目房建二部-网羽馆（6-5）)四川省南充市顺庆区搬罾街道学府大道二段</v>
      </c>
      <c r="J896" s="28" t="str">
        <f>VLOOKUP(B896,辅助信息!E:I,4,FALSE)</f>
        <v>安南</v>
      </c>
      <c r="K896" s="28">
        <f>VLOOKUP(J896,辅助信息!H:I,2,FALSE)</f>
        <v>19950525030</v>
      </c>
      <c r="L896" s="66"/>
      <c r="M896" s="79">
        <v>45727</v>
      </c>
      <c r="O896" s="49">
        <f ca="1" t="shared" si="28"/>
        <v>0</v>
      </c>
      <c r="P896" s="49">
        <f ca="1" t="shared" si="29"/>
        <v>109</v>
      </c>
      <c r="Q896" s="15" t="str">
        <f>VLOOKUP(B896,辅助信息!E:M,9,FALSE)</f>
        <v>ZTWM-CDGS-XS-2024-0248-五冶钢构-南充市医学院项目</v>
      </c>
      <c r="R896" s="15"/>
    </row>
    <row r="897" hidden="1" spans="2:18">
      <c r="B897" s="28" t="s">
        <v>72</v>
      </c>
      <c r="C897" s="58">
        <v>45726</v>
      </c>
      <c r="D897" s="28" t="str">
        <f>VLOOKUP(B897,辅助信息!E:K,7,FALSE)</f>
        <v>JWDDCD2025051000019</v>
      </c>
      <c r="E897" s="28" t="str">
        <f>VLOOKUP(F897,辅助信息!A:B,2,FALSE)</f>
        <v>螺纹钢</v>
      </c>
      <c r="F897" s="28" t="s">
        <v>32</v>
      </c>
      <c r="G897" s="24">
        <v>9</v>
      </c>
      <c r="H897" s="24">
        <f>_xlfn._xlws.FILTER('[1]2025年已发货'!$E:$E,'[1]2025年已发货'!$F:$F&amp;'[1]2025年已发货'!$C:$C&amp;'[1]2025年已发货'!$G:$G&amp;'[1]2025年已发货'!$H:$H=C897&amp;F897&amp;I897&amp;J897,"未发货")</f>
        <v>9</v>
      </c>
      <c r="I897" s="28" t="str">
        <f>VLOOKUP(B897,辅助信息!E:I,3,FALSE)</f>
        <v>(五冶钢构医学科学产业园建设项目房建二部-网羽馆（6-5）)四川省南充市顺庆区搬罾街道学府大道二段</v>
      </c>
      <c r="J897" s="28" t="str">
        <f>VLOOKUP(B897,辅助信息!E:I,4,FALSE)</f>
        <v>安南</v>
      </c>
      <c r="K897" s="28">
        <f>VLOOKUP(J897,辅助信息!H:I,2,FALSE)</f>
        <v>19950525030</v>
      </c>
      <c r="L897" s="66"/>
      <c r="M897" s="79">
        <v>45727</v>
      </c>
      <c r="O897" s="49">
        <f ca="1" t="shared" si="28"/>
        <v>0</v>
      </c>
      <c r="P897" s="49">
        <f ca="1" t="shared" si="29"/>
        <v>109</v>
      </c>
      <c r="Q897" s="15" t="str">
        <f>VLOOKUP(B897,辅助信息!E:M,9,FALSE)</f>
        <v>ZTWM-CDGS-XS-2024-0248-五冶钢构-南充市医学院项目</v>
      </c>
      <c r="R897" s="15"/>
    </row>
    <row r="898" hidden="1" spans="2:18">
      <c r="B898" s="28" t="s">
        <v>72</v>
      </c>
      <c r="C898" s="58">
        <v>45726</v>
      </c>
      <c r="D898" s="28" t="str">
        <f>VLOOKUP(B898,辅助信息!E:K,7,FALSE)</f>
        <v>JWDDCD2025051000019</v>
      </c>
      <c r="E898" s="28" t="str">
        <f>VLOOKUP(F898,辅助信息!A:B,2,FALSE)</f>
        <v>螺纹钢</v>
      </c>
      <c r="F898" s="28" t="s">
        <v>33</v>
      </c>
      <c r="G898" s="24">
        <v>9</v>
      </c>
      <c r="H898" s="24">
        <f>_xlfn._xlws.FILTER('[1]2025年已发货'!$E:$E,'[1]2025年已发货'!$F:$F&amp;'[1]2025年已发货'!$C:$C&amp;'[1]2025年已发货'!$G:$G&amp;'[1]2025年已发货'!$H:$H=C898&amp;F898&amp;I898&amp;J898,"未发货")</f>
        <v>9</v>
      </c>
      <c r="I898" s="28" t="str">
        <f>VLOOKUP(B898,辅助信息!E:I,3,FALSE)</f>
        <v>(五冶钢构医学科学产业园建设项目房建二部-网羽馆（6-5）)四川省南充市顺庆区搬罾街道学府大道二段</v>
      </c>
      <c r="J898" s="28" t="str">
        <f>VLOOKUP(B898,辅助信息!E:I,4,FALSE)</f>
        <v>安南</v>
      </c>
      <c r="K898" s="28">
        <f>VLOOKUP(J898,辅助信息!H:I,2,FALSE)</f>
        <v>19950525030</v>
      </c>
      <c r="L898" s="66"/>
      <c r="M898" s="79">
        <v>45727</v>
      </c>
      <c r="O898" s="49">
        <f ca="1" t="shared" si="28"/>
        <v>0</v>
      </c>
      <c r="P898" s="49">
        <f ca="1" t="shared" si="29"/>
        <v>109</v>
      </c>
      <c r="Q898" s="15" t="str">
        <f>VLOOKUP(B898,辅助信息!E:M,9,FALSE)</f>
        <v>ZTWM-CDGS-XS-2024-0248-五冶钢构-南充市医学院项目</v>
      </c>
      <c r="R898" s="15"/>
    </row>
    <row r="899" hidden="1" spans="2:18">
      <c r="B899" s="28" t="s">
        <v>72</v>
      </c>
      <c r="C899" s="58">
        <v>45726</v>
      </c>
      <c r="D899" s="28" t="str">
        <f>VLOOKUP(B899,辅助信息!E:K,7,FALSE)</f>
        <v>JWDDCD2025051000019</v>
      </c>
      <c r="E899" s="28" t="str">
        <f>VLOOKUP(F899,辅助信息!A:B,2,FALSE)</f>
        <v>螺纹钢</v>
      </c>
      <c r="F899" s="28" t="s">
        <v>28</v>
      </c>
      <c r="G899" s="24">
        <v>3</v>
      </c>
      <c r="H899" s="24">
        <f>_xlfn._xlws.FILTER('[1]2025年已发货'!$E:$E,'[1]2025年已发货'!$F:$F&amp;'[1]2025年已发货'!$C:$C&amp;'[1]2025年已发货'!$G:$G&amp;'[1]2025年已发货'!$H:$H=C899&amp;F899&amp;I899&amp;J899,"未发货")</f>
        <v>3</v>
      </c>
      <c r="I899" s="28" t="str">
        <f>VLOOKUP(B899,辅助信息!E:I,3,FALSE)</f>
        <v>(五冶钢构医学科学产业园建设项目房建二部-网羽馆（6-5）)四川省南充市顺庆区搬罾街道学府大道二段</v>
      </c>
      <c r="J899" s="28" t="str">
        <f>VLOOKUP(B899,辅助信息!E:I,4,FALSE)</f>
        <v>安南</v>
      </c>
      <c r="K899" s="28">
        <f>VLOOKUP(J899,辅助信息!H:I,2,FALSE)</f>
        <v>19950525030</v>
      </c>
      <c r="L899" s="66"/>
      <c r="M899" s="79">
        <v>45727</v>
      </c>
      <c r="O899" s="49">
        <f ca="1" t="shared" si="28"/>
        <v>0</v>
      </c>
      <c r="P899" s="49">
        <f ca="1" t="shared" si="29"/>
        <v>109</v>
      </c>
      <c r="Q899" s="15" t="str">
        <f>VLOOKUP(B899,辅助信息!E:M,9,FALSE)</f>
        <v>ZTWM-CDGS-XS-2024-0248-五冶钢构-南充市医学院项目</v>
      </c>
      <c r="R899" s="15"/>
    </row>
    <row r="900" hidden="1" spans="2:18">
      <c r="B900" s="28" t="s">
        <v>72</v>
      </c>
      <c r="C900" s="58">
        <v>45726</v>
      </c>
      <c r="D900" s="28" t="str">
        <f>VLOOKUP(B900,辅助信息!E:K,7,FALSE)</f>
        <v>JWDDCD2025051000019</v>
      </c>
      <c r="E900" s="28" t="str">
        <f>VLOOKUP(F900,辅助信息!A:B,2,FALSE)</f>
        <v>螺纹钢</v>
      </c>
      <c r="F900" s="28" t="s">
        <v>18</v>
      </c>
      <c r="G900" s="24">
        <v>21</v>
      </c>
      <c r="H900" s="24">
        <f>_xlfn._xlws.FILTER('[1]2025年已发货'!$E:$E,'[1]2025年已发货'!$F:$F&amp;'[1]2025年已发货'!$C:$C&amp;'[1]2025年已发货'!$G:$G&amp;'[1]2025年已发货'!$H:$H=C900&amp;F900&amp;I900&amp;J900,"未发货")</f>
        <v>21</v>
      </c>
      <c r="I900" s="28" t="str">
        <f>VLOOKUP(B900,辅助信息!E:I,3,FALSE)</f>
        <v>(五冶钢构医学科学产业园建设项目房建二部-网羽馆（6-5）)四川省南充市顺庆区搬罾街道学府大道二段</v>
      </c>
      <c r="J900" s="28" t="str">
        <f>VLOOKUP(B900,辅助信息!E:I,4,FALSE)</f>
        <v>安南</v>
      </c>
      <c r="K900" s="28">
        <f>VLOOKUP(J900,辅助信息!H:I,2,FALSE)</f>
        <v>19950525030</v>
      </c>
      <c r="L900" s="64"/>
      <c r="M900" s="79">
        <v>45727</v>
      </c>
      <c r="O900" s="49">
        <f ca="1" t="shared" si="28"/>
        <v>0</v>
      </c>
      <c r="P900" s="49">
        <f ca="1" t="shared" si="29"/>
        <v>109</v>
      </c>
      <c r="Q900" s="15" t="str">
        <f>VLOOKUP(B900,辅助信息!E:M,9,FALSE)</f>
        <v>ZTWM-CDGS-XS-2024-0248-五冶钢构-南充市医学院项目</v>
      </c>
      <c r="R900" s="15"/>
    </row>
    <row r="901" hidden="1" spans="2:18">
      <c r="B901" s="28" t="s">
        <v>56</v>
      </c>
      <c r="C901" s="58">
        <v>45726</v>
      </c>
      <c r="D901" s="28" t="str">
        <f>VLOOKUP(B901,辅助信息!E:K,7,FALSE)</f>
        <v>JWDDCD2025052800131</v>
      </c>
      <c r="E901" s="28" t="str">
        <f>VLOOKUP(F901,辅助信息!A:B,2,FALSE)</f>
        <v>盘螺</v>
      </c>
      <c r="F901" s="28" t="s">
        <v>40</v>
      </c>
      <c r="G901" s="24">
        <v>12</v>
      </c>
      <c r="H901" s="24">
        <f>_xlfn._xlws.FILTER('[1]2025年已发货'!$E:$E,'[1]2025年已发货'!$F:$F&amp;'[1]2025年已发货'!$C:$C&amp;'[1]2025年已发货'!$G:$G&amp;'[1]2025年已发货'!$H:$H=C901&amp;F901&amp;I901&amp;J901,"未发货")</f>
        <v>7</v>
      </c>
      <c r="I901" s="28" t="str">
        <f>VLOOKUP(B901,辅助信息!E:I,3,FALSE)</f>
        <v>（商投建工达州中医药科技园-4工区-7号楼）达州市通川区达州中医药职业学院犀牛大道北段</v>
      </c>
      <c r="J901" s="28" t="str">
        <f>VLOOKUP(B901,辅助信息!E:I,4,FALSE)</f>
        <v>张扬</v>
      </c>
      <c r="K901" s="28">
        <f>VLOOKUP(J901,辅助信息!H:I,2,FALSE)</f>
        <v>18381904567</v>
      </c>
      <c r="L901" s="65" t="str">
        <f>VLOOKUP(B902,辅助信息!E:J,6,FALSE)</f>
        <v>控制炉批号！多了现场不收！,优先安排达钢,提前联系到场规格及数量</v>
      </c>
      <c r="M901" s="79">
        <v>45728</v>
      </c>
      <c r="O901" s="49">
        <f ca="1" t="shared" si="28"/>
        <v>0</v>
      </c>
      <c r="P901" s="49">
        <f ca="1" t="shared" si="29"/>
        <v>108</v>
      </c>
      <c r="Q901" s="15" t="str">
        <f>VLOOKUP(B901,辅助信息!E:M,9,FALSE)</f>
        <v>ZTWM-CDGS-XS-2024-0134-商投建工达州中医药科技成果示范园项目</v>
      </c>
      <c r="R901" s="15"/>
    </row>
    <row r="902" hidden="1" spans="2:18">
      <c r="B902" s="28" t="s">
        <v>56</v>
      </c>
      <c r="C902" s="58">
        <v>45726</v>
      </c>
      <c r="D902" s="28" t="str">
        <f>VLOOKUP(B902,辅助信息!E:K,7,FALSE)</f>
        <v>JWDDCD2025052800131</v>
      </c>
      <c r="E902" s="28" t="str">
        <f>VLOOKUP(F902,辅助信息!A:B,2,FALSE)</f>
        <v>盘螺</v>
      </c>
      <c r="F902" s="28" t="s">
        <v>41</v>
      </c>
      <c r="G902" s="24">
        <v>15</v>
      </c>
      <c r="H902" s="24">
        <f>_xlfn._xlws.FILTER('[1]2025年已发货'!$E:$E,'[1]2025年已发货'!$F:$F&amp;'[1]2025年已发货'!$C:$C&amp;'[1]2025年已发货'!$G:$G&amp;'[1]2025年已发货'!$H:$H=C902&amp;F902&amp;I902&amp;J902,"未发货")</f>
        <v>10</v>
      </c>
      <c r="I902" s="28" t="str">
        <f>VLOOKUP(B902,辅助信息!E:I,3,FALSE)</f>
        <v>（商投建工达州中医药科技园-4工区-7号楼）达州市通川区达州中医药职业学院犀牛大道北段</v>
      </c>
      <c r="J902" s="28" t="str">
        <f>VLOOKUP(B902,辅助信息!E:I,4,FALSE)</f>
        <v>张扬</v>
      </c>
      <c r="K902" s="28">
        <f>VLOOKUP(J902,辅助信息!H:I,2,FALSE)</f>
        <v>18381904567</v>
      </c>
      <c r="L902" s="66"/>
      <c r="M902" s="79">
        <v>45728</v>
      </c>
      <c r="O902" s="49">
        <f ca="1" t="shared" si="28"/>
        <v>0</v>
      </c>
      <c r="P902" s="49">
        <f ca="1" t="shared" si="29"/>
        <v>108</v>
      </c>
      <c r="Q902" s="15" t="str">
        <f>VLOOKUP(B902,辅助信息!E:M,9,FALSE)</f>
        <v>ZTWM-CDGS-XS-2024-0134-商投建工达州中医药科技成果示范园项目</v>
      </c>
      <c r="R902" s="15"/>
    </row>
    <row r="903" hidden="1" spans="2:18">
      <c r="B903" s="28" t="s">
        <v>56</v>
      </c>
      <c r="C903" s="58">
        <v>45726</v>
      </c>
      <c r="D903" s="28" t="str">
        <f>VLOOKUP(B903,辅助信息!E:K,7,FALSE)</f>
        <v>JWDDCD2025052800131</v>
      </c>
      <c r="E903" s="28" t="str">
        <f>VLOOKUP(F903,辅助信息!A:B,2,FALSE)</f>
        <v>螺纹钢</v>
      </c>
      <c r="F903" s="28" t="s">
        <v>30</v>
      </c>
      <c r="G903" s="24">
        <v>9</v>
      </c>
      <c r="H903" s="24">
        <f>_xlfn._xlws.FILTER('[1]2025年已发货'!$E:$E,'[1]2025年已发货'!$F:$F&amp;'[1]2025年已发货'!$C:$C&amp;'[1]2025年已发货'!$G:$G&amp;'[1]2025年已发货'!$H:$H=C903&amp;F903&amp;I903&amp;J903,"未发货")</f>
        <v>9</v>
      </c>
      <c r="I903" s="28" t="str">
        <f>VLOOKUP(B903,辅助信息!E:I,3,FALSE)</f>
        <v>（商投建工达州中医药科技园-4工区-7号楼）达州市通川区达州中医药职业学院犀牛大道北段</v>
      </c>
      <c r="J903" s="28" t="str">
        <f>VLOOKUP(B903,辅助信息!E:I,4,FALSE)</f>
        <v>张扬</v>
      </c>
      <c r="K903" s="28">
        <f>VLOOKUP(J903,辅助信息!H:I,2,FALSE)</f>
        <v>18381904567</v>
      </c>
      <c r="L903" s="66"/>
      <c r="M903" s="79">
        <v>45728</v>
      </c>
      <c r="O903" s="49">
        <f ca="1" t="shared" si="28"/>
        <v>0</v>
      </c>
      <c r="P903" s="49">
        <f ca="1" t="shared" si="29"/>
        <v>108</v>
      </c>
      <c r="Q903" s="15" t="str">
        <f>VLOOKUP(B903,辅助信息!E:M,9,FALSE)</f>
        <v>ZTWM-CDGS-XS-2024-0134-商投建工达州中医药科技成果示范园项目</v>
      </c>
      <c r="R903" s="15"/>
    </row>
    <row r="904" hidden="1" spans="2:18">
      <c r="B904" s="28" t="s">
        <v>56</v>
      </c>
      <c r="C904" s="58">
        <v>45726</v>
      </c>
      <c r="D904" s="28" t="str">
        <f>VLOOKUP(B904,辅助信息!E:K,7,FALSE)</f>
        <v>JWDDCD2025052800131</v>
      </c>
      <c r="E904" s="28" t="str">
        <f>VLOOKUP(F904,辅助信息!A:B,2,FALSE)</f>
        <v>螺纹钢</v>
      </c>
      <c r="F904" s="28" t="s">
        <v>33</v>
      </c>
      <c r="G904" s="24">
        <v>9</v>
      </c>
      <c r="H904" s="24">
        <f>_xlfn._xlws.FILTER('[1]2025年已发货'!$E:$E,'[1]2025年已发货'!$F:$F&amp;'[1]2025年已发货'!$C:$C&amp;'[1]2025年已发货'!$G:$G&amp;'[1]2025年已发货'!$H:$H=C904&amp;F904&amp;I904&amp;J904,"未发货")</f>
        <v>9</v>
      </c>
      <c r="I904" s="28" t="str">
        <f>VLOOKUP(B904,辅助信息!E:I,3,FALSE)</f>
        <v>（商投建工达州中医药科技园-4工区-7号楼）达州市通川区达州中医药职业学院犀牛大道北段</v>
      </c>
      <c r="J904" s="28" t="str">
        <f>VLOOKUP(B904,辅助信息!E:I,4,FALSE)</f>
        <v>张扬</v>
      </c>
      <c r="K904" s="28">
        <f>VLOOKUP(J904,辅助信息!H:I,2,FALSE)</f>
        <v>18381904567</v>
      </c>
      <c r="L904" s="64"/>
      <c r="M904" s="79">
        <v>45728</v>
      </c>
      <c r="O904" s="49">
        <f ca="1" t="shared" si="28"/>
        <v>0</v>
      </c>
      <c r="P904" s="49">
        <f ca="1" t="shared" si="29"/>
        <v>108</v>
      </c>
      <c r="Q904" s="15" t="str">
        <f>VLOOKUP(B904,辅助信息!E:M,9,FALSE)</f>
        <v>ZTWM-CDGS-XS-2024-0134-商投建工达州中医药科技成果示范园项目</v>
      </c>
      <c r="R904" s="15"/>
    </row>
    <row r="905" hidden="1" spans="2:18">
      <c r="B905" s="28" t="s">
        <v>75</v>
      </c>
      <c r="C905" s="58">
        <v>45726</v>
      </c>
      <c r="D905" s="28" t="str">
        <f>VLOOKUP(B905,辅助信息!E:K,7,FALSE)</f>
        <v>JWDDCD2024102400111</v>
      </c>
      <c r="E905" s="28" t="str">
        <f>VLOOKUP(F905,辅助信息!A:B,2,FALSE)</f>
        <v>螺纹钢</v>
      </c>
      <c r="F905" s="28" t="s">
        <v>27</v>
      </c>
      <c r="G905" s="24">
        <v>6</v>
      </c>
      <c r="H905" s="24" t="str">
        <f>_xlfn._xlws.FILTER('[1]2025年已发货'!$E:$E,'[1]2025年已发货'!$F:$F&amp;'[1]2025年已发货'!$C:$C&amp;'[1]2025年已发货'!$G:$G&amp;'[1]2025年已发货'!$H:$H=C905&amp;F905&amp;I905&amp;J905,"未发货")</f>
        <v>未发货</v>
      </c>
      <c r="I905" s="28" t="str">
        <f>VLOOKUP(B905,辅助信息!E:I,3,FALSE)</f>
        <v>（五冶达州国道542项目-一工区桥梁一工段）四川省达州市四川省达州市达川区石桥镇武寨村</v>
      </c>
      <c r="J905" s="28" t="str">
        <f>VLOOKUP(B905,辅助信息!E:I,4,FALSE)</f>
        <v>杨勇</v>
      </c>
      <c r="K905" s="28">
        <f>VLOOKUP(J905,辅助信息!H:I,2,FALSE)</f>
        <v>18398563998</v>
      </c>
      <c r="L905" s="65" t="str">
        <f>VLOOKUP(B905,辅助信息!E:J,6,FALSE)</f>
        <v>五冶建设送货单,送货车型13米,装货前联系收货人核实到场规格,没提前告知进场规格现场不给予接收</v>
      </c>
      <c r="M905" s="79">
        <v>45731</v>
      </c>
      <c r="O905" s="49">
        <f ca="1" t="shared" si="28"/>
        <v>0</v>
      </c>
      <c r="P905" s="49">
        <f ca="1" t="shared" si="29"/>
        <v>105</v>
      </c>
      <c r="Q905" s="15" t="str">
        <f>VLOOKUP(B905,辅助信息!E:M,9,FALSE)</f>
        <v>ZTWM-CDGS-XS-2024-0181-五冶天府-国道542项目（二批次）</v>
      </c>
      <c r="R905" s="15"/>
    </row>
    <row r="906" hidden="1" spans="2:18">
      <c r="B906" s="28" t="s">
        <v>75</v>
      </c>
      <c r="C906" s="58">
        <v>45728</v>
      </c>
      <c r="D906" s="28" t="str">
        <f>VLOOKUP(B906,辅助信息!E:K,7,FALSE)</f>
        <v>JWDDCD2024102400111</v>
      </c>
      <c r="E906" s="28" t="str">
        <f>VLOOKUP(F906,辅助信息!A:B,2,FALSE)</f>
        <v>螺纹钢</v>
      </c>
      <c r="F906" s="28" t="s">
        <v>19</v>
      </c>
      <c r="G906" s="24">
        <v>15</v>
      </c>
      <c r="H906" s="75">
        <f>_xlfn._xlws.FILTER('[1]2025年已发货'!$E:$E,'[1]2025年已发货'!$F:$F&amp;'[1]2025年已发货'!$C:$C&amp;'[1]2025年已发货'!$G:$G&amp;'[1]2025年已发货'!$H:$H=C906&amp;F906&amp;I906&amp;J906,"未发货")</f>
        <v>15</v>
      </c>
      <c r="I906" s="28" t="str">
        <f>VLOOKUP(B906,辅助信息!E:I,3,FALSE)</f>
        <v>（五冶达州国道542项目-一工区桥梁一工段）四川省达州市四川省达州市达川区石桥镇武寨村</v>
      </c>
      <c r="J906" s="28" t="str">
        <f>VLOOKUP(B906,辅助信息!E:I,4,FALSE)</f>
        <v>杨勇</v>
      </c>
      <c r="K906" s="28">
        <f>VLOOKUP(J906,辅助信息!H:I,2,FALSE)</f>
        <v>18398563998</v>
      </c>
      <c r="L906" s="66"/>
      <c r="M906" s="79">
        <v>45731</v>
      </c>
      <c r="O906" s="49">
        <f ca="1" t="shared" si="28"/>
        <v>0</v>
      </c>
      <c r="P906" s="49">
        <f ca="1" t="shared" si="29"/>
        <v>105</v>
      </c>
      <c r="Q906" s="15" t="str">
        <f>VLOOKUP(B906,辅助信息!E:M,9,FALSE)</f>
        <v>ZTWM-CDGS-XS-2024-0181-五冶天府-国道542项目（二批次）</v>
      </c>
      <c r="R906" s="15"/>
    </row>
    <row r="907" hidden="1" spans="2:18">
      <c r="B907" s="28" t="s">
        <v>75</v>
      </c>
      <c r="C907" s="58">
        <v>45728</v>
      </c>
      <c r="D907" s="28" t="str">
        <f>VLOOKUP(B907,辅助信息!E:K,7,FALSE)</f>
        <v>JWDDCD2024102400111</v>
      </c>
      <c r="E907" s="28" t="str">
        <f>VLOOKUP(F907,辅助信息!A:B,2,FALSE)</f>
        <v>螺纹钢</v>
      </c>
      <c r="F907" s="28" t="s">
        <v>65</v>
      </c>
      <c r="G907" s="24">
        <v>60</v>
      </c>
      <c r="H907" s="75">
        <f>_xlfn._xlws.FILTER('[1]2025年已发货'!$E:$E,'[1]2025年已发货'!$F:$F&amp;'[1]2025年已发货'!$C:$C&amp;'[1]2025年已发货'!$G:$G&amp;'[1]2025年已发货'!$H:$H=C907&amp;F907&amp;I907&amp;J907,"未发货")</f>
        <v>55</v>
      </c>
      <c r="I907" s="28" t="str">
        <f>VLOOKUP(B907,辅助信息!E:I,3,FALSE)</f>
        <v>（五冶达州国道542项目-一工区桥梁一工段）四川省达州市四川省达州市达川区石桥镇武寨村</v>
      </c>
      <c r="J907" s="28" t="str">
        <f>VLOOKUP(B907,辅助信息!E:I,4,FALSE)</f>
        <v>杨勇</v>
      </c>
      <c r="K907" s="28">
        <f>VLOOKUP(J907,辅助信息!H:I,2,FALSE)</f>
        <v>18398563998</v>
      </c>
      <c r="L907" s="64"/>
      <c r="M907" s="79">
        <v>45731</v>
      </c>
      <c r="O907" s="49">
        <f ca="1" t="shared" si="28"/>
        <v>0</v>
      </c>
      <c r="P907" s="49">
        <f ca="1" t="shared" si="29"/>
        <v>105</v>
      </c>
      <c r="Q907" s="15" t="str">
        <f>VLOOKUP(B907,辅助信息!E:M,9,FALSE)</f>
        <v>ZTWM-CDGS-XS-2024-0181-五冶天府-国道542项目（二批次）</v>
      </c>
      <c r="R907" s="15"/>
    </row>
    <row r="908" hidden="1" spans="2:18">
      <c r="B908" s="28" t="s">
        <v>87</v>
      </c>
      <c r="C908" s="58">
        <v>45727</v>
      </c>
      <c r="D908" s="28" t="str">
        <f>VLOOKUP(B908,辅助信息!E:K,7,FALSE)</f>
        <v>JWDDCD2024102400111</v>
      </c>
      <c r="E908" s="28" t="str">
        <f>VLOOKUP(F908,辅助信息!A:B,2,FALSE)</f>
        <v>螺纹钢</v>
      </c>
      <c r="F908" s="28" t="s">
        <v>27</v>
      </c>
      <c r="G908" s="24">
        <v>8</v>
      </c>
      <c r="H908" s="75">
        <f>_xlfn._xlws.FILTER('[1]2025年已发货'!$E:$E,'[1]2025年已发货'!$F:$F&amp;'[1]2025年已发货'!$C:$C&amp;'[1]2025年已发货'!$G:$G&amp;'[1]2025年已发货'!$H:$H=C908&amp;F908&amp;I908&amp;J908,"未发货")</f>
        <v>8</v>
      </c>
      <c r="I908" s="28" t="str">
        <f>VLOOKUP(B908,辅助信息!E:I,3,FALSE)</f>
        <v>（五冶达州国道542项目-一工区桥梁二工段）四川省达州市达川区达川区石梯镇石成村</v>
      </c>
      <c r="J908" s="28" t="str">
        <f>VLOOKUP(B908,辅助信息!E:I,4,FALSE)</f>
        <v>夏树彬</v>
      </c>
      <c r="K908" s="28">
        <f>VLOOKUP(J908,辅助信息!H:I,2,FALSE)</f>
        <v>13518183653</v>
      </c>
      <c r="L908" s="65" t="str">
        <f>VLOOKUP(B908,辅助信息!E:J,6,FALSE)</f>
        <v>五冶建设送货单,送货车型9.6米,装货前联系收货人核实到场规格,没提前告知进场规格现场不给予接收</v>
      </c>
      <c r="M908" s="79">
        <v>45728</v>
      </c>
      <c r="O908" s="49">
        <f ca="1" t="shared" si="28"/>
        <v>0</v>
      </c>
      <c r="P908" s="49">
        <f ca="1" t="shared" si="29"/>
        <v>108</v>
      </c>
      <c r="Q908" s="15" t="str">
        <f>VLOOKUP(B908,辅助信息!E:M,9,FALSE)</f>
        <v>ZTWM-CDGS-XS-2024-0181-五冶天府-国道542项目（二批次）</v>
      </c>
      <c r="R908" s="15"/>
    </row>
    <row r="909" hidden="1" spans="2:18">
      <c r="B909" s="28" t="s">
        <v>87</v>
      </c>
      <c r="C909" s="58">
        <v>45727</v>
      </c>
      <c r="D909" s="28" t="str">
        <f>VLOOKUP(B909,辅助信息!E:K,7,FALSE)</f>
        <v>JWDDCD2024102400111</v>
      </c>
      <c r="E909" s="28" t="str">
        <f>VLOOKUP(F909,辅助信息!A:B,2,FALSE)</f>
        <v>螺纹钢</v>
      </c>
      <c r="F909" s="28" t="s">
        <v>19</v>
      </c>
      <c r="G909" s="24">
        <v>8</v>
      </c>
      <c r="H909" s="75">
        <f>_xlfn._xlws.FILTER('[1]2025年已发货'!$E:$E,'[1]2025年已发货'!$F:$F&amp;'[1]2025年已发货'!$C:$C&amp;'[1]2025年已发货'!$G:$G&amp;'[1]2025年已发货'!$H:$H=C909&amp;F909&amp;I909&amp;J909,"未发货")</f>
        <v>8</v>
      </c>
      <c r="I909" s="28" t="str">
        <f>VLOOKUP(B909,辅助信息!E:I,3,FALSE)</f>
        <v>（五冶达州国道542项目-一工区桥梁二工段）四川省达州市达川区达川区石梯镇石成村</v>
      </c>
      <c r="J909" s="28" t="str">
        <f>VLOOKUP(B909,辅助信息!E:I,4,FALSE)</f>
        <v>夏树彬</v>
      </c>
      <c r="K909" s="28">
        <f>VLOOKUP(J909,辅助信息!H:I,2,FALSE)</f>
        <v>13518183653</v>
      </c>
      <c r="L909" s="66"/>
      <c r="M909" s="79">
        <v>45728</v>
      </c>
      <c r="O909" s="49">
        <f ca="1" t="shared" si="28"/>
        <v>0</v>
      </c>
      <c r="P909" s="49">
        <f ca="1" t="shared" si="29"/>
        <v>108</v>
      </c>
      <c r="Q909" s="15" t="str">
        <f>VLOOKUP(B909,辅助信息!E:M,9,FALSE)</f>
        <v>ZTWM-CDGS-XS-2024-0181-五冶天府-国道542项目（二批次）</v>
      </c>
      <c r="R909" s="15"/>
    </row>
    <row r="910" hidden="1" spans="2:18">
      <c r="B910" s="28" t="s">
        <v>87</v>
      </c>
      <c r="C910" s="58">
        <v>45727</v>
      </c>
      <c r="D910" s="28" t="str">
        <f>VLOOKUP(B910,辅助信息!E:K,7,FALSE)</f>
        <v>JWDDCD2024102400111</v>
      </c>
      <c r="E910" s="28" t="str">
        <f>VLOOKUP(F910,辅助信息!A:B,2,FALSE)</f>
        <v>螺纹钢</v>
      </c>
      <c r="F910" s="28" t="s">
        <v>65</v>
      </c>
      <c r="G910" s="24">
        <v>19</v>
      </c>
      <c r="H910" s="75">
        <f>_xlfn._xlws.FILTER('[1]2025年已发货'!$E:$E,'[1]2025年已发货'!$F:$F&amp;'[1]2025年已发货'!$C:$C&amp;'[1]2025年已发货'!$G:$G&amp;'[1]2025年已发货'!$H:$H=C910&amp;F910&amp;I910&amp;J910,"未发货")</f>
        <v>19</v>
      </c>
      <c r="I910" s="28" t="str">
        <f>VLOOKUP(B910,辅助信息!E:I,3,FALSE)</f>
        <v>（五冶达州国道542项目-一工区桥梁二工段）四川省达州市达川区达川区石梯镇石成村</v>
      </c>
      <c r="J910" s="28" t="str">
        <f>VLOOKUP(B910,辅助信息!E:I,4,FALSE)</f>
        <v>夏树彬</v>
      </c>
      <c r="K910" s="28">
        <f>VLOOKUP(J910,辅助信息!H:I,2,FALSE)</f>
        <v>13518183653</v>
      </c>
      <c r="L910" s="64"/>
      <c r="M910" s="79">
        <v>45728</v>
      </c>
      <c r="O910" s="49">
        <f ca="1" t="shared" si="28"/>
        <v>0</v>
      </c>
      <c r="P910" s="49">
        <f ca="1" t="shared" si="29"/>
        <v>108</v>
      </c>
      <c r="Q910" s="15" t="str">
        <f>VLOOKUP(B910,辅助信息!E:M,9,FALSE)</f>
        <v>ZTWM-CDGS-XS-2024-0181-五冶天府-国道542项目（二批次）</v>
      </c>
      <c r="R910" s="15"/>
    </row>
    <row r="911" hidden="1" spans="2:18">
      <c r="B911" s="28" t="s">
        <v>74</v>
      </c>
      <c r="C911" s="58">
        <v>45727</v>
      </c>
      <c r="D911" s="28" t="str">
        <f>VLOOKUP(B911,辅助信息!E:K,7,FALSE)</f>
        <v>JWDDCD2024102400111</v>
      </c>
      <c r="E911" s="28" t="str">
        <f>VLOOKUP(F911,辅助信息!A:B,2,FALSE)</f>
        <v>螺纹钢</v>
      </c>
      <c r="F911" s="28" t="s">
        <v>27</v>
      </c>
      <c r="G911" s="24">
        <v>3</v>
      </c>
      <c r="H911" s="24">
        <f>_xlfn._xlws.FILTER('[1]2025年已发货'!$E:$E,'[1]2025年已发货'!$F:$F&amp;'[1]2025年已发货'!$C:$C&amp;'[1]2025年已发货'!$G:$G&amp;'[1]2025年已发货'!$H:$H=C911&amp;F911&amp;I911&amp;J911,"未发货")</f>
        <v>3</v>
      </c>
      <c r="I911" s="28" t="str">
        <f>VLOOKUP(B911,辅助信息!E:I,3,FALSE)</f>
        <v>（五冶达州国道542项目-桥梁4标）四川省达州市达川区大堰镇双井村</v>
      </c>
      <c r="J911" s="28" t="str">
        <f>VLOOKUP(B911,辅助信息!E:I,4,FALSE)</f>
        <v>吴志强</v>
      </c>
      <c r="K911" s="28">
        <f>VLOOKUP(J911,辅助信息!H:I,2,FALSE)</f>
        <v>18820030907</v>
      </c>
      <c r="L911" s="65" t="str">
        <f>VLOOKUP(B912,辅助信息!E:J,6,FALSE)</f>
        <v>五冶建设送货单,送货车型13米,装货前联系收货人核实到场规格,没提前告知进场规格现场不给予接收</v>
      </c>
      <c r="M911" s="79">
        <v>45728</v>
      </c>
      <c r="O911" s="49">
        <f ca="1" t="shared" si="28"/>
        <v>0</v>
      </c>
      <c r="P911" s="49">
        <f ca="1" t="shared" si="29"/>
        <v>108</v>
      </c>
      <c r="Q911" s="15" t="str">
        <f>VLOOKUP(B911,辅助信息!E:M,9,FALSE)</f>
        <v>ZTWM-CDGS-XS-2024-0181-五冶天府-国道542项目（二批次）</v>
      </c>
      <c r="R911" s="15"/>
    </row>
    <row r="912" hidden="1" spans="2:18">
      <c r="B912" s="28" t="s">
        <v>74</v>
      </c>
      <c r="C912" s="58">
        <v>45727</v>
      </c>
      <c r="D912" s="28" t="str">
        <f>VLOOKUP(B912,辅助信息!E:K,7,FALSE)</f>
        <v>JWDDCD2024102400111</v>
      </c>
      <c r="E912" s="28" t="str">
        <f>VLOOKUP(F912,辅助信息!A:B,2,FALSE)</f>
        <v>螺纹钢</v>
      </c>
      <c r="F912" s="28" t="s">
        <v>19</v>
      </c>
      <c r="G912" s="24">
        <v>3</v>
      </c>
      <c r="H912" s="24">
        <f>_xlfn._xlws.FILTER('[1]2025年已发货'!$E:$E,'[1]2025年已发货'!$F:$F&amp;'[1]2025年已发货'!$C:$C&amp;'[1]2025年已发货'!$G:$G&amp;'[1]2025年已发货'!$H:$H=C912&amp;F912&amp;I912&amp;J912,"未发货")</f>
        <v>3</v>
      </c>
      <c r="I912" s="28" t="str">
        <f>VLOOKUP(B912,辅助信息!E:I,3,FALSE)</f>
        <v>（五冶达州国道542项目-桥梁4标）四川省达州市达川区大堰镇双井村</v>
      </c>
      <c r="J912" s="28" t="str">
        <f>VLOOKUP(B912,辅助信息!E:I,4,FALSE)</f>
        <v>吴志强</v>
      </c>
      <c r="K912" s="28">
        <f>VLOOKUP(J912,辅助信息!H:I,2,FALSE)</f>
        <v>18820030907</v>
      </c>
      <c r="L912" s="66"/>
      <c r="M912" s="79">
        <v>45728</v>
      </c>
      <c r="O912" s="49">
        <f ca="1" t="shared" si="28"/>
        <v>0</v>
      </c>
      <c r="P912" s="49">
        <f ca="1" t="shared" si="29"/>
        <v>108</v>
      </c>
      <c r="Q912" s="15" t="str">
        <f>VLOOKUP(B912,辅助信息!E:M,9,FALSE)</f>
        <v>ZTWM-CDGS-XS-2024-0181-五冶天府-国道542项目（二批次）</v>
      </c>
      <c r="R912" s="15"/>
    </row>
    <row r="913" hidden="1" spans="2:18">
      <c r="B913" s="28" t="s">
        <v>74</v>
      </c>
      <c r="C913" s="58">
        <v>45727</v>
      </c>
      <c r="D913" s="28" t="str">
        <f>VLOOKUP(B913,辅助信息!E:K,7,FALSE)</f>
        <v>JWDDCD2024102400111</v>
      </c>
      <c r="E913" s="28" t="str">
        <f>VLOOKUP(F913,辅助信息!A:B,2,FALSE)</f>
        <v>螺纹钢</v>
      </c>
      <c r="F913" s="28" t="s">
        <v>32</v>
      </c>
      <c r="G913" s="24">
        <v>6</v>
      </c>
      <c r="H913" s="24">
        <f>_xlfn._xlws.FILTER('[1]2025年已发货'!$E:$E,'[1]2025年已发货'!$F:$F&amp;'[1]2025年已发货'!$C:$C&amp;'[1]2025年已发货'!$G:$G&amp;'[1]2025年已发货'!$H:$H=C913&amp;F913&amp;I913&amp;J913,"未发货")</f>
        <v>6</v>
      </c>
      <c r="I913" s="28" t="str">
        <f>VLOOKUP(B913,辅助信息!E:I,3,FALSE)</f>
        <v>（五冶达州国道542项目-桥梁4标）四川省达州市达川区大堰镇双井村</v>
      </c>
      <c r="J913" s="28" t="str">
        <f>VLOOKUP(B913,辅助信息!E:I,4,FALSE)</f>
        <v>吴志强</v>
      </c>
      <c r="K913" s="28">
        <f>VLOOKUP(J913,辅助信息!H:I,2,FALSE)</f>
        <v>18820030907</v>
      </c>
      <c r="L913" s="66"/>
      <c r="M913" s="79">
        <v>45728</v>
      </c>
      <c r="O913" s="49">
        <f ca="1" t="shared" si="28"/>
        <v>0</v>
      </c>
      <c r="P913" s="49">
        <f ca="1" t="shared" si="29"/>
        <v>108</v>
      </c>
      <c r="Q913" s="15" t="str">
        <f>VLOOKUP(B913,辅助信息!E:M,9,FALSE)</f>
        <v>ZTWM-CDGS-XS-2024-0181-五冶天府-国道542项目（二批次）</v>
      </c>
      <c r="R913" s="15"/>
    </row>
    <row r="914" hidden="1" spans="2:18">
      <c r="B914" s="28" t="s">
        <v>74</v>
      </c>
      <c r="C914" s="58">
        <v>45727</v>
      </c>
      <c r="D914" s="28" t="str">
        <f>VLOOKUP(B914,辅助信息!E:K,7,FALSE)</f>
        <v>JWDDCD2024102400111</v>
      </c>
      <c r="E914" s="28" t="str">
        <f>VLOOKUP(F914,辅助信息!A:B,2,FALSE)</f>
        <v>螺纹钢</v>
      </c>
      <c r="F914" s="28" t="s">
        <v>33</v>
      </c>
      <c r="G914" s="24">
        <v>9</v>
      </c>
      <c r="H914" s="24">
        <f>_xlfn._xlws.FILTER('[1]2025年已发货'!$E:$E,'[1]2025年已发货'!$F:$F&amp;'[1]2025年已发货'!$C:$C&amp;'[1]2025年已发货'!$G:$G&amp;'[1]2025年已发货'!$H:$H=C914&amp;F914&amp;I914&amp;J914,"未发货")</f>
        <v>9</v>
      </c>
      <c r="I914" s="28" t="str">
        <f>VLOOKUP(B914,辅助信息!E:I,3,FALSE)</f>
        <v>（五冶达州国道542项目-桥梁4标）四川省达州市达川区大堰镇双井村</v>
      </c>
      <c r="J914" s="28" t="str">
        <f>VLOOKUP(B914,辅助信息!E:I,4,FALSE)</f>
        <v>吴志强</v>
      </c>
      <c r="K914" s="28">
        <f>VLOOKUP(J914,辅助信息!H:I,2,FALSE)</f>
        <v>18820030907</v>
      </c>
      <c r="L914" s="66"/>
      <c r="M914" s="79">
        <v>45728</v>
      </c>
      <c r="O914" s="49">
        <f ca="1" t="shared" si="28"/>
        <v>0</v>
      </c>
      <c r="P914" s="49">
        <f ca="1" t="shared" si="29"/>
        <v>108</v>
      </c>
      <c r="Q914" s="15" t="str">
        <f>VLOOKUP(B914,辅助信息!E:M,9,FALSE)</f>
        <v>ZTWM-CDGS-XS-2024-0181-五冶天府-国道542项目（二批次）</v>
      </c>
      <c r="R914" s="15"/>
    </row>
    <row r="915" hidden="1" spans="2:18">
      <c r="B915" s="28" t="s">
        <v>74</v>
      </c>
      <c r="C915" s="58">
        <v>45727</v>
      </c>
      <c r="D915" s="28" t="str">
        <f>VLOOKUP(B915,辅助信息!E:K,7,FALSE)</f>
        <v>JWDDCD2024102400111</v>
      </c>
      <c r="E915" s="28" t="str">
        <f>VLOOKUP(F915,辅助信息!A:B,2,FALSE)</f>
        <v>螺纹钢</v>
      </c>
      <c r="F915" s="28" t="s">
        <v>18</v>
      </c>
      <c r="G915" s="24">
        <v>3</v>
      </c>
      <c r="H915" s="24">
        <f>_xlfn._xlws.FILTER('[1]2025年已发货'!$E:$E,'[1]2025年已发货'!$F:$F&amp;'[1]2025年已发货'!$C:$C&amp;'[1]2025年已发货'!$G:$G&amp;'[1]2025年已发货'!$H:$H=C915&amp;F915&amp;I915&amp;J915,"未发货")</f>
        <v>3</v>
      </c>
      <c r="I915" s="28" t="str">
        <f>VLOOKUP(B915,辅助信息!E:I,3,FALSE)</f>
        <v>（五冶达州国道542项目-桥梁4标）四川省达州市达川区大堰镇双井村</v>
      </c>
      <c r="J915" s="28" t="str">
        <f>VLOOKUP(B915,辅助信息!E:I,4,FALSE)</f>
        <v>吴志强</v>
      </c>
      <c r="K915" s="28">
        <f>VLOOKUP(J915,辅助信息!H:I,2,FALSE)</f>
        <v>18820030907</v>
      </c>
      <c r="L915" s="66"/>
      <c r="M915" s="79">
        <v>45728</v>
      </c>
      <c r="O915" s="49">
        <f ca="1" t="shared" si="28"/>
        <v>0</v>
      </c>
      <c r="P915" s="49">
        <f ca="1" t="shared" si="29"/>
        <v>108</v>
      </c>
      <c r="Q915" s="15" t="str">
        <f>VLOOKUP(B915,辅助信息!E:M,9,FALSE)</f>
        <v>ZTWM-CDGS-XS-2024-0181-五冶天府-国道542项目（二批次）</v>
      </c>
      <c r="R915" s="15"/>
    </row>
    <row r="916" hidden="1" spans="2:18">
      <c r="B916" s="28" t="s">
        <v>74</v>
      </c>
      <c r="C916" s="58">
        <v>45727</v>
      </c>
      <c r="D916" s="28" t="str">
        <f>VLOOKUP(B916,辅助信息!E:K,7,FALSE)</f>
        <v>JWDDCD2024102400111</v>
      </c>
      <c r="E916" s="28" t="str">
        <f>VLOOKUP(F916,辅助信息!A:B,2,FALSE)</f>
        <v>螺纹钢</v>
      </c>
      <c r="F916" s="28" t="s">
        <v>65</v>
      </c>
      <c r="G916" s="24">
        <v>21</v>
      </c>
      <c r="H916" s="24">
        <f>_xlfn._xlws.FILTER('[1]2025年已发货'!$E:$E,'[1]2025年已发货'!$F:$F&amp;'[1]2025年已发货'!$C:$C&amp;'[1]2025年已发货'!$G:$G&amp;'[1]2025年已发货'!$H:$H=C916&amp;F916&amp;I916&amp;J916,"未发货")</f>
        <v>10</v>
      </c>
      <c r="I916" s="28" t="str">
        <f>VLOOKUP(B916,辅助信息!E:I,3,FALSE)</f>
        <v>（五冶达州国道542项目-桥梁4标）四川省达州市达川区大堰镇双井村</v>
      </c>
      <c r="J916" s="28" t="str">
        <f>VLOOKUP(B916,辅助信息!E:I,4,FALSE)</f>
        <v>吴志强</v>
      </c>
      <c r="K916" s="28">
        <f>VLOOKUP(J916,辅助信息!H:I,2,FALSE)</f>
        <v>18820030907</v>
      </c>
      <c r="L916" s="64"/>
      <c r="M916" s="79">
        <v>45728</v>
      </c>
      <c r="O916" s="49">
        <f ca="1" t="shared" si="28"/>
        <v>0</v>
      </c>
      <c r="P916" s="49">
        <f ca="1" t="shared" si="29"/>
        <v>108</v>
      </c>
      <c r="Q916" s="15" t="str">
        <f>VLOOKUP(B916,辅助信息!E:M,9,FALSE)</f>
        <v>ZTWM-CDGS-XS-2024-0181-五冶天府-国道542项目（二批次）</v>
      </c>
      <c r="R916" s="15"/>
    </row>
    <row r="917" ht="45" hidden="1" customHeight="1" spans="2:18">
      <c r="B917" s="28" t="s">
        <v>63</v>
      </c>
      <c r="C917" s="58">
        <v>45727</v>
      </c>
      <c r="D917" s="28" t="str">
        <f>VLOOKUP(B917,辅助信息!E:K,7,FALSE)</f>
        <v>JWDDCD2024102400111</v>
      </c>
      <c r="E917" s="28" t="str">
        <f>VLOOKUP(F917,辅助信息!A:B,2,FALSE)</f>
        <v>螺纹钢</v>
      </c>
      <c r="F917" s="28" t="s">
        <v>18</v>
      </c>
      <c r="G917" s="24">
        <v>36</v>
      </c>
      <c r="H917" s="75">
        <f>_xlfn._xlws.FILTER('[1]2025年已发货'!$E:$E,'[1]2025年已发货'!$F:$F&amp;'[1]2025年已发货'!$C:$C&amp;'[1]2025年已发货'!$G:$G&amp;'[1]2025年已发货'!$H:$H=C917&amp;F917&amp;I917&amp;J917,"未发货")</f>
        <v>36</v>
      </c>
      <c r="I917" s="28" t="str">
        <f>VLOOKUP(B917,辅助信息!E:I,3,FALSE)</f>
        <v>（五冶达州国道542项目-三工区路基六工段）四川省达州市达川区赵固镇水文村</v>
      </c>
      <c r="J917" s="28" t="str">
        <f>VLOOKUP(B917,辅助信息!E:I,4,FALSE)</f>
        <v>谭鹏程</v>
      </c>
      <c r="K917" s="28">
        <f>VLOOKUP(J917,辅助信息!H:I,2,FALSE)</f>
        <v>18280895666</v>
      </c>
      <c r="L917" s="65" t="str">
        <f>VLOOKUP(B917,辅助信息!E:J,6,FALSE)</f>
        <v>五冶建设送货单,送货车型9.6米,装货前联系收货人核实到场规格,没提前告知进场规格现场不给予接收</v>
      </c>
      <c r="M917" s="79">
        <v>45728</v>
      </c>
      <c r="O917" s="49">
        <f ca="1" t="shared" si="28"/>
        <v>0</v>
      </c>
      <c r="P917" s="49">
        <f ca="1" t="shared" si="29"/>
        <v>108</v>
      </c>
      <c r="Q917" s="15" t="str">
        <f>VLOOKUP(B917,辅助信息!E:M,9,FALSE)</f>
        <v>ZTWM-CDGS-XS-2024-0181-五冶天府-国道542项目（二批次）</v>
      </c>
      <c r="R917" s="15"/>
    </row>
    <row r="918" hidden="1" spans="2:18">
      <c r="B918" s="28" t="s">
        <v>64</v>
      </c>
      <c r="C918" s="58">
        <v>45727</v>
      </c>
      <c r="D918" s="28" t="str">
        <f>VLOOKUP(B918,辅助信息!E:K,7,FALSE)</f>
        <v>JWDDCD2024102400111</v>
      </c>
      <c r="E918" s="28" t="str">
        <f>VLOOKUP(F918,辅助信息!A:B,2,FALSE)</f>
        <v>螺纹钢</v>
      </c>
      <c r="F918" s="28" t="s">
        <v>32</v>
      </c>
      <c r="G918" s="24">
        <v>6</v>
      </c>
      <c r="H918" s="75">
        <f>_xlfn._xlws.FILTER('[1]2025年已发货'!$E:$E,'[1]2025年已发货'!$F:$F&amp;'[1]2025年已发货'!$C:$C&amp;'[1]2025年已发货'!$G:$G&amp;'[1]2025年已发货'!$H:$H=C918&amp;F918&amp;I918&amp;J918,"未发货")</f>
        <v>6</v>
      </c>
      <c r="I918" s="28" t="str">
        <f>VLOOKUP(B918,辅助信息!E:I,3,FALSE)</f>
        <v>（五冶达州国道542项目-三工区桥梁3工段）四川省达州市达川区赵固镇水文村原村委会下300米</v>
      </c>
      <c r="J918" s="28" t="str">
        <f>VLOOKUP(B918,辅助信息!E:I,4,FALSE)</f>
        <v>李代茂</v>
      </c>
      <c r="K918" s="28">
        <f>VLOOKUP(J918,辅助信息!H:I,2,FALSE)</f>
        <v>18302833536</v>
      </c>
      <c r="L918" s="65" t="str">
        <f>VLOOKUP(B918,辅助信息!E:J,6,FALSE)</f>
        <v>五冶建设送货单,送货车型9.6米,装货前联系收货人核实到场规格,没提前告知进场规格现场不给予接收</v>
      </c>
      <c r="M918" s="79">
        <v>45728</v>
      </c>
      <c r="O918" s="49">
        <f ca="1" t="shared" si="28"/>
        <v>0</v>
      </c>
      <c r="P918" s="49">
        <f ca="1" t="shared" si="29"/>
        <v>108</v>
      </c>
      <c r="Q918" s="15" t="str">
        <f>VLOOKUP(B918,辅助信息!E:M,9,FALSE)</f>
        <v>ZTWM-CDGS-XS-2024-0181-五冶天府-国道542项目（二批次）</v>
      </c>
      <c r="R918" s="15"/>
    </row>
    <row r="919" hidden="1" spans="2:18">
      <c r="B919" s="28" t="s">
        <v>64</v>
      </c>
      <c r="C919" s="58">
        <v>45727</v>
      </c>
      <c r="D919" s="28" t="str">
        <f>VLOOKUP(B919,辅助信息!E:K,7,FALSE)</f>
        <v>JWDDCD2024102400111</v>
      </c>
      <c r="E919" s="28" t="str">
        <f>VLOOKUP(F919,辅助信息!A:B,2,FALSE)</f>
        <v>螺纹钢</v>
      </c>
      <c r="F919" s="28" t="s">
        <v>33</v>
      </c>
      <c r="G919" s="24">
        <v>6</v>
      </c>
      <c r="H919" s="75">
        <f>_xlfn._xlws.FILTER('[1]2025年已发货'!$E:$E,'[1]2025年已发货'!$F:$F&amp;'[1]2025年已发货'!$C:$C&amp;'[1]2025年已发货'!$G:$G&amp;'[1]2025年已发货'!$H:$H=C919&amp;F919&amp;I919&amp;J919,"未发货")</f>
        <v>6</v>
      </c>
      <c r="I919" s="28" t="str">
        <f>VLOOKUP(B919,辅助信息!E:I,3,FALSE)</f>
        <v>（五冶达州国道542项目-三工区桥梁3工段）四川省达州市达川区赵固镇水文村原村委会下300米</v>
      </c>
      <c r="J919" s="28" t="str">
        <f>VLOOKUP(B919,辅助信息!E:I,4,FALSE)</f>
        <v>李代茂</v>
      </c>
      <c r="K919" s="28">
        <f>VLOOKUP(J919,辅助信息!H:I,2,FALSE)</f>
        <v>18302833536</v>
      </c>
      <c r="L919" s="66"/>
      <c r="M919" s="79">
        <v>45728</v>
      </c>
      <c r="O919" s="49">
        <f ca="1" t="shared" si="28"/>
        <v>0</v>
      </c>
      <c r="P919" s="49">
        <f ca="1" t="shared" si="29"/>
        <v>108</v>
      </c>
      <c r="Q919" s="15" t="str">
        <f>VLOOKUP(B919,辅助信息!E:M,9,FALSE)</f>
        <v>ZTWM-CDGS-XS-2024-0181-五冶天府-国道542项目（二批次）</v>
      </c>
      <c r="R919" s="15"/>
    </row>
    <row r="920" hidden="1" spans="2:18">
      <c r="B920" s="28" t="s">
        <v>64</v>
      </c>
      <c r="C920" s="58">
        <v>45727</v>
      </c>
      <c r="D920" s="28" t="str">
        <f>VLOOKUP(B920,辅助信息!E:K,7,FALSE)</f>
        <v>JWDDCD2024102400111</v>
      </c>
      <c r="E920" s="28" t="str">
        <f>VLOOKUP(F920,辅助信息!A:B,2,FALSE)</f>
        <v>螺纹钢</v>
      </c>
      <c r="F920" s="28" t="s">
        <v>28</v>
      </c>
      <c r="G920" s="24">
        <v>9</v>
      </c>
      <c r="H920" s="75">
        <f>_xlfn._xlws.FILTER('[1]2025年已发货'!$E:$E,'[1]2025年已发货'!$F:$F&amp;'[1]2025年已发货'!$C:$C&amp;'[1]2025年已发货'!$G:$G&amp;'[1]2025年已发货'!$H:$H=C920&amp;F920&amp;I920&amp;J920,"未发货")</f>
        <v>9</v>
      </c>
      <c r="I920" s="28" t="str">
        <f>VLOOKUP(B920,辅助信息!E:I,3,FALSE)</f>
        <v>（五冶达州国道542项目-三工区桥梁3工段）四川省达州市达川区赵固镇水文村原村委会下300米</v>
      </c>
      <c r="J920" s="28" t="str">
        <f>VLOOKUP(B920,辅助信息!E:I,4,FALSE)</f>
        <v>李代茂</v>
      </c>
      <c r="K920" s="28">
        <f>VLOOKUP(J920,辅助信息!H:I,2,FALSE)</f>
        <v>18302833536</v>
      </c>
      <c r="L920" s="66"/>
      <c r="M920" s="79">
        <v>45728</v>
      </c>
      <c r="O920" s="49">
        <f ca="1" t="shared" si="28"/>
        <v>0</v>
      </c>
      <c r="P920" s="49">
        <f ca="1" t="shared" si="29"/>
        <v>108</v>
      </c>
      <c r="Q920" s="15" t="str">
        <f>VLOOKUP(B920,辅助信息!E:M,9,FALSE)</f>
        <v>ZTWM-CDGS-XS-2024-0181-五冶天府-国道542项目（二批次）</v>
      </c>
      <c r="R920" s="15"/>
    </row>
    <row r="921" hidden="1" spans="2:18">
      <c r="B921" s="28" t="s">
        <v>64</v>
      </c>
      <c r="C921" s="58">
        <v>45727</v>
      </c>
      <c r="D921" s="28" t="str">
        <f>VLOOKUP(B921,辅助信息!E:K,7,FALSE)</f>
        <v>JWDDCD2024102400111</v>
      </c>
      <c r="E921" s="28" t="str">
        <f>VLOOKUP(F921,辅助信息!A:B,2,FALSE)</f>
        <v>螺纹钢</v>
      </c>
      <c r="F921" s="28" t="s">
        <v>65</v>
      </c>
      <c r="G921" s="24">
        <f>42+12</f>
        <v>54</v>
      </c>
      <c r="H921" s="75">
        <f>_xlfn._xlws.FILTER('[1]2025年已发货'!$E:$E,'[1]2025年已发货'!$F:$F&amp;'[1]2025年已发货'!$C:$C&amp;'[1]2025年已发货'!$G:$G&amp;'[1]2025年已发货'!$H:$H=C921&amp;F921&amp;I921&amp;J921,"未发货")</f>
        <v>54</v>
      </c>
      <c r="I921" s="28" t="str">
        <f>VLOOKUP(B921,辅助信息!E:I,3,FALSE)</f>
        <v>（五冶达州国道542项目-三工区桥梁3工段）四川省达州市达川区赵固镇水文村原村委会下300米</v>
      </c>
      <c r="J921" s="28" t="str">
        <f>VLOOKUP(B921,辅助信息!E:I,4,FALSE)</f>
        <v>李代茂</v>
      </c>
      <c r="K921" s="28">
        <f>VLOOKUP(J921,辅助信息!H:I,2,FALSE)</f>
        <v>18302833536</v>
      </c>
      <c r="L921" s="66"/>
      <c r="M921" s="79">
        <v>45728</v>
      </c>
      <c r="O921" s="49">
        <f ca="1" t="shared" si="28"/>
        <v>0</v>
      </c>
      <c r="P921" s="49">
        <f ca="1" t="shared" si="29"/>
        <v>108</v>
      </c>
      <c r="Q921" s="15" t="str">
        <f>VLOOKUP(B921,辅助信息!E:M,9,FALSE)</f>
        <v>ZTWM-CDGS-XS-2024-0181-五冶天府-国道542项目（二批次）</v>
      </c>
      <c r="R921" s="15"/>
    </row>
    <row r="922" hidden="1" spans="2:18">
      <c r="B922" s="28" t="s">
        <v>64</v>
      </c>
      <c r="C922" s="58">
        <v>45727</v>
      </c>
      <c r="D922" s="28" t="str">
        <f>VLOOKUP(B922,辅助信息!E:K,7,FALSE)</f>
        <v>JWDDCD2024102400111</v>
      </c>
      <c r="E922" s="28" t="str">
        <f>VLOOKUP(F922,辅助信息!A:B,2,FALSE)</f>
        <v>螺纹钢</v>
      </c>
      <c r="F922" s="28" t="s">
        <v>52</v>
      </c>
      <c r="G922" s="24">
        <f>21+9</f>
        <v>30</v>
      </c>
      <c r="H922" s="75">
        <f>_xlfn._xlws.FILTER('[1]2025年已发货'!$E:$E,'[1]2025年已发货'!$F:$F&amp;'[1]2025年已发货'!$C:$C&amp;'[1]2025年已发货'!$G:$G&amp;'[1]2025年已发货'!$H:$H=C922&amp;F922&amp;I922&amp;J922,"未发货")</f>
        <v>30</v>
      </c>
      <c r="I922" s="28" t="str">
        <f>VLOOKUP(B922,辅助信息!E:I,3,FALSE)</f>
        <v>（五冶达州国道542项目-三工区桥梁3工段）四川省达州市达川区赵固镇水文村原村委会下300米</v>
      </c>
      <c r="J922" s="28" t="str">
        <f>VLOOKUP(B922,辅助信息!E:I,4,FALSE)</f>
        <v>李代茂</v>
      </c>
      <c r="K922" s="28">
        <f>VLOOKUP(J922,辅助信息!H:I,2,FALSE)</f>
        <v>18302833536</v>
      </c>
      <c r="L922" s="64"/>
      <c r="M922" s="79">
        <v>45728</v>
      </c>
      <c r="O922" s="49">
        <f ca="1" t="shared" si="28"/>
        <v>0</v>
      </c>
      <c r="P922" s="49">
        <f ca="1" t="shared" si="29"/>
        <v>108</v>
      </c>
      <c r="Q922" s="15" t="str">
        <f>VLOOKUP(B922,辅助信息!E:M,9,FALSE)</f>
        <v>ZTWM-CDGS-XS-2024-0181-五冶天府-国道542项目（二批次）</v>
      </c>
      <c r="R922" s="15"/>
    </row>
    <row r="923" hidden="1" spans="2:18">
      <c r="B923" s="28" t="s">
        <v>60</v>
      </c>
      <c r="C923" s="58">
        <v>45727</v>
      </c>
      <c r="D923" s="28" t="str">
        <f>VLOOKUP(B923,辅助信息!E:K,7,FALSE)</f>
        <v>JWDDCD2025051000019</v>
      </c>
      <c r="E923" s="28" t="str">
        <f>VLOOKUP(F923,辅助信息!A:B,2,FALSE)</f>
        <v>高线</v>
      </c>
      <c r="F923" s="28" t="s">
        <v>51</v>
      </c>
      <c r="G923" s="24">
        <v>9</v>
      </c>
      <c r="H923" s="75">
        <f>_xlfn._xlws.FILTER('[1]2025年已发货'!$E:$E,'[1]2025年已发货'!$F:$F&amp;'[1]2025年已发货'!$C:$C&amp;'[1]2025年已发货'!$G:$G&amp;'[1]2025年已发货'!$H:$H=C923&amp;F923&amp;I923&amp;J923,"未发货")</f>
        <v>10</v>
      </c>
      <c r="I923" s="28" t="str">
        <f>VLOOKUP(B923,辅助信息!E:I,3,FALSE)</f>
        <v>(五冶钢构医学科学产业园建设项目房建二部-六标)四川省南充市顺庆区搬罾街道学府大道二段</v>
      </c>
      <c r="J923" s="28" t="str">
        <f>VLOOKUP(B923,辅助信息!E:I,4,FALSE)</f>
        <v>安南</v>
      </c>
      <c r="K923" s="28">
        <f>VLOOKUP(J923,辅助信息!H:I,2,FALSE)</f>
        <v>19950525030</v>
      </c>
      <c r="L923" s="65" t="str">
        <f>VLOOKUP(B923,辅助信息!E:J,6,FALSE)</f>
        <v>送货单：送货单位：南充思临新材料科技有限公司,收货单位：五冶集团川北(南充)建设有限公司,项目名称：南充医学科学产业园,送货车型13米,装货前联系收货人核实到场规格</v>
      </c>
      <c r="M923" s="79">
        <v>45728</v>
      </c>
      <c r="O923" s="49">
        <f ca="1" t="shared" si="28"/>
        <v>0</v>
      </c>
      <c r="P923" s="49">
        <f ca="1" t="shared" si="29"/>
        <v>108</v>
      </c>
      <c r="Q923" s="15" t="str">
        <f>VLOOKUP(B923,辅助信息!E:M,9,FALSE)</f>
        <v>ZTWM-CDGS-XS-2024-0248-五冶钢构-南充市医学院项目</v>
      </c>
      <c r="R923" s="15"/>
    </row>
    <row r="924" hidden="1" spans="2:18">
      <c r="B924" s="28" t="s">
        <v>60</v>
      </c>
      <c r="C924" s="58">
        <v>45727</v>
      </c>
      <c r="D924" s="28" t="str">
        <f>VLOOKUP(B924,辅助信息!E:K,7,FALSE)</f>
        <v>JWDDCD2025051000019</v>
      </c>
      <c r="E924" s="28" t="str">
        <f>VLOOKUP(F924,辅助信息!A:B,2,FALSE)</f>
        <v>螺纹钢</v>
      </c>
      <c r="F924" s="28" t="s">
        <v>27</v>
      </c>
      <c r="G924" s="24">
        <v>16</v>
      </c>
      <c r="H924" s="75">
        <f>_xlfn._xlws.FILTER('[1]2025年已发货'!$E:$E,'[1]2025年已发货'!$F:$F&amp;'[1]2025年已发货'!$C:$C&amp;'[1]2025年已发货'!$G:$G&amp;'[1]2025年已发货'!$H:$H=C924&amp;F924&amp;I924&amp;J924,"未发货")</f>
        <v>16</v>
      </c>
      <c r="I924" s="28" t="str">
        <f>VLOOKUP(B924,辅助信息!E:I,3,FALSE)</f>
        <v>(五冶钢构医学科学产业园建设项目房建二部-六标)四川省南充市顺庆区搬罾街道学府大道二段</v>
      </c>
      <c r="J924" s="28" t="str">
        <f>VLOOKUP(B924,辅助信息!E:I,4,FALSE)</f>
        <v>安南</v>
      </c>
      <c r="K924" s="28">
        <f>VLOOKUP(J924,辅助信息!H:I,2,FALSE)</f>
        <v>19950525030</v>
      </c>
      <c r="L924" s="66"/>
      <c r="M924" s="79">
        <v>45728</v>
      </c>
      <c r="O924" s="49">
        <f ca="1" t="shared" si="28"/>
        <v>0</v>
      </c>
      <c r="P924" s="49">
        <f ca="1" t="shared" si="29"/>
        <v>108</v>
      </c>
      <c r="Q924" s="15" t="str">
        <f>VLOOKUP(B924,辅助信息!E:M,9,FALSE)</f>
        <v>ZTWM-CDGS-XS-2024-0248-五冶钢构-南充市医学院项目</v>
      </c>
      <c r="R924" s="15"/>
    </row>
    <row r="925" hidden="1" spans="2:18">
      <c r="B925" s="28" t="s">
        <v>60</v>
      </c>
      <c r="C925" s="58">
        <v>45727</v>
      </c>
      <c r="D925" s="28" t="str">
        <f>VLOOKUP(B925,辅助信息!E:K,7,FALSE)</f>
        <v>JWDDCD2025051000019</v>
      </c>
      <c r="E925" s="28" t="str">
        <f>VLOOKUP(F925,辅助信息!A:B,2,FALSE)</f>
        <v>螺纹钢</v>
      </c>
      <c r="F925" s="28" t="s">
        <v>19</v>
      </c>
      <c r="G925" s="24">
        <v>15</v>
      </c>
      <c r="H925" s="75">
        <f>_xlfn._xlws.FILTER('[1]2025年已发货'!$E:$E,'[1]2025年已发货'!$F:$F&amp;'[1]2025年已发货'!$C:$C&amp;'[1]2025年已发货'!$G:$G&amp;'[1]2025年已发货'!$H:$H=C925&amp;F925&amp;I925&amp;J925,"未发货")</f>
        <v>15</v>
      </c>
      <c r="I925" s="28" t="str">
        <f>VLOOKUP(B925,辅助信息!E:I,3,FALSE)</f>
        <v>(五冶钢构医学科学产业园建设项目房建二部-六标)四川省南充市顺庆区搬罾街道学府大道二段</v>
      </c>
      <c r="J925" s="28" t="str">
        <f>VLOOKUP(B925,辅助信息!E:I,4,FALSE)</f>
        <v>安南</v>
      </c>
      <c r="K925" s="28">
        <f>VLOOKUP(J925,辅助信息!H:I,2,FALSE)</f>
        <v>19950525030</v>
      </c>
      <c r="L925" s="66"/>
      <c r="M925" s="79">
        <v>45728</v>
      </c>
      <c r="O925" s="49">
        <f ca="1" t="shared" si="28"/>
        <v>0</v>
      </c>
      <c r="P925" s="49">
        <f ca="1" t="shared" si="29"/>
        <v>108</v>
      </c>
      <c r="Q925" s="15" t="str">
        <f>VLOOKUP(B925,辅助信息!E:M,9,FALSE)</f>
        <v>ZTWM-CDGS-XS-2024-0248-五冶钢构-南充市医学院项目</v>
      </c>
      <c r="R925" s="15"/>
    </row>
    <row r="926" hidden="1" spans="2:18">
      <c r="B926" s="28" t="s">
        <v>60</v>
      </c>
      <c r="C926" s="58">
        <v>45727</v>
      </c>
      <c r="D926" s="28" t="str">
        <f>VLOOKUP(B926,辅助信息!E:K,7,FALSE)</f>
        <v>JWDDCD2025051000019</v>
      </c>
      <c r="E926" s="28" t="str">
        <f>VLOOKUP(F926,辅助信息!A:B,2,FALSE)</f>
        <v>螺纹钢</v>
      </c>
      <c r="F926" s="28" t="s">
        <v>32</v>
      </c>
      <c r="G926" s="24">
        <v>10</v>
      </c>
      <c r="H926" s="75">
        <f>_xlfn._xlws.FILTER('[1]2025年已发货'!$E:$E,'[1]2025年已发货'!$F:$F&amp;'[1]2025年已发货'!$C:$C&amp;'[1]2025年已发货'!$G:$G&amp;'[1]2025年已发货'!$H:$H=C926&amp;F926&amp;I926&amp;J926,"未发货")</f>
        <v>12</v>
      </c>
      <c r="I926" s="28" t="str">
        <f>VLOOKUP(B926,辅助信息!E:I,3,FALSE)</f>
        <v>(五冶钢构医学科学产业园建设项目房建二部-六标)四川省南充市顺庆区搬罾街道学府大道二段</v>
      </c>
      <c r="J926" s="28" t="str">
        <f>VLOOKUP(B926,辅助信息!E:I,4,FALSE)</f>
        <v>安南</v>
      </c>
      <c r="K926" s="28">
        <f>VLOOKUP(J926,辅助信息!H:I,2,FALSE)</f>
        <v>19950525030</v>
      </c>
      <c r="L926" s="66"/>
      <c r="M926" s="79">
        <v>45728</v>
      </c>
      <c r="O926" s="49">
        <f ca="1" t="shared" si="28"/>
        <v>0</v>
      </c>
      <c r="P926" s="49">
        <f ca="1" t="shared" si="29"/>
        <v>108</v>
      </c>
      <c r="Q926" s="15" t="str">
        <f>VLOOKUP(B926,辅助信息!E:M,9,FALSE)</f>
        <v>ZTWM-CDGS-XS-2024-0248-五冶钢构-南充市医学院项目</v>
      </c>
      <c r="R926" s="15"/>
    </row>
    <row r="927" hidden="1" spans="2:18">
      <c r="B927" s="28" t="s">
        <v>60</v>
      </c>
      <c r="C927" s="58">
        <v>45727</v>
      </c>
      <c r="D927" s="28" t="str">
        <f>VLOOKUP(B927,辅助信息!E:K,7,FALSE)</f>
        <v>JWDDCD2025051000019</v>
      </c>
      <c r="E927" s="28" t="str">
        <f>VLOOKUP(F927,辅助信息!A:B,2,FALSE)</f>
        <v>螺纹钢</v>
      </c>
      <c r="F927" s="28" t="s">
        <v>18</v>
      </c>
      <c r="G927" s="24">
        <v>20</v>
      </c>
      <c r="H927" s="75">
        <f>_xlfn._xlws.FILTER('[1]2025年已发货'!$E:$E,'[1]2025年已发货'!$F:$F&amp;'[1]2025年已发货'!$C:$C&amp;'[1]2025年已发货'!$G:$G&amp;'[1]2025年已发货'!$H:$H=C927&amp;F927&amp;I927&amp;J927,"未发货")</f>
        <v>20</v>
      </c>
      <c r="I927" s="28" t="str">
        <f>VLOOKUP(B927,辅助信息!E:I,3,FALSE)</f>
        <v>(五冶钢构医学科学产业园建设项目房建二部-六标)四川省南充市顺庆区搬罾街道学府大道二段</v>
      </c>
      <c r="J927" s="28" t="str">
        <f>VLOOKUP(B927,辅助信息!E:I,4,FALSE)</f>
        <v>安南</v>
      </c>
      <c r="K927" s="28">
        <f>VLOOKUP(J927,辅助信息!H:I,2,FALSE)</f>
        <v>19950525030</v>
      </c>
      <c r="L927" s="64"/>
      <c r="M927" s="79">
        <v>45728</v>
      </c>
      <c r="O927" s="49">
        <f ca="1" t="shared" si="28"/>
        <v>0</v>
      </c>
      <c r="P927" s="49">
        <f ca="1" t="shared" si="29"/>
        <v>108</v>
      </c>
      <c r="Q927" s="15" t="str">
        <f>VLOOKUP(B927,辅助信息!E:M,9,FALSE)</f>
        <v>ZTWM-CDGS-XS-2024-0248-五冶钢构-南充市医学院项目</v>
      </c>
      <c r="R927" s="15"/>
    </row>
    <row r="928" hidden="1" spans="2:18">
      <c r="B928" s="28" t="s">
        <v>68</v>
      </c>
      <c r="C928" s="58">
        <v>45727</v>
      </c>
      <c r="D928" s="28" t="s">
        <v>115</v>
      </c>
      <c r="E928" s="28" t="s">
        <v>116</v>
      </c>
      <c r="F928" s="28" t="s">
        <v>27</v>
      </c>
      <c r="G928" s="24">
        <v>11</v>
      </c>
      <c r="H928" s="24">
        <f>_xlfn._xlws.FILTER('[1]2025年已发货'!$E:$E,'[1]2025年已发货'!$F:$F&amp;'[1]2025年已发货'!$C:$C&amp;'[1]2025年已发货'!$G:$G&amp;'[1]2025年已发货'!$H:$H=C928&amp;F928&amp;I928&amp;J928,"未发货")</f>
        <v>11</v>
      </c>
      <c r="I928" s="28" t="str">
        <f>VLOOKUP(B928,辅助信息!E:I,3,FALSE)</f>
        <v>（商投建工达州中医药科技园-2工区-景观桥）达州市通川区达州中医药职业学院犀牛大道北段</v>
      </c>
      <c r="J928" s="28" t="str">
        <f>VLOOKUP(B928,辅助信息!E:I,4,FALSE)</f>
        <v>李波</v>
      </c>
      <c r="K928" s="28">
        <f>VLOOKUP(J928,辅助信息!H:I,2,FALSE)</f>
        <v>18381899787</v>
      </c>
      <c r="L928" s="65" t="str">
        <f>VLOOKUP(B931,辅助信息!E:J,6,FALSE)</f>
        <v>控制炉批号！多了现场不收！,优先安排达钢,提前联系到场规格及数量</v>
      </c>
      <c r="M928" s="79">
        <v>45726</v>
      </c>
      <c r="O928" s="49">
        <f ca="1" t="shared" si="28"/>
        <v>0</v>
      </c>
      <c r="P928" s="49">
        <f ca="1" t="shared" si="29"/>
        <v>110</v>
      </c>
      <c r="Q928" s="15" t="str">
        <f>VLOOKUP(B928,辅助信息!E:M,9,FALSE)</f>
        <v>ZTWM-CDGS-XS-2024-0134-商投建工达州中医药科技成果示范园项目</v>
      </c>
      <c r="R928" s="15"/>
    </row>
    <row r="929" hidden="1" spans="2:18">
      <c r="B929" s="28" t="s">
        <v>68</v>
      </c>
      <c r="C929" s="58">
        <v>45727</v>
      </c>
      <c r="D929" s="28" t="s">
        <v>115</v>
      </c>
      <c r="E929" s="28" t="s">
        <v>116</v>
      </c>
      <c r="F929" s="28" t="s">
        <v>32</v>
      </c>
      <c r="G929" s="24">
        <v>132</v>
      </c>
      <c r="H929" s="75">
        <f>_xlfn._xlws.FILTER('[1]2025年已发货'!$E:$E,'[1]2025年已发货'!$F:$F&amp;'[1]2025年已发货'!$C:$C&amp;'[1]2025年已发货'!$G:$G&amp;'[1]2025年已发货'!$H:$H=C929&amp;F929&amp;I929&amp;J929,"未发货")</f>
        <v>80</v>
      </c>
      <c r="I929" s="28" t="str">
        <f>VLOOKUP(B929,辅助信息!E:I,3,FALSE)</f>
        <v>（商投建工达州中医药科技园-2工区-景观桥）达州市通川区达州中医药职业学院犀牛大道北段</v>
      </c>
      <c r="J929" s="28" t="str">
        <f>VLOOKUP(B929,辅助信息!E:I,4,FALSE)</f>
        <v>李波</v>
      </c>
      <c r="K929" s="28">
        <f>VLOOKUP(J929,辅助信息!H:I,2,FALSE)</f>
        <v>18381899787</v>
      </c>
      <c r="L929" s="66"/>
      <c r="M929" s="79">
        <v>45726</v>
      </c>
      <c r="O929" s="49">
        <f ca="1" t="shared" si="28"/>
        <v>0</v>
      </c>
      <c r="P929" s="49">
        <f ca="1" t="shared" si="29"/>
        <v>110</v>
      </c>
      <c r="Q929" s="15" t="str">
        <f>VLOOKUP(B929,辅助信息!E:M,9,FALSE)</f>
        <v>ZTWM-CDGS-XS-2024-0134-商投建工达州中医药科技成果示范园项目</v>
      </c>
      <c r="R929" s="15"/>
    </row>
    <row r="930" hidden="1" spans="2:18">
      <c r="B930" s="28" t="s">
        <v>68</v>
      </c>
      <c r="C930" s="58">
        <v>45727</v>
      </c>
      <c r="D930" s="28" t="s">
        <v>115</v>
      </c>
      <c r="E930" s="28" t="s">
        <v>116</v>
      </c>
      <c r="F930" s="28" t="s">
        <v>33</v>
      </c>
      <c r="G930" s="24">
        <v>19</v>
      </c>
      <c r="H930" s="75">
        <f>_xlfn._xlws.FILTER('[1]2025年已发货'!$E:$E,'[1]2025年已发货'!$F:$F&amp;'[1]2025年已发货'!$C:$C&amp;'[1]2025年已发货'!$G:$G&amp;'[1]2025年已发货'!$H:$H=C930&amp;F930&amp;I930&amp;J930,"未发货")</f>
        <v>18</v>
      </c>
      <c r="I930" s="28" t="str">
        <f>VLOOKUP(B930,辅助信息!E:I,3,FALSE)</f>
        <v>（商投建工达州中医药科技园-2工区-景观桥）达州市通川区达州中医药职业学院犀牛大道北段</v>
      </c>
      <c r="J930" s="28" t="str">
        <f>VLOOKUP(B930,辅助信息!E:I,4,FALSE)</f>
        <v>李波</v>
      </c>
      <c r="K930" s="28">
        <f>VLOOKUP(J930,辅助信息!H:I,2,FALSE)</f>
        <v>18381899787</v>
      </c>
      <c r="L930" s="66"/>
      <c r="M930" s="79">
        <v>45726</v>
      </c>
      <c r="O930" s="49">
        <f ca="1" t="shared" ref="O930:O993" si="30">IF(OR(M930="",N930&lt;&gt;""),"",MAX(M930-TODAY(),0))</f>
        <v>0</v>
      </c>
      <c r="P930" s="49">
        <f ca="1" t="shared" ref="P930:P993" si="31">IF(M930="","",IF(N930&lt;&gt;"",MAX(N930-M930,0),IF(TODAY()&gt;M930,TODAY()-M930,0)))</f>
        <v>110</v>
      </c>
      <c r="Q930" s="15" t="str">
        <f>VLOOKUP(B930,辅助信息!E:M,9,FALSE)</f>
        <v>ZTWM-CDGS-XS-2024-0134-商投建工达州中医药科技成果示范园项目</v>
      </c>
      <c r="R930" s="15"/>
    </row>
    <row r="931" hidden="1" spans="2:18">
      <c r="B931" s="28" t="s">
        <v>68</v>
      </c>
      <c r="C931" s="58">
        <v>45727</v>
      </c>
      <c r="D931" s="28" t="str">
        <f>VLOOKUP(B931,辅助信息!E:K,7,FALSE)</f>
        <v>JWDDCD2025052800131</v>
      </c>
      <c r="E931" s="28" t="str">
        <f>VLOOKUP(F931,辅助信息!A:B,2,FALSE)</f>
        <v>螺纹钢</v>
      </c>
      <c r="F931" s="28" t="s">
        <v>18</v>
      </c>
      <c r="G931" s="24">
        <v>14</v>
      </c>
      <c r="H931" s="24">
        <f>_xlfn._xlws.FILTER('[1]2025年已发货'!$E:$E,'[1]2025年已发货'!$F:$F&amp;'[1]2025年已发货'!$C:$C&amp;'[1]2025年已发货'!$G:$G&amp;'[1]2025年已发货'!$H:$H=C931&amp;F931&amp;I931&amp;J931,"未发货")</f>
        <v>14</v>
      </c>
      <c r="I931" s="28" t="str">
        <f>VLOOKUP(B931,辅助信息!E:I,3,FALSE)</f>
        <v>（商投建工达州中医药科技园-2工区-景观桥）达州市通川区达州中医药职业学院犀牛大道北段</v>
      </c>
      <c r="J931" s="28" t="str">
        <f>VLOOKUP(B931,辅助信息!E:I,4,FALSE)</f>
        <v>李波</v>
      </c>
      <c r="K931" s="28">
        <f>VLOOKUP(J931,辅助信息!H:I,2,FALSE)</f>
        <v>18381899787</v>
      </c>
      <c r="L931" s="64"/>
      <c r="M931" s="79">
        <v>45726</v>
      </c>
      <c r="O931" s="49">
        <f ca="1" t="shared" si="30"/>
        <v>0</v>
      </c>
      <c r="P931" s="49">
        <f ca="1" t="shared" si="31"/>
        <v>110</v>
      </c>
      <c r="Q931" s="15" t="str">
        <f>VLOOKUP(B931,辅助信息!E:M,9,FALSE)</f>
        <v>ZTWM-CDGS-XS-2024-0134-商投建工达州中医药科技成果示范园项目</v>
      </c>
      <c r="R931" s="15"/>
    </row>
    <row r="932" hidden="1" spans="2:18">
      <c r="B932" s="28" t="s">
        <v>64</v>
      </c>
      <c r="C932" s="58">
        <v>45727</v>
      </c>
      <c r="D932" s="28" t="str">
        <f>VLOOKUP(B932,辅助信息!E:K,7,FALSE)</f>
        <v>JWDDCD2024102400111</v>
      </c>
      <c r="E932" s="28" t="str">
        <f>VLOOKUP(F932,辅助信息!A:B,2,FALSE)</f>
        <v>螺纹钢</v>
      </c>
      <c r="F932" s="28" t="s">
        <v>65</v>
      </c>
      <c r="G932" s="24">
        <v>12</v>
      </c>
      <c r="H932" s="75">
        <v>12</v>
      </c>
      <c r="I932" s="28" t="str">
        <f>VLOOKUP(B932,辅助信息!E:I,3,FALSE)</f>
        <v>（五冶达州国道542项目-三工区桥梁3工段）四川省达州市达川区赵固镇水文村原村委会下300米</v>
      </c>
      <c r="J932" s="28" t="str">
        <f>VLOOKUP(B932,辅助信息!E:I,4,FALSE)</f>
        <v>李代茂</v>
      </c>
      <c r="K932" s="28">
        <f>VLOOKUP(J932,辅助信息!H:I,2,FALSE)</f>
        <v>18302833536</v>
      </c>
      <c r="L932" s="65" t="str">
        <f>VLOOKUP(B932,辅助信息!E:J,6,FALSE)</f>
        <v>五冶建设送货单,送货车型9.6米,装货前联系收货人核实到场规格,没提前告知进场规格现场不给予接收</v>
      </c>
      <c r="M932" s="79">
        <v>45726</v>
      </c>
      <c r="O932" s="49">
        <f ca="1" t="shared" si="30"/>
        <v>0</v>
      </c>
      <c r="P932" s="49">
        <f ca="1" t="shared" si="31"/>
        <v>110</v>
      </c>
      <c r="Q932" s="15" t="str">
        <f>VLOOKUP(B932,辅助信息!E:M,9,FALSE)</f>
        <v>ZTWM-CDGS-XS-2024-0181-五冶天府-国道542项目（二批次）</v>
      </c>
      <c r="R932" s="15"/>
    </row>
    <row r="933" hidden="1" spans="2:18">
      <c r="B933" s="28" t="s">
        <v>64</v>
      </c>
      <c r="C933" s="58">
        <v>45727</v>
      </c>
      <c r="D933" s="28" t="str">
        <f>VLOOKUP(B933,辅助信息!E:K,7,FALSE)</f>
        <v>JWDDCD2024102400111</v>
      </c>
      <c r="E933" s="28" t="str">
        <f>VLOOKUP(F933,辅助信息!A:B,2,FALSE)</f>
        <v>螺纹钢</v>
      </c>
      <c r="F933" s="28" t="s">
        <v>52</v>
      </c>
      <c r="G933" s="24">
        <v>8</v>
      </c>
      <c r="H933" s="75">
        <v>8</v>
      </c>
      <c r="I933" s="28" t="str">
        <f>VLOOKUP(B933,辅助信息!E:I,3,FALSE)</f>
        <v>（五冶达州国道542项目-三工区桥梁3工段）四川省达州市达川区赵固镇水文村原村委会下300米</v>
      </c>
      <c r="J933" s="28" t="str">
        <f>VLOOKUP(B933,辅助信息!E:I,4,FALSE)</f>
        <v>李代茂</v>
      </c>
      <c r="K933" s="28">
        <f>VLOOKUP(J933,辅助信息!H:I,2,FALSE)</f>
        <v>18302833536</v>
      </c>
      <c r="L933" s="64"/>
      <c r="M933" s="79">
        <v>45726</v>
      </c>
      <c r="O933" s="49">
        <f ca="1" t="shared" si="30"/>
        <v>0</v>
      </c>
      <c r="P933" s="49">
        <f ca="1" t="shared" si="31"/>
        <v>110</v>
      </c>
      <c r="Q933" s="15" t="str">
        <f>VLOOKUP(B933,辅助信息!E:M,9,FALSE)</f>
        <v>ZTWM-CDGS-XS-2024-0181-五冶天府-国道542项目（二批次）</v>
      </c>
      <c r="R933" s="15"/>
    </row>
    <row r="934" ht="56.25" hidden="1" customHeight="1" spans="2:18">
      <c r="B934" s="28" t="s">
        <v>29</v>
      </c>
      <c r="C934" s="58">
        <v>45727</v>
      </c>
      <c r="D934" s="28" t="str">
        <f>VLOOKUP(B934,辅助信息!E:K,7,FALSE)</f>
        <v>JWDDCD2024102400111</v>
      </c>
      <c r="E934" s="28" t="str">
        <f>VLOOKUP(F934,辅助信息!A:B,2,FALSE)</f>
        <v>螺纹钢</v>
      </c>
      <c r="F934" s="28" t="s">
        <v>28</v>
      </c>
      <c r="G934" s="24">
        <v>70</v>
      </c>
      <c r="H934" s="75">
        <f>_xlfn._xlws.FILTER('[1]2025年已发货'!$E:$E,'[1]2025年已发货'!$F:$F&amp;'[1]2025年已发货'!$C:$C&amp;'[1]2025年已发货'!$G:$G&amp;'[1]2025年已发货'!$H:$H=C934&amp;F934&amp;I934&amp;J934,"未发货")</f>
        <v>70</v>
      </c>
      <c r="I934" s="28" t="str">
        <f>VLOOKUP(B934,辅助信息!E:I,3,FALSE)</f>
        <v>（五冶达州国道542项目-二工区黄家湾隧道工段）四川省达州市达川区赵固镇黄家坡</v>
      </c>
      <c r="J934" s="28" t="str">
        <f>VLOOKUP(B934,辅助信息!E:I,4,FALSE)</f>
        <v>罗永方</v>
      </c>
      <c r="K934" s="28">
        <f>VLOOKUP(J934,辅助信息!H:I,2,FALSE)</f>
        <v>13551450899</v>
      </c>
      <c r="L934" s="65" t="str">
        <f>VLOOKUP(B934,辅助信息!E:J,6,FALSE)</f>
        <v>五冶建设送货单,4份材质书,送货车型9.6米,装货前联系收货人核实到场规格,没提前告知进场规格现场不给予接收</v>
      </c>
      <c r="M934" s="79">
        <v>45726</v>
      </c>
      <c r="O934" s="49">
        <f ca="1" t="shared" si="30"/>
        <v>0</v>
      </c>
      <c r="P934" s="49">
        <f ca="1" t="shared" si="31"/>
        <v>110</v>
      </c>
      <c r="Q934" s="15" t="str">
        <f>VLOOKUP(B934,辅助信息!E:M,9,FALSE)</f>
        <v>ZTWM-CDGS-XS-2024-0181-五冶天府-国道542项目（二批次）</v>
      </c>
      <c r="R934" s="15"/>
    </row>
    <row r="935" hidden="1" spans="2:18">
      <c r="B935" s="28" t="s">
        <v>54</v>
      </c>
      <c r="C935" s="58">
        <v>45727</v>
      </c>
      <c r="D935" s="28" t="str">
        <f>VLOOKUP(B935,辅助信息!E:K,7,FALSE)</f>
        <v>JWDDCD2024102400111</v>
      </c>
      <c r="E935" s="28" t="str">
        <f>VLOOKUP(F935,辅助信息!A:B,2,FALSE)</f>
        <v>螺纹钢</v>
      </c>
      <c r="F935" s="28" t="s">
        <v>32</v>
      </c>
      <c r="G935" s="24">
        <f>46-27</f>
        <v>19</v>
      </c>
      <c r="H935" s="75">
        <f>_xlfn._xlws.FILTER('[1]2025年已发货'!$E:$E,'[1]2025年已发货'!$F:$F&amp;'[1]2025年已发货'!$C:$C&amp;'[1]2025年已发货'!$G:$G&amp;'[1]2025年已发货'!$H:$H=C935&amp;F935&amp;I935&amp;J935,"未发货")</f>
        <v>19</v>
      </c>
      <c r="I935" s="28" t="str">
        <f>VLOOKUP(B935,辅助信息!E:I,3,FALSE)</f>
        <v>（五冶达州国道542项目-二工区巴河特大桥工段-5号墩）四川省达州市达川区石梯镇固家村村民委员会</v>
      </c>
      <c r="J935" s="28" t="str">
        <f>VLOOKUP(B935,辅助信息!E:I,4,FALSE)</f>
        <v>谭福中</v>
      </c>
      <c r="K935" s="28">
        <f>VLOOKUP(J935,辅助信息!H:I,2,FALSE)</f>
        <v>15828538619</v>
      </c>
      <c r="L935" s="65" t="str">
        <f>VLOOKUP(B935,辅助信息!E:J,6,FALSE)</f>
        <v>五冶建设送货单,4份材质书,送货车型13米,装货前联系收货人核实到场规格,没提前告知进场规格现场不给予接收</v>
      </c>
      <c r="M935" s="79">
        <v>45728</v>
      </c>
      <c r="O935" s="49">
        <f ca="1" t="shared" si="30"/>
        <v>0</v>
      </c>
      <c r="P935" s="49">
        <f ca="1" t="shared" si="31"/>
        <v>108</v>
      </c>
      <c r="Q935" s="15" t="str">
        <f>VLOOKUP(B935,辅助信息!E:M,9,FALSE)</f>
        <v>ZTWM-CDGS-XS-2024-0181-五冶天府-国道542项目（二批次）</v>
      </c>
      <c r="R935" s="15"/>
    </row>
    <row r="936" hidden="1" spans="2:18">
      <c r="B936" s="28" t="s">
        <v>54</v>
      </c>
      <c r="C936" s="58">
        <v>45727</v>
      </c>
      <c r="D936" s="28" t="str">
        <f>VLOOKUP(B936,辅助信息!E:K,7,FALSE)</f>
        <v>JWDDCD2024102400111</v>
      </c>
      <c r="E936" s="28" t="str">
        <f>VLOOKUP(F936,辅助信息!A:B,2,FALSE)</f>
        <v>螺纹钢</v>
      </c>
      <c r="F936" s="28" t="s">
        <v>52</v>
      </c>
      <c r="G936" s="24">
        <v>2</v>
      </c>
      <c r="H936" s="75">
        <f>_xlfn._xlws.FILTER('[1]2025年已发货'!$E:$E,'[1]2025年已发货'!$F:$F&amp;'[1]2025年已发货'!$C:$C&amp;'[1]2025年已发货'!$G:$G&amp;'[1]2025年已发货'!$H:$H=C936&amp;F936&amp;I936&amp;J936,"未发货")</f>
        <v>2</v>
      </c>
      <c r="I936" s="28" t="str">
        <f>VLOOKUP(B936,辅助信息!E:I,3,FALSE)</f>
        <v>（五冶达州国道542项目-二工区巴河特大桥工段-5号墩）四川省达州市达川区石梯镇固家村村民委员会</v>
      </c>
      <c r="J936" s="28" t="str">
        <f>VLOOKUP(B936,辅助信息!E:I,4,FALSE)</f>
        <v>谭福中</v>
      </c>
      <c r="K936" s="28">
        <f>VLOOKUP(J936,辅助信息!H:I,2,FALSE)</f>
        <v>15828538619</v>
      </c>
      <c r="L936" s="64"/>
      <c r="M936" s="79">
        <v>45728</v>
      </c>
      <c r="O936" s="49">
        <f ca="1" t="shared" si="30"/>
        <v>0</v>
      </c>
      <c r="P936" s="49">
        <f ca="1" t="shared" si="31"/>
        <v>108</v>
      </c>
      <c r="Q936" s="15" t="str">
        <f>VLOOKUP(B936,辅助信息!E:M,9,FALSE)</f>
        <v>ZTWM-CDGS-XS-2024-0181-五冶天府-国道542项目（二批次）</v>
      </c>
      <c r="R936" s="15"/>
    </row>
    <row r="937" hidden="1" spans="2:18">
      <c r="B937" s="28" t="s">
        <v>20</v>
      </c>
      <c r="C937" s="58">
        <v>45728</v>
      </c>
      <c r="D937" s="28" t="str">
        <f>VLOOKUP(B937,辅助信息!E:K,7,FALSE)</f>
        <v>JWDDCD2025051000019</v>
      </c>
      <c r="E937" s="28" t="str">
        <f>VLOOKUP(F937,辅助信息!A:B,2,FALSE)</f>
        <v>盘螺</v>
      </c>
      <c r="F937" s="28" t="s">
        <v>49</v>
      </c>
      <c r="G937" s="24">
        <v>8</v>
      </c>
      <c r="H937" s="75">
        <f>_xlfn._xlws.FILTER('[1]2025年已发货'!$E:$E,'[1]2025年已发货'!$F:$F&amp;'[1]2025年已发货'!$C:$C&amp;'[1]2025年已发货'!$G:$G&amp;'[1]2025年已发货'!$H:$H=C937&amp;F937&amp;I937&amp;J937,"未发货")</f>
        <v>8</v>
      </c>
      <c r="I937" s="28" t="str">
        <f>VLOOKUP(B937,辅助信息!E:I,3,FALSE)</f>
        <v>(五冶钢构医学科学产业园建设项目房建三部-一标（7-2）)四川省南充市顺庆区搬罾街道学府大道二段</v>
      </c>
      <c r="J937" s="28" t="str">
        <f>VLOOKUP(B937,辅助信息!E:I,4,FALSE)</f>
        <v>郑林</v>
      </c>
      <c r="K937" s="28">
        <f>VLOOKUP(J937,辅助信息!H:I,2,FALSE)</f>
        <v>18349955455</v>
      </c>
      <c r="L937" s="65" t="str">
        <f>VLOOKUP(B938,辅助信息!E:J,6,FALSE)</f>
        <v>送货单：送货单位：南充思临新材料科技有限公司,收货单位：五冶集团川北(南充)建设有限公司,项目名称：南充医学科学产业园,送货车型13米,装货前联系收货人核实到场规格</v>
      </c>
      <c r="M937" s="79">
        <v>45727</v>
      </c>
      <c r="O937" s="49">
        <f ca="1" t="shared" si="30"/>
        <v>0</v>
      </c>
      <c r="P937" s="49">
        <f ca="1" t="shared" si="31"/>
        <v>109</v>
      </c>
      <c r="Q937" s="15" t="str">
        <f>VLOOKUP(B937,辅助信息!E:M,9,FALSE)</f>
        <v>ZTWM-CDGS-XS-2024-0248-五冶钢构-南充市医学院项目</v>
      </c>
      <c r="R937" s="15"/>
    </row>
    <row r="938" hidden="1" spans="2:18">
      <c r="B938" s="28" t="s">
        <v>20</v>
      </c>
      <c r="C938" s="58">
        <v>45728</v>
      </c>
      <c r="D938" s="28" t="str">
        <f>VLOOKUP(B938,辅助信息!E:K,7,FALSE)</f>
        <v>JWDDCD2025051000019</v>
      </c>
      <c r="E938" s="28" t="str">
        <f>VLOOKUP(F938,辅助信息!A:B,2,FALSE)</f>
        <v>盘螺</v>
      </c>
      <c r="F938" s="28" t="s">
        <v>40</v>
      </c>
      <c r="G938" s="24">
        <v>4</v>
      </c>
      <c r="H938" s="75">
        <f>_xlfn._xlws.FILTER('[1]2025年已发货'!$E:$E,'[1]2025年已发货'!$F:$F&amp;'[1]2025年已发货'!$C:$C&amp;'[1]2025年已发货'!$G:$G&amp;'[1]2025年已发货'!$H:$H=C938&amp;F938&amp;I938&amp;J938,"未发货")</f>
        <v>4</v>
      </c>
      <c r="I938" s="28" t="str">
        <f>VLOOKUP(B938,辅助信息!E:I,3,FALSE)</f>
        <v>(五冶钢构医学科学产业园建设项目房建三部-一标（7-2）)四川省南充市顺庆区搬罾街道学府大道二段</v>
      </c>
      <c r="J938" s="28" t="str">
        <f>VLOOKUP(B938,辅助信息!E:I,4,FALSE)</f>
        <v>郑林</v>
      </c>
      <c r="K938" s="28">
        <f>VLOOKUP(J938,辅助信息!H:I,2,FALSE)</f>
        <v>18349955455</v>
      </c>
      <c r="L938" s="66"/>
      <c r="M938" s="79">
        <v>45727</v>
      </c>
      <c r="O938" s="49">
        <f ca="1" t="shared" si="30"/>
        <v>0</v>
      </c>
      <c r="P938" s="49">
        <f ca="1" t="shared" si="31"/>
        <v>109</v>
      </c>
      <c r="Q938" s="15" t="str">
        <f>VLOOKUP(B938,辅助信息!E:M,9,FALSE)</f>
        <v>ZTWM-CDGS-XS-2024-0248-五冶钢构-南充市医学院项目</v>
      </c>
      <c r="R938" s="15"/>
    </row>
    <row r="939" hidden="1" spans="2:18">
      <c r="B939" s="28" t="s">
        <v>20</v>
      </c>
      <c r="C939" s="58">
        <v>45728</v>
      </c>
      <c r="D939" s="28" t="str">
        <f>VLOOKUP(B939,辅助信息!E:K,7,FALSE)</f>
        <v>JWDDCD2025051000019</v>
      </c>
      <c r="E939" s="28" t="str">
        <f>VLOOKUP(F939,辅助信息!A:B,2,FALSE)</f>
        <v>盘螺</v>
      </c>
      <c r="F939" s="28" t="s">
        <v>41</v>
      </c>
      <c r="G939" s="24">
        <v>6</v>
      </c>
      <c r="H939" s="75">
        <f>_xlfn._xlws.FILTER('[1]2025年已发货'!$E:$E,'[1]2025年已发货'!$F:$F&amp;'[1]2025年已发货'!$C:$C&amp;'[1]2025年已发货'!$G:$G&amp;'[1]2025年已发货'!$H:$H=C939&amp;F939&amp;I939&amp;J939,"未发货")</f>
        <v>6</v>
      </c>
      <c r="I939" s="28" t="str">
        <f>VLOOKUP(B939,辅助信息!E:I,3,FALSE)</f>
        <v>(五冶钢构医学科学产业园建设项目房建三部-一标（7-2）)四川省南充市顺庆区搬罾街道学府大道二段</v>
      </c>
      <c r="J939" s="28" t="str">
        <f>VLOOKUP(B939,辅助信息!E:I,4,FALSE)</f>
        <v>郑林</v>
      </c>
      <c r="K939" s="28">
        <f>VLOOKUP(J939,辅助信息!H:I,2,FALSE)</f>
        <v>18349955455</v>
      </c>
      <c r="L939" s="66"/>
      <c r="M939" s="79">
        <v>45727</v>
      </c>
      <c r="O939" s="49">
        <f ca="1" t="shared" si="30"/>
        <v>0</v>
      </c>
      <c r="P939" s="49">
        <f ca="1" t="shared" si="31"/>
        <v>109</v>
      </c>
      <c r="Q939" s="15" t="str">
        <f>VLOOKUP(B939,辅助信息!E:M,9,FALSE)</f>
        <v>ZTWM-CDGS-XS-2024-0248-五冶钢构-南充市医学院项目</v>
      </c>
      <c r="R939" s="15"/>
    </row>
    <row r="940" hidden="1" spans="2:18">
      <c r="B940" s="28" t="s">
        <v>20</v>
      </c>
      <c r="C940" s="58">
        <v>45728</v>
      </c>
      <c r="D940" s="28" t="str">
        <f>VLOOKUP(B940,辅助信息!E:K,7,FALSE)</f>
        <v>JWDDCD2025051000019</v>
      </c>
      <c r="E940" s="28" t="str">
        <f>VLOOKUP(F940,辅助信息!A:B,2,FALSE)</f>
        <v>盘螺</v>
      </c>
      <c r="F940" s="28" t="s">
        <v>26</v>
      </c>
      <c r="G940" s="24">
        <v>9</v>
      </c>
      <c r="H940" s="75">
        <f>_xlfn._xlws.FILTER('[1]2025年已发货'!$E:$E,'[1]2025年已发货'!$F:$F&amp;'[1]2025年已发货'!$C:$C&amp;'[1]2025年已发货'!$G:$G&amp;'[1]2025年已发货'!$H:$H=C940&amp;F940&amp;I940&amp;J940,"未发货")</f>
        <v>9</v>
      </c>
      <c r="I940" s="28" t="str">
        <f>VLOOKUP(B940,辅助信息!E:I,3,FALSE)</f>
        <v>(五冶钢构医学科学产业园建设项目房建三部-一标（7-2）)四川省南充市顺庆区搬罾街道学府大道二段</v>
      </c>
      <c r="J940" s="28" t="str">
        <f>VLOOKUP(B940,辅助信息!E:I,4,FALSE)</f>
        <v>郑林</v>
      </c>
      <c r="K940" s="28">
        <f>VLOOKUP(J940,辅助信息!H:I,2,FALSE)</f>
        <v>18349955455</v>
      </c>
      <c r="L940" s="66"/>
      <c r="M940" s="79">
        <v>45727</v>
      </c>
      <c r="O940" s="49">
        <f ca="1" t="shared" si="30"/>
        <v>0</v>
      </c>
      <c r="P940" s="49">
        <f ca="1" t="shared" si="31"/>
        <v>109</v>
      </c>
      <c r="Q940" s="15" t="str">
        <f>VLOOKUP(B940,辅助信息!E:M,9,FALSE)</f>
        <v>ZTWM-CDGS-XS-2024-0248-五冶钢构-南充市医学院项目</v>
      </c>
      <c r="R940" s="15"/>
    </row>
    <row r="941" hidden="1" spans="2:18">
      <c r="B941" s="28" t="s">
        <v>20</v>
      </c>
      <c r="C941" s="58">
        <v>45728</v>
      </c>
      <c r="D941" s="28" t="str">
        <f>VLOOKUP(B941,辅助信息!E:K,7,FALSE)</f>
        <v>JWDDCD2025051000019</v>
      </c>
      <c r="E941" s="28" t="str">
        <f>VLOOKUP(F941,辅助信息!A:B,2,FALSE)</f>
        <v>螺纹钢</v>
      </c>
      <c r="F941" s="28" t="s">
        <v>46</v>
      </c>
      <c r="G941" s="24">
        <v>8</v>
      </c>
      <c r="H941" s="75">
        <f>_xlfn._xlws.FILTER('[1]2025年已发货'!$E:$E,'[1]2025年已发货'!$F:$F&amp;'[1]2025年已发货'!$C:$C&amp;'[1]2025年已发货'!$G:$G&amp;'[1]2025年已发货'!$H:$H=C941&amp;F941&amp;I941&amp;J941,"未发货")</f>
        <v>8</v>
      </c>
      <c r="I941" s="28" t="str">
        <f>VLOOKUP(B941,辅助信息!E:I,3,FALSE)</f>
        <v>(五冶钢构医学科学产业园建设项目房建三部-一标（7-2）)四川省南充市顺庆区搬罾街道学府大道二段</v>
      </c>
      <c r="J941" s="28" t="str">
        <f>VLOOKUP(B941,辅助信息!E:I,4,FALSE)</f>
        <v>郑林</v>
      </c>
      <c r="K941" s="28">
        <f>VLOOKUP(J941,辅助信息!H:I,2,FALSE)</f>
        <v>18349955455</v>
      </c>
      <c r="L941" s="64"/>
      <c r="M941" s="79">
        <v>45727</v>
      </c>
      <c r="O941" s="49">
        <f ca="1" t="shared" si="30"/>
        <v>0</v>
      </c>
      <c r="P941" s="49">
        <f ca="1" t="shared" si="31"/>
        <v>109</v>
      </c>
      <c r="Q941" s="15" t="str">
        <f>VLOOKUP(B941,辅助信息!E:M,9,FALSE)</f>
        <v>ZTWM-CDGS-XS-2024-0248-五冶钢构-南充市医学院项目</v>
      </c>
      <c r="R941" s="15"/>
    </row>
    <row r="942" hidden="1" spans="2:18">
      <c r="B942" s="28" t="s">
        <v>74</v>
      </c>
      <c r="C942" s="58">
        <v>45730</v>
      </c>
      <c r="D942" s="28" t="str">
        <f>VLOOKUP(B942,辅助信息!E:K,7,FALSE)</f>
        <v>JWDDCD2024102400111</v>
      </c>
      <c r="E942" s="28" t="str">
        <f>VLOOKUP(F942,辅助信息!A:B,2,FALSE)</f>
        <v>螺纹钢</v>
      </c>
      <c r="F942" s="28" t="s">
        <v>27</v>
      </c>
      <c r="G942" s="24">
        <v>3</v>
      </c>
      <c r="H942" s="24" t="str">
        <f>_xlfn._xlws.FILTER('[1]2025年已发货'!$E:$E,'[1]2025年已发货'!$F:$F&amp;'[1]2025年已发货'!$C:$C&amp;'[1]2025年已发货'!$G:$G&amp;'[1]2025年已发货'!$H:$H=C942&amp;F942&amp;I942&amp;J942,"未发货")</f>
        <v>未发货</v>
      </c>
      <c r="I942" s="28" t="str">
        <f>VLOOKUP(B942,辅助信息!E:I,3,FALSE)</f>
        <v>（五冶达州国道542项目-桥梁4标）四川省达州市达川区大堰镇双井村</v>
      </c>
      <c r="J942" s="28" t="str">
        <f>VLOOKUP(B942,辅助信息!E:I,4,FALSE)</f>
        <v>吴志强</v>
      </c>
      <c r="K942" s="28">
        <f>VLOOKUP(J942,辅助信息!H:I,2,FALSE)</f>
        <v>18820030907</v>
      </c>
      <c r="L942" s="65" t="str">
        <f>VLOOKUP(B943,辅助信息!E:J,6,FALSE)</f>
        <v>五冶建设送货单,送货车型13米,装货前联系收货人核实到场规格,没提前告知进场规格现场不给予接收</v>
      </c>
      <c r="M942" s="79">
        <v>45728</v>
      </c>
      <c r="O942" s="49">
        <f ca="1" t="shared" si="30"/>
        <v>0</v>
      </c>
      <c r="P942" s="49">
        <f ca="1" t="shared" si="31"/>
        <v>108</v>
      </c>
      <c r="Q942" s="15" t="str">
        <f>VLOOKUP(B942,辅助信息!E:M,9,FALSE)</f>
        <v>ZTWM-CDGS-XS-2024-0181-五冶天府-国道542项目（二批次）</v>
      </c>
      <c r="R942" s="15"/>
    </row>
    <row r="943" hidden="1" spans="2:18">
      <c r="B943" s="28" t="s">
        <v>74</v>
      </c>
      <c r="C943" s="58">
        <v>45730</v>
      </c>
      <c r="D943" s="28" t="str">
        <f>VLOOKUP(B943,辅助信息!E:K,7,FALSE)</f>
        <v>JWDDCD2024102400111</v>
      </c>
      <c r="E943" s="28" t="str">
        <f>VLOOKUP(F943,辅助信息!A:B,2,FALSE)</f>
        <v>螺纹钢</v>
      </c>
      <c r="F943" s="28" t="s">
        <v>19</v>
      </c>
      <c r="G943" s="24">
        <v>3</v>
      </c>
      <c r="H943" s="24" t="str">
        <f>_xlfn._xlws.FILTER('[1]2025年已发货'!$E:$E,'[1]2025年已发货'!$F:$F&amp;'[1]2025年已发货'!$C:$C&amp;'[1]2025年已发货'!$G:$G&amp;'[1]2025年已发货'!$H:$H=C943&amp;F943&amp;I943&amp;J943,"未发货")</f>
        <v>未发货</v>
      </c>
      <c r="I943" s="28" t="str">
        <f>VLOOKUP(B943,辅助信息!E:I,3,FALSE)</f>
        <v>（五冶达州国道542项目-桥梁4标）四川省达州市达川区大堰镇双井村</v>
      </c>
      <c r="J943" s="28" t="str">
        <f>VLOOKUP(B943,辅助信息!E:I,4,FALSE)</f>
        <v>吴志强</v>
      </c>
      <c r="K943" s="28">
        <f>VLOOKUP(J943,辅助信息!H:I,2,FALSE)</f>
        <v>18820030907</v>
      </c>
      <c r="L943" s="66"/>
      <c r="M943" s="79">
        <v>45728</v>
      </c>
      <c r="O943" s="49">
        <f ca="1" t="shared" si="30"/>
        <v>0</v>
      </c>
      <c r="P943" s="49">
        <f ca="1" t="shared" si="31"/>
        <v>108</v>
      </c>
      <c r="Q943" s="15" t="str">
        <f>VLOOKUP(B943,辅助信息!E:M,9,FALSE)</f>
        <v>ZTWM-CDGS-XS-2024-0181-五冶天府-国道542项目（二批次）</v>
      </c>
      <c r="R943" s="15"/>
    </row>
    <row r="944" hidden="1" spans="2:18">
      <c r="B944" s="28" t="s">
        <v>74</v>
      </c>
      <c r="C944" s="58">
        <v>45730</v>
      </c>
      <c r="D944" s="28" t="str">
        <f>VLOOKUP(B944,辅助信息!E:K,7,FALSE)</f>
        <v>JWDDCD2024102400111</v>
      </c>
      <c r="E944" s="28" t="str">
        <f>VLOOKUP(F944,辅助信息!A:B,2,FALSE)</f>
        <v>螺纹钢</v>
      </c>
      <c r="F944" s="28" t="s">
        <v>32</v>
      </c>
      <c r="G944" s="24">
        <v>6</v>
      </c>
      <c r="H944" s="24" t="str">
        <f>_xlfn._xlws.FILTER('[1]2025年已发货'!$E:$E,'[1]2025年已发货'!$F:$F&amp;'[1]2025年已发货'!$C:$C&amp;'[1]2025年已发货'!$G:$G&amp;'[1]2025年已发货'!$H:$H=C944&amp;F944&amp;I944&amp;J944,"未发货")</f>
        <v>未发货</v>
      </c>
      <c r="I944" s="28" t="str">
        <f>VLOOKUP(B944,辅助信息!E:I,3,FALSE)</f>
        <v>（五冶达州国道542项目-桥梁4标）四川省达州市达川区大堰镇双井村</v>
      </c>
      <c r="J944" s="28" t="str">
        <f>VLOOKUP(B944,辅助信息!E:I,4,FALSE)</f>
        <v>吴志强</v>
      </c>
      <c r="K944" s="28">
        <f>VLOOKUP(J944,辅助信息!H:I,2,FALSE)</f>
        <v>18820030907</v>
      </c>
      <c r="L944" s="66"/>
      <c r="M944" s="79">
        <v>45728</v>
      </c>
      <c r="O944" s="49">
        <f ca="1" t="shared" si="30"/>
        <v>0</v>
      </c>
      <c r="P944" s="49">
        <f ca="1" t="shared" si="31"/>
        <v>108</v>
      </c>
      <c r="Q944" s="15" t="str">
        <f>VLOOKUP(B944,辅助信息!E:M,9,FALSE)</f>
        <v>ZTWM-CDGS-XS-2024-0181-五冶天府-国道542项目（二批次）</v>
      </c>
      <c r="R944" s="15"/>
    </row>
    <row r="945" hidden="1" spans="2:18">
      <c r="B945" s="28" t="s">
        <v>74</v>
      </c>
      <c r="C945" s="58">
        <v>45730</v>
      </c>
      <c r="D945" s="28" t="str">
        <f>VLOOKUP(B945,辅助信息!E:K,7,FALSE)</f>
        <v>JWDDCD2024102400111</v>
      </c>
      <c r="E945" s="28" t="str">
        <f>VLOOKUP(F945,辅助信息!A:B,2,FALSE)</f>
        <v>螺纹钢</v>
      </c>
      <c r="F945" s="28" t="s">
        <v>33</v>
      </c>
      <c r="G945" s="24">
        <v>9</v>
      </c>
      <c r="H945" s="24" t="str">
        <f>_xlfn._xlws.FILTER('[1]2025年已发货'!$E:$E,'[1]2025年已发货'!$F:$F&amp;'[1]2025年已发货'!$C:$C&amp;'[1]2025年已发货'!$G:$G&amp;'[1]2025年已发货'!$H:$H=C945&amp;F945&amp;I945&amp;J945,"未发货")</f>
        <v>未发货</v>
      </c>
      <c r="I945" s="28" t="str">
        <f>VLOOKUP(B945,辅助信息!E:I,3,FALSE)</f>
        <v>（五冶达州国道542项目-桥梁4标）四川省达州市达川区大堰镇双井村</v>
      </c>
      <c r="J945" s="28" t="str">
        <f>VLOOKUP(B945,辅助信息!E:I,4,FALSE)</f>
        <v>吴志强</v>
      </c>
      <c r="K945" s="28">
        <f>VLOOKUP(J945,辅助信息!H:I,2,FALSE)</f>
        <v>18820030907</v>
      </c>
      <c r="L945" s="66"/>
      <c r="M945" s="79">
        <v>45728</v>
      </c>
      <c r="O945" s="49">
        <f ca="1" t="shared" si="30"/>
        <v>0</v>
      </c>
      <c r="P945" s="49">
        <f ca="1" t="shared" si="31"/>
        <v>108</v>
      </c>
      <c r="Q945" s="15" t="str">
        <f>VLOOKUP(B945,辅助信息!E:M,9,FALSE)</f>
        <v>ZTWM-CDGS-XS-2024-0181-五冶天府-国道542项目（二批次）</v>
      </c>
      <c r="R945" s="15"/>
    </row>
    <row r="946" hidden="1" spans="2:18">
      <c r="B946" s="28" t="s">
        <v>74</v>
      </c>
      <c r="C946" s="58">
        <v>45730</v>
      </c>
      <c r="D946" s="28" t="str">
        <f>VLOOKUP(B946,辅助信息!E:K,7,FALSE)</f>
        <v>JWDDCD2024102400111</v>
      </c>
      <c r="E946" s="28" t="str">
        <f>VLOOKUP(F946,辅助信息!A:B,2,FALSE)</f>
        <v>螺纹钢</v>
      </c>
      <c r="F946" s="28" t="s">
        <v>18</v>
      </c>
      <c r="G946" s="24">
        <v>3</v>
      </c>
      <c r="H946" s="24" t="str">
        <f>_xlfn._xlws.FILTER('[1]2025年已发货'!$E:$E,'[1]2025年已发货'!$F:$F&amp;'[1]2025年已发货'!$C:$C&amp;'[1]2025年已发货'!$G:$G&amp;'[1]2025年已发货'!$H:$H=C946&amp;F946&amp;I946&amp;J946,"未发货")</f>
        <v>未发货</v>
      </c>
      <c r="I946" s="28" t="str">
        <f>VLOOKUP(B946,辅助信息!E:I,3,FALSE)</f>
        <v>（五冶达州国道542项目-桥梁4标）四川省达州市达川区大堰镇双井村</v>
      </c>
      <c r="J946" s="28" t="str">
        <f>VLOOKUP(B946,辅助信息!E:I,4,FALSE)</f>
        <v>吴志强</v>
      </c>
      <c r="K946" s="28">
        <f>VLOOKUP(J946,辅助信息!H:I,2,FALSE)</f>
        <v>18820030907</v>
      </c>
      <c r="L946" s="66"/>
      <c r="M946" s="79">
        <v>45728</v>
      </c>
      <c r="O946" s="49">
        <f ca="1" t="shared" si="30"/>
        <v>0</v>
      </c>
      <c r="P946" s="49">
        <f ca="1" t="shared" si="31"/>
        <v>108</v>
      </c>
      <c r="Q946" s="15" t="str">
        <f>VLOOKUP(B946,辅助信息!E:M,9,FALSE)</f>
        <v>ZTWM-CDGS-XS-2024-0181-五冶天府-国道542项目（二批次）</v>
      </c>
      <c r="R946" s="15"/>
    </row>
    <row r="947" hidden="1" spans="2:18">
      <c r="B947" s="28" t="s">
        <v>74</v>
      </c>
      <c r="C947" s="58">
        <v>45730</v>
      </c>
      <c r="D947" s="28" t="str">
        <f>VLOOKUP(B947,辅助信息!E:K,7,FALSE)</f>
        <v>JWDDCD2024102400111</v>
      </c>
      <c r="E947" s="28" t="str">
        <f>VLOOKUP(F947,辅助信息!A:B,2,FALSE)</f>
        <v>螺纹钢</v>
      </c>
      <c r="F947" s="28" t="s">
        <v>65</v>
      </c>
      <c r="G947" s="24">
        <v>21</v>
      </c>
      <c r="H947" s="24" t="str">
        <f>_xlfn._xlws.FILTER('[1]2025年已发货'!$E:$E,'[1]2025年已发货'!$F:$F&amp;'[1]2025年已发货'!$C:$C&amp;'[1]2025年已发货'!$G:$G&amp;'[1]2025年已发货'!$H:$H=C947&amp;F947&amp;I947&amp;J947,"未发货")</f>
        <v>未发货</v>
      </c>
      <c r="I947" s="28" t="str">
        <f>VLOOKUP(B947,辅助信息!E:I,3,FALSE)</f>
        <v>（五冶达州国道542项目-桥梁4标）四川省达州市达川区大堰镇双井村</v>
      </c>
      <c r="J947" s="28" t="str">
        <f>VLOOKUP(B947,辅助信息!E:I,4,FALSE)</f>
        <v>吴志强</v>
      </c>
      <c r="K947" s="28">
        <f>VLOOKUP(J947,辅助信息!H:I,2,FALSE)</f>
        <v>18820030907</v>
      </c>
      <c r="L947" s="64"/>
      <c r="M947" s="79">
        <v>45728</v>
      </c>
      <c r="O947" s="49">
        <f ca="1" t="shared" si="30"/>
        <v>0</v>
      </c>
      <c r="P947" s="49">
        <f ca="1" t="shared" si="31"/>
        <v>108</v>
      </c>
      <c r="Q947" s="15" t="str">
        <f>VLOOKUP(B947,辅助信息!E:M,9,FALSE)</f>
        <v>ZTWM-CDGS-XS-2024-0181-五冶天府-国道542项目（二批次）</v>
      </c>
      <c r="R947" s="15"/>
    </row>
    <row r="948" hidden="1" spans="2:18">
      <c r="B948" s="28" t="s">
        <v>68</v>
      </c>
      <c r="C948" s="58">
        <v>45730</v>
      </c>
      <c r="D948" s="28" t="s">
        <v>115</v>
      </c>
      <c r="E948" s="28" t="s">
        <v>116</v>
      </c>
      <c r="F948" s="28" t="s">
        <v>27</v>
      </c>
      <c r="G948" s="24">
        <v>11</v>
      </c>
      <c r="H948" s="24" t="str">
        <f>_xlfn._xlws.FILTER('[1]2025年已发货'!$E:$E,'[1]2025年已发货'!$F:$F&amp;'[1]2025年已发货'!$C:$C&amp;'[1]2025年已发货'!$G:$G&amp;'[1]2025年已发货'!$H:$H=C948&amp;F948&amp;I948&amp;J948,"未发货")</f>
        <v>未发货</v>
      </c>
      <c r="I948" s="28" t="str">
        <f>VLOOKUP(B948,辅助信息!E:I,3,FALSE)</f>
        <v>（商投建工达州中医药科技园-2工区-景观桥）达州市通川区达州中医药职业学院犀牛大道北段</v>
      </c>
      <c r="J948" s="28" t="str">
        <f>VLOOKUP(B948,辅助信息!E:I,4,FALSE)</f>
        <v>李波</v>
      </c>
      <c r="K948" s="28">
        <f>VLOOKUP(J948,辅助信息!H:I,2,FALSE)</f>
        <v>18381899787</v>
      </c>
      <c r="L948" s="65" t="str">
        <f>VLOOKUP(B948,辅助信息!E:J,6,FALSE)</f>
        <v>控制炉批号！多了现场不收！,优先安排达钢,提前联系到场规格及数量</v>
      </c>
      <c r="M948" s="79">
        <v>45726</v>
      </c>
      <c r="O948" s="49">
        <f ca="1" t="shared" si="30"/>
        <v>0</v>
      </c>
      <c r="P948" s="49">
        <f ca="1" t="shared" si="31"/>
        <v>110</v>
      </c>
      <c r="Q948" s="15" t="str">
        <f>VLOOKUP(B948,辅助信息!E:M,9,FALSE)</f>
        <v>ZTWM-CDGS-XS-2024-0134-商投建工达州中医药科技成果示范园项目</v>
      </c>
      <c r="R948" s="15"/>
    </row>
    <row r="949" hidden="1" spans="2:18">
      <c r="B949" s="28" t="s">
        <v>68</v>
      </c>
      <c r="C949" s="58">
        <v>45730</v>
      </c>
      <c r="D949" s="28" t="s">
        <v>115</v>
      </c>
      <c r="E949" s="28" t="s">
        <v>116</v>
      </c>
      <c r="F949" s="28" t="s">
        <v>32</v>
      </c>
      <c r="G949" s="24">
        <v>99</v>
      </c>
      <c r="H949" s="24" t="str">
        <f>_xlfn._xlws.FILTER('[1]2025年已发货'!$E:$E,'[1]2025年已发货'!$F:$F&amp;'[1]2025年已发货'!$C:$C&amp;'[1]2025年已发货'!$G:$G&amp;'[1]2025年已发货'!$H:$H=C949&amp;F949&amp;I949&amp;J949,"未发货")</f>
        <v>未发货</v>
      </c>
      <c r="I949" s="28" t="str">
        <f>VLOOKUP(B949,辅助信息!E:I,3,FALSE)</f>
        <v>（商投建工达州中医药科技园-2工区-景观桥）达州市通川区达州中医药职业学院犀牛大道北段</v>
      </c>
      <c r="J949" s="28" t="str">
        <f>VLOOKUP(B949,辅助信息!E:I,4,FALSE)</f>
        <v>李波</v>
      </c>
      <c r="K949" s="28">
        <f>VLOOKUP(J949,辅助信息!H:I,2,FALSE)</f>
        <v>18381899787</v>
      </c>
      <c r="L949" s="66"/>
      <c r="M949" s="79">
        <v>45726</v>
      </c>
      <c r="O949" s="49">
        <f ca="1" t="shared" si="30"/>
        <v>0</v>
      </c>
      <c r="P949" s="49">
        <f ca="1" t="shared" si="31"/>
        <v>110</v>
      </c>
      <c r="Q949" s="15" t="str">
        <f>VLOOKUP(B949,辅助信息!E:M,9,FALSE)</f>
        <v>ZTWM-CDGS-XS-2024-0134-商投建工达州中医药科技成果示范园项目</v>
      </c>
      <c r="R949" s="15"/>
    </row>
    <row r="950" hidden="1" spans="2:18">
      <c r="B950" s="28" t="s">
        <v>68</v>
      </c>
      <c r="C950" s="58">
        <v>45730</v>
      </c>
      <c r="D950" s="28" t="str">
        <f>VLOOKUP(B950,辅助信息!E:K,7,FALSE)</f>
        <v>JWDDCD2025052800131</v>
      </c>
      <c r="E950" s="28" t="str">
        <f>VLOOKUP(F950,辅助信息!A:B,2,FALSE)</f>
        <v>螺纹钢</v>
      </c>
      <c r="F950" s="28" t="s">
        <v>18</v>
      </c>
      <c r="G950" s="24">
        <v>14</v>
      </c>
      <c r="H950" s="24" t="str">
        <f>_xlfn._xlws.FILTER('[1]2025年已发货'!$E:$E,'[1]2025年已发货'!$F:$F&amp;'[1]2025年已发货'!$C:$C&amp;'[1]2025年已发货'!$G:$G&amp;'[1]2025年已发货'!$H:$H=C950&amp;F950&amp;I950&amp;J950,"未发货")</f>
        <v>未发货</v>
      </c>
      <c r="I950" s="28" t="str">
        <f>VLOOKUP(B950,辅助信息!E:I,3,FALSE)</f>
        <v>（商投建工达州中医药科技园-2工区-景观桥）达州市通川区达州中医药职业学院犀牛大道北段</v>
      </c>
      <c r="J950" s="28" t="str">
        <f>VLOOKUP(B950,辅助信息!E:I,4,FALSE)</f>
        <v>李波</v>
      </c>
      <c r="K950" s="28">
        <f>VLOOKUP(J950,辅助信息!H:I,2,FALSE)</f>
        <v>18381899787</v>
      </c>
      <c r="L950" s="64"/>
      <c r="M950" s="79">
        <v>45726</v>
      </c>
      <c r="O950" s="49">
        <f ca="1" t="shared" si="30"/>
        <v>0</v>
      </c>
      <c r="P950" s="49">
        <f ca="1" t="shared" si="31"/>
        <v>110</v>
      </c>
      <c r="Q950" s="15" t="str">
        <f>VLOOKUP(B950,辅助信息!E:M,9,FALSE)</f>
        <v>ZTWM-CDGS-XS-2024-0134-商投建工达州中医药科技成果示范园项目</v>
      </c>
      <c r="R950" s="15"/>
    </row>
    <row r="951" hidden="1" spans="2:18">
      <c r="B951" s="28" t="s">
        <v>69</v>
      </c>
      <c r="C951" s="58">
        <v>45730</v>
      </c>
      <c r="D951" s="28" t="str">
        <f>VLOOKUP(B951,辅助信息!E:K,7,FALSE)</f>
        <v>JWDDCD2025052800131</v>
      </c>
      <c r="E951" s="28" t="str">
        <f>VLOOKUP(F951,辅助信息!A:B,2,FALSE)</f>
        <v>螺纹钢</v>
      </c>
      <c r="F951" s="28" t="s">
        <v>58</v>
      </c>
      <c r="G951" s="24">
        <v>24</v>
      </c>
      <c r="H951" s="24" t="str">
        <f>_xlfn._xlws.FILTER('[1]2025年已发货'!$E:$E,'[1]2025年已发货'!$F:$F&amp;'[1]2025年已发货'!$C:$C&amp;'[1]2025年已发货'!$G:$G&amp;'[1]2025年已发货'!$H:$H=C951&amp;F951&amp;I951&amp;J951,"未发货")</f>
        <v>未发货</v>
      </c>
      <c r="I951" s="28" t="str">
        <f>VLOOKUP(B951,辅助信息!E:I,3,FALSE)</f>
        <v>（商投建工达州中医药科技园-4工区-2号楼）达州市通川区达州中医药职业学院犀牛大道北段</v>
      </c>
      <c r="J951" s="28" t="str">
        <f>VLOOKUP(B951,辅助信息!E:I,4,FALSE)</f>
        <v>张扬</v>
      </c>
      <c r="K951" s="28">
        <f>VLOOKUP(J951,辅助信息!H:I,2,FALSE)</f>
        <v>18381904567</v>
      </c>
      <c r="L951" s="65" t="str">
        <f>VLOOKUP(B951,辅助信息!E:J,6,FALSE)</f>
        <v>控制炉批号！多了现场不收！,优先安排达钢,提前联系到场规格及数量</v>
      </c>
      <c r="M951" s="79">
        <v>45731</v>
      </c>
      <c r="O951" s="49">
        <f ca="1" t="shared" si="30"/>
        <v>0</v>
      </c>
      <c r="P951" s="49">
        <f ca="1" t="shared" si="31"/>
        <v>105</v>
      </c>
      <c r="Q951" s="15" t="str">
        <f>VLOOKUP(B951,辅助信息!E:M,9,FALSE)</f>
        <v>ZTWM-CDGS-XS-2024-0134-商投建工达州中医药科技成果示范园项目</v>
      </c>
      <c r="R951" s="15"/>
    </row>
    <row r="952" hidden="1" spans="2:18">
      <c r="B952" s="28" t="s">
        <v>69</v>
      </c>
      <c r="C952" s="58">
        <v>45730</v>
      </c>
      <c r="D952" s="28" t="str">
        <f>VLOOKUP(B952,辅助信息!E:K,7,FALSE)</f>
        <v>JWDDCD2025052800131</v>
      </c>
      <c r="E952" s="28" t="str">
        <f>VLOOKUP(F952,辅助信息!A:B,2,FALSE)</f>
        <v>螺纹钢</v>
      </c>
      <c r="F952" s="28" t="s">
        <v>22</v>
      </c>
      <c r="G952" s="24">
        <v>12</v>
      </c>
      <c r="H952" s="24" t="str">
        <f>_xlfn._xlws.FILTER('[1]2025年已发货'!$E:$E,'[1]2025年已发货'!$F:$F&amp;'[1]2025年已发货'!$C:$C&amp;'[1]2025年已发货'!$G:$G&amp;'[1]2025年已发货'!$H:$H=C952&amp;F952&amp;I952&amp;J952,"未发货")</f>
        <v>未发货</v>
      </c>
      <c r="I952" s="28" t="str">
        <f>VLOOKUP(B952,辅助信息!E:I,3,FALSE)</f>
        <v>（商投建工达州中医药科技园-4工区-2号楼）达州市通川区达州中医药职业学院犀牛大道北段</v>
      </c>
      <c r="J952" s="28" t="str">
        <f>VLOOKUP(B952,辅助信息!E:I,4,FALSE)</f>
        <v>张扬</v>
      </c>
      <c r="K952" s="28">
        <f>VLOOKUP(J952,辅助信息!H:I,2,FALSE)</f>
        <v>18381904567</v>
      </c>
      <c r="L952" s="66"/>
      <c r="M952" s="79">
        <v>45731</v>
      </c>
      <c r="O952" s="49">
        <f ca="1" t="shared" si="30"/>
        <v>0</v>
      </c>
      <c r="P952" s="49">
        <f ca="1" t="shared" si="31"/>
        <v>105</v>
      </c>
      <c r="Q952" s="15" t="str">
        <f>VLOOKUP(B952,辅助信息!E:M,9,FALSE)</f>
        <v>ZTWM-CDGS-XS-2024-0134-商投建工达州中医药科技成果示范园项目</v>
      </c>
      <c r="R952" s="15"/>
    </row>
    <row r="953" hidden="1" spans="2:18">
      <c r="B953" s="28" t="s">
        <v>69</v>
      </c>
      <c r="C953" s="58">
        <v>45730</v>
      </c>
      <c r="D953" s="28" t="str">
        <f>VLOOKUP(B953,辅助信息!E:K,7,FALSE)</f>
        <v>JWDDCD2025052800131</v>
      </c>
      <c r="E953" s="28" t="str">
        <f>VLOOKUP(F953,辅助信息!A:B,2,FALSE)</f>
        <v>盘螺</v>
      </c>
      <c r="F953" s="28" t="s">
        <v>40</v>
      </c>
      <c r="G953" s="24">
        <v>60</v>
      </c>
      <c r="H953" s="24" t="str">
        <f>_xlfn._xlws.FILTER('[1]2025年已发货'!$E:$E,'[1]2025年已发货'!$F:$F&amp;'[1]2025年已发货'!$C:$C&amp;'[1]2025年已发货'!$G:$G&amp;'[1]2025年已发货'!$H:$H=C953&amp;F953&amp;I953&amp;J953,"未发货")</f>
        <v>未发货</v>
      </c>
      <c r="I953" s="28" t="str">
        <f>VLOOKUP(B953,辅助信息!E:I,3,FALSE)</f>
        <v>（商投建工达州中医药科技园-4工区-2号楼）达州市通川区达州中医药职业学院犀牛大道北段</v>
      </c>
      <c r="J953" s="28" t="str">
        <f>VLOOKUP(B953,辅助信息!E:I,4,FALSE)</f>
        <v>张扬</v>
      </c>
      <c r="K953" s="28">
        <f>VLOOKUP(J953,辅助信息!H:I,2,FALSE)</f>
        <v>18381904567</v>
      </c>
      <c r="L953" s="66"/>
      <c r="M953" s="79">
        <v>45731</v>
      </c>
      <c r="O953" s="49">
        <f ca="1" t="shared" si="30"/>
        <v>0</v>
      </c>
      <c r="P953" s="49">
        <f ca="1" t="shared" si="31"/>
        <v>105</v>
      </c>
      <c r="Q953" s="15" t="str">
        <f>VLOOKUP(B953,辅助信息!E:M,9,FALSE)</f>
        <v>ZTWM-CDGS-XS-2024-0134-商投建工达州中医药科技成果示范园项目</v>
      </c>
      <c r="R953" s="15"/>
    </row>
    <row r="954" hidden="1" spans="2:18">
      <c r="B954" s="28" t="s">
        <v>69</v>
      </c>
      <c r="C954" s="58">
        <v>45730</v>
      </c>
      <c r="D954" s="28" t="str">
        <f>VLOOKUP(B954,辅助信息!E:K,7,FALSE)</f>
        <v>JWDDCD2025052800131</v>
      </c>
      <c r="E954" s="28" t="str">
        <f>VLOOKUP(F954,辅助信息!A:B,2,FALSE)</f>
        <v>螺纹钢</v>
      </c>
      <c r="F954" s="28" t="s">
        <v>33</v>
      </c>
      <c r="G954" s="24">
        <v>9</v>
      </c>
      <c r="H954" s="24" t="str">
        <f>_xlfn._xlws.FILTER('[1]2025年已发货'!$E:$E,'[1]2025年已发货'!$F:$F&amp;'[1]2025年已发货'!$C:$C&amp;'[1]2025年已发货'!$G:$G&amp;'[1]2025年已发货'!$H:$H=C954&amp;F954&amp;I954&amp;J954,"未发货")</f>
        <v>未发货</v>
      </c>
      <c r="I954" s="28" t="str">
        <f>VLOOKUP(B954,辅助信息!E:I,3,FALSE)</f>
        <v>（商投建工达州中医药科技园-4工区-2号楼）达州市通川区达州中医药职业学院犀牛大道北段</v>
      </c>
      <c r="J954" s="28" t="str">
        <f>VLOOKUP(B954,辅助信息!E:I,4,FALSE)</f>
        <v>张扬</v>
      </c>
      <c r="K954" s="28">
        <f>VLOOKUP(J954,辅助信息!H:I,2,FALSE)</f>
        <v>18381904567</v>
      </c>
      <c r="L954" s="64"/>
      <c r="M954" s="79">
        <v>45731</v>
      </c>
      <c r="O954" s="49">
        <f ca="1" t="shared" si="30"/>
        <v>0</v>
      </c>
      <c r="P954" s="49">
        <f ca="1" t="shared" si="31"/>
        <v>105</v>
      </c>
      <c r="Q954" s="15" t="str">
        <f>VLOOKUP(B954,辅助信息!E:M,9,FALSE)</f>
        <v>ZTWM-CDGS-XS-2024-0134-商投建工达州中医药科技成果示范园项目</v>
      </c>
      <c r="R954" s="15"/>
    </row>
    <row r="955" hidden="1" spans="2:18">
      <c r="B955" s="28" t="s">
        <v>74</v>
      </c>
      <c r="C955" s="58">
        <v>45732</v>
      </c>
      <c r="D955" s="28" t="str">
        <f>VLOOKUP(B955,辅助信息!E:K,7,FALSE)</f>
        <v>JWDDCD2024102400111</v>
      </c>
      <c r="E955" s="28" t="str">
        <f>VLOOKUP(F955,辅助信息!A:B,2,FALSE)</f>
        <v>螺纹钢</v>
      </c>
      <c r="F955" s="28" t="s">
        <v>27</v>
      </c>
      <c r="G955" s="24">
        <v>3</v>
      </c>
      <c r="H955" s="24" t="str">
        <f>_xlfn._xlws.FILTER('[1]2025年已发货'!$E:$E,'[1]2025年已发货'!$F:$F&amp;'[1]2025年已发货'!$C:$C&amp;'[1]2025年已发货'!$G:$G&amp;'[1]2025年已发货'!$H:$H=C955&amp;F955&amp;I955&amp;J955,"未发货")</f>
        <v>未发货</v>
      </c>
      <c r="I955" s="28" t="str">
        <f>VLOOKUP(B955,辅助信息!E:I,3,FALSE)</f>
        <v>（五冶达州国道542项目-桥梁4标）四川省达州市达川区大堰镇双井村</v>
      </c>
      <c r="J955" s="28" t="str">
        <f>VLOOKUP(B955,辅助信息!E:I,4,FALSE)</f>
        <v>吴志强</v>
      </c>
      <c r="K955" s="28">
        <f>VLOOKUP(J955,辅助信息!H:I,2,FALSE)</f>
        <v>18820030907</v>
      </c>
      <c r="L955" s="65" t="str">
        <f>VLOOKUP(B955,辅助信息!E:J,6,FALSE)</f>
        <v>五冶建设送货单,送货车型13米,装货前联系收货人核实到场规格,没提前告知进场规格现场不给予接收</v>
      </c>
      <c r="M955" s="79">
        <v>45728</v>
      </c>
      <c r="O955" s="49">
        <f ca="1" t="shared" si="30"/>
        <v>0</v>
      </c>
      <c r="P955" s="49">
        <f ca="1" t="shared" si="31"/>
        <v>108</v>
      </c>
      <c r="Q955" s="15" t="str">
        <f>VLOOKUP(B955,辅助信息!E:M,9,FALSE)</f>
        <v>ZTWM-CDGS-XS-2024-0181-五冶天府-国道542项目（二批次）</v>
      </c>
      <c r="R955" s="15"/>
    </row>
    <row r="956" hidden="1" spans="2:18">
      <c r="B956" s="28" t="s">
        <v>74</v>
      </c>
      <c r="C956" s="58">
        <v>45732</v>
      </c>
      <c r="D956" s="28" t="str">
        <f>VLOOKUP(B956,辅助信息!E:K,7,FALSE)</f>
        <v>JWDDCD2024102400111</v>
      </c>
      <c r="E956" s="28" t="str">
        <f>VLOOKUP(F956,辅助信息!A:B,2,FALSE)</f>
        <v>螺纹钢</v>
      </c>
      <c r="F956" s="28" t="s">
        <v>19</v>
      </c>
      <c r="G956" s="24">
        <v>3</v>
      </c>
      <c r="H956" s="24" t="str">
        <f>_xlfn._xlws.FILTER('[1]2025年已发货'!$E:$E,'[1]2025年已发货'!$F:$F&amp;'[1]2025年已发货'!$C:$C&amp;'[1]2025年已发货'!$G:$G&amp;'[1]2025年已发货'!$H:$H=C956&amp;F956&amp;I956&amp;J956,"未发货")</f>
        <v>未发货</v>
      </c>
      <c r="I956" s="28" t="str">
        <f>VLOOKUP(B956,辅助信息!E:I,3,FALSE)</f>
        <v>（五冶达州国道542项目-桥梁4标）四川省达州市达川区大堰镇双井村</v>
      </c>
      <c r="J956" s="28" t="str">
        <f>VLOOKUP(B956,辅助信息!E:I,4,FALSE)</f>
        <v>吴志强</v>
      </c>
      <c r="K956" s="28">
        <f>VLOOKUP(J956,辅助信息!H:I,2,FALSE)</f>
        <v>18820030907</v>
      </c>
      <c r="L956" s="66"/>
      <c r="M956" s="79">
        <v>45728</v>
      </c>
      <c r="O956" s="49">
        <f ca="1" t="shared" si="30"/>
        <v>0</v>
      </c>
      <c r="P956" s="49">
        <f ca="1" t="shared" si="31"/>
        <v>108</v>
      </c>
      <c r="Q956" s="15" t="str">
        <f>VLOOKUP(B956,辅助信息!E:M,9,FALSE)</f>
        <v>ZTWM-CDGS-XS-2024-0181-五冶天府-国道542项目（二批次）</v>
      </c>
      <c r="R956" s="15"/>
    </row>
    <row r="957" hidden="1" spans="2:18">
      <c r="B957" s="28" t="s">
        <v>74</v>
      </c>
      <c r="C957" s="58">
        <v>45732</v>
      </c>
      <c r="D957" s="28" t="str">
        <f>VLOOKUP(B957,辅助信息!E:K,7,FALSE)</f>
        <v>JWDDCD2024102400111</v>
      </c>
      <c r="E957" s="28" t="str">
        <f>VLOOKUP(F957,辅助信息!A:B,2,FALSE)</f>
        <v>螺纹钢</v>
      </c>
      <c r="F957" s="28" t="s">
        <v>32</v>
      </c>
      <c r="G957" s="24">
        <v>6</v>
      </c>
      <c r="H957" s="24" t="str">
        <f>_xlfn._xlws.FILTER('[1]2025年已发货'!$E:$E,'[1]2025年已发货'!$F:$F&amp;'[1]2025年已发货'!$C:$C&amp;'[1]2025年已发货'!$G:$G&amp;'[1]2025年已发货'!$H:$H=C957&amp;F957&amp;I957&amp;J957,"未发货")</f>
        <v>未发货</v>
      </c>
      <c r="I957" s="28" t="str">
        <f>VLOOKUP(B957,辅助信息!E:I,3,FALSE)</f>
        <v>（五冶达州国道542项目-桥梁4标）四川省达州市达川区大堰镇双井村</v>
      </c>
      <c r="J957" s="28" t="str">
        <f>VLOOKUP(B957,辅助信息!E:I,4,FALSE)</f>
        <v>吴志强</v>
      </c>
      <c r="K957" s="28">
        <f>VLOOKUP(J957,辅助信息!H:I,2,FALSE)</f>
        <v>18820030907</v>
      </c>
      <c r="L957" s="66"/>
      <c r="M957" s="79">
        <v>45728</v>
      </c>
      <c r="O957" s="49">
        <f ca="1" t="shared" si="30"/>
        <v>0</v>
      </c>
      <c r="P957" s="49">
        <f ca="1" t="shared" si="31"/>
        <v>108</v>
      </c>
      <c r="Q957" s="15" t="str">
        <f>VLOOKUP(B957,辅助信息!E:M,9,FALSE)</f>
        <v>ZTWM-CDGS-XS-2024-0181-五冶天府-国道542项目（二批次）</v>
      </c>
      <c r="R957" s="15"/>
    </row>
    <row r="958" hidden="1" spans="2:18">
      <c r="B958" s="28" t="s">
        <v>74</v>
      </c>
      <c r="C958" s="58">
        <v>45732</v>
      </c>
      <c r="D958" s="28" t="str">
        <f>VLOOKUP(B958,辅助信息!E:K,7,FALSE)</f>
        <v>JWDDCD2024102400111</v>
      </c>
      <c r="E958" s="28" t="str">
        <f>VLOOKUP(F958,辅助信息!A:B,2,FALSE)</f>
        <v>螺纹钢</v>
      </c>
      <c r="F958" s="28" t="s">
        <v>33</v>
      </c>
      <c r="G958" s="24">
        <v>9</v>
      </c>
      <c r="H958" s="24" t="str">
        <f>_xlfn._xlws.FILTER('[1]2025年已发货'!$E:$E,'[1]2025年已发货'!$F:$F&amp;'[1]2025年已发货'!$C:$C&amp;'[1]2025年已发货'!$G:$G&amp;'[1]2025年已发货'!$H:$H=C958&amp;F958&amp;I958&amp;J958,"未发货")</f>
        <v>未发货</v>
      </c>
      <c r="I958" s="28" t="str">
        <f>VLOOKUP(B958,辅助信息!E:I,3,FALSE)</f>
        <v>（五冶达州国道542项目-桥梁4标）四川省达州市达川区大堰镇双井村</v>
      </c>
      <c r="J958" s="28" t="str">
        <f>VLOOKUP(B958,辅助信息!E:I,4,FALSE)</f>
        <v>吴志强</v>
      </c>
      <c r="K958" s="28">
        <f>VLOOKUP(J958,辅助信息!H:I,2,FALSE)</f>
        <v>18820030907</v>
      </c>
      <c r="L958" s="66"/>
      <c r="M958" s="79">
        <v>45728</v>
      </c>
      <c r="O958" s="49">
        <f ca="1" t="shared" si="30"/>
        <v>0</v>
      </c>
      <c r="P958" s="49">
        <f ca="1" t="shared" si="31"/>
        <v>108</v>
      </c>
      <c r="Q958" s="15" t="str">
        <f>VLOOKUP(B958,辅助信息!E:M,9,FALSE)</f>
        <v>ZTWM-CDGS-XS-2024-0181-五冶天府-国道542项目（二批次）</v>
      </c>
      <c r="R958" s="15"/>
    </row>
    <row r="959" hidden="1" spans="2:18">
      <c r="B959" s="28" t="s">
        <v>74</v>
      </c>
      <c r="C959" s="58">
        <v>45732</v>
      </c>
      <c r="D959" s="28" t="str">
        <f>VLOOKUP(B959,辅助信息!E:K,7,FALSE)</f>
        <v>JWDDCD2024102400111</v>
      </c>
      <c r="E959" s="28" t="str">
        <f>VLOOKUP(F959,辅助信息!A:B,2,FALSE)</f>
        <v>螺纹钢</v>
      </c>
      <c r="F959" s="28" t="s">
        <v>18</v>
      </c>
      <c r="G959" s="24">
        <v>3</v>
      </c>
      <c r="H959" s="24" t="str">
        <f>_xlfn._xlws.FILTER('[1]2025年已发货'!$E:$E,'[1]2025年已发货'!$F:$F&amp;'[1]2025年已发货'!$C:$C&amp;'[1]2025年已发货'!$G:$G&amp;'[1]2025年已发货'!$H:$H=C959&amp;F959&amp;I959&amp;J959,"未发货")</f>
        <v>未发货</v>
      </c>
      <c r="I959" s="28" t="str">
        <f>VLOOKUP(B959,辅助信息!E:I,3,FALSE)</f>
        <v>（五冶达州国道542项目-桥梁4标）四川省达州市达川区大堰镇双井村</v>
      </c>
      <c r="J959" s="28" t="str">
        <f>VLOOKUP(B959,辅助信息!E:I,4,FALSE)</f>
        <v>吴志强</v>
      </c>
      <c r="K959" s="28">
        <f>VLOOKUP(J959,辅助信息!H:I,2,FALSE)</f>
        <v>18820030907</v>
      </c>
      <c r="L959" s="66"/>
      <c r="M959" s="79">
        <v>45728</v>
      </c>
      <c r="O959" s="49">
        <f ca="1" t="shared" si="30"/>
        <v>0</v>
      </c>
      <c r="P959" s="49">
        <f ca="1" t="shared" si="31"/>
        <v>108</v>
      </c>
      <c r="Q959" s="15" t="str">
        <f>VLOOKUP(B959,辅助信息!E:M,9,FALSE)</f>
        <v>ZTWM-CDGS-XS-2024-0181-五冶天府-国道542项目（二批次）</v>
      </c>
      <c r="R959" s="15"/>
    </row>
    <row r="960" hidden="1" spans="2:18">
      <c r="B960" s="28" t="s">
        <v>74</v>
      </c>
      <c r="C960" s="58">
        <v>45732</v>
      </c>
      <c r="D960" s="28" t="str">
        <f>VLOOKUP(B960,辅助信息!E:K,7,FALSE)</f>
        <v>JWDDCD2024102400111</v>
      </c>
      <c r="E960" s="28" t="str">
        <f>VLOOKUP(F960,辅助信息!A:B,2,FALSE)</f>
        <v>螺纹钢</v>
      </c>
      <c r="F960" s="28" t="s">
        <v>65</v>
      </c>
      <c r="G960" s="24">
        <v>21</v>
      </c>
      <c r="H960" s="24" t="str">
        <f>_xlfn._xlws.FILTER('[1]2025年已发货'!$E:$E,'[1]2025年已发货'!$F:$F&amp;'[1]2025年已发货'!$C:$C&amp;'[1]2025年已发货'!$G:$G&amp;'[1]2025年已发货'!$H:$H=C960&amp;F960&amp;I960&amp;J960,"未发货")</f>
        <v>未发货</v>
      </c>
      <c r="I960" s="28" t="str">
        <f>VLOOKUP(B960,辅助信息!E:I,3,FALSE)</f>
        <v>（五冶达州国道542项目-桥梁4标）四川省达州市达川区大堰镇双井村</v>
      </c>
      <c r="J960" s="28" t="str">
        <f>VLOOKUP(B960,辅助信息!E:I,4,FALSE)</f>
        <v>吴志强</v>
      </c>
      <c r="K960" s="28">
        <f>VLOOKUP(J960,辅助信息!H:I,2,FALSE)</f>
        <v>18820030907</v>
      </c>
      <c r="L960" s="64"/>
      <c r="M960" s="79">
        <v>45728</v>
      </c>
      <c r="O960" s="49">
        <f ca="1" t="shared" si="30"/>
        <v>0</v>
      </c>
      <c r="P960" s="49">
        <f ca="1" t="shared" si="31"/>
        <v>108</v>
      </c>
      <c r="Q960" s="15" t="str">
        <f>VLOOKUP(B960,辅助信息!E:M,9,FALSE)</f>
        <v>ZTWM-CDGS-XS-2024-0181-五冶天府-国道542项目（二批次）</v>
      </c>
      <c r="R960" s="15"/>
    </row>
    <row r="961" hidden="1" spans="2:18">
      <c r="B961" s="28" t="s">
        <v>68</v>
      </c>
      <c r="C961" s="58">
        <v>45732</v>
      </c>
      <c r="D961" s="28" t="str">
        <f>VLOOKUP(B961,辅助信息!E:K,7,FALSE)</f>
        <v>JWDDCD2025052800131</v>
      </c>
      <c r="E961" s="28" t="str">
        <f>VLOOKUP(F961,辅助信息!A:B,2,FALSE)</f>
        <v>螺纹钢</v>
      </c>
      <c r="F961" s="28" t="s">
        <v>27</v>
      </c>
      <c r="G961" s="24">
        <v>11</v>
      </c>
      <c r="H961" s="24" t="str">
        <f>_xlfn._xlws.FILTER('[1]2025年已发货'!$E:$E,'[1]2025年已发货'!$F:$F&amp;'[1]2025年已发货'!$C:$C&amp;'[1]2025年已发货'!$G:$G&amp;'[1]2025年已发货'!$H:$H=C961&amp;F961&amp;I961&amp;J961,"未发货")</f>
        <v>未发货</v>
      </c>
      <c r="I961" s="28" t="str">
        <f>VLOOKUP(B961,辅助信息!E:I,3,FALSE)</f>
        <v>（商投建工达州中医药科技园-2工区-景观桥）达州市通川区达州中医药职业学院犀牛大道北段</v>
      </c>
      <c r="J961" s="28" t="str">
        <f>VLOOKUP(B961,辅助信息!E:I,4,FALSE)</f>
        <v>李波</v>
      </c>
      <c r="K961" s="28">
        <f>VLOOKUP(J961,辅助信息!H:I,2,FALSE)</f>
        <v>18381899787</v>
      </c>
      <c r="L961" s="65" t="str">
        <f>VLOOKUP(B961,辅助信息!E:J,6,FALSE)</f>
        <v>控制炉批号！多了现场不收！,优先安排达钢,提前联系到场规格及数量</v>
      </c>
      <c r="M961" s="79">
        <v>45726</v>
      </c>
      <c r="O961" s="49">
        <f ca="1" t="shared" si="30"/>
        <v>0</v>
      </c>
      <c r="P961" s="49">
        <f ca="1" t="shared" si="31"/>
        <v>110</v>
      </c>
      <c r="Q961" s="15" t="str">
        <f>VLOOKUP(B961,辅助信息!E:M,9,FALSE)</f>
        <v>ZTWM-CDGS-XS-2024-0134-商投建工达州中医药科技成果示范园项目</v>
      </c>
      <c r="R961" s="15"/>
    </row>
    <row r="962" hidden="1" spans="2:18">
      <c r="B962" s="28" t="s">
        <v>68</v>
      </c>
      <c r="C962" s="58">
        <v>45732</v>
      </c>
      <c r="D962" s="28" t="str">
        <f>VLOOKUP(B962,辅助信息!E:K,7,FALSE)</f>
        <v>JWDDCD2025052800131</v>
      </c>
      <c r="E962" s="28" t="str">
        <f>VLOOKUP(F962,辅助信息!A:B,2,FALSE)</f>
        <v>螺纹钢</v>
      </c>
      <c r="F962" s="28" t="s">
        <v>32</v>
      </c>
      <c r="G962" s="24">
        <v>99</v>
      </c>
      <c r="H962" s="24" t="str">
        <f>_xlfn._xlws.FILTER('[1]2025年已发货'!$E:$E,'[1]2025年已发货'!$F:$F&amp;'[1]2025年已发货'!$C:$C&amp;'[1]2025年已发货'!$G:$G&amp;'[1]2025年已发货'!$H:$H=C962&amp;F962&amp;I962&amp;J962,"未发货")</f>
        <v>未发货</v>
      </c>
      <c r="I962" s="28" t="str">
        <f>VLOOKUP(B962,辅助信息!E:I,3,FALSE)</f>
        <v>（商投建工达州中医药科技园-2工区-景观桥）达州市通川区达州中医药职业学院犀牛大道北段</v>
      </c>
      <c r="J962" s="28" t="str">
        <f>VLOOKUP(B962,辅助信息!E:I,4,FALSE)</f>
        <v>李波</v>
      </c>
      <c r="K962" s="28">
        <f>VLOOKUP(J962,辅助信息!H:I,2,FALSE)</f>
        <v>18381899787</v>
      </c>
      <c r="L962" s="66"/>
      <c r="M962" s="79">
        <v>45726</v>
      </c>
      <c r="O962" s="49">
        <f ca="1" t="shared" si="30"/>
        <v>0</v>
      </c>
      <c r="P962" s="49">
        <f ca="1" t="shared" si="31"/>
        <v>110</v>
      </c>
      <c r="Q962" s="15" t="str">
        <f>VLOOKUP(B962,辅助信息!E:M,9,FALSE)</f>
        <v>ZTWM-CDGS-XS-2024-0134-商投建工达州中医药科技成果示范园项目</v>
      </c>
      <c r="R962" s="15"/>
    </row>
    <row r="963" hidden="1" spans="2:18">
      <c r="B963" s="28" t="s">
        <v>68</v>
      </c>
      <c r="C963" s="58">
        <v>45732</v>
      </c>
      <c r="D963" s="28" t="str">
        <f>VLOOKUP(B963,辅助信息!E:K,7,FALSE)</f>
        <v>JWDDCD2025052800131</v>
      </c>
      <c r="E963" s="28" t="str">
        <f>VLOOKUP(F963,辅助信息!A:B,2,FALSE)</f>
        <v>螺纹钢</v>
      </c>
      <c r="F963" s="28" t="s">
        <v>18</v>
      </c>
      <c r="G963" s="24">
        <v>14</v>
      </c>
      <c r="H963" s="24" t="str">
        <f>_xlfn._xlws.FILTER('[1]2025年已发货'!$E:$E,'[1]2025年已发货'!$F:$F&amp;'[1]2025年已发货'!$C:$C&amp;'[1]2025年已发货'!$G:$G&amp;'[1]2025年已发货'!$H:$H=C963&amp;F963&amp;I963&amp;J963,"未发货")</f>
        <v>未发货</v>
      </c>
      <c r="I963" s="28" t="str">
        <f>VLOOKUP(B963,辅助信息!E:I,3,FALSE)</f>
        <v>（商投建工达州中医药科技园-2工区-景观桥）达州市通川区达州中医药职业学院犀牛大道北段</v>
      </c>
      <c r="J963" s="28" t="str">
        <f>VLOOKUP(B963,辅助信息!E:I,4,FALSE)</f>
        <v>李波</v>
      </c>
      <c r="K963" s="28">
        <f>VLOOKUP(J963,辅助信息!H:I,2,FALSE)</f>
        <v>18381899787</v>
      </c>
      <c r="L963" s="64"/>
      <c r="M963" s="79">
        <v>45726</v>
      </c>
      <c r="O963" s="49">
        <f ca="1" t="shared" si="30"/>
        <v>0</v>
      </c>
      <c r="P963" s="49">
        <f ca="1" t="shared" si="31"/>
        <v>110</v>
      </c>
      <c r="Q963" s="15" t="str">
        <f>VLOOKUP(B963,辅助信息!E:M,9,FALSE)</f>
        <v>ZTWM-CDGS-XS-2024-0134-商投建工达州中医药科技成果示范园项目</v>
      </c>
      <c r="R963" s="15"/>
    </row>
    <row r="964" hidden="1" spans="2:18">
      <c r="B964" s="28" t="s">
        <v>69</v>
      </c>
      <c r="C964" s="58">
        <v>45732</v>
      </c>
      <c r="D964" s="28" t="str">
        <f>VLOOKUP(B964,辅助信息!E:K,7,FALSE)</f>
        <v>JWDDCD2025052800131</v>
      </c>
      <c r="E964" s="28" t="str">
        <f>VLOOKUP(F964,辅助信息!A:B,2,FALSE)</f>
        <v>螺纹钢</v>
      </c>
      <c r="F964" s="28" t="s">
        <v>58</v>
      </c>
      <c r="G964" s="24">
        <v>24</v>
      </c>
      <c r="H964" s="75">
        <f>_xlfn._xlws.FILTER('[1]2025年已发货'!$E:$E,'[1]2025年已发货'!$F:$F&amp;'[1]2025年已发货'!$C:$C&amp;'[1]2025年已发货'!$G:$G&amp;'[1]2025年已发货'!$H:$H=C964&amp;F964&amp;I964&amp;J964,"未发货")</f>
        <v>18</v>
      </c>
      <c r="I964" s="28" t="str">
        <f>VLOOKUP(B964,辅助信息!E:I,3,FALSE)</f>
        <v>（商投建工达州中医药科技园-4工区-2号楼）达州市通川区达州中医药职业学院犀牛大道北段</v>
      </c>
      <c r="J964" s="28" t="str">
        <f>VLOOKUP(B964,辅助信息!E:I,4,FALSE)</f>
        <v>张扬</v>
      </c>
      <c r="K964" s="28">
        <f>VLOOKUP(J964,辅助信息!H:I,2,FALSE)</f>
        <v>18381904567</v>
      </c>
      <c r="L964" s="65" t="str">
        <f>VLOOKUP(B967,辅助信息!E:J,6,FALSE)</f>
        <v>控制炉批号！多了现场不收！,优先安排达钢,提前联系到场规格及数量</v>
      </c>
      <c r="M964" s="79">
        <v>45731</v>
      </c>
      <c r="O964" s="49">
        <f ca="1" t="shared" si="30"/>
        <v>0</v>
      </c>
      <c r="P964" s="49">
        <f ca="1" t="shared" si="31"/>
        <v>105</v>
      </c>
      <c r="Q964" s="15" t="str">
        <f>VLOOKUP(B964,辅助信息!E:M,9,FALSE)</f>
        <v>ZTWM-CDGS-XS-2024-0134-商投建工达州中医药科技成果示范园项目</v>
      </c>
      <c r="R964" s="15"/>
    </row>
    <row r="965" hidden="1" spans="2:18">
      <c r="B965" s="28" t="s">
        <v>69</v>
      </c>
      <c r="C965" s="58">
        <v>45732</v>
      </c>
      <c r="D965" s="28" t="str">
        <f>VLOOKUP(B965,辅助信息!E:K,7,FALSE)</f>
        <v>JWDDCD2025052800131</v>
      </c>
      <c r="E965" s="28" t="str">
        <f>VLOOKUP(F965,辅助信息!A:B,2,FALSE)</f>
        <v>螺纹钢</v>
      </c>
      <c r="F965" s="28" t="s">
        <v>22</v>
      </c>
      <c r="G965" s="24">
        <v>12</v>
      </c>
      <c r="H965" s="75">
        <f>_xlfn._xlws.FILTER('[1]2025年已发货'!$E:$E,'[1]2025年已发货'!$F:$F&amp;'[1]2025年已发货'!$C:$C&amp;'[1]2025年已发货'!$G:$G&amp;'[1]2025年已发货'!$H:$H=C965&amp;F965&amp;I965&amp;J965,"未发货")</f>
        <v>12</v>
      </c>
      <c r="I965" s="28" t="str">
        <f>VLOOKUP(B965,辅助信息!E:I,3,FALSE)</f>
        <v>（商投建工达州中医药科技园-4工区-2号楼）达州市通川区达州中医药职业学院犀牛大道北段</v>
      </c>
      <c r="J965" s="28" t="str">
        <f>VLOOKUP(B965,辅助信息!E:I,4,FALSE)</f>
        <v>张扬</v>
      </c>
      <c r="K965" s="28">
        <f>VLOOKUP(J965,辅助信息!H:I,2,FALSE)</f>
        <v>18381904567</v>
      </c>
      <c r="L965" s="66"/>
      <c r="M965" s="79">
        <v>45731</v>
      </c>
      <c r="O965" s="49">
        <f ca="1" t="shared" si="30"/>
        <v>0</v>
      </c>
      <c r="P965" s="49">
        <f ca="1" t="shared" si="31"/>
        <v>105</v>
      </c>
      <c r="Q965" s="15" t="str">
        <f>VLOOKUP(B965,辅助信息!E:M,9,FALSE)</f>
        <v>ZTWM-CDGS-XS-2024-0134-商投建工达州中医药科技成果示范园项目</v>
      </c>
      <c r="R965" s="15"/>
    </row>
    <row r="966" hidden="1" spans="2:18">
      <c r="B966" s="28" t="s">
        <v>69</v>
      </c>
      <c r="C966" s="58">
        <v>45732</v>
      </c>
      <c r="D966" s="28" t="str">
        <f>VLOOKUP(B966,辅助信息!E:K,7,FALSE)</f>
        <v>JWDDCD2025052800131</v>
      </c>
      <c r="E966" s="28" t="str">
        <f>VLOOKUP(F966,辅助信息!A:B,2,FALSE)</f>
        <v>盘螺</v>
      </c>
      <c r="F966" s="28" t="s">
        <v>40</v>
      </c>
      <c r="G966" s="24">
        <v>60</v>
      </c>
      <c r="H966" s="75">
        <f>_xlfn._xlws.FILTER('[1]2025年已发货'!$E:$E,'[1]2025年已发货'!$F:$F&amp;'[1]2025年已发货'!$C:$C&amp;'[1]2025年已发货'!$G:$G&amp;'[1]2025年已发货'!$H:$H=C966&amp;F966&amp;I966&amp;J966,"未发货")</f>
        <v>60</v>
      </c>
      <c r="I966" s="28" t="str">
        <f>VLOOKUP(B966,辅助信息!E:I,3,FALSE)</f>
        <v>（商投建工达州中医药科技园-4工区-2号楼）达州市通川区达州中医药职业学院犀牛大道北段</v>
      </c>
      <c r="J966" s="28" t="str">
        <f>VLOOKUP(B966,辅助信息!E:I,4,FALSE)</f>
        <v>张扬</v>
      </c>
      <c r="K966" s="28">
        <f>VLOOKUP(J966,辅助信息!H:I,2,FALSE)</f>
        <v>18381904567</v>
      </c>
      <c r="L966" s="66"/>
      <c r="M966" s="79">
        <v>45731</v>
      </c>
      <c r="O966" s="49">
        <f ca="1" t="shared" si="30"/>
        <v>0</v>
      </c>
      <c r="P966" s="49">
        <f ca="1" t="shared" si="31"/>
        <v>105</v>
      </c>
      <c r="Q966" s="15" t="str">
        <f>VLOOKUP(B966,辅助信息!E:M,9,FALSE)</f>
        <v>ZTWM-CDGS-XS-2024-0134-商投建工达州中医药科技成果示范园项目</v>
      </c>
      <c r="R966" s="15"/>
    </row>
    <row r="967" hidden="1" spans="2:18">
      <c r="B967" s="28" t="s">
        <v>69</v>
      </c>
      <c r="C967" s="58">
        <v>45731</v>
      </c>
      <c r="D967" s="28" t="str">
        <f>VLOOKUP(B967,辅助信息!E:K,7,FALSE)</f>
        <v>JWDDCD2025052800131</v>
      </c>
      <c r="E967" s="28" t="str">
        <f>VLOOKUP(F967,辅助信息!A:B,2,FALSE)</f>
        <v>螺纹钢</v>
      </c>
      <c r="F967" s="28" t="s">
        <v>33</v>
      </c>
      <c r="G967" s="24">
        <v>9</v>
      </c>
      <c r="H967" s="24" t="str">
        <f>_xlfn._xlws.FILTER('[1]2025年已发货'!$E:$E,'[1]2025年已发货'!$F:$F&amp;'[1]2025年已发货'!$C:$C&amp;'[1]2025年已发货'!$G:$G&amp;'[1]2025年已发货'!$H:$H=C967&amp;F967&amp;I967&amp;J967,"未发货")</f>
        <v>未发货</v>
      </c>
      <c r="I967" s="28" t="str">
        <f>VLOOKUP(B967,辅助信息!E:I,3,FALSE)</f>
        <v>（商投建工达州中医药科技园-4工区-2号楼）达州市通川区达州中医药职业学院犀牛大道北段</v>
      </c>
      <c r="J967" s="28" t="str">
        <f>VLOOKUP(B967,辅助信息!E:I,4,FALSE)</f>
        <v>张扬</v>
      </c>
      <c r="K967" s="28">
        <f>VLOOKUP(J967,辅助信息!H:I,2,FALSE)</f>
        <v>18381904567</v>
      </c>
      <c r="L967" s="64"/>
      <c r="M967" s="91">
        <v>45731</v>
      </c>
      <c r="N967" s="31"/>
      <c r="O967" s="31">
        <f ca="1" t="shared" si="30"/>
        <v>0</v>
      </c>
      <c r="P967" s="31">
        <f ca="1" t="shared" si="31"/>
        <v>105</v>
      </c>
      <c r="Q967" s="28" t="str">
        <f>VLOOKUP(B967,辅助信息!E:M,9,FALSE)</f>
        <v>ZTWM-CDGS-XS-2024-0134-商投建工达州中医药科技成果示范园项目</v>
      </c>
      <c r="R967" s="15"/>
    </row>
    <row r="968" hidden="1" spans="2:18">
      <c r="B968" s="28" t="s">
        <v>44</v>
      </c>
      <c r="C968" s="58">
        <v>45731</v>
      </c>
      <c r="D968" s="28" t="str">
        <f>VLOOKUP(B968,辅助信息!E:K,7,FALSE)</f>
        <v>JWDDCD2025060600053</v>
      </c>
      <c r="E968" s="28" t="str">
        <f>VLOOKUP(F968,辅助信息!A:B,2,FALSE)</f>
        <v>盘螺</v>
      </c>
      <c r="F968" s="28" t="s">
        <v>26</v>
      </c>
      <c r="G968" s="24">
        <v>35</v>
      </c>
      <c r="H968" s="24">
        <f>_xlfn._xlws.FILTER('[1]2025年已发货'!$E:$E,'[1]2025年已发货'!$F:$F&amp;'[1]2025年已发货'!$C:$C&amp;'[1]2025年已发货'!$G:$G&amp;'[1]2025年已发货'!$H:$H=C968&amp;F968&amp;I968&amp;J968,"未发货")</f>
        <v>35</v>
      </c>
      <c r="I968" s="28" t="str">
        <f>VLOOKUP(B968,辅助信息!E:I,3,FALSE)</f>
        <v>（华西酒城南）成都市武侯区火车南站西路8号酒城南项目</v>
      </c>
      <c r="J968" s="28" t="str">
        <f>VLOOKUP(B968,辅助信息!E:I,4,FALSE)</f>
        <v>龙耀宇</v>
      </c>
      <c r="K968" s="28">
        <f>VLOOKUP(J968,辅助信息!H:I,2,FALSE)</f>
        <v>18384145895</v>
      </c>
      <c r="L968" s="74" t="str">
        <f>VLOOKUP(B968,辅助信息!E:J,6,FALSE)</f>
        <v>对方卸车</v>
      </c>
      <c r="M968" s="91">
        <v>45733</v>
      </c>
      <c r="N968" s="31"/>
      <c r="O968" s="31">
        <f ca="1" t="shared" si="30"/>
        <v>0</v>
      </c>
      <c r="P968" s="31">
        <f ca="1" t="shared" si="31"/>
        <v>103</v>
      </c>
      <c r="Q968" s="28" t="str">
        <f>VLOOKUP(B968,辅助信息!E:M,9,FALSE)</f>
        <v>ZTWM-CDGS-XS-2024-0189-华西集采-酒城南项目</v>
      </c>
      <c r="R968" s="15"/>
    </row>
    <row r="969" hidden="1" spans="2:18">
      <c r="B969" s="28" t="s">
        <v>64</v>
      </c>
      <c r="C969" s="58">
        <v>45731</v>
      </c>
      <c r="D969" s="28" t="str">
        <f>VLOOKUP(B969,辅助信息!E:K,7,FALSE)</f>
        <v>JWDDCD2024102400111</v>
      </c>
      <c r="E969" s="28" t="str">
        <f>VLOOKUP(F969,辅助信息!A:B,2,FALSE)</f>
        <v>螺纹钢</v>
      </c>
      <c r="F969" s="28" t="s">
        <v>27</v>
      </c>
      <c r="G969" s="24">
        <v>24</v>
      </c>
      <c r="H969" s="24" t="str">
        <f>_xlfn._xlws.FILTER('[1]2025年已发货'!$E:$E,'[1]2025年已发货'!$F:$F&amp;'[1]2025年已发货'!$C:$C&amp;'[1]2025年已发货'!$G:$G&amp;'[1]2025年已发货'!$H:$H=C969&amp;F969&amp;I969&amp;J969,"未发货")</f>
        <v>未发货</v>
      </c>
      <c r="I969" s="28" t="str">
        <f>VLOOKUP(B969,辅助信息!E:I,3,FALSE)</f>
        <v>（五冶达州国道542项目-三工区桥梁3工段）四川省达州市达川区赵固镇水文村原村委会下300米</v>
      </c>
      <c r="J969" s="28" t="str">
        <f>VLOOKUP(B969,辅助信息!E:I,4,FALSE)</f>
        <v>李代茂</v>
      </c>
      <c r="K969" s="28">
        <f>VLOOKUP(J969,辅助信息!H:I,2,FALSE)</f>
        <v>18302833536</v>
      </c>
      <c r="L969" s="65" t="str">
        <f>VLOOKUP(B969,辅助信息!E:J,6,FALSE)</f>
        <v>五冶建设送货单,送货车型9.6米,装货前联系收货人核实到场规格,没提前告知进场规格现场不给予接收</v>
      </c>
      <c r="M969" s="91">
        <v>45733</v>
      </c>
      <c r="N969" s="31"/>
      <c r="O969" s="31">
        <f ca="1" t="shared" si="30"/>
        <v>0</v>
      </c>
      <c r="P969" s="31">
        <f ca="1" t="shared" si="31"/>
        <v>103</v>
      </c>
      <c r="Q969" s="28" t="str">
        <f>VLOOKUP(B969,辅助信息!E:M,9,FALSE)</f>
        <v>ZTWM-CDGS-XS-2024-0181-五冶天府-国道542项目（二批次）</v>
      </c>
      <c r="R969" s="15"/>
    </row>
    <row r="970" hidden="1" spans="2:18">
      <c r="B970" s="28" t="s">
        <v>64</v>
      </c>
      <c r="C970" s="58">
        <v>45731</v>
      </c>
      <c r="D970" s="28" t="str">
        <f>VLOOKUP(B970,辅助信息!E:K,7,FALSE)</f>
        <v>JWDDCD2024102400111</v>
      </c>
      <c r="E970" s="28" t="str">
        <f>VLOOKUP(F970,辅助信息!A:B,2,FALSE)</f>
        <v>螺纹钢</v>
      </c>
      <c r="F970" s="28" t="s">
        <v>32</v>
      </c>
      <c r="G970" s="24">
        <v>12</v>
      </c>
      <c r="H970" s="24" t="str">
        <f>_xlfn._xlws.FILTER('[1]2025年已发货'!$E:$E,'[1]2025年已发货'!$F:$F&amp;'[1]2025年已发货'!$C:$C&amp;'[1]2025年已发货'!$G:$G&amp;'[1]2025年已发货'!$H:$H=C970&amp;F970&amp;I970&amp;J970,"未发货")</f>
        <v>未发货</v>
      </c>
      <c r="I970" s="28" t="str">
        <f>VLOOKUP(B970,辅助信息!E:I,3,FALSE)</f>
        <v>（五冶达州国道542项目-三工区桥梁3工段）四川省达州市达川区赵固镇水文村原村委会下300米</v>
      </c>
      <c r="J970" s="28" t="str">
        <f>VLOOKUP(B970,辅助信息!E:I,4,FALSE)</f>
        <v>李代茂</v>
      </c>
      <c r="K970" s="28">
        <f>VLOOKUP(J970,辅助信息!H:I,2,FALSE)</f>
        <v>18302833536</v>
      </c>
      <c r="L970" s="66"/>
      <c r="M970" s="91">
        <v>45733</v>
      </c>
      <c r="N970" s="31"/>
      <c r="O970" s="31">
        <f ca="1" t="shared" si="30"/>
        <v>0</v>
      </c>
      <c r="P970" s="31">
        <f ca="1" t="shared" si="31"/>
        <v>103</v>
      </c>
      <c r="Q970" s="28" t="str">
        <f>VLOOKUP(B970,辅助信息!E:M,9,FALSE)</f>
        <v>ZTWM-CDGS-XS-2024-0181-五冶天府-国道542项目（二批次）</v>
      </c>
      <c r="R970" s="15"/>
    </row>
    <row r="971" hidden="1" spans="2:18">
      <c r="B971" s="28" t="s">
        <v>64</v>
      </c>
      <c r="C971" s="58">
        <v>45731</v>
      </c>
      <c r="D971" s="28" t="str">
        <f>VLOOKUP(B971,辅助信息!E:K,7,FALSE)</f>
        <v>JWDDCD2024102400111</v>
      </c>
      <c r="E971" s="28" t="str">
        <f>VLOOKUP(F971,辅助信息!A:B,2,FALSE)</f>
        <v>螺纹钢</v>
      </c>
      <c r="F971" s="28" t="s">
        <v>33</v>
      </c>
      <c r="G971" s="24">
        <v>6</v>
      </c>
      <c r="H971" s="24" t="str">
        <f>_xlfn._xlws.FILTER('[1]2025年已发货'!$E:$E,'[1]2025年已发货'!$F:$F&amp;'[1]2025年已发货'!$C:$C&amp;'[1]2025年已发货'!$G:$G&amp;'[1]2025年已发货'!$H:$H=C971&amp;F971&amp;I971&amp;J971,"未发货")</f>
        <v>未发货</v>
      </c>
      <c r="I971" s="28" t="str">
        <f>VLOOKUP(B971,辅助信息!E:I,3,FALSE)</f>
        <v>（五冶达州国道542项目-三工区桥梁3工段）四川省达州市达川区赵固镇水文村原村委会下300米</v>
      </c>
      <c r="J971" s="28" t="str">
        <f>VLOOKUP(B971,辅助信息!E:I,4,FALSE)</f>
        <v>李代茂</v>
      </c>
      <c r="K971" s="28">
        <f>VLOOKUP(J971,辅助信息!H:I,2,FALSE)</f>
        <v>18302833536</v>
      </c>
      <c r="L971" s="64"/>
      <c r="M971" s="91">
        <v>45733</v>
      </c>
      <c r="N971" s="31"/>
      <c r="O971" s="31">
        <f ca="1" t="shared" si="30"/>
        <v>0</v>
      </c>
      <c r="P971" s="31">
        <f ca="1" t="shared" si="31"/>
        <v>103</v>
      </c>
      <c r="Q971" s="28" t="str">
        <f>VLOOKUP(B971,辅助信息!E:M,9,FALSE)</f>
        <v>ZTWM-CDGS-XS-2024-0181-五冶天府-国道542项目（二批次）</v>
      </c>
      <c r="R971" s="15"/>
    </row>
    <row r="972" hidden="1" spans="2:18">
      <c r="B972" s="28" t="s">
        <v>74</v>
      </c>
      <c r="C972" s="58">
        <v>45731</v>
      </c>
      <c r="D972" s="28" t="str">
        <f>VLOOKUP(B972,辅助信息!E:K,7,FALSE)</f>
        <v>JWDDCD2024102400111</v>
      </c>
      <c r="E972" s="28" t="str">
        <f>VLOOKUP(F972,辅助信息!A:B,2,FALSE)</f>
        <v>螺纹钢</v>
      </c>
      <c r="F972" s="28" t="s">
        <v>27</v>
      </c>
      <c r="G972" s="24">
        <v>15</v>
      </c>
      <c r="H972" s="24">
        <f>_xlfn._xlws.FILTER('[1]2025年已发货'!$E:$E,'[1]2025年已发货'!$F:$F&amp;'[1]2025年已发货'!$C:$C&amp;'[1]2025年已发货'!$G:$G&amp;'[1]2025年已发货'!$H:$H=C972&amp;F972&amp;I972&amp;J972,"未发货")</f>
        <v>15</v>
      </c>
      <c r="I972" s="28" t="str">
        <f>VLOOKUP(B972,辅助信息!E:I,3,FALSE)</f>
        <v>（五冶达州国道542项目-桥梁4标）四川省达州市达川区大堰镇双井村</v>
      </c>
      <c r="J972" s="28" t="str">
        <f>VLOOKUP(B972,辅助信息!E:I,4,FALSE)</f>
        <v>吴志强</v>
      </c>
      <c r="K972" s="28">
        <f>VLOOKUP(J972,辅助信息!H:I,2,FALSE)</f>
        <v>18820030907</v>
      </c>
      <c r="L972" s="65" t="str">
        <f>VLOOKUP(B972,辅助信息!E:J,6,FALSE)</f>
        <v>五冶建设送货单,送货车型13米,装货前联系收货人核实到场规格,没提前告知进场规格现场不给予接收</v>
      </c>
      <c r="M972" s="91">
        <v>45738</v>
      </c>
      <c r="N972" s="31"/>
      <c r="O972" s="31">
        <f ca="1" t="shared" si="30"/>
        <v>0</v>
      </c>
      <c r="P972" s="31">
        <f ca="1" t="shared" si="31"/>
        <v>98</v>
      </c>
      <c r="Q972" s="28" t="str">
        <f>VLOOKUP(B972,辅助信息!E:M,9,FALSE)</f>
        <v>ZTWM-CDGS-XS-2024-0181-五冶天府-国道542项目（二批次）</v>
      </c>
      <c r="R972" s="15"/>
    </row>
    <row r="973" hidden="1" spans="2:18">
      <c r="B973" s="28" t="s">
        <v>74</v>
      </c>
      <c r="C973" s="58">
        <v>45731</v>
      </c>
      <c r="D973" s="28" t="str">
        <f>VLOOKUP(B973,辅助信息!E:K,7,FALSE)</f>
        <v>JWDDCD2024102400111</v>
      </c>
      <c r="E973" s="28" t="str">
        <f>VLOOKUP(F973,辅助信息!A:B,2,FALSE)</f>
        <v>螺纹钢</v>
      </c>
      <c r="F973" s="28" t="s">
        <v>19</v>
      </c>
      <c r="G973" s="24">
        <v>15</v>
      </c>
      <c r="H973" s="24">
        <f>_xlfn._xlws.FILTER('[1]2025年已发货'!$E:$E,'[1]2025年已发货'!$F:$F&amp;'[1]2025年已发货'!$C:$C&amp;'[1]2025年已发货'!$G:$G&amp;'[1]2025年已发货'!$H:$H=C973&amp;F973&amp;I973&amp;J973,"未发货")</f>
        <v>15</v>
      </c>
      <c r="I973" s="28" t="str">
        <f>VLOOKUP(B973,辅助信息!E:I,3,FALSE)</f>
        <v>（五冶达州国道542项目-桥梁4标）四川省达州市达川区大堰镇双井村</v>
      </c>
      <c r="J973" s="28" t="str">
        <f>VLOOKUP(B973,辅助信息!E:I,4,FALSE)</f>
        <v>吴志强</v>
      </c>
      <c r="K973" s="28">
        <f>VLOOKUP(J973,辅助信息!H:I,2,FALSE)</f>
        <v>18820030907</v>
      </c>
      <c r="L973" s="66"/>
      <c r="M973" s="91">
        <v>45738</v>
      </c>
      <c r="N973" s="31"/>
      <c r="O973" s="31">
        <f ca="1" t="shared" si="30"/>
        <v>0</v>
      </c>
      <c r="P973" s="31">
        <f ca="1" t="shared" si="31"/>
        <v>98</v>
      </c>
      <c r="Q973" s="28" t="str">
        <f>VLOOKUP(B973,辅助信息!E:M,9,FALSE)</f>
        <v>ZTWM-CDGS-XS-2024-0181-五冶天府-国道542项目（二批次）</v>
      </c>
      <c r="R973" s="15"/>
    </row>
    <row r="974" hidden="1" spans="2:18">
      <c r="B974" s="28" t="s">
        <v>74</v>
      </c>
      <c r="C974" s="58">
        <v>45731</v>
      </c>
      <c r="D974" s="28" t="str">
        <f>VLOOKUP(B974,辅助信息!E:K,7,FALSE)</f>
        <v>JWDDCD2024102400111</v>
      </c>
      <c r="E974" s="28" t="str">
        <f>VLOOKUP(F974,辅助信息!A:B,2,FALSE)</f>
        <v>螺纹钢</v>
      </c>
      <c r="F974" s="28" t="s">
        <v>32</v>
      </c>
      <c r="G974" s="24">
        <v>15</v>
      </c>
      <c r="H974" s="24">
        <f>_xlfn._xlws.FILTER('[1]2025年已发货'!$E:$E,'[1]2025年已发货'!$F:$F&amp;'[1]2025年已发货'!$C:$C&amp;'[1]2025年已发货'!$G:$G&amp;'[1]2025年已发货'!$H:$H=C974&amp;F974&amp;I974&amp;J974,"未发货")</f>
        <v>15</v>
      </c>
      <c r="I974" s="28" t="str">
        <f>VLOOKUP(B974,辅助信息!E:I,3,FALSE)</f>
        <v>（五冶达州国道542项目-桥梁4标）四川省达州市达川区大堰镇双井村</v>
      </c>
      <c r="J974" s="28" t="str">
        <f>VLOOKUP(B974,辅助信息!E:I,4,FALSE)</f>
        <v>吴志强</v>
      </c>
      <c r="K974" s="28">
        <f>VLOOKUP(J974,辅助信息!H:I,2,FALSE)</f>
        <v>18820030907</v>
      </c>
      <c r="L974" s="66"/>
      <c r="M974" s="91">
        <v>45738</v>
      </c>
      <c r="N974" s="31"/>
      <c r="O974" s="31">
        <f ca="1" t="shared" si="30"/>
        <v>0</v>
      </c>
      <c r="P974" s="31">
        <f ca="1" t="shared" si="31"/>
        <v>98</v>
      </c>
      <c r="Q974" s="28" t="str">
        <f>VLOOKUP(B974,辅助信息!E:M,9,FALSE)</f>
        <v>ZTWM-CDGS-XS-2024-0181-五冶天府-国道542项目（二批次）</v>
      </c>
      <c r="R974" s="15"/>
    </row>
    <row r="975" hidden="1" spans="2:18">
      <c r="B975" s="28" t="s">
        <v>74</v>
      </c>
      <c r="C975" s="58">
        <v>45731</v>
      </c>
      <c r="D975" s="28" t="str">
        <f>VLOOKUP(B975,辅助信息!E:K,7,FALSE)</f>
        <v>JWDDCD2024102400111</v>
      </c>
      <c r="E975" s="28" t="str">
        <f>VLOOKUP(F975,辅助信息!A:B,2,FALSE)</f>
        <v>螺纹钢</v>
      </c>
      <c r="F975" s="28" t="s">
        <v>65</v>
      </c>
      <c r="G975" s="24">
        <v>30</v>
      </c>
      <c r="H975" s="24" t="str">
        <f>_xlfn._xlws.FILTER('[1]2025年已发货'!$E:$E,'[1]2025年已发货'!$F:$F&amp;'[1]2025年已发货'!$C:$C&amp;'[1]2025年已发货'!$G:$G&amp;'[1]2025年已发货'!$H:$H=C975&amp;F975&amp;I975&amp;J975,"未发货")</f>
        <v>未发货</v>
      </c>
      <c r="I975" s="28" t="str">
        <f>VLOOKUP(B975,辅助信息!E:I,3,FALSE)</f>
        <v>（五冶达州国道542项目-桥梁4标）四川省达州市达川区大堰镇双井村</v>
      </c>
      <c r="J975" s="28" t="str">
        <f>VLOOKUP(B975,辅助信息!E:I,4,FALSE)</f>
        <v>吴志强</v>
      </c>
      <c r="K975" s="28">
        <f>VLOOKUP(J975,辅助信息!H:I,2,FALSE)</f>
        <v>18820030907</v>
      </c>
      <c r="L975" s="64"/>
      <c r="M975" s="91">
        <v>45738</v>
      </c>
      <c r="N975" s="31"/>
      <c r="O975" s="31">
        <f ca="1" t="shared" si="30"/>
        <v>0</v>
      </c>
      <c r="P975" s="31">
        <f ca="1" t="shared" si="31"/>
        <v>98</v>
      </c>
      <c r="Q975" s="28" t="str">
        <f>VLOOKUP(B975,辅助信息!E:M,9,FALSE)</f>
        <v>ZTWM-CDGS-XS-2024-0181-五冶天府-国道542项目（二批次）</v>
      </c>
      <c r="R975" s="15"/>
    </row>
    <row r="976" hidden="1" spans="2:18">
      <c r="B976" s="28" t="s">
        <v>75</v>
      </c>
      <c r="C976" s="58">
        <v>45731</v>
      </c>
      <c r="D976" s="28" t="str">
        <f>VLOOKUP(B976,辅助信息!E:K,7,FALSE)</f>
        <v>JWDDCD2024102400111</v>
      </c>
      <c r="E976" s="28" t="str">
        <f>VLOOKUP(F976,辅助信息!A:B,2,FALSE)</f>
        <v>盘螺</v>
      </c>
      <c r="F976" s="28" t="s">
        <v>26</v>
      </c>
      <c r="G976" s="24">
        <v>10</v>
      </c>
      <c r="H976" s="24" t="str">
        <f>_xlfn._xlws.FILTER('[1]2025年已发货'!$E:$E,'[1]2025年已发货'!$F:$F&amp;'[1]2025年已发货'!$C:$C&amp;'[1]2025年已发货'!$G:$G&amp;'[1]2025年已发货'!$H:$H=C976&amp;F976&amp;I976&amp;J976,"未发货")</f>
        <v>未发货</v>
      </c>
      <c r="I976" s="28" t="str">
        <f>VLOOKUP(B976,辅助信息!E:I,3,FALSE)</f>
        <v>（五冶达州国道542项目-一工区桥梁一工段）四川省达州市四川省达州市达川区石桥镇武寨村</v>
      </c>
      <c r="J976" s="28" t="str">
        <f>VLOOKUP(B976,辅助信息!E:I,4,FALSE)</f>
        <v>杨勇</v>
      </c>
      <c r="K976" s="28">
        <f>VLOOKUP(J976,辅助信息!H:I,2,FALSE)</f>
        <v>18398563998</v>
      </c>
      <c r="L976" s="65" t="str">
        <f>VLOOKUP(B976,辅助信息!E:J,6,FALSE)</f>
        <v>五冶建设送货单,送货车型13米,装货前联系收货人核实到场规格,没提前告知进场规格现场不给予接收</v>
      </c>
      <c r="M976" s="91">
        <v>45733</v>
      </c>
      <c r="N976" s="31"/>
      <c r="O976" s="31">
        <f ca="1" t="shared" si="30"/>
        <v>0</v>
      </c>
      <c r="P976" s="31">
        <f ca="1" t="shared" si="31"/>
        <v>103</v>
      </c>
      <c r="Q976" s="28" t="str">
        <f>VLOOKUP(B976,辅助信息!E:M,9,FALSE)</f>
        <v>ZTWM-CDGS-XS-2024-0181-五冶天府-国道542项目（二批次）</v>
      </c>
      <c r="R976" s="15"/>
    </row>
    <row r="977" hidden="1" spans="2:18">
      <c r="B977" s="28" t="s">
        <v>75</v>
      </c>
      <c r="C977" s="58">
        <v>45731</v>
      </c>
      <c r="D977" s="28" t="str">
        <f>VLOOKUP(B977,辅助信息!E:K,7,FALSE)</f>
        <v>JWDDCD2024102400111</v>
      </c>
      <c r="E977" s="28" t="str">
        <f>VLOOKUP(F977,辅助信息!A:B,2,FALSE)</f>
        <v>螺纹钢</v>
      </c>
      <c r="F977" s="28" t="s">
        <v>27</v>
      </c>
      <c r="G977" s="24">
        <v>10</v>
      </c>
      <c r="H977" s="24">
        <f>_xlfn._xlws.FILTER('[1]2025年已发货'!$E:$E,'[1]2025年已发货'!$F:$F&amp;'[1]2025年已发货'!$C:$C&amp;'[1]2025年已发货'!$G:$G&amp;'[1]2025年已发货'!$H:$H=C977&amp;F977&amp;I977&amp;J977,"未发货")</f>
        <v>9</v>
      </c>
      <c r="I977" s="28" t="str">
        <f>VLOOKUP(B977,辅助信息!E:I,3,FALSE)</f>
        <v>（五冶达州国道542项目-一工区桥梁一工段）四川省达州市四川省达州市达川区石桥镇武寨村</v>
      </c>
      <c r="J977" s="28" t="str">
        <f>VLOOKUP(B977,辅助信息!E:I,4,FALSE)</f>
        <v>杨勇</v>
      </c>
      <c r="K977" s="28">
        <f>VLOOKUP(J977,辅助信息!H:I,2,FALSE)</f>
        <v>18398563998</v>
      </c>
      <c r="L977" s="66"/>
      <c r="M977" s="91">
        <v>45733</v>
      </c>
      <c r="N977" s="31"/>
      <c r="O977" s="31">
        <f ca="1" t="shared" si="30"/>
        <v>0</v>
      </c>
      <c r="P977" s="31">
        <f ca="1" t="shared" si="31"/>
        <v>103</v>
      </c>
      <c r="Q977" s="28" t="str">
        <f>VLOOKUP(B977,辅助信息!E:M,9,FALSE)</f>
        <v>ZTWM-CDGS-XS-2024-0181-五冶天府-国道542项目（二批次）</v>
      </c>
      <c r="R977" s="15"/>
    </row>
    <row r="978" hidden="1" spans="2:18">
      <c r="B978" s="28" t="s">
        <v>75</v>
      </c>
      <c r="C978" s="58">
        <v>45731</v>
      </c>
      <c r="D978" s="28" t="str">
        <f>VLOOKUP(B978,辅助信息!E:K,7,FALSE)</f>
        <v>JWDDCD2024102400111</v>
      </c>
      <c r="E978" s="28" t="str">
        <f>VLOOKUP(F978,辅助信息!A:B,2,FALSE)</f>
        <v>螺纹钢</v>
      </c>
      <c r="F978" s="28" t="s">
        <v>19</v>
      </c>
      <c r="G978" s="24">
        <v>12</v>
      </c>
      <c r="H978" s="24">
        <f>_xlfn._xlws.FILTER('[1]2025年已发货'!$E:$E,'[1]2025年已发货'!$F:$F&amp;'[1]2025年已发货'!$C:$C&amp;'[1]2025年已发货'!$G:$G&amp;'[1]2025年已发货'!$H:$H=C978&amp;F978&amp;I978&amp;J978,"未发货")</f>
        <v>12</v>
      </c>
      <c r="I978" s="28" t="str">
        <f>VLOOKUP(B978,辅助信息!E:I,3,FALSE)</f>
        <v>（五冶达州国道542项目-一工区桥梁一工段）四川省达州市四川省达州市达川区石桥镇武寨村</v>
      </c>
      <c r="J978" s="28" t="str">
        <f>VLOOKUP(B978,辅助信息!E:I,4,FALSE)</f>
        <v>杨勇</v>
      </c>
      <c r="K978" s="28">
        <f>VLOOKUP(J978,辅助信息!H:I,2,FALSE)</f>
        <v>18398563998</v>
      </c>
      <c r="L978" s="66"/>
      <c r="M978" s="91">
        <v>45733</v>
      </c>
      <c r="N978" s="31"/>
      <c r="O978" s="31">
        <f ca="1" t="shared" si="30"/>
        <v>0</v>
      </c>
      <c r="P978" s="31">
        <f ca="1" t="shared" si="31"/>
        <v>103</v>
      </c>
      <c r="Q978" s="28" t="str">
        <f>VLOOKUP(B978,辅助信息!E:M,9,FALSE)</f>
        <v>ZTWM-CDGS-XS-2024-0181-五冶天府-国道542项目（二批次）</v>
      </c>
      <c r="R978" s="15"/>
    </row>
    <row r="979" hidden="1" spans="2:18">
      <c r="B979" s="28" t="s">
        <v>75</v>
      </c>
      <c r="C979" s="58">
        <v>45731</v>
      </c>
      <c r="D979" s="28" t="str">
        <f>VLOOKUP(B979,辅助信息!E:K,7,FALSE)</f>
        <v>JWDDCD2024102400111</v>
      </c>
      <c r="E979" s="28" t="str">
        <f>VLOOKUP(F979,辅助信息!A:B,2,FALSE)</f>
        <v>螺纹钢</v>
      </c>
      <c r="F979" s="28" t="s">
        <v>28</v>
      </c>
      <c r="G979" s="24">
        <v>9</v>
      </c>
      <c r="H979" s="24" t="str">
        <f>_xlfn._xlws.FILTER('[1]2025年已发货'!$E:$E,'[1]2025年已发货'!$F:$F&amp;'[1]2025年已发货'!$C:$C&amp;'[1]2025年已发货'!$G:$G&amp;'[1]2025年已发货'!$H:$H=C979&amp;F979&amp;I979&amp;J979,"未发货")</f>
        <v>未发货</v>
      </c>
      <c r="I979" s="28" t="str">
        <f>VLOOKUP(B979,辅助信息!E:I,3,FALSE)</f>
        <v>（五冶达州国道542项目-一工区桥梁一工段）四川省达州市四川省达州市达川区石桥镇武寨村</v>
      </c>
      <c r="J979" s="28" t="str">
        <f>VLOOKUP(B979,辅助信息!E:I,4,FALSE)</f>
        <v>杨勇</v>
      </c>
      <c r="K979" s="28">
        <f>VLOOKUP(J979,辅助信息!H:I,2,FALSE)</f>
        <v>18398563998</v>
      </c>
      <c r="L979" s="66"/>
      <c r="M979" s="91">
        <v>45733</v>
      </c>
      <c r="N979" s="31"/>
      <c r="O979" s="31">
        <f ca="1" t="shared" si="30"/>
        <v>0</v>
      </c>
      <c r="P979" s="31">
        <f ca="1" t="shared" si="31"/>
        <v>103</v>
      </c>
      <c r="Q979" s="28" t="str">
        <f>VLOOKUP(B979,辅助信息!E:M,9,FALSE)</f>
        <v>ZTWM-CDGS-XS-2024-0181-五冶天府-国道542项目（二批次）</v>
      </c>
      <c r="R979" s="15"/>
    </row>
    <row r="980" hidden="1" spans="2:18">
      <c r="B980" s="28" t="s">
        <v>75</v>
      </c>
      <c r="C980" s="58">
        <v>45731</v>
      </c>
      <c r="D980" s="28" t="str">
        <f>VLOOKUP(B980,辅助信息!E:K,7,FALSE)</f>
        <v>JWDDCD2024102400111</v>
      </c>
      <c r="E980" s="28" t="str">
        <f>VLOOKUP(F980,辅助信息!A:B,2,FALSE)</f>
        <v>螺纹钢</v>
      </c>
      <c r="F980" s="28" t="s">
        <v>65</v>
      </c>
      <c r="G980" s="24">
        <v>50</v>
      </c>
      <c r="H980" s="24">
        <f>_xlfn._xlws.FILTER('[1]2025年已发货'!$E:$E,'[1]2025年已发货'!$F:$F&amp;'[1]2025年已发货'!$C:$C&amp;'[1]2025年已发货'!$G:$G&amp;'[1]2025年已发货'!$H:$H=C980&amp;F980&amp;I980&amp;J980,"未发货")</f>
        <v>24</v>
      </c>
      <c r="I980" s="28" t="str">
        <f>VLOOKUP(B980,辅助信息!E:I,3,FALSE)</f>
        <v>（五冶达州国道542项目-一工区桥梁一工段）四川省达州市四川省达州市达川区石桥镇武寨村</v>
      </c>
      <c r="J980" s="28" t="str">
        <f>VLOOKUP(B980,辅助信息!E:I,4,FALSE)</f>
        <v>杨勇</v>
      </c>
      <c r="K980" s="28">
        <f>VLOOKUP(J980,辅助信息!H:I,2,FALSE)</f>
        <v>18398563998</v>
      </c>
      <c r="L980" s="64"/>
      <c r="M980" s="91">
        <v>45733</v>
      </c>
      <c r="N980" s="31"/>
      <c r="O980" s="31">
        <f ca="1" t="shared" si="30"/>
        <v>0</v>
      </c>
      <c r="P980" s="31">
        <f ca="1" t="shared" si="31"/>
        <v>103</v>
      </c>
      <c r="Q980" s="28" t="str">
        <f>VLOOKUP(B980,辅助信息!E:M,9,FALSE)</f>
        <v>ZTWM-CDGS-XS-2024-0181-五冶天府-国道542项目（二批次）</v>
      </c>
      <c r="R980" s="15"/>
    </row>
    <row r="981" hidden="1" spans="2:18">
      <c r="B981" s="28" t="s">
        <v>87</v>
      </c>
      <c r="C981" s="58">
        <v>45731</v>
      </c>
      <c r="D981" s="28" t="str">
        <f>VLOOKUP(B981,辅助信息!E:K,7,FALSE)</f>
        <v>JWDDCD2024102400111</v>
      </c>
      <c r="E981" s="28" t="str">
        <f>VLOOKUP(F981,辅助信息!A:B,2,FALSE)</f>
        <v>盘螺</v>
      </c>
      <c r="F981" s="28" t="s">
        <v>26</v>
      </c>
      <c r="G981" s="24">
        <v>10</v>
      </c>
      <c r="H981" s="24" t="str">
        <f>_xlfn._xlws.FILTER('[1]2025年已发货'!$E:$E,'[1]2025年已发货'!$F:$F&amp;'[1]2025年已发货'!$C:$C&amp;'[1]2025年已发货'!$G:$G&amp;'[1]2025年已发货'!$H:$H=C981&amp;F981&amp;I981&amp;J981,"未发货")</f>
        <v>未发货</v>
      </c>
      <c r="I981" s="28" t="str">
        <f>VLOOKUP(B981,辅助信息!E:I,3,FALSE)</f>
        <v>（五冶达州国道542项目-一工区桥梁二工段）四川省达州市达川区达川区石梯镇石成村</v>
      </c>
      <c r="J981" s="28" t="str">
        <f>VLOOKUP(B981,辅助信息!E:I,4,FALSE)</f>
        <v>夏树彬</v>
      </c>
      <c r="K981" s="28">
        <f>VLOOKUP(J981,辅助信息!H:I,2,FALSE)</f>
        <v>13518183653</v>
      </c>
      <c r="L981" s="65" t="str">
        <f>VLOOKUP(B981,辅助信息!E:J,6,FALSE)</f>
        <v>五冶建设送货单,送货车型9.6米,装货前联系收货人核实到场规格,没提前告知进场规格现场不给予接收</v>
      </c>
      <c r="M981" s="91">
        <v>45733</v>
      </c>
      <c r="N981" s="31"/>
      <c r="O981" s="31">
        <f ca="1" t="shared" si="30"/>
        <v>0</v>
      </c>
      <c r="P981" s="31">
        <f ca="1" t="shared" si="31"/>
        <v>103</v>
      </c>
      <c r="Q981" s="28" t="str">
        <f>VLOOKUP(B981,辅助信息!E:M,9,FALSE)</f>
        <v>ZTWM-CDGS-XS-2024-0181-五冶天府-国道542项目（二批次）</v>
      </c>
      <c r="R981" s="15"/>
    </row>
    <row r="982" hidden="1" spans="2:18">
      <c r="B982" s="28" t="s">
        <v>87</v>
      </c>
      <c r="C982" s="58">
        <v>45731</v>
      </c>
      <c r="D982" s="28" t="str">
        <f>VLOOKUP(B982,辅助信息!E:K,7,FALSE)</f>
        <v>JWDDCD2024102400111</v>
      </c>
      <c r="E982" s="28" t="str">
        <f>VLOOKUP(F982,辅助信息!A:B,2,FALSE)</f>
        <v>螺纹钢</v>
      </c>
      <c r="F982" s="28" t="s">
        <v>27</v>
      </c>
      <c r="G982" s="24">
        <v>10</v>
      </c>
      <c r="H982" s="24">
        <f>_xlfn._xlws.FILTER('[1]2025年已发货'!$E:$E,'[1]2025年已发货'!$F:$F&amp;'[1]2025年已发货'!$C:$C&amp;'[1]2025年已发货'!$G:$G&amp;'[1]2025年已发货'!$H:$H=C982&amp;F982&amp;I982&amp;J982,"未发货")</f>
        <v>9</v>
      </c>
      <c r="I982" s="28" t="str">
        <f>VLOOKUP(B982,辅助信息!E:I,3,FALSE)</f>
        <v>（五冶达州国道542项目-一工区桥梁二工段）四川省达州市达川区达川区石梯镇石成村</v>
      </c>
      <c r="J982" s="28" t="str">
        <f>VLOOKUP(B982,辅助信息!E:I,4,FALSE)</f>
        <v>夏树彬</v>
      </c>
      <c r="K982" s="28">
        <f>VLOOKUP(J982,辅助信息!H:I,2,FALSE)</f>
        <v>13518183653</v>
      </c>
      <c r="L982" s="66"/>
      <c r="M982" s="91">
        <v>45733</v>
      </c>
      <c r="N982" s="31"/>
      <c r="O982" s="31">
        <f ca="1" t="shared" si="30"/>
        <v>0</v>
      </c>
      <c r="P982" s="31">
        <f ca="1" t="shared" si="31"/>
        <v>103</v>
      </c>
      <c r="Q982" s="28" t="str">
        <f>VLOOKUP(B982,辅助信息!E:M,9,FALSE)</f>
        <v>ZTWM-CDGS-XS-2024-0181-五冶天府-国道542项目（二批次）</v>
      </c>
      <c r="R982" s="15"/>
    </row>
    <row r="983" hidden="1" spans="2:18">
      <c r="B983" s="28" t="s">
        <v>87</v>
      </c>
      <c r="C983" s="58">
        <v>45731</v>
      </c>
      <c r="D983" s="28" t="str">
        <f>VLOOKUP(B983,辅助信息!E:K,7,FALSE)</f>
        <v>JWDDCD2024102400111</v>
      </c>
      <c r="E983" s="28" t="str">
        <f>VLOOKUP(F983,辅助信息!A:B,2,FALSE)</f>
        <v>螺纹钢</v>
      </c>
      <c r="F983" s="28" t="s">
        <v>19</v>
      </c>
      <c r="G983" s="24">
        <v>10</v>
      </c>
      <c r="H983" s="24">
        <f>_xlfn._xlws.FILTER('[1]2025年已发货'!$E:$E,'[1]2025年已发货'!$F:$F&amp;'[1]2025年已发货'!$C:$C&amp;'[1]2025年已发货'!$G:$G&amp;'[1]2025年已发货'!$H:$H=C983&amp;F983&amp;I983&amp;J983,"未发货")</f>
        <v>9</v>
      </c>
      <c r="I983" s="28" t="str">
        <f>VLOOKUP(B983,辅助信息!E:I,3,FALSE)</f>
        <v>（五冶达州国道542项目-一工区桥梁二工段）四川省达州市达川区达川区石梯镇石成村</v>
      </c>
      <c r="J983" s="28" t="str">
        <f>VLOOKUP(B983,辅助信息!E:I,4,FALSE)</f>
        <v>夏树彬</v>
      </c>
      <c r="K983" s="28">
        <f>VLOOKUP(J983,辅助信息!H:I,2,FALSE)</f>
        <v>13518183653</v>
      </c>
      <c r="L983" s="66"/>
      <c r="M983" s="91">
        <v>45733</v>
      </c>
      <c r="N983" s="31"/>
      <c r="O983" s="31">
        <f ca="1" t="shared" si="30"/>
        <v>0</v>
      </c>
      <c r="P983" s="31">
        <f ca="1" t="shared" si="31"/>
        <v>103</v>
      </c>
      <c r="Q983" s="28" t="str">
        <f>VLOOKUP(B983,辅助信息!E:M,9,FALSE)</f>
        <v>ZTWM-CDGS-XS-2024-0181-五冶天府-国道542项目（二批次）</v>
      </c>
      <c r="R983" s="15"/>
    </row>
    <row r="984" hidden="1" spans="2:18">
      <c r="B984" s="28" t="s">
        <v>87</v>
      </c>
      <c r="C984" s="58">
        <v>45731</v>
      </c>
      <c r="D984" s="28" t="str">
        <f>VLOOKUP(B984,辅助信息!E:K,7,FALSE)</f>
        <v>JWDDCD2024102400111</v>
      </c>
      <c r="E984" s="28" t="str">
        <f>VLOOKUP(F984,辅助信息!A:B,2,FALSE)</f>
        <v>螺纹钢</v>
      </c>
      <c r="F984" s="28" t="s">
        <v>28</v>
      </c>
      <c r="G984" s="24">
        <v>10</v>
      </c>
      <c r="H984" s="24" t="str">
        <f>_xlfn._xlws.FILTER('[1]2025年已发货'!$E:$E,'[1]2025年已发货'!$F:$F&amp;'[1]2025年已发货'!$C:$C&amp;'[1]2025年已发货'!$G:$G&amp;'[1]2025年已发货'!$H:$H=C984&amp;F984&amp;I984&amp;J984,"未发货")</f>
        <v>未发货</v>
      </c>
      <c r="I984" s="28" t="str">
        <f>VLOOKUP(B984,辅助信息!E:I,3,FALSE)</f>
        <v>（五冶达州国道542项目-一工区桥梁二工段）四川省达州市达川区达川区石梯镇石成村</v>
      </c>
      <c r="J984" s="28" t="str">
        <f>VLOOKUP(B984,辅助信息!E:I,4,FALSE)</f>
        <v>夏树彬</v>
      </c>
      <c r="K984" s="28">
        <f>VLOOKUP(J984,辅助信息!H:I,2,FALSE)</f>
        <v>13518183653</v>
      </c>
      <c r="L984" s="66"/>
      <c r="M984" s="91">
        <v>45733</v>
      </c>
      <c r="N984" s="31"/>
      <c r="O984" s="31">
        <f ca="1" t="shared" si="30"/>
        <v>0</v>
      </c>
      <c r="P984" s="31">
        <f ca="1" t="shared" si="31"/>
        <v>103</v>
      </c>
      <c r="Q984" s="28" t="str">
        <f>VLOOKUP(B984,辅助信息!E:M,9,FALSE)</f>
        <v>ZTWM-CDGS-XS-2024-0181-五冶天府-国道542项目（二批次）</v>
      </c>
      <c r="R984" s="15"/>
    </row>
    <row r="985" hidden="1" spans="2:18">
      <c r="B985" s="28" t="s">
        <v>87</v>
      </c>
      <c r="C985" s="58">
        <v>45731</v>
      </c>
      <c r="D985" s="28" t="str">
        <f>VLOOKUP(B985,辅助信息!E:K,7,FALSE)</f>
        <v>JWDDCD2024102400111</v>
      </c>
      <c r="E985" s="28" t="str">
        <f>VLOOKUP(F985,辅助信息!A:B,2,FALSE)</f>
        <v>螺纹钢</v>
      </c>
      <c r="F985" s="28" t="s">
        <v>65</v>
      </c>
      <c r="G985" s="24">
        <v>30</v>
      </c>
      <c r="H985" s="24">
        <f>_xlfn._xlws.FILTER('[1]2025年已发货'!$E:$E,'[1]2025年已发货'!$F:$F&amp;'[1]2025年已发货'!$C:$C&amp;'[1]2025年已发货'!$G:$G&amp;'[1]2025年已发货'!$H:$H=C985&amp;F985&amp;I985&amp;J985,"未发货")</f>
        <v>30</v>
      </c>
      <c r="I985" s="28" t="str">
        <f>VLOOKUP(B985,辅助信息!E:I,3,FALSE)</f>
        <v>（五冶达州国道542项目-一工区桥梁二工段）四川省达州市达川区达川区石梯镇石成村</v>
      </c>
      <c r="J985" s="28" t="str">
        <f>VLOOKUP(B985,辅助信息!E:I,4,FALSE)</f>
        <v>夏树彬</v>
      </c>
      <c r="K985" s="28">
        <f>VLOOKUP(J985,辅助信息!H:I,2,FALSE)</f>
        <v>13518183653</v>
      </c>
      <c r="L985" s="66"/>
      <c r="M985" s="91">
        <v>45733</v>
      </c>
      <c r="N985" s="31"/>
      <c r="O985" s="31">
        <f ca="1" t="shared" si="30"/>
        <v>0</v>
      </c>
      <c r="P985" s="31">
        <f ca="1" t="shared" si="31"/>
        <v>103</v>
      </c>
      <c r="Q985" s="28" t="str">
        <f>VLOOKUP(B985,辅助信息!E:M,9,FALSE)</f>
        <v>ZTWM-CDGS-XS-2024-0181-五冶天府-国道542项目（二批次）</v>
      </c>
      <c r="R985" s="15"/>
    </row>
    <row r="986" hidden="1" spans="2:18">
      <c r="B986" s="28" t="s">
        <v>87</v>
      </c>
      <c r="C986" s="58">
        <v>45731</v>
      </c>
      <c r="D986" s="28" t="str">
        <f>VLOOKUP(B986,辅助信息!E:K,7,FALSE)</f>
        <v>JWDDCD2024102400111</v>
      </c>
      <c r="E986" s="28" t="str">
        <f>VLOOKUP(F986,辅助信息!A:B,2,FALSE)</f>
        <v>螺纹钢</v>
      </c>
      <c r="F986" s="28" t="s">
        <v>52</v>
      </c>
      <c r="G986" s="24">
        <v>30</v>
      </c>
      <c r="H986" s="24" t="str">
        <f>_xlfn._xlws.FILTER('[1]2025年已发货'!$E:$E,'[1]2025年已发货'!$F:$F&amp;'[1]2025年已发货'!$C:$C&amp;'[1]2025年已发货'!$G:$G&amp;'[1]2025年已发货'!$H:$H=C986&amp;F986&amp;I986&amp;J986,"未发货")</f>
        <v>未发货</v>
      </c>
      <c r="I986" s="28" t="str">
        <f>VLOOKUP(B986,辅助信息!E:I,3,FALSE)</f>
        <v>（五冶达州国道542项目-一工区桥梁二工段）四川省达州市达川区达川区石梯镇石成村</v>
      </c>
      <c r="J986" s="28" t="str">
        <f>VLOOKUP(B986,辅助信息!E:I,4,FALSE)</f>
        <v>夏树彬</v>
      </c>
      <c r="K986" s="28">
        <f>VLOOKUP(J986,辅助信息!H:I,2,FALSE)</f>
        <v>13518183653</v>
      </c>
      <c r="L986" s="64"/>
      <c r="M986" s="91">
        <v>45733</v>
      </c>
      <c r="N986" s="31"/>
      <c r="O986" s="31">
        <f ca="1" t="shared" si="30"/>
        <v>0</v>
      </c>
      <c r="P986" s="31">
        <f ca="1" t="shared" si="31"/>
        <v>103</v>
      </c>
      <c r="Q986" s="28" t="str">
        <f>VLOOKUP(B986,辅助信息!E:M,9,FALSE)</f>
        <v>ZTWM-CDGS-XS-2024-0181-五冶天府-国道542项目（二批次）</v>
      </c>
      <c r="R986" s="15"/>
    </row>
    <row r="987" hidden="1" spans="2:18">
      <c r="B987" s="28" t="s">
        <v>108</v>
      </c>
      <c r="C987" s="58">
        <v>45731</v>
      </c>
      <c r="D987" s="28" t="str">
        <f>VLOOKUP(B987,辅助信息!E:K,7,FALSE)</f>
        <v>JWDDCD2024102400111</v>
      </c>
      <c r="E987" s="28" t="str">
        <f>VLOOKUP(F987,辅助信息!A:B,2,FALSE)</f>
        <v>螺纹钢</v>
      </c>
      <c r="F987" s="28" t="s">
        <v>27</v>
      </c>
      <c r="G987" s="24">
        <v>7</v>
      </c>
      <c r="H987" s="24">
        <f>_xlfn._xlws.FILTER('[1]2025年已发货'!$E:$E,'[1]2025年已发货'!$F:$F&amp;'[1]2025年已发货'!$C:$C&amp;'[1]2025年已发货'!$G:$G&amp;'[1]2025年已发货'!$H:$H=C987&amp;F987&amp;I987&amp;J987,"未发货")</f>
        <v>6</v>
      </c>
      <c r="I987" s="28" t="str">
        <f>VLOOKUP(B987,辅助信息!E:I,3,FALSE)</f>
        <v>（五冶达州国道542项目-三工区路基八工段(连接线)）四川省达州市达川区大堰镇梨子沟</v>
      </c>
      <c r="J987" s="28" t="str">
        <f>VLOOKUP(B987,辅助信息!E:I,4,FALSE)</f>
        <v>谭鹏程</v>
      </c>
      <c r="K987" s="28">
        <f>VLOOKUP(J987,辅助信息!H:I,2,FALSE)</f>
        <v>18280895666</v>
      </c>
      <c r="L987" s="65" t="str">
        <f>VLOOKUP(B987,辅助信息!E:J,6,FALSE)</f>
        <v>五冶建设送货单,送货车型9.6米,装货前联系收货人核实到场规格,没提前告知进场规格现场不给予接收</v>
      </c>
      <c r="M987" s="91">
        <v>45733</v>
      </c>
      <c r="N987" s="31"/>
      <c r="O987" s="31">
        <f ca="1" t="shared" si="30"/>
        <v>0</v>
      </c>
      <c r="P987" s="31">
        <f ca="1" t="shared" si="31"/>
        <v>103</v>
      </c>
      <c r="Q987" s="28" t="str">
        <f>VLOOKUP(B987,辅助信息!E:M,9,FALSE)</f>
        <v>ZTWM-CDGS-XS-2024-0181-五冶天府-国道542项目（二批次）</v>
      </c>
      <c r="R987" s="15"/>
    </row>
    <row r="988" hidden="1" spans="2:18">
      <c r="B988" s="28" t="s">
        <v>108</v>
      </c>
      <c r="C988" s="58">
        <v>45731</v>
      </c>
      <c r="D988" s="28" t="str">
        <f>VLOOKUP(B988,辅助信息!E:K,7,FALSE)</f>
        <v>JWDDCD2024102400111</v>
      </c>
      <c r="E988" s="28" t="str">
        <f>VLOOKUP(F988,辅助信息!A:B,2,FALSE)</f>
        <v>螺纹钢</v>
      </c>
      <c r="F988" s="28" t="s">
        <v>32</v>
      </c>
      <c r="G988" s="24">
        <v>3</v>
      </c>
      <c r="H988" s="24" t="str">
        <f>_xlfn._xlws.FILTER('[1]2025年已发货'!$E:$E,'[1]2025年已发货'!$F:$F&amp;'[1]2025年已发货'!$C:$C&amp;'[1]2025年已发货'!$G:$G&amp;'[1]2025年已发货'!$H:$H=C988&amp;F988&amp;I988&amp;J988,"未发货")</f>
        <v>未发货</v>
      </c>
      <c r="I988" s="28" t="str">
        <f>VLOOKUP(B988,辅助信息!E:I,3,FALSE)</f>
        <v>（五冶达州国道542项目-三工区路基八工段(连接线)）四川省达州市达川区大堰镇梨子沟</v>
      </c>
      <c r="J988" s="28" t="str">
        <f>VLOOKUP(B988,辅助信息!E:I,4,FALSE)</f>
        <v>谭鹏程</v>
      </c>
      <c r="K988" s="28">
        <f>VLOOKUP(J988,辅助信息!H:I,2,FALSE)</f>
        <v>18280895666</v>
      </c>
      <c r="L988" s="66"/>
      <c r="M988" s="91">
        <v>45733</v>
      </c>
      <c r="N988" s="31"/>
      <c r="O988" s="31">
        <f ca="1" t="shared" si="30"/>
        <v>0</v>
      </c>
      <c r="P988" s="31">
        <f ca="1" t="shared" si="31"/>
        <v>103</v>
      </c>
      <c r="Q988" s="28" t="str">
        <f>VLOOKUP(B988,辅助信息!E:M,9,FALSE)</f>
        <v>ZTWM-CDGS-XS-2024-0181-五冶天府-国道542项目（二批次）</v>
      </c>
      <c r="R988" s="15"/>
    </row>
    <row r="989" hidden="1" spans="2:18">
      <c r="B989" s="28" t="s">
        <v>108</v>
      </c>
      <c r="C989" s="58">
        <v>45731</v>
      </c>
      <c r="D989" s="28" t="str">
        <f>VLOOKUP(B989,辅助信息!E:K,7,FALSE)</f>
        <v>JWDDCD2024102400111</v>
      </c>
      <c r="E989" s="28" t="str">
        <f>VLOOKUP(F989,辅助信息!A:B,2,FALSE)</f>
        <v>螺纹钢</v>
      </c>
      <c r="F989" s="28" t="s">
        <v>33</v>
      </c>
      <c r="G989" s="24">
        <v>3</v>
      </c>
      <c r="H989" s="24" t="str">
        <f>_xlfn._xlws.FILTER('[1]2025年已发货'!$E:$E,'[1]2025年已发货'!$F:$F&amp;'[1]2025年已发货'!$C:$C&amp;'[1]2025年已发货'!$G:$G&amp;'[1]2025年已发货'!$H:$H=C989&amp;F989&amp;I989&amp;J989,"未发货")</f>
        <v>未发货</v>
      </c>
      <c r="I989" s="28" t="str">
        <f>VLOOKUP(B989,辅助信息!E:I,3,FALSE)</f>
        <v>（五冶达州国道542项目-三工区路基八工段(连接线)）四川省达州市达川区大堰镇梨子沟</v>
      </c>
      <c r="J989" s="28" t="str">
        <f>VLOOKUP(B989,辅助信息!E:I,4,FALSE)</f>
        <v>谭鹏程</v>
      </c>
      <c r="K989" s="28">
        <f>VLOOKUP(J989,辅助信息!H:I,2,FALSE)</f>
        <v>18280895666</v>
      </c>
      <c r="L989" s="66"/>
      <c r="M989" s="91">
        <v>45733</v>
      </c>
      <c r="N989" s="31"/>
      <c r="O989" s="31">
        <f ca="1" t="shared" si="30"/>
        <v>0</v>
      </c>
      <c r="P989" s="31">
        <f ca="1" t="shared" si="31"/>
        <v>103</v>
      </c>
      <c r="Q989" s="28" t="str">
        <f>VLOOKUP(B989,辅助信息!E:M,9,FALSE)</f>
        <v>ZTWM-CDGS-XS-2024-0181-五冶天府-国道542项目（二批次）</v>
      </c>
      <c r="R989" s="15"/>
    </row>
    <row r="990" hidden="1" spans="2:18">
      <c r="B990" s="28" t="s">
        <v>108</v>
      </c>
      <c r="C990" s="58">
        <v>45731</v>
      </c>
      <c r="D990" s="28" t="str">
        <f>VLOOKUP(B990,辅助信息!E:K,7,FALSE)</f>
        <v>JWDDCD2024102400111</v>
      </c>
      <c r="E990" s="28" t="str">
        <f>VLOOKUP(F990,辅助信息!A:B,2,FALSE)</f>
        <v>螺纹钢</v>
      </c>
      <c r="F990" s="28" t="s">
        <v>52</v>
      </c>
      <c r="G990" s="24">
        <v>46</v>
      </c>
      <c r="H990" s="24">
        <f>_xlfn._xlws.FILTER('[1]2025年已发货'!$E:$E,'[1]2025年已发货'!$F:$F&amp;'[1]2025年已发货'!$C:$C&amp;'[1]2025年已发货'!$G:$G&amp;'[1]2025年已发货'!$H:$H=C990&amp;F990&amp;I990&amp;J990,"未发货")</f>
        <v>45</v>
      </c>
      <c r="I990" s="28" t="str">
        <f>VLOOKUP(B990,辅助信息!E:I,3,FALSE)</f>
        <v>（五冶达州国道542项目-三工区路基八工段(连接线)）四川省达州市达川区大堰镇梨子沟</v>
      </c>
      <c r="J990" s="28" t="str">
        <f>VLOOKUP(B990,辅助信息!E:I,4,FALSE)</f>
        <v>谭鹏程</v>
      </c>
      <c r="K990" s="28">
        <f>VLOOKUP(J990,辅助信息!H:I,2,FALSE)</f>
        <v>18280895666</v>
      </c>
      <c r="L990" s="64"/>
      <c r="M990" s="91">
        <v>45733</v>
      </c>
      <c r="N990" s="31"/>
      <c r="O990" s="31">
        <f ca="1" t="shared" si="30"/>
        <v>0</v>
      </c>
      <c r="P990" s="31">
        <f ca="1" t="shared" si="31"/>
        <v>103</v>
      </c>
      <c r="Q990" s="28" t="str">
        <f>VLOOKUP(B990,辅助信息!E:M,9,FALSE)</f>
        <v>ZTWM-CDGS-XS-2024-0181-五冶天府-国道542项目（二批次）</v>
      </c>
      <c r="R990" s="15"/>
    </row>
    <row r="991" hidden="1" spans="2:18">
      <c r="B991" s="28" t="s">
        <v>106</v>
      </c>
      <c r="C991" s="58">
        <v>45731</v>
      </c>
      <c r="D991" s="28" t="str">
        <f>VLOOKUP(B991,辅助信息!E:K,7,FALSE)</f>
        <v>JWDDCD2024101600133</v>
      </c>
      <c r="E991" s="28" t="str">
        <f>VLOOKUP(F991,辅助信息!A:B,2,FALSE)</f>
        <v>高线</v>
      </c>
      <c r="F991" s="28" t="s">
        <v>51</v>
      </c>
      <c r="G991" s="24">
        <v>3</v>
      </c>
      <c r="H991" s="24">
        <f>_xlfn._xlws.FILTER('[1]2025年已发货'!$E:$E,'[1]2025年已发货'!$F:$F&amp;'[1]2025年已发货'!$C:$C&amp;'[1]2025年已发货'!$G:$G&amp;'[1]2025年已发货'!$H:$H=C991&amp;F991&amp;I991&amp;J991,"未发货")</f>
        <v>3</v>
      </c>
      <c r="I991" s="28" t="str">
        <f>VLOOKUP(B991,辅助信息!E:I,3,FALSE)</f>
        <v>（五冶钢构宜宾高县月江镇建设项目）  四川省宜宾市高县月江镇刚记超市斜对面(还阳组团沪碳二期项目)</v>
      </c>
      <c r="J991" s="28" t="str">
        <f>VLOOKUP(B991,辅助信息!E:I,4,FALSE)</f>
        <v>张朝亮</v>
      </c>
      <c r="K991" s="28">
        <f>VLOOKUP(J991,辅助信息!H:I,2,FALSE)</f>
        <v>15228205853</v>
      </c>
      <c r="L991" s="65" t="str">
        <f>VLOOKUP(B991,辅助信息!E:J,6,FALSE)</f>
        <v>提前联系到场规格</v>
      </c>
      <c r="M991" s="91">
        <v>45733</v>
      </c>
      <c r="N991" s="31"/>
      <c r="O991" s="31">
        <f ca="1" t="shared" si="30"/>
        <v>0</v>
      </c>
      <c r="P991" s="31">
        <f ca="1" t="shared" si="31"/>
        <v>103</v>
      </c>
      <c r="Q991" s="28" t="str">
        <f>VLOOKUP(B991,辅助信息!E:M,9,FALSE)</f>
        <v>ZTWM-CDGS-XS-2024-0169-中冶西部钢构-宜宾市南溪区幸福路东路,高县月江镇建设项目</v>
      </c>
      <c r="R991" s="15"/>
    </row>
    <row r="992" hidden="1" spans="2:18">
      <c r="B992" s="28" t="s">
        <v>106</v>
      </c>
      <c r="C992" s="58">
        <v>45731</v>
      </c>
      <c r="D992" s="28" t="str">
        <f>VLOOKUP(B992,辅助信息!E:K,7,FALSE)</f>
        <v>JWDDCD2024101600133</v>
      </c>
      <c r="E992" s="28" t="str">
        <f>VLOOKUP(F992,辅助信息!A:B,2,FALSE)</f>
        <v>螺纹钢</v>
      </c>
      <c r="F992" s="28" t="s">
        <v>27</v>
      </c>
      <c r="G992" s="24">
        <v>3</v>
      </c>
      <c r="H992" s="24">
        <f>_xlfn._xlws.FILTER('[1]2025年已发货'!$E:$E,'[1]2025年已发货'!$F:$F&amp;'[1]2025年已发货'!$C:$C&amp;'[1]2025年已发货'!$G:$G&amp;'[1]2025年已发货'!$H:$H=C992&amp;F992&amp;I992&amp;J992,"未发货")</f>
        <v>3</v>
      </c>
      <c r="I992" s="28" t="str">
        <f>VLOOKUP(B992,辅助信息!E:I,3,FALSE)</f>
        <v>（五冶钢构宜宾高县月江镇建设项目）  四川省宜宾市高县月江镇刚记超市斜对面(还阳组团沪碳二期项目)</v>
      </c>
      <c r="J992" s="28" t="str">
        <f>VLOOKUP(B992,辅助信息!E:I,4,FALSE)</f>
        <v>张朝亮</v>
      </c>
      <c r="K992" s="28">
        <f>VLOOKUP(J992,辅助信息!H:I,2,FALSE)</f>
        <v>15228205853</v>
      </c>
      <c r="L992" s="66"/>
      <c r="M992" s="91">
        <v>45733</v>
      </c>
      <c r="N992" s="31"/>
      <c r="O992" s="31">
        <f ca="1" t="shared" si="30"/>
        <v>0</v>
      </c>
      <c r="P992" s="31">
        <f ca="1" t="shared" si="31"/>
        <v>103</v>
      </c>
      <c r="Q992" s="28" t="str">
        <f>VLOOKUP(B992,辅助信息!E:M,9,FALSE)</f>
        <v>ZTWM-CDGS-XS-2024-0169-中冶西部钢构-宜宾市南溪区幸福路东路,高县月江镇建设项目</v>
      </c>
      <c r="R992" s="15"/>
    </row>
    <row r="993" hidden="1" spans="2:18">
      <c r="B993" s="28" t="s">
        <v>106</v>
      </c>
      <c r="C993" s="58">
        <v>45731</v>
      </c>
      <c r="D993" s="28" t="str">
        <f>VLOOKUP(B993,辅助信息!E:K,7,FALSE)</f>
        <v>JWDDCD2024101600133</v>
      </c>
      <c r="E993" s="28" t="str">
        <f>VLOOKUP(F993,辅助信息!A:B,2,FALSE)</f>
        <v>螺纹钢</v>
      </c>
      <c r="F993" s="28" t="s">
        <v>32</v>
      </c>
      <c r="G993" s="24">
        <v>12</v>
      </c>
      <c r="H993" s="24">
        <f>_xlfn._xlws.FILTER('[1]2025年已发货'!$E:$E,'[1]2025年已发货'!$F:$F&amp;'[1]2025年已发货'!$C:$C&amp;'[1]2025年已发货'!$G:$G&amp;'[1]2025年已发货'!$H:$H=C993&amp;F993&amp;I993&amp;J993,"未发货")</f>
        <v>12</v>
      </c>
      <c r="I993" s="28" t="str">
        <f>VLOOKUP(B993,辅助信息!E:I,3,FALSE)</f>
        <v>（五冶钢构宜宾高县月江镇建设项目）  四川省宜宾市高县月江镇刚记超市斜对面(还阳组团沪碳二期项目)</v>
      </c>
      <c r="J993" s="28" t="str">
        <f>VLOOKUP(B993,辅助信息!E:I,4,FALSE)</f>
        <v>张朝亮</v>
      </c>
      <c r="K993" s="28">
        <f>VLOOKUP(J993,辅助信息!H:I,2,FALSE)</f>
        <v>15228205853</v>
      </c>
      <c r="L993" s="66"/>
      <c r="M993" s="91">
        <v>45733</v>
      </c>
      <c r="N993" s="31"/>
      <c r="O993" s="31">
        <f ca="1" t="shared" si="30"/>
        <v>0</v>
      </c>
      <c r="P993" s="31">
        <f ca="1" t="shared" si="31"/>
        <v>103</v>
      </c>
      <c r="Q993" s="28" t="str">
        <f>VLOOKUP(B993,辅助信息!E:M,9,FALSE)</f>
        <v>ZTWM-CDGS-XS-2024-0169-中冶西部钢构-宜宾市南溪区幸福路东路,高县月江镇建设项目</v>
      </c>
      <c r="R993" s="15"/>
    </row>
    <row r="994" hidden="1" spans="2:18">
      <c r="B994" s="28" t="s">
        <v>106</v>
      </c>
      <c r="C994" s="58">
        <v>45731</v>
      </c>
      <c r="D994" s="28" t="str">
        <f>VLOOKUP(B994,辅助信息!E:K,7,FALSE)</f>
        <v>JWDDCD2024101600133</v>
      </c>
      <c r="E994" s="28" t="str">
        <f>VLOOKUP(F994,辅助信息!A:B,2,FALSE)</f>
        <v>螺纹钢</v>
      </c>
      <c r="F994" s="28" t="s">
        <v>28</v>
      </c>
      <c r="G994" s="24">
        <v>18</v>
      </c>
      <c r="H994" s="24">
        <f>_xlfn._xlws.FILTER('[1]2025年已发货'!$E:$E,'[1]2025年已发货'!$F:$F&amp;'[1]2025年已发货'!$C:$C&amp;'[1]2025年已发货'!$G:$G&amp;'[1]2025年已发货'!$H:$H=C994&amp;F994&amp;I994&amp;J994,"未发货")</f>
        <v>18</v>
      </c>
      <c r="I994" s="28" t="str">
        <f>VLOOKUP(B994,辅助信息!E:I,3,FALSE)</f>
        <v>（五冶钢构宜宾高县月江镇建设项目）  四川省宜宾市高县月江镇刚记超市斜对面(还阳组团沪碳二期项目)</v>
      </c>
      <c r="J994" s="28" t="str">
        <f>VLOOKUP(B994,辅助信息!E:I,4,FALSE)</f>
        <v>张朝亮</v>
      </c>
      <c r="K994" s="28">
        <f>VLOOKUP(J994,辅助信息!H:I,2,FALSE)</f>
        <v>15228205853</v>
      </c>
      <c r="L994" s="64"/>
      <c r="M994" s="91">
        <v>45733</v>
      </c>
      <c r="N994" s="31"/>
      <c r="O994" s="31">
        <f ca="1" t="shared" ref="O994:O1000" si="32">IF(OR(M994="",N994&lt;&gt;""),"",MAX(M994-TODAY(),0))</f>
        <v>0</v>
      </c>
      <c r="P994" s="31">
        <f ca="1" t="shared" ref="P994:P1000" si="33">IF(M994="","",IF(N994&lt;&gt;"",MAX(N994-M994,0),IF(TODAY()&gt;M994,TODAY()-M994,0)))</f>
        <v>103</v>
      </c>
      <c r="Q994" s="28" t="str">
        <f>VLOOKUP(B994,辅助信息!E:M,9,FALSE)</f>
        <v>ZTWM-CDGS-XS-2024-0169-中冶西部钢构-宜宾市南溪区幸福路东路,高县月江镇建设项目</v>
      </c>
      <c r="R994" s="15"/>
    </row>
    <row r="995" ht="56.25" hidden="1" customHeight="1" spans="2:18">
      <c r="B995" s="28" t="s">
        <v>54</v>
      </c>
      <c r="C995" s="58">
        <v>45731</v>
      </c>
      <c r="D995" s="28" t="str">
        <f>VLOOKUP(B995,辅助信息!E:K,7,FALSE)</f>
        <v>JWDDCD2024102400111</v>
      </c>
      <c r="E995" s="28" t="str">
        <f>VLOOKUP(F995,辅助信息!A:B,2,FALSE)</f>
        <v>螺纹钢</v>
      </c>
      <c r="F995" s="28" t="s">
        <v>32</v>
      </c>
      <c r="G995" s="24">
        <v>35</v>
      </c>
      <c r="H995" s="24" t="str">
        <f>_xlfn._xlws.FILTER('[1]2025年已发货'!$E:$E,'[1]2025年已发货'!$F:$F&amp;'[1]2025年已发货'!$C:$C&amp;'[1]2025年已发货'!$G:$G&amp;'[1]2025年已发货'!$H:$H=C995&amp;F995&amp;I995&amp;J995,"未发货")</f>
        <v>未发货</v>
      </c>
      <c r="I995" s="28" t="str">
        <f>VLOOKUP(B995,辅助信息!E:I,3,FALSE)</f>
        <v>（五冶达州国道542项目-二工区巴河特大桥工段-5号墩）四川省达州市达川区石梯镇固家村村民委员会</v>
      </c>
      <c r="J995" s="28" t="str">
        <f>VLOOKUP(B995,辅助信息!E:I,4,FALSE)</f>
        <v>谭福中</v>
      </c>
      <c r="K995" s="28">
        <f>VLOOKUP(J995,辅助信息!H:I,2,FALSE)</f>
        <v>15828538619</v>
      </c>
      <c r="L995" s="74" t="str">
        <f>VLOOKUP(B995,辅助信息!E:J,6,FALSE)</f>
        <v>五冶建设送货单,4份材质书,送货车型13米,装货前联系收货人核实到场规格,没提前告知进场规格现场不给予接收</v>
      </c>
      <c r="M995" s="91">
        <v>45734</v>
      </c>
      <c r="N995" s="31"/>
      <c r="O995" s="31">
        <f ca="1" t="shared" si="32"/>
        <v>0</v>
      </c>
      <c r="P995" s="31">
        <f ca="1" t="shared" si="33"/>
        <v>102</v>
      </c>
      <c r="Q995" s="28" t="str">
        <f>VLOOKUP(B995,辅助信息!E:M,9,FALSE)</f>
        <v>ZTWM-CDGS-XS-2024-0181-五冶天府-国道542项目（二批次）</v>
      </c>
      <c r="R995" s="15"/>
    </row>
    <row r="996" hidden="1" spans="2:18">
      <c r="B996" s="28" t="s">
        <v>69</v>
      </c>
      <c r="C996" s="58">
        <v>45740</v>
      </c>
      <c r="D996" s="28" t="str">
        <f>VLOOKUP(B996,辅助信息!E:K,7,FALSE)</f>
        <v>JWDDCD2025052800131</v>
      </c>
      <c r="E996" s="28" t="str">
        <f>VLOOKUP(F996,辅助信息!A:B,2,FALSE)</f>
        <v>盘螺</v>
      </c>
      <c r="F996" s="28" t="s">
        <v>40</v>
      </c>
      <c r="G996" s="24">
        <v>30</v>
      </c>
      <c r="H996" s="90">
        <f>_xlfn.XLOOKUP(C996&amp;F996&amp;I996&amp;J996,'[1]2025年已发货'!$F:$F&amp;'[1]2025年已发货'!$C:$C&amp;'[1]2025年已发货'!$G:$G&amp;'[1]2025年已发货'!$H:$H,'[1]2025年已发货'!$E:$E,"未发货")</f>
        <v>27</v>
      </c>
      <c r="I996" s="28" t="str">
        <f>VLOOKUP(B996,辅助信息!E:I,3,FALSE)</f>
        <v>（商投建工达州中医药科技园-4工区-2号楼）达州市通川区达州中医药职业学院犀牛大道北段</v>
      </c>
      <c r="J996" s="28" t="str">
        <f>VLOOKUP(B996,辅助信息!E:I,4,FALSE)</f>
        <v>张扬</v>
      </c>
      <c r="K996" s="28">
        <f>VLOOKUP(J996,辅助信息!H:I,2,FALSE)</f>
        <v>18381904567</v>
      </c>
      <c r="L996" s="77" t="str">
        <f>VLOOKUP(B996,辅助信息!E:J,6,FALSE)</f>
        <v>控制炉批号！多了现场不收！,优先安排达钢,提前联系到场规格及数量</v>
      </c>
      <c r="M996" s="91"/>
      <c r="N996" s="31"/>
      <c r="O996" s="31" t="str">
        <f ca="1" t="shared" si="32"/>
        <v/>
      </c>
      <c r="P996" s="31" t="str">
        <f ca="1" t="shared" si="33"/>
        <v/>
      </c>
      <c r="Q996" s="28" t="str">
        <f>VLOOKUP(B996,辅助信息!E:M,9,FALSE)</f>
        <v>ZTWM-CDGS-XS-2024-0134-商投建工达州中医药科技成果示范园项目</v>
      </c>
      <c r="R996" s="15"/>
    </row>
    <row r="997" hidden="1" spans="1:18">
      <c r="A997" s="65"/>
      <c r="B997" s="28" t="s">
        <v>69</v>
      </c>
      <c r="C997" s="58">
        <v>45740</v>
      </c>
      <c r="D997" s="28" t="str">
        <f>VLOOKUP(B997,辅助信息!E:K,7,FALSE)</f>
        <v>JWDDCD2025052800131</v>
      </c>
      <c r="E997" s="28" t="str">
        <f>VLOOKUP(F997,辅助信息!A:B,2,FALSE)</f>
        <v>螺纹钢</v>
      </c>
      <c r="F997" s="28" t="s">
        <v>33</v>
      </c>
      <c r="G997" s="24">
        <v>9</v>
      </c>
      <c r="H997" s="90">
        <f>_xlfn.XLOOKUP(C997&amp;F997&amp;I997&amp;J997,'[1]2025年已发货'!$F:$F&amp;'[1]2025年已发货'!$C:$C&amp;'[1]2025年已发货'!$G:$G&amp;'[1]2025年已发货'!$H:$H,'[1]2025年已发货'!$E:$E,"未发货")</f>
        <v>8</v>
      </c>
      <c r="I997" s="28" t="str">
        <f>VLOOKUP(B997,辅助信息!E:I,3,FALSE)</f>
        <v>（商投建工达州中医药科技园-4工区-2号楼）达州市通川区达州中医药职业学院犀牛大道北段</v>
      </c>
      <c r="J997" s="28" t="str">
        <f>VLOOKUP(B997,辅助信息!E:I,4,FALSE)</f>
        <v>张扬</v>
      </c>
      <c r="K997" s="28">
        <f>VLOOKUP(J997,辅助信息!H:I,2,FALSE)</f>
        <v>18381904567</v>
      </c>
      <c r="L997" s="66"/>
      <c r="M997" s="91">
        <v>45731</v>
      </c>
      <c r="N997" s="31"/>
      <c r="O997" s="31">
        <f ca="1" t="shared" si="32"/>
        <v>0</v>
      </c>
      <c r="P997" s="31">
        <f ca="1" t="shared" si="33"/>
        <v>105</v>
      </c>
      <c r="Q997" s="28" t="str">
        <f>VLOOKUP(B997,辅助信息!E:M,9,FALSE)</f>
        <v>ZTWM-CDGS-XS-2024-0134-商投建工达州中医药科技成果示范园项目</v>
      </c>
      <c r="R997" s="15"/>
    </row>
    <row r="998" hidden="1" spans="1:18">
      <c r="A998" s="65"/>
      <c r="B998" s="28" t="s">
        <v>75</v>
      </c>
      <c r="C998" s="58">
        <v>45740</v>
      </c>
      <c r="D998" s="28" t="str">
        <f>VLOOKUP(B998,辅助信息!E:K,7,FALSE)</f>
        <v>JWDDCD2024102400111</v>
      </c>
      <c r="E998" s="28" t="str">
        <f>VLOOKUP(F998,辅助信息!A:B,2,FALSE)</f>
        <v>盘螺</v>
      </c>
      <c r="F998" s="28" t="s">
        <v>41</v>
      </c>
      <c r="G998" s="24">
        <v>2.5</v>
      </c>
      <c r="H998" s="90" t="str">
        <f>_xlfn.XLOOKUP(C998&amp;F998&amp;I998&amp;J998,'[1]2025年已发货'!$F:$F&amp;'[1]2025年已发货'!$C:$C&amp;'[1]2025年已发货'!$G:$G&amp;'[1]2025年已发货'!$H:$H,'[1]2025年已发货'!$E:$E,"未发货")</f>
        <v>未发货</v>
      </c>
      <c r="I998" s="28" t="str">
        <f>VLOOKUP(B998,辅助信息!E:I,3,FALSE)</f>
        <v>（五冶达州国道542项目-一工区桥梁一工段）四川省达州市四川省达州市达川区石桥镇武寨村</v>
      </c>
      <c r="J998" s="28" t="str">
        <f>VLOOKUP(B998,辅助信息!E:I,4,FALSE)</f>
        <v>杨勇</v>
      </c>
      <c r="K998" s="28">
        <f>VLOOKUP(J998,辅助信息!H:I,2,FALSE)</f>
        <v>18398563998</v>
      </c>
      <c r="L998" s="77" t="str">
        <f>VLOOKUP(B998,辅助信息!E:J,6,FALSE)</f>
        <v>五冶建设送货单,送货车型13米,装货前联系收货人核实到场规格,没提前告知进场规格现场不给予接收</v>
      </c>
      <c r="M998" s="91">
        <v>45733</v>
      </c>
      <c r="N998" s="31"/>
      <c r="O998" s="31">
        <f ca="1" t="shared" si="32"/>
        <v>0</v>
      </c>
      <c r="P998" s="31">
        <f ca="1" t="shared" si="33"/>
        <v>103</v>
      </c>
      <c r="Q998" s="28" t="str">
        <f>VLOOKUP(B998,辅助信息!E:M,9,FALSE)</f>
        <v>ZTWM-CDGS-XS-2024-0181-五冶天府-国道542项目（二批次）</v>
      </c>
      <c r="R998" s="15"/>
    </row>
    <row r="999" hidden="1" spans="1:18">
      <c r="A999" s="65"/>
      <c r="B999" s="28" t="s">
        <v>75</v>
      </c>
      <c r="C999" s="58">
        <v>45740</v>
      </c>
      <c r="D999" s="28" t="str">
        <f>VLOOKUP(B999,辅助信息!E:K,7,FALSE)</f>
        <v>JWDDCD2024102400111</v>
      </c>
      <c r="E999" s="28" t="str">
        <f>VLOOKUP(F999,辅助信息!A:B,2,FALSE)</f>
        <v>螺纹钢</v>
      </c>
      <c r="F999" s="28" t="s">
        <v>28</v>
      </c>
      <c r="G999" s="24">
        <v>9</v>
      </c>
      <c r="H999" s="90" t="str">
        <f>_xlfn.XLOOKUP(C999&amp;F999&amp;I999&amp;J999,'[1]2025年已发货'!$F:$F&amp;'[1]2025年已发货'!$C:$C&amp;'[1]2025年已发货'!$G:$G&amp;'[1]2025年已发货'!$H:$H,'[1]2025年已发货'!$E:$E,"未发货")</f>
        <v>未发货</v>
      </c>
      <c r="I999" s="28" t="str">
        <f>VLOOKUP(B999,辅助信息!E:I,3,FALSE)</f>
        <v>（五冶达州国道542项目-一工区桥梁一工段）四川省达州市四川省达州市达川区石桥镇武寨村</v>
      </c>
      <c r="J999" s="28" t="str">
        <f>VLOOKUP(B999,辅助信息!E:I,4,FALSE)</f>
        <v>杨勇</v>
      </c>
      <c r="K999" s="28">
        <f>VLOOKUP(J999,辅助信息!H:I,2,FALSE)</f>
        <v>18398563998</v>
      </c>
      <c r="L999" s="66"/>
      <c r="M999" s="91">
        <v>45733</v>
      </c>
      <c r="N999" s="31"/>
      <c r="O999" s="31">
        <f ca="1" t="shared" si="32"/>
        <v>0</v>
      </c>
      <c r="P999" s="31">
        <f ca="1" t="shared" si="33"/>
        <v>103</v>
      </c>
      <c r="Q999" s="28" t="str">
        <f>VLOOKUP(B999,辅助信息!E:M,9,FALSE)</f>
        <v>ZTWM-CDGS-XS-2024-0181-五冶天府-国道542项目（二批次）</v>
      </c>
      <c r="R999" s="15"/>
    </row>
    <row r="1000" ht="33.75" hidden="1" customHeight="1" spans="2:18">
      <c r="B1000" s="28" t="s">
        <v>68</v>
      </c>
      <c r="C1000" s="58">
        <v>45740</v>
      </c>
      <c r="D1000" s="28" t="str">
        <f>VLOOKUP(B1000,辅助信息!E:K,7,FALSE)</f>
        <v>JWDDCD2025052800131</v>
      </c>
      <c r="E1000" s="28" t="str">
        <f>VLOOKUP(F1000,辅助信息!A:B,2,FALSE)</f>
        <v>高线</v>
      </c>
      <c r="F1000" s="28" t="s">
        <v>51</v>
      </c>
      <c r="G1000" s="24">
        <v>3</v>
      </c>
      <c r="H1000" s="90" t="str">
        <f>_xlfn.XLOOKUP(C1000&amp;F1000&amp;I1000&amp;J1000,'[1]2025年已发货'!$F:$F&amp;'[1]2025年已发货'!$C:$C&amp;'[1]2025年已发货'!$G:$G&amp;'[1]2025年已发货'!$H:$H,'[1]2025年已发货'!$E:$E,"未发货")</f>
        <v>未发货</v>
      </c>
      <c r="I1000" s="28" t="str">
        <f>VLOOKUP(B1000,辅助信息!E:I,3,FALSE)</f>
        <v>（商投建工达州中医药科技园-2工区-景观桥）达州市通川区达州中医药职业学院犀牛大道北段</v>
      </c>
      <c r="J1000" s="28" t="str">
        <f>VLOOKUP(B1000,辅助信息!E:I,4,FALSE)</f>
        <v>李波</v>
      </c>
      <c r="K1000" s="28">
        <f>VLOOKUP(J1000,辅助信息!H:I,2,FALSE)</f>
        <v>18381899787</v>
      </c>
      <c r="L1000" s="65" t="str">
        <f>VLOOKUP(B1000,辅助信息!E:J,6,FALSE)</f>
        <v>控制炉批号！多了现场不收！,优先安排达钢,提前联系到场规格及数量</v>
      </c>
      <c r="M1000" s="92">
        <v>45736</v>
      </c>
      <c r="O1000" s="31">
        <f ca="1" t="shared" si="32"/>
        <v>0</v>
      </c>
      <c r="P1000" s="31">
        <f ca="1" t="shared" si="33"/>
        <v>100</v>
      </c>
      <c r="Q1000" s="28" t="str">
        <f>VLOOKUP(B1000,辅助信息!E:M,9,FALSE)</f>
        <v>ZTWM-CDGS-XS-2024-0134-商投建工达州中医药科技成果示范园项目</v>
      </c>
      <c r="R1000" s="15"/>
    </row>
    <row r="1001" hidden="1" spans="2:18">
      <c r="B1001" s="28" t="s">
        <v>73</v>
      </c>
      <c r="C1001" s="58">
        <v>45740</v>
      </c>
      <c r="D1001" s="28" t="s">
        <v>118</v>
      </c>
      <c r="E1001" s="28" t="s">
        <v>119</v>
      </c>
      <c r="F1001" s="28" t="s">
        <v>49</v>
      </c>
      <c r="G1001" s="24">
        <v>10</v>
      </c>
      <c r="H1001" s="90">
        <f>_xlfn.XLOOKUP(C1001&amp;F1001&amp;I1001&amp;J1001,'[1]2025年已发货'!$F:$F&amp;'[1]2025年已发货'!$C:$C&amp;'[1]2025年已发货'!$G:$G&amp;'[1]2025年已发货'!$H:$H,'[1]2025年已发货'!$E:$E,"未发货")</f>
        <v>10</v>
      </c>
      <c r="I1001" s="28" t="str">
        <f>VLOOKUP(B1001,辅助信息!E:I,3,FALSE)</f>
        <v>(五冶钢构医学科学产业园建设项目房建三部-一标（7-1）)四川省南充市顺庆区搬罾街道学府大道二段</v>
      </c>
      <c r="J1001" s="28" t="str">
        <f>VLOOKUP(B1001,辅助信息!E:I,4,FALSE)</f>
        <v>郑林</v>
      </c>
      <c r="K1001" s="28">
        <f>VLOOKUP(J1001,辅助信息!H:I,2,FALSE)</f>
        <v>18349955455</v>
      </c>
      <c r="L1001" s="65"/>
      <c r="M1001" s="92"/>
      <c r="O1001" s="31"/>
      <c r="P1001" s="31"/>
      <c r="Q1001" s="28"/>
      <c r="R1001" s="15"/>
    </row>
    <row r="1002" hidden="1" spans="2:18">
      <c r="B1002" s="28" t="s">
        <v>73</v>
      </c>
      <c r="C1002" s="58">
        <v>45740</v>
      </c>
      <c r="D1002" s="28" t="str">
        <f>VLOOKUP(B1002,辅助信息!E:K,7,FALSE)</f>
        <v>JWDDCD2025051000019</v>
      </c>
      <c r="E1002" s="28" t="str">
        <f>VLOOKUP(F1002,辅助信息!A:B,2,FALSE)</f>
        <v>盘螺</v>
      </c>
      <c r="F1002" s="28" t="s">
        <v>26</v>
      </c>
      <c r="G1002" s="24">
        <v>17</v>
      </c>
      <c r="H1002" s="90">
        <f>_xlfn.XLOOKUP(C1002&amp;F1002&amp;I1002&amp;J1002,'[1]2025年已发货'!$F:$F&amp;'[1]2025年已发货'!$C:$C&amp;'[1]2025年已发货'!$G:$G&amp;'[1]2025年已发货'!$H:$H,'[1]2025年已发货'!$E:$E,"未发货")</f>
        <v>17</v>
      </c>
      <c r="I1002" s="28" t="str">
        <f>VLOOKUP(B1002,辅助信息!E:I,3,FALSE)</f>
        <v>(五冶钢构医学科学产业园建设项目房建三部-一标（7-1）)四川省南充市顺庆区搬罾街道学府大道二段</v>
      </c>
      <c r="J1002" s="28" t="str">
        <f>VLOOKUP(B1002,辅助信息!E:I,4,FALSE)</f>
        <v>郑林</v>
      </c>
      <c r="K1002" s="28">
        <f>VLOOKUP(J1002,辅助信息!H:I,2,FALSE)</f>
        <v>18349955455</v>
      </c>
      <c r="L1002" s="65" t="str">
        <f>VLOOKUP(B1002,辅助信息!E:J,6,FALSE)</f>
        <v>送货单：送货单位：南充思临新材料科技有限公司,收货单位：五冶集团川北(南充)建设有限公司,项目名称：南充医学科学产业园,送货车型13米,装货前联系收货人核实到场规格</v>
      </c>
      <c r="M1002" s="92">
        <v>45738</v>
      </c>
      <c r="O1002" s="31">
        <f ca="1" t="shared" ref="O1002:O1010" si="34">IF(OR(M1002="",N1002&lt;&gt;""),"",MAX(M1002-TODAY(),0))</f>
        <v>0</v>
      </c>
      <c r="P1002" s="31">
        <f ca="1" t="shared" ref="P1002:P1010" si="35">IF(M1002="","",IF(N1002&lt;&gt;"",MAX(N1002-M1002,0),IF(TODAY()&gt;M1002,TODAY()-M1002,0)))</f>
        <v>98</v>
      </c>
      <c r="Q1002" s="28" t="str">
        <f>VLOOKUP(B1002,辅助信息!E:M,9,FALSE)</f>
        <v>ZTWM-CDGS-XS-2024-0248-五冶钢构-南充市医学院项目</v>
      </c>
      <c r="R1002" s="15"/>
    </row>
    <row r="1003" hidden="1" spans="2:18">
      <c r="B1003" s="28" t="s">
        <v>73</v>
      </c>
      <c r="C1003" s="58">
        <v>45740</v>
      </c>
      <c r="D1003" s="28" t="str">
        <f>VLOOKUP(B1003,辅助信息!E:K,7,FALSE)</f>
        <v>JWDDCD2025051000019</v>
      </c>
      <c r="E1003" s="28" t="str">
        <f>VLOOKUP(F1003,辅助信息!A:B,2,FALSE)</f>
        <v>盘螺</v>
      </c>
      <c r="F1003" s="28" t="s">
        <v>40</v>
      </c>
      <c r="G1003" s="24">
        <v>8</v>
      </c>
      <c r="H1003" s="90">
        <f>_xlfn.XLOOKUP(C1003&amp;F1003&amp;I1003&amp;J1003,'[1]2025年已发货'!$F:$F&amp;'[1]2025年已发货'!$C:$C&amp;'[1]2025年已发货'!$G:$G&amp;'[1]2025年已发货'!$H:$H,'[1]2025年已发货'!$E:$E,"未发货")</f>
        <v>8</v>
      </c>
      <c r="I1003" s="28" t="str">
        <f>VLOOKUP(B1003,辅助信息!E:I,3,FALSE)</f>
        <v>(五冶钢构医学科学产业园建设项目房建三部-一标（7-1）)四川省南充市顺庆区搬罾街道学府大道二段</v>
      </c>
      <c r="J1003" s="28" t="str">
        <f>VLOOKUP(B1003,辅助信息!E:I,4,FALSE)</f>
        <v>郑林</v>
      </c>
      <c r="K1003" s="28">
        <f>VLOOKUP(J1003,辅助信息!H:I,2,FALSE)</f>
        <v>18349955455</v>
      </c>
      <c r="L1003" s="64"/>
      <c r="M1003" s="92">
        <v>45738</v>
      </c>
      <c r="O1003" s="31">
        <f ca="1" t="shared" si="34"/>
        <v>0</v>
      </c>
      <c r="P1003" s="31">
        <f ca="1" t="shared" si="35"/>
        <v>98</v>
      </c>
      <c r="Q1003" s="28" t="str">
        <f>VLOOKUP(B1003,辅助信息!E:M,9,FALSE)</f>
        <v>ZTWM-CDGS-XS-2024-0248-五冶钢构-南充市医学院项目</v>
      </c>
      <c r="R1003" s="15"/>
    </row>
    <row r="1004" hidden="1" spans="2:18">
      <c r="B1004" s="28" t="s">
        <v>113</v>
      </c>
      <c r="C1004" s="58">
        <v>45740</v>
      </c>
      <c r="D1004" s="28" t="str">
        <f>VLOOKUP(B1004,辅助信息!E:K,7,FALSE)</f>
        <v>JWDDCD2025051000019</v>
      </c>
      <c r="E1004" s="28" t="str">
        <f>VLOOKUP(F1004,辅助信息!A:B,2,FALSE)</f>
        <v>螺纹钢</v>
      </c>
      <c r="F1004" s="28" t="s">
        <v>32</v>
      </c>
      <c r="G1004" s="24">
        <v>10</v>
      </c>
      <c r="H1004" s="90">
        <f>_xlfn.XLOOKUP(C1004&amp;F1004&amp;I1004&amp;J1004,'[1]2025年已发货'!$F:$F&amp;'[1]2025年已发货'!$C:$C&amp;'[1]2025年已发货'!$G:$G&amp;'[1]2025年已发货'!$H:$H,'[1]2025年已发货'!$E:$E,"未发货")</f>
        <v>10</v>
      </c>
      <c r="I1004" s="28" t="str">
        <f>VLOOKUP(B1004,辅助信息!E:I,3,FALSE)</f>
        <v>(五冶钢构医学科学产业园建设项目房建二部-排洪渠（五标）)四川省南充市顺庆区搬罾街道学府大道二段</v>
      </c>
      <c r="J1004" s="28" t="str">
        <f>VLOOKUP(B1004,辅助信息!E:I,4,FALSE)</f>
        <v>安南</v>
      </c>
      <c r="K1004" s="28">
        <f>VLOOKUP(J1004,辅助信息!H:I,2,FALSE)</f>
        <v>19950525030</v>
      </c>
      <c r="L1004" s="65" t="str">
        <f>VLOOKUP(B1004,辅助信息!E:J,6,FALSE)</f>
        <v>送货单：送货单位：南充思临新材料科技有限公司,收货单位：五冶集团川北(南充)建设有限公司,项目名称：南充医学科学产业园,送货车型13米,装货前联系收货人核实到场规格</v>
      </c>
      <c r="M1004" s="92">
        <v>45738</v>
      </c>
      <c r="O1004" s="31">
        <f ca="1" t="shared" si="34"/>
        <v>0</v>
      </c>
      <c r="P1004" s="31">
        <f ca="1" t="shared" si="35"/>
        <v>98</v>
      </c>
      <c r="Q1004" s="28" t="str">
        <f>VLOOKUP(B1004,辅助信息!E:M,9,FALSE)</f>
        <v>ZTWM-CDGS-XS-2024-0248-五冶钢构-南充市医学院项目</v>
      </c>
      <c r="R1004" s="15"/>
    </row>
    <row r="1005" hidden="1" spans="2:18">
      <c r="B1005" s="28" t="s">
        <v>113</v>
      </c>
      <c r="C1005" s="58">
        <v>45740</v>
      </c>
      <c r="D1005" s="28" t="str">
        <f>VLOOKUP(B1005,辅助信息!E:K,7,FALSE)</f>
        <v>JWDDCD2025051000019</v>
      </c>
      <c r="E1005" s="28" t="str">
        <f>VLOOKUP(F1005,辅助信息!A:B,2,FALSE)</f>
        <v>螺纹钢</v>
      </c>
      <c r="F1005" s="28" t="s">
        <v>18</v>
      </c>
      <c r="G1005" s="24">
        <v>25</v>
      </c>
      <c r="H1005" s="90">
        <f>_xlfn.XLOOKUP(C1005&amp;F1005&amp;I1005&amp;J1005,'[1]2025年已发货'!$F:$F&amp;'[1]2025年已发货'!$C:$C&amp;'[1]2025年已发货'!$G:$G&amp;'[1]2025年已发货'!$H:$H,'[1]2025年已发货'!$E:$E,"未发货")</f>
        <v>25</v>
      </c>
      <c r="I1005" s="28" t="str">
        <f>VLOOKUP(B1005,辅助信息!E:I,3,FALSE)</f>
        <v>(五冶钢构医学科学产业园建设项目房建二部-排洪渠（五标）)四川省南充市顺庆区搬罾街道学府大道二段</v>
      </c>
      <c r="J1005" s="28" t="str">
        <f>VLOOKUP(B1005,辅助信息!E:I,4,FALSE)</f>
        <v>安南</v>
      </c>
      <c r="K1005" s="28">
        <f>VLOOKUP(J1005,辅助信息!H:I,2,FALSE)</f>
        <v>19950525030</v>
      </c>
      <c r="L1005" s="64"/>
      <c r="M1005" s="92">
        <v>45738</v>
      </c>
      <c r="O1005" s="31">
        <f ca="1" t="shared" si="34"/>
        <v>0</v>
      </c>
      <c r="P1005" s="31">
        <f ca="1" t="shared" si="35"/>
        <v>98</v>
      </c>
      <c r="Q1005" s="28" t="str">
        <f>VLOOKUP(B1005,辅助信息!E:M,9,FALSE)</f>
        <v>ZTWM-CDGS-XS-2024-0248-五冶钢构-南充市医学院项目</v>
      </c>
      <c r="R1005" s="15"/>
    </row>
    <row r="1006" hidden="1" spans="2:18">
      <c r="B1006" s="28" t="s">
        <v>29</v>
      </c>
      <c r="C1006" s="58">
        <v>45740</v>
      </c>
      <c r="D1006" s="28" t="str">
        <f>VLOOKUP(B1006,辅助信息!E:K,7,FALSE)</f>
        <v>JWDDCD2024102400111</v>
      </c>
      <c r="E1006" s="28" t="str">
        <f>VLOOKUP(F1006,辅助信息!A:B,2,FALSE)</f>
        <v>螺纹钢</v>
      </c>
      <c r="F1006" s="28" t="s">
        <v>27</v>
      </c>
      <c r="G1006" s="24">
        <v>20</v>
      </c>
      <c r="H1006" s="90">
        <f>_xlfn.XLOOKUP(C1006&amp;F1006&amp;I1006&amp;J1006,'[1]2025年已发货'!$F:$F&amp;'[1]2025年已发货'!$C:$C&amp;'[1]2025年已发货'!$G:$G&amp;'[1]2025年已发货'!$H:$H,'[1]2025年已发货'!$E:$E,"未发货")</f>
        <v>21</v>
      </c>
      <c r="I1006" s="28" t="str">
        <f>VLOOKUP(B1006,辅助信息!E:I,3,FALSE)</f>
        <v>（五冶达州国道542项目-二工区黄家湾隧道工段）四川省达州市达川区赵固镇黄家坡</v>
      </c>
      <c r="J1006" s="28" t="str">
        <f>VLOOKUP(B1006,辅助信息!E:I,4,FALSE)</f>
        <v>罗永方</v>
      </c>
      <c r="K1006" s="28">
        <f>VLOOKUP(J1006,辅助信息!H:I,2,FALSE)</f>
        <v>13551450899</v>
      </c>
      <c r="L1006" s="65" t="str">
        <f>VLOOKUP(B1006,辅助信息!E:J,6,FALSE)</f>
        <v>五冶建设送货单,4份材质书,送货车型9.6米,装货前联系收货人核实到场规格,没提前告知进场规格现场不给予接收</v>
      </c>
      <c r="M1006" s="92">
        <v>45738</v>
      </c>
      <c r="O1006" s="31">
        <f ca="1" t="shared" si="34"/>
        <v>0</v>
      </c>
      <c r="P1006" s="31">
        <f ca="1" t="shared" si="35"/>
        <v>98</v>
      </c>
      <c r="Q1006" s="28" t="str">
        <f>VLOOKUP(B1006,辅助信息!E:M,9,FALSE)</f>
        <v>ZTWM-CDGS-XS-2024-0181-五冶天府-国道542项目（二批次）</v>
      </c>
      <c r="R1006" s="15"/>
    </row>
    <row r="1007" hidden="1" spans="2:18">
      <c r="B1007" s="28" t="s">
        <v>29</v>
      </c>
      <c r="C1007" s="58">
        <v>45740</v>
      </c>
      <c r="D1007" s="28" t="str">
        <f>VLOOKUP(B1007,辅助信息!E:K,7,FALSE)</f>
        <v>JWDDCD2024102400111</v>
      </c>
      <c r="E1007" s="28" t="str">
        <f>VLOOKUP(F1007,辅助信息!A:B,2,FALSE)</f>
        <v>螺纹钢</v>
      </c>
      <c r="F1007" s="28" t="s">
        <v>28</v>
      </c>
      <c r="G1007" s="24">
        <v>15</v>
      </c>
      <c r="H1007" s="90">
        <f>_xlfn.XLOOKUP(C1007&amp;F1007&amp;I1007&amp;J1007,'[1]2025年已发货'!$F:$F&amp;'[1]2025年已发货'!$C:$C&amp;'[1]2025年已发货'!$G:$G&amp;'[1]2025年已发货'!$H:$H,'[1]2025年已发货'!$E:$E,"未发货")</f>
        <v>15</v>
      </c>
      <c r="I1007" s="28" t="str">
        <f>VLOOKUP(B1007,辅助信息!E:I,3,FALSE)</f>
        <v>（五冶达州国道542项目-二工区黄家湾隧道工段）四川省达州市达川区赵固镇黄家坡</v>
      </c>
      <c r="J1007" s="28" t="str">
        <f>VLOOKUP(B1007,辅助信息!E:I,4,FALSE)</f>
        <v>罗永方</v>
      </c>
      <c r="K1007" s="28">
        <f>VLOOKUP(J1007,辅助信息!H:I,2,FALSE)</f>
        <v>13551450899</v>
      </c>
      <c r="L1007" s="64"/>
      <c r="M1007" s="92">
        <v>45738</v>
      </c>
      <c r="O1007" s="31">
        <f ca="1" t="shared" si="34"/>
        <v>0</v>
      </c>
      <c r="P1007" s="31">
        <f ca="1" t="shared" si="35"/>
        <v>98</v>
      </c>
      <c r="Q1007" s="28" t="str">
        <f>VLOOKUP(B1007,辅助信息!E:M,9,FALSE)</f>
        <v>ZTWM-CDGS-XS-2024-0181-五冶天府-国道542项目（二批次）</v>
      </c>
      <c r="R1007" s="15"/>
    </row>
    <row r="1008" hidden="1" spans="2:18">
      <c r="B1008" s="28" t="s">
        <v>87</v>
      </c>
      <c r="C1008" s="58">
        <v>45740</v>
      </c>
      <c r="D1008" s="28" t="str">
        <f>VLOOKUP(B1008,辅助信息!E:K,7,FALSE)</f>
        <v>JWDDCD2024102400111</v>
      </c>
      <c r="E1008" s="28" t="str">
        <f>VLOOKUP(F1008,辅助信息!A:B,2,FALSE)</f>
        <v>螺纹钢</v>
      </c>
      <c r="F1008" s="28" t="s">
        <v>27</v>
      </c>
      <c r="G1008" s="24">
        <v>5</v>
      </c>
      <c r="H1008" s="90">
        <f>_xlfn.XLOOKUP(C1008&amp;F1008&amp;I1008&amp;J1008,'[1]2025年已发货'!$F:$F&amp;'[1]2025年已发货'!$C:$C&amp;'[1]2025年已发货'!$G:$G&amp;'[1]2025年已发货'!$H:$H,'[1]2025年已发货'!$E:$E,"未发货")</f>
        <v>6</v>
      </c>
      <c r="I1008" s="28" t="str">
        <f>VLOOKUP(B1008,辅助信息!E:I,3,FALSE)</f>
        <v>（五冶达州国道542项目-一工区桥梁二工段）四川省达州市达川区达川区石梯镇石成村</v>
      </c>
      <c r="J1008" s="28" t="str">
        <f>VLOOKUP(B1008,辅助信息!E:I,4,FALSE)</f>
        <v>夏树彬</v>
      </c>
      <c r="K1008" s="28">
        <f>VLOOKUP(J1008,辅助信息!H:I,2,FALSE)</f>
        <v>13518183653</v>
      </c>
      <c r="L1008" s="65" t="str">
        <f>VLOOKUP(B1008,辅助信息!E:J,6,FALSE)</f>
        <v>五冶建设送货单,送货车型9.6米,装货前联系收货人核实到场规格,没提前告知进场规格现场不给予接收</v>
      </c>
      <c r="M1008" s="92">
        <v>45738</v>
      </c>
      <c r="O1008" s="31">
        <f ca="1" t="shared" si="34"/>
        <v>0</v>
      </c>
      <c r="P1008" s="31">
        <f ca="1" t="shared" si="35"/>
        <v>98</v>
      </c>
      <c r="Q1008" s="28" t="str">
        <f>VLOOKUP(B1008,辅助信息!E:M,9,FALSE)</f>
        <v>ZTWM-CDGS-XS-2024-0181-五冶天府-国道542项目（二批次）</v>
      </c>
      <c r="R1008" s="15"/>
    </row>
    <row r="1009" hidden="1" spans="2:18">
      <c r="B1009" s="28" t="s">
        <v>87</v>
      </c>
      <c r="C1009" s="58">
        <v>45740</v>
      </c>
      <c r="D1009" s="28" t="str">
        <f>VLOOKUP(B1009,辅助信息!E:K,7,FALSE)</f>
        <v>JWDDCD2024102400111</v>
      </c>
      <c r="E1009" s="28" t="str">
        <f>VLOOKUP(F1009,辅助信息!A:B,2,FALSE)</f>
        <v>螺纹钢</v>
      </c>
      <c r="F1009" s="28" t="s">
        <v>19</v>
      </c>
      <c r="G1009" s="24">
        <v>8</v>
      </c>
      <c r="H1009" s="90">
        <f>_xlfn.XLOOKUP(C1009&amp;F1009&amp;I1009&amp;J1009,'[1]2025年已发货'!$F:$F&amp;'[1]2025年已发货'!$C:$C&amp;'[1]2025年已发货'!$G:$G&amp;'[1]2025年已发货'!$H:$H,'[1]2025年已发货'!$E:$E,"未发货")</f>
        <v>9</v>
      </c>
      <c r="I1009" s="28" t="str">
        <f>VLOOKUP(B1009,辅助信息!E:I,3,FALSE)</f>
        <v>（五冶达州国道542项目-一工区桥梁二工段）四川省达州市达川区达川区石梯镇石成村</v>
      </c>
      <c r="J1009" s="28" t="str">
        <f>VLOOKUP(B1009,辅助信息!E:I,4,FALSE)</f>
        <v>夏树彬</v>
      </c>
      <c r="K1009" s="28">
        <f>VLOOKUP(J1009,辅助信息!H:I,2,FALSE)</f>
        <v>13518183653</v>
      </c>
      <c r="L1009" s="66"/>
      <c r="M1009" s="92">
        <v>45738</v>
      </c>
      <c r="O1009" s="31">
        <f ca="1" t="shared" si="34"/>
        <v>0</v>
      </c>
      <c r="P1009" s="31">
        <f ca="1" t="shared" si="35"/>
        <v>98</v>
      </c>
      <c r="Q1009" s="28" t="str">
        <f>VLOOKUP(B1009,辅助信息!E:M,9,FALSE)</f>
        <v>ZTWM-CDGS-XS-2024-0181-五冶天府-国道542项目（二批次）</v>
      </c>
      <c r="R1009" s="15"/>
    </row>
    <row r="1010" hidden="1" spans="2:18">
      <c r="B1010" s="28" t="s">
        <v>87</v>
      </c>
      <c r="C1010" s="58">
        <v>45740</v>
      </c>
      <c r="D1010" s="28" t="str">
        <f>VLOOKUP(B1010,辅助信息!E:K,7,FALSE)</f>
        <v>JWDDCD2024102400111</v>
      </c>
      <c r="E1010" s="28" t="str">
        <f>VLOOKUP(F1010,辅助信息!A:B,2,FALSE)</f>
        <v>螺纹钢</v>
      </c>
      <c r="F1010" s="28" t="s">
        <v>52</v>
      </c>
      <c r="G1010" s="24">
        <v>22</v>
      </c>
      <c r="H1010" s="90">
        <f>_xlfn.XLOOKUP(C1010&amp;F1010&amp;I1010&amp;J1010,'[1]2025年已发货'!$F:$F&amp;'[1]2025年已发货'!$C:$C&amp;'[1]2025年已发货'!$G:$G&amp;'[1]2025年已发货'!$H:$H,'[1]2025年已发货'!$E:$E,"未发货")</f>
        <v>21</v>
      </c>
      <c r="I1010" s="28" t="str">
        <f>VLOOKUP(B1010,辅助信息!E:I,3,FALSE)</f>
        <v>（五冶达州国道542项目-一工区桥梁二工段）四川省达州市达川区达川区石梯镇石成村</v>
      </c>
      <c r="J1010" s="28" t="str">
        <f>VLOOKUP(B1010,辅助信息!E:I,4,FALSE)</f>
        <v>夏树彬</v>
      </c>
      <c r="K1010" s="28">
        <f>VLOOKUP(J1010,辅助信息!H:I,2,FALSE)</f>
        <v>13518183653</v>
      </c>
      <c r="L1010" s="64"/>
      <c r="M1010" s="92">
        <v>45738</v>
      </c>
      <c r="O1010" s="31">
        <f ca="1" t="shared" si="34"/>
        <v>0</v>
      </c>
      <c r="P1010" s="31">
        <f ca="1" t="shared" si="35"/>
        <v>98</v>
      </c>
      <c r="Q1010" s="28" t="str">
        <f>VLOOKUP(B1010,辅助信息!E:M,9,FALSE)</f>
        <v>ZTWM-CDGS-XS-2024-0181-五冶天府-国道542项目（二批次）</v>
      </c>
      <c r="R1010" s="15"/>
    </row>
    <row r="1011" hidden="1" spans="2:18">
      <c r="B1011" s="28" t="s">
        <v>87</v>
      </c>
      <c r="C1011" s="58">
        <v>45740</v>
      </c>
      <c r="D1011" s="28" t="str">
        <f>VLOOKUP(B1011,辅助信息!E:K,7,FALSE)</f>
        <v>JWDDCD2024102400111</v>
      </c>
      <c r="E1011" s="28" t="str">
        <f>VLOOKUP(F1011,辅助信息!A:B,2,FALSE)</f>
        <v>螺纹钢</v>
      </c>
      <c r="F1011" s="28" t="s">
        <v>65</v>
      </c>
      <c r="G1011" s="24">
        <v>10</v>
      </c>
      <c r="H1011" s="90">
        <f>_xlfn.XLOOKUP(C1011&amp;F1011&amp;I1011&amp;J1011,'[1]2025年已发货'!$F:$F&amp;'[1]2025年已发货'!$C:$C&amp;'[1]2025年已发货'!$G:$G&amp;'[1]2025年已发货'!$H:$H,'[1]2025年已发货'!$E:$E,"未发货")</f>
        <v>9</v>
      </c>
      <c r="I1011" s="28" t="str">
        <f>VLOOKUP(B1011,辅助信息!E:I,3,FALSE)</f>
        <v>（五冶达州国道542项目-一工区桥梁二工段）四川省达州市达川区达川区石梯镇石成村</v>
      </c>
      <c r="J1011" s="28" t="str">
        <f>VLOOKUP(B1011,辅助信息!E:I,4,FALSE)</f>
        <v>夏树彬</v>
      </c>
      <c r="K1011" s="28"/>
      <c r="L1011" s="65"/>
      <c r="M1011" s="92"/>
      <c r="O1011" s="31"/>
      <c r="P1011" s="31"/>
      <c r="Q1011" s="28"/>
      <c r="R1011" s="15"/>
    </row>
    <row r="1012" hidden="1" spans="2:18">
      <c r="B1012" s="28" t="s">
        <v>120</v>
      </c>
      <c r="C1012" s="58">
        <v>45740</v>
      </c>
      <c r="D1012" s="28" t="str">
        <f>VLOOKUP(B1012,辅助信息!E:K,7,FALSE)</f>
        <v>JWDDCD2024102400111</v>
      </c>
      <c r="E1012" s="28" t="str">
        <f>VLOOKUP(F1012,辅助信息!A:B,2,FALSE)</f>
        <v>高线</v>
      </c>
      <c r="F1012" s="28" t="s">
        <v>53</v>
      </c>
      <c r="G1012" s="24">
        <v>3</v>
      </c>
      <c r="H1012" s="90" t="str">
        <f>_xlfn.XLOOKUP(C1012&amp;F1012&amp;I1012&amp;J1012,'[1]2025年已发货'!$F:$F&amp;'[1]2025年已发货'!$C:$C&amp;'[1]2025年已发货'!$G:$G&amp;'[1]2025年已发货'!$H:$H,'[1]2025年已发货'!$E:$E,"未发货")</f>
        <v>未发货</v>
      </c>
      <c r="I1012" s="28" t="str">
        <f>VLOOKUP(B1012,辅助信息!E:I,3,FALSE)</f>
        <v>（五冶达州国道542项目-一工区路基四工段-1）达州市达州区桥湾镇兰庙村村民委员会</v>
      </c>
      <c r="J1012" s="28" t="str">
        <f>VLOOKUP(B1012,辅助信息!E:I,4,FALSE)</f>
        <v>杨勇</v>
      </c>
      <c r="K1012" s="28">
        <f>VLOOKUP(J1012,辅助信息!H:I,2,FALSE)</f>
        <v>18398563998</v>
      </c>
      <c r="L1012" s="65" t="str">
        <f>VLOOKUP(B1012,辅助信息!E:J,6,FALSE)</f>
        <v>五冶建设送货单,送货车型9.6米,装货前联系收货人核实到场规格,没提前告知进场规格现场不给予接收</v>
      </c>
      <c r="M1012" s="92">
        <v>45738</v>
      </c>
      <c r="O1012" s="31">
        <f ca="1" t="shared" ref="O1012:O1019" si="36">IF(OR(M1012="",N1012&lt;&gt;""),"",MAX(M1012-TODAY(),0))</f>
        <v>0</v>
      </c>
      <c r="P1012" s="31">
        <f ca="1" t="shared" ref="P1012:P1075" si="37">IF(M1012="","",IF(N1012&lt;&gt;"",MAX(N1012-M1012,0),IF(TODAY()&gt;M1012,TODAY()-M1012,0)))</f>
        <v>98</v>
      </c>
      <c r="Q1012" s="28" t="str">
        <f>VLOOKUP(B1012,辅助信息!E:M,9,FALSE)</f>
        <v>ZTWM-CDGS-XS-2024-0181-五冶天府-国道542项目（二批次）</v>
      </c>
      <c r="R1012" s="15"/>
    </row>
    <row r="1013" hidden="1" spans="2:18">
      <c r="B1013" s="28" t="s">
        <v>120</v>
      </c>
      <c r="C1013" s="58">
        <v>45740</v>
      </c>
      <c r="D1013" s="28" t="str">
        <f>VLOOKUP(B1013,辅助信息!E:K,7,FALSE)</f>
        <v>JWDDCD2024102400111</v>
      </c>
      <c r="E1013" s="28" t="str">
        <f>VLOOKUP(F1013,辅助信息!A:B,2,FALSE)</f>
        <v>盘螺</v>
      </c>
      <c r="F1013" s="28" t="s">
        <v>41</v>
      </c>
      <c r="G1013" s="24">
        <v>6</v>
      </c>
      <c r="H1013" s="90" t="str">
        <f>_xlfn.XLOOKUP(C1013&amp;F1013&amp;I1013&amp;J1013,'[1]2025年已发货'!$F:$F&amp;'[1]2025年已发货'!$C:$C&amp;'[1]2025年已发货'!$G:$G&amp;'[1]2025年已发货'!$H:$H,'[1]2025年已发货'!$E:$E,"未发货")</f>
        <v>未发货</v>
      </c>
      <c r="I1013" s="28" t="str">
        <f>VLOOKUP(B1013,辅助信息!E:I,3,FALSE)</f>
        <v>（五冶达州国道542项目-一工区路基四工段-1）达州市达州区桥湾镇兰庙村村民委员会</v>
      </c>
      <c r="J1013" s="28" t="str">
        <f>VLOOKUP(B1013,辅助信息!E:I,4,FALSE)</f>
        <v>杨勇</v>
      </c>
      <c r="K1013" s="28">
        <f>VLOOKUP(J1013,辅助信息!H:I,2,FALSE)</f>
        <v>18398563998</v>
      </c>
      <c r="L1013" s="66"/>
      <c r="M1013" s="92">
        <v>45738</v>
      </c>
      <c r="O1013" s="31">
        <f ca="1" t="shared" si="36"/>
        <v>0</v>
      </c>
      <c r="P1013" s="31">
        <f ca="1" t="shared" si="37"/>
        <v>98</v>
      </c>
      <c r="Q1013" s="28" t="str">
        <f>VLOOKUP(B1013,辅助信息!E:M,9,FALSE)</f>
        <v>ZTWM-CDGS-XS-2024-0181-五冶天府-国道542项目（二批次）</v>
      </c>
      <c r="R1013" s="15"/>
    </row>
    <row r="1014" hidden="1" spans="2:18">
      <c r="B1014" s="28" t="s">
        <v>120</v>
      </c>
      <c r="C1014" s="58">
        <v>45740</v>
      </c>
      <c r="D1014" s="28" t="str">
        <f>VLOOKUP(B1014,辅助信息!E:K,7,FALSE)</f>
        <v>JWDDCD2024102400111</v>
      </c>
      <c r="E1014" s="28" t="str">
        <f>VLOOKUP(F1014,辅助信息!A:B,2,FALSE)</f>
        <v>螺纹钢</v>
      </c>
      <c r="F1014" s="28" t="s">
        <v>27</v>
      </c>
      <c r="G1014" s="24">
        <v>6</v>
      </c>
      <c r="H1014" s="90" t="str">
        <f>_xlfn.XLOOKUP(C1014&amp;F1014&amp;I1014&amp;J1014,'[1]2025年已发货'!$F:$F&amp;'[1]2025年已发货'!$C:$C&amp;'[1]2025年已发货'!$G:$G&amp;'[1]2025年已发货'!$H:$H,'[1]2025年已发货'!$E:$E,"未发货")</f>
        <v>未发货</v>
      </c>
      <c r="I1014" s="28" t="str">
        <f>VLOOKUP(B1014,辅助信息!E:I,3,FALSE)</f>
        <v>（五冶达州国道542项目-一工区路基四工段-1）达州市达州区桥湾镇兰庙村村民委员会</v>
      </c>
      <c r="J1014" s="28" t="str">
        <f>VLOOKUP(B1014,辅助信息!E:I,4,FALSE)</f>
        <v>杨勇</v>
      </c>
      <c r="K1014" s="28">
        <f>VLOOKUP(J1014,辅助信息!H:I,2,FALSE)</f>
        <v>18398563998</v>
      </c>
      <c r="L1014" s="66"/>
      <c r="M1014" s="92">
        <v>45738</v>
      </c>
      <c r="O1014" s="31">
        <f ca="1" t="shared" si="36"/>
        <v>0</v>
      </c>
      <c r="P1014" s="31">
        <f ca="1" t="shared" si="37"/>
        <v>98</v>
      </c>
      <c r="Q1014" s="28" t="str">
        <f>VLOOKUP(B1014,辅助信息!E:M,9,FALSE)</f>
        <v>ZTWM-CDGS-XS-2024-0181-五冶天府-国道542项目（二批次）</v>
      </c>
      <c r="R1014" s="15"/>
    </row>
    <row r="1015" hidden="1" spans="2:18">
      <c r="B1015" s="28" t="s">
        <v>120</v>
      </c>
      <c r="C1015" s="58">
        <v>45740</v>
      </c>
      <c r="D1015" s="28" t="str">
        <f>VLOOKUP(B1015,辅助信息!E:K,7,FALSE)</f>
        <v>JWDDCD2024102400111</v>
      </c>
      <c r="E1015" s="28" t="str">
        <f>VLOOKUP(F1015,辅助信息!A:B,2,FALSE)</f>
        <v>螺纹钢</v>
      </c>
      <c r="F1015" s="28" t="s">
        <v>32</v>
      </c>
      <c r="G1015" s="24">
        <v>3</v>
      </c>
      <c r="H1015" s="90" t="str">
        <f>_xlfn.XLOOKUP(C1015&amp;F1015&amp;I1015&amp;J1015,'[1]2025年已发货'!$F:$F&amp;'[1]2025年已发货'!$C:$C&amp;'[1]2025年已发货'!$G:$G&amp;'[1]2025年已发货'!$H:$H,'[1]2025年已发货'!$E:$E,"未发货")</f>
        <v>未发货</v>
      </c>
      <c r="I1015" s="28" t="str">
        <f>VLOOKUP(B1015,辅助信息!E:I,3,FALSE)</f>
        <v>（五冶达州国道542项目-一工区路基四工段-1）达州市达州区桥湾镇兰庙村村民委员会</v>
      </c>
      <c r="J1015" s="28" t="str">
        <f>VLOOKUP(B1015,辅助信息!E:I,4,FALSE)</f>
        <v>杨勇</v>
      </c>
      <c r="K1015" s="28">
        <f>VLOOKUP(J1015,辅助信息!H:I,2,FALSE)</f>
        <v>18398563998</v>
      </c>
      <c r="L1015" s="66"/>
      <c r="M1015" s="92">
        <v>45738</v>
      </c>
      <c r="O1015" s="31">
        <f ca="1" t="shared" si="36"/>
        <v>0</v>
      </c>
      <c r="P1015" s="31">
        <f ca="1" t="shared" si="37"/>
        <v>98</v>
      </c>
      <c r="Q1015" s="28" t="str">
        <f>VLOOKUP(B1015,辅助信息!E:M,9,FALSE)</f>
        <v>ZTWM-CDGS-XS-2024-0181-五冶天府-国道542项目（二批次）</v>
      </c>
      <c r="R1015" s="15"/>
    </row>
    <row r="1016" hidden="1" spans="2:18">
      <c r="B1016" s="28" t="s">
        <v>120</v>
      </c>
      <c r="C1016" s="58">
        <v>45740</v>
      </c>
      <c r="D1016" s="28" t="str">
        <f>VLOOKUP(B1016,辅助信息!E:K,7,FALSE)</f>
        <v>JWDDCD2024102400111</v>
      </c>
      <c r="E1016" s="28" t="str">
        <f>VLOOKUP(F1016,辅助信息!A:B,2,FALSE)</f>
        <v>螺纹钢</v>
      </c>
      <c r="F1016" s="28" t="s">
        <v>52</v>
      </c>
      <c r="G1016" s="24">
        <v>15</v>
      </c>
      <c r="H1016" s="90" t="str">
        <f>_xlfn.XLOOKUP(C1016&amp;F1016&amp;I1016&amp;J1016,'[1]2025年已发货'!$F:$F&amp;'[1]2025年已发货'!$C:$C&amp;'[1]2025年已发货'!$G:$G&amp;'[1]2025年已发货'!$H:$H,'[1]2025年已发货'!$E:$E,"未发货")</f>
        <v>未发货</v>
      </c>
      <c r="I1016" s="28" t="str">
        <f>VLOOKUP(B1016,辅助信息!E:I,3,FALSE)</f>
        <v>（五冶达州国道542项目-一工区路基四工段-1）达州市达州区桥湾镇兰庙村村民委员会</v>
      </c>
      <c r="J1016" s="28" t="str">
        <f>VLOOKUP(B1016,辅助信息!E:I,4,FALSE)</f>
        <v>杨勇</v>
      </c>
      <c r="K1016" s="28">
        <f>VLOOKUP(J1016,辅助信息!H:I,2,FALSE)</f>
        <v>18398563998</v>
      </c>
      <c r="L1016" s="64"/>
      <c r="M1016" s="92">
        <v>45738</v>
      </c>
      <c r="O1016" s="31">
        <f ca="1" t="shared" si="36"/>
        <v>0</v>
      </c>
      <c r="P1016" s="31">
        <f ca="1" t="shared" si="37"/>
        <v>98</v>
      </c>
      <c r="Q1016" s="28" t="str">
        <f>VLOOKUP(B1016,辅助信息!E:M,9,FALSE)</f>
        <v>ZTWM-CDGS-XS-2024-0181-五冶天府-国道542项目（二批次）</v>
      </c>
      <c r="R1016" s="15"/>
    </row>
    <row r="1017" hidden="1" spans="2:18">
      <c r="B1017" s="28" t="s">
        <v>64</v>
      </c>
      <c r="C1017" s="58">
        <v>45740</v>
      </c>
      <c r="D1017" s="28" t="str">
        <f>VLOOKUP(B1017,辅助信息!E:K,7,FALSE)</f>
        <v>JWDDCD2024102400111</v>
      </c>
      <c r="E1017" s="28" t="str">
        <f>VLOOKUP(F1017,辅助信息!A:B,2,FALSE)</f>
        <v>螺纹钢</v>
      </c>
      <c r="F1017" s="28" t="s">
        <v>19</v>
      </c>
      <c r="G1017" s="24">
        <v>10</v>
      </c>
      <c r="H1017" s="90">
        <f>_xlfn.XLOOKUP(C1017&amp;F1017&amp;I1017&amp;J1017,'[1]2025年已发货'!$F:$F&amp;'[1]2025年已发货'!$C:$C&amp;'[1]2025年已发货'!$G:$G&amp;'[1]2025年已发货'!$H:$H,'[1]2025年已发货'!$E:$E,"未发货")</f>
        <v>9</v>
      </c>
      <c r="I1017" s="28" t="str">
        <f>VLOOKUP(B1017,辅助信息!E:I,3,FALSE)</f>
        <v>（五冶达州国道542项目-三工区桥梁3工段）四川省达州市达川区赵固镇水文村原村委会下300米</v>
      </c>
      <c r="J1017" s="28" t="str">
        <f>VLOOKUP(B1017,辅助信息!E:I,4,FALSE)</f>
        <v>李代茂</v>
      </c>
      <c r="K1017" s="28">
        <f>VLOOKUP(J1017,辅助信息!H:I,2,FALSE)</f>
        <v>18302833536</v>
      </c>
      <c r="L1017" s="65" t="str">
        <f>VLOOKUP(B1017,辅助信息!E:J,6,FALSE)</f>
        <v>五冶建设送货单,送货车型9.6米,装货前联系收货人核实到场规格,没提前告知进场规格现场不给予接收</v>
      </c>
      <c r="M1017" s="92">
        <v>45738</v>
      </c>
      <c r="O1017" s="31">
        <f ca="1" t="shared" si="36"/>
        <v>0</v>
      </c>
      <c r="P1017" s="31">
        <f ca="1" t="shared" si="37"/>
        <v>98</v>
      </c>
      <c r="Q1017" s="28" t="str">
        <f>VLOOKUP(B1017,辅助信息!E:M,9,FALSE)</f>
        <v>ZTWM-CDGS-XS-2024-0181-五冶天府-国道542项目（二批次）</v>
      </c>
      <c r="R1017" s="15"/>
    </row>
    <row r="1018" hidden="1" spans="2:18">
      <c r="B1018" s="28" t="s">
        <v>64</v>
      </c>
      <c r="C1018" s="58">
        <v>45740</v>
      </c>
      <c r="D1018" s="28" t="str">
        <f>VLOOKUP(B1018,辅助信息!E:K,7,FALSE)</f>
        <v>JWDDCD2024102400111</v>
      </c>
      <c r="E1018" s="28" t="str">
        <f>VLOOKUP(F1018,辅助信息!A:B,2,FALSE)</f>
        <v>螺纹钢</v>
      </c>
      <c r="F1018" s="28" t="s">
        <v>32</v>
      </c>
      <c r="G1018" s="24">
        <v>11</v>
      </c>
      <c r="H1018" s="90" t="str">
        <f>_xlfn.XLOOKUP(C1018&amp;F1018&amp;I1018&amp;J1018,'[1]2025年已发货'!$F:$F&amp;'[1]2025年已发货'!$C:$C&amp;'[1]2025年已发货'!$G:$G&amp;'[1]2025年已发货'!$H:$H,'[1]2025年已发货'!$E:$E,"未发货")</f>
        <v>未发货</v>
      </c>
      <c r="I1018" s="28" t="str">
        <f>VLOOKUP(B1018,辅助信息!E:I,3,FALSE)</f>
        <v>（五冶达州国道542项目-三工区桥梁3工段）四川省达州市达川区赵固镇水文村原村委会下300米</v>
      </c>
      <c r="J1018" s="28" t="str">
        <f>VLOOKUP(B1018,辅助信息!E:I,4,FALSE)</f>
        <v>李代茂</v>
      </c>
      <c r="K1018" s="28">
        <f>VLOOKUP(J1018,辅助信息!H:I,2,FALSE)</f>
        <v>18302833536</v>
      </c>
      <c r="L1018" s="66"/>
      <c r="M1018" s="92">
        <v>45738</v>
      </c>
      <c r="O1018" s="31">
        <f ca="1" t="shared" si="36"/>
        <v>0</v>
      </c>
      <c r="P1018" s="31">
        <f ca="1" t="shared" si="37"/>
        <v>98</v>
      </c>
      <c r="Q1018" s="28" t="str">
        <f>VLOOKUP(B1018,辅助信息!E:M,9,FALSE)</f>
        <v>ZTWM-CDGS-XS-2024-0181-五冶天府-国道542项目（二批次）</v>
      </c>
      <c r="R1018" s="15"/>
    </row>
    <row r="1019" hidden="1" spans="2:18">
      <c r="B1019" s="28" t="s">
        <v>64</v>
      </c>
      <c r="C1019" s="58">
        <v>45740</v>
      </c>
      <c r="D1019" s="28" t="str">
        <f>VLOOKUP(B1019,辅助信息!E:K,7,FALSE)</f>
        <v>JWDDCD2024102400111</v>
      </c>
      <c r="E1019" s="28" t="str">
        <f>VLOOKUP(F1019,辅助信息!A:B,2,FALSE)</f>
        <v>螺纹钢</v>
      </c>
      <c r="F1019" s="28" t="s">
        <v>52</v>
      </c>
      <c r="G1019" s="24">
        <v>21</v>
      </c>
      <c r="H1019" s="90">
        <f>_xlfn.XLOOKUP(C1019&amp;F1019&amp;I1019&amp;J1019,'[1]2025年已发货'!$F:$F&amp;'[1]2025年已发货'!$C:$C&amp;'[1]2025年已发货'!$G:$G&amp;'[1]2025年已发货'!$H:$H,'[1]2025年已发货'!$E:$E,"未发货")</f>
        <v>18</v>
      </c>
      <c r="I1019" s="28" t="str">
        <f>VLOOKUP(B1019,辅助信息!E:I,3,FALSE)</f>
        <v>（五冶达州国道542项目-三工区桥梁3工段）四川省达州市达川区赵固镇水文村原村委会下300米</v>
      </c>
      <c r="J1019" s="28" t="str">
        <f>VLOOKUP(B1019,辅助信息!E:I,4,FALSE)</f>
        <v>李代茂</v>
      </c>
      <c r="K1019" s="28">
        <f>VLOOKUP(J1019,辅助信息!H:I,2,FALSE)</f>
        <v>18302833536</v>
      </c>
      <c r="L1019" s="64"/>
      <c r="M1019" s="92">
        <v>45738</v>
      </c>
      <c r="O1019" s="31">
        <f ca="1" t="shared" si="36"/>
        <v>0</v>
      </c>
      <c r="P1019" s="31">
        <f ca="1" t="shared" si="37"/>
        <v>98</v>
      </c>
      <c r="Q1019" s="28" t="str">
        <f>VLOOKUP(B1019,辅助信息!E:M,9,FALSE)</f>
        <v>ZTWM-CDGS-XS-2024-0181-五冶天府-国道542项目（二批次）</v>
      </c>
      <c r="R1019" s="15"/>
    </row>
    <row r="1020" ht="13.5" hidden="1" customHeight="1" spans="2:17">
      <c r="B1020" s="28" t="s">
        <v>106</v>
      </c>
      <c r="C1020" s="58">
        <v>45740</v>
      </c>
      <c r="D1020" s="28" t="s">
        <v>121</v>
      </c>
      <c r="E1020" s="28" t="str">
        <f>VLOOKUP(F1020,辅助信息!A:B,2,FALSE)</f>
        <v>盘螺</v>
      </c>
      <c r="F1020" s="28" t="s">
        <v>40</v>
      </c>
      <c r="G1020" s="24">
        <v>10</v>
      </c>
      <c r="H1020" s="90" t="str">
        <f>_xlfn.XLOOKUP(C1020&amp;F1020&amp;I1020&amp;J1020,'[1]2025年已发货'!$F:$F&amp;'[1]2025年已发货'!$C:$C&amp;'[1]2025年已发货'!$G:$G&amp;'[1]2025年已发货'!$H:$H,'[1]2025年已发货'!$E:$E,"未发货")</f>
        <v>未发货</v>
      </c>
      <c r="I1020" s="28" t="s">
        <v>122</v>
      </c>
      <c r="J1020" s="28" t="s">
        <v>123</v>
      </c>
      <c r="K1020" s="28">
        <v>15228205853</v>
      </c>
      <c r="L1020" s="65" t="s">
        <v>124</v>
      </c>
      <c r="M1020" s="92">
        <v>45741</v>
      </c>
      <c r="O1020" s="31">
        <v>1</v>
      </c>
      <c r="P1020" s="31">
        <f ca="1" t="shared" si="37"/>
        <v>95</v>
      </c>
      <c r="Q1020" s="28" t="s">
        <v>125</v>
      </c>
    </row>
    <row r="1021" ht="13.5" hidden="1" customHeight="1" spans="2:17">
      <c r="B1021" s="28" t="s">
        <v>106</v>
      </c>
      <c r="C1021" s="58">
        <v>45740</v>
      </c>
      <c r="D1021" s="28" t="s">
        <v>121</v>
      </c>
      <c r="E1021" s="28" t="str">
        <f>VLOOKUP(F1021,辅助信息!A:B,2,FALSE)</f>
        <v>盘螺</v>
      </c>
      <c r="F1021" s="28" t="s">
        <v>41</v>
      </c>
      <c r="G1021" s="24">
        <v>15</v>
      </c>
      <c r="H1021" s="90" t="str">
        <f>_xlfn.XLOOKUP(C1021&amp;F1021&amp;I1021&amp;J1021,'[1]2025年已发货'!$F:$F&amp;'[1]2025年已发货'!$C:$C&amp;'[1]2025年已发货'!$G:$G&amp;'[1]2025年已发货'!$H:$H,'[1]2025年已发货'!$E:$E,"未发货")</f>
        <v>未发货</v>
      </c>
      <c r="I1021" s="28" t="s">
        <v>122</v>
      </c>
      <c r="J1021" s="28" t="s">
        <v>123</v>
      </c>
      <c r="K1021" s="28">
        <v>15228205853</v>
      </c>
      <c r="L1021" s="66"/>
      <c r="M1021" s="92">
        <v>45741</v>
      </c>
      <c r="O1021" s="31">
        <v>1</v>
      </c>
      <c r="P1021" s="31">
        <f ca="1" t="shared" si="37"/>
        <v>95</v>
      </c>
      <c r="Q1021" s="28" t="s">
        <v>125</v>
      </c>
    </row>
    <row r="1022" ht="13.5" hidden="1" customHeight="1" spans="2:17">
      <c r="B1022" s="28" t="s">
        <v>106</v>
      </c>
      <c r="C1022" s="58">
        <v>45740</v>
      </c>
      <c r="D1022" s="28" t="s">
        <v>121</v>
      </c>
      <c r="E1022" s="28" t="str">
        <f>VLOOKUP(F1022,辅助信息!A:B,2,FALSE)</f>
        <v>螺纹钢</v>
      </c>
      <c r="F1022" s="28" t="s">
        <v>18</v>
      </c>
      <c r="G1022" s="24">
        <v>9</v>
      </c>
      <c r="H1022" s="90" t="str">
        <f>_xlfn.XLOOKUP(C1022&amp;F1022&amp;I1022&amp;J1022,'[1]2025年已发货'!$F:$F&amp;'[1]2025年已发货'!$C:$C&amp;'[1]2025年已发货'!$G:$G&amp;'[1]2025年已发货'!$H:$H,'[1]2025年已发货'!$E:$E,"未发货")</f>
        <v>未发货</v>
      </c>
      <c r="I1022" s="28" t="s">
        <v>122</v>
      </c>
      <c r="J1022" s="28" t="s">
        <v>123</v>
      </c>
      <c r="K1022" s="28">
        <v>15228205853</v>
      </c>
      <c r="L1022" s="64"/>
      <c r="M1022" s="93">
        <v>45741</v>
      </c>
      <c r="O1022" s="85">
        <v>1</v>
      </c>
      <c r="P1022" s="85">
        <f ca="1" t="shared" si="37"/>
        <v>95</v>
      </c>
      <c r="Q1022" s="28" t="s">
        <v>125</v>
      </c>
    </row>
    <row r="1023" hidden="1" spans="1:18">
      <c r="A1023" s="86" t="s">
        <v>126</v>
      </c>
      <c r="B1023" s="28" t="s">
        <v>120</v>
      </c>
      <c r="C1023" s="58">
        <v>45744</v>
      </c>
      <c r="D1023" s="28" t="str">
        <f>VLOOKUP(B1023,辅助信息!E:K,7,FALSE)</f>
        <v>JWDDCD2024102400111</v>
      </c>
      <c r="E1023" s="28" t="str">
        <f>VLOOKUP(F1023,辅助信息!A:B,2,FALSE)</f>
        <v>高线</v>
      </c>
      <c r="F1023" s="28" t="s">
        <v>53</v>
      </c>
      <c r="G1023" s="24">
        <v>3</v>
      </c>
      <c r="H1023" s="24" t="str">
        <f>_xlfn.XLOOKUP(C1023&amp;F1023&amp;I1023&amp;J1023,'[1]2025年已发货'!$F:$F&amp;'[1]2025年已发货'!$C:$C&amp;'[1]2025年已发货'!$G:$G&amp;'[1]2025年已发货'!$H:$H,'[1]2025年已发货'!$E:$E,"未发货")</f>
        <v>未发货</v>
      </c>
      <c r="I1023" s="28" t="str">
        <f>VLOOKUP(B1023,辅助信息!E:I,3,FALSE)</f>
        <v>（五冶达州国道542项目-一工区路基四工段-1）达州市达州区桥湾镇兰庙村村民委员会</v>
      </c>
      <c r="J1023" s="28" t="str">
        <f>VLOOKUP(B1023,辅助信息!E:I,4,FALSE)</f>
        <v>杨勇</v>
      </c>
      <c r="K1023" s="28">
        <f>VLOOKUP(J1023,辅助信息!H:I,2,FALSE)</f>
        <v>18398563998</v>
      </c>
      <c r="L1023" s="31" t="str">
        <f>VLOOKUP(B1023,辅助信息!E:J,6,FALSE)</f>
        <v>五冶建设送货单,送货车型9.6米,装货前联系收货人核实到场规格,没提前告知进场规格现场不给予接收</v>
      </c>
      <c r="M1023" s="79">
        <v>45738</v>
      </c>
      <c r="O1023" s="49">
        <f ca="1" t="shared" ref="O1023:O1086" si="38">IF(OR(M1023="",N1023&lt;&gt;""),"",MAX(M1023-TODAY(),0))</f>
        <v>0</v>
      </c>
      <c r="P1023" s="49">
        <f ca="1" t="shared" si="37"/>
        <v>98</v>
      </c>
      <c r="Q1023" s="15" t="str">
        <f>VLOOKUP(B1023,辅助信息!E:M,9,FALSE)</f>
        <v>ZTWM-CDGS-XS-2024-0181-五冶天府-国道542项目（二批次）</v>
      </c>
      <c r="R1023" s="15"/>
    </row>
    <row r="1024" hidden="1" spans="1:18">
      <c r="A1024" s="66"/>
      <c r="B1024" s="28" t="s">
        <v>120</v>
      </c>
      <c r="C1024" s="58">
        <v>45744</v>
      </c>
      <c r="D1024" s="28" t="str">
        <f>VLOOKUP(B1024,辅助信息!E:K,7,FALSE)</f>
        <v>JWDDCD2024102400111</v>
      </c>
      <c r="E1024" s="28" t="str">
        <f>VLOOKUP(F1024,辅助信息!A:B,2,FALSE)</f>
        <v>盘螺</v>
      </c>
      <c r="F1024" s="28" t="s">
        <v>41</v>
      </c>
      <c r="G1024" s="24">
        <v>6</v>
      </c>
      <c r="H1024" s="24" t="str">
        <f>_xlfn.XLOOKUP(C1024&amp;F1024&amp;I1024&amp;J1024,'[1]2025年已发货'!$F:$F&amp;'[1]2025年已发货'!$C:$C&amp;'[1]2025年已发货'!$G:$G&amp;'[1]2025年已发货'!$H:$H,'[1]2025年已发货'!$E:$E,"未发货")</f>
        <v>未发货</v>
      </c>
      <c r="I1024" s="28" t="str">
        <f>VLOOKUP(B1024,辅助信息!E:I,3,FALSE)</f>
        <v>（五冶达州国道542项目-一工区路基四工段-1）达州市达州区桥湾镇兰庙村村民委员会</v>
      </c>
      <c r="J1024" s="28" t="str">
        <f>VLOOKUP(B1024,辅助信息!E:I,4,FALSE)</f>
        <v>杨勇</v>
      </c>
      <c r="K1024" s="28">
        <f>VLOOKUP(J1024,辅助信息!H:I,2,FALSE)</f>
        <v>18398563998</v>
      </c>
      <c r="L1024" s="66"/>
      <c r="M1024" s="79">
        <v>45738</v>
      </c>
      <c r="O1024" s="49">
        <f ca="1" t="shared" si="38"/>
        <v>0</v>
      </c>
      <c r="P1024" s="49">
        <f ca="1" t="shared" si="37"/>
        <v>98</v>
      </c>
      <c r="Q1024" s="15" t="str">
        <f>VLOOKUP(B1024,辅助信息!E:M,9,FALSE)</f>
        <v>ZTWM-CDGS-XS-2024-0181-五冶天府-国道542项目（二批次）</v>
      </c>
      <c r="R1024" s="15"/>
    </row>
    <row r="1025" hidden="1" spans="1:18">
      <c r="A1025" s="66"/>
      <c r="B1025" s="28" t="s">
        <v>120</v>
      </c>
      <c r="C1025" s="58">
        <v>45744</v>
      </c>
      <c r="D1025" s="28" t="str">
        <f>VLOOKUP(B1025,辅助信息!E:K,7,FALSE)</f>
        <v>JWDDCD2024102400111</v>
      </c>
      <c r="E1025" s="28" t="str">
        <f>VLOOKUP(F1025,辅助信息!A:B,2,FALSE)</f>
        <v>螺纹钢</v>
      </c>
      <c r="F1025" s="28" t="s">
        <v>27</v>
      </c>
      <c r="G1025" s="24">
        <v>6</v>
      </c>
      <c r="H1025" s="24" t="str">
        <f>_xlfn.XLOOKUP(C1025&amp;F1025&amp;I1025&amp;J1025,'[1]2025年已发货'!$F:$F&amp;'[1]2025年已发货'!$C:$C&amp;'[1]2025年已发货'!$G:$G&amp;'[1]2025年已发货'!$H:$H,'[1]2025年已发货'!$E:$E,"未发货")</f>
        <v>未发货</v>
      </c>
      <c r="I1025" s="28" t="str">
        <f>VLOOKUP(B1025,辅助信息!E:I,3,FALSE)</f>
        <v>（五冶达州国道542项目-一工区路基四工段-1）达州市达州区桥湾镇兰庙村村民委员会</v>
      </c>
      <c r="J1025" s="28" t="str">
        <f>VLOOKUP(B1025,辅助信息!E:I,4,FALSE)</f>
        <v>杨勇</v>
      </c>
      <c r="K1025" s="28">
        <f>VLOOKUP(J1025,辅助信息!H:I,2,FALSE)</f>
        <v>18398563998</v>
      </c>
      <c r="L1025" s="66"/>
      <c r="M1025" s="79">
        <v>45738</v>
      </c>
      <c r="O1025" s="49">
        <f ca="1" t="shared" si="38"/>
        <v>0</v>
      </c>
      <c r="P1025" s="49">
        <f ca="1" t="shared" si="37"/>
        <v>98</v>
      </c>
      <c r="Q1025" s="15" t="str">
        <f>VLOOKUP(B1025,辅助信息!E:M,9,FALSE)</f>
        <v>ZTWM-CDGS-XS-2024-0181-五冶天府-国道542项目（二批次）</v>
      </c>
      <c r="R1025" s="15"/>
    </row>
    <row r="1026" hidden="1" spans="1:18">
      <c r="A1026" s="66"/>
      <c r="B1026" s="28" t="s">
        <v>120</v>
      </c>
      <c r="C1026" s="58">
        <v>45744</v>
      </c>
      <c r="D1026" s="28" t="str">
        <f>VLOOKUP(B1026,辅助信息!E:K,7,FALSE)</f>
        <v>JWDDCD2024102400111</v>
      </c>
      <c r="E1026" s="28" t="str">
        <f>VLOOKUP(F1026,辅助信息!A:B,2,FALSE)</f>
        <v>螺纹钢</v>
      </c>
      <c r="F1026" s="28" t="s">
        <v>32</v>
      </c>
      <c r="G1026" s="24">
        <v>3</v>
      </c>
      <c r="H1026" s="24" t="str">
        <f>_xlfn.XLOOKUP(C1026&amp;F1026&amp;I1026&amp;J1026,'[1]2025年已发货'!$F:$F&amp;'[1]2025年已发货'!$C:$C&amp;'[1]2025年已发货'!$G:$G&amp;'[1]2025年已发货'!$H:$H,'[1]2025年已发货'!$E:$E,"未发货")</f>
        <v>未发货</v>
      </c>
      <c r="I1026" s="28" t="str">
        <f>VLOOKUP(B1026,辅助信息!E:I,3,FALSE)</f>
        <v>（五冶达州国道542项目-一工区路基四工段-1）达州市达州区桥湾镇兰庙村村民委员会</v>
      </c>
      <c r="J1026" s="28" t="str">
        <f>VLOOKUP(B1026,辅助信息!E:I,4,FALSE)</f>
        <v>杨勇</v>
      </c>
      <c r="K1026" s="28">
        <f>VLOOKUP(J1026,辅助信息!H:I,2,FALSE)</f>
        <v>18398563998</v>
      </c>
      <c r="L1026" s="66"/>
      <c r="M1026" s="79">
        <v>45738</v>
      </c>
      <c r="O1026" s="49">
        <f ca="1" t="shared" si="38"/>
        <v>0</v>
      </c>
      <c r="P1026" s="49">
        <f ca="1" t="shared" si="37"/>
        <v>98</v>
      </c>
      <c r="Q1026" s="15" t="str">
        <f>VLOOKUP(B1026,辅助信息!E:M,9,FALSE)</f>
        <v>ZTWM-CDGS-XS-2024-0181-五冶天府-国道542项目（二批次）</v>
      </c>
      <c r="R1026" s="15"/>
    </row>
    <row r="1027" hidden="1" spans="1:18">
      <c r="A1027" s="64"/>
      <c r="B1027" s="28" t="s">
        <v>120</v>
      </c>
      <c r="C1027" s="58">
        <v>45744</v>
      </c>
      <c r="D1027" s="28" t="str">
        <f>VLOOKUP(B1027,辅助信息!E:K,7,FALSE)</f>
        <v>JWDDCD2024102400111</v>
      </c>
      <c r="E1027" s="28" t="str">
        <f>VLOOKUP(F1027,辅助信息!A:B,2,FALSE)</f>
        <v>螺纹钢</v>
      </c>
      <c r="F1027" s="28" t="s">
        <v>52</v>
      </c>
      <c r="G1027" s="24">
        <v>15</v>
      </c>
      <c r="H1027" s="24" t="str">
        <f>_xlfn.XLOOKUP(C1027&amp;F1027&amp;I1027&amp;J1027,'[1]2025年已发货'!$F:$F&amp;'[1]2025年已发货'!$C:$C&amp;'[1]2025年已发货'!$G:$G&amp;'[1]2025年已发货'!$H:$H,'[1]2025年已发货'!$E:$E,"未发货")</f>
        <v>未发货</v>
      </c>
      <c r="I1027" s="28" t="str">
        <f>VLOOKUP(B1027,辅助信息!E:I,3,FALSE)</f>
        <v>（五冶达州国道542项目-一工区路基四工段-1）达州市达州区桥湾镇兰庙村村民委员会</v>
      </c>
      <c r="J1027" s="28" t="str">
        <f>VLOOKUP(B1027,辅助信息!E:I,4,FALSE)</f>
        <v>杨勇</v>
      </c>
      <c r="K1027" s="28">
        <f>VLOOKUP(J1027,辅助信息!H:I,2,FALSE)</f>
        <v>18398563998</v>
      </c>
      <c r="L1027" s="64"/>
      <c r="M1027" s="79">
        <v>45738</v>
      </c>
      <c r="O1027" s="49">
        <f ca="1" t="shared" si="38"/>
        <v>0</v>
      </c>
      <c r="P1027" s="49">
        <f ca="1" t="shared" si="37"/>
        <v>98</v>
      </c>
      <c r="Q1027" s="15" t="str">
        <f>VLOOKUP(B1027,辅助信息!E:M,9,FALSE)</f>
        <v>ZTWM-CDGS-XS-2024-0181-五冶天府-国道542项目（二批次）</v>
      </c>
      <c r="R1027" s="15"/>
    </row>
    <row r="1028" hidden="1" spans="2:18">
      <c r="B1028" s="28" t="s">
        <v>74</v>
      </c>
      <c r="C1028" s="58">
        <v>45746</v>
      </c>
      <c r="D1028" s="28" t="str">
        <f>VLOOKUP(B1028,辅助信息!E:K,7,FALSE)</f>
        <v>JWDDCD2024102400111</v>
      </c>
      <c r="E1028" s="28" t="str">
        <f>VLOOKUP(F1028,辅助信息!A:B,2,FALSE)</f>
        <v>螺纹钢</v>
      </c>
      <c r="F1028" s="28" t="s">
        <v>27</v>
      </c>
      <c r="G1028" s="24">
        <v>30</v>
      </c>
      <c r="H1028" s="24">
        <f>_xlfn.XLOOKUP(C1028&amp;F1028&amp;I1028&amp;J1028,'[1]2025年已发货'!$F:$F&amp;'[1]2025年已发货'!$C:$C&amp;'[1]2025年已发货'!$G:$G&amp;'[1]2025年已发货'!$H:$H,'[1]2025年已发货'!$E:$E,"未发货")</f>
        <v>30</v>
      </c>
      <c r="I1028" s="28" t="str">
        <f>VLOOKUP(B1028,辅助信息!E:I,3,FALSE)</f>
        <v>（五冶达州国道542项目-桥梁4标）四川省达州市达川区大堰镇双井村</v>
      </c>
      <c r="J1028" s="28" t="str">
        <f>VLOOKUP(B1028,辅助信息!E:I,4,FALSE)</f>
        <v>吴志强</v>
      </c>
      <c r="K1028" s="28">
        <f>VLOOKUP(J1028,辅助信息!H:I,2,FALSE)</f>
        <v>18820030907</v>
      </c>
      <c r="L1028" s="31" t="str">
        <f>VLOOKUP(B1028,辅助信息!E:J,6,FALSE)</f>
        <v>五冶建设送货单,送货车型13米,装货前联系收货人核实到场规格,没提前告知进场规格现场不给予接收</v>
      </c>
      <c r="M1028" s="79">
        <v>45752</v>
      </c>
      <c r="O1028" s="49">
        <f ca="1" t="shared" si="38"/>
        <v>0</v>
      </c>
      <c r="P1028" s="49">
        <f ca="1" t="shared" si="37"/>
        <v>84</v>
      </c>
      <c r="Q1028" s="15" t="str">
        <f>VLOOKUP(B1028,辅助信息!E:M,9,FALSE)</f>
        <v>ZTWM-CDGS-XS-2024-0181-五冶天府-国道542项目（二批次）</v>
      </c>
      <c r="R1028" s="15"/>
    </row>
    <row r="1029" hidden="1" spans="2:18">
      <c r="B1029" s="28" t="s">
        <v>74</v>
      </c>
      <c r="C1029" s="58">
        <v>45746</v>
      </c>
      <c r="D1029" s="28" t="str">
        <f>VLOOKUP(B1029,辅助信息!E:K,7,FALSE)</f>
        <v>JWDDCD2024102400111</v>
      </c>
      <c r="E1029" s="28" t="str">
        <f>VLOOKUP(F1029,辅助信息!A:B,2,FALSE)</f>
        <v>螺纹钢</v>
      </c>
      <c r="F1029" s="28" t="s">
        <v>19</v>
      </c>
      <c r="G1029" s="24">
        <v>15</v>
      </c>
      <c r="H1029" s="24">
        <f>_xlfn.XLOOKUP(C1029&amp;F1029&amp;I1029&amp;J1029,'[1]2025年已发货'!$F:$F&amp;'[1]2025年已发货'!$C:$C&amp;'[1]2025年已发货'!$G:$G&amp;'[1]2025年已发货'!$H:$H,'[1]2025年已发货'!$E:$E,"未发货")</f>
        <v>15</v>
      </c>
      <c r="I1029" s="28" t="str">
        <f>VLOOKUP(B1029,辅助信息!E:I,3,FALSE)</f>
        <v>（五冶达州国道542项目-桥梁4标）四川省达州市达川区大堰镇双井村</v>
      </c>
      <c r="J1029" s="28" t="str">
        <f>VLOOKUP(B1029,辅助信息!E:I,4,FALSE)</f>
        <v>吴志强</v>
      </c>
      <c r="K1029" s="28">
        <f>VLOOKUP(J1029,辅助信息!H:I,2,FALSE)</f>
        <v>18820030907</v>
      </c>
      <c r="L1029" s="66"/>
      <c r="M1029" s="79">
        <v>45752</v>
      </c>
      <c r="O1029" s="49">
        <f ca="1" t="shared" si="38"/>
        <v>0</v>
      </c>
      <c r="P1029" s="49">
        <f ca="1" t="shared" si="37"/>
        <v>84</v>
      </c>
      <c r="Q1029" s="15" t="str">
        <f>VLOOKUP(B1029,辅助信息!E:M,9,FALSE)</f>
        <v>ZTWM-CDGS-XS-2024-0181-五冶天府-国道542项目（二批次）</v>
      </c>
      <c r="R1029" s="15"/>
    </row>
    <row r="1030" hidden="1" spans="2:18">
      <c r="B1030" s="28" t="s">
        <v>74</v>
      </c>
      <c r="C1030" s="58">
        <v>45746</v>
      </c>
      <c r="D1030" s="28" t="str">
        <f>VLOOKUP(B1030,辅助信息!E:K,7,FALSE)</f>
        <v>JWDDCD2024102400111</v>
      </c>
      <c r="E1030" s="28" t="str">
        <f>VLOOKUP(F1030,辅助信息!A:B,2,FALSE)</f>
        <v>螺纹钢</v>
      </c>
      <c r="F1030" s="28" t="s">
        <v>32</v>
      </c>
      <c r="G1030" s="24">
        <v>15</v>
      </c>
      <c r="H1030" s="24">
        <f>_xlfn.XLOOKUP(C1030&amp;F1030&amp;I1030&amp;J1030,'[1]2025年已发货'!$F:$F&amp;'[1]2025年已发货'!$C:$C&amp;'[1]2025年已发货'!$G:$G&amp;'[1]2025年已发货'!$H:$H,'[1]2025年已发货'!$E:$E,"未发货")</f>
        <v>15</v>
      </c>
      <c r="I1030" s="28" t="str">
        <f>VLOOKUP(B1030,辅助信息!E:I,3,FALSE)</f>
        <v>（五冶达州国道542项目-桥梁4标）四川省达州市达川区大堰镇双井村</v>
      </c>
      <c r="J1030" s="28" t="str">
        <f>VLOOKUP(B1030,辅助信息!E:I,4,FALSE)</f>
        <v>吴志强</v>
      </c>
      <c r="K1030" s="28">
        <f>VLOOKUP(J1030,辅助信息!H:I,2,FALSE)</f>
        <v>18820030907</v>
      </c>
      <c r="L1030" s="66"/>
      <c r="M1030" s="79">
        <v>45752</v>
      </c>
      <c r="O1030" s="49">
        <f ca="1" t="shared" si="38"/>
        <v>0</v>
      </c>
      <c r="P1030" s="49">
        <f ca="1" t="shared" si="37"/>
        <v>84</v>
      </c>
      <c r="Q1030" s="15" t="str">
        <f>VLOOKUP(B1030,辅助信息!E:M,9,FALSE)</f>
        <v>ZTWM-CDGS-XS-2024-0181-五冶天府-国道542项目（二批次）</v>
      </c>
      <c r="R1030" s="15"/>
    </row>
    <row r="1031" hidden="1" spans="2:18">
      <c r="B1031" s="28" t="s">
        <v>74</v>
      </c>
      <c r="C1031" s="58">
        <v>45746</v>
      </c>
      <c r="D1031" s="28" t="str">
        <f>VLOOKUP(B1031,辅助信息!E:K,7,FALSE)</f>
        <v>JWDDCD2024102400111</v>
      </c>
      <c r="E1031" s="28" t="str">
        <f>VLOOKUP(F1031,辅助信息!A:B,2,FALSE)</f>
        <v>螺纹钢</v>
      </c>
      <c r="F1031" s="28" t="s">
        <v>65</v>
      </c>
      <c r="G1031" s="24">
        <v>30</v>
      </c>
      <c r="H1031" s="24">
        <f>_xlfn.XLOOKUP(C1031&amp;F1031&amp;I1031&amp;J1031,'[1]2025年已发货'!$F:$F&amp;'[1]2025年已发货'!$C:$C&amp;'[1]2025年已发货'!$G:$G&amp;'[1]2025年已发货'!$H:$H,'[1]2025年已发货'!$E:$E,"未发货")</f>
        <v>30</v>
      </c>
      <c r="I1031" s="28" t="str">
        <f>VLOOKUP(B1031,辅助信息!E:I,3,FALSE)</f>
        <v>（五冶达州国道542项目-桥梁4标）四川省达州市达川区大堰镇双井村</v>
      </c>
      <c r="J1031" s="28" t="str">
        <f>VLOOKUP(B1031,辅助信息!E:I,4,FALSE)</f>
        <v>吴志强</v>
      </c>
      <c r="K1031" s="28">
        <f>VLOOKUP(J1031,辅助信息!H:I,2,FALSE)</f>
        <v>18820030907</v>
      </c>
      <c r="L1031" s="64"/>
      <c r="M1031" s="79">
        <v>45752</v>
      </c>
      <c r="O1031" s="49">
        <f ca="1" t="shared" si="38"/>
        <v>0</v>
      </c>
      <c r="P1031" s="49">
        <f ca="1" t="shared" si="37"/>
        <v>84</v>
      </c>
      <c r="Q1031" s="15" t="str">
        <f>VLOOKUP(B1031,辅助信息!E:M,9,FALSE)</f>
        <v>ZTWM-CDGS-XS-2024-0181-五冶天府-国道542项目（二批次）</v>
      </c>
      <c r="R1031" s="15"/>
    </row>
    <row r="1032" hidden="1" spans="2:18">
      <c r="B1032" s="28" t="s">
        <v>64</v>
      </c>
      <c r="C1032" s="58">
        <v>45746</v>
      </c>
      <c r="D1032" s="28" t="str">
        <f>VLOOKUP(B1032,辅助信息!E:K,7,FALSE)</f>
        <v>JWDDCD2024102400111</v>
      </c>
      <c r="E1032" s="28" t="str">
        <f>VLOOKUP(F1032,辅助信息!A:B,2,FALSE)</f>
        <v>螺纹钢</v>
      </c>
      <c r="F1032" s="28" t="s">
        <v>65</v>
      </c>
      <c r="G1032" s="24">
        <v>30</v>
      </c>
      <c r="H1032" s="24">
        <f>_xlfn.XLOOKUP(C1032&amp;F1032&amp;I1032&amp;J1032,'[1]2025年已发货'!$F:$F&amp;'[1]2025年已发货'!$C:$C&amp;'[1]2025年已发货'!$G:$G&amp;'[1]2025年已发货'!$H:$H,'[1]2025年已发货'!$E:$E,"未发货")</f>
        <v>30</v>
      </c>
      <c r="I1032" s="28" t="str">
        <f>VLOOKUP(B1032,辅助信息!E:I,3,FALSE)</f>
        <v>（五冶达州国道542项目-三工区桥梁3工段）四川省达州市达川区赵固镇水文村原村委会下300米</v>
      </c>
      <c r="J1032" s="28" t="str">
        <f>VLOOKUP(B1032,辅助信息!E:I,4,FALSE)</f>
        <v>李代茂</v>
      </c>
      <c r="K1032" s="28">
        <f>VLOOKUP(J1032,辅助信息!H:I,2,FALSE)</f>
        <v>18302833536</v>
      </c>
      <c r="L1032" s="31" t="str">
        <f>VLOOKUP(B1032,辅助信息!E:J,6,FALSE)</f>
        <v>五冶建设送货单,送货车型9.6米,装货前联系收货人核实到场规格,没提前告知进场规格现场不给予接收</v>
      </c>
      <c r="M1032" s="79">
        <v>45746</v>
      </c>
      <c r="O1032" s="49">
        <f ca="1" t="shared" si="38"/>
        <v>0</v>
      </c>
      <c r="P1032" s="49">
        <f ca="1" t="shared" si="37"/>
        <v>90</v>
      </c>
      <c r="Q1032" s="15" t="str">
        <f>VLOOKUP(B1032,辅助信息!E:M,9,FALSE)</f>
        <v>ZTWM-CDGS-XS-2024-0181-五冶天府-国道542项目（二批次）</v>
      </c>
      <c r="R1032" s="15"/>
    </row>
    <row r="1033" hidden="1" spans="2:18">
      <c r="B1033" s="28" t="s">
        <v>64</v>
      </c>
      <c r="C1033" s="58">
        <v>45746</v>
      </c>
      <c r="D1033" s="28" t="str">
        <f>VLOOKUP(B1033,辅助信息!E:K,7,FALSE)</f>
        <v>JWDDCD2024102400111</v>
      </c>
      <c r="E1033" s="28" t="str">
        <f>VLOOKUP(F1033,辅助信息!A:B,2,FALSE)</f>
        <v>螺纹钢</v>
      </c>
      <c r="F1033" s="28" t="s">
        <v>52</v>
      </c>
      <c r="G1033" s="24">
        <v>33</v>
      </c>
      <c r="H1033" s="24">
        <f>_xlfn.XLOOKUP(C1033&amp;F1033&amp;I1033&amp;J1033,'[1]2025年已发货'!$F:$F&amp;'[1]2025年已发货'!$C:$C&amp;'[1]2025年已发货'!$G:$G&amp;'[1]2025年已发货'!$H:$H,'[1]2025年已发货'!$E:$E,"未发货")</f>
        <v>32</v>
      </c>
      <c r="I1033" s="28" t="str">
        <f>VLOOKUP(B1033,辅助信息!E:I,3,FALSE)</f>
        <v>（五冶达州国道542项目-三工区桥梁3工段）四川省达州市达川区赵固镇水文村原村委会下300米</v>
      </c>
      <c r="J1033" s="28" t="str">
        <f>VLOOKUP(B1033,辅助信息!E:I,4,FALSE)</f>
        <v>李代茂</v>
      </c>
      <c r="K1033" s="28">
        <f>VLOOKUP(J1033,辅助信息!H:I,2,FALSE)</f>
        <v>18302833536</v>
      </c>
      <c r="L1033" s="64"/>
      <c r="M1033" s="79">
        <v>45746</v>
      </c>
      <c r="O1033" s="49">
        <f ca="1" t="shared" si="38"/>
        <v>0</v>
      </c>
      <c r="P1033" s="49">
        <f ca="1" t="shared" si="37"/>
        <v>90</v>
      </c>
      <c r="Q1033" s="15" t="str">
        <f>VLOOKUP(B1033,辅助信息!E:M,9,FALSE)</f>
        <v>ZTWM-CDGS-XS-2024-0181-五冶天府-国道542项目（二批次）</v>
      </c>
      <c r="R1033" s="15"/>
    </row>
    <row r="1034" hidden="1" spans="2:18">
      <c r="B1034" s="28" t="s">
        <v>87</v>
      </c>
      <c r="C1034" s="58">
        <v>45746</v>
      </c>
      <c r="D1034" s="28" t="str">
        <f>VLOOKUP(B1034,辅助信息!E:K,7,FALSE)</f>
        <v>JWDDCD2024102400111</v>
      </c>
      <c r="E1034" s="28" t="str">
        <f>VLOOKUP(F1034,辅助信息!A:B,2,FALSE)</f>
        <v>螺纹钢</v>
      </c>
      <c r="F1034" s="28" t="s">
        <v>27</v>
      </c>
      <c r="G1034" s="24">
        <v>5</v>
      </c>
      <c r="H1034" s="24">
        <f>_xlfn.XLOOKUP(C1034&amp;F1034&amp;I1034&amp;J1034,'[1]2025年已发货'!$F:$F&amp;'[1]2025年已发货'!$C:$C&amp;'[1]2025年已发货'!$G:$G&amp;'[1]2025年已发货'!$H:$H,'[1]2025年已发货'!$E:$E,"未发货")</f>
        <v>6</v>
      </c>
      <c r="I1034" s="28" t="str">
        <f>VLOOKUP(B1034,辅助信息!E:I,3,FALSE)</f>
        <v>（五冶达州国道542项目-一工区桥梁二工段）四川省达州市达川区达川区石梯镇石成村</v>
      </c>
      <c r="J1034" s="28" t="str">
        <f>VLOOKUP(B1034,辅助信息!E:I,4,FALSE)</f>
        <v>夏树彬</v>
      </c>
      <c r="K1034" s="28">
        <f>VLOOKUP(J1034,辅助信息!H:I,2,FALSE)</f>
        <v>13518183653</v>
      </c>
      <c r="L1034" s="31" t="str">
        <f>VLOOKUP(B1034,辅助信息!E:J,6,FALSE)</f>
        <v>五冶建设送货单,送货车型9.6米,装货前联系收货人核实到场规格,没提前告知进场规格现场不给予接收</v>
      </c>
      <c r="M1034" s="79">
        <v>45747</v>
      </c>
      <c r="O1034" s="49">
        <f ca="1" t="shared" si="38"/>
        <v>0</v>
      </c>
      <c r="P1034" s="49">
        <f ca="1" t="shared" si="37"/>
        <v>89</v>
      </c>
      <c r="Q1034" s="15" t="str">
        <f>VLOOKUP(B1034,辅助信息!E:M,9,FALSE)</f>
        <v>ZTWM-CDGS-XS-2024-0181-五冶天府-国道542项目（二批次）</v>
      </c>
      <c r="R1034" s="15"/>
    </row>
    <row r="1035" hidden="1" spans="2:18">
      <c r="B1035" s="28" t="s">
        <v>87</v>
      </c>
      <c r="C1035" s="58">
        <v>45746</v>
      </c>
      <c r="D1035" s="28" t="str">
        <f>VLOOKUP(B1035,辅助信息!E:K,7,FALSE)</f>
        <v>JWDDCD2024102400111</v>
      </c>
      <c r="E1035" s="28" t="str">
        <f>VLOOKUP(F1035,辅助信息!A:B,2,FALSE)</f>
        <v>螺纹钢</v>
      </c>
      <c r="F1035" s="28" t="s">
        <v>19</v>
      </c>
      <c r="G1035" s="24">
        <v>8</v>
      </c>
      <c r="H1035" s="24">
        <f>_xlfn.XLOOKUP(C1035&amp;F1035&amp;I1035&amp;J1035,'[1]2025年已发货'!$F:$F&amp;'[1]2025年已发货'!$C:$C&amp;'[1]2025年已发货'!$G:$G&amp;'[1]2025年已发货'!$H:$H,'[1]2025年已发货'!$E:$E,"未发货")</f>
        <v>9</v>
      </c>
      <c r="I1035" s="28" t="str">
        <f>VLOOKUP(B1035,辅助信息!E:I,3,FALSE)</f>
        <v>（五冶达州国道542项目-一工区桥梁二工段）四川省达州市达川区达川区石梯镇石成村</v>
      </c>
      <c r="J1035" s="28" t="str">
        <f>VLOOKUP(B1035,辅助信息!E:I,4,FALSE)</f>
        <v>夏树彬</v>
      </c>
      <c r="K1035" s="28">
        <f>VLOOKUP(J1035,辅助信息!H:I,2,FALSE)</f>
        <v>13518183653</v>
      </c>
      <c r="L1035" s="66"/>
      <c r="M1035" s="79">
        <v>45747</v>
      </c>
      <c r="O1035" s="49">
        <f ca="1" t="shared" si="38"/>
        <v>0</v>
      </c>
      <c r="P1035" s="49">
        <f ca="1" t="shared" si="37"/>
        <v>89</v>
      </c>
      <c r="Q1035" s="15" t="str">
        <f>VLOOKUP(B1035,辅助信息!E:M,9,FALSE)</f>
        <v>ZTWM-CDGS-XS-2024-0181-五冶天府-国道542项目（二批次）</v>
      </c>
      <c r="R1035" s="15"/>
    </row>
    <row r="1036" hidden="1" spans="2:18">
      <c r="B1036" s="28" t="s">
        <v>87</v>
      </c>
      <c r="C1036" s="58">
        <v>45746</v>
      </c>
      <c r="D1036" s="28" t="str">
        <f>VLOOKUP(B1036,辅助信息!E:K,7,FALSE)</f>
        <v>JWDDCD2024102400111</v>
      </c>
      <c r="E1036" s="28" t="str">
        <f>VLOOKUP(F1036,辅助信息!A:B,2,FALSE)</f>
        <v>螺纹钢</v>
      </c>
      <c r="F1036" s="28" t="s">
        <v>32</v>
      </c>
      <c r="G1036" s="24">
        <v>8</v>
      </c>
      <c r="H1036" s="24" t="str">
        <f>_xlfn.XLOOKUP(C1036&amp;F1036&amp;I1036&amp;J1036,'[1]2025年已发货'!$F:$F&amp;'[1]2025年已发货'!$C:$C&amp;'[1]2025年已发货'!$G:$G&amp;'[1]2025年已发货'!$H:$H,'[1]2025年已发货'!$E:$E,"未发货")</f>
        <v>未发货</v>
      </c>
      <c r="I1036" s="28" t="str">
        <f>VLOOKUP(B1036,辅助信息!E:I,3,FALSE)</f>
        <v>（五冶达州国道542项目-一工区桥梁二工段）四川省达州市达川区达川区石梯镇石成村</v>
      </c>
      <c r="J1036" s="28" t="str">
        <f>VLOOKUP(B1036,辅助信息!E:I,4,FALSE)</f>
        <v>夏树彬</v>
      </c>
      <c r="K1036" s="28">
        <f>VLOOKUP(J1036,辅助信息!H:I,2,FALSE)</f>
        <v>13518183653</v>
      </c>
      <c r="L1036" s="66"/>
      <c r="M1036" s="79">
        <v>45747</v>
      </c>
      <c r="O1036" s="49">
        <f ca="1" t="shared" si="38"/>
        <v>0</v>
      </c>
      <c r="P1036" s="49">
        <f ca="1" t="shared" si="37"/>
        <v>89</v>
      </c>
      <c r="Q1036" s="15" t="str">
        <f>VLOOKUP(B1036,辅助信息!E:M,9,FALSE)</f>
        <v>ZTWM-CDGS-XS-2024-0181-五冶天府-国道542项目（二批次）</v>
      </c>
      <c r="R1036" s="15"/>
    </row>
    <row r="1037" hidden="1" spans="2:18">
      <c r="B1037" s="28" t="s">
        <v>87</v>
      </c>
      <c r="C1037" s="58">
        <v>45745</v>
      </c>
      <c r="D1037" s="28" t="str">
        <f>VLOOKUP(B1037,辅助信息!E:K,7,FALSE)</f>
        <v>JWDDCD2024102400111</v>
      </c>
      <c r="E1037" s="28" t="str">
        <f>VLOOKUP(F1037,辅助信息!A:B,2,FALSE)</f>
        <v>螺纹钢</v>
      </c>
      <c r="F1037" s="28" t="s">
        <v>28</v>
      </c>
      <c r="G1037" s="24">
        <v>35</v>
      </c>
      <c r="H1037" s="24">
        <f>_xlfn.XLOOKUP(C1037&amp;F1037&amp;I1037&amp;J1037,'[1]2025年已发货'!$F:$F&amp;'[1]2025年已发货'!$C:$C&amp;'[1]2025年已发货'!$G:$G&amp;'[1]2025年已发货'!$H:$H,'[1]2025年已发货'!$E:$E,"未发货")</f>
        <v>35</v>
      </c>
      <c r="I1037" s="28" t="str">
        <f>VLOOKUP(B1037,辅助信息!E:I,3,FALSE)</f>
        <v>（五冶达州国道542项目-一工区桥梁二工段）四川省达州市达川区达川区石梯镇石成村</v>
      </c>
      <c r="J1037" s="28" t="str">
        <f>VLOOKUP(B1037,辅助信息!E:I,4,FALSE)</f>
        <v>夏树彬</v>
      </c>
      <c r="K1037" s="28">
        <f>VLOOKUP(J1037,辅助信息!H:I,2,FALSE)</f>
        <v>13518183653</v>
      </c>
      <c r="L1037" s="66"/>
      <c r="M1037" s="79">
        <v>45747</v>
      </c>
      <c r="O1037" s="49">
        <f ca="1" t="shared" si="38"/>
        <v>0</v>
      </c>
      <c r="P1037" s="49">
        <f ca="1" t="shared" si="37"/>
        <v>89</v>
      </c>
      <c r="Q1037" s="15" t="str">
        <f>VLOOKUP(B1037,辅助信息!E:M,9,FALSE)</f>
        <v>ZTWM-CDGS-XS-2024-0181-五冶天府-国道542项目（二批次）</v>
      </c>
      <c r="R1037" s="15"/>
    </row>
    <row r="1038" hidden="1" spans="2:18">
      <c r="B1038" s="28" t="s">
        <v>87</v>
      </c>
      <c r="C1038" s="58">
        <v>45746</v>
      </c>
      <c r="D1038" s="28" t="str">
        <f>VLOOKUP(B1038,辅助信息!E:K,7,FALSE)</f>
        <v>JWDDCD2024102400111</v>
      </c>
      <c r="E1038" s="28" t="str">
        <f>VLOOKUP(F1038,辅助信息!A:B,2,FALSE)</f>
        <v>螺纹钢</v>
      </c>
      <c r="F1038" s="28" t="s">
        <v>18</v>
      </c>
      <c r="G1038" s="24">
        <v>5</v>
      </c>
      <c r="H1038" s="24" t="str">
        <f>_xlfn.XLOOKUP(C1038&amp;F1038&amp;I1038&amp;J1038,'[1]2025年已发货'!$F:$F&amp;'[1]2025年已发货'!$C:$C&amp;'[1]2025年已发货'!$G:$G&amp;'[1]2025年已发货'!$H:$H,'[1]2025年已发货'!$E:$E,"未发货")</f>
        <v>未发货</v>
      </c>
      <c r="I1038" s="28" t="str">
        <f>VLOOKUP(B1038,辅助信息!E:I,3,FALSE)</f>
        <v>（五冶达州国道542项目-一工区桥梁二工段）四川省达州市达川区达川区石梯镇石成村</v>
      </c>
      <c r="J1038" s="28" t="str">
        <f>VLOOKUP(B1038,辅助信息!E:I,4,FALSE)</f>
        <v>夏树彬</v>
      </c>
      <c r="K1038" s="28">
        <f>VLOOKUP(J1038,辅助信息!H:I,2,FALSE)</f>
        <v>13518183653</v>
      </c>
      <c r="L1038" s="66"/>
      <c r="M1038" s="79">
        <v>45747</v>
      </c>
      <c r="O1038" s="49">
        <f ca="1" t="shared" si="38"/>
        <v>0</v>
      </c>
      <c r="P1038" s="49">
        <f ca="1" t="shared" si="37"/>
        <v>89</v>
      </c>
      <c r="Q1038" s="15" t="str">
        <f>VLOOKUP(B1038,辅助信息!E:M,9,FALSE)</f>
        <v>ZTWM-CDGS-XS-2024-0181-五冶天府-国道542项目（二批次）</v>
      </c>
      <c r="R1038" s="15"/>
    </row>
    <row r="1039" hidden="1" spans="2:18">
      <c r="B1039" s="28" t="s">
        <v>87</v>
      </c>
      <c r="C1039" s="58">
        <v>45746</v>
      </c>
      <c r="D1039" s="28" t="str">
        <f>VLOOKUP(B1039,辅助信息!E:K,7,FALSE)</f>
        <v>JWDDCD2024102400111</v>
      </c>
      <c r="E1039" s="28" t="str">
        <f>VLOOKUP(F1039,辅助信息!A:B,2,FALSE)</f>
        <v>螺纹钢</v>
      </c>
      <c r="F1039" s="28" t="s">
        <v>65</v>
      </c>
      <c r="G1039" s="24">
        <v>8</v>
      </c>
      <c r="H1039" s="24">
        <f>_xlfn.XLOOKUP(C1039&amp;F1039&amp;I1039&amp;J1039,'[1]2025年已发货'!$F:$F&amp;'[1]2025年已发货'!$C:$C&amp;'[1]2025年已发货'!$G:$G&amp;'[1]2025年已发货'!$H:$H,'[1]2025年已发货'!$E:$E,"未发货")</f>
        <v>9</v>
      </c>
      <c r="I1039" s="28" t="str">
        <f>VLOOKUP(B1039,辅助信息!E:I,3,FALSE)</f>
        <v>（五冶达州国道542项目-一工区桥梁二工段）四川省达州市达川区达川区石梯镇石成村</v>
      </c>
      <c r="J1039" s="28" t="str">
        <f>VLOOKUP(B1039,辅助信息!E:I,4,FALSE)</f>
        <v>夏树彬</v>
      </c>
      <c r="K1039" s="28">
        <f>VLOOKUP(J1039,辅助信息!H:I,2,FALSE)</f>
        <v>13518183653</v>
      </c>
      <c r="L1039" s="66"/>
      <c r="M1039" s="79">
        <v>45747</v>
      </c>
      <c r="O1039" s="49">
        <f ca="1" t="shared" si="38"/>
        <v>0</v>
      </c>
      <c r="P1039" s="49">
        <f ca="1" t="shared" si="37"/>
        <v>89</v>
      </c>
      <c r="Q1039" s="15" t="str">
        <f>VLOOKUP(B1039,辅助信息!E:M,9,FALSE)</f>
        <v>ZTWM-CDGS-XS-2024-0181-五冶天府-国道542项目（二批次）</v>
      </c>
      <c r="R1039" s="15"/>
    </row>
    <row r="1040" hidden="1" spans="2:18">
      <c r="B1040" s="28" t="s">
        <v>87</v>
      </c>
      <c r="C1040" s="58">
        <v>45746</v>
      </c>
      <c r="D1040" s="28" t="str">
        <f>VLOOKUP(B1040,辅助信息!E:K,7,FALSE)</f>
        <v>JWDDCD2024102400111</v>
      </c>
      <c r="E1040" s="28" t="str">
        <f>VLOOKUP(F1040,辅助信息!A:B,2,FALSE)</f>
        <v>螺纹钢</v>
      </c>
      <c r="F1040" s="28" t="s">
        <v>52</v>
      </c>
      <c r="G1040" s="24">
        <v>70</v>
      </c>
      <c r="H1040" s="24">
        <f>_xlfn.XLOOKUP(C1040&amp;F1040&amp;I1040&amp;J1040,'[1]2025年已发货'!$F:$F&amp;'[1]2025年已发货'!$C:$C&amp;'[1]2025年已发货'!$G:$G&amp;'[1]2025年已发货'!$H:$H,'[1]2025年已发货'!$E:$E,"未发货")</f>
        <v>66</v>
      </c>
      <c r="I1040" s="28" t="str">
        <f>VLOOKUP(B1040,辅助信息!E:I,3,FALSE)</f>
        <v>（五冶达州国道542项目-一工区桥梁二工段）四川省达州市达川区达川区石梯镇石成村</v>
      </c>
      <c r="J1040" s="28" t="str">
        <f>VLOOKUP(B1040,辅助信息!E:I,4,FALSE)</f>
        <v>夏树彬</v>
      </c>
      <c r="K1040" s="28">
        <f>VLOOKUP(J1040,辅助信息!H:I,2,FALSE)</f>
        <v>13518183653</v>
      </c>
      <c r="L1040" s="64"/>
      <c r="M1040" s="79">
        <v>45747</v>
      </c>
      <c r="O1040" s="49">
        <f ca="1" t="shared" si="38"/>
        <v>0</v>
      </c>
      <c r="P1040" s="49">
        <f ca="1" t="shared" si="37"/>
        <v>89</v>
      </c>
      <c r="Q1040" s="15" t="str">
        <f>VLOOKUP(B1040,辅助信息!E:M,9,FALSE)</f>
        <v>ZTWM-CDGS-XS-2024-0181-五冶天府-国道542项目（二批次）</v>
      </c>
      <c r="R1040" s="15"/>
    </row>
    <row r="1041" hidden="1" spans="2:18">
      <c r="B1041" s="28" t="s">
        <v>75</v>
      </c>
      <c r="C1041" s="58">
        <v>45746</v>
      </c>
      <c r="D1041" s="28" t="str">
        <f>VLOOKUP(B1041,辅助信息!E:K,7,FALSE)</f>
        <v>JWDDCD2024102400111</v>
      </c>
      <c r="E1041" s="28" t="str">
        <f>VLOOKUP(F1041,辅助信息!A:B,2,FALSE)</f>
        <v>螺纹钢</v>
      </c>
      <c r="F1041" s="28" t="s">
        <v>27</v>
      </c>
      <c r="G1041" s="24">
        <v>10</v>
      </c>
      <c r="H1041" s="24">
        <f>_xlfn.XLOOKUP(C1041&amp;F1041&amp;I1041&amp;J1041,'[1]2025年已发货'!$F:$F&amp;'[1]2025年已发货'!$C:$C&amp;'[1]2025年已发货'!$G:$G&amp;'[1]2025年已发货'!$H:$H,'[1]2025年已发货'!$E:$E,"未发货")</f>
        <v>9</v>
      </c>
      <c r="I1041" s="28" t="str">
        <f>VLOOKUP(B1041,辅助信息!E:I,3,FALSE)</f>
        <v>（五冶达州国道542项目-一工区桥梁一工段）四川省达州市四川省达州市达川区石桥镇武寨村</v>
      </c>
      <c r="J1041" s="28" t="str">
        <f>VLOOKUP(B1041,辅助信息!E:I,4,FALSE)</f>
        <v>杨勇</v>
      </c>
      <c r="K1041" s="28">
        <f>VLOOKUP(J1041,辅助信息!H:I,2,FALSE)</f>
        <v>18398563998</v>
      </c>
      <c r="L1041" s="31" t="str">
        <f>VLOOKUP(B1041,辅助信息!E:J,6,FALSE)</f>
        <v>五冶建设送货单,送货车型13米,装货前联系收货人核实到场规格,没提前告知进场规格现场不给予接收</v>
      </c>
      <c r="M1041" s="79">
        <v>45750</v>
      </c>
      <c r="O1041" s="49">
        <f ca="1" t="shared" si="38"/>
        <v>0</v>
      </c>
      <c r="P1041" s="49">
        <f ca="1" t="shared" si="37"/>
        <v>86</v>
      </c>
      <c r="Q1041" s="15" t="str">
        <f>VLOOKUP(B1041,辅助信息!E:M,9,FALSE)</f>
        <v>ZTWM-CDGS-XS-2024-0181-五冶天府-国道542项目（二批次）</v>
      </c>
      <c r="R1041" s="15"/>
    </row>
    <row r="1042" hidden="1" spans="2:18">
      <c r="B1042" s="28" t="s">
        <v>75</v>
      </c>
      <c r="C1042" s="58">
        <v>45746</v>
      </c>
      <c r="D1042" s="28" t="str">
        <f>VLOOKUP(B1042,辅助信息!E:K,7,FALSE)</f>
        <v>JWDDCD2024102400111</v>
      </c>
      <c r="E1042" s="28" t="str">
        <f>VLOOKUP(F1042,辅助信息!A:B,2,FALSE)</f>
        <v>螺纹钢</v>
      </c>
      <c r="F1042" s="28" t="s">
        <v>19</v>
      </c>
      <c r="G1042" s="24">
        <v>40</v>
      </c>
      <c r="H1042" s="24">
        <f>_xlfn.XLOOKUP(C1042&amp;F1042&amp;I1042&amp;J1042,'[1]2025年已发货'!$F:$F&amp;'[1]2025年已发货'!$C:$C&amp;'[1]2025年已发货'!$G:$G&amp;'[1]2025年已发货'!$H:$H,'[1]2025年已发货'!$E:$E,"未发货")</f>
        <v>36</v>
      </c>
      <c r="I1042" s="28" t="str">
        <f>VLOOKUP(B1042,辅助信息!E:I,3,FALSE)</f>
        <v>（五冶达州国道542项目-一工区桥梁一工段）四川省达州市四川省达州市达川区石桥镇武寨村</v>
      </c>
      <c r="J1042" s="28" t="str">
        <f>VLOOKUP(B1042,辅助信息!E:I,4,FALSE)</f>
        <v>杨勇</v>
      </c>
      <c r="K1042" s="28">
        <f>VLOOKUP(J1042,辅助信息!H:I,2,FALSE)</f>
        <v>18398563998</v>
      </c>
      <c r="L1042" s="66"/>
      <c r="M1042" s="79">
        <v>45750</v>
      </c>
      <c r="O1042" s="49">
        <f ca="1" t="shared" si="38"/>
        <v>0</v>
      </c>
      <c r="P1042" s="49">
        <f ca="1" t="shared" si="37"/>
        <v>86</v>
      </c>
      <c r="Q1042" s="15" t="str">
        <f>VLOOKUP(B1042,辅助信息!E:M,9,FALSE)</f>
        <v>ZTWM-CDGS-XS-2024-0181-五冶天府-国道542项目（二批次）</v>
      </c>
      <c r="R1042" s="15"/>
    </row>
    <row r="1043" hidden="1" spans="2:18">
      <c r="B1043" s="28" t="s">
        <v>75</v>
      </c>
      <c r="C1043" s="58">
        <v>45746</v>
      </c>
      <c r="D1043" s="28" t="str">
        <f>VLOOKUP(B1043,辅助信息!E:K,7,FALSE)</f>
        <v>JWDDCD2024102400111</v>
      </c>
      <c r="E1043" s="28" t="str">
        <f>VLOOKUP(F1043,辅助信息!A:B,2,FALSE)</f>
        <v>螺纹钢</v>
      </c>
      <c r="F1043" s="28" t="s">
        <v>18</v>
      </c>
      <c r="G1043" s="24">
        <v>30</v>
      </c>
      <c r="H1043" s="24" t="str">
        <f>_xlfn.XLOOKUP(C1043&amp;F1043&amp;I1043&amp;J1043,'[1]2025年已发货'!$F:$F&amp;'[1]2025年已发货'!$C:$C&amp;'[1]2025年已发货'!$G:$G&amp;'[1]2025年已发货'!$H:$H,'[1]2025年已发货'!$E:$E,"未发货")</f>
        <v>未发货</v>
      </c>
      <c r="I1043" s="28" t="str">
        <f>VLOOKUP(B1043,辅助信息!E:I,3,FALSE)</f>
        <v>（五冶达州国道542项目-一工区桥梁一工段）四川省达州市四川省达州市达川区石桥镇武寨村</v>
      </c>
      <c r="J1043" s="28" t="str">
        <f>VLOOKUP(B1043,辅助信息!E:I,4,FALSE)</f>
        <v>杨勇</v>
      </c>
      <c r="K1043" s="28">
        <f>VLOOKUP(J1043,辅助信息!H:I,2,FALSE)</f>
        <v>18398563998</v>
      </c>
      <c r="L1043" s="66"/>
      <c r="M1043" s="79">
        <v>45750</v>
      </c>
      <c r="O1043" s="49">
        <f ca="1" t="shared" si="38"/>
        <v>0</v>
      </c>
      <c r="P1043" s="49">
        <f ca="1" t="shared" si="37"/>
        <v>86</v>
      </c>
      <c r="Q1043" s="15" t="str">
        <f>VLOOKUP(B1043,辅助信息!E:M,9,FALSE)</f>
        <v>ZTWM-CDGS-XS-2024-0181-五冶天府-国道542项目（二批次）</v>
      </c>
      <c r="R1043" s="15"/>
    </row>
    <row r="1044" hidden="1" spans="2:18">
      <c r="B1044" s="28" t="s">
        <v>75</v>
      </c>
      <c r="C1044" s="58">
        <v>45746</v>
      </c>
      <c r="D1044" s="28" t="str">
        <f>VLOOKUP(B1044,辅助信息!E:K,7,FALSE)</f>
        <v>JWDDCD2024102400111</v>
      </c>
      <c r="E1044" s="28" t="str">
        <f>VLOOKUP(F1044,辅助信息!A:B,2,FALSE)</f>
        <v>螺纹钢</v>
      </c>
      <c r="F1044" s="28" t="s">
        <v>86</v>
      </c>
      <c r="G1044" s="24">
        <v>45</v>
      </c>
      <c r="H1044" s="24">
        <f>_xlfn.XLOOKUP(C1044&amp;F1044&amp;I1044&amp;J1044,'[1]2025年已发货'!$F:$F&amp;'[1]2025年已发货'!$C:$C&amp;'[1]2025年已发货'!$G:$G&amp;'[1]2025年已发货'!$H:$H,'[1]2025年已发货'!$E:$E,"未发货")</f>
        <v>36</v>
      </c>
      <c r="I1044" s="28" t="str">
        <f>VLOOKUP(B1044,辅助信息!E:I,3,FALSE)</f>
        <v>（五冶达州国道542项目-一工区桥梁一工段）四川省达州市四川省达州市达川区石桥镇武寨村</v>
      </c>
      <c r="J1044" s="28" t="str">
        <f>VLOOKUP(B1044,辅助信息!E:I,4,FALSE)</f>
        <v>杨勇</v>
      </c>
      <c r="K1044" s="28">
        <f>VLOOKUP(J1044,辅助信息!H:I,2,FALSE)</f>
        <v>18398563998</v>
      </c>
      <c r="L1044" s="64"/>
      <c r="M1044" s="79">
        <v>45750</v>
      </c>
      <c r="O1044" s="49">
        <f ca="1" t="shared" si="38"/>
        <v>0</v>
      </c>
      <c r="P1044" s="49">
        <f ca="1" t="shared" si="37"/>
        <v>86</v>
      </c>
      <c r="Q1044" s="15" t="str">
        <f>VLOOKUP(B1044,辅助信息!E:M,9,FALSE)</f>
        <v>ZTWM-CDGS-XS-2024-0181-五冶天府-国道542项目（二批次）</v>
      </c>
      <c r="R1044" s="15"/>
    </row>
    <row r="1045" hidden="1" spans="2:18">
      <c r="B1045" s="28" t="s">
        <v>120</v>
      </c>
      <c r="C1045" s="58">
        <v>45745</v>
      </c>
      <c r="D1045" s="28" t="str">
        <f>VLOOKUP(B1045,辅助信息!E:K,7,FALSE)</f>
        <v>JWDDCD2024102400111</v>
      </c>
      <c r="E1045" s="28" t="str">
        <f>VLOOKUP(F1045,辅助信息!A:B,2,FALSE)</f>
        <v>高线</v>
      </c>
      <c r="F1045" s="28" t="s">
        <v>53</v>
      </c>
      <c r="G1045" s="24">
        <v>5</v>
      </c>
      <c r="H1045" s="24">
        <f>_xlfn.XLOOKUP(C1045&amp;F1045&amp;I1045&amp;J1045,'[1]2025年已发货'!$F:$F&amp;'[1]2025年已发货'!$C:$C&amp;'[1]2025年已发货'!$G:$G&amp;'[1]2025年已发货'!$H:$H,'[1]2025年已发货'!$E:$E,"未发货")</f>
        <v>5</v>
      </c>
      <c r="I1045" s="28" t="str">
        <f>VLOOKUP(B1045,辅助信息!E:I,3,FALSE)</f>
        <v>（五冶达州国道542项目-一工区路基四工段-1）达州市达州区桥湾镇兰庙村村民委员会</v>
      </c>
      <c r="J1045" s="28" t="str">
        <f>VLOOKUP(B1045,辅助信息!E:I,4,FALSE)</f>
        <v>杨勇</v>
      </c>
      <c r="K1045" s="28">
        <f>VLOOKUP(J1045,辅助信息!H:I,2,FALSE)</f>
        <v>18398563998</v>
      </c>
      <c r="L1045" s="31" t="str">
        <f>VLOOKUP(B1045,辅助信息!E:J,6,FALSE)</f>
        <v>五冶建设送货单,送货车型9.6米,装货前联系收货人核实到场规格,没提前告知进场规格现场不给予接收</v>
      </c>
      <c r="M1045" s="79">
        <v>45750</v>
      </c>
      <c r="O1045" s="49">
        <f ca="1" t="shared" si="38"/>
        <v>0</v>
      </c>
      <c r="P1045" s="49">
        <f ca="1" t="shared" si="37"/>
        <v>86</v>
      </c>
      <c r="Q1045" s="15" t="str">
        <f>VLOOKUP(B1045,辅助信息!E:M,9,FALSE)</f>
        <v>ZTWM-CDGS-XS-2024-0181-五冶天府-国道542项目（二批次）</v>
      </c>
      <c r="R1045" s="15"/>
    </row>
    <row r="1046" hidden="1" spans="2:18">
      <c r="B1046" s="28" t="s">
        <v>120</v>
      </c>
      <c r="C1046" s="58">
        <v>45745</v>
      </c>
      <c r="D1046" s="28" t="str">
        <f>VLOOKUP(B1046,辅助信息!E:K,7,FALSE)</f>
        <v>JWDDCD2024102400111</v>
      </c>
      <c r="E1046" s="28" t="str">
        <f>VLOOKUP(F1046,辅助信息!A:B,2,FALSE)</f>
        <v>高线</v>
      </c>
      <c r="F1046" s="28" t="s">
        <v>51</v>
      </c>
      <c r="G1046" s="24">
        <v>3</v>
      </c>
      <c r="H1046" s="24">
        <f>_xlfn.XLOOKUP(C1046&amp;F1046&amp;I1046&amp;J1046,'[1]2025年已发货'!$F:$F&amp;'[1]2025年已发货'!$C:$C&amp;'[1]2025年已发货'!$G:$G&amp;'[1]2025年已发货'!$H:$H,'[1]2025年已发货'!$E:$E,"未发货")</f>
        <v>3</v>
      </c>
      <c r="I1046" s="28" t="str">
        <f>VLOOKUP(B1046,辅助信息!E:I,3,FALSE)</f>
        <v>（五冶达州国道542项目-一工区路基四工段-1）达州市达州区桥湾镇兰庙村村民委员会</v>
      </c>
      <c r="J1046" s="28" t="str">
        <f>VLOOKUP(B1046,辅助信息!E:I,4,FALSE)</f>
        <v>杨勇</v>
      </c>
      <c r="K1046" s="28">
        <f>VLOOKUP(J1046,辅助信息!H:I,2,FALSE)</f>
        <v>18398563998</v>
      </c>
      <c r="L1046" s="66"/>
      <c r="M1046" s="79">
        <v>45750</v>
      </c>
      <c r="O1046" s="49">
        <f ca="1" t="shared" si="38"/>
        <v>0</v>
      </c>
      <c r="P1046" s="49">
        <f ca="1" t="shared" si="37"/>
        <v>86</v>
      </c>
      <c r="Q1046" s="15" t="str">
        <f>VLOOKUP(B1046,辅助信息!E:M,9,FALSE)</f>
        <v>ZTWM-CDGS-XS-2024-0181-五冶天府-国道542项目（二批次）</v>
      </c>
      <c r="R1046" s="15"/>
    </row>
    <row r="1047" hidden="1" spans="2:18">
      <c r="B1047" s="28" t="s">
        <v>120</v>
      </c>
      <c r="C1047" s="58">
        <v>45745</v>
      </c>
      <c r="D1047" s="28" t="str">
        <f>VLOOKUP(B1047,辅助信息!E:K,7,FALSE)</f>
        <v>JWDDCD2024102400111</v>
      </c>
      <c r="E1047" s="28" t="str">
        <f>VLOOKUP(F1047,辅助信息!A:B,2,FALSE)</f>
        <v>螺纹钢</v>
      </c>
      <c r="F1047" s="28" t="s">
        <v>32</v>
      </c>
      <c r="G1047" s="24">
        <v>5</v>
      </c>
      <c r="H1047" s="24">
        <f>_xlfn.XLOOKUP(C1047&amp;F1047&amp;I1047&amp;J1047,'[1]2025年已发货'!$F:$F&amp;'[1]2025年已发货'!$C:$C&amp;'[1]2025年已发货'!$G:$G&amp;'[1]2025年已发货'!$H:$H,'[1]2025年已发货'!$E:$E,"未发货")</f>
        <v>5</v>
      </c>
      <c r="I1047" s="28" t="str">
        <f>VLOOKUP(B1047,辅助信息!E:I,3,FALSE)</f>
        <v>（五冶达州国道542项目-一工区路基四工段-1）达州市达州区桥湾镇兰庙村村民委员会</v>
      </c>
      <c r="J1047" s="28" t="str">
        <f>VLOOKUP(B1047,辅助信息!E:I,4,FALSE)</f>
        <v>杨勇</v>
      </c>
      <c r="K1047" s="28">
        <f>VLOOKUP(J1047,辅助信息!H:I,2,FALSE)</f>
        <v>18398563998</v>
      </c>
      <c r="L1047" s="66"/>
      <c r="M1047" s="79">
        <v>45750</v>
      </c>
      <c r="O1047" s="49">
        <f ca="1" t="shared" si="38"/>
        <v>0</v>
      </c>
      <c r="P1047" s="49">
        <f ca="1" t="shared" si="37"/>
        <v>86</v>
      </c>
      <c r="Q1047" s="15" t="str">
        <f>VLOOKUP(B1047,辅助信息!E:M,9,FALSE)</f>
        <v>ZTWM-CDGS-XS-2024-0181-五冶天府-国道542项目（二批次）</v>
      </c>
      <c r="R1047" s="15"/>
    </row>
    <row r="1048" hidden="1" spans="2:18">
      <c r="B1048" s="28" t="s">
        <v>120</v>
      </c>
      <c r="C1048" s="58">
        <v>45745</v>
      </c>
      <c r="D1048" s="28" t="str">
        <f>VLOOKUP(B1048,辅助信息!E:K,7,FALSE)</f>
        <v>JWDDCD2024102400111</v>
      </c>
      <c r="E1048" s="28" t="str">
        <f>VLOOKUP(F1048,辅助信息!A:B,2,FALSE)</f>
        <v>螺纹钢</v>
      </c>
      <c r="F1048" s="28" t="s">
        <v>30</v>
      </c>
      <c r="G1048" s="24">
        <v>8</v>
      </c>
      <c r="H1048" s="24">
        <f>_xlfn.XLOOKUP(C1048&amp;F1048&amp;I1048&amp;J1048,'[1]2025年已发货'!$F:$F&amp;'[1]2025年已发货'!$C:$C&amp;'[1]2025年已发货'!$G:$G&amp;'[1]2025年已发货'!$H:$H,'[1]2025年已发货'!$E:$E,"未发货")</f>
        <v>8</v>
      </c>
      <c r="I1048" s="28" t="str">
        <f>VLOOKUP(B1048,辅助信息!E:I,3,FALSE)</f>
        <v>（五冶达州国道542项目-一工区路基四工段-1）达州市达州区桥湾镇兰庙村村民委员会</v>
      </c>
      <c r="J1048" s="28" t="str">
        <f>VLOOKUP(B1048,辅助信息!E:I,4,FALSE)</f>
        <v>杨勇</v>
      </c>
      <c r="K1048" s="28">
        <f>VLOOKUP(J1048,辅助信息!H:I,2,FALSE)</f>
        <v>18398563998</v>
      </c>
      <c r="L1048" s="66"/>
      <c r="M1048" s="79">
        <v>45750</v>
      </c>
      <c r="O1048" s="49">
        <f ca="1" t="shared" si="38"/>
        <v>0</v>
      </c>
      <c r="P1048" s="49">
        <f ca="1" t="shared" si="37"/>
        <v>86</v>
      </c>
      <c r="Q1048" s="15" t="str">
        <f>VLOOKUP(B1048,辅助信息!E:M,9,FALSE)</f>
        <v>ZTWM-CDGS-XS-2024-0181-五冶天府-国道542项目（二批次）</v>
      </c>
      <c r="R1048" s="15"/>
    </row>
    <row r="1049" hidden="1" spans="2:18">
      <c r="B1049" s="28" t="s">
        <v>120</v>
      </c>
      <c r="C1049" s="58">
        <v>45745</v>
      </c>
      <c r="D1049" s="28" t="str">
        <f>VLOOKUP(B1049,辅助信息!E:K,7,FALSE)</f>
        <v>JWDDCD2024102400111</v>
      </c>
      <c r="E1049" s="28" t="str">
        <f>VLOOKUP(F1049,辅助信息!A:B,2,FALSE)</f>
        <v>螺纹钢</v>
      </c>
      <c r="F1049" s="28" t="s">
        <v>28</v>
      </c>
      <c r="G1049" s="24">
        <v>17</v>
      </c>
      <c r="H1049" s="24">
        <f>_xlfn.XLOOKUP(C1049&amp;F1049&amp;I1049&amp;J1049,'[1]2025年已发货'!$F:$F&amp;'[1]2025年已发货'!$C:$C&amp;'[1]2025年已发货'!$G:$G&amp;'[1]2025年已发货'!$H:$H,'[1]2025年已发货'!$E:$E,"未发货")</f>
        <v>17</v>
      </c>
      <c r="I1049" s="28" t="str">
        <f>VLOOKUP(B1049,辅助信息!E:I,3,FALSE)</f>
        <v>（五冶达州国道542项目-一工区路基四工段-1）达州市达州区桥湾镇兰庙村村民委员会</v>
      </c>
      <c r="J1049" s="28" t="str">
        <f>VLOOKUP(B1049,辅助信息!E:I,4,FALSE)</f>
        <v>杨勇</v>
      </c>
      <c r="K1049" s="28">
        <f>VLOOKUP(J1049,辅助信息!H:I,2,FALSE)</f>
        <v>18398563998</v>
      </c>
      <c r="L1049" s="64"/>
      <c r="M1049" s="79">
        <v>45750</v>
      </c>
      <c r="O1049" s="49">
        <f ca="1" t="shared" si="38"/>
        <v>0</v>
      </c>
      <c r="P1049" s="49">
        <f ca="1" t="shared" si="37"/>
        <v>86</v>
      </c>
      <c r="Q1049" s="15" t="str">
        <f>VLOOKUP(B1049,辅助信息!E:M,9,FALSE)</f>
        <v>ZTWM-CDGS-XS-2024-0181-五冶天府-国道542项目（二批次）</v>
      </c>
      <c r="R1049" s="15"/>
    </row>
    <row r="1050" hidden="1" spans="2:18">
      <c r="B1050" s="28" t="s">
        <v>25</v>
      </c>
      <c r="C1050" s="58">
        <v>45746</v>
      </c>
      <c r="D1050" s="28" t="str">
        <f>VLOOKUP(B1050,辅助信息!E:K,7,FALSE)</f>
        <v>JWDDCD2024102400111</v>
      </c>
      <c r="E1050" s="28" t="str">
        <f>VLOOKUP(F1050,辅助信息!A:B,2,FALSE)</f>
        <v>螺纹钢</v>
      </c>
      <c r="F1050" s="28" t="s">
        <v>27</v>
      </c>
      <c r="G1050" s="24">
        <v>10</v>
      </c>
      <c r="H1050" s="24" t="str">
        <f>_xlfn.XLOOKUP(C1050&amp;F1050&amp;I1050&amp;J1050,'[1]2025年已发货'!$F:$F&amp;'[1]2025年已发货'!$C:$C&amp;'[1]2025年已发货'!$G:$G&amp;'[1]2025年已发货'!$H:$H,'[1]2025年已发货'!$E:$E,"未发货")</f>
        <v>未发货</v>
      </c>
      <c r="I1050" s="28" t="str">
        <f>VLOOKUP(B1050,辅助信息!E:I,3,FALSE)</f>
        <v>（五冶达州国道542项目-二工区路基五工段）四川省达州市达川区赵固镇黄家坡</v>
      </c>
      <c r="J1050" s="28" t="str">
        <f>VLOOKUP(B1050,辅助信息!E:I,4,FALSE)</f>
        <v>潘远林</v>
      </c>
      <c r="K1050" s="28">
        <f>VLOOKUP(J1050,辅助信息!H:I,2,FALSE)</f>
        <v>18281865966</v>
      </c>
      <c r="L1050" s="31" t="str">
        <f>VLOOKUP(B1050,辅助信息!E:J,6,FALSE)</f>
        <v>五冶建设送货单,4份材质书,送货车型9.6米,（运输车辆不能走从赵固到工地上这条路,村民群体堵路只能走9号便道）,装货前联系收货人核实到场规格,没提前告知进场规格现场不给予接收</v>
      </c>
      <c r="M1050" s="79">
        <v>45749</v>
      </c>
      <c r="O1050" s="49">
        <f ca="1" t="shared" si="38"/>
        <v>0</v>
      </c>
      <c r="P1050" s="49">
        <f ca="1" t="shared" si="37"/>
        <v>87</v>
      </c>
      <c r="Q1050" s="15" t="str">
        <f>VLOOKUP(B1050,辅助信息!E:M,9,FALSE)</f>
        <v>ZTWM-CDGS-XS-2024-0181-五冶天府-国道542项目（二批次）</v>
      </c>
      <c r="R1050" s="15"/>
    </row>
    <row r="1051" hidden="1" spans="2:18">
      <c r="B1051" s="28" t="s">
        <v>25</v>
      </c>
      <c r="C1051" s="58">
        <v>45746</v>
      </c>
      <c r="D1051" s="28" t="str">
        <f>VLOOKUP(B1051,辅助信息!E:K,7,FALSE)</f>
        <v>JWDDCD2024102400111</v>
      </c>
      <c r="E1051" s="28" t="str">
        <f>VLOOKUP(F1051,辅助信息!A:B,2,FALSE)</f>
        <v>螺纹钢</v>
      </c>
      <c r="F1051" s="28" t="s">
        <v>32</v>
      </c>
      <c r="G1051" s="24">
        <v>6</v>
      </c>
      <c r="H1051" s="24" t="str">
        <f>_xlfn.XLOOKUP(C1051&amp;F1051&amp;I1051&amp;J1051,'[1]2025年已发货'!$F:$F&amp;'[1]2025年已发货'!$C:$C&amp;'[1]2025年已发货'!$G:$G&amp;'[1]2025年已发货'!$H:$H,'[1]2025年已发货'!$E:$E,"未发货")</f>
        <v>未发货</v>
      </c>
      <c r="I1051" s="28" t="str">
        <f>VLOOKUP(B1051,辅助信息!E:I,3,FALSE)</f>
        <v>（五冶达州国道542项目-二工区路基五工段）四川省达州市达川区赵固镇黄家坡</v>
      </c>
      <c r="J1051" s="28" t="str">
        <f>VLOOKUP(B1051,辅助信息!E:I,4,FALSE)</f>
        <v>潘远林</v>
      </c>
      <c r="K1051" s="28">
        <f>VLOOKUP(J1051,辅助信息!H:I,2,FALSE)</f>
        <v>18281865966</v>
      </c>
      <c r="L1051" s="66"/>
      <c r="M1051" s="79">
        <v>45749</v>
      </c>
      <c r="O1051" s="49">
        <f ca="1" t="shared" si="38"/>
        <v>0</v>
      </c>
      <c r="P1051" s="49">
        <f ca="1" t="shared" si="37"/>
        <v>87</v>
      </c>
      <c r="Q1051" s="15" t="str">
        <f>VLOOKUP(B1051,辅助信息!E:M,9,FALSE)</f>
        <v>ZTWM-CDGS-XS-2024-0181-五冶天府-国道542项目（二批次）</v>
      </c>
      <c r="R1051" s="15"/>
    </row>
    <row r="1052" hidden="1" spans="2:18">
      <c r="B1052" s="28" t="s">
        <v>25</v>
      </c>
      <c r="C1052" s="58">
        <v>45746</v>
      </c>
      <c r="D1052" s="28" t="str">
        <f>VLOOKUP(B1052,辅助信息!E:K,7,FALSE)</f>
        <v>JWDDCD2024102400111</v>
      </c>
      <c r="E1052" s="28" t="str">
        <f>VLOOKUP(F1052,辅助信息!A:B,2,FALSE)</f>
        <v>螺纹钢</v>
      </c>
      <c r="F1052" s="28" t="s">
        <v>28</v>
      </c>
      <c r="G1052" s="24">
        <v>12</v>
      </c>
      <c r="H1052" s="24" t="str">
        <f>_xlfn.XLOOKUP(C1052&amp;F1052&amp;I1052&amp;J1052,'[1]2025年已发货'!$F:$F&amp;'[1]2025年已发货'!$C:$C&amp;'[1]2025年已发货'!$G:$G&amp;'[1]2025年已发货'!$H:$H,'[1]2025年已发货'!$E:$E,"未发货")</f>
        <v>未发货</v>
      </c>
      <c r="I1052" s="28" t="str">
        <f>VLOOKUP(B1052,辅助信息!E:I,3,FALSE)</f>
        <v>（五冶达州国道542项目-二工区路基五工段）四川省达州市达川区赵固镇黄家坡</v>
      </c>
      <c r="J1052" s="28" t="str">
        <f>VLOOKUP(B1052,辅助信息!E:I,4,FALSE)</f>
        <v>潘远林</v>
      </c>
      <c r="K1052" s="28">
        <f>VLOOKUP(J1052,辅助信息!H:I,2,FALSE)</f>
        <v>18281865966</v>
      </c>
      <c r="L1052" s="66"/>
      <c r="M1052" s="79">
        <v>45749</v>
      </c>
      <c r="O1052" s="49">
        <f ca="1" t="shared" si="38"/>
        <v>0</v>
      </c>
      <c r="P1052" s="49">
        <f ca="1" t="shared" si="37"/>
        <v>87</v>
      </c>
      <c r="Q1052" s="15" t="str">
        <f>VLOOKUP(B1052,辅助信息!E:M,9,FALSE)</f>
        <v>ZTWM-CDGS-XS-2024-0181-五冶天府-国道542项目（二批次）</v>
      </c>
      <c r="R1052" s="15"/>
    </row>
    <row r="1053" hidden="1" spans="2:18">
      <c r="B1053" s="28" t="s">
        <v>25</v>
      </c>
      <c r="C1053" s="58">
        <v>45746</v>
      </c>
      <c r="D1053" s="28" t="str">
        <f>VLOOKUP(B1053,辅助信息!E:K,7,FALSE)</f>
        <v>JWDDCD2024102400111</v>
      </c>
      <c r="E1053" s="28" t="str">
        <f>VLOOKUP(F1053,辅助信息!A:B,2,FALSE)</f>
        <v>螺纹钢</v>
      </c>
      <c r="F1053" s="28" t="s">
        <v>65</v>
      </c>
      <c r="G1053" s="24">
        <v>8</v>
      </c>
      <c r="H1053" s="24" t="str">
        <f>_xlfn.XLOOKUP(C1053&amp;F1053&amp;I1053&amp;J1053,'[1]2025年已发货'!$F:$F&amp;'[1]2025年已发货'!$C:$C&amp;'[1]2025年已发货'!$G:$G&amp;'[1]2025年已发货'!$H:$H,'[1]2025年已发货'!$E:$E,"未发货")</f>
        <v>未发货</v>
      </c>
      <c r="I1053" s="28" t="str">
        <f>VLOOKUP(B1053,辅助信息!E:I,3,FALSE)</f>
        <v>（五冶达州国道542项目-二工区路基五工段）四川省达州市达川区赵固镇黄家坡</v>
      </c>
      <c r="J1053" s="28" t="str">
        <f>VLOOKUP(B1053,辅助信息!E:I,4,FALSE)</f>
        <v>潘远林</v>
      </c>
      <c r="K1053" s="28">
        <f>VLOOKUP(J1053,辅助信息!H:I,2,FALSE)</f>
        <v>18281865966</v>
      </c>
      <c r="L1053" s="64"/>
      <c r="M1053" s="79">
        <v>45749</v>
      </c>
      <c r="O1053" s="49">
        <f ca="1" t="shared" si="38"/>
        <v>0</v>
      </c>
      <c r="P1053" s="49">
        <f ca="1" t="shared" si="37"/>
        <v>87</v>
      </c>
      <c r="Q1053" s="15" t="str">
        <f>VLOOKUP(B1053,辅助信息!E:M,9,FALSE)</f>
        <v>ZTWM-CDGS-XS-2024-0181-五冶天府-国道542项目（二批次）</v>
      </c>
      <c r="R1053" s="15"/>
    </row>
    <row r="1054" hidden="1" spans="2:18">
      <c r="B1054" s="28" t="s">
        <v>29</v>
      </c>
      <c r="C1054" s="58">
        <v>45746</v>
      </c>
      <c r="D1054" s="28" t="str">
        <f>VLOOKUP(B1054,辅助信息!E:K,7,FALSE)</f>
        <v>JWDDCD2024102400111</v>
      </c>
      <c r="E1054" s="28" t="str">
        <f>VLOOKUP(F1054,辅助信息!A:B,2,FALSE)</f>
        <v>高线</v>
      </c>
      <c r="F1054" s="28" t="s">
        <v>53</v>
      </c>
      <c r="G1054" s="24">
        <v>15</v>
      </c>
      <c r="H1054" s="24" t="str">
        <f>_xlfn.XLOOKUP(C1054&amp;F1054&amp;I1054&amp;J1054,'[1]2025年已发货'!$F:$F&amp;'[1]2025年已发货'!$C:$C&amp;'[1]2025年已发货'!$G:$G&amp;'[1]2025年已发货'!$H:$H,'[1]2025年已发货'!$E:$E,"未发货")</f>
        <v>未发货</v>
      </c>
      <c r="I1054" s="28" t="str">
        <f>VLOOKUP(B1054,辅助信息!E:I,3,FALSE)</f>
        <v>（五冶达州国道542项目-二工区黄家湾隧道工段）四川省达州市达川区赵固镇黄家坡</v>
      </c>
      <c r="J1054" s="28" t="str">
        <f>VLOOKUP(B1054,辅助信息!E:I,4,FALSE)</f>
        <v>罗永方</v>
      </c>
      <c r="K1054" s="28">
        <f>VLOOKUP(J1054,辅助信息!H:I,2,FALSE)</f>
        <v>13551450899</v>
      </c>
      <c r="L1054" s="31" t="str">
        <f>VLOOKUP(B1054,辅助信息!E:J,6,FALSE)</f>
        <v>五冶建设送货单,4份材质书,送货车型9.6米,装货前联系收货人核实到场规格,没提前告知进场规格现场不给予接收</v>
      </c>
      <c r="M1054" s="79">
        <v>45750</v>
      </c>
      <c r="O1054" s="49">
        <f ca="1" t="shared" si="38"/>
        <v>0</v>
      </c>
      <c r="P1054" s="49">
        <f ca="1" t="shared" si="37"/>
        <v>86</v>
      </c>
      <c r="Q1054" s="15" t="str">
        <f>VLOOKUP(B1054,辅助信息!E:M,9,FALSE)</f>
        <v>ZTWM-CDGS-XS-2024-0181-五冶天府-国道542项目（二批次）</v>
      </c>
      <c r="R1054" s="15"/>
    </row>
    <row r="1055" hidden="1" spans="2:18">
      <c r="B1055" s="28" t="s">
        <v>29</v>
      </c>
      <c r="C1055" s="58">
        <v>45746</v>
      </c>
      <c r="D1055" s="28" t="str">
        <f>VLOOKUP(B1055,辅助信息!E:K,7,FALSE)</f>
        <v>JWDDCD2024102400111</v>
      </c>
      <c r="E1055" s="28" t="str">
        <f>VLOOKUP(F1055,辅助信息!A:B,2,FALSE)</f>
        <v>螺纹钢</v>
      </c>
      <c r="F1055" s="28" t="s">
        <v>28</v>
      </c>
      <c r="G1055" s="24">
        <v>20</v>
      </c>
      <c r="H1055" s="24" t="str">
        <f>_xlfn.XLOOKUP(C1055&amp;F1055&amp;I1055&amp;J1055,'[1]2025年已发货'!$F:$F&amp;'[1]2025年已发货'!$C:$C&amp;'[1]2025年已发货'!$G:$G&amp;'[1]2025年已发货'!$H:$H,'[1]2025年已发货'!$E:$E,"未发货")</f>
        <v>未发货</v>
      </c>
      <c r="I1055" s="28" t="str">
        <f>VLOOKUP(B1055,辅助信息!E:I,3,FALSE)</f>
        <v>（五冶达州国道542项目-二工区黄家湾隧道工段）四川省达州市达川区赵固镇黄家坡</v>
      </c>
      <c r="J1055" s="28" t="str">
        <f>VLOOKUP(B1055,辅助信息!E:I,4,FALSE)</f>
        <v>罗永方</v>
      </c>
      <c r="K1055" s="28">
        <f>VLOOKUP(J1055,辅助信息!H:I,2,FALSE)</f>
        <v>13551450899</v>
      </c>
      <c r="L1055" s="64"/>
      <c r="M1055" s="79">
        <v>45750</v>
      </c>
      <c r="O1055" s="49">
        <f ca="1" t="shared" si="38"/>
        <v>0</v>
      </c>
      <c r="P1055" s="49">
        <f ca="1" t="shared" si="37"/>
        <v>86</v>
      </c>
      <c r="Q1055" s="15" t="str">
        <f>VLOOKUP(B1055,辅助信息!E:M,9,FALSE)</f>
        <v>ZTWM-CDGS-XS-2024-0181-五冶天府-国道542项目（二批次）</v>
      </c>
      <c r="R1055" s="15"/>
    </row>
    <row r="1056" hidden="1" spans="2:18">
      <c r="B1056" s="28" t="s">
        <v>78</v>
      </c>
      <c r="C1056" s="58">
        <v>45746</v>
      </c>
      <c r="D1056" s="28" t="str">
        <f>VLOOKUP(B1056,辅助信息!E:K,7,FALSE)</f>
        <v>JWDDCD2024102400111</v>
      </c>
      <c r="E1056" s="28" t="str">
        <f>VLOOKUP(F1056,辅助信息!A:B,2,FALSE)</f>
        <v>螺纹钢</v>
      </c>
      <c r="F1056" s="28" t="s">
        <v>19</v>
      </c>
      <c r="G1056" s="24">
        <v>6</v>
      </c>
      <c r="H1056" s="24" t="str">
        <f>_xlfn.XLOOKUP(C1056&amp;F1056&amp;I1056&amp;J1056,'[1]2025年已发货'!$F:$F&amp;'[1]2025年已发货'!$C:$C&amp;'[1]2025年已发货'!$G:$G&amp;'[1]2025年已发货'!$H:$H,'[1]2025年已发货'!$E:$E,"未发货")</f>
        <v>未发货</v>
      </c>
      <c r="I1056" s="28" t="str">
        <f>VLOOKUP(B1056,辅助信息!E:I,3,FALSE)</f>
        <v>（五冶达州国道542项目-二工区巴河特大桥工段-4号墩）达州市达川区桥湾镇陈余村</v>
      </c>
      <c r="J1056" s="28" t="str">
        <f>VLOOKUP(B1056,辅助信息!E:I,4,FALSE)</f>
        <v>谭福中</v>
      </c>
      <c r="K1056" s="28">
        <f>VLOOKUP(J1056,辅助信息!H:I,2,FALSE)</f>
        <v>15828538619</v>
      </c>
      <c r="L1056" s="31" t="str">
        <f>VLOOKUP(B1056,辅助信息!E:J,6,FALSE)</f>
        <v>五冶建设送货单,4份材质书,送货车型9.6米,装货前联系收货人核实到场规格,没提前告知进场规格现场不给予接收</v>
      </c>
      <c r="M1056" s="79">
        <v>45747</v>
      </c>
      <c r="O1056" s="49">
        <f ca="1" t="shared" si="38"/>
        <v>0</v>
      </c>
      <c r="P1056" s="49">
        <f ca="1" t="shared" si="37"/>
        <v>89</v>
      </c>
      <c r="Q1056" s="15" t="str">
        <f>VLOOKUP(B1056,辅助信息!E:M,9,FALSE)</f>
        <v>ZTWM-CDGS-XS-2024-0181-五冶天府-国道542项目（二批次）</v>
      </c>
      <c r="R1056" s="15"/>
    </row>
    <row r="1057" hidden="1" spans="2:18">
      <c r="B1057" s="28" t="s">
        <v>78</v>
      </c>
      <c r="C1057" s="58">
        <v>45746</v>
      </c>
      <c r="D1057" s="28" t="str">
        <f>VLOOKUP(B1057,辅助信息!E:K,7,FALSE)</f>
        <v>JWDDCD2024102400111</v>
      </c>
      <c r="E1057" s="28" t="str">
        <f>VLOOKUP(F1057,辅助信息!A:B,2,FALSE)</f>
        <v>螺纹钢</v>
      </c>
      <c r="F1057" s="28" t="s">
        <v>33</v>
      </c>
      <c r="G1057" s="24">
        <v>26</v>
      </c>
      <c r="H1057" s="24" t="str">
        <f>_xlfn.XLOOKUP(C1057&amp;F1057&amp;I1057&amp;J1057,'[1]2025年已发货'!$F:$F&amp;'[1]2025年已发货'!$C:$C&amp;'[1]2025年已发货'!$G:$G&amp;'[1]2025年已发货'!$H:$H,'[1]2025年已发货'!$E:$E,"未发货")</f>
        <v>未发货</v>
      </c>
      <c r="I1057" s="28" t="str">
        <f>VLOOKUP(B1057,辅助信息!E:I,3,FALSE)</f>
        <v>（五冶达州国道542项目-二工区巴河特大桥工段-4号墩）达州市达川区桥湾镇陈余村</v>
      </c>
      <c r="J1057" s="28" t="str">
        <f>VLOOKUP(B1057,辅助信息!E:I,4,FALSE)</f>
        <v>谭福中</v>
      </c>
      <c r="K1057" s="28">
        <f>VLOOKUP(J1057,辅助信息!H:I,2,FALSE)</f>
        <v>15828538619</v>
      </c>
      <c r="L1057" s="66"/>
      <c r="M1057" s="79">
        <v>45747</v>
      </c>
      <c r="O1057" s="49">
        <f ca="1" t="shared" si="38"/>
        <v>0</v>
      </c>
      <c r="P1057" s="49">
        <f ca="1" t="shared" si="37"/>
        <v>89</v>
      </c>
      <c r="Q1057" s="15" t="str">
        <f>VLOOKUP(B1057,辅助信息!E:M,9,FALSE)</f>
        <v>ZTWM-CDGS-XS-2024-0181-五冶天府-国道542项目（二批次）</v>
      </c>
      <c r="R1057" s="15"/>
    </row>
    <row r="1058" hidden="1" spans="2:18">
      <c r="B1058" s="28" t="s">
        <v>78</v>
      </c>
      <c r="C1058" s="58">
        <v>45746</v>
      </c>
      <c r="D1058" s="28" t="str">
        <f>VLOOKUP(B1058,辅助信息!E:K,7,FALSE)</f>
        <v>JWDDCD2024102400111</v>
      </c>
      <c r="E1058" s="28" t="str">
        <f>VLOOKUP(F1058,辅助信息!A:B,2,FALSE)</f>
        <v>螺纹钢</v>
      </c>
      <c r="F1058" s="28" t="s">
        <v>65</v>
      </c>
      <c r="G1058" s="24">
        <v>3</v>
      </c>
      <c r="H1058" s="24" t="str">
        <f>_xlfn.XLOOKUP(C1058&amp;F1058&amp;I1058&amp;J1058,'[1]2025年已发货'!$F:$F&amp;'[1]2025年已发货'!$C:$C&amp;'[1]2025年已发货'!$G:$G&amp;'[1]2025年已发货'!$H:$H,'[1]2025年已发货'!$E:$E,"未发货")</f>
        <v>未发货</v>
      </c>
      <c r="I1058" s="28" t="str">
        <f>VLOOKUP(B1058,辅助信息!E:I,3,FALSE)</f>
        <v>（五冶达州国道542项目-二工区巴河特大桥工段-4号墩）达州市达川区桥湾镇陈余村</v>
      </c>
      <c r="J1058" s="28" t="str">
        <f>VLOOKUP(B1058,辅助信息!E:I,4,FALSE)</f>
        <v>谭福中</v>
      </c>
      <c r="K1058" s="28">
        <f>VLOOKUP(J1058,辅助信息!H:I,2,FALSE)</f>
        <v>15828538619</v>
      </c>
      <c r="L1058" s="64"/>
      <c r="M1058" s="79">
        <v>45747</v>
      </c>
      <c r="O1058" s="49">
        <f ca="1" t="shared" si="38"/>
        <v>0</v>
      </c>
      <c r="P1058" s="49">
        <f ca="1" t="shared" si="37"/>
        <v>89</v>
      </c>
      <c r="Q1058" s="15" t="str">
        <f>VLOOKUP(B1058,辅助信息!E:M,9,FALSE)</f>
        <v>ZTWM-CDGS-XS-2024-0181-五冶天府-国道542项目（二批次）</v>
      </c>
      <c r="R1058" s="15"/>
    </row>
    <row r="1059" hidden="1" spans="2:18">
      <c r="B1059" s="28" t="s">
        <v>54</v>
      </c>
      <c r="C1059" s="58">
        <v>45746</v>
      </c>
      <c r="D1059" s="28" t="str">
        <f>VLOOKUP(B1059,辅助信息!E:K,7,FALSE)</f>
        <v>JWDDCD2024102400111</v>
      </c>
      <c r="E1059" s="28" t="str">
        <f>VLOOKUP(F1059,辅助信息!A:B,2,FALSE)</f>
        <v>螺纹钢</v>
      </c>
      <c r="F1059" s="28" t="s">
        <v>27</v>
      </c>
      <c r="G1059" s="24">
        <v>8</v>
      </c>
      <c r="H1059" s="24" t="str">
        <f>_xlfn.XLOOKUP(C1059&amp;F1059&amp;I1059&amp;J1059,'[1]2025年已发货'!$F:$F&amp;'[1]2025年已发货'!$C:$C&amp;'[1]2025年已发货'!$G:$G&amp;'[1]2025年已发货'!$H:$H,'[1]2025年已发货'!$E:$E,"未发货")</f>
        <v>未发货</v>
      </c>
      <c r="I1059" s="28" t="str">
        <f>VLOOKUP(B1059,辅助信息!E:I,3,FALSE)</f>
        <v>（五冶达州国道542项目-二工区巴河特大桥工段-5号墩）四川省达州市达川区石梯镇固家村村民委员会</v>
      </c>
      <c r="J1059" s="28" t="str">
        <f>VLOOKUP(B1059,辅助信息!E:I,4,FALSE)</f>
        <v>谭福中</v>
      </c>
      <c r="K1059" s="28">
        <f>VLOOKUP(J1059,辅助信息!H:I,2,FALSE)</f>
        <v>15828538619</v>
      </c>
      <c r="L1059" s="31" t="str">
        <f>VLOOKUP(B1059,辅助信息!E:J,6,FALSE)</f>
        <v>五冶建设送货单,4份材质书,送货车型13米,装货前联系收货人核实到场规格,没提前告知进场规格现场不给予接收</v>
      </c>
      <c r="M1059" s="79">
        <v>45747</v>
      </c>
      <c r="O1059" s="49">
        <f ca="1" t="shared" si="38"/>
        <v>0</v>
      </c>
      <c r="P1059" s="49">
        <f ca="1" t="shared" si="37"/>
        <v>89</v>
      </c>
      <c r="Q1059" s="15" t="str">
        <f>VLOOKUP(B1059,辅助信息!E:M,9,FALSE)</f>
        <v>ZTWM-CDGS-XS-2024-0181-五冶天府-国道542项目（二批次）</v>
      </c>
      <c r="R1059" s="15"/>
    </row>
    <row r="1060" hidden="1" spans="2:18">
      <c r="B1060" s="28" t="s">
        <v>54</v>
      </c>
      <c r="C1060" s="58">
        <v>45746</v>
      </c>
      <c r="D1060" s="28" t="str">
        <f>VLOOKUP(B1060,辅助信息!E:K,7,FALSE)</f>
        <v>JWDDCD2024102400111</v>
      </c>
      <c r="E1060" s="28" t="str">
        <f>VLOOKUP(F1060,辅助信息!A:B,2,FALSE)</f>
        <v>螺纹钢</v>
      </c>
      <c r="F1060" s="28" t="s">
        <v>19</v>
      </c>
      <c r="G1060" s="24">
        <v>8</v>
      </c>
      <c r="H1060" s="24" t="str">
        <f>_xlfn.XLOOKUP(C1060&amp;F1060&amp;I1060&amp;J1060,'[1]2025年已发货'!$F:$F&amp;'[1]2025年已发货'!$C:$C&amp;'[1]2025年已发货'!$G:$G&amp;'[1]2025年已发货'!$H:$H,'[1]2025年已发货'!$E:$E,"未发货")</f>
        <v>未发货</v>
      </c>
      <c r="I1060" s="28" t="str">
        <f>VLOOKUP(B1060,辅助信息!E:I,3,FALSE)</f>
        <v>（五冶达州国道542项目-二工区巴河特大桥工段-5号墩）四川省达州市达川区石梯镇固家村村民委员会</v>
      </c>
      <c r="J1060" s="28" t="str">
        <f>VLOOKUP(B1060,辅助信息!E:I,4,FALSE)</f>
        <v>谭福中</v>
      </c>
      <c r="K1060" s="28">
        <f>VLOOKUP(J1060,辅助信息!H:I,2,FALSE)</f>
        <v>15828538619</v>
      </c>
      <c r="L1060" s="66"/>
      <c r="M1060" s="79">
        <v>45747</v>
      </c>
      <c r="O1060" s="49">
        <f ca="1" t="shared" si="38"/>
        <v>0</v>
      </c>
      <c r="P1060" s="49">
        <f ca="1" t="shared" si="37"/>
        <v>89</v>
      </c>
      <c r="Q1060" s="15" t="str">
        <f>VLOOKUP(B1060,辅助信息!E:M,9,FALSE)</f>
        <v>ZTWM-CDGS-XS-2024-0181-五冶天府-国道542项目（二批次）</v>
      </c>
      <c r="R1060" s="15"/>
    </row>
    <row r="1061" hidden="1" spans="2:18">
      <c r="B1061" s="28" t="s">
        <v>54</v>
      </c>
      <c r="C1061" s="58">
        <v>45746</v>
      </c>
      <c r="D1061" s="28" t="str">
        <f>VLOOKUP(B1061,辅助信息!E:K,7,FALSE)</f>
        <v>JWDDCD2024102400111</v>
      </c>
      <c r="E1061" s="28" t="str">
        <f>VLOOKUP(F1061,辅助信息!A:B,2,FALSE)</f>
        <v>螺纹钢</v>
      </c>
      <c r="F1061" s="28" t="s">
        <v>33</v>
      </c>
      <c r="G1061" s="24">
        <v>20</v>
      </c>
      <c r="H1061" s="24" t="str">
        <f>_xlfn.XLOOKUP(C1061&amp;F1061&amp;I1061&amp;J1061,'[1]2025年已发货'!$F:$F&amp;'[1]2025年已发货'!$C:$C&amp;'[1]2025年已发货'!$G:$G&amp;'[1]2025年已发货'!$H:$H,'[1]2025年已发货'!$E:$E,"未发货")</f>
        <v>未发货</v>
      </c>
      <c r="I1061" s="28" t="str">
        <f>VLOOKUP(B1061,辅助信息!E:I,3,FALSE)</f>
        <v>（五冶达州国道542项目-二工区巴河特大桥工段-5号墩）四川省达州市达川区石梯镇固家村村民委员会</v>
      </c>
      <c r="J1061" s="28" t="str">
        <f>VLOOKUP(B1061,辅助信息!E:I,4,FALSE)</f>
        <v>谭福中</v>
      </c>
      <c r="K1061" s="28">
        <f>VLOOKUP(J1061,辅助信息!H:I,2,FALSE)</f>
        <v>15828538619</v>
      </c>
      <c r="L1061" s="64"/>
      <c r="M1061" s="79">
        <v>45747</v>
      </c>
      <c r="O1061" s="49">
        <f ca="1" t="shared" si="38"/>
        <v>0</v>
      </c>
      <c r="P1061" s="49">
        <f ca="1" t="shared" si="37"/>
        <v>89</v>
      </c>
      <c r="Q1061" s="15" t="str">
        <f>VLOOKUP(B1061,辅助信息!E:M,9,FALSE)</f>
        <v>ZTWM-CDGS-XS-2024-0181-五冶天府-国道542项目（二批次）</v>
      </c>
      <c r="R1061" s="15"/>
    </row>
    <row r="1062" hidden="1" spans="2:18">
      <c r="B1062" s="28" t="s">
        <v>89</v>
      </c>
      <c r="C1062" s="58">
        <v>45746</v>
      </c>
      <c r="D1062" s="28" t="str">
        <f>VLOOKUP(B1062,辅助信息!E:K,7,FALSE)</f>
        <v>JWDDCD2025051000019</v>
      </c>
      <c r="E1062" s="28" t="str">
        <f>VLOOKUP(F1062,辅助信息!A:B,2,FALSE)</f>
        <v>螺纹钢</v>
      </c>
      <c r="F1062" s="28" t="s">
        <v>32</v>
      </c>
      <c r="G1062" s="24">
        <v>60</v>
      </c>
      <c r="H1062" s="24">
        <f>_xlfn.XLOOKUP(C1062&amp;F1062&amp;I1062&amp;J1062,'[1]2025年已发货'!$F:$F&amp;'[1]2025年已发货'!$C:$C&amp;'[1]2025年已发货'!$G:$G&amp;'[1]2025年已发货'!$H:$H,'[1]2025年已发货'!$E:$E,"未发货")</f>
        <v>60</v>
      </c>
      <c r="I1062" s="28" t="str">
        <f>VLOOKUP(B1062,辅助信息!E:I,3,FALSE)</f>
        <v>(五冶钢构医学科学产业园建设项目房建三部-排洪渠)四川省南充市顺庆区搬罾街道学府大道二段</v>
      </c>
      <c r="J1062" s="28" t="str">
        <f>VLOOKUP(B1062,辅助信息!E:I,4,FALSE)</f>
        <v>郑林</v>
      </c>
      <c r="K1062" s="28">
        <f>VLOOKUP(J1062,辅助信息!H:I,2,FALSE)</f>
        <v>18349955455</v>
      </c>
      <c r="L1062" s="31" t="str">
        <f>VLOOKUP(B1062,辅助信息!E:J,6,FALSE)</f>
        <v>送货单：送货单位：南充思临新材料科技有限公司,收货单位：五冶集团川北(南充)建设有限公司,项目名称：南充医学科学产业园,送货车型13米,装货前联系收货人核实到场规格</v>
      </c>
      <c r="M1062" s="79">
        <v>45747</v>
      </c>
      <c r="O1062" s="49">
        <f ca="1" t="shared" si="38"/>
        <v>0</v>
      </c>
      <c r="P1062" s="49">
        <f ca="1" t="shared" si="37"/>
        <v>89</v>
      </c>
      <c r="Q1062" s="15" t="str">
        <f>VLOOKUP(B1062,辅助信息!E:M,9,FALSE)</f>
        <v>ZTWM-CDGS-XS-2024-0248-五冶钢构-南充市医学院项目</v>
      </c>
      <c r="R1062" s="15"/>
    </row>
    <row r="1063" hidden="1" spans="2:18">
      <c r="B1063" s="28" t="s">
        <v>89</v>
      </c>
      <c r="C1063" s="58">
        <v>45746</v>
      </c>
      <c r="D1063" s="28" t="str">
        <f>VLOOKUP(B1063,辅助信息!E:K,7,FALSE)</f>
        <v>JWDDCD2025051000019</v>
      </c>
      <c r="E1063" s="28" t="str">
        <f>VLOOKUP(F1063,辅助信息!A:B,2,FALSE)</f>
        <v>螺纹钢</v>
      </c>
      <c r="F1063" s="28" t="s">
        <v>18</v>
      </c>
      <c r="G1063" s="24">
        <v>70</v>
      </c>
      <c r="H1063" s="24">
        <f>_xlfn.XLOOKUP(C1063&amp;F1063&amp;I1063&amp;J1063,'[1]2025年已发货'!$F:$F&amp;'[1]2025年已发货'!$C:$C&amp;'[1]2025年已发货'!$G:$G&amp;'[1]2025年已发货'!$H:$H,'[1]2025年已发货'!$E:$E,"未发货")</f>
        <v>70</v>
      </c>
      <c r="I1063" s="28" t="str">
        <f>VLOOKUP(B1063,辅助信息!E:I,3,FALSE)</f>
        <v>(五冶钢构医学科学产业园建设项目房建三部-排洪渠)四川省南充市顺庆区搬罾街道学府大道二段</v>
      </c>
      <c r="J1063" s="28" t="str">
        <f>VLOOKUP(B1063,辅助信息!E:I,4,FALSE)</f>
        <v>郑林</v>
      </c>
      <c r="K1063" s="28">
        <f>VLOOKUP(J1063,辅助信息!H:I,2,FALSE)</f>
        <v>18349955455</v>
      </c>
      <c r="L1063" s="66"/>
      <c r="M1063" s="79">
        <v>45747</v>
      </c>
      <c r="O1063" s="49">
        <f ca="1" t="shared" si="38"/>
        <v>0</v>
      </c>
      <c r="P1063" s="49">
        <f ca="1" t="shared" si="37"/>
        <v>89</v>
      </c>
      <c r="Q1063" s="15" t="str">
        <f>VLOOKUP(B1063,辅助信息!E:M,9,FALSE)</f>
        <v>ZTWM-CDGS-XS-2024-0248-五冶钢构-南充市医学院项目</v>
      </c>
      <c r="R1063" s="15"/>
    </row>
    <row r="1064" hidden="1" spans="2:18">
      <c r="B1064" s="28" t="s">
        <v>89</v>
      </c>
      <c r="C1064" s="58">
        <v>45746</v>
      </c>
      <c r="D1064" s="28" t="str">
        <f>VLOOKUP(B1064,辅助信息!E:K,7,FALSE)</f>
        <v>JWDDCD2025051000019</v>
      </c>
      <c r="E1064" s="28" t="str">
        <f>VLOOKUP(F1064,辅助信息!A:B,2,FALSE)</f>
        <v>螺纹钢</v>
      </c>
      <c r="F1064" s="28" t="s">
        <v>90</v>
      </c>
      <c r="G1064" s="24">
        <v>50</v>
      </c>
      <c r="H1064" s="24">
        <f>_xlfn.XLOOKUP(C1064&amp;F1064&amp;I1064&amp;J1064,'[1]2025年已发货'!$F:$F&amp;'[1]2025年已发货'!$C:$C&amp;'[1]2025年已发货'!$G:$G&amp;'[1]2025年已发货'!$H:$H,'[1]2025年已发货'!$E:$E,"未发货")</f>
        <v>45</v>
      </c>
      <c r="I1064" s="28" t="str">
        <f>VLOOKUP(B1064,辅助信息!E:I,3,FALSE)</f>
        <v>(五冶钢构医学科学产业园建设项目房建三部-排洪渠)四川省南充市顺庆区搬罾街道学府大道二段</v>
      </c>
      <c r="J1064" s="28" t="str">
        <f>VLOOKUP(B1064,辅助信息!E:I,4,FALSE)</f>
        <v>郑林</v>
      </c>
      <c r="K1064" s="28">
        <f>VLOOKUP(J1064,辅助信息!H:I,2,FALSE)</f>
        <v>18349955455</v>
      </c>
      <c r="L1064" s="66"/>
      <c r="M1064" s="79">
        <v>45747</v>
      </c>
      <c r="O1064" s="49">
        <f ca="1" t="shared" si="38"/>
        <v>0</v>
      </c>
      <c r="P1064" s="49">
        <f ca="1" t="shared" si="37"/>
        <v>89</v>
      </c>
      <c r="Q1064" s="15" t="str">
        <f>VLOOKUP(B1064,辅助信息!E:M,9,FALSE)</f>
        <v>ZTWM-CDGS-XS-2024-0248-五冶钢构-南充市医学院项目</v>
      </c>
      <c r="R1064" s="15"/>
    </row>
    <row r="1065" hidden="1" spans="2:18">
      <c r="B1065" s="28" t="s">
        <v>89</v>
      </c>
      <c r="C1065" s="58">
        <v>45746</v>
      </c>
      <c r="D1065" s="28" t="str">
        <f>VLOOKUP(B1065,辅助信息!E:K,7,FALSE)</f>
        <v>JWDDCD2025051000019</v>
      </c>
      <c r="E1065" s="28" t="str">
        <f>VLOOKUP(F1065,辅助信息!A:B,2,FALSE)</f>
        <v>螺纹钢</v>
      </c>
      <c r="F1065" s="28" t="s">
        <v>91</v>
      </c>
      <c r="G1065" s="24">
        <v>275</v>
      </c>
      <c r="H1065" s="24">
        <f>_xlfn.XLOOKUP(C1065&amp;F1065&amp;I1065&amp;J1065,'[1]2025年已发货'!$F:$F&amp;'[1]2025年已发货'!$C:$C&amp;'[1]2025年已发货'!$G:$G&amp;'[1]2025年已发货'!$H:$H,'[1]2025年已发货'!$E:$E,"未发货")</f>
        <v>175</v>
      </c>
      <c r="I1065" s="28" t="str">
        <f>VLOOKUP(B1065,辅助信息!E:I,3,FALSE)</f>
        <v>(五冶钢构医学科学产业园建设项目房建三部-排洪渠)四川省南充市顺庆区搬罾街道学府大道二段</v>
      </c>
      <c r="J1065" s="28" t="str">
        <f>VLOOKUP(B1065,辅助信息!E:I,4,FALSE)</f>
        <v>郑林</v>
      </c>
      <c r="K1065" s="28">
        <f>VLOOKUP(J1065,辅助信息!H:I,2,FALSE)</f>
        <v>18349955455</v>
      </c>
      <c r="L1065" s="64"/>
      <c r="M1065" s="79">
        <v>45747</v>
      </c>
      <c r="O1065" s="49">
        <f ca="1" t="shared" si="38"/>
        <v>0</v>
      </c>
      <c r="P1065" s="49">
        <f ca="1" t="shared" si="37"/>
        <v>89</v>
      </c>
      <c r="Q1065" s="15" t="str">
        <f>VLOOKUP(B1065,辅助信息!E:M,9,FALSE)</f>
        <v>ZTWM-CDGS-XS-2024-0248-五冶钢构-南充市医学院项目</v>
      </c>
      <c r="R1065" s="15"/>
    </row>
    <row r="1066" hidden="1" spans="2:18">
      <c r="B1066" s="28" t="s">
        <v>127</v>
      </c>
      <c r="C1066" s="58">
        <v>45746</v>
      </c>
      <c r="D1066" s="28" t="str">
        <f>VLOOKUP(B1066,辅助信息!E:K,7,FALSE)</f>
        <v>JWDDCD2025051000019</v>
      </c>
      <c r="E1066" s="28" t="str">
        <f>VLOOKUP(F1066,辅助信息!A:B,2,FALSE)</f>
        <v>盘螺</v>
      </c>
      <c r="F1066" s="28" t="s">
        <v>49</v>
      </c>
      <c r="G1066" s="24">
        <v>4</v>
      </c>
      <c r="H1066" s="24">
        <f>_xlfn.XLOOKUP(C1066&amp;F1066&amp;I1066&amp;J1066,'[1]2025年已发货'!$F:$F&amp;'[1]2025年已发货'!$C:$C&amp;'[1]2025年已发货'!$G:$G&amp;'[1]2025年已发货'!$H:$H,'[1]2025年已发货'!$E:$E,"未发货")</f>
        <v>5</v>
      </c>
      <c r="I1066" s="28" t="str">
        <f>VLOOKUP(B1066,辅助信息!E:I,3,FALSE)</f>
        <v>(五冶钢构医学科学产业园建设项目房建三部-管网总坪)四川省南充市顺庆区搬罾街道学府大道二段</v>
      </c>
      <c r="J1066" s="28" t="str">
        <f>VLOOKUP(B1066,辅助信息!E:I,4,FALSE)</f>
        <v>郑林</v>
      </c>
      <c r="K1066" s="28">
        <f>VLOOKUP(J1066,辅助信息!H:I,2,FALSE)</f>
        <v>18349955455</v>
      </c>
      <c r="L1066" s="31" t="str">
        <f>VLOOKUP(B1066,辅助信息!E:J,6,FALSE)</f>
        <v>送货单：送货单位：南充思临新材料科技有限公司,收货单位：五冶集团川北(南充)建设有限公司,项目名称：南充医学科学产业园,送货车型13米,装货前联系收货人核实到场规格</v>
      </c>
      <c r="M1066" s="79">
        <v>45747</v>
      </c>
      <c r="O1066" s="49">
        <f ca="1" t="shared" si="38"/>
        <v>0</v>
      </c>
      <c r="P1066" s="49">
        <f ca="1" t="shared" si="37"/>
        <v>89</v>
      </c>
      <c r="Q1066" s="15" t="str">
        <f>VLOOKUP(B1066,辅助信息!E:M,9,FALSE)</f>
        <v>ZTWM-CDGS-XS-2024-0248-五冶钢构-南充市医学院项目</v>
      </c>
      <c r="R1066" s="15"/>
    </row>
    <row r="1067" hidden="1" spans="2:18">
      <c r="B1067" s="28" t="s">
        <v>127</v>
      </c>
      <c r="C1067" s="58">
        <v>45746</v>
      </c>
      <c r="D1067" s="28" t="str">
        <f>VLOOKUP(B1067,辅助信息!E:K,7,FALSE)</f>
        <v>JWDDCD2025051000019</v>
      </c>
      <c r="E1067" s="28" t="str">
        <f>VLOOKUP(F1067,辅助信息!A:B,2,FALSE)</f>
        <v>螺纹钢</v>
      </c>
      <c r="F1067" s="28" t="s">
        <v>27</v>
      </c>
      <c r="G1067" s="24">
        <v>13</v>
      </c>
      <c r="H1067" s="24">
        <f>_xlfn.XLOOKUP(C1067&amp;F1067&amp;I1067&amp;J1067,'[1]2025年已发货'!$F:$F&amp;'[1]2025年已发货'!$C:$C&amp;'[1]2025年已发货'!$G:$G&amp;'[1]2025年已发货'!$H:$H,'[1]2025年已发货'!$E:$E,"未发货")</f>
        <v>12</v>
      </c>
      <c r="I1067" s="28" t="str">
        <f>VLOOKUP(B1067,辅助信息!E:I,3,FALSE)</f>
        <v>(五冶钢构医学科学产业园建设项目房建三部-管网总坪)四川省南充市顺庆区搬罾街道学府大道二段</v>
      </c>
      <c r="J1067" s="28" t="str">
        <f>VLOOKUP(B1067,辅助信息!E:I,4,FALSE)</f>
        <v>郑林</v>
      </c>
      <c r="K1067" s="28">
        <f>VLOOKUP(J1067,辅助信息!H:I,2,FALSE)</f>
        <v>18349955455</v>
      </c>
      <c r="L1067" s="66"/>
      <c r="M1067" s="79">
        <v>45747</v>
      </c>
      <c r="O1067" s="49">
        <f ca="1" t="shared" si="38"/>
        <v>0</v>
      </c>
      <c r="P1067" s="49">
        <f ca="1" t="shared" si="37"/>
        <v>89</v>
      </c>
      <c r="Q1067" s="15" t="str">
        <f>VLOOKUP(B1067,辅助信息!E:M,9,FALSE)</f>
        <v>ZTWM-CDGS-XS-2024-0248-五冶钢构-南充市医学院项目</v>
      </c>
      <c r="R1067" s="15"/>
    </row>
    <row r="1068" hidden="1" spans="2:18">
      <c r="B1068" s="28" t="s">
        <v>127</v>
      </c>
      <c r="C1068" s="58">
        <v>45746</v>
      </c>
      <c r="D1068" s="28" t="str">
        <f>VLOOKUP(B1068,辅助信息!E:K,7,FALSE)</f>
        <v>JWDDCD2025051000019</v>
      </c>
      <c r="E1068" s="28" t="str">
        <f>VLOOKUP(F1068,辅助信息!A:B,2,FALSE)</f>
        <v>螺纹钢</v>
      </c>
      <c r="F1068" s="28" t="s">
        <v>19</v>
      </c>
      <c r="G1068" s="24">
        <v>18</v>
      </c>
      <c r="H1068" s="24">
        <f>_xlfn.XLOOKUP(C1068&amp;F1068&amp;I1068&amp;J1068,'[1]2025年已发货'!$F:$F&amp;'[1]2025年已发货'!$C:$C&amp;'[1]2025年已发货'!$G:$G&amp;'[1]2025年已发货'!$H:$H,'[1]2025年已发货'!$E:$E,"未发货")</f>
        <v>18</v>
      </c>
      <c r="I1068" s="28" t="str">
        <f>VLOOKUP(B1068,辅助信息!E:I,3,FALSE)</f>
        <v>(五冶钢构医学科学产业园建设项目房建三部-管网总坪)四川省南充市顺庆区搬罾街道学府大道二段</v>
      </c>
      <c r="J1068" s="28" t="str">
        <f>VLOOKUP(B1068,辅助信息!E:I,4,FALSE)</f>
        <v>郑林</v>
      </c>
      <c r="K1068" s="28">
        <f>VLOOKUP(J1068,辅助信息!H:I,2,FALSE)</f>
        <v>18349955455</v>
      </c>
      <c r="L1068" s="64"/>
      <c r="M1068" s="79">
        <v>45747</v>
      </c>
      <c r="O1068" s="49">
        <f ca="1" t="shared" si="38"/>
        <v>0</v>
      </c>
      <c r="P1068" s="49">
        <f ca="1" t="shared" si="37"/>
        <v>89</v>
      </c>
      <c r="Q1068" s="15" t="str">
        <f>VLOOKUP(B1068,辅助信息!E:M,9,FALSE)</f>
        <v>ZTWM-CDGS-XS-2024-0248-五冶钢构-南充市医学院项目</v>
      </c>
      <c r="R1068" s="15"/>
    </row>
    <row r="1069" hidden="1" spans="2:18">
      <c r="B1069" s="28" t="s">
        <v>69</v>
      </c>
      <c r="C1069" s="58">
        <v>45766</v>
      </c>
      <c r="D1069" s="28" t="str">
        <f>VLOOKUP(B1069,辅助信息!E:K,7,FALSE)</f>
        <v>JWDDCD2025052800131</v>
      </c>
      <c r="E1069" s="28" t="str">
        <f>VLOOKUP(F1069,辅助信息!A:B,2,FALSE)</f>
        <v>螺纹钢</v>
      </c>
      <c r="F1069" s="28" t="s">
        <v>45</v>
      </c>
      <c r="G1069" s="24">
        <v>3</v>
      </c>
      <c r="H1069" s="24">
        <f>_xlfn.XLOOKUP(C1069&amp;F1069&amp;I1069&amp;J1069,'[1]2025年已发货'!$F:$F&amp;'[1]2025年已发货'!$C:$C&amp;'[1]2025年已发货'!$G:$G&amp;'[1]2025年已发货'!$H:$H,'[1]2025年已发货'!$E:$E,"未发货")</f>
        <v>3</v>
      </c>
      <c r="I1069" s="28" t="str">
        <f>VLOOKUP(B1069,辅助信息!E:I,3,FALSE)</f>
        <v>（商投建工达州中医药科技园-4工区-2号楼）达州市通川区达州中医药职业学院犀牛大道北段</v>
      </c>
      <c r="J1069" s="28" t="str">
        <f>VLOOKUP(B1069,辅助信息!E:I,4,FALSE)</f>
        <v>张扬</v>
      </c>
      <c r="K1069" s="28">
        <f>VLOOKUP(J1069,辅助信息!H:I,2,FALSE)</f>
        <v>18381904567</v>
      </c>
      <c r="L1069" s="94" t="str">
        <f>VLOOKUP(B1069,辅助信息!E:J,6,FALSE)</f>
        <v>控制炉批号！多了现场不收！,优先安排达钢,提前联系到场规格及数量</v>
      </c>
      <c r="M1069" s="79">
        <v>45768</v>
      </c>
      <c r="O1069" s="49">
        <f ca="1" t="shared" si="38"/>
        <v>0</v>
      </c>
      <c r="P1069" s="49">
        <f ca="1" t="shared" si="37"/>
        <v>68</v>
      </c>
      <c r="Q1069" s="15" t="str">
        <f>VLOOKUP(B1069,辅助信息!E:M,9,FALSE)</f>
        <v>ZTWM-CDGS-XS-2024-0134-商投建工达州中医药科技成果示范园项目</v>
      </c>
      <c r="R1069" s="15" t="str">
        <f>_xlfn._xlws.FILTER(辅助信息!D:D,辅助信息!E:E=B1069)</f>
        <v>商投建工达州中医药科技园</v>
      </c>
    </row>
    <row r="1070" hidden="1" spans="2:18">
      <c r="B1070" s="28" t="s">
        <v>69</v>
      </c>
      <c r="C1070" s="58">
        <v>45766</v>
      </c>
      <c r="D1070" s="28" t="str">
        <f>VLOOKUP(B1070,辅助信息!E:K,7,FALSE)</f>
        <v>JWDDCD2025052800131</v>
      </c>
      <c r="E1070" s="28" t="str">
        <f>VLOOKUP(F1070,辅助信息!A:B,2,FALSE)</f>
        <v>螺纹钢</v>
      </c>
      <c r="F1070" s="28" t="s">
        <v>21</v>
      </c>
      <c r="G1070" s="24">
        <v>12</v>
      </c>
      <c r="H1070" s="24">
        <f>_xlfn.XLOOKUP(C1070&amp;F1070&amp;I1070&amp;J1070,'[1]2025年已发货'!$F:$F&amp;'[1]2025年已发货'!$C:$C&amp;'[1]2025年已发货'!$G:$G&amp;'[1]2025年已发货'!$H:$H,'[1]2025年已发货'!$E:$E,"未发货")</f>
        <v>12</v>
      </c>
      <c r="I1070" s="28" t="str">
        <f>VLOOKUP(B1070,辅助信息!E:I,3,FALSE)</f>
        <v>（商投建工达州中医药科技园-4工区-2号楼）达州市通川区达州中医药职业学院犀牛大道北段</v>
      </c>
      <c r="J1070" s="28" t="str">
        <f>VLOOKUP(B1070,辅助信息!E:I,4,FALSE)</f>
        <v>张扬</v>
      </c>
      <c r="K1070" s="28">
        <f>VLOOKUP(J1070,辅助信息!H:I,2,FALSE)</f>
        <v>18381904567</v>
      </c>
      <c r="L1070" s="94" t="str">
        <f>VLOOKUP(B1070,辅助信息!E:J,6,FALSE)</f>
        <v>控制炉批号！多了现场不收！,优先安排达钢,提前联系到场规格及数量</v>
      </c>
      <c r="M1070" s="79">
        <v>45768</v>
      </c>
      <c r="O1070" s="49">
        <f ca="1" t="shared" si="38"/>
        <v>0</v>
      </c>
      <c r="P1070" s="49">
        <f ca="1" t="shared" si="37"/>
        <v>68</v>
      </c>
      <c r="Q1070" s="15" t="str">
        <f>VLOOKUP(B1070,辅助信息!E:M,9,FALSE)</f>
        <v>ZTWM-CDGS-XS-2024-0134-商投建工达州中医药科技成果示范园项目</v>
      </c>
      <c r="R1070" s="15" t="str">
        <f>_xlfn._xlws.FILTER(辅助信息!D:D,辅助信息!E:E=B1070)</f>
        <v>商投建工达州中医药科技园</v>
      </c>
    </row>
    <row r="1071" hidden="1" spans="2:18">
      <c r="B1071" s="28" t="s">
        <v>69</v>
      </c>
      <c r="C1071" s="58">
        <v>45766</v>
      </c>
      <c r="D1071" s="28" t="str">
        <f>VLOOKUP(B1071,辅助信息!E:K,7,FALSE)</f>
        <v>JWDDCD2025052800131</v>
      </c>
      <c r="E1071" s="28" t="str">
        <f>VLOOKUP(F1071,辅助信息!A:B,2,FALSE)</f>
        <v>螺纹钢</v>
      </c>
      <c r="F1071" s="28" t="s">
        <v>58</v>
      </c>
      <c r="G1071" s="24">
        <v>9</v>
      </c>
      <c r="H1071" s="24">
        <f>_xlfn.XLOOKUP(C1071&amp;F1071&amp;I1071&amp;J1071,'[1]2025年已发货'!$F:$F&amp;'[1]2025年已发货'!$C:$C&amp;'[1]2025年已发货'!$G:$G&amp;'[1]2025年已发货'!$H:$H,'[1]2025年已发货'!$E:$E,"未发货")</f>
        <v>9</v>
      </c>
      <c r="I1071" s="28" t="str">
        <f>VLOOKUP(B1071,辅助信息!E:I,3,FALSE)</f>
        <v>（商投建工达州中医药科技园-4工区-2号楼）达州市通川区达州中医药职业学院犀牛大道北段</v>
      </c>
      <c r="J1071" s="28" t="str">
        <f>VLOOKUP(B1071,辅助信息!E:I,4,FALSE)</f>
        <v>张扬</v>
      </c>
      <c r="K1071" s="28">
        <f>VLOOKUP(J1071,辅助信息!H:I,2,FALSE)</f>
        <v>18381904567</v>
      </c>
      <c r="L1071" s="94" t="str">
        <f>VLOOKUP(B1071,辅助信息!E:J,6,FALSE)</f>
        <v>控制炉批号！多了现场不收！,优先安排达钢,提前联系到场规格及数量</v>
      </c>
      <c r="M1071" s="79">
        <v>45768</v>
      </c>
      <c r="O1071" s="49">
        <f ca="1" t="shared" si="38"/>
        <v>0</v>
      </c>
      <c r="P1071" s="49">
        <f ca="1" t="shared" si="37"/>
        <v>68</v>
      </c>
      <c r="Q1071" s="15" t="str">
        <f>VLOOKUP(B1071,辅助信息!E:M,9,FALSE)</f>
        <v>ZTWM-CDGS-XS-2024-0134-商投建工达州中医药科技成果示范园项目</v>
      </c>
      <c r="R1071" s="15" t="str">
        <f>_xlfn._xlws.FILTER(辅助信息!D:D,辅助信息!E:E=B1071)</f>
        <v>商投建工达州中医药科技园</v>
      </c>
    </row>
    <row r="1072" hidden="1" spans="2:18">
      <c r="B1072" s="28" t="s">
        <v>69</v>
      </c>
      <c r="C1072" s="58">
        <v>45766</v>
      </c>
      <c r="D1072" s="28" t="str">
        <f>VLOOKUP(B1072,辅助信息!E:K,7,FALSE)</f>
        <v>JWDDCD2025052800131</v>
      </c>
      <c r="E1072" s="28" t="str">
        <f>VLOOKUP(F1072,辅助信息!A:B,2,FALSE)</f>
        <v>螺纹钢</v>
      </c>
      <c r="F1072" s="28" t="s">
        <v>46</v>
      </c>
      <c r="G1072" s="24">
        <v>9</v>
      </c>
      <c r="H1072" s="24">
        <f>_xlfn.XLOOKUP(C1072&amp;F1072&amp;I1072&amp;J1072,'[1]2025年已发货'!$F:$F&amp;'[1]2025年已发货'!$C:$C&amp;'[1]2025年已发货'!$G:$G&amp;'[1]2025年已发货'!$H:$H,'[1]2025年已发货'!$E:$E,"未发货")</f>
        <v>9</v>
      </c>
      <c r="I1072" s="28" t="str">
        <f>VLOOKUP(B1072,辅助信息!E:I,3,FALSE)</f>
        <v>（商投建工达州中医药科技园-4工区-2号楼）达州市通川区达州中医药职业学院犀牛大道北段</v>
      </c>
      <c r="J1072" s="28" t="str">
        <f>VLOOKUP(B1072,辅助信息!E:I,4,FALSE)</f>
        <v>张扬</v>
      </c>
      <c r="K1072" s="28">
        <f>VLOOKUP(J1072,辅助信息!H:I,2,FALSE)</f>
        <v>18381904567</v>
      </c>
      <c r="L1072" s="94" t="str">
        <f>VLOOKUP(B1072,辅助信息!E:J,6,FALSE)</f>
        <v>控制炉批号！多了现场不收！,优先安排达钢,提前联系到场规格及数量</v>
      </c>
      <c r="M1072" s="79">
        <v>45768</v>
      </c>
      <c r="O1072" s="49">
        <f ca="1" t="shared" si="38"/>
        <v>0</v>
      </c>
      <c r="P1072" s="49">
        <f ca="1" t="shared" si="37"/>
        <v>68</v>
      </c>
      <c r="Q1072" s="15" t="str">
        <f>VLOOKUP(B1072,辅助信息!E:M,9,FALSE)</f>
        <v>ZTWM-CDGS-XS-2024-0134-商投建工达州中医药科技成果示范园项目</v>
      </c>
      <c r="R1072" s="15" t="str">
        <f>_xlfn._xlws.FILTER(辅助信息!D:D,辅助信息!E:E=B1072)</f>
        <v>商投建工达州中医药科技园</v>
      </c>
    </row>
    <row r="1073" hidden="1" spans="1:18">
      <c r="A1073" s="49">
        <f>G1073-H1073</f>
        <v>0</v>
      </c>
      <c r="B1073" s="28" t="s">
        <v>128</v>
      </c>
      <c r="C1073" s="58">
        <v>45767</v>
      </c>
      <c r="D1073" s="28" t="e">
        <f>VLOOKUP(B1073,辅助信息!E:K,7,FALSE)</f>
        <v>#N/A</v>
      </c>
      <c r="E1073" s="28" t="str">
        <f>VLOOKUP(F1073,辅助信息!A:B,2,FALSE)</f>
        <v>盘螺</v>
      </c>
      <c r="F1073" s="28" t="s">
        <v>41</v>
      </c>
      <c r="G1073" s="24">
        <v>5</v>
      </c>
      <c r="H1073" s="24">
        <v>5</v>
      </c>
      <c r="I1073" s="28" t="e">
        <f>VLOOKUP(B1073,辅助信息!E:I,3,FALSE)</f>
        <v>#N/A</v>
      </c>
      <c r="J1073" s="28" t="e">
        <f>VLOOKUP(B1073,辅助信息!E:I,4,FALSE)</f>
        <v>#N/A</v>
      </c>
      <c r="K1073" s="28" t="e">
        <f>VLOOKUP(J1073,辅助信息!H:I,2,FALSE)</f>
        <v>#N/A</v>
      </c>
      <c r="L1073" s="94" t="e">
        <f>VLOOKUP(B1073,辅助信息!E:J,6,FALSE)</f>
        <v>#N/A</v>
      </c>
      <c r="M1073" s="79">
        <v>45768</v>
      </c>
      <c r="O1073" s="49">
        <f ca="1" t="shared" si="38"/>
        <v>0</v>
      </c>
      <c r="P1073" s="49">
        <f ca="1" t="shared" si="37"/>
        <v>68</v>
      </c>
      <c r="Q1073" s="15" t="e">
        <f>VLOOKUP(B1073,辅助信息!E:M,9,FALSE)</f>
        <v>#N/A</v>
      </c>
      <c r="R1073" s="15" vm="1" t="e">
        <f>_xlfn._xlws.FILTER(辅助信息!D:D,辅助信息!E:E=B1073)</f>
        <v>#VALUE!</v>
      </c>
    </row>
    <row r="1074" hidden="1" spans="1:18">
      <c r="A1074" s="49">
        <f>G1074-H1074</f>
        <v>0</v>
      </c>
      <c r="B1074" s="28" t="s">
        <v>128</v>
      </c>
      <c r="C1074" s="58">
        <v>45767</v>
      </c>
      <c r="D1074" s="28" t="e">
        <f>VLOOKUP(B1074,辅助信息!E:K,7,FALSE)</f>
        <v>#N/A</v>
      </c>
      <c r="E1074" s="28" t="str">
        <f>VLOOKUP(F1074,辅助信息!A:B,2,FALSE)</f>
        <v>螺纹钢</v>
      </c>
      <c r="F1074" s="28" t="s">
        <v>30</v>
      </c>
      <c r="G1074" s="24">
        <v>30</v>
      </c>
      <c r="H1074" s="24">
        <v>30</v>
      </c>
      <c r="I1074" s="28" t="e">
        <f>VLOOKUP(B1074,辅助信息!E:I,3,FALSE)</f>
        <v>#N/A</v>
      </c>
      <c r="J1074" s="28" t="e">
        <f>VLOOKUP(B1074,辅助信息!E:I,4,FALSE)</f>
        <v>#N/A</v>
      </c>
      <c r="K1074" s="28" t="e">
        <f>VLOOKUP(J1074,辅助信息!H:I,2,FALSE)</f>
        <v>#N/A</v>
      </c>
      <c r="L1074" s="94" t="e">
        <f>VLOOKUP(B1074,辅助信息!E:J,6,FALSE)</f>
        <v>#N/A</v>
      </c>
      <c r="M1074" s="79">
        <v>45768</v>
      </c>
      <c r="O1074" s="49">
        <f ca="1" t="shared" si="38"/>
        <v>0</v>
      </c>
      <c r="P1074" s="49">
        <f ca="1" t="shared" si="37"/>
        <v>68</v>
      </c>
      <c r="Q1074" s="15" t="e">
        <f>VLOOKUP(B1074,辅助信息!E:M,9,FALSE)</f>
        <v>#N/A</v>
      </c>
      <c r="R1074" s="15" vm="1" t="e">
        <f>_xlfn._xlws.FILTER(辅助信息!D:D,辅助信息!E:E=B1074)</f>
        <v>#VALUE!</v>
      </c>
    </row>
    <row r="1075" hidden="1" spans="2:18">
      <c r="B1075" s="28" t="s">
        <v>64</v>
      </c>
      <c r="C1075" s="58">
        <v>45767</v>
      </c>
      <c r="D1075" s="28" t="str">
        <f>VLOOKUP(B1075,辅助信息!E:K,7,FALSE)</f>
        <v>JWDDCD2024102400111</v>
      </c>
      <c r="E1075" s="28" t="str">
        <f>VLOOKUP(F1075,辅助信息!A:B,2,FALSE)</f>
        <v>螺纹钢</v>
      </c>
      <c r="F1075" s="28" t="s">
        <v>19</v>
      </c>
      <c r="G1075" s="24">
        <v>15</v>
      </c>
      <c r="H1075" s="24" t="str">
        <f>_xlfn.XLOOKUP(C1075&amp;F1075&amp;I1075&amp;J1075,'[1]2025年已发货'!$F:$F&amp;'[1]2025年已发货'!$C:$C&amp;'[1]2025年已发货'!$G:$G&amp;'[1]2025年已发货'!$H:$H,'[1]2025年已发货'!$E:$E,"未发货")</f>
        <v>未发货</v>
      </c>
      <c r="I1075" s="28" t="str">
        <f>VLOOKUP(B1075,辅助信息!E:I,3,FALSE)</f>
        <v>（五冶达州国道542项目-三工区桥梁3工段）四川省达州市达川区赵固镇水文村原村委会下300米</v>
      </c>
      <c r="J1075" s="28" t="str">
        <f>VLOOKUP(B1075,辅助信息!E:I,4,FALSE)</f>
        <v>李代茂</v>
      </c>
      <c r="K1075" s="28">
        <f>VLOOKUP(J1075,辅助信息!H:I,2,FALSE)</f>
        <v>18302833536</v>
      </c>
      <c r="L1075" s="94" t="str">
        <f>VLOOKUP(B1075,辅助信息!E:J,6,FALSE)</f>
        <v>五冶建设送货单,送货车型9.6米,装货前联系收货人核实到场规格,没提前告知进场规格现场不给予接收</v>
      </c>
      <c r="M1075" s="79">
        <v>45768</v>
      </c>
      <c r="O1075" s="49">
        <f ca="1" t="shared" si="38"/>
        <v>0</v>
      </c>
      <c r="P1075" s="49">
        <f ca="1" t="shared" si="37"/>
        <v>68</v>
      </c>
      <c r="Q1075" s="15" t="str">
        <f>VLOOKUP(B1075,辅助信息!E:M,9,FALSE)</f>
        <v>ZTWM-CDGS-XS-2024-0181-五冶天府-国道542项目（二批次）</v>
      </c>
      <c r="R1075" s="15" t="str">
        <f>_xlfn._xlws.FILTER(辅助信息!D:D,辅助信息!E:E=B1075)</f>
        <v>五冶达州国道542项目</v>
      </c>
    </row>
    <row r="1076" hidden="1" spans="2:18">
      <c r="B1076" s="28" t="s">
        <v>64</v>
      </c>
      <c r="C1076" s="58">
        <v>45767</v>
      </c>
      <c r="D1076" s="28" t="str">
        <f>VLOOKUP(B1076,辅助信息!E:K,7,FALSE)</f>
        <v>JWDDCD2024102400111</v>
      </c>
      <c r="E1076" s="28" t="str">
        <f>VLOOKUP(F1076,辅助信息!A:B,2,FALSE)</f>
        <v>螺纹钢</v>
      </c>
      <c r="F1076" s="28" t="s">
        <v>32</v>
      </c>
      <c r="G1076" s="24">
        <v>6</v>
      </c>
      <c r="H1076" s="24" t="str">
        <f>_xlfn.XLOOKUP(C1076&amp;F1076&amp;I1076&amp;J1076,'[1]2025年已发货'!$F:$F&amp;'[1]2025年已发货'!$C:$C&amp;'[1]2025年已发货'!$G:$G&amp;'[1]2025年已发货'!$H:$H,'[1]2025年已发货'!$E:$E,"未发货")</f>
        <v>未发货</v>
      </c>
      <c r="I1076" s="28" t="str">
        <f>VLOOKUP(B1076,辅助信息!E:I,3,FALSE)</f>
        <v>（五冶达州国道542项目-三工区桥梁3工段）四川省达州市达川区赵固镇水文村原村委会下300米</v>
      </c>
      <c r="J1076" s="28" t="str">
        <f>VLOOKUP(B1076,辅助信息!E:I,4,FALSE)</f>
        <v>李代茂</v>
      </c>
      <c r="K1076" s="28">
        <f>VLOOKUP(J1076,辅助信息!H:I,2,FALSE)</f>
        <v>18302833536</v>
      </c>
      <c r="L1076" s="94" t="str">
        <f>VLOOKUP(B1076,辅助信息!E:J,6,FALSE)</f>
        <v>五冶建设送货单,送货车型9.6米,装货前联系收货人核实到场规格,没提前告知进场规格现场不给予接收</v>
      </c>
      <c r="M1076" s="79">
        <v>45768</v>
      </c>
      <c r="O1076" s="49">
        <f ca="1" t="shared" si="38"/>
        <v>0</v>
      </c>
      <c r="P1076" s="49">
        <f ca="1" t="shared" ref="P1076:P1139" si="39">IF(M1076="","",IF(N1076&lt;&gt;"",MAX(N1076-M1076,0),IF(TODAY()&gt;M1076,TODAY()-M1076,0)))</f>
        <v>68</v>
      </c>
      <c r="Q1076" s="15" t="str">
        <f>VLOOKUP(B1076,辅助信息!E:M,9,FALSE)</f>
        <v>ZTWM-CDGS-XS-2024-0181-五冶天府-国道542项目（二批次）</v>
      </c>
      <c r="R1076" s="15" t="str">
        <f>_xlfn._xlws.FILTER(辅助信息!D:D,辅助信息!E:E=B1076)</f>
        <v>五冶达州国道542项目</v>
      </c>
    </row>
    <row r="1077" hidden="1" spans="2:18">
      <c r="B1077" s="28" t="s">
        <v>64</v>
      </c>
      <c r="C1077" s="58">
        <v>45767</v>
      </c>
      <c r="D1077" s="28" t="str">
        <f>VLOOKUP(B1077,辅助信息!E:K,7,FALSE)</f>
        <v>JWDDCD2024102400111</v>
      </c>
      <c r="E1077" s="28" t="str">
        <f>VLOOKUP(F1077,辅助信息!A:B,2,FALSE)</f>
        <v>螺纹钢</v>
      </c>
      <c r="F1077" s="28" t="s">
        <v>28</v>
      </c>
      <c r="G1077" s="24">
        <v>6</v>
      </c>
      <c r="H1077" s="24" t="str">
        <f>_xlfn.XLOOKUP(C1077&amp;F1077&amp;I1077&amp;J1077,'[1]2025年已发货'!$F:$F&amp;'[1]2025年已发货'!$C:$C&amp;'[1]2025年已发货'!$G:$G&amp;'[1]2025年已发货'!$H:$H,'[1]2025年已发货'!$E:$E,"未发货")</f>
        <v>未发货</v>
      </c>
      <c r="I1077" s="28" t="str">
        <f>VLOOKUP(B1077,辅助信息!E:I,3,FALSE)</f>
        <v>（五冶达州国道542项目-三工区桥梁3工段）四川省达州市达川区赵固镇水文村原村委会下300米</v>
      </c>
      <c r="J1077" s="28" t="str">
        <f>VLOOKUP(B1077,辅助信息!E:I,4,FALSE)</f>
        <v>李代茂</v>
      </c>
      <c r="K1077" s="28">
        <f>VLOOKUP(J1077,辅助信息!H:I,2,FALSE)</f>
        <v>18302833536</v>
      </c>
      <c r="L1077" s="94" t="str">
        <f>VLOOKUP(B1077,辅助信息!E:J,6,FALSE)</f>
        <v>五冶建设送货单,送货车型9.6米,装货前联系收货人核实到场规格,没提前告知进场规格现场不给予接收</v>
      </c>
      <c r="M1077" s="79">
        <v>45768</v>
      </c>
      <c r="O1077" s="49">
        <f ca="1" t="shared" si="38"/>
        <v>0</v>
      </c>
      <c r="P1077" s="49">
        <f ca="1" t="shared" si="39"/>
        <v>68</v>
      </c>
      <c r="Q1077" s="15" t="str">
        <f>VLOOKUP(B1077,辅助信息!E:M,9,FALSE)</f>
        <v>ZTWM-CDGS-XS-2024-0181-五冶天府-国道542项目（二批次）</v>
      </c>
      <c r="R1077" s="15" t="str">
        <f>_xlfn._xlws.FILTER(辅助信息!D:D,辅助信息!E:E=B1077)</f>
        <v>五冶达州国道542项目</v>
      </c>
    </row>
    <row r="1078" hidden="1" spans="2:18">
      <c r="B1078" s="28" t="s">
        <v>64</v>
      </c>
      <c r="C1078" s="58">
        <v>45767</v>
      </c>
      <c r="D1078" s="28" t="str">
        <f>VLOOKUP(B1078,辅助信息!E:K,7,FALSE)</f>
        <v>JWDDCD2024102400111</v>
      </c>
      <c r="E1078" s="28" t="str">
        <f>VLOOKUP(F1078,辅助信息!A:B,2,FALSE)</f>
        <v>螺纹钢</v>
      </c>
      <c r="F1078" s="28" t="s">
        <v>65</v>
      </c>
      <c r="G1078" s="24">
        <v>21</v>
      </c>
      <c r="H1078" s="24" t="str">
        <f>_xlfn.XLOOKUP(C1078&amp;F1078&amp;I1078&amp;J1078,'[1]2025年已发货'!$F:$F&amp;'[1]2025年已发货'!$C:$C&amp;'[1]2025年已发货'!$G:$G&amp;'[1]2025年已发货'!$H:$H,'[1]2025年已发货'!$E:$E,"未发货")</f>
        <v>未发货</v>
      </c>
      <c r="I1078" s="28" t="str">
        <f>VLOOKUP(B1078,辅助信息!E:I,3,FALSE)</f>
        <v>（五冶达州国道542项目-三工区桥梁3工段）四川省达州市达川区赵固镇水文村原村委会下300米</v>
      </c>
      <c r="J1078" s="28" t="str">
        <f>VLOOKUP(B1078,辅助信息!E:I,4,FALSE)</f>
        <v>李代茂</v>
      </c>
      <c r="K1078" s="28">
        <f>VLOOKUP(J1078,辅助信息!H:I,2,FALSE)</f>
        <v>18302833536</v>
      </c>
      <c r="L1078" s="94" t="str">
        <f>VLOOKUP(B1078,辅助信息!E:J,6,FALSE)</f>
        <v>五冶建设送货单,送货车型9.6米,装货前联系收货人核实到场规格,没提前告知进场规格现场不给予接收</v>
      </c>
      <c r="M1078" s="79">
        <v>45768</v>
      </c>
      <c r="O1078" s="49">
        <f ca="1" t="shared" si="38"/>
        <v>0</v>
      </c>
      <c r="P1078" s="49">
        <f ca="1" t="shared" si="39"/>
        <v>68</v>
      </c>
      <c r="Q1078" s="15" t="str">
        <f>VLOOKUP(B1078,辅助信息!E:M,9,FALSE)</f>
        <v>ZTWM-CDGS-XS-2024-0181-五冶天府-国道542项目（二批次）</v>
      </c>
      <c r="R1078" s="15" t="str">
        <f>_xlfn._xlws.FILTER(辅助信息!D:D,辅助信息!E:E=B1078)</f>
        <v>五冶达州国道542项目</v>
      </c>
    </row>
    <row r="1079" hidden="1" spans="2:18">
      <c r="B1079" s="28" t="s">
        <v>64</v>
      </c>
      <c r="C1079" s="58">
        <v>45767</v>
      </c>
      <c r="D1079" s="28" t="str">
        <f>VLOOKUP(B1079,辅助信息!E:K,7,FALSE)</f>
        <v>JWDDCD2024102400111</v>
      </c>
      <c r="E1079" s="28" t="str">
        <f>VLOOKUP(F1079,辅助信息!A:B,2,FALSE)</f>
        <v>螺纹钢</v>
      </c>
      <c r="F1079" s="28" t="s">
        <v>52</v>
      </c>
      <c r="G1079" s="24">
        <v>27</v>
      </c>
      <c r="H1079" s="24" t="str">
        <f>_xlfn.XLOOKUP(C1079&amp;F1079&amp;I1079&amp;J1079,'[1]2025年已发货'!$F:$F&amp;'[1]2025年已发货'!$C:$C&amp;'[1]2025年已发货'!$G:$G&amp;'[1]2025年已发货'!$H:$H,'[1]2025年已发货'!$E:$E,"未发货")</f>
        <v>未发货</v>
      </c>
      <c r="I1079" s="28" t="str">
        <f>VLOOKUP(B1079,辅助信息!E:I,3,FALSE)</f>
        <v>（五冶达州国道542项目-三工区桥梁3工段）四川省达州市达川区赵固镇水文村原村委会下300米</v>
      </c>
      <c r="J1079" s="28" t="str">
        <f>VLOOKUP(B1079,辅助信息!E:I,4,FALSE)</f>
        <v>李代茂</v>
      </c>
      <c r="K1079" s="28">
        <f>VLOOKUP(J1079,辅助信息!H:I,2,FALSE)</f>
        <v>18302833536</v>
      </c>
      <c r="L1079" s="94" t="str">
        <f>VLOOKUP(B1079,辅助信息!E:J,6,FALSE)</f>
        <v>五冶建设送货单,送货车型9.6米,装货前联系收货人核实到场规格,没提前告知进场规格现场不给予接收</v>
      </c>
      <c r="M1079" s="79">
        <v>45768</v>
      </c>
      <c r="O1079" s="49">
        <f ca="1" t="shared" si="38"/>
        <v>0</v>
      </c>
      <c r="P1079" s="49">
        <f ca="1" t="shared" si="39"/>
        <v>68</v>
      </c>
      <c r="Q1079" s="15" t="str">
        <f>VLOOKUP(B1079,辅助信息!E:M,9,FALSE)</f>
        <v>ZTWM-CDGS-XS-2024-0181-五冶天府-国道542项目（二批次）</v>
      </c>
      <c r="R1079" s="15" t="str">
        <f>_xlfn._xlws.FILTER(辅助信息!D:D,辅助信息!E:E=B1079)</f>
        <v>五冶达州国道542项目</v>
      </c>
    </row>
    <row r="1080" hidden="1" spans="2:18">
      <c r="B1080" s="28" t="s">
        <v>47</v>
      </c>
      <c r="C1080" s="58">
        <v>45767</v>
      </c>
      <c r="D1080" s="28" t="str">
        <f>VLOOKUP(B1080,辅助信息!E:K,7,FALSE)</f>
        <v>JWDDCD2025052800131</v>
      </c>
      <c r="E1080" s="28" t="str">
        <f>VLOOKUP(F1080,辅助信息!A:B,2,FALSE)</f>
        <v>盘螺</v>
      </c>
      <c r="F1080" s="28" t="s">
        <v>49</v>
      </c>
      <c r="G1080" s="24">
        <v>2</v>
      </c>
      <c r="H1080" s="24" t="str">
        <f>_xlfn.XLOOKUP(C1080&amp;F1080&amp;I1080&amp;J1080,'[1]2025年已发货'!$F:$F&amp;'[1]2025年已发货'!$C:$C&amp;'[1]2025年已发货'!$G:$G&amp;'[1]2025年已发货'!$H:$H,'[1]2025年已发货'!$E:$E,"未发货")</f>
        <v>未发货</v>
      </c>
      <c r="I1080" s="28" t="str">
        <f>VLOOKUP(B1080,辅助信息!E:I,3,FALSE)</f>
        <v>（商投建工达州中医药科技园-1工区）达州市通川区达州中医药职业学院犀牛大道北段</v>
      </c>
      <c r="J1080" s="28" t="str">
        <f>VLOOKUP(B1080,辅助信息!E:I,4,FALSE)</f>
        <v>程黄刚</v>
      </c>
      <c r="K1080" s="28">
        <f>VLOOKUP(J1080,辅助信息!H:I,2,FALSE)</f>
        <v>15108211617</v>
      </c>
      <c r="L1080" s="94" t="str">
        <f>VLOOKUP(B1080,辅助信息!E:J,6,FALSE)</f>
        <v>控制炉批号！多了现场不收！,优先安排达钢,提前联系到场规格及数量</v>
      </c>
      <c r="M1080" s="79">
        <v>45769</v>
      </c>
      <c r="O1080" s="49">
        <f ca="1" t="shared" si="38"/>
        <v>0</v>
      </c>
      <c r="P1080" s="49">
        <f ca="1" t="shared" si="39"/>
        <v>67</v>
      </c>
      <c r="Q1080" s="15" t="str">
        <f>VLOOKUP(B1080,辅助信息!E:M,9,FALSE)</f>
        <v>ZTWM-CDGS-XS-2024-0134-商投建工达州中医药科技成果示范园项目</v>
      </c>
      <c r="R1080" s="15" t="str">
        <f>_xlfn._xlws.FILTER(辅助信息!D:D,辅助信息!E:E=B1080)</f>
        <v>商投建工达州中医药科技园</v>
      </c>
    </row>
    <row r="1081" hidden="1" spans="2:18">
      <c r="B1081" s="28" t="s">
        <v>47</v>
      </c>
      <c r="C1081" s="58">
        <v>45767</v>
      </c>
      <c r="D1081" s="28" t="str">
        <f>VLOOKUP(B1081,辅助信息!E:K,7,FALSE)</f>
        <v>JWDDCD2025052800131</v>
      </c>
      <c r="E1081" s="28" t="str">
        <f>VLOOKUP(F1081,辅助信息!A:B,2,FALSE)</f>
        <v>盘螺</v>
      </c>
      <c r="F1081" s="28" t="s">
        <v>40</v>
      </c>
      <c r="G1081" s="24">
        <v>8</v>
      </c>
      <c r="H1081" s="24" t="str">
        <f>_xlfn.XLOOKUP(C1081&amp;F1081&amp;I1081&amp;J1081,'[1]2025年已发货'!$F:$F&amp;'[1]2025年已发货'!$C:$C&amp;'[1]2025年已发货'!$G:$G&amp;'[1]2025年已发货'!$H:$H,'[1]2025年已发货'!$E:$E,"未发货")</f>
        <v>未发货</v>
      </c>
      <c r="I1081" s="28" t="str">
        <f>VLOOKUP(B1081,辅助信息!E:I,3,FALSE)</f>
        <v>（商投建工达州中医药科技园-1工区）达州市通川区达州中医药职业学院犀牛大道北段</v>
      </c>
      <c r="J1081" s="28" t="str">
        <f>VLOOKUP(B1081,辅助信息!E:I,4,FALSE)</f>
        <v>程黄刚</v>
      </c>
      <c r="K1081" s="28">
        <f>VLOOKUP(J1081,辅助信息!H:I,2,FALSE)</f>
        <v>15108211617</v>
      </c>
      <c r="L1081" s="94" t="str">
        <f>VLOOKUP(B1081,辅助信息!E:J,6,FALSE)</f>
        <v>控制炉批号！多了现场不收！,优先安排达钢,提前联系到场规格及数量</v>
      </c>
      <c r="M1081" s="79">
        <v>45769</v>
      </c>
      <c r="O1081" s="49">
        <f ca="1" t="shared" si="38"/>
        <v>0</v>
      </c>
      <c r="P1081" s="49">
        <f ca="1" t="shared" si="39"/>
        <v>67</v>
      </c>
      <c r="Q1081" s="15" t="str">
        <f>VLOOKUP(B1081,辅助信息!E:M,9,FALSE)</f>
        <v>ZTWM-CDGS-XS-2024-0134-商投建工达州中医药科技成果示范园项目</v>
      </c>
      <c r="R1081" s="15" t="str">
        <f>_xlfn._xlws.FILTER(辅助信息!D:D,辅助信息!E:E=B1081)</f>
        <v>商投建工达州中医药科技园</v>
      </c>
    </row>
    <row r="1082" hidden="1" spans="2:18">
      <c r="B1082" s="28" t="s">
        <v>47</v>
      </c>
      <c r="C1082" s="58">
        <v>45767</v>
      </c>
      <c r="D1082" s="28" t="str">
        <f>VLOOKUP(B1082,辅助信息!E:K,7,FALSE)</f>
        <v>JWDDCD2025052800131</v>
      </c>
      <c r="E1082" s="28" t="str">
        <f>VLOOKUP(F1082,辅助信息!A:B,2,FALSE)</f>
        <v>盘螺</v>
      </c>
      <c r="F1082" s="28" t="s">
        <v>41</v>
      </c>
      <c r="G1082" s="24">
        <v>8</v>
      </c>
      <c r="H1082" s="24" t="str">
        <f>_xlfn.XLOOKUP(C1082&amp;F1082&amp;I1082&amp;J1082,'[1]2025年已发货'!$F:$F&amp;'[1]2025年已发货'!$C:$C&amp;'[1]2025年已发货'!$G:$G&amp;'[1]2025年已发货'!$H:$H,'[1]2025年已发货'!$E:$E,"未发货")</f>
        <v>未发货</v>
      </c>
      <c r="I1082" s="28" t="str">
        <f>VLOOKUP(B1082,辅助信息!E:I,3,FALSE)</f>
        <v>（商投建工达州中医药科技园-1工区）达州市通川区达州中医药职业学院犀牛大道北段</v>
      </c>
      <c r="J1082" s="28" t="str">
        <f>VLOOKUP(B1082,辅助信息!E:I,4,FALSE)</f>
        <v>程黄刚</v>
      </c>
      <c r="K1082" s="28">
        <f>VLOOKUP(J1082,辅助信息!H:I,2,FALSE)</f>
        <v>15108211617</v>
      </c>
      <c r="L1082" s="94" t="str">
        <f>VLOOKUP(B1082,辅助信息!E:J,6,FALSE)</f>
        <v>控制炉批号！多了现场不收！,优先安排达钢,提前联系到场规格及数量</v>
      </c>
      <c r="M1082" s="79">
        <v>45769</v>
      </c>
      <c r="O1082" s="49">
        <f ca="1" t="shared" si="38"/>
        <v>0</v>
      </c>
      <c r="P1082" s="49">
        <f ca="1" t="shared" si="39"/>
        <v>67</v>
      </c>
      <c r="Q1082" s="15" t="str">
        <f>VLOOKUP(B1082,辅助信息!E:M,9,FALSE)</f>
        <v>ZTWM-CDGS-XS-2024-0134-商投建工达州中医药科技成果示范园项目</v>
      </c>
      <c r="R1082" s="15" t="str">
        <f>_xlfn._xlws.FILTER(辅助信息!D:D,辅助信息!E:E=B1082)</f>
        <v>商投建工达州中医药科技园</v>
      </c>
    </row>
    <row r="1083" hidden="1" spans="2:18">
      <c r="B1083" s="28" t="s">
        <v>47</v>
      </c>
      <c r="C1083" s="58">
        <v>45767</v>
      </c>
      <c r="D1083" s="28" t="str">
        <f>VLOOKUP(B1083,辅助信息!E:K,7,FALSE)</f>
        <v>JWDDCD2025052800131</v>
      </c>
      <c r="E1083" s="28" t="str">
        <f>VLOOKUP(F1083,辅助信息!A:B,2,FALSE)</f>
        <v>螺纹钢</v>
      </c>
      <c r="F1083" s="28" t="s">
        <v>27</v>
      </c>
      <c r="G1083" s="24">
        <v>6</v>
      </c>
      <c r="H1083" s="24" t="str">
        <f>_xlfn.XLOOKUP(C1083&amp;F1083&amp;I1083&amp;J1083,'[1]2025年已发货'!$F:$F&amp;'[1]2025年已发货'!$C:$C&amp;'[1]2025年已发货'!$G:$G&amp;'[1]2025年已发货'!$H:$H,'[1]2025年已发货'!$E:$E,"未发货")</f>
        <v>未发货</v>
      </c>
      <c r="I1083" s="28" t="str">
        <f>VLOOKUP(B1083,辅助信息!E:I,3,FALSE)</f>
        <v>（商投建工达州中医药科技园-1工区）达州市通川区达州中医药职业学院犀牛大道北段</v>
      </c>
      <c r="J1083" s="28" t="str">
        <f>VLOOKUP(B1083,辅助信息!E:I,4,FALSE)</f>
        <v>程黄刚</v>
      </c>
      <c r="K1083" s="28">
        <f>VLOOKUP(J1083,辅助信息!H:I,2,FALSE)</f>
        <v>15108211617</v>
      </c>
      <c r="L1083" s="94" t="str">
        <f>VLOOKUP(B1083,辅助信息!E:J,6,FALSE)</f>
        <v>控制炉批号！多了现场不收！,优先安排达钢,提前联系到场规格及数量</v>
      </c>
      <c r="M1083" s="79">
        <v>45769</v>
      </c>
      <c r="O1083" s="49">
        <f ca="1" t="shared" si="38"/>
        <v>0</v>
      </c>
      <c r="P1083" s="49">
        <f ca="1" t="shared" si="39"/>
        <v>67</v>
      </c>
      <c r="Q1083" s="15" t="str">
        <f>VLOOKUP(B1083,辅助信息!E:M,9,FALSE)</f>
        <v>ZTWM-CDGS-XS-2024-0134-商投建工达州中医药科技成果示范园项目</v>
      </c>
      <c r="R1083" s="15" t="str">
        <f>_xlfn._xlws.FILTER(辅助信息!D:D,辅助信息!E:E=B1083)</f>
        <v>商投建工达州中医药科技园</v>
      </c>
    </row>
    <row r="1084" hidden="1" spans="2:18">
      <c r="B1084" s="28" t="s">
        <v>47</v>
      </c>
      <c r="C1084" s="58">
        <v>45767</v>
      </c>
      <c r="D1084" s="28" t="str">
        <f>VLOOKUP(B1084,辅助信息!E:K,7,FALSE)</f>
        <v>JWDDCD2025052800131</v>
      </c>
      <c r="E1084" s="28" t="str">
        <f>VLOOKUP(F1084,辅助信息!A:B,2,FALSE)</f>
        <v>螺纹钢</v>
      </c>
      <c r="F1084" s="28" t="s">
        <v>19</v>
      </c>
      <c r="G1084" s="24">
        <v>3</v>
      </c>
      <c r="H1084" s="24" t="str">
        <f>_xlfn.XLOOKUP(C1084&amp;F1084&amp;I1084&amp;J1084,'[1]2025年已发货'!$F:$F&amp;'[1]2025年已发货'!$C:$C&amp;'[1]2025年已发货'!$G:$G&amp;'[1]2025年已发货'!$H:$H,'[1]2025年已发货'!$E:$E,"未发货")</f>
        <v>未发货</v>
      </c>
      <c r="I1084" s="28" t="str">
        <f>VLOOKUP(B1084,辅助信息!E:I,3,FALSE)</f>
        <v>（商投建工达州中医药科技园-1工区）达州市通川区达州中医药职业学院犀牛大道北段</v>
      </c>
      <c r="J1084" s="28" t="str">
        <f>VLOOKUP(B1084,辅助信息!E:I,4,FALSE)</f>
        <v>程黄刚</v>
      </c>
      <c r="K1084" s="28">
        <f>VLOOKUP(J1084,辅助信息!H:I,2,FALSE)</f>
        <v>15108211617</v>
      </c>
      <c r="L1084" s="94" t="str">
        <f>VLOOKUP(B1084,辅助信息!E:J,6,FALSE)</f>
        <v>控制炉批号！多了现场不收！,优先安排达钢,提前联系到场规格及数量</v>
      </c>
      <c r="M1084" s="79">
        <v>45769</v>
      </c>
      <c r="O1084" s="49">
        <f ca="1" t="shared" si="38"/>
        <v>0</v>
      </c>
      <c r="P1084" s="49">
        <f ca="1" t="shared" si="39"/>
        <v>67</v>
      </c>
      <c r="Q1084" s="15" t="str">
        <f>VLOOKUP(B1084,辅助信息!E:M,9,FALSE)</f>
        <v>ZTWM-CDGS-XS-2024-0134-商投建工达州中医药科技成果示范园项目</v>
      </c>
      <c r="R1084" s="15" t="str">
        <f>_xlfn._xlws.FILTER(辅助信息!D:D,辅助信息!E:E=B1084)</f>
        <v>商投建工达州中医药科技园</v>
      </c>
    </row>
    <row r="1085" hidden="1" spans="2:18">
      <c r="B1085" s="28" t="s">
        <v>47</v>
      </c>
      <c r="C1085" s="58">
        <v>45767</v>
      </c>
      <c r="D1085" s="28" t="str">
        <f>VLOOKUP(B1085,辅助信息!E:K,7,FALSE)</f>
        <v>JWDDCD2025052800131</v>
      </c>
      <c r="E1085" s="28" t="str">
        <f>VLOOKUP(F1085,辅助信息!A:B,2,FALSE)</f>
        <v>螺纹钢</v>
      </c>
      <c r="F1085" s="28" t="s">
        <v>32</v>
      </c>
      <c r="G1085" s="24">
        <v>9</v>
      </c>
      <c r="H1085" s="24" t="str">
        <f>_xlfn.XLOOKUP(C1085&amp;F1085&amp;I1085&amp;J1085,'[1]2025年已发货'!$F:$F&amp;'[1]2025年已发货'!$C:$C&amp;'[1]2025年已发货'!$G:$G&amp;'[1]2025年已发货'!$H:$H,'[1]2025年已发货'!$E:$E,"未发货")</f>
        <v>未发货</v>
      </c>
      <c r="I1085" s="28" t="str">
        <f>VLOOKUP(B1085,辅助信息!E:I,3,FALSE)</f>
        <v>（商投建工达州中医药科技园-1工区）达州市通川区达州中医药职业学院犀牛大道北段</v>
      </c>
      <c r="J1085" s="28" t="str">
        <f>VLOOKUP(B1085,辅助信息!E:I,4,FALSE)</f>
        <v>程黄刚</v>
      </c>
      <c r="K1085" s="28">
        <f>VLOOKUP(J1085,辅助信息!H:I,2,FALSE)</f>
        <v>15108211617</v>
      </c>
      <c r="L1085" s="94" t="str">
        <f>VLOOKUP(B1085,辅助信息!E:J,6,FALSE)</f>
        <v>控制炉批号！多了现场不收！,优先安排达钢,提前联系到场规格及数量</v>
      </c>
      <c r="M1085" s="79">
        <v>45769</v>
      </c>
      <c r="O1085" s="49">
        <f ca="1" t="shared" si="38"/>
        <v>0</v>
      </c>
      <c r="P1085" s="49">
        <f ca="1" t="shared" si="39"/>
        <v>67</v>
      </c>
      <c r="Q1085" s="15" t="str">
        <f>VLOOKUP(B1085,辅助信息!E:M,9,FALSE)</f>
        <v>ZTWM-CDGS-XS-2024-0134-商投建工达州中医药科技成果示范园项目</v>
      </c>
      <c r="R1085" s="15" t="str">
        <f>_xlfn._xlws.FILTER(辅助信息!D:D,辅助信息!E:E=B1085)</f>
        <v>商投建工达州中医药科技园</v>
      </c>
    </row>
    <row r="1086" hidden="1" spans="2:18">
      <c r="B1086" s="28" t="s">
        <v>47</v>
      </c>
      <c r="C1086" s="58">
        <v>45767</v>
      </c>
      <c r="D1086" s="28" t="str">
        <f>VLOOKUP(B1086,辅助信息!E:K,7,FALSE)</f>
        <v>JWDDCD2025052800131</v>
      </c>
      <c r="E1086" s="28" t="str">
        <f>VLOOKUP(F1086,辅助信息!A:B,2,FALSE)</f>
        <v>螺纹钢</v>
      </c>
      <c r="F1086" s="28" t="s">
        <v>30</v>
      </c>
      <c r="G1086" s="24">
        <v>6</v>
      </c>
      <c r="H1086" s="24" t="str">
        <f>_xlfn.XLOOKUP(C1086&amp;F1086&amp;I1086&amp;J1086,'[1]2025年已发货'!$F:$F&amp;'[1]2025年已发货'!$C:$C&amp;'[1]2025年已发货'!$G:$G&amp;'[1]2025年已发货'!$H:$H,'[1]2025年已发货'!$E:$E,"未发货")</f>
        <v>未发货</v>
      </c>
      <c r="I1086" s="28" t="str">
        <f>VLOOKUP(B1086,辅助信息!E:I,3,FALSE)</f>
        <v>（商投建工达州中医药科技园-1工区）达州市通川区达州中医药职业学院犀牛大道北段</v>
      </c>
      <c r="J1086" s="28" t="str">
        <f>VLOOKUP(B1086,辅助信息!E:I,4,FALSE)</f>
        <v>程黄刚</v>
      </c>
      <c r="K1086" s="28">
        <f>VLOOKUP(J1086,辅助信息!H:I,2,FALSE)</f>
        <v>15108211617</v>
      </c>
      <c r="L1086" s="94" t="str">
        <f>VLOOKUP(B1086,辅助信息!E:J,6,FALSE)</f>
        <v>控制炉批号！多了现场不收！,优先安排达钢,提前联系到场规格及数量</v>
      </c>
      <c r="M1086" s="79">
        <v>45769</v>
      </c>
      <c r="O1086" s="49">
        <f ca="1" t="shared" si="38"/>
        <v>0</v>
      </c>
      <c r="P1086" s="49">
        <f ca="1" t="shared" si="39"/>
        <v>67</v>
      </c>
      <c r="Q1086" s="15" t="str">
        <f>VLOOKUP(B1086,辅助信息!E:M,9,FALSE)</f>
        <v>ZTWM-CDGS-XS-2024-0134-商投建工达州中医药科技成果示范园项目</v>
      </c>
      <c r="R1086" s="15" t="str">
        <f>_xlfn._xlws.FILTER(辅助信息!D:D,辅助信息!E:E=B1086)</f>
        <v>商投建工达州中医药科技园</v>
      </c>
    </row>
    <row r="1087" hidden="1" spans="2:18">
      <c r="B1087" s="28" t="s">
        <v>47</v>
      </c>
      <c r="C1087" s="58">
        <v>45767</v>
      </c>
      <c r="D1087" s="28" t="str">
        <f>VLOOKUP(B1087,辅助信息!E:K,7,FALSE)</f>
        <v>JWDDCD2025052800131</v>
      </c>
      <c r="E1087" s="28" t="str">
        <f>VLOOKUP(F1087,辅助信息!A:B,2,FALSE)</f>
        <v>螺纹钢</v>
      </c>
      <c r="F1087" s="28" t="s">
        <v>33</v>
      </c>
      <c r="G1087" s="24">
        <v>18</v>
      </c>
      <c r="H1087" s="24" t="str">
        <f>_xlfn.XLOOKUP(C1087&amp;F1087&amp;I1087&amp;J1087,'[1]2025年已发货'!$F:$F&amp;'[1]2025年已发货'!$C:$C&amp;'[1]2025年已发货'!$G:$G&amp;'[1]2025年已发货'!$H:$H,'[1]2025年已发货'!$E:$E,"未发货")</f>
        <v>未发货</v>
      </c>
      <c r="I1087" s="28" t="str">
        <f>VLOOKUP(B1087,辅助信息!E:I,3,FALSE)</f>
        <v>（商投建工达州中医药科技园-1工区）达州市通川区达州中医药职业学院犀牛大道北段</v>
      </c>
      <c r="J1087" s="28" t="str">
        <f>VLOOKUP(B1087,辅助信息!E:I,4,FALSE)</f>
        <v>程黄刚</v>
      </c>
      <c r="K1087" s="28">
        <f>VLOOKUP(J1087,辅助信息!H:I,2,FALSE)</f>
        <v>15108211617</v>
      </c>
      <c r="L1087" s="94" t="str">
        <f>VLOOKUP(B1087,辅助信息!E:J,6,FALSE)</f>
        <v>控制炉批号！多了现场不收！,优先安排达钢,提前联系到场规格及数量</v>
      </c>
      <c r="M1087" s="79">
        <v>45769</v>
      </c>
      <c r="O1087" s="49">
        <f ca="1" t="shared" ref="O1087:O1150" si="40">IF(OR(M1087="",N1087&lt;&gt;""),"",MAX(M1087-TODAY(),0))</f>
        <v>0</v>
      </c>
      <c r="P1087" s="49">
        <f ca="1" t="shared" si="39"/>
        <v>67</v>
      </c>
      <c r="Q1087" s="15" t="str">
        <f>VLOOKUP(B1087,辅助信息!E:M,9,FALSE)</f>
        <v>ZTWM-CDGS-XS-2024-0134-商投建工达州中医药科技成果示范园项目</v>
      </c>
      <c r="R1087" s="15" t="str">
        <f>_xlfn._xlws.FILTER(辅助信息!D:D,辅助信息!E:E=B1087)</f>
        <v>商投建工达州中医药科技园</v>
      </c>
    </row>
    <row r="1088" hidden="1" spans="2:18">
      <c r="B1088" s="28" t="s">
        <v>47</v>
      </c>
      <c r="C1088" s="58">
        <v>45767</v>
      </c>
      <c r="D1088" s="28" t="str">
        <f>VLOOKUP(B1088,辅助信息!E:K,7,FALSE)</f>
        <v>JWDDCD2025052800131</v>
      </c>
      <c r="E1088" s="28" t="str">
        <f>VLOOKUP(F1088,辅助信息!A:B,2,FALSE)</f>
        <v>螺纹钢</v>
      </c>
      <c r="F1088" s="28" t="s">
        <v>28</v>
      </c>
      <c r="G1088" s="24">
        <v>39</v>
      </c>
      <c r="H1088" s="24" t="str">
        <f>_xlfn.XLOOKUP(C1088&amp;F1088&amp;I1088&amp;J1088,'[1]2025年已发货'!$F:$F&amp;'[1]2025年已发货'!$C:$C&amp;'[1]2025年已发货'!$G:$G&amp;'[1]2025年已发货'!$H:$H,'[1]2025年已发货'!$E:$E,"未发货")</f>
        <v>未发货</v>
      </c>
      <c r="I1088" s="28" t="str">
        <f>VLOOKUP(B1088,辅助信息!E:I,3,FALSE)</f>
        <v>（商投建工达州中医药科技园-1工区）达州市通川区达州中医药职业学院犀牛大道北段</v>
      </c>
      <c r="J1088" s="28" t="str">
        <f>VLOOKUP(B1088,辅助信息!E:I,4,FALSE)</f>
        <v>程黄刚</v>
      </c>
      <c r="K1088" s="28">
        <f>VLOOKUP(J1088,辅助信息!H:I,2,FALSE)</f>
        <v>15108211617</v>
      </c>
      <c r="L1088" s="94" t="str">
        <f>VLOOKUP(B1088,辅助信息!E:J,6,FALSE)</f>
        <v>控制炉批号！多了现场不收！,优先安排达钢,提前联系到场规格及数量</v>
      </c>
      <c r="M1088" s="79">
        <v>45769</v>
      </c>
      <c r="O1088" s="49">
        <f ca="1" t="shared" si="40"/>
        <v>0</v>
      </c>
      <c r="P1088" s="49">
        <f ca="1" t="shared" si="39"/>
        <v>67</v>
      </c>
      <c r="Q1088" s="15" t="str">
        <f>VLOOKUP(B1088,辅助信息!E:M,9,FALSE)</f>
        <v>ZTWM-CDGS-XS-2024-0134-商投建工达州中医药科技成果示范园项目</v>
      </c>
      <c r="R1088" s="15" t="str">
        <f>_xlfn._xlws.FILTER(辅助信息!D:D,辅助信息!E:E=B1088)</f>
        <v>商投建工达州中医药科技园</v>
      </c>
    </row>
    <row r="1089" hidden="1" spans="2:18">
      <c r="B1089" s="28" t="s">
        <v>47</v>
      </c>
      <c r="C1089" s="58">
        <v>45767</v>
      </c>
      <c r="D1089" s="28" t="str">
        <f>VLOOKUP(B1089,辅助信息!E:K,7,FALSE)</f>
        <v>JWDDCD2025052800131</v>
      </c>
      <c r="E1089" s="28" t="str">
        <f>VLOOKUP(F1089,辅助信息!A:B,2,FALSE)</f>
        <v>螺纹钢</v>
      </c>
      <c r="F1089" s="28" t="s">
        <v>18</v>
      </c>
      <c r="G1089" s="24">
        <v>18</v>
      </c>
      <c r="H1089" s="24" t="str">
        <f>_xlfn.XLOOKUP(C1089&amp;F1089&amp;I1089&amp;J1089,'[1]2025年已发货'!$F:$F&amp;'[1]2025年已发货'!$C:$C&amp;'[1]2025年已发货'!$G:$G&amp;'[1]2025年已发货'!$H:$H,'[1]2025年已发货'!$E:$E,"未发货")</f>
        <v>未发货</v>
      </c>
      <c r="I1089" s="28" t="str">
        <f>VLOOKUP(B1089,辅助信息!E:I,3,FALSE)</f>
        <v>（商投建工达州中医药科技园-1工区）达州市通川区达州中医药职业学院犀牛大道北段</v>
      </c>
      <c r="J1089" s="28" t="str">
        <f>VLOOKUP(B1089,辅助信息!E:I,4,FALSE)</f>
        <v>程黄刚</v>
      </c>
      <c r="K1089" s="28">
        <f>VLOOKUP(J1089,辅助信息!H:I,2,FALSE)</f>
        <v>15108211617</v>
      </c>
      <c r="L1089" s="94" t="str">
        <f>VLOOKUP(B1089,辅助信息!E:J,6,FALSE)</f>
        <v>控制炉批号！多了现场不收！,优先安排达钢,提前联系到场规格及数量</v>
      </c>
      <c r="M1089" s="79">
        <v>45769</v>
      </c>
      <c r="O1089" s="49">
        <f ca="1" t="shared" si="40"/>
        <v>0</v>
      </c>
      <c r="P1089" s="49">
        <f ca="1" t="shared" si="39"/>
        <v>67</v>
      </c>
      <c r="Q1089" s="15" t="str">
        <f>VLOOKUP(B1089,辅助信息!E:M,9,FALSE)</f>
        <v>ZTWM-CDGS-XS-2024-0134-商投建工达州中医药科技成果示范园项目</v>
      </c>
      <c r="R1089" s="15" t="str">
        <f>_xlfn._xlws.FILTER(辅助信息!D:D,辅助信息!E:E=B1089)</f>
        <v>商投建工达州中医药科技园</v>
      </c>
    </row>
    <row r="1090" hidden="1" spans="2:18">
      <c r="B1090" s="28" t="s">
        <v>81</v>
      </c>
      <c r="C1090" s="58">
        <v>45770</v>
      </c>
      <c r="D1090" s="28" t="str">
        <f>VLOOKUP(B1090,辅助信息!E:K,7,FALSE)</f>
        <v>JWDDCD2025060900080</v>
      </c>
      <c r="E1090" s="28" t="str">
        <f>VLOOKUP(F1090,辅助信息!A:B,2,FALSE)</f>
        <v>高线</v>
      </c>
      <c r="F1090" s="28" t="s">
        <v>53</v>
      </c>
      <c r="G1090" s="24">
        <v>2</v>
      </c>
      <c r="H1090" s="24">
        <f>_xlfn.XLOOKUP(C1090&amp;F1090&amp;I1090&amp;J1090,'[1]2025年已发货'!$F:$F&amp;'[1]2025年已发货'!$C:$C&amp;'[1]2025年已发货'!$G:$G&amp;'[1]2025年已发货'!$H:$H,'[1]2025年已发货'!$E:$E,"未发货")</f>
        <v>2</v>
      </c>
      <c r="I1090" s="28" t="str">
        <f>VLOOKUP(B1090,辅助信息!E:I,3,FALSE)</f>
        <v>（华西简阳西城嘉苑）四川省成都市简阳市简城街道高屋村</v>
      </c>
      <c r="J1090" s="28" t="str">
        <f>VLOOKUP(B1090,辅助信息!E:I,4,FALSE)</f>
        <v>张瀚镭</v>
      </c>
      <c r="K1090" s="28">
        <f>VLOOKUP(J1090,辅助信息!H:I,2,FALSE)</f>
        <v>15884666220</v>
      </c>
      <c r="L1090" s="96" t="str">
        <f>VLOOKUP(B1090,辅助信息!E:J,6,FALSE)</f>
        <v>优先威钢发货,我方卸车,新老国标钢厂不加价可直发，因陕钢多次出现磅差，项目拒绝使用</v>
      </c>
      <c r="M1090" s="79">
        <v>45769</v>
      </c>
      <c r="O1090" s="49">
        <f ca="1" t="shared" si="40"/>
        <v>0</v>
      </c>
      <c r="P1090" s="49">
        <f ca="1" t="shared" si="39"/>
        <v>67</v>
      </c>
      <c r="Q1090" s="50" t="str">
        <f>VLOOKUP(B1090,辅助信息!E:M,9,FALSE)</f>
        <v>ZTWM-CDGS-XS-2024-0030-华西集采-简州大道</v>
      </c>
      <c r="R1090" s="50" t="str">
        <f>_xlfn._xlws.FILTER(辅助信息!D:D,辅助信息!E:E=B1090)</f>
        <v>华西简阳西城嘉苑</v>
      </c>
    </row>
    <row r="1091" hidden="1" spans="2:18">
      <c r="B1091" s="28" t="s">
        <v>81</v>
      </c>
      <c r="C1091" s="58">
        <v>45770</v>
      </c>
      <c r="D1091" s="28" t="str">
        <f>VLOOKUP(B1091,辅助信息!E:K,7,FALSE)</f>
        <v>JWDDCD2025060900080</v>
      </c>
      <c r="E1091" s="28" t="str">
        <f>VLOOKUP(F1091,辅助信息!A:B,2,FALSE)</f>
        <v>盘螺</v>
      </c>
      <c r="F1091" s="28" t="s">
        <v>40</v>
      </c>
      <c r="G1091" s="24">
        <v>5</v>
      </c>
      <c r="H1091" s="24">
        <f>_xlfn.XLOOKUP(C1091&amp;F1091&amp;I1091&amp;J1091,'[1]2025年已发货'!$F:$F&amp;'[1]2025年已发货'!$C:$C&amp;'[1]2025年已发货'!$G:$G&amp;'[1]2025年已发货'!$H:$H,'[1]2025年已发货'!$E:$E,"未发货")</f>
        <v>5</v>
      </c>
      <c r="I1091" s="28" t="str">
        <f>VLOOKUP(B1091,辅助信息!E:I,3,FALSE)</f>
        <v>（华西简阳西城嘉苑）四川省成都市简阳市简城街道高屋村</v>
      </c>
      <c r="J1091" s="28" t="str">
        <f>VLOOKUP(B1091,辅助信息!E:I,4,FALSE)</f>
        <v>张瀚镭</v>
      </c>
      <c r="K1091" s="28">
        <f>VLOOKUP(J1091,辅助信息!H:I,2,FALSE)</f>
        <v>15884666220</v>
      </c>
      <c r="L1091" s="96" t="str">
        <f>VLOOKUP(B1091,辅助信息!E:J,6,FALSE)</f>
        <v>优先威钢发货,我方卸车,新老国标钢厂不加价可直发，因陕钢多次出现磅差，项目拒绝使用</v>
      </c>
      <c r="M1091" s="79">
        <v>45769</v>
      </c>
      <c r="O1091" s="49">
        <f ca="1" t="shared" si="40"/>
        <v>0</v>
      </c>
      <c r="P1091" s="49">
        <f ca="1" t="shared" si="39"/>
        <v>67</v>
      </c>
      <c r="Q1091" s="50" t="str">
        <f>VLOOKUP(B1091,辅助信息!E:M,9,FALSE)</f>
        <v>ZTWM-CDGS-XS-2024-0030-华西集采-简州大道</v>
      </c>
      <c r="R1091" s="50" t="str">
        <f>_xlfn._xlws.FILTER(辅助信息!D:D,辅助信息!E:E=B1091)</f>
        <v>华西简阳西城嘉苑</v>
      </c>
    </row>
    <row r="1092" hidden="1" spans="2:18">
      <c r="B1092" s="28" t="s">
        <v>81</v>
      </c>
      <c r="C1092" s="58">
        <v>45770</v>
      </c>
      <c r="D1092" s="28" t="str">
        <f>VLOOKUP(B1092,辅助信息!E:K,7,FALSE)</f>
        <v>JWDDCD2025060900080</v>
      </c>
      <c r="E1092" s="28" t="str">
        <f>VLOOKUP(F1092,辅助信息!A:B,2,FALSE)</f>
        <v>盘螺</v>
      </c>
      <c r="F1092" s="28" t="s">
        <v>41</v>
      </c>
      <c r="G1092" s="24">
        <v>8</v>
      </c>
      <c r="H1092" s="24">
        <f>_xlfn.XLOOKUP(C1092&amp;F1092&amp;I1092&amp;J1092,'[1]2025年已发货'!$F:$F&amp;'[1]2025年已发货'!$C:$C&amp;'[1]2025年已发货'!$G:$G&amp;'[1]2025年已发货'!$H:$H,'[1]2025年已发货'!$E:$E,"未发货")</f>
        <v>8</v>
      </c>
      <c r="I1092" s="28" t="str">
        <f>VLOOKUP(B1092,辅助信息!E:I,3,FALSE)</f>
        <v>（华西简阳西城嘉苑）四川省成都市简阳市简城街道高屋村</v>
      </c>
      <c r="J1092" s="28" t="str">
        <f>VLOOKUP(B1092,辅助信息!E:I,4,FALSE)</f>
        <v>张瀚镭</v>
      </c>
      <c r="K1092" s="28">
        <f>VLOOKUP(J1092,辅助信息!H:I,2,FALSE)</f>
        <v>15884666220</v>
      </c>
      <c r="L1092" s="96" t="str">
        <f>VLOOKUP(B1092,辅助信息!E:J,6,FALSE)</f>
        <v>优先威钢发货,我方卸车,新老国标钢厂不加价可直发，因陕钢多次出现磅差，项目拒绝使用</v>
      </c>
      <c r="M1092" s="79">
        <v>45769</v>
      </c>
      <c r="O1092" s="49">
        <f ca="1" t="shared" si="40"/>
        <v>0</v>
      </c>
      <c r="P1092" s="49">
        <f ca="1" t="shared" si="39"/>
        <v>67</v>
      </c>
      <c r="Q1092" s="50" t="str">
        <f>VLOOKUP(B1092,辅助信息!E:M,9,FALSE)</f>
        <v>ZTWM-CDGS-XS-2024-0030-华西集采-简州大道</v>
      </c>
      <c r="R1092" s="50" t="str">
        <f>_xlfn._xlws.FILTER(辅助信息!D:D,辅助信息!E:E=B1092)</f>
        <v>华西简阳西城嘉苑</v>
      </c>
    </row>
    <row r="1093" hidden="1" spans="2:18">
      <c r="B1093" s="28" t="s">
        <v>81</v>
      </c>
      <c r="C1093" s="58">
        <v>45770</v>
      </c>
      <c r="D1093" s="28" t="str">
        <f>VLOOKUP(B1093,辅助信息!E:K,7,FALSE)</f>
        <v>JWDDCD2025060900080</v>
      </c>
      <c r="E1093" s="28" t="str">
        <f>VLOOKUP(F1093,辅助信息!A:B,2,FALSE)</f>
        <v>盘螺</v>
      </c>
      <c r="F1093" s="28" t="s">
        <v>26</v>
      </c>
      <c r="G1093" s="24">
        <v>22</v>
      </c>
      <c r="H1093" s="24" t="str">
        <f>_xlfn.XLOOKUP(C1093&amp;F1093&amp;I1093&amp;J1093,'[1]2025年已发货'!$F:$F&amp;'[1]2025年已发货'!$C:$C&amp;'[1]2025年已发货'!$G:$G&amp;'[1]2025年已发货'!$H:$H,'[1]2025年已发货'!$E:$E,"未发货")</f>
        <v>未发货</v>
      </c>
      <c r="I1093" s="28" t="str">
        <f>VLOOKUP(B1093,辅助信息!E:I,3,FALSE)</f>
        <v>（华西简阳西城嘉苑）四川省成都市简阳市简城街道高屋村</v>
      </c>
      <c r="J1093" s="28" t="str">
        <f>VLOOKUP(B1093,辅助信息!E:I,4,FALSE)</f>
        <v>张瀚镭</v>
      </c>
      <c r="K1093" s="28">
        <f>VLOOKUP(J1093,辅助信息!H:I,2,FALSE)</f>
        <v>15884666220</v>
      </c>
      <c r="L1093" s="96" t="str">
        <f>VLOOKUP(B1093,辅助信息!E:J,6,FALSE)</f>
        <v>优先威钢发货,我方卸车,新老国标钢厂不加价可直发，因陕钢多次出现磅差，项目拒绝使用</v>
      </c>
      <c r="M1093" s="79">
        <v>45769</v>
      </c>
      <c r="O1093" s="49">
        <f ca="1" t="shared" si="40"/>
        <v>0</v>
      </c>
      <c r="P1093" s="49">
        <f ca="1" t="shared" si="39"/>
        <v>67</v>
      </c>
      <c r="Q1093" s="50" t="str">
        <f>VLOOKUP(B1093,辅助信息!E:M,9,FALSE)</f>
        <v>ZTWM-CDGS-XS-2024-0030-华西集采-简州大道</v>
      </c>
      <c r="R1093" s="50" t="str">
        <f>_xlfn._xlws.FILTER(辅助信息!D:D,辅助信息!E:E=B1093)</f>
        <v>华西简阳西城嘉苑</v>
      </c>
    </row>
    <row r="1094" hidden="1" spans="2:18">
      <c r="B1094" s="28" t="s">
        <v>81</v>
      </c>
      <c r="C1094" s="58">
        <v>45770</v>
      </c>
      <c r="D1094" s="28" t="str">
        <f>VLOOKUP(B1094,辅助信息!E:K,7,FALSE)</f>
        <v>JWDDCD2025060900080</v>
      </c>
      <c r="E1094" s="28" t="str">
        <f>VLOOKUP(F1094,辅助信息!A:B,2,FALSE)</f>
        <v>螺纹钢</v>
      </c>
      <c r="F1094" s="28" t="s">
        <v>32</v>
      </c>
      <c r="G1094" s="24">
        <v>35</v>
      </c>
      <c r="H1094" s="24">
        <f>_xlfn.XLOOKUP(C1094&amp;F1094&amp;I1094&amp;J1094,'[1]2025年已发货'!$F:$F&amp;'[1]2025年已发货'!$C:$C&amp;'[1]2025年已发货'!$G:$G&amp;'[1]2025年已发货'!$H:$H,'[1]2025年已发货'!$E:$E,"未发货")</f>
        <v>35</v>
      </c>
      <c r="I1094" s="28" t="str">
        <f>VLOOKUP(B1094,辅助信息!E:I,3,FALSE)</f>
        <v>（华西简阳西城嘉苑）四川省成都市简阳市简城街道高屋村</v>
      </c>
      <c r="J1094" s="28" t="str">
        <f>VLOOKUP(B1094,辅助信息!E:I,4,FALSE)</f>
        <v>张瀚镭</v>
      </c>
      <c r="K1094" s="28">
        <f>VLOOKUP(J1094,辅助信息!H:I,2,FALSE)</f>
        <v>15884666220</v>
      </c>
      <c r="L1094" s="96" t="str">
        <f>VLOOKUP(B1094,辅助信息!E:J,6,FALSE)</f>
        <v>优先威钢发货,我方卸车,新老国标钢厂不加价可直发，因陕钢多次出现磅差，项目拒绝使用</v>
      </c>
      <c r="M1094" s="79">
        <v>45769</v>
      </c>
      <c r="O1094" s="49">
        <f ca="1" t="shared" si="40"/>
        <v>0</v>
      </c>
      <c r="P1094" s="49">
        <f ca="1" t="shared" si="39"/>
        <v>67</v>
      </c>
      <c r="Q1094" s="50" t="str">
        <f>VLOOKUP(B1094,辅助信息!E:M,9,FALSE)</f>
        <v>ZTWM-CDGS-XS-2024-0030-华西集采-简州大道</v>
      </c>
      <c r="R1094" s="50" t="str">
        <f>_xlfn._xlws.FILTER(辅助信息!D:D,辅助信息!E:E=B1094)</f>
        <v>华西简阳西城嘉苑</v>
      </c>
    </row>
    <row r="1095" hidden="1" spans="2:18">
      <c r="B1095" s="28" t="s">
        <v>81</v>
      </c>
      <c r="C1095" s="58">
        <v>45770</v>
      </c>
      <c r="D1095" s="28" t="str">
        <f>VLOOKUP(B1095,辅助信息!E:K,7,FALSE)</f>
        <v>JWDDCD2025060900080</v>
      </c>
      <c r="E1095" s="28" t="str">
        <f>VLOOKUP(F1095,辅助信息!A:B,2,FALSE)</f>
        <v>螺纹钢</v>
      </c>
      <c r="F1095" s="28" t="s">
        <v>33</v>
      </c>
      <c r="G1095" s="24">
        <f>120-8</f>
        <v>112</v>
      </c>
      <c r="H1095" s="24">
        <v>92</v>
      </c>
      <c r="I1095" s="28" t="str">
        <f>VLOOKUP(B1095,辅助信息!E:I,3,FALSE)</f>
        <v>（华西简阳西城嘉苑）四川省成都市简阳市简城街道高屋村</v>
      </c>
      <c r="J1095" s="28" t="str">
        <f>VLOOKUP(B1095,辅助信息!E:I,4,FALSE)</f>
        <v>张瀚镭</v>
      </c>
      <c r="K1095" s="28">
        <f>VLOOKUP(J1095,辅助信息!H:I,2,FALSE)</f>
        <v>15884666220</v>
      </c>
      <c r="L1095" s="96" t="str">
        <f>VLOOKUP(B1095,辅助信息!E:J,6,FALSE)</f>
        <v>优先威钢发货,我方卸车,新老国标钢厂不加价可直发，因陕钢多次出现磅差，项目拒绝使用</v>
      </c>
      <c r="M1095" s="79">
        <v>45769</v>
      </c>
      <c r="O1095" s="49">
        <f ca="1" t="shared" si="40"/>
        <v>0</v>
      </c>
      <c r="P1095" s="49">
        <f ca="1" t="shared" si="39"/>
        <v>67</v>
      </c>
      <c r="Q1095" s="50" t="str">
        <f>VLOOKUP(B1095,辅助信息!E:M,9,FALSE)</f>
        <v>ZTWM-CDGS-XS-2024-0030-华西集采-简州大道</v>
      </c>
      <c r="R1095" s="50" t="str">
        <f>_xlfn._xlws.FILTER(辅助信息!D:D,辅助信息!E:E=B1095)</f>
        <v>华西简阳西城嘉苑</v>
      </c>
    </row>
    <row r="1096" hidden="1" spans="2:18">
      <c r="B1096" s="28" t="s">
        <v>64</v>
      </c>
      <c r="C1096" s="58">
        <v>45770</v>
      </c>
      <c r="D1096" s="28" t="str">
        <f>VLOOKUP(B1096,辅助信息!E:K,7,FALSE)</f>
        <v>JWDDCD2024102400111</v>
      </c>
      <c r="E1096" s="28" t="str">
        <f>VLOOKUP(F1096,辅助信息!A:B,2,FALSE)</f>
        <v>螺纹钢</v>
      </c>
      <c r="F1096" s="28" t="s">
        <v>65</v>
      </c>
      <c r="G1096" s="24">
        <v>21</v>
      </c>
      <c r="H1096" s="24" t="str">
        <f>_xlfn.XLOOKUP(C1096&amp;F1096&amp;I1096&amp;J1096,'[1]2025年已发货'!$F:$F&amp;'[1]2025年已发货'!$C:$C&amp;'[1]2025年已发货'!$G:$G&amp;'[1]2025年已发货'!$H:$H,'[1]2025年已发货'!$E:$E,"未发货")</f>
        <v>未发货</v>
      </c>
      <c r="I1096" s="28" t="str">
        <f>VLOOKUP(B1096,辅助信息!E:I,3,FALSE)</f>
        <v>（五冶达州国道542项目-三工区桥梁3工段）四川省达州市达川区赵固镇水文村原村委会下300米</v>
      </c>
      <c r="J1096" s="28" t="str">
        <f>VLOOKUP(B1096,辅助信息!E:I,4,FALSE)</f>
        <v>李代茂</v>
      </c>
      <c r="K1096" s="28">
        <f>VLOOKUP(J1096,辅助信息!H:I,2,FALSE)</f>
        <v>18302833536</v>
      </c>
      <c r="L1096" s="96" t="str">
        <f>VLOOKUP(B1096,辅助信息!E:J,6,FALSE)</f>
        <v>五冶建设送货单,送货车型9.6米,装货前联系收货人核实到场规格,没提前告知进场规格现场不给予接收</v>
      </c>
      <c r="M1096" s="79">
        <v>45768</v>
      </c>
      <c r="O1096" s="49">
        <f ca="1" t="shared" si="40"/>
        <v>0</v>
      </c>
      <c r="P1096" s="49">
        <f ca="1" t="shared" si="39"/>
        <v>68</v>
      </c>
      <c r="Q1096" s="50" t="str">
        <f>VLOOKUP(B1096,辅助信息!E:M,9,FALSE)</f>
        <v>ZTWM-CDGS-XS-2024-0181-五冶天府-国道542项目（二批次）</v>
      </c>
      <c r="R1096" s="50" t="str">
        <f>_xlfn._xlws.FILTER(辅助信息!D:D,辅助信息!E:E=B1096)</f>
        <v>五冶达州国道542项目</v>
      </c>
    </row>
    <row r="1097" hidden="1" spans="2:18">
      <c r="B1097" s="28" t="s">
        <v>47</v>
      </c>
      <c r="C1097" s="58">
        <v>45770</v>
      </c>
      <c r="D1097" s="28" t="str">
        <f>VLOOKUP(B1097,辅助信息!E:K,7,FALSE)</f>
        <v>JWDDCD2025052800131</v>
      </c>
      <c r="E1097" s="28" t="str">
        <f>VLOOKUP(F1097,辅助信息!A:B,2,FALSE)</f>
        <v>盘螺</v>
      </c>
      <c r="F1097" s="28" t="s">
        <v>49</v>
      </c>
      <c r="G1097" s="24">
        <v>2</v>
      </c>
      <c r="H1097" s="24">
        <f>_xlfn.XLOOKUP(C1097&amp;F1097&amp;I1097&amp;J1097,'[1]2025年已发货'!$F:$F&amp;'[1]2025年已发货'!$C:$C&amp;'[1]2025年已发货'!$G:$G&amp;'[1]2025年已发货'!$H:$H,'[1]2025年已发货'!$E:$E,"未发货")</f>
        <v>2</v>
      </c>
      <c r="I1097" s="28" t="str">
        <f>VLOOKUP(B1097,辅助信息!E:I,3,FALSE)</f>
        <v>（商投建工达州中医药科技园-1工区）达州市通川区达州中医药职业学院犀牛大道北段</v>
      </c>
      <c r="J1097" s="28" t="str">
        <f>VLOOKUP(B1097,辅助信息!E:I,4,FALSE)</f>
        <v>程黄刚</v>
      </c>
      <c r="K1097" s="28">
        <f>VLOOKUP(J1097,辅助信息!H:I,2,FALSE)</f>
        <v>15108211617</v>
      </c>
      <c r="L1097" s="96" t="str">
        <f>VLOOKUP(B1097,辅助信息!E:J,6,FALSE)</f>
        <v>控制炉批号！多了现场不收！,优先安排达钢,提前联系到场规格及数量</v>
      </c>
      <c r="M1097" s="79">
        <v>45769</v>
      </c>
      <c r="O1097" s="49">
        <f ca="1" t="shared" si="40"/>
        <v>0</v>
      </c>
      <c r="P1097" s="49">
        <f ca="1" t="shared" si="39"/>
        <v>67</v>
      </c>
      <c r="Q1097" s="50" t="str">
        <f>VLOOKUP(B1097,辅助信息!E:M,9,FALSE)</f>
        <v>ZTWM-CDGS-XS-2024-0134-商投建工达州中医药科技成果示范园项目</v>
      </c>
      <c r="R1097" s="50" t="str">
        <f>_xlfn._xlws.FILTER(辅助信息!D:D,辅助信息!E:E=B1097)</f>
        <v>商投建工达州中医药科技园</v>
      </c>
    </row>
    <row r="1098" hidden="1" spans="2:18">
      <c r="B1098" s="28" t="s">
        <v>47</v>
      </c>
      <c r="C1098" s="58">
        <v>45770</v>
      </c>
      <c r="D1098" s="28" t="str">
        <f>VLOOKUP(B1098,辅助信息!E:K,7,FALSE)</f>
        <v>JWDDCD2025052800131</v>
      </c>
      <c r="E1098" s="28" t="str">
        <f>VLOOKUP(F1098,辅助信息!A:B,2,FALSE)</f>
        <v>盘螺</v>
      </c>
      <c r="F1098" s="28" t="s">
        <v>40</v>
      </c>
      <c r="G1098" s="24">
        <v>8</v>
      </c>
      <c r="H1098" s="24">
        <f>_xlfn.XLOOKUP(C1098&amp;F1098&amp;I1098&amp;J1098,'[1]2025年已发货'!$F:$F&amp;'[1]2025年已发货'!$C:$C&amp;'[1]2025年已发货'!$G:$G&amp;'[1]2025年已发货'!$H:$H,'[1]2025年已发货'!$E:$E,"未发货")</f>
        <v>8</v>
      </c>
      <c r="I1098" s="28" t="str">
        <f>VLOOKUP(B1098,辅助信息!E:I,3,FALSE)</f>
        <v>（商投建工达州中医药科技园-1工区）达州市通川区达州中医药职业学院犀牛大道北段</v>
      </c>
      <c r="J1098" s="28" t="str">
        <f>VLOOKUP(B1098,辅助信息!E:I,4,FALSE)</f>
        <v>程黄刚</v>
      </c>
      <c r="K1098" s="28">
        <f>VLOOKUP(J1098,辅助信息!H:I,2,FALSE)</f>
        <v>15108211617</v>
      </c>
      <c r="L1098" s="96" t="str">
        <f>VLOOKUP(B1098,辅助信息!E:J,6,FALSE)</f>
        <v>控制炉批号！多了现场不收！,优先安排达钢,提前联系到场规格及数量</v>
      </c>
      <c r="M1098" s="79">
        <v>45769</v>
      </c>
      <c r="O1098" s="49">
        <f ca="1" t="shared" si="40"/>
        <v>0</v>
      </c>
      <c r="P1098" s="49">
        <f ca="1" t="shared" si="39"/>
        <v>67</v>
      </c>
      <c r="Q1098" s="50" t="str">
        <f>VLOOKUP(B1098,辅助信息!E:M,9,FALSE)</f>
        <v>ZTWM-CDGS-XS-2024-0134-商投建工达州中医药科技成果示范园项目</v>
      </c>
      <c r="R1098" s="50" t="str">
        <f>_xlfn._xlws.FILTER(辅助信息!D:D,辅助信息!E:E=B1098)</f>
        <v>商投建工达州中医药科技园</v>
      </c>
    </row>
    <row r="1099" hidden="1" spans="2:18">
      <c r="B1099" s="28" t="s">
        <v>47</v>
      </c>
      <c r="C1099" s="58">
        <v>45770</v>
      </c>
      <c r="D1099" s="28" t="str">
        <f>VLOOKUP(B1099,辅助信息!E:K,7,FALSE)</f>
        <v>JWDDCD2025052800131</v>
      </c>
      <c r="E1099" s="28" t="str">
        <f>VLOOKUP(F1099,辅助信息!A:B,2,FALSE)</f>
        <v>盘螺</v>
      </c>
      <c r="F1099" s="28" t="s">
        <v>41</v>
      </c>
      <c r="G1099" s="24">
        <v>8</v>
      </c>
      <c r="H1099" s="24">
        <f>_xlfn.XLOOKUP(C1099&amp;F1099&amp;I1099&amp;J1099,'[1]2025年已发货'!$F:$F&amp;'[1]2025年已发货'!$C:$C&amp;'[1]2025年已发货'!$G:$G&amp;'[1]2025年已发货'!$H:$H,'[1]2025年已发货'!$E:$E,"未发货")</f>
        <v>8</v>
      </c>
      <c r="I1099" s="28" t="str">
        <f>VLOOKUP(B1099,辅助信息!E:I,3,FALSE)</f>
        <v>（商投建工达州中医药科技园-1工区）达州市通川区达州中医药职业学院犀牛大道北段</v>
      </c>
      <c r="J1099" s="28" t="str">
        <f>VLOOKUP(B1099,辅助信息!E:I,4,FALSE)</f>
        <v>程黄刚</v>
      </c>
      <c r="K1099" s="28">
        <f>VLOOKUP(J1099,辅助信息!H:I,2,FALSE)</f>
        <v>15108211617</v>
      </c>
      <c r="L1099" s="96" t="str">
        <f>VLOOKUP(B1099,辅助信息!E:J,6,FALSE)</f>
        <v>控制炉批号！多了现场不收！,优先安排达钢,提前联系到场规格及数量</v>
      </c>
      <c r="M1099" s="79">
        <v>45769</v>
      </c>
      <c r="O1099" s="49">
        <f ca="1" t="shared" si="40"/>
        <v>0</v>
      </c>
      <c r="P1099" s="49">
        <f ca="1" t="shared" si="39"/>
        <v>67</v>
      </c>
      <c r="Q1099" s="50" t="str">
        <f>VLOOKUP(B1099,辅助信息!E:M,9,FALSE)</f>
        <v>ZTWM-CDGS-XS-2024-0134-商投建工达州中医药科技成果示范园项目</v>
      </c>
      <c r="R1099" s="50" t="str">
        <f>_xlfn._xlws.FILTER(辅助信息!D:D,辅助信息!E:E=B1099)</f>
        <v>商投建工达州中医药科技园</v>
      </c>
    </row>
    <row r="1100" hidden="1" spans="2:18">
      <c r="B1100" s="28" t="s">
        <v>47</v>
      </c>
      <c r="C1100" s="58">
        <v>45770</v>
      </c>
      <c r="D1100" s="28" t="str">
        <f>VLOOKUP(B1100,辅助信息!E:K,7,FALSE)</f>
        <v>JWDDCD2025052800131</v>
      </c>
      <c r="E1100" s="28" t="str">
        <f>VLOOKUP(F1100,辅助信息!A:B,2,FALSE)</f>
        <v>螺纹钢</v>
      </c>
      <c r="F1100" s="28" t="s">
        <v>19</v>
      </c>
      <c r="G1100" s="24">
        <v>3</v>
      </c>
      <c r="H1100" s="24">
        <f>_xlfn.XLOOKUP(C1100&amp;F1100&amp;I1100&amp;J1100,'[1]2025年已发货'!$F:$F&amp;'[1]2025年已发货'!$C:$C&amp;'[1]2025年已发货'!$G:$G&amp;'[1]2025年已发货'!$H:$H,'[1]2025年已发货'!$E:$E,"未发货")</f>
        <v>3</v>
      </c>
      <c r="I1100" s="28" t="str">
        <f>VLOOKUP(B1100,辅助信息!E:I,3,FALSE)</f>
        <v>（商投建工达州中医药科技园-1工区）达州市通川区达州中医药职业学院犀牛大道北段</v>
      </c>
      <c r="J1100" s="28" t="str">
        <f>VLOOKUP(B1100,辅助信息!E:I,4,FALSE)</f>
        <v>程黄刚</v>
      </c>
      <c r="K1100" s="28">
        <f>VLOOKUP(J1100,辅助信息!H:I,2,FALSE)</f>
        <v>15108211617</v>
      </c>
      <c r="L1100" s="96" t="str">
        <f>VLOOKUP(B1100,辅助信息!E:J,6,FALSE)</f>
        <v>控制炉批号！多了现场不收！,优先安排达钢,提前联系到场规格及数量</v>
      </c>
      <c r="M1100" s="79">
        <v>45769</v>
      </c>
      <c r="O1100" s="49">
        <f ca="1" t="shared" si="40"/>
        <v>0</v>
      </c>
      <c r="P1100" s="49">
        <f ca="1" t="shared" si="39"/>
        <v>67</v>
      </c>
      <c r="Q1100" s="50" t="str">
        <f>VLOOKUP(B1100,辅助信息!E:M,9,FALSE)</f>
        <v>ZTWM-CDGS-XS-2024-0134-商投建工达州中医药科技成果示范园项目</v>
      </c>
      <c r="R1100" s="50" t="str">
        <f>_xlfn._xlws.FILTER(辅助信息!D:D,辅助信息!E:E=B1100)</f>
        <v>商投建工达州中医药科技园</v>
      </c>
    </row>
    <row r="1101" hidden="1" spans="2:18">
      <c r="B1101" s="28" t="s">
        <v>47</v>
      </c>
      <c r="C1101" s="58">
        <v>45770</v>
      </c>
      <c r="D1101" s="28" t="str">
        <f>VLOOKUP(B1101,辅助信息!E:K,7,FALSE)</f>
        <v>JWDDCD2025052800131</v>
      </c>
      <c r="E1101" s="28" t="str">
        <f>VLOOKUP(F1101,辅助信息!A:B,2,FALSE)</f>
        <v>螺纹钢</v>
      </c>
      <c r="F1101" s="28" t="s">
        <v>30</v>
      </c>
      <c r="G1101" s="24">
        <v>6</v>
      </c>
      <c r="H1101" s="24">
        <f>_xlfn.XLOOKUP(C1101&amp;F1101&amp;I1101&amp;J1101,'[1]2025年已发货'!$F:$F&amp;'[1]2025年已发货'!$C:$C&amp;'[1]2025年已发货'!$G:$G&amp;'[1]2025年已发货'!$H:$H,'[1]2025年已发货'!$E:$E,"未发货")</f>
        <v>7</v>
      </c>
      <c r="I1101" s="28" t="str">
        <f>VLOOKUP(B1101,辅助信息!E:I,3,FALSE)</f>
        <v>（商投建工达州中医药科技园-1工区）达州市通川区达州中医药职业学院犀牛大道北段</v>
      </c>
      <c r="J1101" s="28" t="str">
        <f>VLOOKUP(B1101,辅助信息!E:I,4,FALSE)</f>
        <v>程黄刚</v>
      </c>
      <c r="K1101" s="28">
        <f>VLOOKUP(J1101,辅助信息!H:I,2,FALSE)</f>
        <v>15108211617</v>
      </c>
      <c r="L1101" s="96" t="str">
        <f>VLOOKUP(B1101,辅助信息!E:J,6,FALSE)</f>
        <v>控制炉批号！多了现场不收！,优先安排达钢,提前联系到场规格及数量</v>
      </c>
      <c r="M1101" s="79">
        <v>45769</v>
      </c>
      <c r="O1101" s="49">
        <f ca="1" t="shared" si="40"/>
        <v>0</v>
      </c>
      <c r="P1101" s="49">
        <f ca="1" t="shared" si="39"/>
        <v>67</v>
      </c>
      <c r="Q1101" s="50" t="str">
        <f>VLOOKUP(B1101,辅助信息!E:M,9,FALSE)</f>
        <v>ZTWM-CDGS-XS-2024-0134-商投建工达州中医药科技成果示范园项目</v>
      </c>
      <c r="R1101" s="50" t="str">
        <f>_xlfn._xlws.FILTER(辅助信息!D:D,辅助信息!E:E=B1101)</f>
        <v>商投建工达州中医药科技园</v>
      </c>
    </row>
    <row r="1102" hidden="1" spans="2:18">
      <c r="B1102" s="28" t="s">
        <v>47</v>
      </c>
      <c r="C1102" s="58">
        <v>45770</v>
      </c>
      <c r="D1102" s="28" t="str">
        <f>VLOOKUP(B1102,辅助信息!E:K,7,FALSE)</f>
        <v>JWDDCD2025052800131</v>
      </c>
      <c r="E1102" s="28" t="str">
        <f>VLOOKUP(F1102,辅助信息!A:B,2,FALSE)</f>
        <v>螺纹钢</v>
      </c>
      <c r="F1102" s="28" t="s">
        <v>28</v>
      </c>
      <c r="G1102" s="24">
        <v>19</v>
      </c>
      <c r="H1102" s="24">
        <f>_xlfn.XLOOKUP(C1102&amp;F1102&amp;I1102&amp;J1102,'[1]2025年已发货'!$F:$F&amp;'[1]2025年已发货'!$C:$C&amp;'[1]2025年已发货'!$G:$G&amp;'[1]2025年已发货'!$H:$H,'[1]2025年已发货'!$E:$E,"未发货")</f>
        <v>8</v>
      </c>
      <c r="I1102" s="28" t="str">
        <f>VLOOKUP(B1102,辅助信息!E:I,3,FALSE)</f>
        <v>（商投建工达州中医药科技园-1工区）达州市通川区达州中医药职业学院犀牛大道北段</v>
      </c>
      <c r="J1102" s="28" t="str">
        <f>VLOOKUP(B1102,辅助信息!E:I,4,FALSE)</f>
        <v>程黄刚</v>
      </c>
      <c r="K1102" s="28">
        <f>VLOOKUP(J1102,辅助信息!H:I,2,FALSE)</f>
        <v>15108211617</v>
      </c>
      <c r="L1102" s="96" t="str">
        <f>VLOOKUP(B1102,辅助信息!E:J,6,FALSE)</f>
        <v>控制炉批号！多了现场不收！,优先安排达钢,提前联系到场规格及数量</v>
      </c>
      <c r="M1102" s="79">
        <v>45769</v>
      </c>
      <c r="O1102" s="49">
        <f ca="1" t="shared" si="40"/>
        <v>0</v>
      </c>
      <c r="P1102" s="49">
        <f ca="1" t="shared" si="39"/>
        <v>67</v>
      </c>
      <c r="Q1102" s="50" t="str">
        <f>VLOOKUP(B1102,辅助信息!E:M,9,FALSE)</f>
        <v>ZTWM-CDGS-XS-2024-0134-商投建工达州中医药科技成果示范园项目</v>
      </c>
      <c r="R1102" s="50" t="str">
        <f>_xlfn._xlws.FILTER(辅助信息!D:D,辅助信息!E:E=B1102)</f>
        <v>商投建工达州中医药科技园</v>
      </c>
    </row>
    <row r="1103" hidden="1" spans="2:18">
      <c r="B1103" s="28" t="s">
        <v>75</v>
      </c>
      <c r="C1103" s="58">
        <v>45770</v>
      </c>
      <c r="D1103" s="28" t="str">
        <f>VLOOKUP(B1103,辅助信息!E:K,7,FALSE)</f>
        <v>JWDDCD2024102400111</v>
      </c>
      <c r="E1103" s="28" t="str">
        <f>VLOOKUP(F1103,辅助信息!A:B,2,FALSE)</f>
        <v>高线</v>
      </c>
      <c r="F1103" s="28" t="s">
        <v>53</v>
      </c>
      <c r="G1103" s="24">
        <v>8</v>
      </c>
      <c r="H1103" s="24" t="str">
        <f>_xlfn.XLOOKUP(C1103&amp;F1103&amp;I1103&amp;J1103,'[1]2025年已发货'!$F:$F&amp;'[1]2025年已发货'!$C:$C&amp;'[1]2025年已发货'!$G:$G&amp;'[1]2025年已发货'!$H:$H,'[1]2025年已发货'!$E:$E,"未发货")</f>
        <v>未发货</v>
      </c>
      <c r="I1103" s="28" t="str">
        <f>VLOOKUP(B1103,辅助信息!E:I,3,FALSE)</f>
        <v>（五冶达州国道542项目-一工区桥梁一工段）四川省达州市四川省达州市达川区石桥镇武寨村</v>
      </c>
      <c r="J1103" s="28" t="str">
        <f>VLOOKUP(B1103,辅助信息!E:I,4,FALSE)</f>
        <v>杨勇</v>
      </c>
      <c r="K1103" s="28">
        <f>VLOOKUP(J1103,辅助信息!H:I,2,FALSE)</f>
        <v>18398563998</v>
      </c>
      <c r="L1103" s="96" t="str">
        <f>VLOOKUP(B1103,辅助信息!E:J,6,FALSE)</f>
        <v>五冶建设送货单,送货车型13米,装货前联系收货人核实到场规格,没提前告知进场规格现场不给予接收</v>
      </c>
      <c r="M1103" s="79">
        <v>45772</v>
      </c>
      <c r="O1103" s="49">
        <f ca="1" t="shared" si="40"/>
        <v>0</v>
      </c>
      <c r="P1103" s="49">
        <f ca="1" t="shared" si="39"/>
        <v>64</v>
      </c>
      <c r="Q1103" s="50" t="str">
        <f>VLOOKUP(B1103,辅助信息!E:M,9,FALSE)</f>
        <v>ZTWM-CDGS-XS-2024-0181-五冶天府-国道542项目（二批次）</v>
      </c>
      <c r="R1103" s="50" t="str">
        <f>_xlfn._xlws.FILTER(辅助信息!D:D,辅助信息!E:E=B1103)</f>
        <v>五冶达州国道542项目</v>
      </c>
    </row>
    <row r="1104" hidden="1" spans="2:18">
      <c r="B1104" s="28" t="s">
        <v>75</v>
      </c>
      <c r="C1104" s="58">
        <v>45770</v>
      </c>
      <c r="D1104" s="28" t="str">
        <f>VLOOKUP(B1104,辅助信息!E:K,7,FALSE)</f>
        <v>JWDDCD2024102400111</v>
      </c>
      <c r="E1104" s="28" t="str">
        <f>VLOOKUP(F1104,辅助信息!A:B,2,FALSE)</f>
        <v>螺纹钢</v>
      </c>
      <c r="F1104" s="28" t="s">
        <v>27</v>
      </c>
      <c r="G1104" s="24">
        <v>9</v>
      </c>
      <c r="H1104" s="24" t="str">
        <f>_xlfn.XLOOKUP(C1104&amp;F1104&amp;I1104&amp;J1104,'[1]2025年已发货'!$F:$F&amp;'[1]2025年已发货'!$C:$C&amp;'[1]2025年已发货'!$G:$G&amp;'[1]2025年已发货'!$H:$H,'[1]2025年已发货'!$E:$E,"未发货")</f>
        <v>未发货</v>
      </c>
      <c r="I1104" s="28" t="str">
        <f>VLOOKUP(B1104,辅助信息!E:I,3,FALSE)</f>
        <v>（五冶达州国道542项目-一工区桥梁一工段）四川省达州市四川省达州市达川区石桥镇武寨村</v>
      </c>
      <c r="J1104" s="28" t="str">
        <f>VLOOKUP(B1104,辅助信息!E:I,4,FALSE)</f>
        <v>杨勇</v>
      </c>
      <c r="K1104" s="28">
        <f>VLOOKUP(J1104,辅助信息!H:I,2,FALSE)</f>
        <v>18398563998</v>
      </c>
      <c r="L1104" s="96" t="str">
        <f>VLOOKUP(B1104,辅助信息!E:J,6,FALSE)</f>
        <v>五冶建设送货单,送货车型13米,装货前联系收货人核实到场规格,没提前告知进场规格现场不给予接收</v>
      </c>
      <c r="M1104" s="79">
        <v>45772</v>
      </c>
      <c r="O1104" s="49">
        <f ca="1" t="shared" si="40"/>
        <v>0</v>
      </c>
      <c r="P1104" s="49">
        <f ca="1" t="shared" si="39"/>
        <v>64</v>
      </c>
      <c r="Q1104" s="50" t="str">
        <f>VLOOKUP(B1104,辅助信息!E:M,9,FALSE)</f>
        <v>ZTWM-CDGS-XS-2024-0181-五冶天府-国道542项目（二批次）</v>
      </c>
      <c r="R1104" s="50" t="str">
        <f>_xlfn._xlws.FILTER(辅助信息!D:D,辅助信息!E:E=B1104)</f>
        <v>五冶达州国道542项目</v>
      </c>
    </row>
    <row r="1105" hidden="1" spans="2:18">
      <c r="B1105" s="28" t="s">
        <v>75</v>
      </c>
      <c r="C1105" s="58">
        <v>45770</v>
      </c>
      <c r="D1105" s="28" t="str">
        <f>VLOOKUP(B1105,辅助信息!E:K,7,FALSE)</f>
        <v>JWDDCD2024102400111</v>
      </c>
      <c r="E1105" s="28" t="str">
        <f>VLOOKUP(F1105,辅助信息!A:B,2,FALSE)</f>
        <v>螺纹钢</v>
      </c>
      <c r="F1105" s="28" t="s">
        <v>19</v>
      </c>
      <c r="G1105" s="24">
        <v>10</v>
      </c>
      <c r="H1105" s="24" t="str">
        <f>_xlfn.XLOOKUP(C1105&amp;F1105&amp;I1105&amp;J1105,'[1]2025年已发货'!$F:$F&amp;'[1]2025年已发货'!$C:$C&amp;'[1]2025年已发货'!$G:$G&amp;'[1]2025年已发货'!$H:$H,'[1]2025年已发货'!$E:$E,"未发货")</f>
        <v>未发货</v>
      </c>
      <c r="I1105" s="28" t="str">
        <f>VLOOKUP(B1105,辅助信息!E:I,3,FALSE)</f>
        <v>（五冶达州国道542项目-一工区桥梁一工段）四川省达州市四川省达州市达川区石桥镇武寨村</v>
      </c>
      <c r="J1105" s="28" t="str">
        <f>VLOOKUP(B1105,辅助信息!E:I,4,FALSE)</f>
        <v>杨勇</v>
      </c>
      <c r="K1105" s="28">
        <f>VLOOKUP(J1105,辅助信息!H:I,2,FALSE)</f>
        <v>18398563998</v>
      </c>
      <c r="L1105" s="96" t="str">
        <f>VLOOKUP(B1105,辅助信息!E:J,6,FALSE)</f>
        <v>五冶建设送货单,送货车型13米,装货前联系收货人核实到场规格,没提前告知进场规格现场不给予接收</v>
      </c>
      <c r="M1105" s="79">
        <v>45772</v>
      </c>
      <c r="O1105" s="49">
        <f ca="1" t="shared" si="40"/>
        <v>0</v>
      </c>
      <c r="P1105" s="49">
        <f ca="1" t="shared" si="39"/>
        <v>64</v>
      </c>
      <c r="Q1105" s="50" t="str">
        <f>VLOOKUP(B1105,辅助信息!E:M,9,FALSE)</f>
        <v>ZTWM-CDGS-XS-2024-0181-五冶天府-国道542项目（二批次）</v>
      </c>
      <c r="R1105" s="50" t="str">
        <f>_xlfn._xlws.FILTER(辅助信息!D:D,辅助信息!E:E=B1105)</f>
        <v>五冶达州国道542项目</v>
      </c>
    </row>
    <row r="1106" hidden="1" spans="2:18">
      <c r="B1106" s="28" t="s">
        <v>75</v>
      </c>
      <c r="C1106" s="58">
        <v>45770</v>
      </c>
      <c r="D1106" s="28" t="str">
        <f>VLOOKUP(B1106,辅助信息!E:K,7,FALSE)</f>
        <v>JWDDCD2024102400111</v>
      </c>
      <c r="E1106" s="28" t="str">
        <f>VLOOKUP(F1106,辅助信息!A:B,2,FALSE)</f>
        <v>螺纹钢</v>
      </c>
      <c r="F1106" s="28" t="s">
        <v>32</v>
      </c>
      <c r="G1106" s="24">
        <v>3</v>
      </c>
      <c r="H1106" s="24" t="str">
        <f>_xlfn.XLOOKUP(C1106&amp;F1106&amp;I1106&amp;J1106,'[1]2025年已发货'!$F:$F&amp;'[1]2025年已发货'!$C:$C&amp;'[1]2025年已发货'!$G:$G&amp;'[1]2025年已发货'!$H:$H,'[1]2025年已发货'!$E:$E,"未发货")</f>
        <v>未发货</v>
      </c>
      <c r="I1106" s="28" t="str">
        <f>VLOOKUP(B1106,辅助信息!E:I,3,FALSE)</f>
        <v>（五冶达州国道542项目-一工区桥梁一工段）四川省达州市四川省达州市达川区石桥镇武寨村</v>
      </c>
      <c r="J1106" s="28" t="str">
        <f>VLOOKUP(B1106,辅助信息!E:I,4,FALSE)</f>
        <v>杨勇</v>
      </c>
      <c r="K1106" s="28">
        <f>VLOOKUP(J1106,辅助信息!H:I,2,FALSE)</f>
        <v>18398563998</v>
      </c>
      <c r="L1106" s="96" t="str">
        <f>VLOOKUP(B1106,辅助信息!E:J,6,FALSE)</f>
        <v>五冶建设送货单,送货车型13米,装货前联系收货人核实到场规格,没提前告知进场规格现场不给予接收</v>
      </c>
      <c r="M1106" s="79">
        <v>45772</v>
      </c>
      <c r="O1106" s="49">
        <f ca="1" t="shared" si="40"/>
        <v>0</v>
      </c>
      <c r="P1106" s="49">
        <f ca="1" t="shared" si="39"/>
        <v>64</v>
      </c>
      <c r="Q1106" s="50" t="str">
        <f>VLOOKUP(B1106,辅助信息!E:M,9,FALSE)</f>
        <v>ZTWM-CDGS-XS-2024-0181-五冶天府-国道542项目（二批次）</v>
      </c>
      <c r="R1106" s="50" t="str">
        <f>_xlfn._xlws.FILTER(辅助信息!D:D,辅助信息!E:E=B1106)</f>
        <v>五冶达州国道542项目</v>
      </c>
    </row>
    <row r="1107" hidden="1" spans="2:18">
      <c r="B1107" s="28" t="s">
        <v>75</v>
      </c>
      <c r="C1107" s="58">
        <v>45770</v>
      </c>
      <c r="D1107" s="28" t="str">
        <f>VLOOKUP(B1107,辅助信息!E:K,7,FALSE)</f>
        <v>JWDDCD2024102400111</v>
      </c>
      <c r="E1107" s="28" t="str">
        <f>VLOOKUP(F1107,辅助信息!A:B,2,FALSE)</f>
        <v>螺纹钢</v>
      </c>
      <c r="F1107" s="28" t="s">
        <v>30</v>
      </c>
      <c r="G1107" s="24">
        <v>6</v>
      </c>
      <c r="H1107" s="24" t="str">
        <f>_xlfn.XLOOKUP(C1107&amp;F1107&amp;I1107&amp;J1107,'[1]2025年已发货'!$F:$F&amp;'[1]2025年已发货'!$C:$C&amp;'[1]2025年已发货'!$G:$G&amp;'[1]2025年已发货'!$H:$H,'[1]2025年已发货'!$E:$E,"未发货")</f>
        <v>未发货</v>
      </c>
      <c r="I1107" s="28" t="str">
        <f>VLOOKUP(B1107,辅助信息!E:I,3,FALSE)</f>
        <v>（五冶达州国道542项目-一工区桥梁一工段）四川省达州市四川省达州市达川区石桥镇武寨村</v>
      </c>
      <c r="J1107" s="28" t="str">
        <f>VLOOKUP(B1107,辅助信息!E:I,4,FALSE)</f>
        <v>杨勇</v>
      </c>
      <c r="K1107" s="28">
        <f>VLOOKUP(J1107,辅助信息!H:I,2,FALSE)</f>
        <v>18398563998</v>
      </c>
      <c r="L1107" s="96" t="str">
        <f>VLOOKUP(B1107,辅助信息!E:J,6,FALSE)</f>
        <v>五冶建设送货单,送货车型13米,装货前联系收货人核实到场规格,没提前告知进场规格现场不给予接收</v>
      </c>
      <c r="M1107" s="79">
        <v>45772</v>
      </c>
      <c r="O1107" s="49">
        <f ca="1" t="shared" si="40"/>
        <v>0</v>
      </c>
      <c r="P1107" s="49">
        <f ca="1" t="shared" si="39"/>
        <v>64</v>
      </c>
      <c r="Q1107" s="50" t="str">
        <f>VLOOKUP(B1107,辅助信息!E:M,9,FALSE)</f>
        <v>ZTWM-CDGS-XS-2024-0181-五冶天府-国道542项目（二批次）</v>
      </c>
      <c r="R1107" s="50" t="str">
        <f>_xlfn._xlws.FILTER(辅助信息!D:D,辅助信息!E:E=B1107)</f>
        <v>五冶达州国道542项目</v>
      </c>
    </row>
    <row r="1108" hidden="1" spans="2:18">
      <c r="B1108" s="28" t="s">
        <v>127</v>
      </c>
      <c r="C1108" s="58">
        <v>45770</v>
      </c>
      <c r="D1108" s="28" t="str">
        <f>VLOOKUP(B1108,辅助信息!E:K,7,FALSE)</f>
        <v>JWDDCD2025051000019</v>
      </c>
      <c r="E1108" s="28" t="str">
        <f>VLOOKUP(F1108,辅助信息!A:B,2,FALSE)</f>
        <v>盘螺</v>
      </c>
      <c r="F1108" s="28" t="s">
        <v>49</v>
      </c>
      <c r="G1108" s="24">
        <v>20</v>
      </c>
      <c r="H1108" s="24" t="str">
        <f>_xlfn.XLOOKUP(C1108&amp;F1108&amp;I1108&amp;J1108,'[1]2025年已发货'!$F:$F&amp;'[1]2025年已发货'!$C:$C&amp;'[1]2025年已发货'!$G:$G&amp;'[1]2025年已发货'!$H:$H,'[1]2025年已发货'!$E:$E,"未发货")</f>
        <v>未发货</v>
      </c>
      <c r="I1108" s="28" t="str">
        <f>VLOOKUP(B1108,辅助信息!E:I,3,FALSE)</f>
        <v>(五冶钢构医学科学产业园建设项目房建三部-管网总坪)四川省南充市顺庆区搬罾街道学府大道二段</v>
      </c>
      <c r="J1108" s="28" t="str">
        <f>VLOOKUP(B1108,辅助信息!E:I,4,FALSE)</f>
        <v>郑林</v>
      </c>
      <c r="K1108" s="28">
        <f>VLOOKUP(J1108,辅助信息!H:I,2,FALSE)</f>
        <v>18349955455</v>
      </c>
      <c r="L1108" s="96" t="str">
        <f>VLOOKUP(B1108,辅助信息!E:J,6,FALSE)</f>
        <v>送货单：送货单位：南充思临新材料科技有限公司,收货单位：五冶集团川北(南充)建设有限公司,项目名称：南充医学科学产业园,送货车型13米,装货前联系收货人核实到场规格</v>
      </c>
      <c r="M1108" s="79">
        <v>45769</v>
      </c>
      <c r="O1108" s="49">
        <f ca="1" t="shared" si="40"/>
        <v>0</v>
      </c>
      <c r="P1108" s="49">
        <f ca="1" t="shared" si="39"/>
        <v>67</v>
      </c>
      <c r="Q1108" s="50" t="str">
        <f>VLOOKUP(B1108,辅助信息!E:M,9,FALSE)</f>
        <v>ZTWM-CDGS-XS-2024-0248-五冶钢构-南充市医学院项目</v>
      </c>
      <c r="R1108" s="50" t="str">
        <f>_xlfn._xlws.FILTER(辅助信息!D:D,辅助信息!E:E=B1108)</f>
        <v>五冶钢构南充医学科学产业园建设项目</v>
      </c>
    </row>
    <row r="1109" hidden="1" spans="2:18">
      <c r="B1109" s="28" t="s">
        <v>127</v>
      </c>
      <c r="C1109" s="58">
        <v>45770</v>
      </c>
      <c r="D1109" s="28" t="str">
        <f>VLOOKUP(B1109,辅助信息!E:K,7,FALSE)</f>
        <v>JWDDCD2025051000019</v>
      </c>
      <c r="E1109" s="28" t="str">
        <f>VLOOKUP(F1109,辅助信息!A:B,2,FALSE)</f>
        <v>盘螺</v>
      </c>
      <c r="F1109" s="28" t="s">
        <v>40</v>
      </c>
      <c r="G1109" s="24">
        <v>2</v>
      </c>
      <c r="H1109" s="24" t="str">
        <f>_xlfn.XLOOKUP(C1109&amp;F1109&amp;I1109&amp;J1109,'[1]2025年已发货'!$F:$F&amp;'[1]2025年已发货'!$C:$C&amp;'[1]2025年已发货'!$G:$G&amp;'[1]2025年已发货'!$H:$H,'[1]2025年已发货'!$E:$E,"未发货")</f>
        <v>未发货</v>
      </c>
      <c r="I1109" s="28" t="str">
        <f>VLOOKUP(B1109,辅助信息!E:I,3,FALSE)</f>
        <v>(五冶钢构医学科学产业园建设项目房建三部-管网总坪)四川省南充市顺庆区搬罾街道学府大道二段</v>
      </c>
      <c r="J1109" s="28" t="str">
        <f>VLOOKUP(B1109,辅助信息!E:I,4,FALSE)</f>
        <v>郑林</v>
      </c>
      <c r="K1109" s="28">
        <f>VLOOKUP(J1109,辅助信息!H:I,2,FALSE)</f>
        <v>18349955455</v>
      </c>
      <c r="L1109" s="96" t="str">
        <f>VLOOKUP(B1109,辅助信息!E:J,6,FALSE)</f>
        <v>送货单：送货单位：南充思临新材料科技有限公司,收货单位：五冶集团川北(南充)建设有限公司,项目名称：南充医学科学产业园,送货车型13米,装货前联系收货人核实到场规格</v>
      </c>
      <c r="M1109" s="79">
        <v>45769</v>
      </c>
      <c r="O1109" s="49">
        <f ca="1" t="shared" si="40"/>
        <v>0</v>
      </c>
      <c r="P1109" s="49">
        <f ca="1" t="shared" si="39"/>
        <v>67</v>
      </c>
      <c r="Q1109" s="50" t="str">
        <f>VLOOKUP(B1109,辅助信息!E:M,9,FALSE)</f>
        <v>ZTWM-CDGS-XS-2024-0248-五冶钢构-南充市医学院项目</v>
      </c>
      <c r="R1109" s="50" t="str">
        <f>_xlfn._xlws.FILTER(辅助信息!D:D,辅助信息!E:E=B1109)</f>
        <v>五冶钢构南充医学科学产业园建设项目</v>
      </c>
    </row>
    <row r="1110" hidden="1" spans="2:18">
      <c r="B1110" s="28" t="s">
        <v>127</v>
      </c>
      <c r="C1110" s="58">
        <v>45770</v>
      </c>
      <c r="D1110" s="28" t="str">
        <f>VLOOKUP(B1110,辅助信息!E:K,7,FALSE)</f>
        <v>JWDDCD2025051000019</v>
      </c>
      <c r="E1110" s="28" t="str">
        <f>VLOOKUP(F1110,辅助信息!A:B,2,FALSE)</f>
        <v>盘螺</v>
      </c>
      <c r="F1110" s="28" t="s">
        <v>41</v>
      </c>
      <c r="G1110" s="24">
        <v>3</v>
      </c>
      <c r="H1110" s="24" t="str">
        <f>_xlfn.XLOOKUP(C1110&amp;F1110&amp;I1110&amp;J1110,'[1]2025年已发货'!$F:$F&amp;'[1]2025年已发货'!$C:$C&amp;'[1]2025年已发货'!$G:$G&amp;'[1]2025年已发货'!$H:$H,'[1]2025年已发货'!$E:$E,"未发货")</f>
        <v>未发货</v>
      </c>
      <c r="I1110" s="28" t="str">
        <f>VLOOKUP(B1110,辅助信息!E:I,3,FALSE)</f>
        <v>(五冶钢构医学科学产业园建设项目房建三部-管网总坪)四川省南充市顺庆区搬罾街道学府大道二段</v>
      </c>
      <c r="J1110" s="28" t="str">
        <f>VLOOKUP(B1110,辅助信息!E:I,4,FALSE)</f>
        <v>郑林</v>
      </c>
      <c r="K1110" s="28">
        <f>VLOOKUP(J1110,辅助信息!H:I,2,FALSE)</f>
        <v>18349955455</v>
      </c>
      <c r="L1110" s="96" t="str">
        <f>VLOOKUP(B1110,辅助信息!E:J,6,FALSE)</f>
        <v>送货单：送货单位：南充思临新材料科技有限公司,收货单位：五冶集团川北(南充)建设有限公司,项目名称：南充医学科学产业园,送货车型13米,装货前联系收货人核实到场规格</v>
      </c>
      <c r="M1110" s="79">
        <v>45769</v>
      </c>
      <c r="O1110" s="49">
        <f ca="1" t="shared" si="40"/>
        <v>0</v>
      </c>
      <c r="P1110" s="49">
        <f ca="1" t="shared" si="39"/>
        <v>67</v>
      </c>
      <c r="Q1110" s="50" t="str">
        <f>VLOOKUP(B1110,辅助信息!E:M,9,FALSE)</f>
        <v>ZTWM-CDGS-XS-2024-0248-五冶钢构-南充市医学院项目</v>
      </c>
      <c r="R1110" s="50" t="str">
        <f>_xlfn._xlws.FILTER(辅助信息!D:D,辅助信息!E:E=B1110)</f>
        <v>五冶钢构南充医学科学产业园建设项目</v>
      </c>
    </row>
    <row r="1111" hidden="1" spans="2:18">
      <c r="B1111" s="28" t="s">
        <v>127</v>
      </c>
      <c r="C1111" s="58">
        <v>45770</v>
      </c>
      <c r="D1111" s="28" t="str">
        <f>VLOOKUP(B1111,辅助信息!E:K,7,FALSE)</f>
        <v>JWDDCD2025051000019</v>
      </c>
      <c r="E1111" s="28" t="str">
        <f>VLOOKUP(F1111,辅助信息!A:B,2,FALSE)</f>
        <v>螺纹钢</v>
      </c>
      <c r="F1111" s="28" t="s">
        <v>27</v>
      </c>
      <c r="G1111" s="24">
        <v>10</v>
      </c>
      <c r="H1111" s="24" t="str">
        <f>_xlfn.XLOOKUP(C1111&amp;F1111&amp;I1111&amp;J1111,'[1]2025年已发货'!$F:$F&amp;'[1]2025年已发货'!$C:$C&amp;'[1]2025年已发货'!$G:$G&amp;'[1]2025年已发货'!$H:$H,'[1]2025年已发货'!$E:$E,"未发货")</f>
        <v>未发货</v>
      </c>
      <c r="I1111" s="28" t="str">
        <f>VLOOKUP(B1111,辅助信息!E:I,3,FALSE)</f>
        <v>(五冶钢构医学科学产业园建设项目房建三部-管网总坪)四川省南充市顺庆区搬罾街道学府大道二段</v>
      </c>
      <c r="J1111" s="28" t="str">
        <f>VLOOKUP(B1111,辅助信息!E:I,4,FALSE)</f>
        <v>郑林</v>
      </c>
      <c r="K1111" s="28">
        <f>VLOOKUP(J1111,辅助信息!H:I,2,FALSE)</f>
        <v>18349955455</v>
      </c>
      <c r="L1111" s="96" t="str">
        <f>VLOOKUP(B1111,辅助信息!E:J,6,FALSE)</f>
        <v>送货单：送货单位：南充思临新材料科技有限公司,收货单位：五冶集团川北(南充)建设有限公司,项目名称：南充医学科学产业园,送货车型13米,装货前联系收货人核实到场规格</v>
      </c>
      <c r="M1111" s="79">
        <v>45769</v>
      </c>
      <c r="O1111" s="49">
        <f ca="1" t="shared" si="40"/>
        <v>0</v>
      </c>
      <c r="P1111" s="49">
        <f ca="1" t="shared" si="39"/>
        <v>67</v>
      </c>
      <c r="Q1111" s="50" t="str">
        <f>VLOOKUP(B1111,辅助信息!E:M,9,FALSE)</f>
        <v>ZTWM-CDGS-XS-2024-0248-五冶钢构-南充市医学院项目</v>
      </c>
      <c r="R1111" s="50" t="str">
        <f>_xlfn._xlws.FILTER(辅助信息!D:D,辅助信息!E:E=B1111)</f>
        <v>五冶钢构南充医学科学产业园建设项目</v>
      </c>
    </row>
    <row r="1112" hidden="1" spans="2:18">
      <c r="B1112" s="28" t="s">
        <v>104</v>
      </c>
      <c r="C1112" s="58">
        <v>45770</v>
      </c>
      <c r="D1112" s="28" t="str">
        <f>VLOOKUP(B1112,辅助信息!E:K,7,FALSE)</f>
        <v>JWDDCD2024101600090</v>
      </c>
      <c r="E1112" s="28" t="str">
        <f>VLOOKUP(F1112,辅助信息!A:B,2,FALSE)</f>
        <v>盘螺</v>
      </c>
      <c r="F1112" s="28" t="s">
        <v>40</v>
      </c>
      <c r="G1112" s="24">
        <v>2.5</v>
      </c>
      <c r="H1112" s="24" t="str">
        <f>_xlfn.XLOOKUP(C1112&amp;F1112&amp;I1112&amp;J1112,'[1]2025年已发货'!$F:$F&amp;'[1]2025年已发货'!$C:$C&amp;'[1]2025年已发货'!$G:$G&amp;'[1]2025年已发货'!$H:$H,'[1]2025年已发货'!$E:$E,"未发货")</f>
        <v>未发货</v>
      </c>
      <c r="I1112" s="28" t="str">
        <f>VLOOKUP(B1112,辅助信息!E:I,3,FALSE)</f>
        <v>（达州市公共卫生医疗中心项目-二标-78号楼）达州市通川区西外复兴镇公共卫生临床医疗中心项目</v>
      </c>
      <c r="J1112" s="28" t="str">
        <f>VLOOKUP(B1112,辅助信息!E:I,4,FALSE)</f>
        <v>黄永林</v>
      </c>
      <c r="K1112" s="28">
        <f>VLOOKUP(J1112,辅助信息!H:I,2,FALSE)</f>
        <v>15982487227</v>
      </c>
      <c r="L1112" s="96" t="str">
        <f>VLOOKUP(B1112,辅助信息!E:J,6,FALSE)</f>
        <v>提前联系到场规格,一天到场车辆不低于2车</v>
      </c>
      <c r="M1112" s="79">
        <v>45769</v>
      </c>
      <c r="O1112" s="49">
        <f ca="1" t="shared" si="40"/>
        <v>0</v>
      </c>
      <c r="P1112" s="49">
        <f ca="1" t="shared" si="39"/>
        <v>67</v>
      </c>
      <c r="Q1112" s="50" t="str">
        <f>VLOOKUP(B1112,辅助信息!E:M,9,FALSE)</f>
        <v>ZTWM-CDGS-XS-2024-0205-五冶钢构-达州市通川区西外复兴镇及临近片区建设项目</v>
      </c>
      <c r="R1112" s="50" t="str">
        <f>_xlfn._xlws.FILTER(辅助信息!D:D,辅助信息!E:E=B1112)</f>
        <v>五冶钢构达州市公共卫生临床医疗中心项目</v>
      </c>
    </row>
    <row r="1113" hidden="1" spans="2:18">
      <c r="B1113" s="28" t="s">
        <v>104</v>
      </c>
      <c r="C1113" s="58">
        <v>45770</v>
      </c>
      <c r="D1113" s="28" t="str">
        <f>VLOOKUP(B1113,辅助信息!E:K,7,FALSE)</f>
        <v>JWDDCD2024101600090</v>
      </c>
      <c r="E1113" s="28" t="str">
        <f>VLOOKUP(F1113,辅助信息!A:B,2,FALSE)</f>
        <v>盘螺</v>
      </c>
      <c r="F1113" s="28" t="s">
        <v>41</v>
      </c>
      <c r="G1113" s="24">
        <v>2.5</v>
      </c>
      <c r="H1113" s="24" t="str">
        <f>_xlfn.XLOOKUP(C1113&amp;F1113&amp;I1113&amp;J1113,'[1]2025年已发货'!$F:$F&amp;'[1]2025年已发货'!$C:$C&amp;'[1]2025年已发货'!$G:$G&amp;'[1]2025年已发货'!$H:$H,'[1]2025年已发货'!$E:$E,"未发货")</f>
        <v>未发货</v>
      </c>
      <c r="I1113" s="28" t="str">
        <f>VLOOKUP(B1113,辅助信息!E:I,3,FALSE)</f>
        <v>（达州市公共卫生医疗中心项目-二标-78号楼）达州市通川区西外复兴镇公共卫生临床医疗中心项目</v>
      </c>
      <c r="J1113" s="28" t="str">
        <f>VLOOKUP(B1113,辅助信息!E:I,4,FALSE)</f>
        <v>黄永林</v>
      </c>
      <c r="K1113" s="28">
        <f>VLOOKUP(J1113,辅助信息!H:I,2,FALSE)</f>
        <v>15982487227</v>
      </c>
      <c r="L1113" s="96" t="str">
        <f>VLOOKUP(B1113,辅助信息!E:J,6,FALSE)</f>
        <v>提前联系到场规格,一天到场车辆不低于2车</v>
      </c>
      <c r="M1113" s="79">
        <v>45769</v>
      </c>
      <c r="O1113" s="49">
        <f ca="1" t="shared" si="40"/>
        <v>0</v>
      </c>
      <c r="P1113" s="49">
        <f ca="1" t="shared" si="39"/>
        <v>67</v>
      </c>
      <c r="Q1113" s="50" t="str">
        <f>VLOOKUP(B1113,辅助信息!E:M,9,FALSE)</f>
        <v>ZTWM-CDGS-XS-2024-0205-五冶钢构-达州市通川区西外复兴镇及临近片区建设项目</v>
      </c>
      <c r="R1113" s="50" t="str">
        <f>_xlfn._xlws.FILTER(辅助信息!D:D,辅助信息!E:E=B1113)</f>
        <v>五冶钢构达州市公共卫生临床医疗中心项目</v>
      </c>
    </row>
    <row r="1114" hidden="1" spans="2:18">
      <c r="B1114" s="28" t="s">
        <v>104</v>
      </c>
      <c r="C1114" s="58">
        <v>45770</v>
      </c>
      <c r="D1114" s="28" t="str">
        <f>VLOOKUP(B1114,辅助信息!E:K,7,FALSE)</f>
        <v>JWDDCD2024101600090</v>
      </c>
      <c r="E1114" s="28" t="str">
        <f>VLOOKUP(F1114,辅助信息!A:B,2,FALSE)</f>
        <v>螺纹钢</v>
      </c>
      <c r="F1114" s="28" t="s">
        <v>27</v>
      </c>
      <c r="G1114" s="24">
        <v>24</v>
      </c>
      <c r="H1114" s="24" t="str">
        <f>_xlfn.XLOOKUP(C1114&amp;F1114&amp;I1114&amp;J1114,'[1]2025年已发货'!$F:$F&amp;'[1]2025年已发货'!$C:$C&amp;'[1]2025年已发货'!$G:$G&amp;'[1]2025年已发货'!$H:$H,'[1]2025年已发货'!$E:$E,"未发货")</f>
        <v>未发货</v>
      </c>
      <c r="I1114" s="28" t="str">
        <f>VLOOKUP(B1114,辅助信息!E:I,3,FALSE)</f>
        <v>（达州市公共卫生医疗中心项目-二标-78号楼）达州市通川区西外复兴镇公共卫生临床医疗中心项目</v>
      </c>
      <c r="J1114" s="28" t="str">
        <f>VLOOKUP(B1114,辅助信息!E:I,4,FALSE)</f>
        <v>黄永林</v>
      </c>
      <c r="K1114" s="28">
        <f>VLOOKUP(J1114,辅助信息!H:I,2,FALSE)</f>
        <v>15982487227</v>
      </c>
      <c r="L1114" s="96" t="str">
        <f>VLOOKUP(B1114,辅助信息!E:J,6,FALSE)</f>
        <v>提前联系到场规格,一天到场车辆不低于2车</v>
      </c>
      <c r="M1114" s="79">
        <v>45769</v>
      </c>
      <c r="O1114" s="49">
        <f ca="1" t="shared" si="40"/>
        <v>0</v>
      </c>
      <c r="P1114" s="49">
        <f ca="1" t="shared" si="39"/>
        <v>67</v>
      </c>
      <c r="Q1114" s="50" t="str">
        <f>VLOOKUP(B1114,辅助信息!E:M,9,FALSE)</f>
        <v>ZTWM-CDGS-XS-2024-0205-五冶钢构-达州市通川区西外复兴镇及临近片区建设项目</v>
      </c>
      <c r="R1114" s="50" t="str">
        <f>_xlfn._xlws.FILTER(辅助信息!D:D,辅助信息!E:E=B1114)</f>
        <v>五冶钢构达州市公共卫生临床医疗中心项目</v>
      </c>
    </row>
    <row r="1115" hidden="1" spans="2:18">
      <c r="B1115" s="28" t="s">
        <v>104</v>
      </c>
      <c r="C1115" s="58">
        <v>45770</v>
      </c>
      <c r="D1115" s="28" t="str">
        <f>VLOOKUP(B1115,辅助信息!E:K,7,FALSE)</f>
        <v>JWDDCD2024101600090</v>
      </c>
      <c r="E1115" s="28" t="str">
        <f>VLOOKUP(F1115,辅助信息!A:B,2,FALSE)</f>
        <v>螺纹钢</v>
      </c>
      <c r="F1115" s="28" t="s">
        <v>19</v>
      </c>
      <c r="G1115" s="24">
        <v>6</v>
      </c>
      <c r="H1115" s="24" t="str">
        <f>_xlfn.XLOOKUP(C1115&amp;F1115&amp;I1115&amp;J1115,'[1]2025年已发货'!$F:$F&amp;'[1]2025年已发货'!$C:$C&amp;'[1]2025年已发货'!$G:$G&amp;'[1]2025年已发货'!$H:$H,'[1]2025年已发货'!$E:$E,"未发货")</f>
        <v>未发货</v>
      </c>
      <c r="I1115" s="28" t="str">
        <f>VLOOKUP(B1115,辅助信息!E:I,3,FALSE)</f>
        <v>（达州市公共卫生医疗中心项目-二标-78号楼）达州市通川区西外复兴镇公共卫生临床医疗中心项目</v>
      </c>
      <c r="J1115" s="28" t="str">
        <f>VLOOKUP(B1115,辅助信息!E:I,4,FALSE)</f>
        <v>黄永林</v>
      </c>
      <c r="K1115" s="28">
        <f>VLOOKUP(J1115,辅助信息!H:I,2,FALSE)</f>
        <v>15982487227</v>
      </c>
      <c r="L1115" s="96" t="str">
        <f>VLOOKUP(B1115,辅助信息!E:J,6,FALSE)</f>
        <v>提前联系到场规格,一天到场车辆不低于2车</v>
      </c>
      <c r="M1115" s="79">
        <v>45769</v>
      </c>
      <c r="O1115" s="49">
        <f ca="1" t="shared" si="40"/>
        <v>0</v>
      </c>
      <c r="P1115" s="49">
        <f ca="1" t="shared" si="39"/>
        <v>67</v>
      </c>
      <c r="Q1115" s="50" t="str">
        <f>VLOOKUP(B1115,辅助信息!E:M,9,FALSE)</f>
        <v>ZTWM-CDGS-XS-2024-0205-五冶钢构-达州市通川区西外复兴镇及临近片区建设项目</v>
      </c>
      <c r="R1115" s="50" t="str">
        <f>_xlfn._xlws.FILTER(辅助信息!D:D,辅助信息!E:E=B1115)</f>
        <v>五冶钢构达州市公共卫生临床医疗中心项目</v>
      </c>
    </row>
    <row r="1116" hidden="1" spans="1:18">
      <c r="A1116" s="49">
        <f t="shared" ref="A1116:A1122" si="41">G1116-H1116</f>
        <v>0</v>
      </c>
      <c r="B1116" s="28" t="s">
        <v>129</v>
      </c>
      <c r="C1116" s="58">
        <v>45770</v>
      </c>
      <c r="D1116" s="28" t="e">
        <f>VLOOKUP(B1116,辅助信息!E:K,7,FALSE)</f>
        <v>#N/A</v>
      </c>
      <c r="E1116" s="28" t="str">
        <f>VLOOKUP(F1116,辅助信息!A:B,2,FALSE)</f>
        <v>螺纹钢</v>
      </c>
      <c r="F1116" s="28" t="s">
        <v>32</v>
      </c>
      <c r="G1116" s="24">
        <v>35</v>
      </c>
      <c r="H1116" s="24">
        <v>35</v>
      </c>
      <c r="I1116" s="28" t="e">
        <f>VLOOKUP(B1116,辅助信息!E:I,3,FALSE)</f>
        <v>#N/A</v>
      </c>
      <c r="J1116" s="28" t="e">
        <f>VLOOKUP(B1116,辅助信息!E:I,4,FALSE)</f>
        <v>#N/A</v>
      </c>
      <c r="K1116" s="28" t="e">
        <f>VLOOKUP(J1116,辅助信息!H:I,2,FALSE)</f>
        <v>#N/A</v>
      </c>
      <c r="L1116" s="96" t="e">
        <f>VLOOKUP(B1116,辅助信息!E:J,6,FALSE)</f>
        <v>#N/A</v>
      </c>
      <c r="M1116" s="79">
        <v>45769</v>
      </c>
      <c r="O1116" s="49">
        <f ca="1" t="shared" si="40"/>
        <v>0</v>
      </c>
      <c r="P1116" s="49">
        <f ca="1" t="shared" si="39"/>
        <v>67</v>
      </c>
      <c r="Q1116" s="50" t="e">
        <f>VLOOKUP(B1116,辅助信息!E:M,9,FALSE)</f>
        <v>#N/A</v>
      </c>
      <c r="R1116" s="50" vm="1" t="e">
        <f>_xlfn._xlws.FILTER(辅助信息!D:D,辅助信息!E:E=B1116)</f>
        <v>#VALUE!</v>
      </c>
    </row>
    <row r="1117" hidden="1" spans="1:18">
      <c r="A1117" s="49">
        <f t="shared" si="41"/>
        <v>0</v>
      </c>
      <c r="B1117" s="28" t="s">
        <v>129</v>
      </c>
      <c r="C1117" s="58">
        <v>45770</v>
      </c>
      <c r="D1117" s="28" t="e">
        <f>VLOOKUP(B1117,辅助信息!E:K,7,FALSE)</f>
        <v>#N/A</v>
      </c>
      <c r="E1117" s="28" t="str">
        <f>VLOOKUP(F1117,辅助信息!A:B,2,FALSE)</f>
        <v>螺纹钢</v>
      </c>
      <c r="F1117" s="28" t="s">
        <v>90</v>
      </c>
      <c r="G1117" s="24">
        <v>70</v>
      </c>
      <c r="H1117" s="24">
        <v>70</v>
      </c>
      <c r="I1117" s="28" t="e">
        <f>VLOOKUP(B1117,辅助信息!E:I,3,FALSE)</f>
        <v>#N/A</v>
      </c>
      <c r="J1117" s="28" t="e">
        <f>VLOOKUP(B1117,辅助信息!E:I,4,FALSE)</f>
        <v>#N/A</v>
      </c>
      <c r="K1117" s="28" t="e">
        <f>VLOOKUP(J1117,辅助信息!H:I,2,FALSE)</f>
        <v>#N/A</v>
      </c>
      <c r="L1117" s="96" t="e">
        <f>VLOOKUP(B1117,辅助信息!E:J,6,FALSE)</f>
        <v>#N/A</v>
      </c>
      <c r="M1117" s="79">
        <v>45769</v>
      </c>
      <c r="O1117" s="49">
        <f ca="1" t="shared" si="40"/>
        <v>0</v>
      </c>
      <c r="P1117" s="49">
        <f ca="1" t="shared" si="39"/>
        <v>67</v>
      </c>
      <c r="Q1117" s="50" t="e">
        <f>VLOOKUP(B1117,辅助信息!E:M,9,FALSE)</f>
        <v>#N/A</v>
      </c>
      <c r="R1117" s="50" vm="1" t="e">
        <f>_xlfn._xlws.FILTER(辅助信息!D:D,辅助信息!E:E=B1117)</f>
        <v>#VALUE!</v>
      </c>
    </row>
    <row r="1118" hidden="1" spans="1:18">
      <c r="A1118" s="49">
        <f t="shared" si="41"/>
        <v>0</v>
      </c>
      <c r="B1118" s="28" t="s">
        <v>129</v>
      </c>
      <c r="C1118" s="58">
        <v>45770</v>
      </c>
      <c r="D1118" s="28" t="e">
        <f>VLOOKUP(B1118,辅助信息!E:K,7,FALSE)</f>
        <v>#N/A</v>
      </c>
      <c r="E1118" s="28" t="str">
        <f>VLOOKUP(F1118,辅助信息!A:B,2,FALSE)</f>
        <v>螺纹钢</v>
      </c>
      <c r="F1118" s="28" t="s">
        <v>130</v>
      </c>
      <c r="G1118" s="24">
        <v>35</v>
      </c>
      <c r="H1118" s="24">
        <v>35</v>
      </c>
      <c r="I1118" s="28" t="e">
        <f>VLOOKUP(B1118,辅助信息!E:I,3,FALSE)</f>
        <v>#N/A</v>
      </c>
      <c r="J1118" s="28" t="e">
        <f>VLOOKUP(B1118,辅助信息!E:I,4,FALSE)</f>
        <v>#N/A</v>
      </c>
      <c r="K1118" s="28" t="e">
        <f>VLOOKUP(J1118,辅助信息!H:I,2,FALSE)</f>
        <v>#N/A</v>
      </c>
      <c r="L1118" s="96" t="e">
        <f>VLOOKUP(B1118,辅助信息!E:J,6,FALSE)</f>
        <v>#N/A</v>
      </c>
      <c r="M1118" s="79">
        <v>45769</v>
      </c>
      <c r="O1118" s="49">
        <f ca="1" t="shared" si="40"/>
        <v>0</v>
      </c>
      <c r="P1118" s="49">
        <f ca="1" t="shared" si="39"/>
        <v>67</v>
      </c>
      <c r="Q1118" s="50" t="e">
        <f>VLOOKUP(B1118,辅助信息!E:M,9,FALSE)</f>
        <v>#N/A</v>
      </c>
      <c r="R1118" s="50" vm="1" t="e">
        <f>_xlfn._xlws.FILTER(辅助信息!D:D,辅助信息!E:E=B1118)</f>
        <v>#VALUE!</v>
      </c>
    </row>
    <row r="1119" hidden="1" spans="1:18">
      <c r="A1119" s="49">
        <f t="shared" si="41"/>
        <v>0</v>
      </c>
      <c r="B1119" s="28" t="s">
        <v>131</v>
      </c>
      <c r="C1119" s="58">
        <v>45770</v>
      </c>
      <c r="D1119" s="28" t="str">
        <f>VLOOKUP(B1119,辅助信息!E:K,7,FALSE)</f>
        <v>JWDDCD2025050800080</v>
      </c>
      <c r="E1119" s="28" t="str">
        <f>VLOOKUP(F1119,辅助信息!A:B,2,FALSE)</f>
        <v>螺纹钢</v>
      </c>
      <c r="F1119" s="28" t="s">
        <v>130</v>
      </c>
      <c r="G1119" s="24">
        <v>105</v>
      </c>
      <c r="H1119" s="24">
        <f>_xlfn.XLOOKUP(C1119&amp;F1119&amp;I1119&amp;J1119,'[1]2025年已发货'!$F:$F&amp;'[1]2025年已发货'!$C:$C&amp;'[1]2025年已发货'!$G:$G&amp;'[1]2025年已发货'!$H:$H,'[1]2025年已发货'!$E:$E,"未发货")</f>
        <v>105</v>
      </c>
      <c r="I1119" s="28" t="str">
        <f>VLOOKUP(B1119,辅助信息!E:I,3,FALSE)</f>
        <v>(宜宾兴港三江新区长江工业园建设项目-11#厂房)宜宾市翠屏区宜宾汽车零部件配套产业基地(纬五路南)</v>
      </c>
      <c r="J1119" s="28" t="str">
        <f>VLOOKUP(B1119,辅助信息!E:I,4,FALSE)</f>
        <v>严石林</v>
      </c>
      <c r="K1119" s="28">
        <f>VLOOKUP(J1119,辅助信息!H:I,2,FALSE)</f>
        <v>15924731822</v>
      </c>
      <c r="L1119" s="96" t="str">
        <f>VLOOKUP(B1119,辅助信息!E:J,6,FALSE)</f>
        <v>装货前联系收货人核实到场规格，货物最下面用方木垫下方便卸货</v>
      </c>
      <c r="M1119" s="79">
        <v>45769</v>
      </c>
      <c r="O1119" s="49">
        <f ca="1" t="shared" si="40"/>
        <v>0</v>
      </c>
      <c r="P1119" s="49">
        <f ca="1" t="shared" si="39"/>
        <v>67</v>
      </c>
      <c r="Q1119" s="50" t="str">
        <f>VLOOKUP(B1119,辅助信息!E:M,9,FALSE)</f>
        <v>ZTWM-CDGS-XS-2025-0059-宜宾兴港建材-宜宾冷链项目</v>
      </c>
      <c r="R1119" s="50" t="str">
        <f>_xlfn._xlws.FILTER(辅助信息!D:D,辅助信息!E:E=B1119)</f>
        <v>宜宾兴港三江新区长江工业园建设项目</v>
      </c>
    </row>
    <row r="1120" hidden="1" spans="1:18">
      <c r="A1120" s="49">
        <f t="shared" si="41"/>
        <v>0</v>
      </c>
      <c r="B1120" s="28" t="s">
        <v>132</v>
      </c>
      <c r="C1120" s="58">
        <v>45770</v>
      </c>
      <c r="D1120" s="28" t="str">
        <f>VLOOKUP(B1120,辅助信息!E:K,7,FALSE)</f>
        <v>JWDDCD2025050800080</v>
      </c>
      <c r="E1120" s="28" t="str">
        <f>VLOOKUP(F1120,辅助信息!A:B,2,FALSE)</f>
        <v>螺纹钢</v>
      </c>
      <c r="F1120" s="28" t="s">
        <v>76</v>
      </c>
      <c r="G1120" s="24">
        <v>12</v>
      </c>
      <c r="H1120" s="24">
        <f>_xlfn.XLOOKUP(C1120&amp;F1120&amp;I1120&amp;J1120,'[1]2025年已发货'!$F:$F&amp;'[1]2025年已发货'!$C:$C&amp;'[1]2025年已发货'!$G:$G&amp;'[1]2025年已发货'!$H:$H,'[1]2025年已发货'!$E:$E,"未发货")</f>
        <v>12</v>
      </c>
      <c r="I1120" s="28" t="str">
        <f>VLOOKUP(B1120,辅助信息!E:I,3,FALSE)</f>
        <v>(宜宾兴港三江新区长江工业园建设项目-9#厂房)宜宾市翠屏区宜宾汽车零部件配套产业基地(纬五路南)</v>
      </c>
      <c r="J1120" s="28" t="str">
        <f>VLOOKUP(B1120,辅助信息!E:I,4,FALSE)</f>
        <v>严石林</v>
      </c>
      <c r="K1120" s="28">
        <f>VLOOKUP(J1120,辅助信息!H:I,2,FALSE)</f>
        <v>15924731822</v>
      </c>
      <c r="L1120" s="96" t="str">
        <f>VLOOKUP(B1120,辅助信息!E:J,6,FALSE)</f>
        <v>装货前联系收货人核实到场规格，货物最下面用方木垫下方便卸货</v>
      </c>
      <c r="M1120" s="79">
        <v>45769</v>
      </c>
      <c r="O1120" s="49">
        <f ca="1" t="shared" si="40"/>
        <v>0</v>
      </c>
      <c r="P1120" s="49">
        <f ca="1" t="shared" si="39"/>
        <v>67</v>
      </c>
      <c r="Q1120" s="50" t="str">
        <f>VLOOKUP(B1120,辅助信息!E:M,9,FALSE)</f>
        <v>ZTWM-CDGS-XS-2025-0059-宜宾兴港建材-宜宾冷链项目</v>
      </c>
      <c r="R1120" s="50" t="str">
        <f>_xlfn._xlws.FILTER(辅助信息!D:D,辅助信息!E:E=B1120)</f>
        <v>宜宾兴港三江新区长江工业园建设项目</v>
      </c>
    </row>
    <row r="1121" hidden="1" spans="1:18">
      <c r="A1121" s="49">
        <f t="shared" si="41"/>
        <v>0</v>
      </c>
      <c r="B1121" s="28" t="s">
        <v>132</v>
      </c>
      <c r="C1121" s="58">
        <v>45770</v>
      </c>
      <c r="D1121" s="28" t="str">
        <f>VLOOKUP(B1121,辅助信息!E:K,7,FALSE)</f>
        <v>JWDDCD2025050800080</v>
      </c>
      <c r="E1121" s="28" t="str">
        <f>VLOOKUP(F1121,辅助信息!A:B,2,FALSE)</f>
        <v>螺纹钢</v>
      </c>
      <c r="F1121" s="28" t="s">
        <v>133</v>
      </c>
      <c r="G1121" s="24">
        <v>75</v>
      </c>
      <c r="H1121" s="24">
        <f>_xlfn.XLOOKUP(C1121&amp;F1121&amp;I1121&amp;J1121,'[1]2025年已发货'!$F:$F&amp;'[1]2025年已发货'!$C:$C&amp;'[1]2025年已发货'!$G:$G&amp;'[1]2025年已发货'!$H:$H,'[1]2025年已发货'!$E:$E,"未发货")</f>
        <v>75</v>
      </c>
      <c r="I1121" s="28" t="str">
        <f>VLOOKUP(B1121,辅助信息!E:I,3,FALSE)</f>
        <v>(宜宾兴港三江新区长江工业园建设项目-9#厂房)宜宾市翠屏区宜宾汽车零部件配套产业基地(纬五路南)</v>
      </c>
      <c r="J1121" s="28" t="str">
        <f>VLOOKUP(B1121,辅助信息!E:I,4,FALSE)</f>
        <v>严石林</v>
      </c>
      <c r="K1121" s="28">
        <f>VLOOKUP(J1121,辅助信息!H:I,2,FALSE)</f>
        <v>15924731822</v>
      </c>
      <c r="L1121" s="96" t="str">
        <f>VLOOKUP(B1121,辅助信息!E:J,6,FALSE)</f>
        <v>装货前联系收货人核实到场规格，货物最下面用方木垫下方便卸货</v>
      </c>
      <c r="M1121" s="79">
        <v>45769</v>
      </c>
      <c r="O1121" s="49">
        <f ca="1" t="shared" si="40"/>
        <v>0</v>
      </c>
      <c r="P1121" s="49">
        <f ca="1" t="shared" si="39"/>
        <v>67</v>
      </c>
      <c r="Q1121" s="50" t="str">
        <f>VLOOKUP(B1121,辅助信息!E:M,9,FALSE)</f>
        <v>ZTWM-CDGS-XS-2025-0059-宜宾兴港建材-宜宾冷链项目</v>
      </c>
      <c r="R1121" s="50" t="str">
        <f>_xlfn._xlws.FILTER(辅助信息!D:D,辅助信息!E:E=B1121)</f>
        <v>宜宾兴港三江新区长江工业园建设项目</v>
      </c>
    </row>
    <row r="1122" hidden="1" spans="1:18">
      <c r="A1122" s="49">
        <f t="shared" si="41"/>
        <v>0</v>
      </c>
      <c r="B1122" s="28" t="s">
        <v>132</v>
      </c>
      <c r="C1122" s="58">
        <v>45770</v>
      </c>
      <c r="D1122" s="28" t="str">
        <f>VLOOKUP(B1122,辅助信息!E:K,7,FALSE)</f>
        <v>JWDDCD2025050800080</v>
      </c>
      <c r="E1122" s="28" t="str">
        <f>VLOOKUP(F1122,辅助信息!A:B,2,FALSE)</f>
        <v>螺纹钢</v>
      </c>
      <c r="F1122" s="28" t="s">
        <v>91</v>
      </c>
      <c r="G1122" s="24">
        <v>18</v>
      </c>
      <c r="H1122" s="24">
        <f>_xlfn.XLOOKUP(C1122&amp;F1122&amp;I1122&amp;J1122,'[1]2025年已发货'!$F:$F&amp;'[1]2025年已发货'!$C:$C&amp;'[1]2025年已发货'!$G:$G&amp;'[1]2025年已发货'!$H:$H,'[1]2025年已发货'!$E:$E,"未发货")</f>
        <v>18</v>
      </c>
      <c r="I1122" s="28" t="str">
        <f>VLOOKUP(B1122,辅助信息!E:I,3,FALSE)</f>
        <v>(宜宾兴港三江新区长江工业园建设项目-9#厂房)宜宾市翠屏区宜宾汽车零部件配套产业基地(纬五路南)</v>
      </c>
      <c r="J1122" s="28" t="str">
        <f>VLOOKUP(B1122,辅助信息!E:I,4,FALSE)</f>
        <v>严石林</v>
      </c>
      <c r="K1122" s="28">
        <f>VLOOKUP(J1122,辅助信息!H:I,2,FALSE)</f>
        <v>15924731822</v>
      </c>
      <c r="L1122" s="96" t="str">
        <f>VLOOKUP(B1122,辅助信息!E:J,6,FALSE)</f>
        <v>装货前联系收货人核实到场规格，货物最下面用方木垫下方便卸货</v>
      </c>
      <c r="M1122" s="79">
        <v>45769</v>
      </c>
      <c r="O1122" s="49">
        <f ca="1" t="shared" si="40"/>
        <v>0</v>
      </c>
      <c r="P1122" s="49">
        <f ca="1" t="shared" si="39"/>
        <v>67</v>
      </c>
      <c r="Q1122" s="50" t="str">
        <f>VLOOKUP(B1122,辅助信息!E:M,9,FALSE)</f>
        <v>ZTWM-CDGS-XS-2025-0059-宜宾兴港建材-宜宾冷链项目</v>
      </c>
      <c r="R1122" s="50" t="str">
        <f>_xlfn._xlws.FILTER(辅助信息!D:D,辅助信息!E:E=B1122)</f>
        <v>宜宾兴港三江新区长江工业园建设项目</v>
      </c>
    </row>
    <row r="1123" hidden="1" spans="2:18">
      <c r="B1123" s="28" t="s">
        <v>31</v>
      </c>
      <c r="C1123" s="58">
        <v>45770</v>
      </c>
      <c r="D1123" s="28" t="str">
        <f>VLOOKUP(B1123,辅助信息!E:K,7,FALSE)</f>
        <v>JWDDCD2024121000136</v>
      </c>
      <c r="E1123" s="28" t="str">
        <f>VLOOKUP(F1123,辅助信息!A:B,2,FALSE)</f>
        <v>盘螺</v>
      </c>
      <c r="F1123" s="28" t="s">
        <v>40</v>
      </c>
      <c r="G1123" s="24">
        <v>24</v>
      </c>
      <c r="H1123" s="24">
        <f>_xlfn.XLOOKUP(C1123&amp;F1123&amp;I1123&amp;J1123,'[1]2025年已发货'!$F:$F&amp;'[1]2025年已发货'!$C:$C&amp;'[1]2025年已发货'!$G:$G&amp;'[1]2025年已发货'!$H:$H,'[1]2025年已发货'!$E:$E,"未发货")</f>
        <v>24</v>
      </c>
      <c r="I1123" s="28" t="str">
        <f>VLOOKUP(B1123,辅助信息!E:I,3,FALSE)</f>
        <v>（四川商建-射洪城乡一体化项目）遂宁市射洪市忠新幼儿园北侧约220米新溪小区</v>
      </c>
      <c r="J1123" s="28" t="str">
        <f>VLOOKUP(B1123,辅助信息!E:I,4,FALSE)</f>
        <v>柏子刚</v>
      </c>
      <c r="K1123" s="28">
        <f>VLOOKUP(J1123,辅助信息!H:I,2,FALSE)</f>
        <v>15692885305</v>
      </c>
      <c r="L1123" s="96" t="str">
        <f>VLOOKUP(B1123,辅助信息!E:J,6,FALSE)</f>
        <v>提前联系到场规格及数量</v>
      </c>
      <c r="M1123" s="79">
        <v>45769</v>
      </c>
      <c r="O1123" s="49">
        <f ca="1" t="shared" si="40"/>
        <v>0</v>
      </c>
      <c r="P1123" s="49">
        <f ca="1" t="shared" si="39"/>
        <v>67</v>
      </c>
      <c r="Q1123" s="50" t="str">
        <f>VLOOKUP(B1123,辅助信息!E:M,9,FALSE)</f>
        <v>ZTWM-CDGS-XS-2024-0179-四川商投-射洪城乡一体化建设项目</v>
      </c>
      <c r="R1123" s="50" t="str">
        <f>_xlfn._xlws.FILTER(辅助信息!D:D,辅助信息!E:E=B1123)</f>
        <v>四川商建
射洪城乡一体化项目</v>
      </c>
    </row>
    <row r="1124" hidden="1" spans="2:18">
      <c r="B1124" s="28" t="s">
        <v>31</v>
      </c>
      <c r="C1124" s="58">
        <v>45770</v>
      </c>
      <c r="D1124" s="28" t="str">
        <f>VLOOKUP(B1124,辅助信息!E:K,7,FALSE)</f>
        <v>JWDDCD2024121000136</v>
      </c>
      <c r="E1124" s="28" t="str">
        <f>VLOOKUP(F1124,辅助信息!A:B,2,FALSE)</f>
        <v>盘螺</v>
      </c>
      <c r="F1124" s="28" t="s">
        <v>41</v>
      </c>
      <c r="G1124" s="24">
        <v>9</v>
      </c>
      <c r="H1124" s="24">
        <f>_xlfn.XLOOKUP(C1124&amp;F1124&amp;I1124&amp;J1124,'[1]2025年已发货'!$F:$F&amp;'[1]2025年已发货'!$C:$C&amp;'[1]2025年已发货'!$G:$G&amp;'[1]2025年已发货'!$H:$H,'[1]2025年已发货'!$E:$E,"未发货")</f>
        <v>8</v>
      </c>
      <c r="I1124" s="28" t="str">
        <f>VLOOKUP(B1124,辅助信息!E:I,3,FALSE)</f>
        <v>（四川商建-射洪城乡一体化项目）遂宁市射洪市忠新幼儿园北侧约220米新溪小区</v>
      </c>
      <c r="J1124" s="28" t="str">
        <f>VLOOKUP(B1124,辅助信息!E:I,4,FALSE)</f>
        <v>柏子刚</v>
      </c>
      <c r="K1124" s="28">
        <f>VLOOKUP(J1124,辅助信息!H:I,2,FALSE)</f>
        <v>15692885305</v>
      </c>
      <c r="L1124" s="96" t="str">
        <f>VLOOKUP(B1124,辅助信息!E:J,6,FALSE)</f>
        <v>提前联系到场规格及数量</v>
      </c>
      <c r="M1124" s="79">
        <v>45769</v>
      </c>
      <c r="O1124" s="49">
        <f ca="1" t="shared" si="40"/>
        <v>0</v>
      </c>
      <c r="P1124" s="49">
        <f ca="1" t="shared" si="39"/>
        <v>67</v>
      </c>
      <c r="Q1124" s="50" t="str">
        <f>VLOOKUP(B1124,辅助信息!E:M,9,FALSE)</f>
        <v>ZTWM-CDGS-XS-2024-0179-四川商投-射洪城乡一体化建设项目</v>
      </c>
      <c r="R1124" s="50" t="str">
        <f>_xlfn._xlws.FILTER(辅助信息!D:D,辅助信息!E:E=B1124)</f>
        <v>四川商建
射洪城乡一体化项目</v>
      </c>
    </row>
    <row r="1125" hidden="1" spans="2:18">
      <c r="B1125" s="28" t="s">
        <v>31</v>
      </c>
      <c r="C1125" s="58">
        <v>45770</v>
      </c>
      <c r="D1125" s="28" t="str">
        <f>VLOOKUP(B1125,辅助信息!E:K,7,FALSE)</f>
        <v>JWDDCD2024121000136</v>
      </c>
      <c r="E1125" s="28" t="str">
        <f>VLOOKUP(F1125,辅助信息!A:B,2,FALSE)</f>
        <v>螺纹钢</v>
      </c>
      <c r="F1125" s="28" t="s">
        <v>32</v>
      </c>
      <c r="G1125" s="24">
        <v>70</v>
      </c>
      <c r="H1125" s="24">
        <f>_xlfn.XLOOKUP(C1125&amp;F1125&amp;I1125&amp;J1125,'[1]2025年已发货'!$F:$F&amp;'[1]2025年已发货'!$C:$C&amp;'[1]2025年已发货'!$G:$G&amp;'[1]2025年已发货'!$H:$H,'[1]2025年已发货'!$E:$E,"未发货")</f>
        <v>70</v>
      </c>
      <c r="I1125" s="28" t="str">
        <f>VLOOKUP(B1125,辅助信息!E:I,3,FALSE)</f>
        <v>（四川商建-射洪城乡一体化项目）遂宁市射洪市忠新幼儿园北侧约220米新溪小区</v>
      </c>
      <c r="J1125" s="28" t="str">
        <f>VLOOKUP(B1125,辅助信息!E:I,4,FALSE)</f>
        <v>柏子刚</v>
      </c>
      <c r="K1125" s="28">
        <f>VLOOKUP(J1125,辅助信息!H:I,2,FALSE)</f>
        <v>15692885305</v>
      </c>
      <c r="L1125" s="96" t="str">
        <f>VLOOKUP(B1125,辅助信息!E:J,6,FALSE)</f>
        <v>提前联系到场规格及数量</v>
      </c>
      <c r="M1125" s="79">
        <v>45769</v>
      </c>
      <c r="O1125" s="49">
        <f ca="1" t="shared" si="40"/>
        <v>0</v>
      </c>
      <c r="P1125" s="49">
        <f ca="1" t="shared" si="39"/>
        <v>67</v>
      </c>
      <c r="Q1125" s="50" t="str">
        <f>VLOOKUP(B1125,辅助信息!E:M,9,FALSE)</f>
        <v>ZTWM-CDGS-XS-2024-0179-四川商投-射洪城乡一体化建设项目</v>
      </c>
      <c r="R1125" s="50" t="str">
        <f>_xlfn._xlws.FILTER(辅助信息!D:D,辅助信息!E:E=B1125)</f>
        <v>四川商建
射洪城乡一体化项目</v>
      </c>
    </row>
    <row r="1126" hidden="1" spans="2:18">
      <c r="B1126" s="28" t="s">
        <v>31</v>
      </c>
      <c r="C1126" s="58">
        <v>45770</v>
      </c>
      <c r="D1126" s="28" t="str">
        <f>VLOOKUP(B1126,辅助信息!E:K,7,FALSE)</f>
        <v>JWDDCD2024121000136</v>
      </c>
      <c r="E1126" s="28" t="str">
        <f>VLOOKUP(F1126,辅助信息!A:B,2,FALSE)</f>
        <v>螺纹钢</v>
      </c>
      <c r="F1126" s="28" t="s">
        <v>30</v>
      </c>
      <c r="G1126" s="24">
        <v>9</v>
      </c>
      <c r="H1126" s="24">
        <f>_xlfn.XLOOKUP(C1126&amp;F1126&amp;I1126&amp;J1126,'[1]2025年已发货'!$F:$F&amp;'[1]2025年已发货'!$C:$C&amp;'[1]2025年已发货'!$G:$G&amp;'[1]2025年已发货'!$H:$H,'[1]2025年已发货'!$E:$E,"未发货")</f>
        <v>10</v>
      </c>
      <c r="I1126" s="28" t="str">
        <f>VLOOKUP(B1126,辅助信息!E:I,3,FALSE)</f>
        <v>（四川商建-射洪城乡一体化项目）遂宁市射洪市忠新幼儿园北侧约220米新溪小区</v>
      </c>
      <c r="J1126" s="28" t="str">
        <f>VLOOKUP(B1126,辅助信息!E:I,4,FALSE)</f>
        <v>柏子刚</v>
      </c>
      <c r="K1126" s="28">
        <f>VLOOKUP(J1126,辅助信息!H:I,2,FALSE)</f>
        <v>15692885305</v>
      </c>
      <c r="L1126" s="96" t="str">
        <f>VLOOKUP(B1126,辅助信息!E:J,6,FALSE)</f>
        <v>提前联系到场规格及数量</v>
      </c>
      <c r="M1126" s="79">
        <v>45769</v>
      </c>
      <c r="O1126" s="49">
        <f ca="1" t="shared" si="40"/>
        <v>0</v>
      </c>
      <c r="P1126" s="49">
        <f ca="1" t="shared" si="39"/>
        <v>67</v>
      </c>
      <c r="Q1126" s="50" t="str">
        <f>VLOOKUP(B1126,辅助信息!E:M,9,FALSE)</f>
        <v>ZTWM-CDGS-XS-2024-0179-四川商投-射洪城乡一体化建设项目</v>
      </c>
      <c r="R1126" s="50" t="str">
        <f>_xlfn._xlws.FILTER(辅助信息!D:D,辅助信息!E:E=B1126)</f>
        <v>四川商建
射洪城乡一体化项目</v>
      </c>
    </row>
    <row r="1127" hidden="1" spans="2:18">
      <c r="B1127" s="28" t="s">
        <v>31</v>
      </c>
      <c r="C1127" s="58">
        <v>45770</v>
      </c>
      <c r="D1127" s="28" t="str">
        <f>VLOOKUP(B1127,辅助信息!E:K,7,FALSE)</f>
        <v>JWDDCD2024121000136</v>
      </c>
      <c r="E1127" s="28" t="str">
        <f>VLOOKUP(F1127,辅助信息!A:B,2,FALSE)</f>
        <v>螺纹钢</v>
      </c>
      <c r="F1127" s="28" t="s">
        <v>28</v>
      </c>
      <c r="G1127" s="24">
        <v>48</v>
      </c>
      <c r="H1127" s="24">
        <f>_xlfn.XLOOKUP(C1127&amp;F1127&amp;I1127&amp;J1127,'[1]2025年已发货'!$F:$F&amp;'[1]2025年已发货'!$C:$C&amp;'[1]2025年已发货'!$G:$G&amp;'[1]2025年已发货'!$H:$H,'[1]2025年已发货'!$E:$E,"未发货")</f>
        <v>24</v>
      </c>
      <c r="I1127" s="28" t="str">
        <f>VLOOKUP(B1127,辅助信息!E:I,3,FALSE)</f>
        <v>（四川商建-射洪城乡一体化项目）遂宁市射洪市忠新幼儿园北侧约220米新溪小区</v>
      </c>
      <c r="J1127" s="28" t="str">
        <f>VLOOKUP(B1127,辅助信息!E:I,4,FALSE)</f>
        <v>柏子刚</v>
      </c>
      <c r="K1127" s="28">
        <f>VLOOKUP(J1127,辅助信息!H:I,2,FALSE)</f>
        <v>15692885305</v>
      </c>
      <c r="L1127" s="96" t="str">
        <f>VLOOKUP(B1127,辅助信息!E:J,6,FALSE)</f>
        <v>提前联系到场规格及数量</v>
      </c>
      <c r="M1127" s="79">
        <v>45769</v>
      </c>
      <c r="O1127" s="49">
        <f ca="1" t="shared" si="40"/>
        <v>0</v>
      </c>
      <c r="P1127" s="49">
        <f ca="1" t="shared" si="39"/>
        <v>67</v>
      </c>
      <c r="Q1127" s="50" t="str">
        <f>VLOOKUP(B1127,辅助信息!E:M,9,FALSE)</f>
        <v>ZTWM-CDGS-XS-2024-0179-四川商投-射洪城乡一体化建设项目</v>
      </c>
      <c r="R1127" s="50" t="str">
        <f>_xlfn._xlws.FILTER(辅助信息!D:D,辅助信息!E:E=B1127)</f>
        <v>四川商建
射洪城乡一体化项目</v>
      </c>
    </row>
    <row r="1128" hidden="1" spans="1:18">
      <c r="A1128" s="45" t="s">
        <v>134</v>
      </c>
      <c r="B1128" s="28" t="s">
        <v>69</v>
      </c>
      <c r="C1128" s="58">
        <v>45770</v>
      </c>
      <c r="D1128" s="28" t="str">
        <f>VLOOKUP(B1128,辅助信息!E:K,7,FALSE)</f>
        <v>JWDDCD2025052800131</v>
      </c>
      <c r="E1128" s="28" t="str">
        <f>VLOOKUP(F1128,辅助信息!A:B,2,FALSE)</f>
        <v>螺纹钢</v>
      </c>
      <c r="F1128" s="28" t="s">
        <v>45</v>
      </c>
      <c r="G1128" s="24">
        <v>3</v>
      </c>
      <c r="H1128" s="24" t="str">
        <f>_xlfn.XLOOKUP(C1128&amp;F1128&amp;I1128&amp;J1128,'[1]2025年已发货'!$F:$F&amp;'[1]2025年已发货'!$C:$C&amp;'[1]2025年已发货'!$G:$G&amp;'[1]2025年已发货'!$H:$H,'[1]2025年已发货'!$E:$E,"未发货")</f>
        <v>未发货</v>
      </c>
      <c r="I1128" s="28" t="str">
        <f>VLOOKUP(B1128,辅助信息!E:I,3,FALSE)</f>
        <v>（商投建工达州中医药科技园-4工区-2号楼）达州市通川区达州中医药职业学院犀牛大道北段</v>
      </c>
      <c r="J1128" s="28" t="str">
        <f>VLOOKUP(B1128,辅助信息!E:I,4,FALSE)</f>
        <v>张扬</v>
      </c>
      <c r="K1128" s="28">
        <f>VLOOKUP(J1128,辅助信息!H:I,2,FALSE)</f>
        <v>18381904567</v>
      </c>
      <c r="L1128" s="96" t="str">
        <f>VLOOKUP(B1128,辅助信息!E:J,6,FALSE)</f>
        <v>控制炉批号！多了现场不收！,优先安排达钢,提前联系到场规格及数量</v>
      </c>
      <c r="M1128" s="79">
        <v>45763</v>
      </c>
      <c r="O1128" s="49">
        <f ca="1" t="shared" si="40"/>
        <v>0</v>
      </c>
      <c r="P1128" s="49">
        <f ca="1" t="shared" si="39"/>
        <v>73</v>
      </c>
      <c r="Q1128" s="50" t="str">
        <f>VLOOKUP(B1128,辅助信息!E:M,9,FALSE)</f>
        <v>ZTWM-CDGS-XS-2024-0134-商投建工达州中医药科技成果示范园项目</v>
      </c>
      <c r="R1128" s="50" t="str">
        <f>_xlfn._xlws.FILTER(辅助信息!D:D,辅助信息!E:E=B1128)</f>
        <v>商投建工达州中医药科技园</v>
      </c>
    </row>
    <row r="1129" hidden="1" spans="2:18">
      <c r="B1129" s="28" t="s">
        <v>69</v>
      </c>
      <c r="C1129" s="58">
        <v>45770</v>
      </c>
      <c r="D1129" s="28" t="str">
        <f>VLOOKUP(B1129,辅助信息!E:K,7,FALSE)</f>
        <v>JWDDCD2025052800131</v>
      </c>
      <c r="E1129" s="28" t="str">
        <f>VLOOKUP(F1129,辅助信息!A:B,2,FALSE)</f>
        <v>螺纹钢</v>
      </c>
      <c r="F1129" s="28" t="s">
        <v>21</v>
      </c>
      <c r="G1129" s="24">
        <v>12</v>
      </c>
      <c r="H1129" s="24" t="str">
        <f>_xlfn.XLOOKUP(C1129&amp;F1129&amp;I1129&amp;J1129,'[1]2025年已发货'!$F:$F&amp;'[1]2025年已发货'!$C:$C&amp;'[1]2025年已发货'!$G:$G&amp;'[1]2025年已发货'!$H:$H,'[1]2025年已发货'!$E:$E,"未发货")</f>
        <v>未发货</v>
      </c>
      <c r="I1129" s="28" t="str">
        <f>VLOOKUP(B1129,辅助信息!E:I,3,FALSE)</f>
        <v>（商投建工达州中医药科技园-4工区-2号楼）达州市通川区达州中医药职业学院犀牛大道北段</v>
      </c>
      <c r="J1129" s="28" t="str">
        <f>VLOOKUP(B1129,辅助信息!E:I,4,FALSE)</f>
        <v>张扬</v>
      </c>
      <c r="K1129" s="28">
        <f>VLOOKUP(J1129,辅助信息!H:I,2,FALSE)</f>
        <v>18381904567</v>
      </c>
      <c r="L1129" s="96" t="str">
        <f>VLOOKUP(B1129,辅助信息!E:J,6,FALSE)</f>
        <v>控制炉批号！多了现场不收！,优先安排达钢,提前联系到场规格及数量</v>
      </c>
      <c r="M1129" s="79">
        <v>45763</v>
      </c>
      <c r="O1129" s="49">
        <f ca="1" t="shared" si="40"/>
        <v>0</v>
      </c>
      <c r="P1129" s="49">
        <f ca="1" t="shared" si="39"/>
        <v>73</v>
      </c>
      <c r="Q1129" s="50" t="str">
        <f>VLOOKUP(B1129,辅助信息!E:M,9,FALSE)</f>
        <v>ZTWM-CDGS-XS-2024-0134-商投建工达州中医药科技成果示范园项目</v>
      </c>
      <c r="R1129" s="50" t="str">
        <f>_xlfn._xlws.FILTER(辅助信息!D:D,辅助信息!E:E=B1129)</f>
        <v>商投建工达州中医药科技园</v>
      </c>
    </row>
    <row r="1130" hidden="1" spans="2:18">
      <c r="B1130" s="28" t="s">
        <v>69</v>
      </c>
      <c r="C1130" s="58">
        <v>45770</v>
      </c>
      <c r="D1130" s="28" t="str">
        <f>VLOOKUP(B1130,辅助信息!E:K,7,FALSE)</f>
        <v>JWDDCD2025052800131</v>
      </c>
      <c r="E1130" s="28" t="str">
        <f>VLOOKUP(F1130,辅助信息!A:B,2,FALSE)</f>
        <v>螺纹钢</v>
      </c>
      <c r="F1130" s="28" t="s">
        <v>58</v>
      </c>
      <c r="G1130" s="24">
        <v>9</v>
      </c>
      <c r="H1130" s="24" t="str">
        <f>_xlfn.XLOOKUP(C1130&amp;F1130&amp;I1130&amp;J1130,'[1]2025年已发货'!$F:$F&amp;'[1]2025年已发货'!$C:$C&amp;'[1]2025年已发货'!$G:$G&amp;'[1]2025年已发货'!$H:$H,'[1]2025年已发货'!$E:$E,"未发货")</f>
        <v>未发货</v>
      </c>
      <c r="I1130" s="28" t="str">
        <f>VLOOKUP(B1130,辅助信息!E:I,3,FALSE)</f>
        <v>（商投建工达州中医药科技园-4工区-2号楼）达州市通川区达州中医药职业学院犀牛大道北段</v>
      </c>
      <c r="J1130" s="28" t="str">
        <f>VLOOKUP(B1130,辅助信息!E:I,4,FALSE)</f>
        <v>张扬</v>
      </c>
      <c r="K1130" s="28">
        <f>VLOOKUP(J1130,辅助信息!H:I,2,FALSE)</f>
        <v>18381904567</v>
      </c>
      <c r="L1130" s="96" t="str">
        <f>VLOOKUP(B1130,辅助信息!E:J,6,FALSE)</f>
        <v>控制炉批号！多了现场不收！,优先安排达钢,提前联系到场规格及数量</v>
      </c>
      <c r="M1130" s="79">
        <v>45763</v>
      </c>
      <c r="O1130" s="49">
        <f ca="1" t="shared" si="40"/>
        <v>0</v>
      </c>
      <c r="P1130" s="49">
        <f ca="1" t="shared" si="39"/>
        <v>73</v>
      </c>
      <c r="Q1130" s="50" t="str">
        <f>VLOOKUP(B1130,辅助信息!E:M,9,FALSE)</f>
        <v>ZTWM-CDGS-XS-2024-0134-商投建工达州中医药科技成果示范园项目</v>
      </c>
      <c r="R1130" s="50" t="str">
        <f>_xlfn._xlws.FILTER(辅助信息!D:D,辅助信息!E:E=B1130)</f>
        <v>商投建工达州中医药科技园</v>
      </c>
    </row>
    <row r="1131" hidden="1" spans="2:18">
      <c r="B1131" s="28" t="s">
        <v>69</v>
      </c>
      <c r="C1131" s="58">
        <v>45770</v>
      </c>
      <c r="D1131" s="28" t="str">
        <f>VLOOKUP(B1131,辅助信息!E:K,7,FALSE)</f>
        <v>JWDDCD2025052800131</v>
      </c>
      <c r="E1131" s="28" t="str">
        <f>VLOOKUP(F1131,辅助信息!A:B,2,FALSE)</f>
        <v>螺纹钢</v>
      </c>
      <c r="F1131" s="28" t="s">
        <v>46</v>
      </c>
      <c r="G1131" s="24">
        <v>9</v>
      </c>
      <c r="H1131" s="24" t="str">
        <f>_xlfn.XLOOKUP(C1131&amp;F1131&amp;I1131&amp;J1131,'[1]2025年已发货'!$F:$F&amp;'[1]2025年已发货'!$C:$C&amp;'[1]2025年已发货'!$G:$G&amp;'[1]2025年已发货'!$H:$H,'[1]2025年已发货'!$E:$E,"未发货")</f>
        <v>未发货</v>
      </c>
      <c r="I1131" s="28" t="str">
        <f>VLOOKUP(B1131,辅助信息!E:I,3,FALSE)</f>
        <v>（商投建工达州中医药科技园-4工区-2号楼）达州市通川区达州中医药职业学院犀牛大道北段</v>
      </c>
      <c r="J1131" s="28" t="str">
        <f>VLOOKUP(B1131,辅助信息!E:I,4,FALSE)</f>
        <v>张扬</v>
      </c>
      <c r="K1131" s="28">
        <f>VLOOKUP(J1131,辅助信息!H:I,2,FALSE)</f>
        <v>18381904567</v>
      </c>
      <c r="L1131" s="96" t="str">
        <f>VLOOKUP(B1131,辅助信息!E:J,6,FALSE)</f>
        <v>控制炉批号！多了现场不收！,优先安排达钢,提前联系到场规格及数量</v>
      </c>
      <c r="M1131" s="79">
        <v>45763</v>
      </c>
      <c r="O1131" s="49">
        <f ca="1" t="shared" si="40"/>
        <v>0</v>
      </c>
      <c r="P1131" s="49">
        <f ca="1" t="shared" si="39"/>
        <v>73</v>
      </c>
      <c r="Q1131" s="50" t="str">
        <f>VLOOKUP(B1131,辅助信息!E:M,9,FALSE)</f>
        <v>ZTWM-CDGS-XS-2024-0134-商投建工达州中医药科技成果示范园项目</v>
      </c>
      <c r="R1131" s="50" t="str">
        <f>_xlfn._xlws.FILTER(辅助信息!D:D,辅助信息!E:E=B1131)</f>
        <v>商投建工达州中医药科技园</v>
      </c>
    </row>
    <row r="1132" hidden="1" spans="2:18">
      <c r="B1132" s="28" t="s">
        <v>56</v>
      </c>
      <c r="C1132" s="58">
        <v>45770</v>
      </c>
      <c r="D1132" s="28" t="str">
        <f>VLOOKUP(B1132,辅助信息!E:K,7,FALSE)</f>
        <v>JWDDCD2025052800131</v>
      </c>
      <c r="E1132" s="28" t="str">
        <f>VLOOKUP(F1132,辅助信息!A:B,2,FALSE)</f>
        <v>螺纹钢</v>
      </c>
      <c r="F1132" s="28" t="s">
        <v>46</v>
      </c>
      <c r="G1132" s="24">
        <v>21</v>
      </c>
      <c r="H1132" s="24" t="str">
        <f>_xlfn.XLOOKUP(C1132&amp;F1132&amp;I1132&amp;J1132,'[1]2025年已发货'!$F:$F&amp;'[1]2025年已发货'!$C:$C&amp;'[1]2025年已发货'!$G:$G&amp;'[1]2025年已发货'!$H:$H,'[1]2025年已发货'!$E:$E,"未发货")</f>
        <v>未发货</v>
      </c>
      <c r="I1132" s="28" t="str">
        <f>VLOOKUP(B1132,辅助信息!E:I,3,FALSE)</f>
        <v>（商投建工达州中医药科技园-4工区-7号楼）达州市通川区达州中医药职业学院犀牛大道北段</v>
      </c>
      <c r="J1132" s="28" t="str">
        <f>VLOOKUP(B1132,辅助信息!E:I,4,FALSE)</f>
        <v>张扬</v>
      </c>
      <c r="K1132" s="28">
        <f>VLOOKUP(J1132,辅助信息!H:I,2,FALSE)</f>
        <v>18381904567</v>
      </c>
      <c r="L1132" s="96" t="str">
        <f>VLOOKUP(B1132,辅助信息!E:J,6,FALSE)</f>
        <v>控制炉批号！多了现场不收！,优先安排达钢,提前联系到场规格及数量</v>
      </c>
      <c r="M1132" s="79">
        <v>45772</v>
      </c>
      <c r="O1132" s="49">
        <f ca="1" t="shared" si="40"/>
        <v>0</v>
      </c>
      <c r="P1132" s="49">
        <f ca="1" t="shared" si="39"/>
        <v>64</v>
      </c>
      <c r="Q1132" s="50" t="str">
        <f>VLOOKUP(B1132,辅助信息!E:M,9,FALSE)</f>
        <v>ZTWM-CDGS-XS-2024-0134-商投建工达州中医药科技成果示范园项目</v>
      </c>
      <c r="R1132" s="50" t="str">
        <f>_xlfn._xlws.FILTER(辅助信息!D:D,辅助信息!E:E=B1132)</f>
        <v>商投建工达州中医药科技园</v>
      </c>
    </row>
    <row r="1133" hidden="1" spans="2:18">
      <c r="B1133" s="28" t="s">
        <v>56</v>
      </c>
      <c r="C1133" s="58">
        <v>45770</v>
      </c>
      <c r="D1133" s="28" t="str">
        <f>VLOOKUP(B1133,辅助信息!E:K,7,FALSE)</f>
        <v>JWDDCD2025052800131</v>
      </c>
      <c r="E1133" s="28" t="str">
        <f>VLOOKUP(F1133,辅助信息!A:B,2,FALSE)</f>
        <v>螺纹钢</v>
      </c>
      <c r="F1133" s="28" t="s">
        <v>22</v>
      </c>
      <c r="G1133" s="24">
        <v>30</v>
      </c>
      <c r="H1133" s="24" t="str">
        <f>_xlfn.XLOOKUP(C1133&amp;F1133&amp;I1133&amp;J1133,'[1]2025年已发货'!$F:$F&amp;'[1]2025年已发货'!$C:$C&amp;'[1]2025年已发货'!$G:$G&amp;'[1]2025年已发货'!$H:$H,'[1]2025年已发货'!$E:$E,"未发货")</f>
        <v>未发货</v>
      </c>
      <c r="I1133" s="28" t="str">
        <f>VLOOKUP(B1133,辅助信息!E:I,3,FALSE)</f>
        <v>（商投建工达州中医药科技园-4工区-7号楼）达州市通川区达州中医药职业学院犀牛大道北段</v>
      </c>
      <c r="J1133" s="28" t="str">
        <f>VLOOKUP(B1133,辅助信息!E:I,4,FALSE)</f>
        <v>张扬</v>
      </c>
      <c r="K1133" s="28">
        <f>VLOOKUP(J1133,辅助信息!H:I,2,FALSE)</f>
        <v>18381904567</v>
      </c>
      <c r="L1133" s="96" t="str">
        <f>VLOOKUP(B1133,辅助信息!E:J,6,FALSE)</f>
        <v>控制炉批号！多了现场不收！,优先安排达钢,提前联系到场规格及数量</v>
      </c>
      <c r="M1133" s="79">
        <v>45772</v>
      </c>
      <c r="O1133" s="49">
        <f ca="1" t="shared" si="40"/>
        <v>0</v>
      </c>
      <c r="P1133" s="49">
        <f ca="1" t="shared" si="39"/>
        <v>64</v>
      </c>
      <c r="Q1133" s="50" t="str">
        <f>VLOOKUP(B1133,辅助信息!E:M,9,FALSE)</f>
        <v>ZTWM-CDGS-XS-2024-0134-商投建工达州中医药科技成果示范园项目</v>
      </c>
      <c r="R1133" s="50" t="str">
        <f>_xlfn._xlws.FILTER(辅助信息!D:D,辅助信息!E:E=B1133)</f>
        <v>商投建工达州中医药科技园</v>
      </c>
    </row>
    <row r="1134" hidden="1" spans="2:18">
      <c r="B1134" s="28" t="s">
        <v>87</v>
      </c>
      <c r="C1134" s="58">
        <v>45770</v>
      </c>
      <c r="D1134" s="28" t="str">
        <f>VLOOKUP(B1134,辅助信息!E:K,7,FALSE)</f>
        <v>JWDDCD2024102400111</v>
      </c>
      <c r="E1134" s="28" t="str">
        <f>VLOOKUP(F1134,辅助信息!A:B,2,FALSE)</f>
        <v>盘螺</v>
      </c>
      <c r="F1134" s="28" t="s">
        <v>26</v>
      </c>
      <c r="G1134" s="24">
        <v>4</v>
      </c>
      <c r="H1134" s="24" t="str">
        <f>_xlfn.XLOOKUP(C1134&amp;F1134&amp;I1134&amp;J1134,'[1]2025年已发货'!$F:$F&amp;'[1]2025年已发货'!$C:$C&amp;'[1]2025年已发货'!$G:$G&amp;'[1]2025年已发货'!$H:$H,'[1]2025年已发货'!$E:$E,"未发货")</f>
        <v>未发货</v>
      </c>
      <c r="I1134" s="28" t="str">
        <f>VLOOKUP(B1134,辅助信息!E:I,3,FALSE)</f>
        <v>（五冶达州国道542项目-一工区桥梁二工段）四川省达州市达川区达川区石梯镇石成村</v>
      </c>
      <c r="J1134" s="28" t="str">
        <f>VLOOKUP(B1134,辅助信息!E:I,4,FALSE)</f>
        <v>夏树彬</v>
      </c>
      <c r="K1134" s="28">
        <f>VLOOKUP(J1134,辅助信息!H:I,2,FALSE)</f>
        <v>13518183653</v>
      </c>
      <c r="L1134" s="96" t="str">
        <f>VLOOKUP(B1134,辅助信息!E:J,6,FALSE)</f>
        <v>五冶建设送货单,送货车型9.6米,装货前联系收货人核实到场规格,没提前告知进场规格现场不给予接收</v>
      </c>
      <c r="M1134" s="79">
        <v>45772</v>
      </c>
      <c r="O1134" s="49">
        <f ca="1" t="shared" si="40"/>
        <v>0</v>
      </c>
      <c r="P1134" s="49">
        <f ca="1" t="shared" si="39"/>
        <v>64</v>
      </c>
      <c r="Q1134" s="50" t="str">
        <f>VLOOKUP(B1134,辅助信息!E:M,9,FALSE)</f>
        <v>ZTWM-CDGS-XS-2024-0181-五冶天府-国道542项目（二批次）</v>
      </c>
      <c r="R1134" s="50" t="str">
        <f>_xlfn._xlws.FILTER(辅助信息!D:D,辅助信息!E:E=B1134)</f>
        <v>五冶达州国道542项目</v>
      </c>
    </row>
    <row r="1135" hidden="1" spans="2:18">
      <c r="B1135" s="28" t="s">
        <v>87</v>
      </c>
      <c r="C1135" s="58">
        <v>45770</v>
      </c>
      <c r="D1135" s="28" t="str">
        <f>VLOOKUP(B1135,辅助信息!E:K,7,FALSE)</f>
        <v>JWDDCD2024102400111</v>
      </c>
      <c r="E1135" s="28" t="str">
        <f>VLOOKUP(F1135,辅助信息!A:B,2,FALSE)</f>
        <v>螺纹钢</v>
      </c>
      <c r="F1135" s="28" t="s">
        <v>27</v>
      </c>
      <c r="G1135" s="24">
        <v>12</v>
      </c>
      <c r="H1135" s="24" t="str">
        <f>_xlfn.XLOOKUP(C1135&amp;F1135&amp;I1135&amp;J1135,'[1]2025年已发货'!$F:$F&amp;'[1]2025年已发货'!$C:$C&amp;'[1]2025年已发货'!$G:$G&amp;'[1]2025年已发货'!$H:$H,'[1]2025年已发货'!$E:$E,"未发货")</f>
        <v>未发货</v>
      </c>
      <c r="I1135" s="28" t="str">
        <f>VLOOKUP(B1135,辅助信息!E:I,3,FALSE)</f>
        <v>（五冶达州国道542项目-一工区桥梁二工段）四川省达州市达川区达川区石梯镇石成村</v>
      </c>
      <c r="J1135" s="28" t="str">
        <f>VLOOKUP(B1135,辅助信息!E:I,4,FALSE)</f>
        <v>夏树彬</v>
      </c>
      <c r="K1135" s="28">
        <f>VLOOKUP(J1135,辅助信息!H:I,2,FALSE)</f>
        <v>13518183653</v>
      </c>
      <c r="L1135" s="96" t="str">
        <f>VLOOKUP(B1135,辅助信息!E:J,6,FALSE)</f>
        <v>五冶建设送货单,送货车型9.6米,装货前联系收货人核实到场规格,没提前告知进场规格现场不给予接收</v>
      </c>
      <c r="M1135" s="79">
        <v>45772</v>
      </c>
      <c r="O1135" s="49">
        <f ca="1" t="shared" si="40"/>
        <v>0</v>
      </c>
      <c r="P1135" s="49">
        <f ca="1" t="shared" si="39"/>
        <v>64</v>
      </c>
      <c r="Q1135" s="50" t="str">
        <f>VLOOKUP(B1135,辅助信息!E:M,9,FALSE)</f>
        <v>ZTWM-CDGS-XS-2024-0181-五冶天府-国道542项目（二批次）</v>
      </c>
      <c r="R1135" s="50" t="str">
        <f>_xlfn._xlws.FILTER(辅助信息!D:D,辅助信息!E:E=B1135)</f>
        <v>五冶达州国道542项目</v>
      </c>
    </row>
    <row r="1136" hidden="1" spans="2:18">
      <c r="B1136" s="28" t="s">
        <v>87</v>
      </c>
      <c r="C1136" s="58">
        <v>45770</v>
      </c>
      <c r="D1136" s="28" t="str">
        <f>VLOOKUP(B1136,辅助信息!E:K,7,FALSE)</f>
        <v>JWDDCD2024102400111</v>
      </c>
      <c r="E1136" s="28" t="str">
        <f>VLOOKUP(F1136,辅助信息!A:B,2,FALSE)</f>
        <v>螺纹钢</v>
      </c>
      <c r="F1136" s="28" t="s">
        <v>19</v>
      </c>
      <c r="G1136" s="24">
        <v>10</v>
      </c>
      <c r="H1136" s="24" t="str">
        <f>_xlfn.XLOOKUP(C1136&amp;F1136&amp;I1136&amp;J1136,'[1]2025年已发货'!$F:$F&amp;'[1]2025年已发货'!$C:$C&amp;'[1]2025年已发货'!$G:$G&amp;'[1]2025年已发货'!$H:$H,'[1]2025年已发货'!$E:$E,"未发货")</f>
        <v>未发货</v>
      </c>
      <c r="I1136" s="28" t="str">
        <f>VLOOKUP(B1136,辅助信息!E:I,3,FALSE)</f>
        <v>（五冶达州国道542项目-一工区桥梁二工段）四川省达州市达川区达川区石梯镇石成村</v>
      </c>
      <c r="J1136" s="28" t="str">
        <f>VLOOKUP(B1136,辅助信息!E:I,4,FALSE)</f>
        <v>夏树彬</v>
      </c>
      <c r="K1136" s="28">
        <f>VLOOKUP(J1136,辅助信息!H:I,2,FALSE)</f>
        <v>13518183653</v>
      </c>
      <c r="L1136" s="96" t="str">
        <f>VLOOKUP(B1136,辅助信息!E:J,6,FALSE)</f>
        <v>五冶建设送货单,送货车型9.6米,装货前联系收货人核实到场规格,没提前告知进场规格现场不给予接收</v>
      </c>
      <c r="M1136" s="79">
        <v>45772</v>
      </c>
      <c r="O1136" s="49">
        <f ca="1" t="shared" si="40"/>
        <v>0</v>
      </c>
      <c r="P1136" s="49">
        <f ca="1" t="shared" si="39"/>
        <v>64</v>
      </c>
      <c r="Q1136" s="50" t="str">
        <f>VLOOKUP(B1136,辅助信息!E:M,9,FALSE)</f>
        <v>ZTWM-CDGS-XS-2024-0181-五冶天府-国道542项目（二批次）</v>
      </c>
      <c r="R1136" s="50" t="str">
        <f>_xlfn._xlws.FILTER(辅助信息!D:D,辅助信息!E:E=B1136)</f>
        <v>五冶达州国道542项目</v>
      </c>
    </row>
    <row r="1137" hidden="1" spans="2:18">
      <c r="B1137" s="28" t="s">
        <v>87</v>
      </c>
      <c r="C1137" s="58">
        <v>45770</v>
      </c>
      <c r="D1137" s="28" t="str">
        <f>VLOOKUP(B1137,辅助信息!E:K,7,FALSE)</f>
        <v>JWDDCD2024102400111</v>
      </c>
      <c r="E1137" s="28" t="str">
        <f>VLOOKUP(F1137,辅助信息!A:B,2,FALSE)</f>
        <v>螺纹钢</v>
      </c>
      <c r="F1137" s="28" t="s">
        <v>18</v>
      </c>
      <c r="G1137" s="24">
        <v>25</v>
      </c>
      <c r="H1137" s="24" t="str">
        <f>_xlfn.XLOOKUP(C1137&amp;F1137&amp;I1137&amp;J1137,'[1]2025年已发货'!$F:$F&amp;'[1]2025年已发货'!$C:$C&amp;'[1]2025年已发货'!$G:$G&amp;'[1]2025年已发货'!$H:$H,'[1]2025年已发货'!$E:$E,"未发货")</f>
        <v>未发货</v>
      </c>
      <c r="I1137" s="28" t="str">
        <f>VLOOKUP(B1137,辅助信息!E:I,3,FALSE)</f>
        <v>（五冶达州国道542项目-一工区桥梁二工段）四川省达州市达川区达川区石梯镇石成村</v>
      </c>
      <c r="J1137" s="28" t="str">
        <f>VLOOKUP(B1137,辅助信息!E:I,4,FALSE)</f>
        <v>夏树彬</v>
      </c>
      <c r="K1137" s="28">
        <f>VLOOKUP(J1137,辅助信息!H:I,2,FALSE)</f>
        <v>13518183653</v>
      </c>
      <c r="L1137" s="96" t="str">
        <f>VLOOKUP(B1137,辅助信息!E:J,6,FALSE)</f>
        <v>五冶建设送货单,送货车型9.6米,装货前联系收货人核实到场规格,没提前告知进场规格现场不给予接收</v>
      </c>
      <c r="M1137" s="79">
        <v>45772</v>
      </c>
      <c r="O1137" s="49">
        <f ca="1" t="shared" si="40"/>
        <v>0</v>
      </c>
      <c r="P1137" s="49">
        <f ca="1" t="shared" si="39"/>
        <v>64</v>
      </c>
      <c r="Q1137" s="50" t="str">
        <f>VLOOKUP(B1137,辅助信息!E:M,9,FALSE)</f>
        <v>ZTWM-CDGS-XS-2024-0181-五冶天府-国道542项目（二批次）</v>
      </c>
      <c r="R1137" s="50" t="str">
        <f>_xlfn._xlws.FILTER(辅助信息!D:D,辅助信息!E:E=B1137)</f>
        <v>五冶达州国道542项目</v>
      </c>
    </row>
    <row r="1138" hidden="1" spans="1:18">
      <c r="A1138" s="49"/>
      <c r="B1138" s="28" t="s">
        <v>81</v>
      </c>
      <c r="C1138" s="58">
        <v>45771</v>
      </c>
      <c r="D1138" s="28" t="str">
        <f>VLOOKUP(B1138,辅助信息!E:K,7,FALSE)</f>
        <v>JWDDCD2025060900080</v>
      </c>
      <c r="E1138" s="28" t="str">
        <f>VLOOKUP(F1138,辅助信息!A:B,2,FALSE)</f>
        <v>盘螺</v>
      </c>
      <c r="F1138" s="28" t="s">
        <v>26</v>
      </c>
      <c r="G1138" s="24">
        <v>22</v>
      </c>
      <c r="H1138" s="24" t="str">
        <f>_xlfn.XLOOKUP(C1138&amp;F1138&amp;I1138&amp;J1138,'[1]2025年已发货'!$F:$F&amp;'[1]2025年已发货'!$C:$C&amp;'[1]2025年已发货'!$G:$G&amp;'[1]2025年已发货'!$H:$H,'[1]2025年已发货'!$E:$E,"未发货")</f>
        <v>未发货</v>
      </c>
      <c r="I1138" s="28" t="str">
        <f>VLOOKUP(B1138,辅助信息!E:I,3,FALSE)</f>
        <v>（华西简阳西城嘉苑）四川省成都市简阳市简城街道高屋村</v>
      </c>
      <c r="J1138" s="28" t="str">
        <f>VLOOKUP(B1138,辅助信息!E:I,4,FALSE)</f>
        <v>张瀚镭</v>
      </c>
      <c r="K1138" s="28">
        <f>VLOOKUP(J1138,辅助信息!H:I,2,FALSE)</f>
        <v>15884666220</v>
      </c>
      <c r="L1138" s="27" t="str">
        <f>VLOOKUP(B1138,辅助信息!E:J,6,FALSE)</f>
        <v>优先威钢发货,我方卸车,新老国标钢厂不加价可直发，因陕钢多次出现磅差，项目拒绝使用</v>
      </c>
      <c r="M1138" s="79">
        <v>45769</v>
      </c>
      <c r="O1138" s="49">
        <f ca="1" t="shared" si="40"/>
        <v>0</v>
      </c>
      <c r="P1138" s="49">
        <f ca="1" t="shared" si="39"/>
        <v>67</v>
      </c>
      <c r="Q1138" s="50" t="str">
        <f>VLOOKUP(B1138,辅助信息!E:M,9,FALSE)</f>
        <v>ZTWM-CDGS-XS-2024-0030-华西集采-简州大道</v>
      </c>
      <c r="R1138" s="50" t="str">
        <f>_xlfn._xlws.FILTER(辅助信息!D:D,辅助信息!E:E=B1138)</f>
        <v>华西简阳西城嘉苑</v>
      </c>
    </row>
    <row r="1139" hidden="1" spans="1:18">
      <c r="A1139" s="49"/>
      <c r="B1139" s="28" t="s">
        <v>81</v>
      </c>
      <c r="C1139" s="58">
        <v>45771</v>
      </c>
      <c r="D1139" s="28" t="str">
        <f>VLOOKUP(B1139,辅助信息!E:K,7,FALSE)</f>
        <v>JWDDCD2025060900080</v>
      </c>
      <c r="E1139" s="28" t="str">
        <f>VLOOKUP(F1139,辅助信息!A:B,2,FALSE)</f>
        <v>螺纹钢</v>
      </c>
      <c r="F1139" s="28" t="s">
        <v>33</v>
      </c>
      <c r="G1139" s="24">
        <f>120-8-92</f>
        <v>20</v>
      </c>
      <c r="H1139" s="24" t="str">
        <f>_xlfn.XLOOKUP(C1139&amp;F1139&amp;I1139&amp;J1139,'[1]2025年已发货'!$F:$F&amp;'[1]2025年已发货'!$C:$C&amp;'[1]2025年已发货'!$G:$G&amp;'[1]2025年已发货'!$H:$H,'[1]2025年已发货'!$E:$E,"未发货")</f>
        <v>未发货</v>
      </c>
      <c r="I1139" s="28" t="str">
        <f>VLOOKUP(B1139,辅助信息!E:I,3,FALSE)</f>
        <v>（华西简阳西城嘉苑）四川省成都市简阳市简城街道高屋村</v>
      </c>
      <c r="J1139" s="28" t="str">
        <f>VLOOKUP(B1139,辅助信息!E:I,4,FALSE)</f>
        <v>张瀚镭</v>
      </c>
      <c r="K1139" s="28">
        <f>VLOOKUP(J1139,辅助信息!H:I,2,FALSE)</f>
        <v>15884666220</v>
      </c>
      <c r="L1139" s="27" t="str">
        <f>VLOOKUP(B1139,辅助信息!E:J,6,FALSE)</f>
        <v>优先威钢发货,我方卸车,新老国标钢厂不加价可直发，因陕钢多次出现磅差，项目拒绝使用</v>
      </c>
      <c r="M1139" s="79">
        <v>45769</v>
      </c>
      <c r="O1139" s="49">
        <f ca="1" t="shared" si="40"/>
        <v>0</v>
      </c>
      <c r="P1139" s="49">
        <f ca="1" t="shared" si="39"/>
        <v>67</v>
      </c>
      <c r="Q1139" s="50" t="str">
        <f>VLOOKUP(B1139,辅助信息!E:M,9,FALSE)</f>
        <v>ZTWM-CDGS-XS-2024-0030-华西集采-简州大道</v>
      </c>
      <c r="R1139" s="50" t="str">
        <f>_xlfn._xlws.FILTER(辅助信息!D:D,辅助信息!E:E=B1139)</f>
        <v>华西简阳西城嘉苑</v>
      </c>
    </row>
    <row r="1140" hidden="1" spans="1:18">
      <c r="A1140" s="49"/>
      <c r="B1140" s="28" t="s">
        <v>64</v>
      </c>
      <c r="C1140" s="58">
        <v>45774</v>
      </c>
      <c r="D1140" s="28" t="str">
        <f>VLOOKUP(B1140,辅助信息!E:K,7,FALSE)</f>
        <v>JWDDCD2024102400111</v>
      </c>
      <c r="E1140" s="28" t="str">
        <f>VLOOKUP(F1140,辅助信息!A:B,2,FALSE)</f>
        <v>螺纹钢</v>
      </c>
      <c r="F1140" s="28" t="s">
        <v>65</v>
      </c>
      <c r="G1140" s="24">
        <v>27</v>
      </c>
      <c r="H1140" s="24">
        <f>_xlfn.XLOOKUP(C1140&amp;F1140&amp;I1140&amp;J1140,'[1]2025年已发货'!$F:$F&amp;'[1]2025年已发货'!$C:$C&amp;'[1]2025年已发货'!$G:$G&amp;'[1]2025年已发货'!$H:$H,'[1]2025年已发货'!$E:$E,"未发货")</f>
        <v>27</v>
      </c>
      <c r="I1140" s="28" t="str">
        <f>VLOOKUP(B1140,辅助信息!E:I,3,FALSE)</f>
        <v>（五冶达州国道542项目-三工区桥梁3工段）四川省达州市达川区赵固镇水文村原村委会下300米</v>
      </c>
      <c r="J1140" s="28" t="str">
        <f>VLOOKUP(B1140,辅助信息!E:I,4,FALSE)</f>
        <v>李代茂</v>
      </c>
      <c r="K1140" s="28">
        <f>VLOOKUP(J1140,辅助信息!H:I,2,FALSE)</f>
        <v>18302833536</v>
      </c>
      <c r="L1140" s="27" t="str">
        <f>VLOOKUP(B1140,辅助信息!E:J,6,FALSE)</f>
        <v>五冶建设送货单,送货车型9.6米,装货前联系收货人核实到场规格,没提前告知进场规格现场不给予接收</v>
      </c>
      <c r="M1140" s="79">
        <v>45768</v>
      </c>
      <c r="O1140" s="49">
        <f ca="1" t="shared" si="40"/>
        <v>0</v>
      </c>
      <c r="P1140" s="49">
        <f ca="1" t="shared" ref="P1140:P1159" si="42">IF(M1140="","",IF(N1140&lt;&gt;"",MAX(N1140-M1140,0),IF(TODAY()&gt;M1140,TODAY()-M1140,0)))</f>
        <v>68</v>
      </c>
      <c r="Q1140" s="50" t="str">
        <f>VLOOKUP(B1140,辅助信息!E:M,9,FALSE)</f>
        <v>ZTWM-CDGS-XS-2024-0181-五冶天府-国道542项目（二批次）</v>
      </c>
      <c r="R1140" s="50" t="str">
        <f>_xlfn._xlws.FILTER(辅助信息!D:D,辅助信息!E:E=B1140)</f>
        <v>五冶达州国道542项目</v>
      </c>
    </row>
    <row r="1141" hidden="1" spans="1:18">
      <c r="A1141" s="49"/>
      <c r="B1141" s="28" t="s">
        <v>75</v>
      </c>
      <c r="C1141" s="58">
        <v>45774</v>
      </c>
      <c r="D1141" s="28" t="str">
        <f>VLOOKUP(B1141,辅助信息!E:K,7,FALSE)</f>
        <v>JWDDCD2024102400111</v>
      </c>
      <c r="E1141" s="28" t="str">
        <f>VLOOKUP(F1141,辅助信息!A:B,2,FALSE)</f>
        <v>高线</v>
      </c>
      <c r="F1141" s="28" t="s">
        <v>53</v>
      </c>
      <c r="G1141" s="24">
        <v>8</v>
      </c>
      <c r="H1141" s="24">
        <f>_xlfn.XLOOKUP(C1141&amp;F1141&amp;I1141&amp;J1141,'[1]2025年已发货'!$F:$F&amp;'[1]2025年已发货'!$C:$C&amp;'[1]2025年已发货'!$G:$G&amp;'[1]2025年已发货'!$H:$H,'[1]2025年已发货'!$E:$E,"未发货")</f>
        <v>8</v>
      </c>
      <c r="I1141" s="28" t="str">
        <f>VLOOKUP(B1141,辅助信息!E:I,3,FALSE)</f>
        <v>（五冶达州国道542项目-一工区桥梁一工段）四川省达州市四川省达州市达川区石桥镇武寨村</v>
      </c>
      <c r="J1141" s="28" t="str">
        <f>VLOOKUP(B1141,辅助信息!E:I,4,FALSE)</f>
        <v>杨勇</v>
      </c>
      <c r="K1141" s="28">
        <f>VLOOKUP(J1141,辅助信息!H:I,2,FALSE)</f>
        <v>18398563998</v>
      </c>
      <c r="L1141" s="27" t="str">
        <f>VLOOKUP(B1141,辅助信息!E:J,6,FALSE)</f>
        <v>五冶建设送货单,送货车型13米,装货前联系收货人核实到场规格,没提前告知进场规格现场不给予接收</v>
      </c>
      <c r="M1141" s="79">
        <v>45772</v>
      </c>
      <c r="O1141" s="49">
        <f ca="1" t="shared" si="40"/>
        <v>0</v>
      </c>
      <c r="P1141" s="49">
        <f ca="1" t="shared" si="42"/>
        <v>64</v>
      </c>
      <c r="Q1141" s="50" t="str">
        <f>VLOOKUP(B1141,辅助信息!E:M,9,FALSE)</f>
        <v>ZTWM-CDGS-XS-2024-0181-五冶天府-国道542项目（二批次）</v>
      </c>
      <c r="R1141" s="50" t="str">
        <f>_xlfn._xlws.FILTER(辅助信息!D:D,辅助信息!E:E=B1141)</f>
        <v>五冶达州国道542项目</v>
      </c>
    </row>
    <row r="1142" hidden="1" spans="1:18">
      <c r="A1142" s="49"/>
      <c r="B1142" s="28" t="s">
        <v>75</v>
      </c>
      <c r="C1142" s="58">
        <v>45774</v>
      </c>
      <c r="D1142" s="28" t="str">
        <f>VLOOKUP(B1142,辅助信息!E:K,7,FALSE)</f>
        <v>JWDDCD2024102400111</v>
      </c>
      <c r="E1142" s="28" t="str">
        <f>VLOOKUP(F1142,辅助信息!A:B,2,FALSE)</f>
        <v>螺纹钢</v>
      </c>
      <c r="F1142" s="28" t="s">
        <v>27</v>
      </c>
      <c r="G1142" s="24">
        <v>9</v>
      </c>
      <c r="H1142" s="24">
        <f>_xlfn.XLOOKUP(C1142&amp;F1142&amp;I1142&amp;J1142,'[1]2025年已发货'!$F:$F&amp;'[1]2025年已发货'!$C:$C&amp;'[1]2025年已发货'!$G:$G&amp;'[1]2025年已发货'!$H:$H,'[1]2025年已发货'!$E:$E,"未发货")</f>
        <v>9</v>
      </c>
      <c r="I1142" s="28" t="str">
        <f>VLOOKUP(B1142,辅助信息!E:I,3,FALSE)</f>
        <v>（五冶达州国道542项目-一工区桥梁一工段）四川省达州市四川省达州市达川区石桥镇武寨村</v>
      </c>
      <c r="J1142" s="28" t="str">
        <f>VLOOKUP(B1142,辅助信息!E:I,4,FALSE)</f>
        <v>杨勇</v>
      </c>
      <c r="K1142" s="28">
        <f>VLOOKUP(J1142,辅助信息!H:I,2,FALSE)</f>
        <v>18398563998</v>
      </c>
      <c r="L1142" s="27" t="str">
        <f>VLOOKUP(B1142,辅助信息!E:J,6,FALSE)</f>
        <v>五冶建设送货单,送货车型13米,装货前联系收货人核实到场规格,没提前告知进场规格现场不给予接收</v>
      </c>
      <c r="M1142" s="79">
        <v>45772</v>
      </c>
      <c r="O1142" s="49">
        <f ca="1" t="shared" si="40"/>
        <v>0</v>
      </c>
      <c r="P1142" s="49">
        <f ca="1" t="shared" si="42"/>
        <v>64</v>
      </c>
      <c r="Q1142" s="50" t="str">
        <f>VLOOKUP(B1142,辅助信息!E:M,9,FALSE)</f>
        <v>ZTWM-CDGS-XS-2024-0181-五冶天府-国道542项目（二批次）</v>
      </c>
      <c r="R1142" s="50" t="str">
        <f>_xlfn._xlws.FILTER(辅助信息!D:D,辅助信息!E:E=B1142)</f>
        <v>五冶达州国道542项目</v>
      </c>
    </row>
    <row r="1143" hidden="1" spans="1:18">
      <c r="A1143" s="49"/>
      <c r="B1143" s="28" t="s">
        <v>75</v>
      </c>
      <c r="C1143" s="58">
        <v>45774</v>
      </c>
      <c r="D1143" s="28" t="str">
        <f>VLOOKUP(B1143,辅助信息!E:K,7,FALSE)</f>
        <v>JWDDCD2024102400111</v>
      </c>
      <c r="E1143" s="28" t="str">
        <f>VLOOKUP(F1143,辅助信息!A:B,2,FALSE)</f>
        <v>螺纹钢</v>
      </c>
      <c r="F1143" s="28" t="s">
        <v>19</v>
      </c>
      <c r="G1143" s="24">
        <v>10</v>
      </c>
      <c r="H1143" s="24">
        <f>_xlfn.XLOOKUP(C1143&amp;F1143&amp;I1143&amp;J1143,'[1]2025年已发货'!$F:$F&amp;'[1]2025年已发货'!$C:$C&amp;'[1]2025年已发货'!$G:$G&amp;'[1]2025年已发货'!$H:$H,'[1]2025年已发货'!$E:$E,"未发货")</f>
        <v>10</v>
      </c>
      <c r="I1143" s="28" t="str">
        <f>VLOOKUP(B1143,辅助信息!E:I,3,FALSE)</f>
        <v>（五冶达州国道542项目-一工区桥梁一工段）四川省达州市四川省达州市达川区石桥镇武寨村</v>
      </c>
      <c r="J1143" s="28" t="str">
        <f>VLOOKUP(B1143,辅助信息!E:I,4,FALSE)</f>
        <v>杨勇</v>
      </c>
      <c r="K1143" s="28">
        <f>VLOOKUP(J1143,辅助信息!H:I,2,FALSE)</f>
        <v>18398563998</v>
      </c>
      <c r="L1143" s="27" t="str">
        <f>VLOOKUP(B1143,辅助信息!E:J,6,FALSE)</f>
        <v>五冶建设送货单,送货车型13米,装货前联系收货人核实到场规格,没提前告知进场规格现场不给予接收</v>
      </c>
      <c r="M1143" s="79">
        <v>45772</v>
      </c>
      <c r="O1143" s="49">
        <f ca="1" t="shared" si="40"/>
        <v>0</v>
      </c>
      <c r="P1143" s="49">
        <f ca="1" t="shared" si="42"/>
        <v>64</v>
      </c>
      <c r="Q1143" s="50" t="str">
        <f>VLOOKUP(B1143,辅助信息!E:M,9,FALSE)</f>
        <v>ZTWM-CDGS-XS-2024-0181-五冶天府-国道542项目（二批次）</v>
      </c>
      <c r="R1143" s="50" t="str">
        <f>_xlfn._xlws.FILTER(辅助信息!D:D,辅助信息!E:E=B1143)</f>
        <v>五冶达州国道542项目</v>
      </c>
    </row>
    <row r="1144" hidden="1" spans="1:18">
      <c r="A1144" s="49"/>
      <c r="B1144" s="28" t="s">
        <v>75</v>
      </c>
      <c r="C1144" s="58">
        <v>45774</v>
      </c>
      <c r="D1144" s="28" t="str">
        <f>VLOOKUP(B1144,辅助信息!E:K,7,FALSE)</f>
        <v>JWDDCD2024102400111</v>
      </c>
      <c r="E1144" s="28" t="str">
        <f>VLOOKUP(F1144,辅助信息!A:B,2,FALSE)</f>
        <v>螺纹钢</v>
      </c>
      <c r="F1144" s="28" t="s">
        <v>32</v>
      </c>
      <c r="G1144" s="24">
        <v>3</v>
      </c>
      <c r="H1144" s="24">
        <f>_xlfn.XLOOKUP(C1144&amp;F1144&amp;I1144&amp;J1144,'[1]2025年已发货'!$F:$F&amp;'[1]2025年已发货'!$C:$C&amp;'[1]2025年已发货'!$G:$G&amp;'[1]2025年已发货'!$H:$H,'[1]2025年已发货'!$E:$E,"未发货")</f>
        <v>3</v>
      </c>
      <c r="I1144" s="28" t="str">
        <f>VLOOKUP(B1144,辅助信息!E:I,3,FALSE)</f>
        <v>（五冶达州国道542项目-一工区桥梁一工段）四川省达州市四川省达州市达川区石桥镇武寨村</v>
      </c>
      <c r="J1144" s="28" t="str">
        <f>VLOOKUP(B1144,辅助信息!E:I,4,FALSE)</f>
        <v>杨勇</v>
      </c>
      <c r="K1144" s="28">
        <f>VLOOKUP(J1144,辅助信息!H:I,2,FALSE)</f>
        <v>18398563998</v>
      </c>
      <c r="L1144" s="27" t="str">
        <f>VLOOKUP(B1144,辅助信息!E:J,6,FALSE)</f>
        <v>五冶建设送货单,送货车型13米,装货前联系收货人核实到场规格,没提前告知进场规格现场不给予接收</v>
      </c>
      <c r="M1144" s="79">
        <v>45772</v>
      </c>
      <c r="O1144" s="49">
        <f ca="1" t="shared" si="40"/>
        <v>0</v>
      </c>
      <c r="P1144" s="49">
        <f ca="1" t="shared" si="42"/>
        <v>64</v>
      </c>
      <c r="Q1144" s="50" t="str">
        <f>VLOOKUP(B1144,辅助信息!E:M,9,FALSE)</f>
        <v>ZTWM-CDGS-XS-2024-0181-五冶天府-国道542项目（二批次）</v>
      </c>
      <c r="R1144" s="50" t="str">
        <f>_xlfn._xlws.FILTER(辅助信息!D:D,辅助信息!E:E=B1144)</f>
        <v>五冶达州国道542项目</v>
      </c>
    </row>
    <row r="1145" hidden="1" spans="1:18">
      <c r="A1145" s="49"/>
      <c r="B1145" s="28" t="s">
        <v>75</v>
      </c>
      <c r="C1145" s="58">
        <v>45774</v>
      </c>
      <c r="D1145" s="28" t="str">
        <f>VLOOKUP(B1145,辅助信息!E:K,7,FALSE)</f>
        <v>JWDDCD2024102400111</v>
      </c>
      <c r="E1145" s="28" t="str">
        <f>VLOOKUP(F1145,辅助信息!A:B,2,FALSE)</f>
        <v>螺纹钢</v>
      </c>
      <c r="F1145" s="28" t="s">
        <v>30</v>
      </c>
      <c r="G1145" s="24">
        <v>6</v>
      </c>
      <c r="H1145" s="24">
        <f>_xlfn.XLOOKUP(C1145&amp;F1145&amp;I1145&amp;J1145,'[1]2025年已发货'!$F:$F&amp;'[1]2025年已发货'!$C:$C&amp;'[1]2025年已发货'!$G:$G&amp;'[1]2025年已发货'!$H:$H,'[1]2025年已发货'!$E:$E,"未发货")</f>
        <v>6</v>
      </c>
      <c r="I1145" s="28" t="str">
        <f>VLOOKUP(B1145,辅助信息!E:I,3,FALSE)</f>
        <v>（五冶达州国道542项目-一工区桥梁一工段）四川省达州市四川省达州市达川区石桥镇武寨村</v>
      </c>
      <c r="J1145" s="28" t="str">
        <f>VLOOKUP(B1145,辅助信息!E:I,4,FALSE)</f>
        <v>杨勇</v>
      </c>
      <c r="K1145" s="28">
        <f>VLOOKUP(J1145,辅助信息!H:I,2,FALSE)</f>
        <v>18398563998</v>
      </c>
      <c r="L1145" s="27" t="str">
        <f>VLOOKUP(B1145,辅助信息!E:J,6,FALSE)</f>
        <v>五冶建设送货单,送货车型13米,装货前联系收货人核实到场规格,没提前告知进场规格现场不给予接收</v>
      </c>
      <c r="M1145" s="79">
        <v>45772</v>
      </c>
      <c r="O1145" s="49">
        <f ca="1" t="shared" si="40"/>
        <v>0</v>
      </c>
      <c r="P1145" s="49">
        <f ca="1" t="shared" si="42"/>
        <v>64</v>
      </c>
      <c r="Q1145" s="50" t="str">
        <f>VLOOKUP(B1145,辅助信息!E:M,9,FALSE)</f>
        <v>ZTWM-CDGS-XS-2024-0181-五冶天府-国道542项目（二批次）</v>
      </c>
      <c r="R1145" s="50" t="str">
        <f>_xlfn._xlws.FILTER(辅助信息!D:D,辅助信息!E:E=B1145)</f>
        <v>五冶达州国道542项目</v>
      </c>
    </row>
    <row r="1146" hidden="1" spans="1:18">
      <c r="A1146" s="95"/>
      <c r="B1146" s="55" t="s">
        <v>127</v>
      </c>
      <c r="C1146" s="56">
        <v>45771</v>
      </c>
      <c r="D1146" s="28" t="str">
        <f>VLOOKUP(B1146,辅助信息!E:K,7,FALSE)</f>
        <v>JWDDCD2025051000019</v>
      </c>
      <c r="E1146" s="28" t="str">
        <f>VLOOKUP(F1146,辅助信息!A:B,2,FALSE)</f>
        <v>盘螺</v>
      </c>
      <c r="F1146" s="28" t="s">
        <v>49</v>
      </c>
      <c r="G1146" s="24">
        <v>20</v>
      </c>
      <c r="H1146" s="24">
        <f>_xlfn.XLOOKUP(C1146&amp;F1146&amp;I1146&amp;J1146,'[1]2025年已发货'!$F:$F&amp;'[1]2025年已发货'!$C:$C&amp;'[1]2025年已发货'!$G:$G&amp;'[1]2025年已发货'!$H:$H,'[1]2025年已发货'!$E:$E,"未发货")</f>
        <v>20</v>
      </c>
      <c r="I1146" s="28" t="str">
        <f>VLOOKUP(B1146,辅助信息!E:I,3,FALSE)</f>
        <v>(五冶钢构医学科学产业园建设项目房建三部-管网总坪)四川省南充市顺庆区搬罾街道学府大道二段</v>
      </c>
      <c r="J1146" s="28" t="str">
        <f>VLOOKUP(B1146,辅助信息!E:I,4,FALSE)</f>
        <v>郑林</v>
      </c>
      <c r="K1146" s="28">
        <f>VLOOKUP(J1146,辅助信息!H:I,2,FALSE)</f>
        <v>18349955455</v>
      </c>
      <c r="L1146" s="27" t="str">
        <f>VLOOKUP(B1146,辅助信息!E:J,6,FALSE)</f>
        <v>送货单：送货单位：南充思临新材料科技有限公司,收货单位：五冶集团川北(南充)建设有限公司,项目名称：南充医学科学产业园,送货车型13米,装货前联系收货人核实到场规格</v>
      </c>
      <c r="M1146" s="79">
        <v>45766</v>
      </c>
      <c r="O1146" s="49">
        <f ca="1" t="shared" si="40"/>
        <v>0</v>
      </c>
      <c r="P1146" s="49">
        <f ca="1" t="shared" si="42"/>
        <v>70</v>
      </c>
      <c r="Q1146" s="50" t="str">
        <f>VLOOKUP(B1146,辅助信息!E:M,9,FALSE)</f>
        <v>ZTWM-CDGS-XS-2024-0248-五冶钢构-南充市医学院项目</v>
      </c>
      <c r="R1146" s="50" t="str">
        <f>_xlfn._xlws.FILTER(辅助信息!D:D,辅助信息!E:E=B1146)</f>
        <v>五冶钢构南充医学科学产业园建设项目</v>
      </c>
    </row>
    <row r="1147" hidden="1" spans="1:18">
      <c r="A1147" s="95"/>
      <c r="B1147" s="28" t="s">
        <v>127</v>
      </c>
      <c r="C1147" s="58">
        <v>45771</v>
      </c>
      <c r="D1147" s="28" t="str">
        <f>VLOOKUP(B1147,辅助信息!E:K,7,FALSE)</f>
        <v>JWDDCD2025051000019</v>
      </c>
      <c r="E1147" s="28" t="str">
        <f>VLOOKUP(F1147,辅助信息!A:B,2,FALSE)</f>
        <v>盘螺</v>
      </c>
      <c r="F1147" s="28" t="s">
        <v>40</v>
      </c>
      <c r="G1147" s="24">
        <v>2</v>
      </c>
      <c r="H1147" s="24">
        <f>_xlfn.XLOOKUP(C1147&amp;F1147&amp;I1147&amp;J1147,'[1]2025年已发货'!$F:$F&amp;'[1]2025年已发货'!$C:$C&amp;'[1]2025年已发货'!$G:$G&amp;'[1]2025年已发货'!$H:$H,'[1]2025年已发货'!$E:$E,"未发货")</f>
        <v>2</v>
      </c>
      <c r="I1147" s="28" t="str">
        <f>VLOOKUP(B1147,辅助信息!E:I,3,FALSE)</f>
        <v>(五冶钢构医学科学产业园建设项目房建三部-管网总坪)四川省南充市顺庆区搬罾街道学府大道二段</v>
      </c>
      <c r="J1147" s="28" t="str">
        <f>VLOOKUP(B1147,辅助信息!E:I,4,FALSE)</f>
        <v>郑林</v>
      </c>
      <c r="K1147" s="28">
        <f>VLOOKUP(J1147,辅助信息!H:I,2,FALSE)</f>
        <v>18349955455</v>
      </c>
      <c r="L1147" s="27" t="str">
        <f>VLOOKUP(B1147,辅助信息!E:J,6,FALSE)</f>
        <v>送货单：送货单位：南充思临新材料科技有限公司,收货单位：五冶集团川北(南充)建设有限公司,项目名称：南充医学科学产业园,送货车型13米,装货前联系收货人核实到场规格</v>
      </c>
      <c r="M1147" s="79">
        <v>45766</v>
      </c>
      <c r="O1147" s="49">
        <f ca="1" t="shared" si="40"/>
        <v>0</v>
      </c>
      <c r="P1147" s="49">
        <f ca="1" t="shared" si="42"/>
        <v>70</v>
      </c>
      <c r="Q1147" s="50" t="str">
        <f>VLOOKUP(B1147,辅助信息!E:M,9,FALSE)</f>
        <v>ZTWM-CDGS-XS-2024-0248-五冶钢构-南充市医学院项目</v>
      </c>
      <c r="R1147" s="50" t="str">
        <f>_xlfn._xlws.FILTER(辅助信息!D:D,辅助信息!E:E=B1147)</f>
        <v>五冶钢构南充医学科学产业园建设项目</v>
      </c>
    </row>
    <row r="1148" hidden="1" spans="1:18">
      <c r="A1148" s="95"/>
      <c r="B1148" s="28" t="s">
        <v>127</v>
      </c>
      <c r="C1148" s="58">
        <v>45771</v>
      </c>
      <c r="D1148" s="28" t="str">
        <f>VLOOKUP(B1148,辅助信息!E:K,7,FALSE)</f>
        <v>JWDDCD2025051000019</v>
      </c>
      <c r="E1148" s="28" t="str">
        <f>VLOOKUP(F1148,辅助信息!A:B,2,FALSE)</f>
        <v>盘螺</v>
      </c>
      <c r="F1148" s="28" t="s">
        <v>41</v>
      </c>
      <c r="G1148" s="24">
        <v>3</v>
      </c>
      <c r="H1148" s="24">
        <f>_xlfn.XLOOKUP(C1148&amp;F1148&amp;I1148&amp;J1148,'[1]2025年已发货'!$F:$F&amp;'[1]2025年已发货'!$C:$C&amp;'[1]2025年已发货'!$G:$G&amp;'[1]2025年已发货'!$H:$H,'[1]2025年已发货'!$E:$E,"未发货")</f>
        <v>3</v>
      </c>
      <c r="I1148" s="28" t="str">
        <f>VLOOKUP(B1148,辅助信息!E:I,3,FALSE)</f>
        <v>(五冶钢构医学科学产业园建设项目房建三部-管网总坪)四川省南充市顺庆区搬罾街道学府大道二段</v>
      </c>
      <c r="J1148" s="28" t="str">
        <f>VLOOKUP(B1148,辅助信息!E:I,4,FALSE)</f>
        <v>郑林</v>
      </c>
      <c r="K1148" s="28">
        <f>VLOOKUP(J1148,辅助信息!H:I,2,FALSE)</f>
        <v>18349955455</v>
      </c>
      <c r="L1148" s="27" t="str">
        <f>VLOOKUP(B1148,辅助信息!E:J,6,FALSE)</f>
        <v>送货单：送货单位：南充思临新材料科技有限公司,收货单位：五冶集团川北(南充)建设有限公司,项目名称：南充医学科学产业园,送货车型13米,装货前联系收货人核实到场规格</v>
      </c>
      <c r="M1148" s="79">
        <v>45766</v>
      </c>
      <c r="O1148" s="49">
        <f ca="1" t="shared" si="40"/>
        <v>0</v>
      </c>
      <c r="P1148" s="49">
        <f ca="1" t="shared" si="42"/>
        <v>70</v>
      </c>
      <c r="Q1148" s="50" t="str">
        <f>VLOOKUP(B1148,辅助信息!E:M,9,FALSE)</f>
        <v>ZTWM-CDGS-XS-2024-0248-五冶钢构-南充市医学院项目</v>
      </c>
      <c r="R1148" s="50" t="str">
        <f>_xlfn._xlws.FILTER(辅助信息!D:D,辅助信息!E:E=B1148)</f>
        <v>五冶钢构南充医学科学产业园建设项目</v>
      </c>
    </row>
    <row r="1149" hidden="1" spans="1:18">
      <c r="A1149" s="95"/>
      <c r="B1149" s="28" t="s">
        <v>127</v>
      </c>
      <c r="C1149" s="58">
        <v>45771</v>
      </c>
      <c r="D1149" s="28" t="str">
        <f>VLOOKUP(B1149,辅助信息!E:K,7,FALSE)</f>
        <v>JWDDCD2025051000019</v>
      </c>
      <c r="E1149" s="28" t="str">
        <f>VLOOKUP(F1149,辅助信息!A:B,2,FALSE)</f>
        <v>螺纹钢</v>
      </c>
      <c r="F1149" s="28" t="s">
        <v>27</v>
      </c>
      <c r="G1149" s="24">
        <v>10</v>
      </c>
      <c r="H1149" s="24">
        <f>_xlfn.XLOOKUP(C1149&amp;F1149&amp;I1149&amp;J1149,'[1]2025年已发货'!$F:$F&amp;'[1]2025年已发货'!$C:$C&amp;'[1]2025年已发货'!$G:$G&amp;'[1]2025年已发货'!$H:$H,'[1]2025年已发货'!$E:$E,"未发货")</f>
        <v>10</v>
      </c>
      <c r="I1149" s="28" t="str">
        <f>VLOOKUP(B1149,辅助信息!E:I,3,FALSE)</f>
        <v>(五冶钢构医学科学产业园建设项目房建三部-管网总坪)四川省南充市顺庆区搬罾街道学府大道二段</v>
      </c>
      <c r="J1149" s="28" t="str">
        <f>VLOOKUP(B1149,辅助信息!E:I,4,FALSE)</f>
        <v>郑林</v>
      </c>
      <c r="K1149" s="28">
        <f>VLOOKUP(J1149,辅助信息!H:I,2,FALSE)</f>
        <v>18349955455</v>
      </c>
      <c r="L1149" s="27" t="str">
        <f>VLOOKUP(B1149,辅助信息!E:J,6,FALSE)</f>
        <v>送货单：送货单位：南充思临新材料科技有限公司,收货单位：五冶集团川北(南充)建设有限公司,项目名称：南充医学科学产业园,送货车型13米,装货前联系收货人核实到场规格</v>
      </c>
      <c r="M1149" s="79">
        <v>45766</v>
      </c>
      <c r="O1149" s="49">
        <f ca="1" t="shared" si="40"/>
        <v>0</v>
      </c>
      <c r="P1149" s="49">
        <f ca="1" t="shared" si="42"/>
        <v>70</v>
      </c>
      <c r="Q1149" s="50" t="str">
        <f>VLOOKUP(B1149,辅助信息!E:M,9,FALSE)</f>
        <v>ZTWM-CDGS-XS-2024-0248-五冶钢构-南充市医学院项目</v>
      </c>
      <c r="R1149" s="50" t="str">
        <f>_xlfn._xlws.FILTER(辅助信息!D:D,辅助信息!E:E=B1149)</f>
        <v>五冶钢构南充医学科学产业园建设项目</v>
      </c>
    </row>
    <row r="1150" hidden="1" spans="1:18">
      <c r="A1150" s="95"/>
      <c r="B1150" s="28" t="s">
        <v>104</v>
      </c>
      <c r="C1150" s="58">
        <v>45771</v>
      </c>
      <c r="D1150" s="28" t="str">
        <f>VLOOKUP(B1150,辅助信息!E:K,7,FALSE)</f>
        <v>JWDDCD2024101600090</v>
      </c>
      <c r="E1150" s="28" t="str">
        <f>VLOOKUP(F1150,辅助信息!A:B,2,FALSE)</f>
        <v>盘螺</v>
      </c>
      <c r="F1150" s="28" t="s">
        <v>40</v>
      </c>
      <c r="G1150" s="24">
        <v>2.5</v>
      </c>
      <c r="H1150" s="24">
        <f>_xlfn.XLOOKUP(C1150&amp;F1150&amp;I1150&amp;J1150,'[1]2025年已发货'!$F:$F&amp;'[1]2025年已发货'!$C:$C&amp;'[1]2025年已发货'!$G:$G&amp;'[1]2025年已发货'!$H:$H,'[1]2025年已发货'!$E:$E,"未发货")</f>
        <v>2.5</v>
      </c>
      <c r="I1150" s="28" t="str">
        <f>VLOOKUP(B1150,辅助信息!E:I,3,FALSE)</f>
        <v>（达州市公共卫生医疗中心项目-二标-78号楼）达州市通川区西外复兴镇公共卫生临床医疗中心项目</v>
      </c>
      <c r="J1150" s="28" t="str">
        <f>VLOOKUP(B1150,辅助信息!E:I,4,FALSE)</f>
        <v>黄永林</v>
      </c>
      <c r="K1150" s="28">
        <f>VLOOKUP(J1150,辅助信息!H:I,2,FALSE)</f>
        <v>15982487227</v>
      </c>
      <c r="L1150" s="27" t="str">
        <f>VLOOKUP(B1150,辅助信息!E:J,6,FALSE)</f>
        <v>提前联系到场规格,一天到场车辆不低于2车</v>
      </c>
      <c r="M1150" s="79">
        <v>45769</v>
      </c>
      <c r="O1150" s="49">
        <f ca="1" t="shared" si="40"/>
        <v>0</v>
      </c>
      <c r="P1150" s="49">
        <f ca="1" t="shared" si="42"/>
        <v>67</v>
      </c>
      <c r="Q1150" s="50" t="str">
        <f>VLOOKUP(B1150,辅助信息!E:M,9,FALSE)</f>
        <v>ZTWM-CDGS-XS-2024-0205-五冶钢构-达州市通川区西外复兴镇及临近片区建设项目</v>
      </c>
      <c r="R1150" s="50" t="str">
        <f>_xlfn._xlws.FILTER(辅助信息!D:D,辅助信息!E:E=B1150)</f>
        <v>五冶钢构达州市公共卫生临床医疗中心项目</v>
      </c>
    </row>
    <row r="1151" hidden="1" spans="1:18">
      <c r="A1151" s="95"/>
      <c r="B1151" s="28" t="s">
        <v>104</v>
      </c>
      <c r="C1151" s="58">
        <v>45771</v>
      </c>
      <c r="D1151" s="28" t="str">
        <f>VLOOKUP(B1151,辅助信息!E:K,7,FALSE)</f>
        <v>JWDDCD2024101600090</v>
      </c>
      <c r="E1151" s="28" t="str">
        <f>VLOOKUP(F1151,辅助信息!A:B,2,FALSE)</f>
        <v>盘螺</v>
      </c>
      <c r="F1151" s="28" t="s">
        <v>41</v>
      </c>
      <c r="G1151" s="24">
        <v>2.5</v>
      </c>
      <c r="H1151" s="24">
        <f>_xlfn.XLOOKUP(C1151&amp;F1151&amp;I1151&amp;J1151,'[1]2025年已发货'!$F:$F&amp;'[1]2025年已发货'!$C:$C&amp;'[1]2025年已发货'!$G:$G&amp;'[1]2025年已发货'!$H:$H,'[1]2025年已发货'!$E:$E,"未发货")</f>
        <v>2.5</v>
      </c>
      <c r="I1151" s="28" t="str">
        <f>VLOOKUP(B1151,辅助信息!E:I,3,FALSE)</f>
        <v>（达州市公共卫生医疗中心项目-二标-78号楼）达州市通川区西外复兴镇公共卫生临床医疗中心项目</v>
      </c>
      <c r="J1151" s="28" t="str">
        <f>VLOOKUP(B1151,辅助信息!E:I,4,FALSE)</f>
        <v>黄永林</v>
      </c>
      <c r="K1151" s="28">
        <f>VLOOKUP(J1151,辅助信息!H:I,2,FALSE)</f>
        <v>15982487227</v>
      </c>
      <c r="L1151" s="27" t="str">
        <f>VLOOKUP(B1151,辅助信息!E:J,6,FALSE)</f>
        <v>提前联系到场规格,一天到场车辆不低于2车</v>
      </c>
      <c r="M1151" s="79">
        <v>45769</v>
      </c>
      <c r="O1151" s="49">
        <f ca="1" t="shared" ref="O1151:O1162" si="43">IF(OR(M1151="",N1151&lt;&gt;""),"",MAX(M1151-TODAY(),0))</f>
        <v>0</v>
      </c>
      <c r="P1151" s="49">
        <f ca="1" t="shared" si="42"/>
        <v>67</v>
      </c>
      <c r="Q1151" s="50" t="str">
        <f>VLOOKUP(B1151,辅助信息!E:M,9,FALSE)</f>
        <v>ZTWM-CDGS-XS-2024-0205-五冶钢构-达州市通川区西外复兴镇及临近片区建设项目</v>
      </c>
      <c r="R1151" s="50" t="str">
        <f>_xlfn._xlws.FILTER(辅助信息!D:D,辅助信息!E:E=B1151)</f>
        <v>五冶钢构达州市公共卫生临床医疗中心项目</v>
      </c>
    </row>
    <row r="1152" hidden="1" spans="1:18">
      <c r="A1152" s="95"/>
      <c r="B1152" s="28" t="s">
        <v>104</v>
      </c>
      <c r="C1152" s="58">
        <v>45771</v>
      </c>
      <c r="D1152" s="28" t="str">
        <f>VLOOKUP(B1152,辅助信息!E:K,7,FALSE)</f>
        <v>JWDDCD2024101600090</v>
      </c>
      <c r="E1152" s="28" t="str">
        <f>VLOOKUP(F1152,辅助信息!A:B,2,FALSE)</f>
        <v>螺纹钢</v>
      </c>
      <c r="F1152" s="28" t="s">
        <v>27</v>
      </c>
      <c r="G1152" s="24">
        <v>24</v>
      </c>
      <c r="H1152" s="24">
        <f>_xlfn.XLOOKUP(C1152&amp;F1152&amp;I1152&amp;J1152,'[1]2025年已发货'!$F:$F&amp;'[1]2025年已发货'!$C:$C&amp;'[1]2025年已发货'!$G:$G&amp;'[1]2025年已发货'!$H:$H,'[1]2025年已发货'!$E:$E,"未发货")</f>
        <v>24</v>
      </c>
      <c r="I1152" s="28" t="str">
        <f>VLOOKUP(B1152,辅助信息!E:I,3,FALSE)</f>
        <v>（达州市公共卫生医疗中心项目-二标-78号楼）达州市通川区西外复兴镇公共卫生临床医疗中心项目</v>
      </c>
      <c r="J1152" s="28" t="str">
        <f>VLOOKUP(B1152,辅助信息!E:I,4,FALSE)</f>
        <v>黄永林</v>
      </c>
      <c r="K1152" s="28">
        <f>VLOOKUP(J1152,辅助信息!H:I,2,FALSE)</f>
        <v>15982487227</v>
      </c>
      <c r="L1152" s="27" t="str">
        <f>VLOOKUP(B1152,辅助信息!E:J,6,FALSE)</f>
        <v>提前联系到场规格,一天到场车辆不低于2车</v>
      </c>
      <c r="M1152" s="79">
        <v>45769</v>
      </c>
      <c r="O1152" s="49">
        <f ca="1" t="shared" si="43"/>
        <v>0</v>
      </c>
      <c r="P1152" s="49">
        <f ca="1" t="shared" si="42"/>
        <v>67</v>
      </c>
      <c r="Q1152" s="50" t="str">
        <f>VLOOKUP(B1152,辅助信息!E:M,9,FALSE)</f>
        <v>ZTWM-CDGS-XS-2024-0205-五冶钢构-达州市通川区西外复兴镇及临近片区建设项目</v>
      </c>
      <c r="R1152" s="50" t="str">
        <f>_xlfn._xlws.FILTER(辅助信息!D:D,辅助信息!E:E=B1152)</f>
        <v>五冶钢构达州市公共卫生临床医疗中心项目</v>
      </c>
    </row>
    <row r="1153" hidden="1" spans="1:18">
      <c r="A1153" s="95"/>
      <c r="B1153" s="28" t="s">
        <v>104</v>
      </c>
      <c r="C1153" s="58">
        <v>45771</v>
      </c>
      <c r="D1153" s="28" t="str">
        <f>VLOOKUP(B1153,辅助信息!E:K,7,FALSE)</f>
        <v>JWDDCD2024101600090</v>
      </c>
      <c r="E1153" s="28" t="str">
        <f>VLOOKUP(F1153,辅助信息!A:B,2,FALSE)</f>
        <v>螺纹钢</v>
      </c>
      <c r="F1153" s="28" t="s">
        <v>19</v>
      </c>
      <c r="G1153" s="24">
        <v>6</v>
      </c>
      <c r="H1153" s="24">
        <f>_xlfn.XLOOKUP(C1153&amp;F1153&amp;I1153&amp;J1153,'[1]2025年已发货'!$F:$F&amp;'[1]2025年已发货'!$C:$C&amp;'[1]2025年已发货'!$G:$G&amp;'[1]2025年已发货'!$H:$H,'[1]2025年已发货'!$E:$E,"未发货")</f>
        <v>6</v>
      </c>
      <c r="I1153" s="28" t="str">
        <f>VLOOKUP(B1153,辅助信息!E:I,3,FALSE)</f>
        <v>（达州市公共卫生医疗中心项目-二标-78号楼）达州市通川区西外复兴镇公共卫生临床医疗中心项目</v>
      </c>
      <c r="J1153" s="28" t="str">
        <f>VLOOKUP(B1153,辅助信息!E:I,4,FALSE)</f>
        <v>黄永林</v>
      </c>
      <c r="K1153" s="28">
        <f>VLOOKUP(J1153,辅助信息!H:I,2,FALSE)</f>
        <v>15982487227</v>
      </c>
      <c r="L1153" s="27" t="str">
        <f>VLOOKUP(B1153,辅助信息!E:J,6,FALSE)</f>
        <v>提前联系到场规格,一天到场车辆不低于2车</v>
      </c>
      <c r="M1153" s="79">
        <v>45769</v>
      </c>
      <c r="O1153" s="49">
        <f ca="1" t="shared" si="43"/>
        <v>0</v>
      </c>
      <c r="P1153" s="49">
        <f ca="1" t="shared" si="42"/>
        <v>67</v>
      </c>
      <c r="Q1153" s="50" t="str">
        <f>VLOOKUP(B1153,辅助信息!E:M,9,FALSE)</f>
        <v>ZTWM-CDGS-XS-2024-0205-五冶钢构-达州市通川区西外复兴镇及临近片区建设项目</v>
      </c>
      <c r="R1153" s="50" t="str">
        <f>_xlfn._xlws.FILTER(辅助信息!D:D,辅助信息!E:E=B1153)</f>
        <v>五冶钢构达州市公共卫生临床医疗中心项目</v>
      </c>
    </row>
    <row r="1154" hidden="1" spans="1:18">
      <c r="A1154" s="95"/>
      <c r="B1154" s="28" t="s">
        <v>69</v>
      </c>
      <c r="C1154" s="58">
        <v>45771</v>
      </c>
      <c r="D1154" s="28" t="str">
        <f>VLOOKUP(B1154,辅助信息!E:K,7,FALSE)</f>
        <v>JWDDCD2025052800131</v>
      </c>
      <c r="E1154" s="28" t="str">
        <f>VLOOKUP(F1154,辅助信息!A:B,2,FALSE)</f>
        <v>螺纹钢</v>
      </c>
      <c r="F1154" s="28" t="s">
        <v>45</v>
      </c>
      <c r="G1154" s="24">
        <v>3</v>
      </c>
      <c r="H1154" s="24" t="str">
        <f>_xlfn.XLOOKUP(C1154&amp;F1154&amp;I1154&amp;J1154,'[1]2025年已发货'!$F:$F&amp;'[1]2025年已发货'!$C:$C&amp;'[1]2025年已发货'!$G:$G&amp;'[1]2025年已发货'!$H:$H,'[1]2025年已发货'!$E:$E,"未发货")</f>
        <v>未发货</v>
      </c>
      <c r="I1154" s="28" t="str">
        <f>VLOOKUP(B1154,辅助信息!E:I,3,FALSE)</f>
        <v>（商投建工达州中医药科技园-4工区-2号楼）达州市通川区达州中医药职业学院犀牛大道北段</v>
      </c>
      <c r="J1154" s="28" t="str">
        <f>VLOOKUP(B1154,辅助信息!E:I,4,FALSE)</f>
        <v>张扬</v>
      </c>
      <c r="K1154" s="28">
        <f>VLOOKUP(J1154,辅助信息!H:I,2,FALSE)</f>
        <v>18381904567</v>
      </c>
      <c r="L1154" s="27" t="str">
        <f>VLOOKUP(B1154,辅助信息!E:J,6,FALSE)</f>
        <v>控制炉批号！多了现场不收！,优先安排达钢,提前联系到场规格及数量</v>
      </c>
      <c r="M1154" s="79">
        <v>45763</v>
      </c>
      <c r="O1154" s="49">
        <f ca="1" t="shared" si="43"/>
        <v>0</v>
      </c>
      <c r="P1154" s="49">
        <f ca="1" t="shared" si="42"/>
        <v>73</v>
      </c>
      <c r="Q1154" s="50" t="str">
        <f>VLOOKUP(B1154,辅助信息!E:M,9,FALSE)</f>
        <v>ZTWM-CDGS-XS-2024-0134-商投建工达州中医药科技成果示范园项目</v>
      </c>
      <c r="R1154" s="50" t="str">
        <f>_xlfn._xlws.FILTER(辅助信息!D:D,辅助信息!E:E=B1154)</f>
        <v>商投建工达州中医药科技园</v>
      </c>
    </row>
    <row r="1155" hidden="1" spans="1:18">
      <c r="A1155" s="95"/>
      <c r="B1155" s="28" t="s">
        <v>69</v>
      </c>
      <c r="C1155" s="58">
        <v>45771</v>
      </c>
      <c r="D1155" s="28" t="str">
        <f>VLOOKUP(B1155,辅助信息!E:K,7,FALSE)</f>
        <v>JWDDCD2025052800131</v>
      </c>
      <c r="E1155" s="28" t="str">
        <f>VLOOKUP(F1155,辅助信息!A:B,2,FALSE)</f>
        <v>螺纹钢</v>
      </c>
      <c r="F1155" s="28" t="s">
        <v>21</v>
      </c>
      <c r="G1155" s="24">
        <v>12</v>
      </c>
      <c r="H1155" s="24" t="str">
        <f>_xlfn.XLOOKUP(C1155&amp;F1155&amp;I1155&amp;J1155,'[1]2025年已发货'!$F:$F&amp;'[1]2025年已发货'!$C:$C&amp;'[1]2025年已发货'!$G:$G&amp;'[1]2025年已发货'!$H:$H,'[1]2025年已发货'!$E:$E,"未发货")</f>
        <v>未发货</v>
      </c>
      <c r="I1155" s="28" t="str">
        <f>VLOOKUP(B1155,辅助信息!E:I,3,FALSE)</f>
        <v>（商投建工达州中医药科技园-4工区-2号楼）达州市通川区达州中医药职业学院犀牛大道北段</v>
      </c>
      <c r="J1155" s="28" t="str">
        <f>VLOOKUP(B1155,辅助信息!E:I,4,FALSE)</f>
        <v>张扬</v>
      </c>
      <c r="K1155" s="28">
        <f>VLOOKUP(J1155,辅助信息!H:I,2,FALSE)</f>
        <v>18381904567</v>
      </c>
      <c r="L1155" s="27" t="str">
        <f>VLOOKUP(B1155,辅助信息!E:J,6,FALSE)</f>
        <v>控制炉批号！多了现场不收！,优先安排达钢,提前联系到场规格及数量</v>
      </c>
      <c r="M1155" s="79">
        <v>45763</v>
      </c>
      <c r="O1155" s="49">
        <f ca="1" t="shared" si="43"/>
        <v>0</v>
      </c>
      <c r="P1155" s="49">
        <f ca="1" t="shared" si="42"/>
        <v>73</v>
      </c>
      <c r="Q1155" s="50" t="str">
        <f>VLOOKUP(B1155,辅助信息!E:M,9,FALSE)</f>
        <v>ZTWM-CDGS-XS-2024-0134-商投建工达州中医药科技成果示范园项目</v>
      </c>
      <c r="R1155" s="50" t="str">
        <f>_xlfn._xlws.FILTER(辅助信息!D:D,辅助信息!E:E=B1155)</f>
        <v>商投建工达州中医药科技园</v>
      </c>
    </row>
    <row r="1156" hidden="1" spans="1:18">
      <c r="A1156" s="95"/>
      <c r="B1156" s="28" t="s">
        <v>69</v>
      </c>
      <c r="C1156" s="58">
        <v>45771</v>
      </c>
      <c r="D1156" s="28" t="str">
        <f>VLOOKUP(B1156,辅助信息!E:K,7,FALSE)</f>
        <v>JWDDCD2025052800131</v>
      </c>
      <c r="E1156" s="28" t="str">
        <f>VLOOKUP(F1156,辅助信息!A:B,2,FALSE)</f>
        <v>螺纹钢</v>
      </c>
      <c r="F1156" s="28" t="s">
        <v>58</v>
      </c>
      <c r="G1156" s="24">
        <v>9</v>
      </c>
      <c r="H1156" s="24" t="str">
        <f>_xlfn.XLOOKUP(C1156&amp;F1156&amp;I1156&amp;J1156,'[1]2025年已发货'!$F:$F&amp;'[1]2025年已发货'!$C:$C&amp;'[1]2025年已发货'!$G:$G&amp;'[1]2025年已发货'!$H:$H,'[1]2025年已发货'!$E:$E,"未发货")</f>
        <v>未发货</v>
      </c>
      <c r="I1156" s="28" t="str">
        <f>VLOOKUP(B1156,辅助信息!E:I,3,FALSE)</f>
        <v>（商投建工达州中医药科技园-4工区-2号楼）达州市通川区达州中医药职业学院犀牛大道北段</v>
      </c>
      <c r="J1156" s="28" t="str">
        <f>VLOOKUP(B1156,辅助信息!E:I,4,FALSE)</f>
        <v>张扬</v>
      </c>
      <c r="K1156" s="28">
        <f>VLOOKUP(J1156,辅助信息!H:I,2,FALSE)</f>
        <v>18381904567</v>
      </c>
      <c r="L1156" s="27" t="str">
        <f>VLOOKUP(B1156,辅助信息!E:J,6,FALSE)</f>
        <v>控制炉批号！多了现场不收！,优先安排达钢,提前联系到场规格及数量</v>
      </c>
      <c r="M1156" s="79">
        <v>45763</v>
      </c>
      <c r="O1156" s="49">
        <f ca="1" t="shared" si="43"/>
        <v>0</v>
      </c>
      <c r="P1156" s="49">
        <f ca="1" t="shared" si="42"/>
        <v>73</v>
      </c>
      <c r="Q1156" s="50" t="str">
        <f>VLOOKUP(B1156,辅助信息!E:M,9,FALSE)</f>
        <v>ZTWM-CDGS-XS-2024-0134-商投建工达州中医药科技成果示范园项目</v>
      </c>
      <c r="R1156" s="50" t="str">
        <f>_xlfn._xlws.FILTER(辅助信息!D:D,辅助信息!E:E=B1156)</f>
        <v>商投建工达州中医药科技园</v>
      </c>
    </row>
    <row r="1157" hidden="1" spans="1:18">
      <c r="A1157" s="95"/>
      <c r="B1157" s="28" t="s">
        <v>69</v>
      </c>
      <c r="C1157" s="58">
        <v>45771</v>
      </c>
      <c r="D1157" s="28" t="str">
        <f>VLOOKUP(B1157,辅助信息!E:K,7,FALSE)</f>
        <v>JWDDCD2025052800131</v>
      </c>
      <c r="E1157" s="28" t="str">
        <f>VLOOKUP(F1157,辅助信息!A:B,2,FALSE)</f>
        <v>螺纹钢</v>
      </c>
      <c r="F1157" s="28" t="s">
        <v>46</v>
      </c>
      <c r="G1157" s="24">
        <v>9</v>
      </c>
      <c r="H1157" s="24" t="str">
        <f>_xlfn.XLOOKUP(C1157&amp;F1157&amp;I1157&amp;J1157,'[1]2025年已发货'!$F:$F&amp;'[1]2025年已发货'!$C:$C&amp;'[1]2025年已发货'!$G:$G&amp;'[1]2025年已发货'!$H:$H,'[1]2025年已发货'!$E:$E,"未发货")</f>
        <v>未发货</v>
      </c>
      <c r="I1157" s="28" t="str">
        <f>VLOOKUP(B1157,辅助信息!E:I,3,FALSE)</f>
        <v>（商投建工达州中医药科技园-4工区-2号楼）达州市通川区达州中医药职业学院犀牛大道北段</v>
      </c>
      <c r="J1157" s="28" t="str">
        <f>VLOOKUP(B1157,辅助信息!E:I,4,FALSE)</f>
        <v>张扬</v>
      </c>
      <c r="K1157" s="28">
        <f>VLOOKUP(J1157,辅助信息!H:I,2,FALSE)</f>
        <v>18381904567</v>
      </c>
      <c r="L1157" s="27" t="str">
        <f>VLOOKUP(B1157,辅助信息!E:J,6,FALSE)</f>
        <v>控制炉批号！多了现场不收！,优先安排达钢,提前联系到场规格及数量</v>
      </c>
      <c r="M1157" s="79">
        <v>45763</v>
      </c>
      <c r="O1157" s="49">
        <f ca="1" t="shared" si="43"/>
        <v>0</v>
      </c>
      <c r="P1157" s="49">
        <f ca="1" t="shared" si="42"/>
        <v>73</v>
      </c>
      <c r="Q1157" s="50" t="str">
        <f>VLOOKUP(B1157,辅助信息!E:M,9,FALSE)</f>
        <v>ZTWM-CDGS-XS-2024-0134-商投建工达州中医药科技成果示范园项目</v>
      </c>
      <c r="R1157" s="50" t="str">
        <f>_xlfn._xlws.FILTER(辅助信息!D:D,辅助信息!E:E=B1157)</f>
        <v>商投建工达州中医药科技园</v>
      </c>
    </row>
    <row r="1158" hidden="1" spans="1:18">
      <c r="A1158" s="95"/>
      <c r="B1158" s="28" t="s">
        <v>56</v>
      </c>
      <c r="C1158" s="58">
        <v>45771</v>
      </c>
      <c r="D1158" s="28" t="str">
        <f>VLOOKUP(B1158,辅助信息!E:K,7,FALSE)</f>
        <v>JWDDCD2025052800131</v>
      </c>
      <c r="E1158" s="28" t="str">
        <f>VLOOKUP(F1158,辅助信息!A:B,2,FALSE)</f>
        <v>螺纹钢</v>
      </c>
      <c r="F1158" s="28" t="s">
        <v>46</v>
      </c>
      <c r="G1158" s="24">
        <v>21</v>
      </c>
      <c r="H1158" s="24" t="str">
        <f>_xlfn.XLOOKUP(C1158&amp;F1158&amp;I1158&amp;J1158,'[1]2025年已发货'!$F:$F&amp;'[1]2025年已发货'!$C:$C&amp;'[1]2025年已发货'!$G:$G&amp;'[1]2025年已发货'!$H:$H,'[1]2025年已发货'!$E:$E,"未发货")</f>
        <v>未发货</v>
      </c>
      <c r="I1158" s="28" t="str">
        <f>VLOOKUP(B1158,辅助信息!E:I,3,FALSE)</f>
        <v>（商投建工达州中医药科技园-4工区-7号楼）达州市通川区达州中医药职业学院犀牛大道北段</v>
      </c>
      <c r="J1158" s="28" t="str">
        <f>VLOOKUP(B1158,辅助信息!E:I,4,FALSE)</f>
        <v>张扬</v>
      </c>
      <c r="K1158" s="28">
        <f>VLOOKUP(J1158,辅助信息!H:I,2,FALSE)</f>
        <v>18381904567</v>
      </c>
      <c r="L1158" s="27" t="str">
        <f>VLOOKUP(B1158,辅助信息!E:J,6,FALSE)</f>
        <v>控制炉批号！多了现场不收！,优先安排达钢,提前联系到场规格及数量</v>
      </c>
      <c r="M1158" s="79">
        <v>45768</v>
      </c>
      <c r="O1158" s="49">
        <f ca="1" t="shared" si="43"/>
        <v>0</v>
      </c>
      <c r="P1158" s="49">
        <f ca="1" t="shared" si="42"/>
        <v>68</v>
      </c>
      <c r="Q1158" s="50" t="str">
        <f>VLOOKUP(B1158,辅助信息!E:M,9,FALSE)</f>
        <v>ZTWM-CDGS-XS-2024-0134-商投建工达州中医药科技成果示范园项目</v>
      </c>
      <c r="R1158" s="50" t="str">
        <f>_xlfn._xlws.FILTER(辅助信息!D:D,辅助信息!E:E=B1158)</f>
        <v>商投建工达州中医药科技园</v>
      </c>
    </row>
    <row r="1159" hidden="1" spans="1:18">
      <c r="A1159" s="95"/>
      <c r="B1159" s="71" t="s">
        <v>56</v>
      </c>
      <c r="C1159" s="72">
        <v>45771</v>
      </c>
      <c r="D1159" s="28" t="str">
        <f>VLOOKUP(B1159,辅助信息!E:K,7,FALSE)</f>
        <v>JWDDCD2025052800131</v>
      </c>
      <c r="E1159" s="28" t="str">
        <f>VLOOKUP(F1159,辅助信息!A:B,2,FALSE)</f>
        <v>螺纹钢</v>
      </c>
      <c r="F1159" s="28" t="s">
        <v>22</v>
      </c>
      <c r="G1159" s="24">
        <v>30</v>
      </c>
      <c r="H1159" s="24" t="str">
        <f>_xlfn.XLOOKUP(C1159&amp;F1159&amp;I1159&amp;J1159,'[1]2025年已发货'!$F:$F&amp;'[1]2025年已发货'!$C:$C&amp;'[1]2025年已发货'!$G:$G&amp;'[1]2025年已发货'!$H:$H,'[1]2025年已发货'!$E:$E,"未发货")</f>
        <v>未发货</v>
      </c>
      <c r="I1159" s="28" t="str">
        <f>VLOOKUP(B1159,辅助信息!E:I,3,FALSE)</f>
        <v>（商投建工达州中医药科技园-4工区-7号楼）达州市通川区达州中医药职业学院犀牛大道北段</v>
      </c>
      <c r="J1159" s="28" t="str">
        <f>VLOOKUP(B1159,辅助信息!E:I,4,FALSE)</f>
        <v>张扬</v>
      </c>
      <c r="K1159" s="28">
        <f>VLOOKUP(J1159,辅助信息!H:I,2,FALSE)</f>
        <v>18381904567</v>
      </c>
      <c r="L1159" s="27" t="str">
        <f>VLOOKUP(B1159,辅助信息!E:J,6,FALSE)</f>
        <v>控制炉批号！多了现场不收！,优先安排达钢,提前联系到场规格及数量</v>
      </c>
      <c r="M1159" s="79">
        <v>45768</v>
      </c>
      <c r="O1159" s="49">
        <f ca="1" t="shared" si="43"/>
        <v>0</v>
      </c>
      <c r="P1159" s="49">
        <f ca="1" t="shared" si="42"/>
        <v>68</v>
      </c>
      <c r="Q1159" s="50" t="str">
        <f>VLOOKUP(B1159,辅助信息!E:M,9,FALSE)</f>
        <v>ZTWM-CDGS-XS-2024-0134-商投建工达州中医药科技成果示范园项目</v>
      </c>
      <c r="R1159" s="50" t="str">
        <f>_xlfn._xlws.FILTER(辅助信息!D:D,辅助信息!E:E=B1159)</f>
        <v>商投建工达州中医药科技园</v>
      </c>
    </row>
    <row r="1160" hidden="1" spans="1:18">
      <c r="A1160" s="49"/>
      <c r="B1160" s="28" t="s">
        <v>87</v>
      </c>
      <c r="C1160" s="58">
        <v>45774</v>
      </c>
      <c r="D1160" s="28" t="str">
        <f>VLOOKUP(B1160,辅助信息!E:K,7,FALSE)</f>
        <v>JWDDCD2024102400111</v>
      </c>
      <c r="E1160" s="28" t="str">
        <f>VLOOKUP(F1160,辅助信息!A:B,2,FALSE)</f>
        <v>螺纹钢</v>
      </c>
      <c r="F1160" s="28" t="s">
        <v>27</v>
      </c>
      <c r="G1160" s="24">
        <f>12+6</f>
        <v>18</v>
      </c>
      <c r="H1160" s="24">
        <f>_xlfn.XLOOKUP(C1160&amp;F1160&amp;I1160&amp;J1160,'[1]2025年已发货'!$F:$F&amp;'[1]2025年已发货'!$C:$C&amp;'[1]2025年已发货'!$G:$G&amp;'[1]2025年已发货'!$H:$H,'[1]2025年已发货'!$E:$E,"未发货")</f>
        <v>18</v>
      </c>
      <c r="I1160" s="28" t="str">
        <f>VLOOKUP(B1160,辅助信息!E:I,3,FALSE)</f>
        <v>（五冶达州国道542项目-一工区桥梁二工段）四川省达州市达川区达川区石梯镇石成村</v>
      </c>
      <c r="J1160" s="28" t="str">
        <f>VLOOKUP(B1160,辅助信息!E:I,4,FALSE)</f>
        <v>夏树彬</v>
      </c>
      <c r="K1160" s="28">
        <f>VLOOKUP(J1160,辅助信息!H:I,2,FALSE)</f>
        <v>13518183653</v>
      </c>
      <c r="L1160" s="27" t="str">
        <f>VLOOKUP(B1160,辅助信息!E:J,6,FALSE)</f>
        <v>五冶建设送货单,送货车型9.6米,装货前联系收货人核实到场规格,没提前告知进场规格现场不给予接收</v>
      </c>
      <c r="M1160" s="79">
        <v>45772</v>
      </c>
      <c r="O1160" s="49">
        <f ca="1" t="shared" si="43"/>
        <v>0</v>
      </c>
      <c r="P1160" s="49">
        <f ca="1" t="shared" ref="P1160:P1208" si="44">IF(M1160="","",IF(N1160&lt;&gt;"",MAX(N1160-M1160,0),IF(TODAY()&gt;M1160,TODAY()-M1160,0)))</f>
        <v>64</v>
      </c>
      <c r="Q1160" s="50" t="str">
        <f>VLOOKUP(B1160,辅助信息!E:M,9,FALSE)</f>
        <v>ZTWM-CDGS-XS-2024-0181-五冶天府-国道542项目（二批次）</v>
      </c>
      <c r="R1160" s="50" t="str">
        <f>_xlfn._xlws.FILTER(辅助信息!D:D,辅助信息!E:E=B1160)</f>
        <v>五冶达州国道542项目</v>
      </c>
    </row>
    <row r="1161" hidden="1" spans="1:18">
      <c r="A1161" s="49"/>
      <c r="B1161" s="28" t="s">
        <v>87</v>
      </c>
      <c r="C1161" s="58">
        <v>45774</v>
      </c>
      <c r="D1161" s="28" t="str">
        <f>VLOOKUP(B1161,辅助信息!E:K,7,FALSE)</f>
        <v>JWDDCD2024102400111</v>
      </c>
      <c r="E1161" s="28" t="str">
        <f>VLOOKUP(F1161,辅助信息!A:B,2,FALSE)</f>
        <v>螺纹钢</v>
      </c>
      <c r="F1161" s="28" t="s">
        <v>19</v>
      </c>
      <c r="G1161" s="24">
        <f>10+6</f>
        <v>16</v>
      </c>
      <c r="H1161" s="24">
        <f>_xlfn.XLOOKUP(C1161&amp;F1161&amp;I1161&amp;J1161,'[1]2025年已发货'!$F:$F&amp;'[1]2025年已发货'!$C:$C&amp;'[1]2025年已发货'!$G:$G&amp;'[1]2025年已发货'!$H:$H,'[1]2025年已发货'!$E:$E,"未发货")</f>
        <v>16</v>
      </c>
      <c r="I1161" s="28" t="str">
        <f>VLOOKUP(B1161,辅助信息!E:I,3,FALSE)</f>
        <v>（五冶达州国道542项目-一工区桥梁二工段）四川省达州市达川区达川区石梯镇石成村</v>
      </c>
      <c r="J1161" s="28" t="str">
        <f>VLOOKUP(B1161,辅助信息!E:I,4,FALSE)</f>
        <v>夏树彬</v>
      </c>
      <c r="K1161" s="28">
        <f>VLOOKUP(J1161,辅助信息!H:I,2,FALSE)</f>
        <v>13518183653</v>
      </c>
      <c r="L1161" s="27" t="str">
        <f>VLOOKUP(B1161,辅助信息!E:J,6,FALSE)</f>
        <v>五冶建设送货单,送货车型9.6米,装货前联系收货人核实到场规格,没提前告知进场规格现场不给予接收</v>
      </c>
      <c r="M1161" s="79">
        <v>45772</v>
      </c>
      <c r="O1161" s="49">
        <f ca="1" t="shared" si="43"/>
        <v>0</v>
      </c>
      <c r="P1161" s="49">
        <f ca="1" t="shared" si="44"/>
        <v>64</v>
      </c>
      <c r="Q1161" s="50" t="str">
        <f>VLOOKUP(B1161,辅助信息!E:M,9,FALSE)</f>
        <v>ZTWM-CDGS-XS-2024-0181-五冶天府-国道542项目（二批次）</v>
      </c>
      <c r="R1161" s="50" t="str">
        <f>_xlfn._xlws.FILTER(辅助信息!D:D,辅助信息!E:E=B1161)</f>
        <v>五冶达州国道542项目</v>
      </c>
    </row>
    <row r="1162" hidden="1" spans="1:18">
      <c r="A1162" s="49"/>
      <c r="B1162" s="28" t="s">
        <v>87</v>
      </c>
      <c r="C1162" s="58">
        <v>45774</v>
      </c>
      <c r="D1162" s="28" t="str">
        <f>VLOOKUP(B1162,辅助信息!E:K,7,FALSE)</f>
        <v>JWDDCD2024102400111</v>
      </c>
      <c r="E1162" s="28" t="str">
        <f>VLOOKUP(F1162,辅助信息!A:B,2,FALSE)</f>
        <v>螺纹钢</v>
      </c>
      <c r="F1162" s="28" t="s">
        <v>18</v>
      </c>
      <c r="G1162" s="24">
        <v>6</v>
      </c>
      <c r="H1162" s="24">
        <f>_xlfn.XLOOKUP(C1162&amp;F1162&amp;I1162&amp;J1162,'[1]2025年已发货'!$F:$F&amp;'[1]2025年已发货'!$C:$C&amp;'[1]2025年已发货'!$G:$G&amp;'[1]2025年已发货'!$H:$H,'[1]2025年已发货'!$E:$E,"未发货")</f>
        <v>6</v>
      </c>
      <c r="I1162" s="28" t="str">
        <f>VLOOKUP(B1162,辅助信息!E:I,3,FALSE)</f>
        <v>（五冶达州国道542项目-一工区桥梁二工段）四川省达州市达川区达川区石梯镇石成村</v>
      </c>
      <c r="J1162" s="28" t="str">
        <f>VLOOKUP(B1162,辅助信息!E:I,4,FALSE)</f>
        <v>夏树彬</v>
      </c>
      <c r="K1162" s="28">
        <f>VLOOKUP(J1162,辅助信息!H:I,2,FALSE)</f>
        <v>13518183653</v>
      </c>
      <c r="L1162" s="27" t="str">
        <f>VLOOKUP(B1162,辅助信息!E:J,6,FALSE)</f>
        <v>五冶建设送货单,送货车型9.6米,装货前联系收货人核实到场规格,没提前告知进场规格现场不给予接收</v>
      </c>
      <c r="M1162" s="79">
        <v>45772</v>
      </c>
      <c r="O1162" s="49">
        <f ca="1" t="shared" si="43"/>
        <v>0</v>
      </c>
      <c r="P1162" s="49">
        <f ca="1" t="shared" si="44"/>
        <v>64</v>
      </c>
      <c r="Q1162" s="50" t="str">
        <f>VLOOKUP(B1162,辅助信息!E:M,9,FALSE)</f>
        <v>ZTWM-CDGS-XS-2024-0181-五冶天府-国道542项目（二批次）</v>
      </c>
      <c r="R1162" s="50" t="str">
        <f>_xlfn._xlws.FILTER(辅助信息!D:D,辅助信息!E:E=B1162)</f>
        <v>五冶达州国道542项目</v>
      </c>
    </row>
    <row r="1163" hidden="1" spans="2:18">
      <c r="B1163" s="28" t="s">
        <v>68</v>
      </c>
      <c r="C1163" s="58">
        <v>45771</v>
      </c>
      <c r="D1163" s="28" t="str">
        <f>VLOOKUP(B1163,辅助信息!E:K,7,FALSE)</f>
        <v>JWDDCD2025052800131</v>
      </c>
      <c r="E1163" s="28" t="str">
        <f>VLOOKUP(F1163,辅助信息!A:B,2,FALSE)</f>
        <v>高线</v>
      </c>
      <c r="F1163" s="28" t="s">
        <v>51</v>
      </c>
      <c r="G1163" s="24">
        <v>3</v>
      </c>
      <c r="H1163" s="24" t="str">
        <f>_xlfn.XLOOKUP(C1163&amp;F1163&amp;I1163&amp;J1163,'[1]2025年已发货'!$F:$F&amp;'[1]2025年已发货'!$C:$C&amp;'[1]2025年已发货'!$G:$G&amp;'[1]2025年已发货'!$H:$H,'[1]2025年已发货'!$E:$E,"未发货")</f>
        <v>未发货</v>
      </c>
      <c r="I1163" s="28" t="str">
        <f>VLOOKUP(B1163,辅助信息!E:I,3,FALSE)</f>
        <v>（商投建工达州中医药科技园-2工区-景观桥）达州市通川区达州中医药职业学院犀牛大道北段</v>
      </c>
      <c r="J1163" s="28" t="str">
        <f>VLOOKUP(B1163,辅助信息!E:I,4,FALSE)</f>
        <v>李波</v>
      </c>
      <c r="K1163" s="28">
        <f>VLOOKUP(J1163,辅助信息!H:I,2,FALSE)</f>
        <v>18381899787</v>
      </c>
      <c r="L1163" s="27" t="str">
        <f>VLOOKUP(B1163,辅助信息!E:J,6,FALSE)</f>
        <v>控制炉批号！多了现场不收！,优先安排达钢,提前联系到场规格及数量</v>
      </c>
      <c r="M1163" s="79">
        <v>45772</v>
      </c>
      <c r="O1163" s="49">
        <f ca="1" t="shared" ref="O1163:O1193" si="45">IF(OR(M1163="",N1163&lt;&gt;""),"",MAX(M1163-TODAY(),0))</f>
        <v>0</v>
      </c>
      <c r="P1163" s="49">
        <f ca="1" t="shared" si="44"/>
        <v>64</v>
      </c>
      <c r="Q1163" s="50" t="str">
        <f>VLOOKUP(B1163,辅助信息!E:M,9,FALSE)</f>
        <v>ZTWM-CDGS-XS-2024-0134-商投建工达州中医药科技成果示范园项目</v>
      </c>
      <c r="R1163" s="50" t="str">
        <f>_xlfn._xlws.FILTER(辅助信息!D:D,辅助信息!E:E=B1163)</f>
        <v>商投建工达州中医药科技园</v>
      </c>
    </row>
    <row r="1164" hidden="1" spans="2:18">
      <c r="B1164" s="28" t="s">
        <v>68</v>
      </c>
      <c r="C1164" s="58">
        <v>45771</v>
      </c>
      <c r="D1164" s="28" t="str">
        <f>VLOOKUP(B1164,辅助信息!E:K,7,FALSE)</f>
        <v>JWDDCD2025052800131</v>
      </c>
      <c r="E1164" s="28" t="str">
        <f>VLOOKUP(F1164,辅助信息!A:B,2,FALSE)</f>
        <v>盘螺</v>
      </c>
      <c r="F1164" s="28" t="s">
        <v>41</v>
      </c>
      <c r="G1164" s="24">
        <v>3</v>
      </c>
      <c r="H1164" s="24" t="str">
        <f>_xlfn.XLOOKUP(C1164&amp;F1164&amp;I1164&amp;J1164,'[1]2025年已发货'!$F:$F&amp;'[1]2025年已发货'!$C:$C&amp;'[1]2025年已发货'!$G:$G&amp;'[1]2025年已发货'!$H:$H,'[1]2025年已发货'!$E:$E,"未发货")</f>
        <v>未发货</v>
      </c>
      <c r="I1164" s="28" t="str">
        <f>VLOOKUP(B1164,辅助信息!E:I,3,FALSE)</f>
        <v>（商投建工达州中医药科技园-2工区-景观桥）达州市通川区达州中医药职业学院犀牛大道北段</v>
      </c>
      <c r="J1164" s="28" t="str">
        <f>VLOOKUP(B1164,辅助信息!E:I,4,FALSE)</f>
        <v>李波</v>
      </c>
      <c r="K1164" s="28">
        <f>VLOOKUP(J1164,辅助信息!H:I,2,FALSE)</f>
        <v>18381899787</v>
      </c>
      <c r="L1164" s="27" t="str">
        <f>VLOOKUP(B1164,辅助信息!E:J,6,FALSE)</f>
        <v>控制炉批号！多了现场不收！,优先安排达钢,提前联系到场规格及数量</v>
      </c>
      <c r="M1164" s="79">
        <v>45772</v>
      </c>
      <c r="O1164" s="49">
        <f ca="1" t="shared" si="45"/>
        <v>0</v>
      </c>
      <c r="P1164" s="49">
        <f ca="1" t="shared" si="44"/>
        <v>64</v>
      </c>
      <c r="Q1164" s="50" t="str">
        <f>VLOOKUP(B1164,辅助信息!E:M,9,FALSE)</f>
        <v>ZTWM-CDGS-XS-2024-0134-商投建工达州中医药科技成果示范园项目</v>
      </c>
      <c r="R1164" s="50" t="str">
        <f>_xlfn._xlws.FILTER(辅助信息!D:D,辅助信息!E:E=B1164)</f>
        <v>商投建工达州中医药科技园</v>
      </c>
    </row>
    <row r="1165" hidden="1" spans="2:18">
      <c r="B1165" s="28" t="s">
        <v>68</v>
      </c>
      <c r="C1165" s="58">
        <v>45771</v>
      </c>
      <c r="D1165" s="28" t="str">
        <f>VLOOKUP(B1165,辅助信息!E:K,7,FALSE)</f>
        <v>JWDDCD2025052800131</v>
      </c>
      <c r="E1165" s="28" t="str">
        <f>VLOOKUP(F1165,辅助信息!A:B,2,FALSE)</f>
        <v>螺纹钢</v>
      </c>
      <c r="F1165" s="28" t="s">
        <v>27</v>
      </c>
      <c r="G1165" s="24">
        <v>24</v>
      </c>
      <c r="H1165" s="24">
        <f>_xlfn.XLOOKUP(C1165&amp;F1165&amp;I1165&amp;J1165,'[1]2025年已发货'!$F:$F&amp;'[1]2025年已发货'!$C:$C&amp;'[1]2025年已发货'!$G:$G&amp;'[1]2025年已发货'!$H:$H,'[1]2025年已发货'!$E:$E,"未发货")</f>
        <v>24</v>
      </c>
      <c r="I1165" s="28" t="str">
        <f>VLOOKUP(B1165,辅助信息!E:I,3,FALSE)</f>
        <v>（商投建工达州中医药科技园-2工区-景观桥）达州市通川区达州中医药职业学院犀牛大道北段</v>
      </c>
      <c r="J1165" s="28" t="str">
        <f>VLOOKUP(B1165,辅助信息!E:I,4,FALSE)</f>
        <v>李波</v>
      </c>
      <c r="K1165" s="28">
        <f>VLOOKUP(J1165,辅助信息!H:I,2,FALSE)</f>
        <v>18381899787</v>
      </c>
      <c r="L1165" s="27" t="str">
        <f>VLOOKUP(B1165,辅助信息!E:J,6,FALSE)</f>
        <v>控制炉批号！多了现场不收！,优先安排达钢,提前联系到场规格及数量</v>
      </c>
      <c r="M1165" s="79">
        <v>45772</v>
      </c>
      <c r="O1165" s="49">
        <f ca="1" t="shared" si="45"/>
        <v>0</v>
      </c>
      <c r="P1165" s="49">
        <f ca="1" t="shared" si="44"/>
        <v>64</v>
      </c>
      <c r="Q1165" s="50" t="str">
        <f>VLOOKUP(B1165,辅助信息!E:M,9,FALSE)</f>
        <v>ZTWM-CDGS-XS-2024-0134-商投建工达州中医药科技成果示范园项目</v>
      </c>
      <c r="R1165" s="50" t="str">
        <f>_xlfn._xlws.FILTER(辅助信息!D:D,辅助信息!E:E=B1165)</f>
        <v>商投建工达州中医药科技园</v>
      </c>
    </row>
    <row r="1166" hidden="1" spans="2:18">
      <c r="B1166" s="28" t="s">
        <v>68</v>
      </c>
      <c r="C1166" s="58">
        <v>45771</v>
      </c>
      <c r="D1166" s="28" t="str">
        <f>VLOOKUP(B1166,辅助信息!E:K,7,FALSE)</f>
        <v>JWDDCD2025052800131</v>
      </c>
      <c r="E1166" s="28" t="str">
        <f>VLOOKUP(F1166,辅助信息!A:B,2,FALSE)</f>
        <v>螺纹钢</v>
      </c>
      <c r="F1166" s="28" t="s">
        <v>32</v>
      </c>
      <c r="G1166" s="24">
        <v>17</v>
      </c>
      <c r="H1166" s="24" t="str">
        <f>_xlfn.XLOOKUP(C1166&amp;F1166&amp;I1166&amp;J1166,'[1]2025年已发货'!$F:$F&amp;'[1]2025年已发货'!$C:$C&amp;'[1]2025年已发货'!$G:$G&amp;'[1]2025年已发货'!$H:$H,'[1]2025年已发货'!$E:$E,"未发货")</f>
        <v>未发货</v>
      </c>
      <c r="I1166" s="28" t="str">
        <f>VLOOKUP(B1166,辅助信息!E:I,3,FALSE)</f>
        <v>（商投建工达州中医药科技园-2工区-景观桥）达州市通川区达州中医药职业学院犀牛大道北段</v>
      </c>
      <c r="J1166" s="28" t="str">
        <f>VLOOKUP(B1166,辅助信息!E:I,4,FALSE)</f>
        <v>李波</v>
      </c>
      <c r="K1166" s="28">
        <f>VLOOKUP(J1166,辅助信息!H:I,2,FALSE)</f>
        <v>18381899787</v>
      </c>
      <c r="L1166" s="27" t="str">
        <f>VLOOKUP(B1166,辅助信息!E:J,6,FALSE)</f>
        <v>控制炉批号！多了现场不收！,优先安排达钢,提前联系到场规格及数量</v>
      </c>
      <c r="M1166" s="79">
        <v>45772</v>
      </c>
      <c r="O1166" s="49">
        <f ca="1" t="shared" si="45"/>
        <v>0</v>
      </c>
      <c r="P1166" s="49">
        <f ca="1" t="shared" si="44"/>
        <v>64</v>
      </c>
      <c r="Q1166" s="50" t="str">
        <f>VLOOKUP(B1166,辅助信息!E:M,9,FALSE)</f>
        <v>ZTWM-CDGS-XS-2024-0134-商投建工达州中医药科技成果示范园项目</v>
      </c>
      <c r="R1166" s="50" t="str">
        <f>_xlfn._xlws.FILTER(辅助信息!D:D,辅助信息!E:E=B1166)</f>
        <v>商投建工达州中医药科技园</v>
      </c>
    </row>
    <row r="1167" hidden="1" spans="2:18">
      <c r="B1167" s="28" t="s">
        <v>68</v>
      </c>
      <c r="C1167" s="58">
        <v>45771</v>
      </c>
      <c r="D1167" s="28" t="str">
        <f>VLOOKUP(B1167,辅助信息!E:K,7,FALSE)</f>
        <v>JWDDCD2025052800131</v>
      </c>
      <c r="E1167" s="28" t="str">
        <f>VLOOKUP(F1167,辅助信息!A:B,2,FALSE)</f>
        <v>螺纹钢</v>
      </c>
      <c r="F1167" s="28" t="s">
        <v>33</v>
      </c>
      <c r="G1167" s="24">
        <v>21</v>
      </c>
      <c r="H1167" s="24">
        <f>_xlfn.XLOOKUP(C1167&amp;F1167&amp;I1167&amp;J1167,'[1]2025年已发货'!$F:$F&amp;'[1]2025年已发货'!$C:$C&amp;'[1]2025年已发货'!$G:$G&amp;'[1]2025年已发货'!$H:$H,'[1]2025年已发货'!$E:$E,"未发货")</f>
        <v>21</v>
      </c>
      <c r="I1167" s="28" t="str">
        <f>VLOOKUP(B1167,辅助信息!E:I,3,FALSE)</f>
        <v>（商投建工达州中医药科技园-2工区-景观桥）达州市通川区达州中医药职业学院犀牛大道北段</v>
      </c>
      <c r="J1167" s="28" t="str">
        <f>VLOOKUP(B1167,辅助信息!E:I,4,FALSE)</f>
        <v>李波</v>
      </c>
      <c r="K1167" s="28">
        <f>VLOOKUP(J1167,辅助信息!H:I,2,FALSE)</f>
        <v>18381899787</v>
      </c>
      <c r="L1167" s="27" t="str">
        <f>VLOOKUP(B1167,辅助信息!E:J,6,FALSE)</f>
        <v>控制炉批号！多了现场不收！,优先安排达钢,提前联系到场规格及数量</v>
      </c>
      <c r="M1167" s="79">
        <v>45772</v>
      </c>
      <c r="O1167" s="49">
        <f ca="1" t="shared" si="45"/>
        <v>0</v>
      </c>
      <c r="P1167" s="49">
        <f ca="1" t="shared" si="44"/>
        <v>64</v>
      </c>
      <c r="Q1167" s="50" t="str">
        <f>VLOOKUP(B1167,辅助信息!E:M,9,FALSE)</f>
        <v>ZTWM-CDGS-XS-2024-0134-商投建工达州中医药科技成果示范园项目</v>
      </c>
      <c r="R1167" s="50" t="str">
        <f>_xlfn._xlws.FILTER(辅助信息!D:D,辅助信息!E:E=B1167)</f>
        <v>商投建工达州中医药科技园</v>
      </c>
    </row>
    <row r="1168" hidden="1" spans="2:18">
      <c r="B1168" s="28" t="s">
        <v>68</v>
      </c>
      <c r="C1168" s="58">
        <v>45771</v>
      </c>
      <c r="D1168" s="28" t="str">
        <f>VLOOKUP(B1168,辅助信息!E:K,7,FALSE)</f>
        <v>JWDDCD2025052800131</v>
      </c>
      <c r="E1168" s="28" t="str">
        <f>VLOOKUP(F1168,辅助信息!A:B,2,FALSE)</f>
        <v>螺纹钢</v>
      </c>
      <c r="F1168" s="28" t="s">
        <v>18</v>
      </c>
      <c r="G1168" s="24">
        <v>12</v>
      </c>
      <c r="H1168" s="24" t="str">
        <f>_xlfn.XLOOKUP(C1168&amp;F1168&amp;I1168&amp;J1168,'[1]2025年已发货'!$F:$F&amp;'[1]2025年已发货'!$C:$C&amp;'[1]2025年已发货'!$G:$G&amp;'[1]2025年已发货'!$H:$H,'[1]2025年已发货'!$E:$E,"未发货")</f>
        <v>未发货</v>
      </c>
      <c r="I1168" s="28" t="str">
        <f>VLOOKUP(B1168,辅助信息!E:I,3,FALSE)</f>
        <v>（商投建工达州中医药科技园-2工区-景观桥）达州市通川区达州中医药职业学院犀牛大道北段</v>
      </c>
      <c r="J1168" s="28" t="str">
        <f>VLOOKUP(B1168,辅助信息!E:I,4,FALSE)</f>
        <v>李波</v>
      </c>
      <c r="K1168" s="28">
        <f>VLOOKUP(J1168,辅助信息!H:I,2,FALSE)</f>
        <v>18381899787</v>
      </c>
      <c r="L1168" s="27" t="str">
        <f>VLOOKUP(B1168,辅助信息!E:J,6,FALSE)</f>
        <v>控制炉批号！多了现场不收！,优先安排达钢,提前联系到场规格及数量</v>
      </c>
      <c r="M1168" s="79">
        <v>45772</v>
      </c>
      <c r="O1168" s="49">
        <f ca="1" t="shared" si="45"/>
        <v>0</v>
      </c>
      <c r="P1168" s="49">
        <f ca="1" t="shared" si="44"/>
        <v>64</v>
      </c>
      <c r="Q1168" s="50" t="str">
        <f>VLOOKUP(B1168,辅助信息!E:M,9,FALSE)</f>
        <v>ZTWM-CDGS-XS-2024-0134-商投建工达州中医药科技成果示范园项目</v>
      </c>
      <c r="R1168" s="50" t="str">
        <f>_xlfn._xlws.FILTER(辅助信息!D:D,辅助信息!E:E=B1168)</f>
        <v>商投建工达州中医药科技园</v>
      </c>
    </row>
    <row r="1169" hidden="1" spans="2:18">
      <c r="B1169" s="28" t="s">
        <v>68</v>
      </c>
      <c r="C1169" s="58">
        <v>45771</v>
      </c>
      <c r="D1169" s="28" t="str">
        <f>VLOOKUP(B1169,辅助信息!E:K,7,FALSE)</f>
        <v>JWDDCD2025052800131</v>
      </c>
      <c r="E1169" s="28" t="str">
        <f>VLOOKUP(F1169,辅助信息!A:B,2,FALSE)</f>
        <v>螺纹钢</v>
      </c>
      <c r="F1169" s="28" t="s">
        <v>52</v>
      </c>
      <c r="G1169" s="24">
        <v>80</v>
      </c>
      <c r="H1169" s="24">
        <f>_xlfn.XLOOKUP(C1169&amp;F1169&amp;I1169&amp;J1169,'[1]2025年已发货'!$F:$F&amp;'[1]2025年已发货'!$C:$C&amp;'[1]2025年已发货'!$G:$G&amp;'[1]2025年已发货'!$H:$H,'[1]2025年已发货'!$E:$E,"未发货")</f>
        <v>65</v>
      </c>
      <c r="I1169" s="28" t="str">
        <f>VLOOKUP(B1169,辅助信息!E:I,3,FALSE)</f>
        <v>（商投建工达州中医药科技园-2工区-景观桥）达州市通川区达州中医药职业学院犀牛大道北段</v>
      </c>
      <c r="J1169" s="28" t="str">
        <f>VLOOKUP(B1169,辅助信息!E:I,4,FALSE)</f>
        <v>李波</v>
      </c>
      <c r="K1169" s="28">
        <f>VLOOKUP(J1169,辅助信息!H:I,2,FALSE)</f>
        <v>18381899787</v>
      </c>
      <c r="L1169" s="27" t="str">
        <f>VLOOKUP(B1169,辅助信息!E:J,6,FALSE)</f>
        <v>控制炉批号！多了现场不收！,优先安排达钢,提前联系到场规格及数量</v>
      </c>
      <c r="M1169" s="79">
        <v>45772</v>
      </c>
      <c r="O1169" s="49">
        <f ca="1" t="shared" si="45"/>
        <v>0</v>
      </c>
      <c r="P1169" s="49">
        <f ca="1" t="shared" si="44"/>
        <v>64</v>
      </c>
      <c r="Q1169" s="50" t="str">
        <f>VLOOKUP(B1169,辅助信息!E:M,9,FALSE)</f>
        <v>ZTWM-CDGS-XS-2024-0134-商投建工达州中医药科技成果示范园项目</v>
      </c>
      <c r="R1169" s="50" t="str">
        <f>_xlfn._xlws.FILTER(辅助信息!D:D,辅助信息!E:E=B1169)</f>
        <v>商投建工达州中医药科技园</v>
      </c>
    </row>
    <row r="1170" hidden="1" spans="1:18">
      <c r="A1170" s="49" t="e">
        <f t="shared" ref="A1170:A1202" si="46">G1170-H1170</f>
        <v>#VALUE!</v>
      </c>
      <c r="B1170" s="28" t="s">
        <v>135</v>
      </c>
      <c r="C1170" s="58">
        <v>45771</v>
      </c>
      <c r="D1170" s="28" t="str">
        <f>VLOOKUP(B1170,辅助信息!E:K,7,FALSE)</f>
        <v>JWDDCD2025050800080</v>
      </c>
      <c r="E1170" s="28" t="str">
        <f>VLOOKUP(F1170,辅助信息!A:B,2,FALSE)</f>
        <v>盘螺</v>
      </c>
      <c r="F1170" s="28" t="s">
        <v>49</v>
      </c>
      <c r="G1170" s="24">
        <v>10</v>
      </c>
      <c r="H1170" s="24" t="str">
        <f>_xlfn.XLOOKUP(C1170&amp;F1170&amp;I1170&amp;J1170,'[1]2025年已发货'!$F:$F&amp;'[1]2025年已发货'!$C:$C&amp;'[1]2025年已发货'!$G:$G&amp;'[1]2025年已发货'!$H:$H,'[1]2025年已发货'!$E:$E,"未发货")</f>
        <v>未发货</v>
      </c>
      <c r="I1170" s="28" t="str">
        <f>VLOOKUP(B1170,辅助信息!E:I,3,FALSE)</f>
        <v>(宜宾兴港三江新区长江工业园建设项目-M2-2#厂房)宜宾市翠屏区宜宾汽车零部件配套产业基地(纬五路南)</v>
      </c>
      <c r="J1170" s="28" t="str">
        <f>VLOOKUP(B1170,辅助信息!E:I,4,FALSE)</f>
        <v>李国享</v>
      </c>
      <c r="K1170" s="28">
        <f>VLOOKUP(J1170,辅助信息!H:I,2,FALSE)</f>
        <v>17713876279</v>
      </c>
      <c r="L1170" s="27" t="str">
        <f>VLOOKUP(B1170,辅助信息!E:J,6,FALSE)</f>
        <v>装货前联系收货人核实到场规格，货物最下面用方木垫下方便卸货</v>
      </c>
      <c r="M1170" s="79">
        <v>45773</v>
      </c>
      <c r="O1170" s="49">
        <f ca="1" t="shared" si="45"/>
        <v>0</v>
      </c>
      <c r="P1170" s="49">
        <f ca="1" t="shared" si="44"/>
        <v>63</v>
      </c>
      <c r="Q1170" s="50" t="str">
        <f>VLOOKUP(B1170,辅助信息!E:M,9,FALSE)</f>
        <v>ZTWM-CDGS-XS-2025-0059-宜宾兴港建材-宜宾冷链项目</v>
      </c>
      <c r="R1170" s="50" t="str">
        <f>_xlfn._xlws.FILTER(辅助信息!D:D,辅助信息!E:E=B1170)</f>
        <v>宜宾兴港三江新区长江工业园建设项目</v>
      </c>
    </row>
    <row r="1171" hidden="1" spans="1:18">
      <c r="A1171" s="49" t="e">
        <f t="shared" si="46"/>
        <v>#VALUE!</v>
      </c>
      <c r="B1171" s="28" t="s">
        <v>135</v>
      </c>
      <c r="C1171" s="58">
        <v>45771</v>
      </c>
      <c r="D1171" s="28" t="str">
        <f>VLOOKUP(B1171,辅助信息!E:K,7,FALSE)</f>
        <v>JWDDCD2025050800080</v>
      </c>
      <c r="E1171" s="28" t="str">
        <f>VLOOKUP(F1171,辅助信息!A:B,2,FALSE)</f>
        <v>盘螺</v>
      </c>
      <c r="F1171" s="28" t="s">
        <v>40</v>
      </c>
      <c r="G1171" s="24">
        <v>20</v>
      </c>
      <c r="H1171" s="24" t="str">
        <f>_xlfn.XLOOKUP(C1171&amp;F1171&amp;I1171&amp;J1171,'[1]2025年已发货'!$F:$F&amp;'[1]2025年已发货'!$C:$C&amp;'[1]2025年已发货'!$G:$G&amp;'[1]2025年已发货'!$H:$H,'[1]2025年已发货'!$E:$E,"未发货")</f>
        <v>未发货</v>
      </c>
      <c r="I1171" s="28" t="str">
        <f>VLOOKUP(B1171,辅助信息!E:I,3,FALSE)</f>
        <v>(宜宾兴港三江新区长江工业园建设项目-M2-2#厂房)宜宾市翠屏区宜宾汽车零部件配套产业基地(纬五路南)</v>
      </c>
      <c r="J1171" s="28" t="str">
        <f>VLOOKUP(B1171,辅助信息!E:I,4,FALSE)</f>
        <v>李国享</v>
      </c>
      <c r="K1171" s="28">
        <f>VLOOKUP(J1171,辅助信息!H:I,2,FALSE)</f>
        <v>17713876279</v>
      </c>
      <c r="L1171" s="27" t="str">
        <f>VLOOKUP(B1171,辅助信息!E:J,6,FALSE)</f>
        <v>装货前联系收货人核实到场规格，货物最下面用方木垫下方便卸货</v>
      </c>
      <c r="M1171" s="79">
        <v>45773</v>
      </c>
      <c r="O1171" s="49">
        <f ca="1" t="shared" si="45"/>
        <v>0</v>
      </c>
      <c r="P1171" s="49">
        <f ca="1" t="shared" si="44"/>
        <v>63</v>
      </c>
      <c r="Q1171" s="50" t="str">
        <f>VLOOKUP(B1171,辅助信息!E:M,9,FALSE)</f>
        <v>ZTWM-CDGS-XS-2025-0059-宜宾兴港建材-宜宾冷链项目</v>
      </c>
      <c r="R1171" s="50" t="str">
        <f>_xlfn._xlws.FILTER(辅助信息!D:D,辅助信息!E:E=B1171)</f>
        <v>宜宾兴港三江新区长江工业园建设项目</v>
      </c>
    </row>
    <row r="1172" hidden="1" spans="1:18">
      <c r="A1172" s="49" t="e">
        <f t="shared" si="46"/>
        <v>#VALUE!</v>
      </c>
      <c r="B1172" s="28" t="s">
        <v>135</v>
      </c>
      <c r="C1172" s="58">
        <v>45771</v>
      </c>
      <c r="D1172" s="28" t="str">
        <f>VLOOKUP(B1172,辅助信息!E:K,7,FALSE)</f>
        <v>JWDDCD2025050800080</v>
      </c>
      <c r="E1172" s="28" t="str">
        <f>VLOOKUP(F1172,辅助信息!A:B,2,FALSE)</f>
        <v>盘螺</v>
      </c>
      <c r="F1172" s="28" t="s">
        <v>41</v>
      </c>
      <c r="G1172" s="24">
        <v>30</v>
      </c>
      <c r="H1172" s="24" t="str">
        <f>_xlfn.XLOOKUP(C1172&amp;F1172&amp;I1172&amp;J1172,'[1]2025年已发货'!$F:$F&amp;'[1]2025年已发货'!$C:$C&amp;'[1]2025年已发货'!$G:$G&amp;'[1]2025年已发货'!$H:$H,'[1]2025年已发货'!$E:$E,"未发货")</f>
        <v>未发货</v>
      </c>
      <c r="I1172" s="28" t="str">
        <f>VLOOKUP(B1172,辅助信息!E:I,3,FALSE)</f>
        <v>(宜宾兴港三江新区长江工业园建设项目-M2-2#厂房)宜宾市翠屏区宜宾汽车零部件配套产业基地(纬五路南)</v>
      </c>
      <c r="J1172" s="28" t="str">
        <f>VLOOKUP(B1172,辅助信息!E:I,4,FALSE)</f>
        <v>李国享</v>
      </c>
      <c r="K1172" s="28">
        <f>VLOOKUP(J1172,辅助信息!H:I,2,FALSE)</f>
        <v>17713876279</v>
      </c>
      <c r="L1172" s="27" t="str">
        <f>VLOOKUP(B1172,辅助信息!E:J,6,FALSE)</f>
        <v>装货前联系收货人核实到场规格，货物最下面用方木垫下方便卸货</v>
      </c>
      <c r="M1172" s="79">
        <v>45773</v>
      </c>
      <c r="O1172" s="49">
        <f ca="1" t="shared" si="45"/>
        <v>0</v>
      </c>
      <c r="P1172" s="49">
        <f ca="1" t="shared" si="44"/>
        <v>63</v>
      </c>
      <c r="Q1172" s="50" t="str">
        <f>VLOOKUP(B1172,辅助信息!E:M,9,FALSE)</f>
        <v>ZTWM-CDGS-XS-2025-0059-宜宾兴港建材-宜宾冷链项目</v>
      </c>
      <c r="R1172" s="50" t="str">
        <f>_xlfn._xlws.FILTER(辅助信息!D:D,辅助信息!E:E=B1172)</f>
        <v>宜宾兴港三江新区长江工业园建设项目</v>
      </c>
    </row>
    <row r="1173" hidden="1" spans="1:18">
      <c r="A1173" s="49" t="e">
        <f t="shared" si="46"/>
        <v>#VALUE!</v>
      </c>
      <c r="B1173" s="28" t="s">
        <v>135</v>
      </c>
      <c r="C1173" s="58">
        <v>45771</v>
      </c>
      <c r="D1173" s="28" t="str">
        <f>VLOOKUP(B1173,辅助信息!E:K,7,FALSE)</f>
        <v>JWDDCD2025050800080</v>
      </c>
      <c r="E1173" s="28" t="str">
        <f>VLOOKUP(F1173,辅助信息!A:B,2,FALSE)</f>
        <v>螺纹钢</v>
      </c>
      <c r="F1173" s="28" t="s">
        <v>27</v>
      </c>
      <c r="G1173" s="24">
        <v>60</v>
      </c>
      <c r="H1173" s="24" t="str">
        <f>_xlfn.XLOOKUP(C1173&amp;F1173&amp;I1173&amp;J1173,'[1]2025年已发货'!$F:$F&amp;'[1]2025年已发货'!$C:$C&amp;'[1]2025年已发货'!$G:$G&amp;'[1]2025年已发货'!$H:$H,'[1]2025年已发货'!$E:$E,"未发货")</f>
        <v>未发货</v>
      </c>
      <c r="I1173" s="28" t="str">
        <f>VLOOKUP(B1173,辅助信息!E:I,3,FALSE)</f>
        <v>(宜宾兴港三江新区长江工业园建设项目-M2-2#厂房)宜宾市翠屏区宜宾汽车零部件配套产业基地(纬五路南)</v>
      </c>
      <c r="J1173" s="28" t="str">
        <f>VLOOKUP(B1173,辅助信息!E:I,4,FALSE)</f>
        <v>李国享</v>
      </c>
      <c r="K1173" s="28">
        <f>VLOOKUP(J1173,辅助信息!H:I,2,FALSE)</f>
        <v>17713876279</v>
      </c>
      <c r="L1173" s="27" t="str">
        <f>VLOOKUP(B1173,辅助信息!E:J,6,FALSE)</f>
        <v>装货前联系收货人核实到场规格，货物最下面用方木垫下方便卸货</v>
      </c>
      <c r="M1173" s="79">
        <v>45773</v>
      </c>
      <c r="O1173" s="49">
        <f ca="1" t="shared" si="45"/>
        <v>0</v>
      </c>
      <c r="P1173" s="49">
        <f ca="1" t="shared" si="44"/>
        <v>63</v>
      </c>
      <c r="Q1173" s="50" t="str">
        <f>VLOOKUP(B1173,辅助信息!E:M,9,FALSE)</f>
        <v>ZTWM-CDGS-XS-2025-0059-宜宾兴港建材-宜宾冷链项目</v>
      </c>
      <c r="R1173" s="50" t="str">
        <f>_xlfn._xlws.FILTER(辅助信息!D:D,辅助信息!E:E=B1173)</f>
        <v>宜宾兴港三江新区长江工业园建设项目</v>
      </c>
    </row>
    <row r="1174" hidden="1" spans="1:18">
      <c r="A1174" s="49" t="e">
        <f t="shared" si="46"/>
        <v>#VALUE!</v>
      </c>
      <c r="B1174" s="28" t="s">
        <v>135</v>
      </c>
      <c r="C1174" s="58">
        <v>45771</v>
      </c>
      <c r="D1174" s="28" t="str">
        <f>VLOOKUP(B1174,辅助信息!E:K,7,FALSE)</f>
        <v>JWDDCD2025050800080</v>
      </c>
      <c r="E1174" s="28" t="str">
        <f>VLOOKUP(F1174,辅助信息!A:B,2,FALSE)</f>
        <v>螺纹钢</v>
      </c>
      <c r="F1174" s="28" t="s">
        <v>19</v>
      </c>
      <c r="G1174" s="24">
        <v>20</v>
      </c>
      <c r="H1174" s="24" t="str">
        <f>_xlfn.XLOOKUP(C1174&amp;F1174&amp;I1174&amp;J1174,'[1]2025年已发货'!$F:$F&amp;'[1]2025年已发货'!$C:$C&amp;'[1]2025年已发货'!$G:$G&amp;'[1]2025年已发货'!$H:$H,'[1]2025年已发货'!$E:$E,"未发货")</f>
        <v>未发货</v>
      </c>
      <c r="I1174" s="28" t="str">
        <f>VLOOKUP(B1174,辅助信息!E:I,3,FALSE)</f>
        <v>(宜宾兴港三江新区长江工业园建设项目-M2-2#厂房)宜宾市翠屏区宜宾汽车零部件配套产业基地(纬五路南)</v>
      </c>
      <c r="J1174" s="28" t="str">
        <f>VLOOKUP(B1174,辅助信息!E:I,4,FALSE)</f>
        <v>李国享</v>
      </c>
      <c r="K1174" s="28">
        <f>VLOOKUP(J1174,辅助信息!H:I,2,FALSE)</f>
        <v>17713876279</v>
      </c>
      <c r="L1174" s="27" t="str">
        <f>VLOOKUP(B1174,辅助信息!E:J,6,FALSE)</f>
        <v>装货前联系收货人核实到场规格，货物最下面用方木垫下方便卸货</v>
      </c>
      <c r="M1174" s="79">
        <v>45773</v>
      </c>
      <c r="O1174" s="49">
        <f ca="1" t="shared" si="45"/>
        <v>0</v>
      </c>
      <c r="P1174" s="49">
        <f ca="1" t="shared" si="44"/>
        <v>63</v>
      </c>
      <c r="Q1174" s="50" t="str">
        <f>VLOOKUP(B1174,辅助信息!E:M,9,FALSE)</f>
        <v>ZTWM-CDGS-XS-2025-0059-宜宾兴港建材-宜宾冷链项目</v>
      </c>
      <c r="R1174" s="50" t="str">
        <f>_xlfn._xlws.FILTER(辅助信息!D:D,辅助信息!E:E=B1174)</f>
        <v>宜宾兴港三江新区长江工业园建设项目</v>
      </c>
    </row>
    <row r="1175" hidden="1" spans="1:18">
      <c r="A1175" s="49" t="e">
        <f t="shared" si="46"/>
        <v>#VALUE!</v>
      </c>
      <c r="B1175" s="28" t="s">
        <v>135</v>
      </c>
      <c r="C1175" s="58">
        <v>45771</v>
      </c>
      <c r="D1175" s="28" t="str">
        <f>VLOOKUP(B1175,辅助信息!E:K,7,FALSE)</f>
        <v>JWDDCD2025050800080</v>
      </c>
      <c r="E1175" s="28" t="str">
        <f>VLOOKUP(F1175,辅助信息!A:B,2,FALSE)</f>
        <v>螺纹钢</v>
      </c>
      <c r="F1175" s="28" t="s">
        <v>32</v>
      </c>
      <c r="G1175" s="24">
        <v>20</v>
      </c>
      <c r="H1175" s="24" t="str">
        <f>_xlfn.XLOOKUP(C1175&amp;F1175&amp;I1175&amp;J1175,'[1]2025年已发货'!$F:$F&amp;'[1]2025年已发货'!$C:$C&amp;'[1]2025年已发货'!$G:$G&amp;'[1]2025年已发货'!$H:$H,'[1]2025年已发货'!$E:$E,"未发货")</f>
        <v>未发货</v>
      </c>
      <c r="I1175" s="28" t="str">
        <f>VLOOKUP(B1175,辅助信息!E:I,3,FALSE)</f>
        <v>(宜宾兴港三江新区长江工业园建设项目-M2-2#厂房)宜宾市翠屏区宜宾汽车零部件配套产业基地(纬五路南)</v>
      </c>
      <c r="J1175" s="28" t="str">
        <f>VLOOKUP(B1175,辅助信息!E:I,4,FALSE)</f>
        <v>李国享</v>
      </c>
      <c r="K1175" s="28">
        <f>VLOOKUP(J1175,辅助信息!H:I,2,FALSE)</f>
        <v>17713876279</v>
      </c>
      <c r="L1175" s="27" t="str">
        <f>VLOOKUP(B1175,辅助信息!E:J,6,FALSE)</f>
        <v>装货前联系收货人核实到场规格，货物最下面用方木垫下方便卸货</v>
      </c>
      <c r="M1175" s="79">
        <v>45773</v>
      </c>
      <c r="O1175" s="49">
        <f ca="1" t="shared" si="45"/>
        <v>0</v>
      </c>
      <c r="P1175" s="49">
        <f ca="1" t="shared" si="44"/>
        <v>63</v>
      </c>
      <c r="Q1175" s="50" t="str">
        <f>VLOOKUP(B1175,辅助信息!E:M,9,FALSE)</f>
        <v>ZTWM-CDGS-XS-2025-0059-宜宾兴港建材-宜宾冷链项目</v>
      </c>
      <c r="R1175" s="50" t="str">
        <f>_xlfn._xlws.FILTER(辅助信息!D:D,辅助信息!E:E=B1175)</f>
        <v>宜宾兴港三江新区长江工业园建设项目</v>
      </c>
    </row>
    <row r="1176" hidden="1" spans="1:18">
      <c r="A1176" s="49" t="e">
        <f t="shared" si="46"/>
        <v>#VALUE!</v>
      </c>
      <c r="B1176" s="28" t="s">
        <v>135</v>
      </c>
      <c r="C1176" s="58">
        <v>45771</v>
      </c>
      <c r="D1176" s="28" t="str">
        <f>VLOOKUP(B1176,辅助信息!E:K,7,FALSE)</f>
        <v>JWDDCD2025050800080</v>
      </c>
      <c r="E1176" s="28" t="str">
        <f>VLOOKUP(F1176,辅助信息!A:B,2,FALSE)</f>
        <v>螺纹钢</v>
      </c>
      <c r="F1176" s="28" t="s">
        <v>30</v>
      </c>
      <c r="G1176" s="24">
        <v>100</v>
      </c>
      <c r="H1176" s="24" t="str">
        <f>_xlfn.XLOOKUP(C1176&amp;F1176&amp;I1176&amp;J1176,'[1]2025年已发货'!$F:$F&amp;'[1]2025年已发货'!$C:$C&amp;'[1]2025年已发货'!$G:$G&amp;'[1]2025年已发货'!$H:$H,'[1]2025年已发货'!$E:$E,"未发货")</f>
        <v>未发货</v>
      </c>
      <c r="I1176" s="28" t="str">
        <f>VLOOKUP(B1176,辅助信息!E:I,3,FALSE)</f>
        <v>(宜宾兴港三江新区长江工业园建设项目-M2-2#厂房)宜宾市翠屏区宜宾汽车零部件配套产业基地(纬五路南)</v>
      </c>
      <c r="J1176" s="28" t="str">
        <f>VLOOKUP(B1176,辅助信息!E:I,4,FALSE)</f>
        <v>李国享</v>
      </c>
      <c r="K1176" s="28">
        <f>VLOOKUP(J1176,辅助信息!H:I,2,FALSE)</f>
        <v>17713876279</v>
      </c>
      <c r="L1176" s="27" t="str">
        <f>VLOOKUP(B1176,辅助信息!E:J,6,FALSE)</f>
        <v>装货前联系收货人核实到场规格，货物最下面用方木垫下方便卸货</v>
      </c>
      <c r="M1176" s="79">
        <v>45773</v>
      </c>
      <c r="O1176" s="49">
        <f ca="1" t="shared" si="45"/>
        <v>0</v>
      </c>
      <c r="P1176" s="49">
        <f ca="1" t="shared" si="44"/>
        <v>63</v>
      </c>
      <c r="Q1176" s="50" t="str">
        <f>VLOOKUP(B1176,辅助信息!E:M,9,FALSE)</f>
        <v>ZTWM-CDGS-XS-2025-0059-宜宾兴港建材-宜宾冷链项目</v>
      </c>
      <c r="R1176" s="50" t="str">
        <f>_xlfn._xlws.FILTER(辅助信息!D:D,辅助信息!E:E=B1176)</f>
        <v>宜宾兴港三江新区长江工业园建设项目</v>
      </c>
    </row>
    <row r="1177" hidden="1" spans="1:18">
      <c r="A1177" s="49" t="e">
        <f t="shared" si="46"/>
        <v>#VALUE!</v>
      </c>
      <c r="B1177" s="28" t="s">
        <v>135</v>
      </c>
      <c r="C1177" s="58">
        <v>45771</v>
      </c>
      <c r="D1177" s="28" t="str">
        <f>VLOOKUP(B1177,辅助信息!E:K,7,FALSE)</f>
        <v>JWDDCD2025050800080</v>
      </c>
      <c r="E1177" s="28" t="str">
        <f>VLOOKUP(F1177,辅助信息!A:B,2,FALSE)</f>
        <v>螺纹钢</v>
      </c>
      <c r="F1177" s="28" t="s">
        <v>33</v>
      </c>
      <c r="G1177" s="24">
        <v>20</v>
      </c>
      <c r="H1177" s="24" t="str">
        <f>_xlfn.XLOOKUP(C1177&amp;F1177&amp;I1177&amp;J1177,'[1]2025年已发货'!$F:$F&amp;'[1]2025年已发货'!$C:$C&amp;'[1]2025年已发货'!$G:$G&amp;'[1]2025年已发货'!$H:$H,'[1]2025年已发货'!$E:$E,"未发货")</f>
        <v>未发货</v>
      </c>
      <c r="I1177" s="28" t="str">
        <f>VLOOKUP(B1177,辅助信息!E:I,3,FALSE)</f>
        <v>(宜宾兴港三江新区长江工业园建设项目-M2-2#厂房)宜宾市翠屏区宜宾汽车零部件配套产业基地(纬五路南)</v>
      </c>
      <c r="J1177" s="28" t="str">
        <f>VLOOKUP(B1177,辅助信息!E:I,4,FALSE)</f>
        <v>李国享</v>
      </c>
      <c r="K1177" s="28">
        <f>VLOOKUP(J1177,辅助信息!H:I,2,FALSE)</f>
        <v>17713876279</v>
      </c>
      <c r="L1177" s="27" t="str">
        <f>VLOOKUP(B1177,辅助信息!E:J,6,FALSE)</f>
        <v>装货前联系收货人核实到场规格，货物最下面用方木垫下方便卸货</v>
      </c>
      <c r="M1177" s="79">
        <v>45773</v>
      </c>
      <c r="O1177" s="49">
        <f ca="1" t="shared" si="45"/>
        <v>0</v>
      </c>
      <c r="P1177" s="49">
        <f ca="1" t="shared" si="44"/>
        <v>63</v>
      </c>
      <c r="Q1177" s="50" t="str">
        <f>VLOOKUP(B1177,辅助信息!E:M,9,FALSE)</f>
        <v>ZTWM-CDGS-XS-2025-0059-宜宾兴港建材-宜宾冷链项目</v>
      </c>
      <c r="R1177" s="50" t="str">
        <f>_xlfn._xlws.FILTER(辅助信息!D:D,辅助信息!E:E=B1177)</f>
        <v>宜宾兴港三江新区长江工业园建设项目</v>
      </c>
    </row>
    <row r="1178" hidden="1" spans="1:18">
      <c r="A1178" s="49" t="e">
        <f t="shared" si="46"/>
        <v>#VALUE!</v>
      </c>
      <c r="B1178" s="28" t="s">
        <v>135</v>
      </c>
      <c r="C1178" s="58">
        <v>45771</v>
      </c>
      <c r="D1178" s="28" t="str">
        <f>VLOOKUP(B1178,辅助信息!E:K,7,FALSE)</f>
        <v>JWDDCD2025050800080</v>
      </c>
      <c r="E1178" s="28" t="str">
        <f>VLOOKUP(F1178,辅助信息!A:B,2,FALSE)</f>
        <v>螺纹钢</v>
      </c>
      <c r="F1178" s="28" t="s">
        <v>28</v>
      </c>
      <c r="G1178" s="24">
        <v>20</v>
      </c>
      <c r="H1178" s="24" t="str">
        <f>_xlfn.XLOOKUP(C1178&amp;F1178&amp;I1178&amp;J1178,'[1]2025年已发货'!$F:$F&amp;'[1]2025年已发货'!$C:$C&amp;'[1]2025年已发货'!$G:$G&amp;'[1]2025年已发货'!$H:$H,'[1]2025年已发货'!$E:$E,"未发货")</f>
        <v>未发货</v>
      </c>
      <c r="I1178" s="28" t="str">
        <f>VLOOKUP(B1178,辅助信息!E:I,3,FALSE)</f>
        <v>(宜宾兴港三江新区长江工业园建设项目-M2-2#厂房)宜宾市翠屏区宜宾汽车零部件配套产业基地(纬五路南)</v>
      </c>
      <c r="J1178" s="28" t="str">
        <f>VLOOKUP(B1178,辅助信息!E:I,4,FALSE)</f>
        <v>李国享</v>
      </c>
      <c r="K1178" s="28">
        <f>VLOOKUP(J1178,辅助信息!H:I,2,FALSE)</f>
        <v>17713876279</v>
      </c>
      <c r="L1178" s="27" t="str">
        <f>VLOOKUP(B1178,辅助信息!E:J,6,FALSE)</f>
        <v>装货前联系收货人核实到场规格，货物最下面用方木垫下方便卸货</v>
      </c>
      <c r="M1178" s="79">
        <v>45773</v>
      </c>
      <c r="O1178" s="49">
        <f ca="1" t="shared" si="45"/>
        <v>0</v>
      </c>
      <c r="P1178" s="49">
        <f ca="1" t="shared" si="44"/>
        <v>63</v>
      </c>
      <c r="Q1178" s="50" t="str">
        <f>VLOOKUP(B1178,辅助信息!E:M,9,FALSE)</f>
        <v>ZTWM-CDGS-XS-2025-0059-宜宾兴港建材-宜宾冷链项目</v>
      </c>
      <c r="R1178" s="50" t="str">
        <f>_xlfn._xlws.FILTER(辅助信息!D:D,辅助信息!E:E=B1178)</f>
        <v>宜宾兴港三江新区长江工业园建设项目</v>
      </c>
    </row>
    <row r="1179" hidden="1" spans="1:18">
      <c r="A1179" s="49" t="e">
        <f t="shared" si="46"/>
        <v>#VALUE!</v>
      </c>
      <c r="B1179" s="28" t="s">
        <v>135</v>
      </c>
      <c r="C1179" s="58">
        <v>45771</v>
      </c>
      <c r="D1179" s="28" t="str">
        <f>VLOOKUP(B1179,辅助信息!E:K,7,FALSE)</f>
        <v>JWDDCD2025050800080</v>
      </c>
      <c r="E1179" s="28" t="str">
        <f>VLOOKUP(F1179,辅助信息!A:B,2,FALSE)</f>
        <v>螺纹钢</v>
      </c>
      <c r="F1179" s="28" t="s">
        <v>18</v>
      </c>
      <c r="G1179" s="24">
        <v>10</v>
      </c>
      <c r="H1179" s="24" t="str">
        <f>_xlfn.XLOOKUP(C1179&amp;F1179&amp;I1179&amp;J1179,'[1]2025年已发货'!$F:$F&amp;'[1]2025年已发货'!$C:$C&amp;'[1]2025年已发货'!$G:$G&amp;'[1]2025年已发货'!$H:$H,'[1]2025年已发货'!$E:$E,"未发货")</f>
        <v>未发货</v>
      </c>
      <c r="I1179" s="28" t="str">
        <f>VLOOKUP(B1179,辅助信息!E:I,3,FALSE)</f>
        <v>(宜宾兴港三江新区长江工业园建设项目-M2-2#厂房)宜宾市翠屏区宜宾汽车零部件配套产业基地(纬五路南)</v>
      </c>
      <c r="J1179" s="28" t="str">
        <f>VLOOKUP(B1179,辅助信息!E:I,4,FALSE)</f>
        <v>李国享</v>
      </c>
      <c r="K1179" s="28">
        <f>VLOOKUP(J1179,辅助信息!H:I,2,FALSE)</f>
        <v>17713876279</v>
      </c>
      <c r="L1179" s="27" t="str">
        <f>VLOOKUP(B1179,辅助信息!E:J,6,FALSE)</f>
        <v>装货前联系收货人核实到场规格，货物最下面用方木垫下方便卸货</v>
      </c>
      <c r="M1179" s="79">
        <v>45773</v>
      </c>
      <c r="O1179" s="49">
        <f ca="1" t="shared" si="45"/>
        <v>0</v>
      </c>
      <c r="P1179" s="49">
        <f ca="1" t="shared" si="44"/>
        <v>63</v>
      </c>
      <c r="Q1179" s="50" t="str">
        <f>VLOOKUP(B1179,辅助信息!E:M,9,FALSE)</f>
        <v>ZTWM-CDGS-XS-2025-0059-宜宾兴港建材-宜宾冷链项目</v>
      </c>
      <c r="R1179" s="50" t="str">
        <f>_xlfn._xlws.FILTER(辅助信息!D:D,辅助信息!E:E=B1179)</f>
        <v>宜宾兴港三江新区长江工业园建设项目</v>
      </c>
    </row>
    <row r="1180" hidden="1" spans="1:18">
      <c r="A1180" s="49" t="e">
        <f t="shared" si="46"/>
        <v>#VALUE!</v>
      </c>
      <c r="B1180" s="28" t="s">
        <v>136</v>
      </c>
      <c r="C1180" s="58">
        <v>45771</v>
      </c>
      <c r="D1180" s="28" t="str">
        <f>VLOOKUP(B1180,辅助信息!E:K,7,FALSE)</f>
        <v>JWDDCD2025050800080</v>
      </c>
      <c r="E1180" s="28" t="str">
        <f>VLOOKUP(F1180,辅助信息!A:B,2,FALSE)</f>
        <v>盘螺</v>
      </c>
      <c r="F1180" s="28" t="s">
        <v>41</v>
      </c>
      <c r="G1180" s="24">
        <v>35</v>
      </c>
      <c r="H1180" s="24" t="str">
        <f>_xlfn.XLOOKUP(C1180&amp;F1180&amp;I1180&amp;J1180,'[1]2025年已发货'!$F:$F&amp;'[1]2025年已发货'!$C:$C&amp;'[1]2025年已发货'!$G:$G&amp;'[1]2025年已发货'!$H:$H,'[1]2025年已发货'!$E:$E,"未发货")</f>
        <v>未发货</v>
      </c>
      <c r="I1180" s="28" t="str">
        <f>VLOOKUP(B1180,辅助信息!E:I,3,FALSE)</f>
        <v>(宜宾兴港三江新区长江工业园建设项目-M2-00-04桩)宜宾市翠屏区宜宾汽车零部件配套产业基地(纬五路南)</v>
      </c>
      <c r="J1180" s="28" t="str">
        <f>VLOOKUP(B1180,辅助信息!E:I,4,FALSE)</f>
        <v>李国享</v>
      </c>
      <c r="K1180" s="28">
        <f>VLOOKUP(J1180,辅助信息!H:I,2,FALSE)</f>
        <v>17713876279</v>
      </c>
      <c r="L1180" s="27" t="str">
        <f>VLOOKUP(B1180,辅助信息!E:J,6,FALSE)</f>
        <v>装货前联系收货人核实到场规格，货物最下面用方木垫下方便卸货</v>
      </c>
      <c r="M1180" s="79">
        <v>45773</v>
      </c>
      <c r="O1180" s="49">
        <f ca="1" t="shared" si="45"/>
        <v>0</v>
      </c>
      <c r="P1180" s="49">
        <f ca="1" t="shared" si="44"/>
        <v>63</v>
      </c>
      <c r="Q1180" s="50" t="str">
        <f>VLOOKUP(B1180,辅助信息!E:M,9,FALSE)</f>
        <v>ZTWM-CDGS-XS-2025-0059-宜宾兴港建材-宜宾冷链项目</v>
      </c>
      <c r="R1180" s="50" t="str">
        <f>_xlfn._xlws.FILTER(辅助信息!D:D,辅助信息!E:E=B1180)</f>
        <v>宜宾兴港三江新区长江工业园建设项目</v>
      </c>
    </row>
    <row r="1181" hidden="1" spans="1:18">
      <c r="A1181" s="49" t="e">
        <f t="shared" si="46"/>
        <v>#VALUE!</v>
      </c>
      <c r="B1181" s="28" t="s">
        <v>136</v>
      </c>
      <c r="C1181" s="58">
        <v>45771</v>
      </c>
      <c r="D1181" s="28" t="str">
        <f>VLOOKUP(B1181,辅助信息!E:K,7,FALSE)</f>
        <v>JWDDCD2025050800080</v>
      </c>
      <c r="E1181" s="28" t="str">
        <f>VLOOKUP(F1181,辅助信息!A:B,2,FALSE)</f>
        <v>螺纹钢</v>
      </c>
      <c r="F1181" s="28" t="s">
        <v>32</v>
      </c>
      <c r="G1181" s="24">
        <v>35</v>
      </c>
      <c r="H1181" s="24" t="str">
        <f>_xlfn.XLOOKUP(C1181&amp;F1181&amp;I1181&amp;J1181,'[1]2025年已发货'!$F:$F&amp;'[1]2025年已发货'!$C:$C&amp;'[1]2025年已发货'!$G:$G&amp;'[1]2025年已发货'!$H:$H,'[1]2025年已发货'!$E:$E,"未发货")</f>
        <v>未发货</v>
      </c>
      <c r="I1181" s="28" t="str">
        <f>VLOOKUP(B1181,辅助信息!E:I,3,FALSE)</f>
        <v>(宜宾兴港三江新区长江工业园建设项目-M2-00-04桩)宜宾市翠屏区宜宾汽车零部件配套产业基地(纬五路南)</v>
      </c>
      <c r="J1181" s="28" t="str">
        <f>VLOOKUP(B1181,辅助信息!E:I,4,FALSE)</f>
        <v>李国享</v>
      </c>
      <c r="K1181" s="28">
        <f>VLOOKUP(J1181,辅助信息!H:I,2,FALSE)</f>
        <v>17713876279</v>
      </c>
      <c r="L1181" s="27" t="str">
        <f>VLOOKUP(B1181,辅助信息!E:J,6,FALSE)</f>
        <v>装货前联系收货人核实到场规格，货物最下面用方木垫下方便卸货</v>
      </c>
      <c r="M1181" s="79">
        <v>45773</v>
      </c>
      <c r="O1181" s="49">
        <f ca="1" t="shared" si="45"/>
        <v>0</v>
      </c>
      <c r="P1181" s="49">
        <f ca="1" t="shared" si="44"/>
        <v>63</v>
      </c>
      <c r="Q1181" s="50" t="str">
        <f>VLOOKUP(B1181,辅助信息!E:M,9,FALSE)</f>
        <v>ZTWM-CDGS-XS-2025-0059-宜宾兴港建材-宜宾冷链项目</v>
      </c>
      <c r="R1181" s="50" t="str">
        <f>_xlfn._xlws.FILTER(辅助信息!D:D,辅助信息!E:E=B1181)</f>
        <v>宜宾兴港三江新区长江工业园建设项目</v>
      </c>
    </row>
    <row r="1182" hidden="1" spans="1:18">
      <c r="A1182" s="49" t="e">
        <f t="shared" si="46"/>
        <v>#VALUE!</v>
      </c>
      <c r="B1182" s="28" t="s">
        <v>136</v>
      </c>
      <c r="C1182" s="58">
        <v>45771</v>
      </c>
      <c r="D1182" s="28" t="str">
        <f>VLOOKUP(B1182,辅助信息!E:K,7,FALSE)</f>
        <v>JWDDCD2025050800080</v>
      </c>
      <c r="E1182" s="28" t="str">
        <f>VLOOKUP(F1182,辅助信息!A:B,2,FALSE)</f>
        <v>螺纹钢</v>
      </c>
      <c r="F1182" s="28" t="s">
        <v>30</v>
      </c>
      <c r="G1182" s="24">
        <v>35</v>
      </c>
      <c r="H1182" s="24" t="str">
        <f>_xlfn.XLOOKUP(C1182&amp;F1182&amp;I1182&amp;J1182,'[1]2025年已发货'!$F:$F&amp;'[1]2025年已发货'!$C:$C&amp;'[1]2025年已发货'!$G:$G&amp;'[1]2025年已发货'!$H:$H,'[1]2025年已发货'!$E:$E,"未发货")</f>
        <v>未发货</v>
      </c>
      <c r="I1182" s="28" t="str">
        <f>VLOOKUP(B1182,辅助信息!E:I,3,FALSE)</f>
        <v>(宜宾兴港三江新区长江工业园建设项目-M2-00-04桩)宜宾市翠屏区宜宾汽车零部件配套产业基地(纬五路南)</v>
      </c>
      <c r="J1182" s="28" t="str">
        <f>VLOOKUP(B1182,辅助信息!E:I,4,FALSE)</f>
        <v>李国享</v>
      </c>
      <c r="K1182" s="28">
        <f>VLOOKUP(J1182,辅助信息!H:I,2,FALSE)</f>
        <v>17713876279</v>
      </c>
      <c r="L1182" s="27" t="str">
        <f>VLOOKUP(B1182,辅助信息!E:J,6,FALSE)</f>
        <v>装货前联系收货人核实到场规格，货物最下面用方木垫下方便卸货</v>
      </c>
      <c r="M1182" s="79">
        <v>45773</v>
      </c>
      <c r="O1182" s="49">
        <f ca="1" t="shared" si="45"/>
        <v>0</v>
      </c>
      <c r="P1182" s="49">
        <f ca="1" t="shared" si="44"/>
        <v>63</v>
      </c>
      <c r="Q1182" s="50" t="str">
        <f>VLOOKUP(B1182,辅助信息!E:M,9,FALSE)</f>
        <v>ZTWM-CDGS-XS-2025-0059-宜宾兴港建材-宜宾冷链项目</v>
      </c>
      <c r="R1182" s="50" t="str">
        <f>_xlfn._xlws.FILTER(辅助信息!D:D,辅助信息!E:E=B1182)</f>
        <v>宜宾兴港三江新区长江工业园建设项目</v>
      </c>
    </row>
    <row r="1183" hidden="1" spans="1:18">
      <c r="A1183" s="49" t="e">
        <f t="shared" si="46"/>
        <v>#VALUE!</v>
      </c>
      <c r="B1183" s="28" t="s">
        <v>136</v>
      </c>
      <c r="C1183" s="58">
        <v>45771</v>
      </c>
      <c r="D1183" s="28" t="str">
        <f>VLOOKUP(B1183,辅助信息!E:K,7,FALSE)</f>
        <v>JWDDCD2025050800080</v>
      </c>
      <c r="E1183" s="28" t="str">
        <f>VLOOKUP(F1183,辅助信息!A:B,2,FALSE)</f>
        <v>螺纹钢</v>
      </c>
      <c r="F1183" s="28" t="s">
        <v>90</v>
      </c>
      <c r="G1183" s="24">
        <v>175</v>
      </c>
      <c r="H1183" s="24" t="str">
        <f>_xlfn.XLOOKUP(C1183&amp;F1183&amp;I1183&amp;J1183,'[1]2025年已发货'!$F:$F&amp;'[1]2025年已发货'!$C:$C&amp;'[1]2025年已发货'!$G:$G&amp;'[1]2025年已发货'!$H:$H,'[1]2025年已发货'!$E:$E,"未发货")</f>
        <v>未发货</v>
      </c>
      <c r="I1183" s="28" t="str">
        <f>VLOOKUP(B1183,辅助信息!E:I,3,FALSE)</f>
        <v>(宜宾兴港三江新区长江工业园建设项目-M2-00-04桩)宜宾市翠屏区宜宾汽车零部件配套产业基地(纬五路南)</v>
      </c>
      <c r="J1183" s="28" t="str">
        <f>VLOOKUP(B1183,辅助信息!E:I,4,FALSE)</f>
        <v>李国享</v>
      </c>
      <c r="K1183" s="28">
        <f>VLOOKUP(J1183,辅助信息!H:I,2,FALSE)</f>
        <v>17713876279</v>
      </c>
      <c r="L1183" s="27" t="str">
        <f>VLOOKUP(B1183,辅助信息!E:J,6,FALSE)</f>
        <v>装货前联系收货人核实到场规格，货物最下面用方木垫下方便卸货</v>
      </c>
      <c r="M1183" s="79">
        <v>45773</v>
      </c>
      <c r="O1183" s="49">
        <f ca="1" t="shared" si="45"/>
        <v>0</v>
      </c>
      <c r="P1183" s="49">
        <f ca="1" t="shared" si="44"/>
        <v>63</v>
      </c>
      <c r="Q1183" s="50" t="str">
        <f>VLOOKUP(B1183,辅助信息!E:M,9,FALSE)</f>
        <v>ZTWM-CDGS-XS-2025-0059-宜宾兴港建材-宜宾冷链项目</v>
      </c>
      <c r="R1183" s="50" t="str">
        <f>_xlfn._xlws.FILTER(辅助信息!D:D,辅助信息!E:E=B1183)</f>
        <v>宜宾兴港三江新区长江工业园建设项目</v>
      </c>
    </row>
    <row r="1184" hidden="1" spans="1:18">
      <c r="A1184" s="49" t="e">
        <f t="shared" si="46"/>
        <v>#VALUE!</v>
      </c>
      <c r="B1184" s="28" t="s">
        <v>136</v>
      </c>
      <c r="C1184" s="58">
        <v>45771</v>
      </c>
      <c r="D1184" s="28" t="str">
        <f>VLOOKUP(B1184,辅助信息!E:K,7,FALSE)</f>
        <v>JWDDCD2025050800080</v>
      </c>
      <c r="E1184" s="28" t="str">
        <f>VLOOKUP(F1184,辅助信息!A:B,2,FALSE)</f>
        <v>螺纹钢</v>
      </c>
      <c r="F1184" s="28" t="s">
        <v>130</v>
      </c>
      <c r="G1184" s="24">
        <v>35</v>
      </c>
      <c r="H1184" s="24" t="str">
        <f>_xlfn.XLOOKUP(C1184&amp;F1184&amp;I1184&amp;J1184,'[1]2025年已发货'!$F:$F&amp;'[1]2025年已发货'!$C:$C&amp;'[1]2025年已发货'!$G:$G&amp;'[1]2025年已发货'!$H:$H,'[1]2025年已发货'!$E:$E,"未发货")</f>
        <v>未发货</v>
      </c>
      <c r="I1184" s="28" t="str">
        <f>VLOOKUP(B1184,辅助信息!E:I,3,FALSE)</f>
        <v>(宜宾兴港三江新区长江工业园建设项目-M2-00-04桩)宜宾市翠屏区宜宾汽车零部件配套产业基地(纬五路南)</v>
      </c>
      <c r="J1184" s="28" t="str">
        <f>VLOOKUP(B1184,辅助信息!E:I,4,FALSE)</f>
        <v>李国享</v>
      </c>
      <c r="K1184" s="28">
        <f>VLOOKUP(J1184,辅助信息!H:I,2,FALSE)</f>
        <v>17713876279</v>
      </c>
      <c r="L1184" s="27" t="str">
        <f>VLOOKUP(B1184,辅助信息!E:J,6,FALSE)</f>
        <v>装货前联系收货人核实到场规格，货物最下面用方木垫下方便卸货</v>
      </c>
      <c r="M1184" s="79">
        <v>45773</v>
      </c>
      <c r="O1184" s="49">
        <f ca="1" t="shared" si="45"/>
        <v>0</v>
      </c>
      <c r="P1184" s="49">
        <f ca="1" t="shared" si="44"/>
        <v>63</v>
      </c>
      <c r="Q1184" s="50" t="str">
        <f>VLOOKUP(B1184,辅助信息!E:M,9,FALSE)</f>
        <v>ZTWM-CDGS-XS-2025-0059-宜宾兴港建材-宜宾冷链项目</v>
      </c>
      <c r="R1184" s="50" t="str">
        <f>_xlfn._xlws.FILTER(辅助信息!D:D,辅助信息!E:E=B1184)</f>
        <v>宜宾兴港三江新区长江工业园建设项目</v>
      </c>
    </row>
    <row r="1185" hidden="1" spans="1:18">
      <c r="A1185" s="49" t="e">
        <f t="shared" si="46"/>
        <v>#VALUE!</v>
      </c>
      <c r="B1185" s="28" t="s">
        <v>137</v>
      </c>
      <c r="C1185" s="58">
        <v>45771</v>
      </c>
      <c r="D1185" s="28" t="str">
        <f>VLOOKUP(B1185,辅助信息!E:K,7,FALSE)</f>
        <v>JWDDCD2025050800080</v>
      </c>
      <c r="E1185" s="28" t="str">
        <f>VLOOKUP(F1185,辅助信息!A:B,2,FALSE)</f>
        <v>盘螺</v>
      </c>
      <c r="F1185" s="28" t="s">
        <v>40</v>
      </c>
      <c r="G1185" s="24">
        <v>10</v>
      </c>
      <c r="H1185" s="24" t="str">
        <f>_xlfn.XLOOKUP(C1185&amp;F1185&amp;I1185&amp;J1185,'[1]2025年已发货'!$F:$F&amp;'[1]2025年已发货'!$C:$C&amp;'[1]2025年已发货'!$G:$G&amp;'[1]2025年已发货'!$H:$H,'[1]2025年已发货'!$E:$E,"未发货")</f>
        <v>未发货</v>
      </c>
      <c r="I1185" s="28" t="str">
        <f>VLOOKUP(B1185,辅助信息!E:I,3,FALSE)</f>
        <v>(宜宾兴港三江新区长江工业园建设项目-M2-6#厂房)宜宾市翠屏区宜宾汽车零部件配套产业基地(纬五路南)</v>
      </c>
      <c r="J1185" s="28" t="str">
        <f>VLOOKUP(B1185,辅助信息!E:I,4,FALSE)</f>
        <v>李国享</v>
      </c>
      <c r="K1185" s="28">
        <f>VLOOKUP(J1185,辅助信息!H:I,2,FALSE)</f>
        <v>17713876279</v>
      </c>
      <c r="L1185" s="27" t="str">
        <f>VLOOKUP(B1185,辅助信息!E:J,6,FALSE)</f>
        <v>装货前联系收货人核实到场规格，货物最下面用方木垫下方便卸货</v>
      </c>
      <c r="M1185" s="79">
        <v>45773</v>
      </c>
      <c r="O1185" s="49">
        <f ca="1" t="shared" si="45"/>
        <v>0</v>
      </c>
      <c r="P1185" s="49">
        <f ca="1" t="shared" si="44"/>
        <v>63</v>
      </c>
      <c r="Q1185" s="50" t="str">
        <f>VLOOKUP(B1185,辅助信息!E:M,9,FALSE)</f>
        <v>ZTWM-CDGS-XS-2025-0059-宜宾兴港建材-宜宾冷链项目</v>
      </c>
      <c r="R1185" s="50" t="str">
        <f>_xlfn._xlws.FILTER(辅助信息!D:D,辅助信息!E:E=B1185)</f>
        <v>宜宾兴港三江新区长江工业园建设项目</v>
      </c>
    </row>
    <row r="1186" hidden="1" spans="1:18">
      <c r="A1186" s="49" t="e">
        <f t="shared" si="46"/>
        <v>#VALUE!</v>
      </c>
      <c r="B1186" s="28" t="s">
        <v>137</v>
      </c>
      <c r="C1186" s="58">
        <v>45771</v>
      </c>
      <c r="D1186" s="28" t="str">
        <f>VLOOKUP(B1186,辅助信息!E:K,7,FALSE)</f>
        <v>JWDDCD2025050800080</v>
      </c>
      <c r="E1186" s="28" t="str">
        <f>VLOOKUP(F1186,辅助信息!A:B,2,FALSE)</f>
        <v>盘螺</v>
      </c>
      <c r="F1186" s="28" t="s">
        <v>41</v>
      </c>
      <c r="G1186" s="24">
        <v>30</v>
      </c>
      <c r="H1186" s="24" t="str">
        <f>_xlfn.XLOOKUP(C1186&amp;F1186&amp;I1186&amp;J1186,'[1]2025年已发货'!$F:$F&amp;'[1]2025年已发货'!$C:$C&amp;'[1]2025年已发货'!$G:$G&amp;'[1]2025年已发货'!$H:$H,'[1]2025年已发货'!$E:$E,"未发货")</f>
        <v>未发货</v>
      </c>
      <c r="I1186" s="28" t="str">
        <f>VLOOKUP(B1186,辅助信息!E:I,3,FALSE)</f>
        <v>(宜宾兴港三江新区长江工业园建设项目-M2-6#厂房)宜宾市翠屏区宜宾汽车零部件配套产业基地(纬五路南)</v>
      </c>
      <c r="J1186" s="28" t="str">
        <f>VLOOKUP(B1186,辅助信息!E:I,4,FALSE)</f>
        <v>李国享</v>
      </c>
      <c r="K1186" s="28">
        <f>VLOOKUP(J1186,辅助信息!H:I,2,FALSE)</f>
        <v>17713876279</v>
      </c>
      <c r="L1186" s="27" t="str">
        <f>VLOOKUP(B1186,辅助信息!E:J,6,FALSE)</f>
        <v>装货前联系收货人核实到场规格，货物最下面用方木垫下方便卸货</v>
      </c>
      <c r="M1186" s="79">
        <v>45773</v>
      </c>
      <c r="O1186" s="49">
        <f ca="1" t="shared" si="45"/>
        <v>0</v>
      </c>
      <c r="P1186" s="49">
        <f ca="1" t="shared" si="44"/>
        <v>63</v>
      </c>
      <c r="Q1186" s="50" t="str">
        <f>VLOOKUP(B1186,辅助信息!E:M,9,FALSE)</f>
        <v>ZTWM-CDGS-XS-2025-0059-宜宾兴港建材-宜宾冷链项目</v>
      </c>
      <c r="R1186" s="50" t="str">
        <f>_xlfn._xlws.FILTER(辅助信息!D:D,辅助信息!E:E=B1186)</f>
        <v>宜宾兴港三江新区长江工业园建设项目</v>
      </c>
    </row>
    <row r="1187" hidden="1" spans="1:18">
      <c r="A1187" s="49" t="e">
        <f t="shared" si="46"/>
        <v>#VALUE!</v>
      </c>
      <c r="B1187" s="28" t="s">
        <v>137</v>
      </c>
      <c r="C1187" s="58">
        <v>45771</v>
      </c>
      <c r="D1187" s="28" t="str">
        <f>VLOOKUP(B1187,辅助信息!E:K,7,FALSE)</f>
        <v>JWDDCD2025050800080</v>
      </c>
      <c r="E1187" s="28" t="str">
        <f>VLOOKUP(F1187,辅助信息!A:B,2,FALSE)</f>
        <v>螺纹钢</v>
      </c>
      <c r="F1187" s="28" t="s">
        <v>27</v>
      </c>
      <c r="G1187" s="24">
        <v>10</v>
      </c>
      <c r="H1187" s="24" t="str">
        <f>_xlfn.XLOOKUP(C1187&amp;F1187&amp;I1187&amp;J1187,'[1]2025年已发货'!$F:$F&amp;'[1]2025年已发货'!$C:$C&amp;'[1]2025年已发货'!$G:$G&amp;'[1]2025年已发货'!$H:$H,'[1]2025年已发货'!$E:$E,"未发货")</f>
        <v>未发货</v>
      </c>
      <c r="I1187" s="28" t="str">
        <f>VLOOKUP(B1187,辅助信息!E:I,3,FALSE)</f>
        <v>(宜宾兴港三江新区长江工业园建设项目-M2-6#厂房)宜宾市翠屏区宜宾汽车零部件配套产业基地(纬五路南)</v>
      </c>
      <c r="J1187" s="28" t="str">
        <f>VLOOKUP(B1187,辅助信息!E:I,4,FALSE)</f>
        <v>李国享</v>
      </c>
      <c r="K1187" s="28">
        <f>VLOOKUP(J1187,辅助信息!H:I,2,FALSE)</f>
        <v>17713876279</v>
      </c>
      <c r="L1187" s="27" t="str">
        <f>VLOOKUP(B1187,辅助信息!E:J,6,FALSE)</f>
        <v>装货前联系收货人核实到场规格，货物最下面用方木垫下方便卸货</v>
      </c>
      <c r="M1187" s="79">
        <v>45773</v>
      </c>
      <c r="O1187" s="49">
        <f ca="1" t="shared" si="45"/>
        <v>0</v>
      </c>
      <c r="P1187" s="49">
        <f ca="1" t="shared" si="44"/>
        <v>63</v>
      </c>
      <c r="Q1187" s="50" t="str">
        <f>VLOOKUP(B1187,辅助信息!E:M,9,FALSE)</f>
        <v>ZTWM-CDGS-XS-2025-0059-宜宾兴港建材-宜宾冷链项目</v>
      </c>
      <c r="R1187" s="50" t="str">
        <f>_xlfn._xlws.FILTER(辅助信息!D:D,辅助信息!E:E=B1187)</f>
        <v>宜宾兴港三江新区长江工业园建设项目</v>
      </c>
    </row>
    <row r="1188" hidden="1" spans="1:18">
      <c r="A1188" s="49" t="e">
        <f t="shared" si="46"/>
        <v>#VALUE!</v>
      </c>
      <c r="B1188" s="28" t="s">
        <v>137</v>
      </c>
      <c r="C1188" s="58">
        <v>45771</v>
      </c>
      <c r="D1188" s="28" t="str">
        <f>VLOOKUP(B1188,辅助信息!E:K,7,FALSE)</f>
        <v>JWDDCD2025050800080</v>
      </c>
      <c r="E1188" s="28" t="str">
        <f>VLOOKUP(F1188,辅助信息!A:B,2,FALSE)</f>
        <v>螺纹钢</v>
      </c>
      <c r="F1188" s="28" t="s">
        <v>32</v>
      </c>
      <c r="G1188" s="24">
        <v>6</v>
      </c>
      <c r="H1188" s="24" t="str">
        <f>_xlfn.XLOOKUP(C1188&amp;F1188&amp;I1188&amp;J1188,'[1]2025年已发货'!$F:$F&amp;'[1]2025年已发货'!$C:$C&amp;'[1]2025年已发货'!$G:$G&amp;'[1]2025年已发货'!$H:$H,'[1]2025年已发货'!$E:$E,"未发货")</f>
        <v>未发货</v>
      </c>
      <c r="I1188" s="28" t="str">
        <f>VLOOKUP(B1188,辅助信息!E:I,3,FALSE)</f>
        <v>(宜宾兴港三江新区长江工业园建设项目-M2-6#厂房)宜宾市翠屏区宜宾汽车零部件配套产业基地(纬五路南)</v>
      </c>
      <c r="J1188" s="28" t="str">
        <f>VLOOKUP(B1188,辅助信息!E:I,4,FALSE)</f>
        <v>李国享</v>
      </c>
      <c r="K1188" s="28">
        <f>VLOOKUP(J1188,辅助信息!H:I,2,FALSE)</f>
        <v>17713876279</v>
      </c>
      <c r="L1188" s="27" t="str">
        <f>VLOOKUP(B1188,辅助信息!E:J,6,FALSE)</f>
        <v>装货前联系收货人核实到场规格，货物最下面用方木垫下方便卸货</v>
      </c>
      <c r="M1188" s="79">
        <v>45773</v>
      </c>
      <c r="O1188" s="49">
        <f ca="1" t="shared" si="45"/>
        <v>0</v>
      </c>
      <c r="P1188" s="49">
        <f ca="1" t="shared" si="44"/>
        <v>63</v>
      </c>
      <c r="Q1188" s="50" t="str">
        <f>VLOOKUP(B1188,辅助信息!E:M,9,FALSE)</f>
        <v>ZTWM-CDGS-XS-2025-0059-宜宾兴港建材-宜宾冷链项目</v>
      </c>
      <c r="R1188" s="50" t="str">
        <f>_xlfn._xlws.FILTER(辅助信息!D:D,辅助信息!E:E=B1188)</f>
        <v>宜宾兴港三江新区长江工业园建设项目</v>
      </c>
    </row>
    <row r="1189" hidden="1" spans="1:18">
      <c r="A1189" s="49" t="e">
        <f t="shared" si="46"/>
        <v>#VALUE!</v>
      </c>
      <c r="B1189" s="28" t="s">
        <v>137</v>
      </c>
      <c r="C1189" s="58">
        <v>45771</v>
      </c>
      <c r="D1189" s="28" t="str">
        <f>VLOOKUP(B1189,辅助信息!E:K,7,FALSE)</f>
        <v>JWDDCD2025050800080</v>
      </c>
      <c r="E1189" s="28" t="str">
        <f>VLOOKUP(F1189,辅助信息!A:B,2,FALSE)</f>
        <v>螺纹钢</v>
      </c>
      <c r="F1189" s="28" t="s">
        <v>33</v>
      </c>
      <c r="G1189" s="24">
        <v>20</v>
      </c>
      <c r="H1189" s="24" t="str">
        <f>_xlfn.XLOOKUP(C1189&amp;F1189&amp;I1189&amp;J1189,'[1]2025年已发货'!$F:$F&amp;'[1]2025年已发货'!$C:$C&amp;'[1]2025年已发货'!$G:$G&amp;'[1]2025年已发货'!$H:$H,'[1]2025年已发货'!$E:$E,"未发货")</f>
        <v>未发货</v>
      </c>
      <c r="I1189" s="28" t="str">
        <f>VLOOKUP(B1189,辅助信息!E:I,3,FALSE)</f>
        <v>(宜宾兴港三江新区长江工业园建设项目-M2-6#厂房)宜宾市翠屏区宜宾汽车零部件配套产业基地(纬五路南)</v>
      </c>
      <c r="J1189" s="28" t="str">
        <f>VLOOKUP(B1189,辅助信息!E:I,4,FALSE)</f>
        <v>李国享</v>
      </c>
      <c r="K1189" s="28">
        <f>VLOOKUP(J1189,辅助信息!H:I,2,FALSE)</f>
        <v>17713876279</v>
      </c>
      <c r="L1189" s="27" t="str">
        <f>VLOOKUP(B1189,辅助信息!E:J,6,FALSE)</f>
        <v>装货前联系收货人核实到场规格，货物最下面用方木垫下方便卸货</v>
      </c>
      <c r="M1189" s="79">
        <v>45773</v>
      </c>
      <c r="O1189" s="49">
        <f ca="1" t="shared" si="45"/>
        <v>0</v>
      </c>
      <c r="P1189" s="49">
        <f ca="1" t="shared" si="44"/>
        <v>63</v>
      </c>
      <c r="Q1189" s="50" t="str">
        <f>VLOOKUP(B1189,辅助信息!E:M,9,FALSE)</f>
        <v>ZTWM-CDGS-XS-2025-0059-宜宾兴港建材-宜宾冷链项目</v>
      </c>
      <c r="R1189" s="50" t="str">
        <f>_xlfn._xlws.FILTER(辅助信息!D:D,辅助信息!E:E=B1189)</f>
        <v>宜宾兴港三江新区长江工业园建设项目</v>
      </c>
    </row>
    <row r="1190" hidden="1" spans="1:18">
      <c r="A1190" s="49" t="e">
        <f t="shared" si="46"/>
        <v>#VALUE!</v>
      </c>
      <c r="B1190" s="28" t="s">
        <v>137</v>
      </c>
      <c r="C1190" s="58">
        <v>45771</v>
      </c>
      <c r="D1190" s="28" t="str">
        <f>VLOOKUP(B1190,辅助信息!E:K,7,FALSE)</f>
        <v>JWDDCD2025050800080</v>
      </c>
      <c r="E1190" s="28" t="str">
        <f>VLOOKUP(F1190,辅助信息!A:B,2,FALSE)</f>
        <v>螺纹钢</v>
      </c>
      <c r="F1190" s="28" t="s">
        <v>28</v>
      </c>
      <c r="G1190" s="24">
        <v>5</v>
      </c>
      <c r="H1190" s="24" t="str">
        <f>_xlfn.XLOOKUP(C1190&amp;F1190&amp;I1190&amp;J1190,'[1]2025年已发货'!$F:$F&amp;'[1]2025年已发货'!$C:$C&amp;'[1]2025年已发货'!$G:$G&amp;'[1]2025年已发货'!$H:$H,'[1]2025年已发货'!$E:$E,"未发货")</f>
        <v>未发货</v>
      </c>
      <c r="I1190" s="28" t="str">
        <f>VLOOKUP(B1190,辅助信息!E:I,3,FALSE)</f>
        <v>(宜宾兴港三江新区长江工业园建设项目-M2-6#厂房)宜宾市翠屏区宜宾汽车零部件配套产业基地(纬五路南)</v>
      </c>
      <c r="J1190" s="28" t="str">
        <f>VLOOKUP(B1190,辅助信息!E:I,4,FALSE)</f>
        <v>李国享</v>
      </c>
      <c r="K1190" s="28">
        <f>VLOOKUP(J1190,辅助信息!H:I,2,FALSE)</f>
        <v>17713876279</v>
      </c>
      <c r="L1190" s="27" t="str">
        <f>VLOOKUP(B1190,辅助信息!E:J,6,FALSE)</f>
        <v>装货前联系收货人核实到场规格，货物最下面用方木垫下方便卸货</v>
      </c>
      <c r="M1190" s="79">
        <v>45773</v>
      </c>
      <c r="O1190" s="49">
        <f ca="1" t="shared" si="45"/>
        <v>0</v>
      </c>
      <c r="P1190" s="49">
        <f ca="1" t="shared" si="44"/>
        <v>63</v>
      </c>
      <c r="Q1190" s="50" t="str">
        <f>VLOOKUP(B1190,辅助信息!E:M,9,FALSE)</f>
        <v>ZTWM-CDGS-XS-2025-0059-宜宾兴港建材-宜宾冷链项目</v>
      </c>
      <c r="R1190" s="50" t="str">
        <f>_xlfn._xlws.FILTER(辅助信息!D:D,辅助信息!E:E=B1190)</f>
        <v>宜宾兴港三江新区长江工业园建设项目</v>
      </c>
    </row>
    <row r="1191" hidden="1" spans="1:18">
      <c r="A1191" s="49" t="e">
        <f t="shared" si="46"/>
        <v>#VALUE!</v>
      </c>
      <c r="B1191" s="28" t="s">
        <v>137</v>
      </c>
      <c r="C1191" s="58">
        <v>45771</v>
      </c>
      <c r="D1191" s="28" t="str">
        <f>VLOOKUP(B1191,辅助信息!E:K,7,FALSE)</f>
        <v>JWDDCD2025050800080</v>
      </c>
      <c r="E1191" s="28" t="str">
        <f>VLOOKUP(F1191,辅助信息!A:B,2,FALSE)</f>
        <v>螺纹钢</v>
      </c>
      <c r="F1191" s="28" t="s">
        <v>18</v>
      </c>
      <c r="G1191" s="24">
        <v>6</v>
      </c>
      <c r="H1191" s="24" t="str">
        <f>_xlfn.XLOOKUP(C1191&amp;F1191&amp;I1191&amp;J1191,'[1]2025年已发货'!$F:$F&amp;'[1]2025年已发货'!$C:$C&amp;'[1]2025年已发货'!$G:$G&amp;'[1]2025年已发货'!$H:$H,'[1]2025年已发货'!$E:$E,"未发货")</f>
        <v>未发货</v>
      </c>
      <c r="I1191" s="28" t="str">
        <f>VLOOKUP(B1191,辅助信息!E:I,3,FALSE)</f>
        <v>(宜宾兴港三江新区长江工业园建设项目-M2-6#厂房)宜宾市翠屏区宜宾汽车零部件配套产业基地(纬五路南)</v>
      </c>
      <c r="J1191" s="28" t="str">
        <f>VLOOKUP(B1191,辅助信息!E:I,4,FALSE)</f>
        <v>李国享</v>
      </c>
      <c r="K1191" s="28">
        <f>VLOOKUP(J1191,辅助信息!H:I,2,FALSE)</f>
        <v>17713876279</v>
      </c>
      <c r="L1191" s="27" t="str">
        <f>VLOOKUP(B1191,辅助信息!E:J,6,FALSE)</f>
        <v>装货前联系收货人核实到场规格，货物最下面用方木垫下方便卸货</v>
      </c>
      <c r="M1191" s="79">
        <v>45773</v>
      </c>
      <c r="O1191" s="49">
        <f ca="1" t="shared" si="45"/>
        <v>0</v>
      </c>
      <c r="P1191" s="49">
        <f ca="1" t="shared" si="44"/>
        <v>63</v>
      </c>
      <c r="Q1191" s="50" t="str">
        <f>VLOOKUP(B1191,辅助信息!E:M,9,FALSE)</f>
        <v>ZTWM-CDGS-XS-2025-0059-宜宾兴港建材-宜宾冷链项目</v>
      </c>
      <c r="R1191" s="50" t="str">
        <f>_xlfn._xlws.FILTER(辅助信息!D:D,辅助信息!E:E=B1191)</f>
        <v>宜宾兴港三江新区长江工业园建设项目</v>
      </c>
    </row>
    <row r="1192" hidden="1" spans="1:18">
      <c r="A1192" s="49" t="e">
        <f t="shared" si="46"/>
        <v>#VALUE!</v>
      </c>
      <c r="B1192" s="28" t="s">
        <v>137</v>
      </c>
      <c r="C1192" s="58">
        <v>45771</v>
      </c>
      <c r="D1192" s="28" t="str">
        <f>VLOOKUP(B1192,辅助信息!E:K,7,FALSE)</f>
        <v>JWDDCD2025050800080</v>
      </c>
      <c r="E1192" s="28" t="str">
        <f>VLOOKUP(F1192,辅助信息!A:B,2,FALSE)</f>
        <v>螺纹钢</v>
      </c>
      <c r="F1192" s="28" t="s">
        <v>138</v>
      </c>
      <c r="G1192" s="24">
        <v>80</v>
      </c>
      <c r="H1192" s="24" t="str">
        <f>_xlfn.XLOOKUP(C1192&amp;F1192&amp;I1192&amp;J1192,'[1]2025年已发货'!$F:$F&amp;'[1]2025年已发货'!$C:$C&amp;'[1]2025年已发货'!$G:$G&amp;'[1]2025年已发货'!$H:$H,'[1]2025年已发货'!$E:$E,"未发货")</f>
        <v>未发货</v>
      </c>
      <c r="I1192" s="28" t="str">
        <f>VLOOKUP(B1192,辅助信息!E:I,3,FALSE)</f>
        <v>(宜宾兴港三江新区长江工业园建设项目-M2-6#厂房)宜宾市翠屏区宜宾汽车零部件配套产业基地(纬五路南)</v>
      </c>
      <c r="J1192" s="28" t="str">
        <f>VLOOKUP(B1192,辅助信息!E:I,4,FALSE)</f>
        <v>李国享</v>
      </c>
      <c r="K1192" s="28">
        <f>VLOOKUP(J1192,辅助信息!H:I,2,FALSE)</f>
        <v>17713876279</v>
      </c>
      <c r="L1192" s="27" t="str">
        <f>VLOOKUP(B1192,辅助信息!E:J,6,FALSE)</f>
        <v>装货前联系收货人核实到场规格，货物最下面用方木垫下方便卸货</v>
      </c>
      <c r="M1192" s="79">
        <v>45773</v>
      </c>
      <c r="O1192" s="49">
        <f ca="1" t="shared" si="45"/>
        <v>0</v>
      </c>
      <c r="P1192" s="49">
        <f ca="1" t="shared" si="44"/>
        <v>63</v>
      </c>
      <c r="Q1192" s="50" t="str">
        <f>VLOOKUP(B1192,辅助信息!E:M,9,FALSE)</f>
        <v>ZTWM-CDGS-XS-2025-0059-宜宾兴港建材-宜宾冷链项目</v>
      </c>
      <c r="R1192" s="50" t="str">
        <f>_xlfn._xlws.FILTER(辅助信息!D:D,辅助信息!E:E=B1192)</f>
        <v>宜宾兴港三江新区长江工业园建设项目</v>
      </c>
    </row>
    <row r="1193" hidden="1" spans="1:18">
      <c r="A1193" s="49" t="e">
        <f t="shared" si="46"/>
        <v>#VALUE!</v>
      </c>
      <c r="B1193" s="28" t="s">
        <v>137</v>
      </c>
      <c r="C1193" s="58">
        <v>45771</v>
      </c>
      <c r="D1193" s="28" t="str">
        <f>VLOOKUP(B1193,辅助信息!E:K,7,FALSE)</f>
        <v>JWDDCD2025050800080</v>
      </c>
      <c r="E1193" s="28" t="str">
        <f>VLOOKUP(F1193,辅助信息!A:B,2,FALSE)</f>
        <v>螺纹钢</v>
      </c>
      <c r="F1193" s="28" t="s">
        <v>133</v>
      </c>
      <c r="G1193" s="24">
        <v>20</v>
      </c>
      <c r="H1193" s="24" t="str">
        <f>_xlfn.XLOOKUP(C1193&amp;F1193&amp;I1193&amp;J1193,'[1]2025年已发货'!$F:$F&amp;'[1]2025年已发货'!$C:$C&amp;'[1]2025年已发货'!$G:$G&amp;'[1]2025年已发货'!$H:$H,'[1]2025年已发货'!$E:$E,"未发货")</f>
        <v>未发货</v>
      </c>
      <c r="I1193" s="28" t="str">
        <f>VLOOKUP(B1193,辅助信息!E:I,3,FALSE)</f>
        <v>(宜宾兴港三江新区长江工业园建设项目-M2-6#厂房)宜宾市翠屏区宜宾汽车零部件配套产业基地(纬五路南)</v>
      </c>
      <c r="J1193" s="28" t="str">
        <f>VLOOKUP(B1193,辅助信息!E:I,4,FALSE)</f>
        <v>李国享</v>
      </c>
      <c r="K1193" s="28">
        <f>VLOOKUP(J1193,辅助信息!H:I,2,FALSE)</f>
        <v>17713876279</v>
      </c>
      <c r="L1193" s="27" t="str">
        <f>VLOOKUP(B1193,辅助信息!E:J,6,FALSE)</f>
        <v>装货前联系收货人核实到场规格，货物最下面用方木垫下方便卸货</v>
      </c>
      <c r="M1193" s="79">
        <v>45773</v>
      </c>
      <c r="O1193" s="49">
        <f ca="1" t="shared" si="45"/>
        <v>0</v>
      </c>
      <c r="P1193" s="49">
        <f ca="1" t="shared" si="44"/>
        <v>63</v>
      </c>
      <c r="Q1193" s="50" t="str">
        <f>VLOOKUP(B1193,辅助信息!E:M,9,FALSE)</f>
        <v>ZTWM-CDGS-XS-2025-0059-宜宾兴港建材-宜宾冷链项目</v>
      </c>
      <c r="R1193" s="50" t="str">
        <f>_xlfn._xlws.FILTER(辅助信息!D:D,辅助信息!E:E=B1193)</f>
        <v>宜宾兴港三江新区长江工业园建设项目</v>
      </c>
    </row>
    <row r="1194" hidden="1" spans="1:18">
      <c r="A1194" s="49" t="e">
        <f t="shared" si="46"/>
        <v>#VALUE!</v>
      </c>
      <c r="B1194" s="28" t="s">
        <v>139</v>
      </c>
      <c r="C1194" s="58">
        <v>45771</v>
      </c>
      <c r="D1194" s="28" t="str">
        <f>VLOOKUP(B1194,辅助信息!E:K,7,FALSE)</f>
        <v>JWDDCD2025050800080</v>
      </c>
      <c r="E1194" s="28" t="str">
        <f>VLOOKUP(F1194,辅助信息!A:B,2,FALSE)</f>
        <v>盘螺</v>
      </c>
      <c r="F1194" s="28" t="s">
        <v>40</v>
      </c>
      <c r="G1194" s="24">
        <v>6</v>
      </c>
      <c r="H1194" s="24" t="str">
        <f>_xlfn.XLOOKUP(C1194&amp;F1194&amp;I1194&amp;J1194,'[1]2025年已发货'!$F:$F&amp;'[1]2025年已发货'!$C:$C&amp;'[1]2025年已发货'!$G:$G&amp;'[1]2025年已发货'!$H:$H,'[1]2025年已发货'!$E:$E,"未发货")</f>
        <v>未发货</v>
      </c>
      <c r="I1194" s="28" t="str">
        <f>VLOOKUP(B1194,辅助信息!E:I,3,FALSE)</f>
        <v>(宜宾兴港三江新区长江工业园建设项目-M2-7#厂房)宜宾市翠屏区宜宾汽车零部件配套产业基地(纬五路南)</v>
      </c>
      <c r="J1194" s="28" t="str">
        <f>VLOOKUP(B1194,辅助信息!E:I,4,FALSE)</f>
        <v>李国享</v>
      </c>
      <c r="K1194" s="28">
        <f>VLOOKUP(J1194,辅助信息!H:I,2,FALSE)</f>
        <v>17713876279</v>
      </c>
      <c r="L1194" s="27" t="str">
        <f>VLOOKUP(B1194,辅助信息!E:J,6,FALSE)</f>
        <v>装货前联系收货人核实到场规格，货物最下面用方木垫下方便卸货</v>
      </c>
      <c r="M1194" s="79">
        <v>45773</v>
      </c>
      <c r="O1194" s="49">
        <f ca="1" t="shared" ref="O1194:O1203" si="47">IF(OR(M1194="",N1194&lt;&gt;""),"",MAX(M1194-TODAY(),0))</f>
        <v>0</v>
      </c>
      <c r="P1194" s="49">
        <f ca="1" t="shared" si="44"/>
        <v>63</v>
      </c>
      <c r="Q1194" s="50" t="str">
        <f>VLOOKUP(B1194,辅助信息!E:M,9,FALSE)</f>
        <v>ZTWM-CDGS-XS-2025-0059-宜宾兴港建材-宜宾冷链项目</v>
      </c>
      <c r="R1194" s="50" t="str">
        <f>_xlfn._xlws.FILTER(辅助信息!D:D,辅助信息!E:E=B1194)</f>
        <v>宜宾兴港三江新区长江工业园建设项目</v>
      </c>
    </row>
    <row r="1195" hidden="1" spans="1:18">
      <c r="A1195" s="49" t="e">
        <f t="shared" si="46"/>
        <v>#VALUE!</v>
      </c>
      <c r="B1195" s="28" t="s">
        <v>139</v>
      </c>
      <c r="C1195" s="58">
        <v>45771</v>
      </c>
      <c r="D1195" s="28" t="str">
        <f>VLOOKUP(B1195,辅助信息!E:K,7,FALSE)</f>
        <v>JWDDCD2025050800080</v>
      </c>
      <c r="E1195" s="28" t="str">
        <f>VLOOKUP(F1195,辅助信息!A:B,2,FALSE)</f>
        <v>盘螺</v>
      </c>
      <c r="F1195" s="28" t="s">
        <v>41</v>
      </c>
      <c r="G1195" s="24">
        <v>40</v>
      </c>
      <c r="H1195" s="24" t="str">
        <f>_xlfn.XLOOKUP(C1195&amp;F1195&amp;I1195&amp;J1195,'[1]2025年已发货'!$F:$F&amp;'[1]2025年已发货'!$C:$C&amp;'[1]2025年已发货'!$G:$G&amp;'[1]2025年已发货'!$H:$H,'[1]2025年已发货'!$E:$E,"未发货")</f>
        <v>未发货</v>
      </c>
      <c r="I1195" s="28" t="str">
        <f>VLOOKUP(B1195,辅助信息!E:I,3,FALSE)</f>
        <v>(宜宾兴港三江新区长江工业园建设项目-M2-7#厂房)宜宾市翠屏区宜宾汽车零部件配套产业基地(纬五路南)</v>
      </c>
      <c r="J1195" s="28" t="str">
        <f>VLOOKUP(B1195,辅助信息!E:I,4,FALSE)</f>
        <v>李国享</v>
      </c>
      <c r="K1195" s="28">
        <f>VLOOKUP(J1195,辅助信息!H:I,2,FALSE)</f>
        <v>17713876279</v>
      </c>
      <c r="L1195" s="27" t="str">
        <f>VLOOKUP(B1195,辅助信息!E:J,6,FALSE)</f>
        <v>装货前联系收货人核实到场规格，货物最下面用方木垫下方便卸货</v>
      </c>
      <c r="M1195" s="79">
        <v>45773</v>
      </c>
      <c r="O1195" s="49">
        <f ca="1" t="shared" si="47"/>
        <v>0</v>
      </c>
      <c r="P1195" s="49">
        <f ca="1" t="shared" si="44"/>
        <v>63</v>
      </c>
      <c r="Q1195" s="50" t="str">
        <f>VLOOKUP(B1195,辅助信息!E:M,9,FALSE)</f>
        <v>ZTWM-CDGS-XS-2025-0059-宜宾兴港建材-宜宾冷链项目</v>
      </c>
      <c r="R1195" s="50" t="str">
        <f>_xlfn._xlws.FILTER(辅助信息!D:D,辅助信息!E:E=B1195)</f>
        <v>宜宾兴港三江新区长江工业园建设项目</v>
      </c>
    </row>
    <row r="1196" hidden="1" spans="1:18">
      <c r="A1196" s="49" t="e">
        <f t="shared" si="46"/>
        <v>#VALUE!</v>
      </c>
      <c r="B1196" s="28" t="s">
        <v>139</v>
      </c>
      <c r="C1196" s="58">
        <v>45771</v>
      </c>
      <c r="D1196" s="28" t="str">
        <f>VLOOKUP(B1196,辅助信息!E:K,7,FALSE)</f>
        <v>JWDDCD2025050800080</v>
      </c>
      <c r="E1196" s="28" t="str">
        <f>VLOOKUP(F1196,辅助信息!A:B,2,FALSE)</f>
        <v>螺纹钢</v>
      </c>
      <c r="F1196" s="28" t="s">
        <v>27</v>
      </c>
      <c r="G1196" s="24">
        <v>10</v>
      </c>
      <c r="H1196" s="24" t="str">
        <f>_xlfn.XLOOKUP(C1196&amp;F1196&amp;I1196&amp;J1196,'[1]2025年已发货'!$F:$F&amp;'[1]2025年已发货'!$C:$C&amp;'[1]2025年已发货'!$G:$G&amp;'[1]2025年已发货'!$H:$H,'[1]2025年已发货'!$E:$E,"未发货")</f>
        <v>未发货</v>
      </c>
      <c r="I1196" s="28" t="str">
        <f>VLOOKUP(B1196,辅助信息!E:I,3,FALSE)</f>
        <v>(宜宾兴港三江新区长江工业园建设项目-M2-7#厂房)宜宾市翠屏区宜宾汽车零部件配套产业基地(纬五路南)</v>
      </c>
      <c r="J1196" s="28" t="str">
        <f>VLOOKUP(B1196,辅助信息!E:I,4,FALSE)</f>
        <v>李国享</v>
      </c>
      <c r="K1196" s="28">
        <f>VLOOKUP(J1196,辅助信息!H:I,2,FALSE)</f>
        <v>17713876279</v>
      </c>
      <c r="L1196" s="27" t="str">
        <f>VLOOKUP(B1196,辅助信息!E:J,6,FALSE)</f>
        <v>装货前联系收货人核实到场规格，货物最下面用方木垫下方便卸货</v>
      </c>
      <c r="M1196" s="79">
        <v>45773</v>
      </c>
      <c r="O1196" s="49">
        <f ca="1" t="shared" si="47"/>
        <v>0</v>
      </c>
      <c r="P1196" s="49">
        <f ca="1" t="shared" si="44"/>
        <v>63</v>
      </c>
      <c r="Q1196" s="50" t="str">
        <f>VLOOKUP(B1196,辅助信息!E:M,9,FALSE)</f>
        <v>ZTWM-CDGS-XS-2025-0059-宜宾兴港建材-宜宾冷链项目</v>
      </c>
      <c r="R1196" s="50" t="str">
        <f>_xlfn._xlws.FILTER(辅助信息!D:D,辅助信息!E:E=B1196)</f>
        <v>宜宾兴港三江新区长江工业园建设项目</v>
      </c>
    </row>
    <row r="1197" hidden="1" spans="1:18">
      <c r="A1197" s="49" t="e">
        <f t="shared" si="46"/>
        <v>#VALUE!</v>
      </c>
      <c r="B1197" s="28" t="s">
        <v>139</v>
      </c>
      <c r="C1197" s="58">
        <v>45771</v>
      </c>
      <c r="D1197" s="28" t="str">
        <f>VLOOKUP(B1197,辅助信息!E:K,7,FALSE)</f>
        <v>JWDDCD2025050800080</v>
      </c>
      <c r="E1197" s="28" t="str">
        <f>VLOOKUP(F1197,辅助信息!A:B,2,FALSE)</f>
        <v>螺纹钢</v>
      </c>
      <c r="F1197" s="28" t="s">
        <v>32</v>
      </c>
      <c r="G1197" s="24">
        <v>6</v>
      </c>
      <c r="H1197" s="24" t="str">
        <f>_xlfn.XLOOKUP(C1197&amp;F1197&amp;I1197&amp;J1197,'[1]2025年已发货'!$F:$F&amp;'[1]2025年已发货'!$C:$C&amp;'[1]2025年已发货'!$G:$G&amp;'[1]2025年已发货'!$H:$H,'[1]2025年已发货'!$E:$E,"未发货")</f>
        <v>未发货</v>
      </c>
      <c r="I1197" s="28" t="str">
        <f>VLOOKUP(B1197,辅助信息!E:I,3,FALSE)</f>
        <v>(宜宾兴港三江新区长江工业园建设项目-M2-7#厂房)宜宾市翠屏区宜宾汽车零部件配套产业基地(纬五路南)</v>
      </c>
      <c r="J1197" s="28" t="str">
        <f>VLOOKUP(B1197,辅助信息!E:I,4,FALSE)</f>
        <v>李国享</v>
      </c>
      <c r="K1197" s="28">
        <f>VLOOKUP(J1197,辅助信息!H:I,2,FALSE)</f>
        <v>17713876279</v>
      </c>
      <c r="L1197" s="27" t="str">
        <f>VLOOKUP(B1197,辅助信息!E:J,6,FALSE)</f>
        <v>装货前联系收货人核实到场规格，货物最下面用方木垫下方便卸货</v>
      </c>
      <c r="M1197" s="79">
        <v>45773</v>
      </c>
      <c r="O1197" s="49">
        <f ca="1" t="shared" si="47"/>
        <v>0</v>
      </c>
      <c r="P1197" s="49">
        <f ca="1" t="shared" si="44"/>
        <v>63</v>
      </c>
      <c r="Q1197" s="50" t="str">
        <f>VLOOKUP(B1197,辅助信息!E:M,9,FALSE)</f>
        <v>ZTWM-CDGS-XS-2025-0059-宜宾兴港建材-宜宾冷链项目</v>
      </c>
      <c r="R1197" s="50" t="str">
        <f>_xlfn._xlws.FILTER(辅助信息!D:D,辅助信息!E:E=B1197)</f>
        <v>宜宾兴港三江新区长江工业园建设项目</v>
      </c>
    </row>
    <row r="1198" hidden="1" spans="1:18">
      <c r="A1198" s="49" t="e">
        <f t="shared" si="46"/>
        <v>#VALUE!</v>
      </c>
      <c r="B1198" s="28" t="s">
        <v>139</v>
      </c>
      <c r="C1198" s="58">
        <v>45771</v>
      </c>
      <c r="D1198" s="28" t="str">
        <f>VLOOKUP(B1198,辅助信息!E:K,7,FALSE)</f>
        <v>JWDDCD2025050800080</v>
      </c>
      <c r="E1198" s="28" t="str">
        <f>VLOOKUP(F1198,辅助信息!A:B,2,FALSE)</f>
        <v>螺纹钢</v>
      </c>
      <c r="F1198" s="28" t="s">
        <v>33</v>
      </c>
      <c r="G1198" s="24">
        <v>17</v>
      </c>
      <c r="H1198" s="24" t="str">
        <f>_xlfn.XLOOKUP(C1198&amp;F1198&amp;I1198&amp;J1198,'[1]2025年已发货'!$F:$F&amp;'[1]2025年已发货'!$C:$C&amp;'[1]2025年已发货'!$G:$G&amp;'[1]2025年已发货'!$H:$H,'[1]2025年已发货'!$E:$E,"未发货")</f>
        <v>未发货</v>
      </c>
      <c r="I1198" s="28" t="str">
        <f>VLOOKUP(B1198,辅助信息!E:I,3,FALSE)</f>
        <v>(宜宾兴港三江新区长江工业园建设项目-M2-7#厂房)宜宾市翠屏区宜宾汽车零部件配套产业基地(纬五路南)</v>
      </c>
      <c r="J1198" s="28" t="str">
        <f>VLOOKUP(B1198,辅助信息!E:I,4,FALSE)</f>
        <v>李国享</v>
      </c>
      <c r="K1198" s="28">
        <f>VLOOKUP(J1198,辅助信息!H:I,2,FALSE)</f>
        <v>17713876279</v>
      </c>
      <c r="L1198" s="27" t="str">
        <f>VLOOKUP(B1198,辅助信息!E:J,6,FALSE)</f>
        <v>装货前联系收货人核实到场规格，货物最下面用方木垫下方便卸货</v>
      </c>
      <c r="M1198" s="79">
        <v>45773</v>
      </c>
      <c r="O1198" s="49">
        <f ca="1" t="shared" si="47"/>
        <v>0</v>
      </c>
      <c r="P1198" s="49">
        <f ca="1" t="shared" si="44"/>
        <v>63</v>
      </c>
      <c r="Q1198" s="50" t="str">
        <f>VLOOKUP(B1198,辅助信息!E:M,9,FALSE)</f>
        <v>ZTWM-CDGS-XS-2025-0059-宜宾兴港建材-宜宾冷链项目</v>
      </c>
      <c r="R1198" s="50" t="str">
        <f>_xlfn._xlws.FILTER(辅助信息!D:D,辅助信息!E:E=B1198)</f>
        <v>宜宾兴港三江新区长江工业园建设项目</v>
      </c>
    </row>
    <row r="1199" hidden="1" spans="1:18">
      <c r="A1199" s="49" t="e">
        <f t="shared" si="46"/>
        <v>#VALUE!</v>
      </c>
      <c r="B1199" s="28" t="s">
        <v>139</v>
      </c>
      <c r="C1199" s="58">
        <v>45771</v>
      </c>
      <c r="D1199" s="28" t="str">
        <f>VLOOKUP(B1199,辅助信息!E:K,7,FALSE)</f>
        <v>JWDDCD2025050800080</v>
      </c>
      <c r="E1199" s="28" t="str">
        <f>VLOOKUP(F1199,辅助信息!A:B,2,FALSE)</f>
        <v>螺纹钢</v>
      </c>
      <c r="F1199" s="28" t="s">
        <v>28</v>
      </c>
      <c r="G1199" s="24">
        <v>20</v>
      </c>
      <c r="H1199" s="24" t="str">
        <f>_xlfn.XLOOKUP(C1199&amp;F1199&amp;I1199&amp;J1199,'[1]2025年已发货'!$F:$F&amp;'[1]2025年已发货'!$C:$C&amp;'[1]2025年已发货'!$G:$G&amp;'[1]2025年已发货'!$H:$H,'[1]2025年已发货'!$E:$E,"未发货")</f>
        <v>未发货</v>
      </c>
      <c r="I1199" s="28" t="str">
        <f>VLOOKUP(B1199,辅助信息!E:I,3,FALSE)</f>
        <v>(宜宾兴港三江新区长江工业园建设项目-M2-7#厂房)宜宾市翠屏区宜宾汽车零部件配套产业基地(纬五路南)</v>
      </c>
      <c r="J1199" s="28" t="str">
        <f>VLOOKUP(B1199,辅助信息!E:I,4,FALSE)</f>
        <v>李国享</v>
      </c>
      <c r="K1199" s="28">
        <f>VLOOKUP(J1199,辅助信息!H:I,2,FALSE)</f>
        <v>17713876279</v>
      </c>
      <c r="L1199" s="27" t="str">
        <f>VLOOKUP(B1199,辅助信息!E:J,6,FALSE)</f>
        <v>装货前联系收货人核实到场规格，货物最下面用方木垫下方便卸货</v>
      </c>
      <c r="M1199" s="79">
        <v>45773</v>
      </c>
      <c r="O1199" s="49">
        <f ca="1" t="shared" si="47"/>
        <v>0</v>
      </c>
      <c r="P1199" s="49">
        <f ca="1" t="shared" si="44"/>
        <v>63</v>
      </c>
      <c r="Q1199" s="50" t="str">
        <f>VLOOKUP(B1199,辅助信息!E:M,9,FALSE)</f>
        <v>ZTWM-CDGS-XS-2025-0059-宜宾兴港建材-宜宾冷链项目</v>
      </c>
      <c r="R1199" s="50" t="str">
        <f>_xlfn._xlws.FILTER(辅助信息!D:D,辅助信息!E:E=B1199)</f>
        <v>宜宾兴港三江新区长江工业园建设项目</v>
      </c>
    </row>
    <row r="1200" hidden="1" spans="1:18">
      <c r="A1200" s="49" t="e">
        <f t="shared" si="46"/>
        <v>#VALUE!</v>
      </c>
      <c r="B1200" s="28" t="s">
        <v>139</v>
      </c>
      <c r="C1200" s="58">
        <v>45771</v>
      </c>
      <c r="D1200" s="28" t="str">
        <f>VLOOKUP(B1200,辅助信息!E:K,7,FALSE)</f>
        <v>JWDDCD2025050800080</v>
      </c>
      <c r="E1200" s="28" t="str">
        <f>VLOOKUP(F1200,辅助信息!A:B,2,FALSE)</f>
        <v>螺纹钢</v>
      </c>
      <c r="F1200" s="28" t="s">
        <v>18</v>
      </c>
      <c r="G1200" s="24">
        <v>6</v>
      </c>
      <c r="H1200" s="24" t="str">
        <f>_xlfn.XLOOKUP(C1200&amp;F1200&amp;I1200&amp;J1200,'[1]2025年已发货'!$F:$F&amp;'[1]2025年已发货'!$C:$C&amp;'[1]2025年已发货'!$G:$G&amp;'[1]2025年已发货'!$H:$H,'[1]2025年已发货'!$E:$E,"未发货")</f>
        <v>未发货</v>
      </c>
      <c r="I1200" s="28" t="str">
        <f>VLOOKUP(B1200,辅助信息!E:I,3,FALSE)</f>
        <v>(宜宾兴港三江新区长江工业园建设项目-M2-7#厂房)宜宾市翠屏区宜宾汽车零部件配套产业基地(纬五路南)</v>
      </c>
      <c r="J1200" s="28" t="str">
        <f>VLOOKUP(B1200,辅助信息!E:I,4,FALSE)</f>
        <v>李国享</v>
      </c>
      <c r="K1200" s="28">
        <f>VLOOKUP(J1200,辅助信息!H:I,2,FALSE)</f>
        <v>17713876279</v>
      </c>
      <c r="L1200" s="27" t="str">
        <f>VLOOKUP(B1200,辅助信息!E:J,6,FALSE)</f>
        <v>装货前联系收货人核实到场规格，货物最下面用方木垫下方便卸货</v>
      </c>
      <c r="M1200" s="79">
        <v>45773</v>
      </c>
      <c r="O1200" s="49">
        <f ca="1" t="shared" si="47"/>
        <v>0</v>
      </c>
      <c r="P1200" s="49">
        <f ca="1" t="shared" si="44"/>
        <v>63</v>
      </c>
      <c r="Q1200" s="50" t="str">
        <f>VLOOKUP(B1200,辅助信息!E:M,9,FALSE)</f>
        <v>ZTWM-CDGS-XS-2025-0059-宜宾兴港建材-宜宾冷链项目</v>
      </c>
      <c r="R1200" s="50" t="str">
        <f>_xlfn._xlws.FILTER(辅助信息!D:D,辅助信息!E:E=B1200)</f>
        <v>宜宾兴港三江新区长江工业园建设项目</v>
      </c>
    </row>
    <row r="1201" hidden="1" spans="1:18">
      <c r="A1201" s="49" t="e">
        <f t="shared" si="46"/>
        <v>#VALUE!</v>
      </c>
      <c r="B1201" s="28" t="s">
        <v>139</v>
      </c>
      <c r="C1201" s="58">
        <v>45771</v>
      </c>
      <c r="D1201" s="28" t="str">
        <f>VLOOKUP(B1201,辅助信息!E:K,7,FALSE)</f>
        <v>JWDDCD2025050800080</v>
      </c>
      <c r="E1201" s="28" t="str">
        <f>VLOOKUP(F1201,辅助信息!A:B,2,FALSE)</f>
        <v>螺纹钢</v>
      </c>
      <c r="F1201" s="28" t="s">
        <v>76</v>
      </c>
      <c r="G1201" s="24">
        <v>22</v>
      </c>
      <c r="H1201" s="24" t="str">
        <f>_xlfn.XLOOKUP(C1201&amp;F1201&amp;I1201&amp;J1201,'[1]2025年已发货'!$F:$F&amp;'[1]2025年已发货'!$C:$C&amp;'[1]2025年已发货'!$G:$G&amp;'[1]2025年已发货'!$H:$H,'[1]2025年已发货'!$E:$E,"未发货")</f>
        <v>未发货</v>
      </c>
      <c r="I1201" s="28" t="str">
        <f>VLOOKUP(B1201,辅助信息!E:I,3,FALSE)</f>
        <v>(宜宾兴港三江新区长江工业园建设项目-M2-7#厂房)宜宾市翠屏区宜宾汽车零部件配套产业基地(纬五路南)</v>
      </c>
      <c r="J1201" s="28" t="str">
        <f>VLOOKUP(B1201,辅助信息!E:I,4,FALSE)</f>
        <v>李国享</v>
      </c>
      <c r="K1201" s="28">
        <f>VLOOKUP(J1201,辅助信息!H:I,2,FALSE)</f>
        <v>17713876279</v>
      </c>
      <c r="L1201" s="27" t="str">
        <f>VLOOKUP(B1201,辅助信息!E:J,6,FALSE)</f>
        <v>装货前联系收货人核实到场规格，货物最下面用方木垫下方便卸货</v>
      </c>
      <c r="M1201" s="79">
        <v>45773</v>
      </c>
      <c r="O1201" s="49">
        <f ca="1" t="shared" si="47"/>
        <v>0</v>
      </c>
      <c r="P1201" s="49">
        <f ca="1" t="shared" si="44"/>
        <v>63</v>
      </c>
      <c r="Q1201" s="50" t="str">
        <f>VLOOKUP(B1201,辅助信息!E:M,9,FALSE)</f>
        <v>ZTWM-CDGS-XS-2025-0059-宜宾兴港建材-宜宾冷链项目</v>
      </c>
      <c r="R1201" s="50" t="str">
        <f>_xlfn._xlws.FILTER(辅助信息!D:D,辅助信息!E:E=B1201)</f>
        <v>宜宾兴港三江新区长江工业园建设项目</v>
      </c>
    </row>
    <row r="1202" hidden="1" spans="1:18">
      <c r="A1202" s="49" t="e">
        <f t="shared" si="46"/>
        <v>#VALUE!</v>
      </c>
      <c r="B1202" s="28" t="s">
        <v>139</v>
      </c>
      <c r="C1202" s="58">
        <v>45771</v>
      </c>
      <c r="D1202" s="28" t="str">
        <f>VLOOKUP(B1202,辅助信息!E:K,7,FALSE)</f>
        <v>JWDDCD2025050800080</v>
      </c>
      <c r="E1202" s="28" t="str">
        <f>VLOOKUP(F1202,辅助信息!A:B,2,FALSE)</f>
        <v>螺纹钢</v>
      </c>
      <c r="F1202" s="28" t="s">
        <v>133</v>
      </c>
      <c r="G1202" s="24">
        <v>90</v>
      </c>
      <c r="H1202" s="24" t="str">
        <f>_xlfn.XLOOKUP(C1202&amp;F1202&amp;I1202&amp;J1202,'[1]2025年已发货'!$F:$F&amp;'[1]2025年已发货'!$C:$C&amp;'[1]2025年已发货'!$G:$G&amp;'[1]2025年已发货'!$H:$H,'[1]2025年已发货'!$E:$E,"未发货")</f>
        <v>未发货</v>
      </c>
      <c r="I1202" s="28" t="str">
        <f>VLOOKUP(B1202,辅助信息!E:I,3,FALSE)</f>
        <v>(宜宾兴港三江新区长江工业园建设项目-M2-7#厂房)宜宾市翠屏区宜宾汽车零部件配套产业基地(纬五路南)</v>
      </c>
      <c r="J1202" s="28" t="str">
        <f>VLOOKUP(B1202,辅助信息!E:I,4,FALSE)</f>
        <v>李国享</v>
      </c>
      <c r="K1202" s="28">
        <f>VLOOKUP(J1202,辅助信息!H:I,2,FALSE)</f>
        <v>17713876279</v>
      </c>
      <c r="L1202" s="27" t="str">
        <f>VLOOKUP(B1202,辅助信息!E:J,6,FALSE)</f>
        <v>装货前联系收货人核实到场规格，货物最下面用方木垫下方便卸货</v>
      </c>
      <c r="M1202" s="79">
        <v>45773</v>
      </c>
      <c r="O1202" s="49">
        <f ca="1" t="shared" si="47"/>
        <v>0</v>
      </c>
      <c r="P1202" s="49">
        <f ca="1" t="shared" si="44"/>
        <v>63</v>
      </c>
      <c r="Q1202" s="50" t="str">
        <f>VLOOKUP(B1202,辅助信息!E:M,9,FALSE)</f>
        <v>ZTWM-CDGS-XS-2025-0059-宜宾兴港建材-宜宾冷链项目</v>
      </c>
      <c r="R1202" s="50" t="str">
        <f>_xlfn._xlws.FILTER(辅助信息!D:D,辅助信息!E:E=B1202)</f>
        <v>宜宾兴港三江新区长江工业园建设项目</v>
      </c>
    </row>
    <row r="1203" hidden="1" spans="2:18">
      <c r="B1203" s="28" t="s">
        <v>99</v>
      </c>
      <c r="C1203" s="58">
        <v>45771</v>
      </c>
      <c r="D1203" s="28" t="str">
        <f>VLOOKUP(B1203,辅助信息!E:K,7,FALSE)</f>
        <v>JWDDCD2025051000019</v>
      </c>
      <c r="E1203" s="28" t="str">
        <f>VLOOKUP(F1203,辅助信息!A:B,2,FALSE)</f>
        <v>螺纹钢</v>
      </c>
      <c r="F1203" s="28" t="s">
        <v>27</v>
      </c>
      <c r="G1203" s="24">
        <v>35</v>
      </c>
      <c r="H1203" s="24">
        <f>_xlfn.XLOOKUP(C1203&amp;F1203&amp;I1203&amp;J1203,'[1]2025年已发货'!$F:$F&amp;'[1]2025年已发货'!$C:$C&amp;'[1]2025年已发货'!$G:$G&amp;'[1]2025年已发货'!$H:$H,'[1]2025年已发货'!$E:$E,"未发货")</f>
        <v>35</v>
      </c>
      <c r="I1203" s="28" t="str">
        <f>VLOOKUP(B1203,辅助信息!E:I,3,FALSE)</f>
        <v>(五冶钢构医学科学产业园建设项目房建连接线道路工程)四川省南充市顺庆区搬罾街道学府大道二段</v>
      </c>
      <c r="J1203" s="28" t="str">
        <f>VLOOKUP(B1203,辅助信息!E:I,4,FALSE)</f>
        <v>刘建中</v>
      </c>
      <c r="K1203" s="28">
        <f>VLOOKUP(J1203,辅助信息!H:I,2,FALSE)</f>
        <v>13908143055</v>
      </c>
      <c r="L1203" s="27" t="str">
        <f>VLOOKUP(B1203,辅助信息!E:J,6,FALSE)</f>
        <v>送货单：送货单位：南充思临新材料科技有限公司,收货单位：五冶集团川北(南充)建设有限公司,项目名称：南充医学科学产业园,送货车型13米,装货前联系收货人核实到场规格</v>
      </c>
      <c r="M1203" s="79">
        <v>45773</v>
      </c>
      <c r="O1203" s="49">
        <f ca="1" t="shared" si="47"/>
        <v>0</v>
      </c>
      <c r="P1203" s="49">
        <f ca="1" t="shared" si="44"/>
        <v>63</v>
      </c>
      <c r="Q1203" s="50" t="str">
        <f>VLOOKUP(B1203,辅助信息!E:M,9,FALSE)</f>
        <v>ZTWM-CDGS-XS-2024-0248-五冶钢构-南充市医学院项目</v>
      </c>
      <c r="R1203" s="50" t="str">
        <f>_xlfn._xlws.FILTER(辅助信息!D:D,辅助信息!E:E=B1203)</f>
        <v>五冶钢构南充医学科学产业园建设项目</v>
      </c>
    </row>
    <row r="1204" hidden="1" spans="1:16">
      <c r="A1204" s="49" t="e">
        <f t="shared" ref="A1204:A1206" si="48">G1204-H1204</f>
        <v>#VALUE!</v>
      </c>
      <c r="B1204" s="83" t="s">
        <v>132</v>
      </c>
      <c r="C1204" s="58">
        <v>45771</v>
      </c>
      <c r="D1204" s="28" t="str">
        <f>VLOOKUP(B1204,辅助信息!E:K,7,FALSE)</f>
        <v>JWDDCD2025050800080</v>
      </c>
      <c r="E1204" s="28" t="str">
        <f>VLOOKUP(F1204,辅助信息!A:B,2,FALSE)</f>
        <v>螺纹钢</v>
      </c>
      <c r="F1204" s="15" t="s">
        <v>140</v>
      </c>
      <c r="G1204" s="24">
        <v>35</v>
      </c>
      <c r="H1204" s="24" t="str">
        <f>_xlfn.XLOOKUP(C1204&amp;F1204&amp;I1204&amp;J1204,'[1]2025年已发货'!$F:$F&amp;'[1]2025年已发货'!$C:$C&amp;'[1]2025年已发货'!$G:$G&amp;'[1]2025年已发货'!$H:$H,'[1]2025年已发货'!$E:$E,"未发货")</f>
        <v>未发货</v>
      </c>
      <c r="I1204" s="28" t="str">
        <f>VLOOKUP(B1204,辅助信息!E:I,3,FALSE)</f>
        <v>(宜宾兴港三江新区长江工业园建设项目-9#厂房)宜宾市翠屏区宜宾汽车零部件配套产业基地(纬五路南)</v>
      </c>
      <c r="J1204" s="28" t="str">
        <f>VLOOKUP(B1204,辅助信息!E:I,4,FALSE)</f>
        <v>严石林</v>
      </c>
      <c r="K1204" s="28">
        <f>VLOOKUP(J1204,辅助信息!H:I,2,FALSE)</f>
        <v>15924731822</v>
      </c>
      <c r="L1204" s="27" t="str">
        <f>VLOOKUP(B1204,辅助信息!E:J,6,FALSE)</f>
        <v>装货前联系收货人核实到场规格，货物最下面用方木垫下方便卸货</v>
      </c>
      <c r="P1204" s="49" t="str">
        <f ca="1" t="shared" si="44"/>
        <v/>
      </c>
    </row>
    <row r="1205" hidden="1" spans="1:16">
      <c r="A1205" s="49" t="e">
        <f t="shared" si="48"/>
        <v>#VALUE!</v>
      </c>
      <c r="B1205" s="83" t="s">
        <v>132</v>
      </c>
      <c r="C1205" s="58">
        <v>45771</v>
      </c>
      <c r="D1205" s="28" t="str">
        <f>VLOOKUP(B1205,辅助信息!E:K,7,FALSE)</f>
        <v>JWDDCD2025050800080</v>
      </c>
      <c r="E1205" s="28" t="str">
        <f>VLOOKUP(F1205,辅助信息!A:B,2,FALSE)</f>
        <v>螺纹钢</v>
      </c>
      <c r="F1205" s="15" t="s">
        <v>141</v>
      </c>
      <c r="G1205" s="24">
        <v>35</v>
      </c>
      <c r="H1205" s="24" t="str">
        <f>_xlfn.XLOOKUP(C1205&amp;F1205&amp;I1205&amp;J1205,'[1]2025年已发货'!$F:$F&amp;'[1]2025年已发货'!$C:$C&amp;'[1]2025年已发货'!$G:$G&amp;'[1]2025年已发货'!$H:$H,'[1]2025年已发货'!$E:$E,"未发货")</f>
        <v>未发货</v>
      </c>
      <c r="I1205" s="28" t="str">
        <f>VLOOKUP(B1205,辅助信息!E:I,3,FALSE)</f>
        <v>(宜宾兴港三江新区长江工业园建设项目-9#厂房)宜宾市翠屏区宜宾汽车零部件配套产业基地(纬五路南)</v>
      </c>
      <c r="J1205" s="28" t="str">
        <f>VLOOKUP(B1205,辅助信息!E:I,4,FALSE)</f>
        <v>严石林</v>
      </c>
      <c r="K1205" s="28">
        <f>VLOOKUP(J1205,辅助信息!H:I,2,FALSE)</f>
        <v>15924731822</v>
      </c>
      <c r="L1205" s="27" t="str">
        <f>VLOOKUP(B1205,辅助信息!E:J,6,FALSE)</f>
        <v>装货前联系收货人核实到场规格，货物最下面用方木垫下方便卸货</v>
      </c>
      <c r="P1205" s="49" t="str">
        <f ca="1" t="shared" si="44"/>
        <v/>
      </c>
    </row>
    <row r="1206" hidden="1" spans="1:16">
      <c r="A1206" s="49" t="e">
        <f t="shared" si="48"/>
        <v>#VALUE!</v>
      </c>
      <c r="B1206" s="83" t="s">
        <v>132</v>
      </c>
      <c r="C1206" s="72">
        <v>45771</v>
      </c>
      <c r="D1206" s="71" t="str">
        <f>VLOOKUP(B1206,辅助信息!E:K,7,FALSE)</f>
        <v>JWDDCD2025050800080</v>
      </c>
      <c r="E1206" s="71" t="str">
        <f>VLOOKUP(F1206,辅助信息!A:B,2,FALSE)</f>
        <v>螺纹钢</v>
      </c>
      <c r="F1206" s="15" t="s">
        <v>142</v>
      </c>
      <c r="G1206" s="73">
        <v>35</v>
      </c>
      <c r="H1206" s="73" t="str">
        <f>_xlfn.XLOOKUP(C1206&amp;F1206&amp;I1206&amp;J1206,'[1]2025年已发货'!$F:$F&amp;'[1]2025年已发货'!$C:$C&amp;'[1]2025年已发货'!$G:$G&amp;'[1]2025年已发货'!$H:$H,'[1]2025年已发货'!$E:$E,"未发货")</f>
        <v>未发货</v>
      </c>
      <c r="I1206" s="71" t="str">
        <f>VLOOKUP(B1206,辅助信息!E:I,3,FALSE)</f>
        <v>(宜宾兴港三江新区长江工业园建设项目-9#厂房)宜宾市翠屏区宜宾汽车零部件配套产业基地(纬五路南)</v>
      </c>
      <c r="J1206" s="71" t="str">
        <f>VLOOKUP(B1206,辅助信息!E:I,4,FALSE)</f>
        <v>严石林</v>
      </c>
      <c r="K1206" s="71">
        <f>VLOOKUP(J1206,辅助信息!H:I,2,FALSE)</f>
        <v>15924731822</v>
      </c>
      <c r="L1206" s="97" t="str">
        <f>VLOOKUP(B1206,辅助信息!E:J,6,FALSE)</f>
        <v>装货前联系收货人核实到场规格，货物最下面用方木垫下方便卸货</v>
      </c>
      <c r="P1206" s="49" t="str">
        <f ca="1" t="shared" si="44"/>
        <v/>
      </c>
    </row>
    <row r="1207" hidden="1" spans="1:18">
      <c r="A1207" s="49"/>
      <c r="B1207" s="28" t="s">
        <v>81</v>
      </c>
      <c r="C1207" s="58">
        <v>45774</v>
      </c>
      <c r="D1207" s="28" t="str">
        <f>VLOOKUP(B1207,辅助信息!E:K,7,FALSE)</f>
        <v>JWDDCD2025060900080</v>
      </c>
      <c r="E1207" s="28" t="str">
        <f>VLOOKUP(F1207,辅助信息!A:B,2,FALSE)</f>
        <v>盘螺</v>
      </c>
      <c r="F1207" s="28" t="s">
        <v>26</v>
      </c>
      <c r="G1207" s="28">
        <v>22</v>
      </c>
      <c r="H1207" s="28" t="str">
        <f>_xlfn.XLOOKUP(C1207&amp;F1207&amp;I1207&amp;J1207,'[1]2025年已发货'!$F:$F&amp;'[1]2025年已发货'!$C:$C&amp;'[1]2025年已发货'!$G:$G&amp;'[1]2025年已发货'!$H:$H,'[1]2025年已发货'!$E:$E,"未发货")</f>
        <v>未发货</v>
      </c>
      <c r="I1207" s="28" t="str">
        <f>VLOOKUP(B1207,辅助信息!E:I,3,FALSE)</f>
        <v>（华西简阳西城嘉苑）四川省成都市简阳市简城街道高屋村</v>
      </c>
      <c r="J1207" s="28" t="str">
        <f>VLOOKUP(B1207,辅助信息!E:I,4,FALSE)</f>
        <v>张瀚镭</v>
      </c>
      <c r="K1207" s="28">
        <f>VLOOKUP(J1207,辅助信息!H:I,2,FALSE)</f>
        <v>15884666220</v>
      </c>
      <c r="L1207" s="28" t="str">
        <f>VLOOKUP(B1207,辅助信息!E:J,6,FALSE)</f>
        <v>优先威钢发货,我方卸车,新老国标钢厂不加价可直发，因陕钢多次出现磅差，项目拒绝使用</v>
      </c>
      <c r="M1207" s="82">
        <v>45769</v>
      </c>
      <c r="N1207" s="15"/>
      <c r="O1207" s="15">
        <f ca="1">IF(OR(M1207="",N1207&lt;&gt;""),"",MAX(M1207-TODAY(),0))</f>
        <v>0</v>
      </c>
      <c r="P1207" s="49">
        <f ca="1" t="shared" si="44"/>
        <v>67</v>
      </c>
      <c r="Q1207" s="15" t="str">
        <f>VLOOKUP(B1207,辅助信息!E:M,9,FALSE)</f>
        <v>ZTWM-CDGS-XS-2024-0030-华西集采-简州大道</v>
      </c>
      <c r="R1207" s="15" t="str">
        <f>_xlfn._xlws.FILTER(辅助信息!D:D,辅助信息!E:E=B1207)</f>
        <v>华西简阳西城嘉苑</v>
      </c>
    </row>
    <row r="1208" hidden="1" spans="1:18">
      <c r="A1208" s="49"/>
      <c r="B1208" s="28" t="s">
        <v>81</v>
      </c>
      <c r="C1208" s="58">
        <v>45774</v>
      </c>
      <c r="D1208" s="28" t="str">
        <f>VLOOKUP(B1208,辅助信息!E:K,7,FALSE)</f>
        <v>JWDDCD2025060900080</v>
      </c>
      <c r="E1208" s="28" t="str">
        <f>VLOOKUP(F1208,辅助信息!A:B,2,FALSE)</f>
        <v>螺纹钢</v>
      </c>
      <c r="F1208" s="28" t="s">
        <v>33</v>
      </c>
      <c r="G1208" s="28">
        <v>20</v>
      </c>
      <c r="H1208" s="28" t="str">
        <f>_xlfn.XLOOKUP(C1208&amp;F1208&amp;I1208&amp;J1208,'[1]2025年已发货'!$F:$F&amp;'[1]2025年已发货'!$C:$C&amp;'[1]2025年已发货'!$G:$G&amp;'[1]2025年已发货'!$H:$H,'[1]2025年已发货'!$E:$E,"未发货")</f>
        <v>未发货</v>
      </c>
      <c r="I1208" s="28" t="str">
        <f>VLOOKUP(B1208,辅助信息!E:I,3,FALSE)</f>
        <v>（华西简阳西城嘉苑）四川省成都市简阳市简城街道高屋村</v>
      </c>
      <c r="J1208" s="28" t="str">
        <f>VLOOKUP(B1208,辅助信息!E:I,4,FALSE)</f>
        <v>张瀚镭</v>
      </c>
      <c r="K1208" s="28">
        <f>VLOOKUP(J1208,辅助信息!H:I,2,FALSE)</f>
        <v>15884666220</v>
      </c>
      <c r="L1208" s="28" t="str">
        <f>VLOOKUP(B1208,辅助信息!E:J,6,FALSE)</f>
        <v>优先威钢发货,我方卸车,新老国标钢厂不加价可直发，因陕钢多次出现磅差，项目拒绝使用</v>
      </c>
      <c r="M1208" s="82">
        <v>45769</v>
      </c>
      <c r="N1208" s="15"/>
      <c r="O1208" s="15">
        <f ca="1">IF(OR(M1208="",N1208&lt;&gt;""),"",MAX(M1208-TODAY(),0))</f>
        <v>0</v>
      </c>
      <c r="P1208" s="49">
        <f ca="1" t="shared" si="44"/>
        <v>67</v>
      </c>
      <c r="Q1208" s="15" t="str">
        <f>VLOOKUP(B1208,辅助信息!E:M,9,FALSE)</f>
        <v>ZTWM-CDGS-XS-2024-0030-华西集采-简州大道</v>
      </c>
      <c r="R1208" s="15" t="str">
        <f>_xlfn._xlws.FILTER(辅助信息!D:D,辅助信息!E:E=B1208)</f>
        <v>华西简阳西城嘉苑</v>
      </c>
    </row>
    <row r="1209" hidden="1" spans="1:18">
      <c r="A1209" s="15"/>
      <c r="B1209" s="28" t="s">
        <v>69</v>
      </c>
      <c r="C1209" s="58">
        <v>45772</v>
      </c>
      <c r="D1209" s="28" t="str">
        <f>VLOOKUP(B1209,辅助信息!E:K,7,FALSE)</f>
        <v>JWDDCD2025052800131</v>
      </c>
      <c r="E1209" s="28" t="str">
        <f>VLOOKUP(F1209,辅助信息!A:B,2,FALSE)</f>
        <v>螺纹钢</v>
      </c>
      <c r="F1209" s="28" t="s">
        <v>45</v>
      </c>
      <c r="G1209" s="28">
        <v>3</v>
      </c>
      <c r="H1209" s="28">
        <f>_xlfn.XLOOKUP(C1209&amp;F1209&amp;I1209&amp;J1209,'[1]2025年已发货'!$F:$F&amp;'[1]2025年已发货'!$C:$C&amp;'[1]2025年已发货'!$G:$G&amp;'[1]2025年已发货'!$H:$H,'[1]2025年已发货'!$E:$E,"未发货")</f>
        <v>3</v>
      </c>
      <c r="I1209" s="28" t="str">
        <f>VLOOKUP(B1209,辅助信息!E:I,3,FALSE)</f>
        <v>（商投建工达州中医药科技园-4工区-2号楼）达州市通川区达州中医药职业学院犀牛大道北段</v>
      </c>
      <c r="J1209" s="28" t="str">
        <f>VLOOKUP(B1209,辅助信息!E:I,4,FALSE)</f>
        <v>张扬</v>
      </c>
      <c r="K1209" s="28">
        <f>VLOOKUP(J1209,辅助信息!H:I,2,FALSE)</f>
        <v>18381904567</v>
      </c>
      <c r="L1209" s="28" t="str">
        <f>VLOOKUP(B1209,辅助信息!E:J,6,FALSE)</f>
        <v>控制炉批号！多了现场不收！,优先安排达钢,提前联系到场规格及数量</v>
      </c>
      <c r="M1209" s="82">
        <v>45763</v>
      </c>
      <c r="N1209" s="15"/>
      <c r="O1209" s="15">
        <f ca="1" t="shared" ref="O1209:O1225" si="49">IF(OR(M1209="",N1209&lt;&gt;""),"",MAX(M1209-TODAY(),0))</f>
        <v>0</v>
      </c>
      <c r="P1209" s="49">
        <f ca="1" t="shared" ref="P1209:P1225" si="50">IF(M1209="","",IF(N1209&lt;&gt;"",MAX(N1209-M1209,0),IF(TODAY()&gt;M1209,TODAY()-M1209,0)))</f>
        <v>73</v>
      </c>
      <c r="Q1209" s="15" t="str">
        <f>VLOOKUP(B1209,辅助信息!E:M,9,FALSE)</f>
        <v>ZTWM-CDGS-XS-2024-0134-商投建工达州中医药科技成果示范园项目</v>
      </c>
      <c r="R1209" s="15" t="str">
        <f>_xlfn._xlws.FILTER(辅助信息!D:D,辅助信息!E:E=B1209)</f>
        <v>商投建工达州中医药科技园</v>
      </c>
    </row>
    <row r="1210" hidden="1" spans="1:18">
      <c r="A1210" s="15"/>
      <c r="B1210" s="28" t="s">
        <v>69</v>
      </c>
      <c r="C1210" s="58">
        <v>45772</v>
      </c>
      <c r="D1210" s="28" t="str">
        <f>VLOOKUP(B1210,辅助信息!E:K,7,FALSE)</f>
        <v>JWDDCD2025052800131</v>
      </c>
      <c r="E1210" s="28" t="str">
        <f>VLOOKUP(F1210,辅助信息!A:B,2,FALSE)</f>
        <v>螺纹钢</v>
      </c>
      <c r="F1210" s="28" t="s">
        <v>21</v>
      </c>
      <c r="G1210" s="28">
        <v>12</v>
      </c>
      <c r="H1210" s="28">
        <f>_xlfn.XLOOKUP(C1210&amp;F1210&amp;I1210&amp;J1210,'[1]2025年已发货'!$F:$F&amp;'[1]2025年已发货'!$C:$C&amp;'[1]2025年已发货'!$G:$G&amp;'[1]2025年已发货'!$H:$H,'[1]2025年已发货'!$E:$E,"未发货")</f>
        <v>12</v>
      </c>
      <c r="I1210" s="28" t="str">
        <f>VLOOKUP(B1210,辅助信息!E:I,3,FALSE)</f>
        <v>（商投建工达州中医药科技园-4工区-2号楼）达州市通川区达州中医药职业学院犀牛大道北段</v>
      </c>
      <c r="J1210" s="28" t="str">
        <f>VLOOKUP(B1210,辅助信息!E:I,4,FALSE)</f>
        <v>张扬</v>
      </c>
      <c r="K1210" s="28">
        <f>VLOOKUP(J1210,辅助信息!H:I,2,FALSE)</f>
        <v>18381904567</v>
      </c>
      <c r="L1210" s="28" t="str">
        <f>VLOOKUP(B1210,辅助信息!E:J,6,FALSE)</f>
        <v>控制炉批号！多了现场不收！,优先安排达钢,提前联系到场规格及数量</v>
      </c>
      <c r="M1210" s="82">
        <v>45763</v>
      </c>
      <c r="N1210" s="15"/>
      <c r="O1210" s="15">
        <f ca="1" t="shared" si="49"/>
        <v>0</v>
      </c>
      <c r="P1210" s="49">
        <f ca="1" t="shared" si="50"/>
        <v>73</v>
      </c>
      <c r="Q1210" s="15" t="str">
        <f>VLOOKUP(B1210,辅助信息!E:M,9,FALSE)</f>
        <v>ZTWM-CDGS-XS-2024-0134-商投建工达州中医药科技成果示范园项目</v>
      </c>
      <c r="R1210" s="15" t="str">
        <f>_xlfn._xlws.FILTER(辅助信息!D:D,辅助信息!E:E=B1210)</f>
        <v>商投建工达州中医药科技园</v>
      </c>
    </row>
    <row r="1211" hidden="1" spans="1:18">
      <c r="A1211" s="15"/>
      <c r="B1211" s="28" t="s">
        <v>69</v>
      </c>
      <c r="C1211" s="58">
        <v>45772</v>
      </c>
      <c r="D1211" s="28" t="str">
        <f>VLOOKUP(B1211,辅助信息!E:K,7,FALSE)</f>
        <v>JWDDCD2025052800131</v>
      </c>
      <c r="E1211" s="28" t="str">
        <f>VLOOKUP(F1211,辅助信息!A:B,2,FALSE)</f>
        <v>螺纹钢</v>
      </c>
      <c r="F1211" s="28" t="s">
        <v>58</v>
      </c>
      <c r="G1211" s="28">
        <v>9</v>
      </c>
      <c r="H1211" s="28">
        <f>_xlfn.XLOOKUP(C1211&amp;F1211&amp;I1211&amp;J1211,'[1]2025年已发货'!$F:$F&amp;'[1]2025年已发货'!$C:$C&amp;'[1]2025年已发货'!$G:$G&amp;'[1]2025年已发货'!$H:$H,'[1]2025年已发货'!$E:$E,"未发货")</f>
        <v>9</v>
      </c>
      <c r="I1211" s="28" t="str">
        <f>VLOOKUP(B1211,辅助信息!E:I,3,FALSE)</f>
        <v>（商投建工达州中医药科技园-4工区-2号楼）达州市通川区达州中医药职业学院犀牛大道北段</v>
      </c>
      <c r="J1211" s="28" t="str">
        <f>VLOOKUP(B1211,辅助信息!E:I,4,FALSE)</f>
        <v>张扬</v>
      </c>
      <c r="K1211" s="28">
        <f>VLOOKUP(J1211,辅助信息!H:I,2,FALSE)</f>
        <v>18381904567</v>
      </c>
      <c r="L1211" s="28" t="str">
        <f>VLOOKUP(B1211,辅助信息!E:J,6,FALSE)</f>
        <v>控制炉批号！多了现场不收！,优先安排达钢,提前联系到场规格及数量</v>
      </c>
      <c r="M1211" s="82">
        <v>45763</v>
      </c>
      <c r="N1211" s="15"/>
      <c r="O1211" s="15">
        <f ca="1" t="shared" si="49"/>
        <v>0</v>
      </c>
      <c r="P1211" s="49">
        <f ca="1" t="shared" si="50"/>
        <v>73</v>
      </c>
      <c r="Q1211" s="15" t="str">
        <f>VLOOKUP(B1211,辅助信息!E:M,9,FALSE)</f>
        <v>ZTWM-CDGS-XS-2024-0134-商投建工达州中医药科技成果示范园项目</v>
      </c>
      <c r="R1211" s="15" t="str">
        <f>_xlfn._xlws.FILTER(辅助信息!D:D,辅助信息!E:E=B1211)</f>
        <v>商投建工达州中医药科技园</v>
      </c>
    </row>
    <row r="1212" hidden="1" spans="1:18">
      <c r="A1212" s="15"/>
      <c r="B1212" s="28" t="s">
        <v>69</v>
      </c>
      <c r="C1212" s="58">
        <v>45772</v>
      </c>
      <c r="D1212" s="28" t="str">
        <f>VLOOKUP(B1212,辅助信息!E:K,7,FALSE)</f>
        <v>JWDDCD2025052800131</v>
      </c>
      <c r="E1212" s="28" t="str">
        <f>VLOOKUP(F1212,辅助信息!A:B,2,FALSE)</f>
        <v>螺纹钢</v>
      </c>
      <c r="F1212" s="28" t="s">
        <v>46</v>
      </c>
      <c r="G1212" s="28">
        <v>9</v>
      </c>
      <c r="H1212" s="28">
        <f>_xlfn.XLOOKUP(C1212&amp;F1212&amp;I1212&amp;J1212,'[1]2025年已发货'!$F:$F&amp;'[1]2025年已发货'!$C:$C&amp;'[1]2025年已发货'!$G:$G&amp;'[1]2025年已发货'!$H:$H,'[1]2025年已发货'!$E:$E,"未发货")</f>
        <v>9</v>
      </c>
      <c r="I1212" s="28" t="str">
        <f>VLOOKUP(B1212,辅助信息!E:I,3,FALSE)</f>
        <v>（商投建工达州中医药科技园-4工区-2号楼）达州市通川区达州中医药职业学院犀牛大道北段</v>
      </c>
      <c r="J1212" s="28" t="str">
        <f>VLOOKUP(B1212,辅助信息!E:I,4,FALSE)</f>
        <v>张扬</v>
      </c>
      <c r="K1212" s="28">
        <f>VLOOKUP(J1212,辅助信息!H:I,2,FALSE)</f>
        <v>18381904567</v>
      </c>
      <c r="L1212" s="28" t="str">
        <f>VLOOKUP(B1212,辅助信息!E:J,6,FALSE)</f>
        <v>控制炉批号！多了现场不收！,优先安排达钢,提前联系到场规格及数量</v>
      </c>
      <c r="M1212" s="82">
        <v>45763</v>
      </c>
      <c r="N1212" s="15"/>
      <c r="O1212" s="15">
        <f ca="1" t="shared" si="49"/>
        <v>0</v>
      </c>
      <c r="P1212" s="49">
        <f ca="1" t="shared" si="50"/>
        <v>73</v>
      </c>
      <c r="Q1212" s="15" t="str">
        <f>VLOOKUP(B1212,辅助信息!E:M,9,FALSE)</f>
        <v>ZTWM-CDGS-XS-2024-0134-商投建工达州中医药科技成果示范园项目</v>
      </c>
      <c r="R1212" s="15" t="str">
        <f>_xlfn._xlws.FILTER(辅助信息!D:D,辅助信息!E:E=B1212)</f>
        <v>商投建工达州中医药科技园</v>
      </c>
    </row>
    <row r="1213" hidden="1" spans="1:18">
      <c r="A1213" s="15"/>
      <c r="B1213" s="28" t="s">
        <v>56</v>
      </c>
      <c r="C1213" s="58">
        <v>45772</v>
      </c>
      <c r="D1213" s="28" t="str">
        <f>VLOOKUP(B1213,辅助信息!E:K,7,FALSE)</f>
        <v>JWDDCD2025052800131</v>
      </c>
      <c r="E1213" s="28" t="str">
        <f>VLOOKUP(F1213,辅助信息!A:B,2,FALSE)</f>
        <v>螺纹钢</v>
      </c>
      <c r="F1213" s="28" t="s">
        <v>46</v>
      </c>
      <c r="G1213" s="28">
        <v>21</v>
      </c>
      <c r="H1213" s="28">
        <f>_xlfn.XLOOKUP(C1213&amp;F1213&amp;I1213&amp;J1213,'[1]2025年已发货'!$F:$F&amp;'[1]2025年已发货'!$C:$C&amp;'[1]2025年已发货'!$G:$G&amp;'[1]2025年已发货'!$H:$H,'[1]2025年已发货'!$E:$E,"未发货")</f>
        <v>21</v>
      </c>
      <c r="I1213" s="28" t="str">
        <f>VLOOKUP(B1213,辅助信息!E:I,3,FALSE)</f>
        <v>（商投建工达州中医药科技园-4工区-7号楼）达州市通川区达州中医药职业学院犀牛大道北段</v>
      </c>
      <c r="J1213" s="28" t="str">
        <f>VLOOKUP(B1213,辅助信息!E:I,4,FALSE)</f>
        <v>张扬</v>
      </c>
      <c r="K1213" s="28">
        <f>VLOOKUP(J1213,辅助信息!H:I,2,FALSE)</f>
        <v>18381904567</v>
      </c>
      <c r="L1213" s="28" t="str">
        <f>VLOOKUP(B1213,辅助信息!E:J,6,FALSE)</f>
        <v>控制炉批号！多了现场不收！,优先安排达钢,提前联系到场规格及数量</v>
      </c>
      <c r="M1213" s="82">
        <v>45768</v>
      </c>
      <c r="N1213" s="15"/>
      <c r="O1213" s="15">
        <f ca="1" t="shared" si="49"/>
        <v>0</v>
      </c>
      <c r="P1213" s="49">
        <f ca="1" t="shared" si="50"/>
        <v>68</v>
      </c>
      <c r="Q1213" s="15" t="str">
        <f>VLOOKUP(B1213,辅助信息!E:M,9,FALSE)</f>
        <v>ZTWM-CDGS-XS-2024-0134-商投建工达州中医药科技成果示范园项目</v>
      </c>
      <c r="R1213" s="15" t="str">
        <f>_xlfn._xlws.FILTER(辅助信息!D:D,辅助信息!E:E=B1213)</f>
        <v>商投建工达州中医药科技园</v>
      </c>
    </row>
    <row r="1214" hidden="1" spans="1:18">
      <c r="A1214" s="15"/>
      <c r="B1214" s="28" t="s">
        <v>56</v>
      </c>
      <c r="C1214" s="58">
        <v>45772</v>
      </c>
      <c r="D1214" s="28" t="str">
        <f>VLOOKUP(B1214,辅助信息!E:K,7,FALSE)</f>
        <v>JWDDCD2025052800131</v>
      </c>
      <c r="E1214" s="28" t="str">
        <f>VLOOKUP(F1214,辅助信息!A:B,2,FALSE)</f>
        <v>螺纹钢</v>
      </c>
      <c r="F1214" s="28" t="s">
        <v>22</v>
      </c>
      <c r="G1214" s="28">
        <v>30</v>
      </c>
      <c r="H1214" s="28">
        <f>_xlfn.XLOOKUP(C1214&amp;F1214&amp;I1214&amp;J1214,'[1]2025年已发货'!$F:$F&amp;'[1]2025年已发货'!$C:$C&amp;'[1]2025年已发货'!$G:$G&amp;'[1]2025年已发货'!$H:$H,'[1]2025年已发货'!$E:$E,"未发货")</f>
        <v>30</v>
      </c>
      <c r="I1214" s="28" t="str">
        <f>VLOOKUP(B1214,辅助信息!E:I,3,FALSE)</f>
        <v>（商投建工达州中医药科技园-4工区-7号楼）达州市通川区达州中医药职业学院犀牛大道北段</v>
      </c>
      <c r="J1214" s="28" t="str">
        <f>VLOOKUP(B1214,辅助信息!E:I,4,FALSE)</f>
        <v>张扬</v>
      </c>
      <c r="K1214" s="28">
        <f>VLOOKUP(J1214,辅助信息!H:I,2,FALSE)</f>
        <v>18381904567</v>
      </c>
      <c r="L1214" s="28" t="str">
        <f>VLOOKUP(B1214,辅助信息!E:J,6,FALSE)</f>
        <v>控制炉批号！多了现场不收！,优先安排达钢,提前联系到场规格及数量</v>
      </c>
      <c r="M1214" s="82">
        <v>45768</v>
      </c>
      <c r="N1214" s="15"/>
      <c r="O1214" s="15">
        <f ca="1" t="shared" si="49"/>
        <v>0</v>
      </c>
      <c r="P1214" s="49">
        <f ca="1" t="shared" si="50"/>
        <v>68</v>
      </c>
      <c r="Q1214" s="15" t="str">
        <f>VLOOKUP(B1214,辅助信息!E:M,9,FALSE)</f>
        <v>ZTWM-CDGS-XS-2024-0134-商投建工达州中医药科技成果示范园项目</v>
      </c>
      <c r="R1214" s="15" t="str">
        <f>_xlfn._xlws.FILTER(辅助信息!D:D,辅助信息!E:E=B1214)</f>
        <v>商投建工达州中医药科技园</v>
      </c>
    </row>
    <row r="1215" hidden="1" spans="1:18">
      <c r="A1215" s="49"/>
      <c r="B1215" s="28" t="s">
        <v>68</v>
      </c>
      <c r="C1215" s="58">
        <v>45772</v>
      </c>
      <c r="D1215" s="28" t="str">
        <f>VLOOKUP(B1215,辅助信息!E:K,7,FALSE)</f>
        <v>JWDDCD2025052800131</v>
      </c>
      <c r="E1215" s="28" t="str">
        <f>VLOOKUP(F1215,辅助信息!A:B,2,FALSE)</f>
        <v>高线</v>
      </c>
      <c r="F1215" s="28" t="s">
        <v>51</v>
      </c>
      <c r="G1215" s="24">
        <v>3</v>
      </c>
      <c r="H1215" s="24">
        <f>_xlfn.XLOOKUP(C1215&amp;F1215&amp;I1215&amp;J1215,'[1]2025年已发货'!$F:$F&amp;'[1]2025年已发货'!$C:$C&amp;'[1]2025年已发货'!$G:$G&amp;'[1]2025年已发货'!$H:$H,'[1]2025年已发货'!$E:$E,"未发货")</f>
        <v>3</v>
      </c>
      <c r="I1215" s="28" t="str">
        <f>VLOOKUP(B1215,辅助信息!E:I,3,FALSE)</f>
        <v>（商投建工达州中医药科技园-2工区-景观桥）达州市通川区达州中医药职业学院犀牛大道北段</v>
      </c>
      <c r="J1215" s="28" t="str">
        <f>VLOOKUP(B1215,辅助信息!E:I,4,FALSE)</f>
        <v>李波</v>
      </c>
      <c r="K1215" s="28">
        <f>VLOOKUP(J1215,辅助信息!H:I,2,FALSE)</f>
        <v>18381899787</v>
      </c>
      <c r="L1215" s="28" t="str">
        <f>VLOOKUP(B1215,辅助信息!E:J,6,FALSE)</f>
        <v>控制炉批号！多了现场不收！,优先安排达钢,提前联系到场规格及数量</v>
      </c>
      <c r="M1215" s="79">
        <v>45772</v>
      </c>
      <c r="O1215" s="49">
        <f ca="1" t="shared" si="49"/>
        <v>0</v>
      </c>
      <c r="P1215" s="49">
        <f ca="1" t="shared" si="50"/>
        <v>64</v>
      </c>
      <c r="Q1215" s="15" t="str">
        <f>VLOOKUP(B1215,辅助信息!E:M,9,FALSE)</f>
        <v>ZTWM-CDGS-XS-2024-0134-商投建工达州中医药科技成果示范园项目</v>
      </c>
      <c r="R1215" s="15" t="str">
        <f>_xlfn._xlws.FILTER(辅助信息!D:D,辅助信息!E:E=B1215)</f>
        <v>商投建工达州中医药科技园</v>
      </c>
    </row>
    <row r="1216" hidden="1" spans="1:18">
      <c r="A1216" s="49"/>
      <c r="B1216" s="28" t="s">
        <v>68</v>
      </c>
      <c r="C1216" s="58">
        <v>45772</v>
      </c>
      <c r="D1216" s="28" t="str">
        <f>VLOOKUP(B1216,辅助信息!E:K,7,FALSE)</f>
        <v>JWDDCD2025052800131</v>
      </c>
      <c r="E1216" s="28" t="str">
        <f>VLOOKUP(F1216,辅助信息!A:B,2,FALSE)</f>
        <v>盘螺</v>
      </c>
      <c r="F1216" s="28" t="s">
        <v>41</v>
      </c>
      <c r="G1216" s="24">
        <v>3</v>
      </c>
      <c r="H1216" s="24">
        <f>_xlfn.XLOOKUP(C1216&amp;F1216&amp;I1216&amp;J1216,'[1]2025年已发货'!$F:$F&amp;'[1]2025年已发货'!$C:$C&amp;'[1]2025年已发货'!$G:$G&amp;'[1]2025年已发货'!$H:$H,'[1]2025年已发货'!$E:$E,"未发货")</f>
        <v>3</v>
      </c>
      <c r="I1216" s="28" t="str">
        <f>VLOOKUP(B1216,辅助信息!E:I,3,FALSE)</f>
        <v>（商投建工达州中医药科技园-2工区-景观桥）达州市通川区达州中医药职业学院犀牛大道北段</v>
      </c>
      <c r="J1216" s="28" t="str">
        <f>VLOOKUP(B1216,辅助信息!E:I,4,FALSE)</f>
        <v>李波</v>
      </c>
      <c r="K1216" s="28">
        <f>VLOOKUP(J1216,辅助信息!H:I,2,FALSE)</f>
        <v>18381899787</v>
      </c>
      <c r="L1216" s="28" t="str">
        <f>VLOOKUP(B1216,辅助信息!E:J,6,FALSE)</f>
        <v>控制炉批号！多了现场不收！,优先安排达钢,提前联系到场规格及数量</v>
      </c>
      <c r="M1216" s="79">
        <v>45772</v>
      </c>
      <c r="O1216" s="49">
        <f ca="1" t="shared" si="49"/>
        <v>0</v>
      </c>
      <c r="P1216" s="49">
        <f ca="1" t="shared" si="50"/>
        <v>64</v>
      </c>
      <c r="Q1216" s="15" t="str">
        <f>VLOOKUP(B1216,辅助信息!E:M,9,FALSE)</f>
        <v>ZTWM-CDGS-XS-2024-0134-商投建工达州中医药科技成果示范园项目</v>
      </c>
      <c r="R1216" s="15" t="str">
        <f>_xlfn._xlws.FILTER(辅助信息!D:D,辅助信息!E:E=B1216)</f>
        <v>商投建工达州中医药科技园</v>
      </c>
    </row>
    <row r="1217" hidden="1" spans="1:18">
      <c r="A1217" s="49"/>
      <c r="B1217" s="28" t="s">
        <v>68</v>
      </c>
      <c r="C1217" s="58">
        <v>45772</v>
      </c>
      <c r="D1217" s="28" t="str">
        <f>VLOOKUP(B1217,辅助信息!E:K,7,FALSE)</f>
        <v>JWDDCD2025052800131</v>
      </c>
      <c r="E1217" s="28" t="str">
        <f>VLOOKUP(F1217,辅助信息!A:B,2,FALSE)</f>
        <v>螺纹钢</v>
      </c>
      <c r="F1217" s="28" t="s">
        <v>32</v>
      </c>
      <c r="G1217" s="24">
        <v>17</v>
      </c>
      <c r="H1217" s="24">
        <f>_xlfn.XLOOKUP(C1217&amp;F1217&amp;I1217&amp;J1217,'[1]2025年已发货'!$F:$F&amp;'[1]2025年已发货'!$C:$C&amp;'[1]2025年已发货'!$G:$G&amp;'[1]2025年已发货'!$H:$H,'[1]2025年已发货'!$E:$E,"未发货")</f>
        <v>17</v>
      </c>
      <c r="I1217" s="28" t="str">
        <f>VLOOKUP(B1217,辅助信息!E:I,3,FALSE)</f>
        <v>（商投建工达州中医药科技园-2工区-景观桥）达州市通川区达州中医药职业学院犀牛大道北段</v>
      </c>
      <c r="J1217" s="28" t="str">
        <f>VLOOKUP(B1217,辅助信息!E:I,4,FALSE)</f>
        <v>李波</v>
      </c>
      <c r="K1217" s="28">
        <f>VLOOKUP(J1217,辅助信息!H:I,2,FALSE)</f>
        <v>18381899787</v>
      </c>
      <c r="L1217" s="28" t="str">
        <f>VLOOKUP(B1217,辅助信息!E:J,6,FALSE)</f>
        <v>控制炉批号！多了现场不收！,优先安排达钢,提前联系到场规格及数量</v>
      </c>
      <c r="M1217" s="79">
        <v>45772</v>
      </c>
      <c r="O1217" s="49">
        <f ca="1" t="shared" si="49"/>
        <v>0</v>
      </c>
      <c r="P1217" s="49">
        <f ca="1" t="shared" si="50"/>
        <v>64</v>
      </c>
      <c r="Q1217" s="15" t="str">
        <f>VLOOKUP(B1217,辅助信息!E:M,9,FALSE)</f>
        <v>ZTWM-CDGS-XS-2024-0134-商投建工达州中医药科技成果示范园项目</v>
      </c>
      <c r="R1217" s="15" t="str">
        <f>_xlfn._xlws.FILTER(辅助信息!D:D,辅助信息!E:E=B1217)</f>
        <v>商投建工达州中医药科技园</v>
      </c>
    </row>
    <row r="1218" hidden="1" spans="1:18">
      <c r="A1218" s="49"/>
      <c r="B1218" s="28" t="s">
        <v>68</v>
      </c>
      <c r="C1218" s="58">
        <v>45772</v>
      </c>
      <c r="D1218" s="28" t="str">
        <f>VLOOKUP(B1218,辅助信息!E:K,7,FALSE)</f>
        <v>JWDDCD2025052800131</v>
      </c>
      <c r="E1218" s="28" t="str">
        <f>VLOOKUP(F1218,辅助信息!A:B,2,FALSE)</f>
        <v>螺纹钢</v>
      </c>
      <c r="F1218" s="28" t="s">
        <v>18</v>
      </c>
      <c r="G1218" s="24">
        <v>12</v>
      </c>
      <c r="H1218" s="24">
        <f>_xlfn.XLOOKUP(C1218&amp;F1218&amp;I1218&amp;J1218,'[1]2025年已发货'!$F:$F&amp;'[1]2025年已发货'!$C:$C&amp;'[1]2025年已发货'!$G:$G&amp;'[1]2025年已发货'!$H:$H,'[1]2025年已发货'!$E:$E,"未发货")</f>
        <v>12</v>
      </c>
      <c r="I1218" s="28" t="str">
        <f>VLOOKUP(B1218,辅助信息!E:I,3,FALSE)</f>
        <v>（商投建工达州中医药科技园-2工区-景观桥）达州市通川区达州中医药职业学院犀牛大道北段</v>
      </c>
      <c r="J1218" s="28" t="str">
        <f>VLOOKUP(B1218,辅助信息!E:I,4,FALSE)</f>
        <v>李波</v>
      </c>
      <c r="K1218" s="28">
        <f>VLOOKUP(J1218,辅助信息!H:I,2,FALSE)</f>
        <v>18381899787</v>
      </c>
      <c r="L1218" s="28" t="str">
        <f>VLOOKUP(B1218,辅助信息!E:J,6,FALSE)</f>
        <v>控制炉批号！多了现场不收！,优先安排达钢,提前联系到场规格及数量</v>
      </c>
      <c r="M1218" s="79">
        <v>45772</v>
      </c>
      <c r="O1218" s="49">
        <f ca="1" t="shared" si="49"/>
        <v>0</v>
      </c>
      <c r="P1218" s="49">
        <f ca="1" t="shared" si="50"/>
        <v>64</v>
      </c>
      <c r="Q1218" s="15" t="str">
        <f>VLOOKUP(B1218,辅助信息!E:M,9,FALSE)</f>
        <v>ZTWM-CDGS-XS-2024-0134-商投建工达州中医药科技成果示范园项目</v>
      </c>
      <c r="R1218" s="15" t="str">
        <f>_xlfn._xlws.FILTER(辅助信息!D:D,辅助信息!E:E=B1218)</f>
        <v>商投建工达州中医药科技园</v>
      </c>
    </row>
    <row r="1219" hidden="1" spans="1:18">
      <c r="A1219" s="49"/>
      <c r="B1219" s="28" t="s">
        <v>68</v>
      </c>
      <c r="C1219" s="58">
        <v>45774</v>
      </c>
      <c r="D1219" s="28" t="str">
        <f>VLOOKUP(B1219,辅助信息!E:K,7,FALSE)</f>
        <v>JWDDCD2025052800131</v>
      </c>
      <c r="E1219" s="28" t="str">
        <f>VLOOKUP(F1219,辅助信息!A:B,2,FALSE)</f>
        <v>螺纹钢</v>
      </c>
      <c r="F1219" s="28" t="s">
        <v>52</v>
      </c>
      <c r="G1219" s="24">
        <v>15</v>
      </c>
      <c r="H1219" s="24" t="str">
        <f>_xlfn.XLOOKUP(C1219&amp;F1219&amp;I1219&amp;J1219,'[1]2025年已发货'!$F:$F&amp;'[1]2025年已发货'!$C:$C&amp;'[1]2025年已发货'!$G:$G&amp;'[1]2025年已发货'!$H:$H,'[1]2025年已发货'!$E:$E,"未发货")</f>
        <v>未发货</v>
      </c>
      <c r="I1219" s="28" t="str">
        <f>VLOOKUP(B1219,辅助信息!E:I,3,FALSE)</f>
        <v>（商投建工达州中医药科技园-2工区-景观桥）达州市通川区达州中医药职业学院犀牛大道北段</v>
      </c>
      <c r="J1219" s="28" t="str">
        <f>VLOOKUP(B1219,辅助信息!E:I,4,FALSE)</f>
        <v>李波</v>
      </c>
      <c r="K1219" s="28">
        <f>VLOOKUP(J1219,辅助信息!H:I,2,FALSE)</f>
        <v>18381899787</v>
      </c>
      <c r="L1219" s="28" t="str">
        <f>VLOOKUP(B1219,辅助信息!E:J,6,FALSE)</f>
        <v>控制炉批号！多了现场不收！,优先安排达钢,提前联系到场规格及数量</v>
      </c>
      <c r="M1219" s="79">
        <v>45772</v>
      </c>
      <c r="O1219" s="49">
        <f ca="1" t="shared" si="49"/>
        <v>0</v>
      </c>
      <c r="P1219" s="49">
        <f ca="1" t="shared" si="50"/>
        <v>64</v>
      </c>
      <c r="Q1219" s="15" t="str">
        <f>VLOOKUP(B1219,辅助信息!E:M,9,FALSE)</f>
        <v>ZTWM-CDGS-XS-2024-0134-商投建工达州中医药科技成果示范园项目</v>
      </c>
      <c r="R1219" s="15" t="str">
        <f>_xlfn._xlws.FILTER(辅助信息!D:D,辅助信息!E:E=B1219)</f>
        <v>商投建工达州中医药科技园</v>
      </c>
    </row>
    <row r="1220" hidden="1" spans="1:18">
      <c r="A1220" s="49"/>
      <c r="B1220" s="28" t="s">
        <v>136</v>
      </c>
      <c r="C1220" s="58">
        <v>45774</v>
      </c>
      <c r="D1220" s="28" t="str">
        <f>VLOOKUP(B1220,辅助信息!E:K,7,FALSE)</f>
        <v>JWDDCD2025050800080</v>
      </c>
      <c r="E1220" s="28" t="str">
        <f>VLOOKUP(F1220,辅助信息!A:B,2,FALSE)</f>
        <v>螺纹钢</v>
      </c>
      <c r="F1220" s="28" t="s">
        <v>90</v>
      </c>
      <c r="G1220" s="24">
        <v>70</v>
      </c>
      <c r="H1220" s="24" t="str">
        <f>_xlfn.XLOOKUP(C1220&amp;F1220&amp;I1220&amp;J1220,'[1]2025年已发货'!$F:$F&amp;'[1]2025年已发货'!$C:$C&amp;'[1]2025年已发货'!$G:$G&amp;'[1]2025年已发货'!$H:$H,'[1]2025年已发货'!$E:$E,"未发货")</f>
        <v>未发货</v>
      </c>
      <c r="I1220" s="28" t="str">
        <f>VLOOKUP(B1220,辅助信息!E:I,3,FALSE)</f>
        <v>(宜宾兴港三江新区长江工业园建设项目-M2-00-04桩)宜宾市翠屏区宜宾汽车零部件配套产业基地(纬五路南)</v>
      </c>
      <c r="J1220" s="28" t="str">
        <f>VLOOKUP(B1220,辅助信息!E:I,4,FALSE)</f>
        <v>李国享</v>
      </c>
      <c r="K1220" s="28">
        <f>VLOOKUP(J1220,辅助信息!H:I,2,FALSE)</f>
        <v>17713876279</v>
      </c>
      <c r="L1220" s="28" t="str">
        <f>VLOOKUP(B1220,辅助信息!E:J,6,FALSE)</f>
        <v>装货前联系收货人核实到场规格，货物最下面用方木垫下方便卸货</v>
      </c>
      <c r="M1220" s="79">
        <v>45773</v>
      </c>
      <c r="O1220" s="49">
        <f ca="1" t="shared" si="49"/>
        <v>0</v>
      </c>
      <c r="P1220" s="49">
        <f ca="1" t="shared" si="50"/>
        <v>63</v>
      </c>
      <c r="Q1220" s="15" t="str">
        <f>VLOOKUP(B1220,辅助信息!E:M,9,FALSE)</f>
        <v>ZTWM-CDGS-XS-2025-0059-宜宾兴港建材-宜宾冷链项目</v>
      </c>
      <c r="R1220" s="15" t="str">
        <f>_xlfn._xlws.FILTER(辅助信息!D:D,辅助信息!E:E=B1220)</f>
        <v>宜宾兴港三江新区长江工业园建设项目</v>
      </c>
    </row>
    <row r="1221" hidden="1" spans="1:18">
      <c r="A1221" s="49"/>
      <c r="B1221" s="28" t="s">
        <v>139</v>
      </c>
      <c r="C1221" s="58">
        <v>45774</v>
      </c>
      <c r="D1221" s="28" t="str">
        <f>VLOOKUP(B1221,辅助信息!E:K,7,FALSE)</f>
        <v>JWDDCD2025050800080</v>
      </c>
      <c r="E1221" s="28" t="str">
        <f>VLOOKUP(F1221,辅助信息!A:B,2,FALSE)</f>
        <v>盘螺</v>
      </c>
      <c r="F1221" s="28" t="s">
        <v>41</v>
      </c>
      <c r="G1221" s="24">
        <v>25</v>
      </c>
      <c r="H1221" s="24" t="str">
        <f>_xlfn.XLOOKUP(C1221&amp;F1221&amp;I1221&amp;J1221,'[1]2025年已发货'!$F:$F&amp;'[1]2025年已发货'!$C:$C&amp;'[1]2025年已发货'!$G:$G&amp;'[1]2025年已发货'!$H:$H,'[1]2025年已发货'!$E:$E,"未发货")</f>
        <v>未发货</v>
      </c>
      <c r="I1221" s="28" t="str">
        <f>VLOOKUP(B1221,辅助信息!E:I,3,FALSE)</f>
        <v>(宜宾兴港三江新区长江工业园建设项目-M2-7#厂房)宜宾市翠屏区宜宾汽车零部件配套产业基地(纬五路南)</v>
      </c>
      <c r="J1221" s="28" t="str">
        <f>VLOOKUP(B1221,辅助信息!E:I,4,FALSE)</f>
        <v>李国享</v>
      </c>
      <c r="K1221" s="28">
        <f>VLOOKUP(J1221,辅助信息!H:I,2,FALSE)</f>
        <v>17713876279</v>
      </c>
      <c r="L1221" s="28" t="str">
        <f>VLOOKUP(B1221,辅助信息!E:J,6,FALSE)</f>
        <v>装货前联系收货人核实到场规格，货物最下面用方木垫下方便卸货</v>
      </c>
      <c r="M1221" s="79">
        <v>45773</v>
      </c>
      <c r="O1221" s="49">
        <f ca="1" t="shared" si="49"/>
        <v>0</v>
      </c>
      <c r="P1221" s="49">
        <f ca="1" t="shared" si="50"/>
        <v>63</v>
      </c>
      <c r="Q1221" s="15" t="str">
        <f>VLOOKUP(B1221,辅助信息!E:M,9,FALSE)</f>
        <v>ZTWM-CDGS-XS-2025-0059-宜宾兴港建材-宜宾冷链项目</v>
      </c>
      <c r="R1221" s="15" t="str">
        <f>_xlfn._xlws.FILTER(辅助信息!D:D,辅助信息!E:E=B1221)</f>
        <v>宜宾兴港三江新区长江工业园建设项目</v>
      </c>
    </row>
    <row r="1222" hidden="1" spans="1:18">
      <c r="A1222" s="49"/>
      <c r="B1222" s="28" t="s">
        <v>139</v>
      </c>
      <c r="C1222" s="58">
        <v>45774</v>
      </c>
      <c r="D1222" s="28" t="str">
        <f>VLOOKUP(B1222,辅助信息!E:K,7,FALSE)</f>
        <v>JWDDCD2025050800080</v>
      </c>
      <c r="E1222" s="28" t="str">
        <f>VLOOKUP(F1222,辅助信息!A:B,2,FALSE)</f>
        <v>螺纹钢</v>
      </c>
      <c r="F1222" s="28" t="s">
        <v>133</v>
      </c>
      <c r="G1222" s="24">
        <v>30</v>
      </c>
      <c r="H1222" s="24" t="str">
        <f>_xlfn.XLOOKUP(C1222&amp;F1222&amp;I1222&amp;J1222,'[1]2025年已发货'!$F:$F&amp;'[1]2025年已发货'!$C:$C&amp;'[1]2025年已发货'!$G:$G&amp;'[1]2025年已发货'!$H:$H,'[1]2025年已发货'!$E:$E,"未发货")</f>
        <v>未发货</v>
      </c>
      <c r="I1222" s="28" t="str">
        <f>VLOOKUP(B1222,辅助信息!E:I,3,FALSE)</f>
        <v>(宜宾兴港三江新区长江工业园建设项目-M2-7#厂房)宜宾市翠屏区宜宾汽车零部件配套产业基地(纬五路南)</v>
      </c>
      <c r="J1222" s="28" t="str">
        <f>VLOOKUP(B1222,辅助信息!E:I,4,FALSE)</f>
        <v>李国享</v>
      </c>
      <c r="K1222" s="28">
        <f>VLOOKUP(J1222,辅助信息!H:I,2,FALSE)</f>
        <v>17713876279</v>
      </c>
      <c r="L1222" s="28" t="str">
        <f>VLOOKUP(B1222,辅助信息!E:J,6,FALSE)</f>
        <v>装货前联系收货人核实到场规格，货物最下面用方木垫下方便卸货</v>
      </c>
      <c r="M1222" s="79">
        <v>45773</v>
      </c>
      <c r="O1222" s="49">
        <f ca="1" t="shared" si="49"/>
        <v>0</v>
      </c>
      <c r="P1222" s="49">
        <f ca="1" t="shared" si="50"/>
        <v>63</v>
      </c>
      <c r="Q1222" s="15" t="str">
        <f>VLOOKUP(B1222,辅助信息!E:M,9,FALSE)</f>
        <v>ZTWM-CDGS-XS-2025-0059-宜宾兴港建材-宜宾冷链项目</v>
      </c>
      <c r="R1222" s="15" t="str">
        <f>_xlfn._xlws.FILTER(辅助信息!D:D,辅助信息!E:E=B1222)</f>
        <v>宜宾兴港三江新区长江工业园建设项目</v>
      </c>
    </row>
    <row r="1223" hidden="1" spans="1:18">
      <c r="A1223" s="49"/>
      <c r="B1223" s="28" t="s">
        <v>132</v>
      </c>
      <c r="C1223" s="58">
        <v>45772</v>
      </c>
      <c r="D1223" s="28" t="str">
        <f>VLOOKUP(B1223,辅助信息!E:K,7,FALSE)</f>
        <v>JWDDCD2025050800080</v>
      </c>
      <c r="E1223" s="28" t="e">
        <f>VLOOKUP(F1223,辅助信息!A:B,2,FALSE)</f>
        <v>#N/A</v>
      </c>
      <c r="F1223" s="28" t="s">
        <v>143</v>
      </c>
      <c r="G1223" s="24">
        <v>12</v>
      </c>
      <c r="H1223" s="24">
        <f>_xlfn.XLOOKUP(C1223&amp;F1223&amp;I1223&amp;J1223,'[1]2025年已发货'!$F:$F&amp;'[1]2025年已发货'!$C:$C&amp;'[1]2025年已发货'!$G:$G&amp;'[1]2025年已发货'!$H:$H,'[1]2025年已发货'!$E:$E,"未发货")</f>
        <v>12</v>
      </c>
      <c r="I1223" s="28" t="str">
        <f>VLOOKUP(B1223,辅助信息!E:I,3,FALSE)</f>
        <v>(宜宾兴港三江新区长江工业园建设项目-9#厂房)宜宾市翠屏区宜宾汽车零部件配套产业基地(纬五路南)</v>
      </c>
      <c r="J1223" s="28" t="str">
        <f>VLOOKUP(B1223,辅助信息!E:I,4,FALSE)</f>
        <v>严石林</v>
      </c>
      <c r="K1223" s="28">
        <f>VLOOKUP(J1223,辅助信息!H:I,2,FALSE)</f>
        <v>15924731822</v>
      </c>
      <c r="L1223" s="28" t="str">
        <f>VLOOKUP(B1223,辅助信息!E:J,6,FALSE)</f>
        <v>装货前联系收货人核实到场规格，货物最下面用方木垫下方便卸货</v>
      </c>
      <c r="M1223" s="79">
        <v>45773</v>
      </c>
      <c r="O1223" s="49">
        <f ca="1" t="shared" si="49"/>
        <v>0</v>
      </c>
      <c r="P1223" s="49">
        <f ca="1" t="shared" si="50"/>
        <v>63</v>
      </c>
      <c r="Q1223" s="15" t="str">
        <f>VLOOKUP(B1223,辅助信息!E:M,9,FALSE)</f>
        <v>ZTWM-CDGS-XS-2025-0059-宜宾兴港建材-宜宾冷链项目</v>
      </c>
      <c r="R1223" s="15" t="str">
        <f>_xlfn._xlws.FILTER(辅助信息!D:D,辅助信息!E:E=B1223)</f>
        <v>宜宾兴港三江新区长江工业园建设项目</v>
      </c>
    </row>
    <row r="1224" hidden="1" spans="1:18">
      <c r="A1224" s="49"/>
      <c r="B1224" s="28" t="s">
        <v>132</v>
      </c>
      <c r="C1224" s="58">
        <v>45772</v>
      </c>
      <c r="D1224" s="28" t="str">
        <f>VLOOKUP(B1224,辅助信息!E:K,7,FALSE)</f>
        <v>JWDDCD2025050800080</v>
      </c>
      <c r="E1224" s="28" t="str">
        <f>VLOOKUP(F1224,辅助信息!A:B,2,FALSE)</f>
        <v>螺纹钢</v>
      </c>
      <c r="F1224" s="28" t="s">
        <v>141</v>
      </c>
      <c r="G1224" s="24">
        <v>75</v>
      </c>
      <c r="H1224" s="24">
        <f>_xlfn.XLOOKUP(C1224&amp;F1224&amp;I1224&amp;J1224,'[1]2025年已发货'!$F:$F&amp;'[1]2025年已发货'!$C:$C&amp;'[1]2025年已发货'!$G:$G&amp;'[1]2025年已发货'!$H:$H,'[1]2025年已发货'!$E:$E,"未发货")</f>
        <v>75</v>
      </c>
      <c r="I1224" s="28" t="str">
        <f>VLOOKUP(B1224,辅助信息!E:I,3,FALSE)</f>
        <v>(宜宾兴港三江新区长江工业园建设项目-9#厂房)宜宾市翠屏区宜宾汽车零部件配套产业基地(纬五路南)</v>
      </c>
      <c r="J1224" s="28" t="str">
        <f>VLOOKUP(B1224,辅助信息!E:I,4,FALSE)</f>
        <v>严石林</v>
      </c>
      <c r="K1224" s="28">
        <f>VLOOKUP(J1224,辅助信息!H:I,2,FALSE)</f>
        <v>15924731822</v>
      </c>
      <c r="L1224" s="28" t="str">
        <f>VLOOKUP(B1224,辅助信息!E:J,6,FALSE)</f>
        <v>装货前联系收货人核实到场规格，货物最下面用方木垫下方便卸货</v>
      </c>
      <c r="M1224" s="79">
        <v>45773</v>
      </c>
      <c r="O1224" s="49">
        <f ca="1" t="shared" si="49"/>
        <v>0</v>
      </c>
      <c r="P1224" s="49">
        <f ca="1" t="shared" si="50"/>
        <v>63</v>
      </c>
      <c r="Q1224" s="15" t="str">
        <f>VLOOKUP(B1224,辅助信息!E:M,9,FALSE)</f>
        <v>ZTWM-CDGS-XS-2025-0059-宜宾兴港建材-宜宾冷链项目</v>
      </c>
      <c r="R1224" s="15" t="str">
        <f>_xlfn._xlws.FILTER(辅助信息!D:D,辅助信息!E:E=B1224)</f>
        <v>宜宾兴港三江新区长江工业园建设项目</v>
      </c>
    </row>
    <row r="1225" hidden="1" spans="1:18">
      <c r="A1225" s="49"/>
      <c r="B1225" s="28" t="s">
        <v>132</v>
      </c>
      <c r="C1225" s="58">
        <v>45772</v>
      </c>
      <c r="D1225" s="28" t="str">
        <f>VLOOKUP(B1225,辅助信息!E:K,7,FALSE)</f>
        <v>JWDDCD2025050800080</v>
      </c>
      <c r="E1225" s="28" t="str">
        <f>VLOOKUP(F1225,辅助信息!A:B,2,FALSE)</f>
        <v>螺纹钢</v>
      </c>
      <c r="F1225" s="28" t="s">
        <v>142</v>
      </c>
      <c r="G1225" s="24">
        <v>18</v>
      </c>
      <c r="H1225" s="24">
        <f>_xlfn.XLOOKUP(C1225&amp;F1225&amp;I1225&amp;J1225,'[1]2025年已发货'!$F:$F&amp;'[1]2025年已发货'!$C:$C&amp;'[1]2025年已发货'!$G:$G&amp;'[1]2025年已发货'!$H:$H,'[1]2025年已发货'!$E:$E,"未发货")</f>
        <v>18</v>
      </c>
      <c r="I1225" s="28" t="str">
        <f>VLOOKUP(B1225,辅助信息!E:I,3,FALSE)</f>
        <v>(宜宾兴港三江新区长江工业园建设项目-9#厂房)宜宾市翠屏区宜宾汽车零部件配套产业基地(纬五路南)</v>
      </c>
      <c r="J1225" s="28" t="str">
        <f>VLOOKUP(B1225,辅助信息!E:I,4,FALSE)</f>
        <v>严石林</v>
      </c>
      <c r="K1225" s="28">
        <f>VLOOKUP(J1225,辅助信息!H:I,2,FALSE)</f>
        <v>15924731822</v>
      </c>
      <c r="L1225" s="28" t="str">
        <f>VLOOKUP(B1225,辅助信息!E:J,6,FALSE)</f>
        <v>装货前联系收货人核实到场规格，货物最下面用方木垫下方便卸货</v>
      </c>
      <c r="M1225" s="79">
        <v>45773</v>
      </c>
      <c r="O1225" s="49">
        <f ca="1" t="shared" si="49"/>
        <v>0</v>
      </c>
      <c r="P1225" s="49">
        <f ca="1" t="shared" si="50"/>
        <v>63</v>
      </c>
      <c r="Q1225" s="15" t="str">
        <f>VLOOKUP(B1225,辅助信息!E:M,9,FALSE)</f>
        <v>ZTWM-CDGS-XS-2025-0059-宜宾兴港建材-宜宾冷链项目</v>
      </c>
      <c r="R1225" s="15" t="str">
        <f>_xlfn._xlws.FILTER(辅助信息!D:D,辅助信息!E:E=B1225)</f>
        <v>宜宾兴港三江新区长江工业园建设项目</v>
      </c>
    </row>
    <row r="1226" hidden="1" spans="2:18">
      <c r="B1226" s="28" t="s">
        <v>47</v>
      </c>
      <c r="C1226" s="58">
        <v>45774</v>
      </c>
      <c r="D1226" s="28" t="str">
        <f>VLOOKUP(B1226,辅助信息!E:K,7,FALSE)</f>
        <v>JWDDCD2025052800131</v>
      </c>
      <c r="E1226" s="28" t="str">
        <f>VLOOKUP(F1226,辅助信息!A:B,2,FALSE)</f>
        <v>盘螺</v>
      </c>
      <c r="F1226" s="28" t="s">
        <v>49</v>
      </c>
      <c r="G1226" s="24">
        <v>6</v>
      </c>
      <c r="H1226" s="24">
        <f>_xlfn.XLOOKUP(C1226&amp;F1226&amp;I1226&amp;J1226,'[1]2025年已发货'!$F:$F&amp;'[1]2025年已发货'!$C:$C&amp;'[1]2025年已发货'!$G:$G&amp;'[1]2025年已发货'!$H:$H,'[1]2025年已发货'!$E:$E,"未发货")</f>
        <v>6</v>
      </c>
      <c r="I1226" s="28" t="str">
        <f>VLOOKUP(B1226,辅助信息!E:I,3,FALSE)</f>
        <v>（商投建工达州中医药科技园-1工区）达州市通川区达州中医药职业学院犀牛大道北段</v>
      </c>
      <c r="J1226" s="28" t="str">
        <f>VLOOKUP(B1226,辅助信息!E:I,4,FALSE)</f>
        <v>程黄刚</v>
      </c>
      <c r="K1226" s="28">
        <f>VLOOKUP(J1226,辅助信息!H:I,2,FALSE)</f>
        <v>15108211617</v>
      </c>
      <c r="L1226" s="28" t="str">
        <f>VLOOKUP(B1226,辅助信息!E:J,6,FALSE)</f>
        <v>控制炉批号！多了现场不收！,优先安排达钢,提前联系到场规格及数量</v>
      </c>
      <c r="M1226" s="79">
        <v>45779</v>
      </c>
      <c r="O1226" s="49">
        <f ca="1" t="shared" ref="O1226:O1234" si="51">IF(OR(M1226="",N1226&lt;&gt;""),"",MAX(M1226-TODAY(),0))</f>
        <v>0</v>
      </c>
      <c r="P1226" s="49">
        <f ca="1" t="shared" ref="P1226:P1254" si="52">IF(M1226="","",IF(N1226&lt;&gt;"",MAX(N1226-M1226,0),IF(TODAY()&gt;M1226,TODAY()-M1226,0)))</f>
        <v>57</v>
      </c>
      <c r="Q1226" s="15" t="str">
        <f>VLOOKUP(B1226,辅助信息!E:M,9,FALSE)</f>
        <v>ZTWM-CDGS-XS-2024-0134-商投建工达州中医药科技成果示范园项目</v>
      </c>
      <c r="R1226" s="15" t="str">
        <f>_xlfn._xlws.FILTER(辅助信息!D:D,辅助信息!E:E=B1226)</f>
        <v>商投建工达州中医药科技园</v>
      </c>
    </row>
    <row r="1227" hidden="1" spans="2:18">
      <c r="B1227" s="28" t="s">
        <v>47</v>
      </c>
      <c r="C1227" s="58">
        <v>45774</v>
      </c>
      <c r="D1227" s="28" t="str">
        <f>VLOOKUP(B1227,辅助信息!E:K,7,FALSE)</f>
        <v>JWDDCD2025052800131</v>
      </c>
      <c r="E1227" s="28" t="str">
        <f>VLOOKUP(F1227,辅助信息!A:B,2,FALSE)</f>
        <v>盘螺</v>
      </c>
      <c r="F1227" s="28" t="s">
        <v>40</v>
      </c>
      <c r="G1227" s="24">
        <v>15</v>
      </c>
      <c r="H1227" s="24">
        <f>_xlfn.XLOOKUP(C1227&amp;F1227&amp;I1227&amp;J1227,'[1]2025年已发货'!$F:$F&amp;'[1]2025年已发货'!$C:$C&amp;'[1]2025年已发货'!$G:$G&amp;'[1]2025年已发货'!$H:$H,'[1]2025年已发货'!$E:$E,"未发货")</f>
        <v>15</v>
      </c>
      <c r="I1227" s="28" t="str">
        <f>VLOOKUP(B1227,辅助信息!E:I,3,FALSE)</f>
        <v>（商投建工达州中医药科技园-1工区）达州市通川区达州中医药职业学院犀牛大道北段</v>
      </c>
      <c r="J1227" s="28" t="str">
        <f>VLOOKUP(B1227,辅助信息!E:I,4,FALSE)</f>
        <v>程黄刚</v>
      </c>
      <c r="K1227" s="28">
        <f>VLOOKUP(J1227,辅助信息!H:I,2,FALSE)</f>
        <v>15108211617</v>
      </c>
      <c r="L1227" s="28" t="str">
        <f>VLOOKUP(B1227,辅助信息!E:J,6,FALSE)</f>
        <v>控制炉批号！多了现场不收！,优先安排达钢,提前联系到场规格及数量</v>
      </c>
      <c r="M1227" s="79">
        <v>45779</v>
      </c>
      <c r="O1227" s="49">
        <f ca="1" t="shared" si="51"/>
        <v>0</v>
      </c>
      <c r="P1227" s="49">
        <f ca="1" t="shared" si="52"/>
        <v>57</v>
      </c>
      <c r="Q1227" s="15" t="str">
        <f>VLOOKUP(B1227,辅助信息!E:M,9,FALSE)</f>
        <v>ZTWM-CDGS-XS-2024-0134-商投建工达州中医药科技成果示范园项目</v>
      </c>
      <c r="R1227" s="15" t="str">
        <f>_xlfn._xlws.FILTER(辅助信息!D:D,辅助信息!E:E=B1227)</f>
        <v>商投建工达州中医药科技园</v>
      </c>
    </row>
    <row r="1228" hidden="1" spans="2:18">
      <c r="B1228" s="28" t="s">
        <v>47</v>
      </c>
      <c r="C1228" s="58">
        <v>45774</v>
      </c>
      <c r="D1228" s="28" t="str">
        <f>VLOOKUP(B1228,辅助信息!E:K,7,FALSE)</f>
        <v>JWDDCD2025052800131</v>
      </c>
      <c r="E1228" s="28" t="str">
        <f>VLOOKUP(F1228,辅助信息!A:B,2,FALSE)</f>
        <v>盘螺</v>
      </c>
      <c r="F1228" s="28" t="s">
        <v>41</v>
      </c>
      <c r="G1228" s="24">
        <v>3</v>
      </c>
      <c r="H1228" s="24">
        <f>_xlfn.XLOOKUP(C1228&amp;F1228&amp;I1228&amp;J1228,'[1]2025年已发货'!$F:$F&amp;'[1]2025年已发货'!$C:$C&amp;'[1]2025年已发货'!$G:$G&amp;'[1]2025年已发货'!$H:$H,'[1]2025年已发货'!$E:$E,"未发货")</f>
        <v>3</v>
      </c>
      <c r="I1228" s="28" t="str">
        <f>VLOOKUP(B1228,辅助信息!E:I,3,FALSE)</f>
        <v>（商投建工达州中医药科技园-1工区）达州市通川区达州中医药职业学院犀牛大道北段</v>
      </c>
      <c r="J1228" s="28" t="str">
        <f>VLOOKUP(B1228,辅助信息!E:I,4,FALSE)</f>
        <v>程黄刚</v>
      </c>
      <c r="K1228" s="28">
        <f>VLOOKUP(J1228,辅助信息!H:I,2,FALSE)</f>
        <v>15108211617</v>
      </c>
      <c r="L1228" s="28" t="str">
        <f>VLOOKUP(B1228,辅助信息!E:J,6,FALSE)</f>
        <v>控制炉批号！多了现场不收！,优先安排达钢,提前联系到场规格及数量</v>
      </c>
      <c r="M1228" s="79">
        <v>45779</v>
      </c>
      <c r="O1228" s="49">
        <f ca="1" t="shared" si="51"/>
        <v>0</v>
      </c>
      <c r="P1228" s="49">
        <f ca="1" t="shared" si="52"/>
        <v>57</v>
      </c>
      <c r="Q1228" s="15" t="str">
        <f>VLOOKUP(B1228,辅助信息!E:M,9,FALSE)</f>
        <v>ZTWM-CDGS-XS-2024-0134-商投建工达州中医药科技成果示范园项目</v>
      </c>
      <c r="R1228" s="15" t="str">
        <f>_xlfn._xlws.FILTER(辅助信息!D:D,辅助信息!E:E=B1228)</f>
        <v>商投建工达州中医药科技园</v>
      </c>
    </row>
    <row r="1229" hidden="1" spans="2:18">
      <c r="B1229" s="28" t="s">
        <v>47</v>
      </c>
      <c r="C1229" s="58">
        <v>45774</v>
      </c>
      <c r="D1229" s="28" t="str">
        <f>VLOOKUP(B1229,辅助信息!E:K,7,FALSE)</f>
        <v>JWDDCD2025052800131</v>
      </c>
      <c r="E1229" s="28" t="str">
        <f>VLOOKUP(F1229,辅助信息!A:B,2,FALSE)</f>
        <v>螺纹钢</v>
      </c>
      <c r="F1229" s="28" t="s">
        <v>27</v>
      </c>
      <c r="G1229" s="24">
        <v>21</v>
      </c>
      <c r="H1229" s="24">
        <f>_xlfn.XLOOKUP(C1229&amp;F1229&amp;I1229&amp;J1229,'[1]2025年已发货'!$F:$F&amp;'[1]2025年已发货'!$C:$C&amp;'[1]2025年已发货'!$G:$G&amp;'[1]2025年已发货'!$H:$H,'[1]2025年已发货'!$E:$E,"未发货")</f>
        <v>21</v>
      </c>
      <c r="I1229" s="28" t="str">
        <f>VLOOKUP(B1229,辅助信息!E:I,3,FALSE)</f>
        <v>（商投建工达州中医药科技园-1工区）达州市通川区达州中医药职业学院犀牛大道北段</v>
      </c>
      <c r="J1229" s="28" t="str">
        <f>VLOOKUP(B1229,辅助信息!E:I,4,FALSE)</f>
        <v>程黄刚</v>
      </c>
      <c r="K1229" s="28">
        <f>VLOOKUP(J1229,辅助信息!H:I,2,FALSE)</f>
        <v>15108211617</v>
      </c>
      <c r="L1229" s="28" t="str">
        <f>VLOOKUP(B1229,辅助信息!E:J,6,FALSE)</f>
        <v>控制炉批号！多了现场不收！,优先安排达钢,提前联系到场规格及数量</v>
      </c>
      <c r="M1229" s="79">
        <v>45779</v>
      </c>
      <c r="O1229" s="49">
        <f ca="1" t="shared" si="51"/>
        <v>0</v>
      </c>
      <c r="P1229" s="49">
        <f ca="1" t="shared" si="52"/>
        <v>57</v>
      </c>
      <c r="Q1229" s="15" t="str">
        <f>VLOOKUP(B1229,辅助信息!E:M,9,FALSE)</f>
        <v>ZTWM-CDGS-XS-2024-0134-商投建工达州中医药科技成果示范园项目</v>
      </c>
      <c r="R1229" s="15" t="str">
        <f>_xlfn._xlws.FILTER(辅助信息!D:D,辅助信息!E:E=B1229)</f>
        <v>商投建工达州中医药科技园</v>
      </c>
    </row>
    <row r="1230" hidden="1" spans="2:18">
      <c r="B1230" s="28" t="s">
        <v>47</v>
      </c>
      <c r="C1230" s="58">
        <v>45774</v>
      </c>
      <c r="D1230" s="28" t="str">
        <f>VLOOKUP(B1230,辅助信息!E:K,7,FALSE)</f>
        <v>JWDDCD2025052800131</v>
      </c>
      <c r="E1230" s="28" t="str">
        <f>VLOOKUP(F1230,辅助信息!A:B,2,FALSE)</f>
        <v>螺纹钢</v>
      </c>
      <c r="F1230" s="28" t="s">
        <v>32</v>
      </c>
      <c r="G1230" s="24">
        <v>18</v>
      </c>
      <c r="H1230" s="24">
        <f>_xlfn.XLOOKUP(C1230&amp;F1230&amp;I1230&amp;J1230,'[1]2025年已发货'!$F:$F&amp;'[1]2025年已发货'!$C:$C&amp;'[1]2025年已发货'!$G:$G&amp;'[1]2025年已发货'!$H:$H,'[1]2025年已发货'!$E:$E,"未发货")</f>
        <v>13</v>
      </c>
      <c r="I1230" s="28" t="str">
        <f>VLOOKUP(B1230,辅助信息!E:I,3,FALSE)</f>
        <v>（商投建工达州中医药科技园-1工区）达州市通川区达州中医药职业学院犀牛大道北段</v>
      </c>
      <c r="J1230" s="28" t="str">
        <f>VLOOKUP(B1230,辅助信息!E:I,4,FALSE)</f>
        <v>程黄刚</v>
      </c>
      <c r="K1230" s="28">
        <f>VLOOKUP(J1230,辅助信息!H:I,2,FALSE)</f>
        <v>15108211617</v>
      </c>
      <c r="L1230" s="28" t="str">
        <f>VLOOKUP(B1230,辅助信息!E:J,6,FALSE)</f>
        <v>控制炉批号！多了现场不收！,优先安排达钢,提前联系到场规格及数量</v>
      </c>
      <c r="M1230" s="79">
        <v>45779</v>
      </c>
      <c r="O1230" s="49">
        <f ca="1" t="shared" si="51"/>
        <v>0</v>
      </c>
      <c r="P1230" s="49">
        <f ca="1" t="shared" si="52"/>
        <v>57</v>
      </c>
      <c r="Q1230" s="15" t="str">
        <f>VLOOKUP(B1230,辅助信息!E:M,9,FALSE)</f>
        <v>ZTWM-CDGS-XS-2024-0134-商投建工达州中医药科技成果示范园项目</v>
      </c>
      <c r="R1230" s="15" t="str">
        <f>_xlfn._xlws.FILTER(辅助信息!D:D,辅助信息!E:E=B1230)</f>
        <v>商投建工达州中医药科技园</v>
      </c>
    </row>
    <row r="1231" hidden="1" spans="2:18">
      <c r="B1231" s="28" t="s">
        <v>47</v>
      </c>
      <c r="C1231" s="58">
        <v>45774</v>
      </c>
      <c r="D1231" s="28" t="str">
        <f>VLOOKUP(B1231,辅助信息!E:K,7,FALSE)</f>
        <v>JWDDCD2025052800131</v>
      </c>
      <c r="E1231" s="28" t="str">
        <f>VLOOKUP(F1231,辅助信息!A:B,2,FALSE)</f>
        <v>螺纹钢</v>
      </c>
      <c r="F1231" s="28" t="s">
        <v>130</v>
      </c>
      <c r="G1231" s="24">
        <v>3</v>
      </c>
      <c r="H1231" s="24">
        <f>_xlfn.XLOOKUP(C1231&amp;F1231&amp;I1231&amp;J1231,'[1]2025年已发货'!$F:$F&amp;'[1]2025年已发货'!$C:$C&amp;'[1]2025年已发货'!$G:$G&amp;'[1]2025年已发货'!$H:$H,'[1]2025年已发货'!$E:$E,"未发货")</f>
        <v>3</v>
      </c>
      <c r="I1231" s="28" t="str">
        <f>VLOOKUP(B1231,辅助信息!E:I,3,FALSE)</f>
        <v>（商投建工达州中医药科技园-1工区）达州市通川区达州中医药职业学院犀牛大道北段</v>
      </c>
      <c r="J1231" s="28" t="str">
        <f>VLOOKUP(B1231,辅助信息!E:I,4,FALSE)</f>
        <v>程黄刚</v>
      </c>
      <c r="K1231" s="28">
        <f>VLOOKUP(J1231,辅助信息!H:I,2,FALSE)</f>
        <v>15108211617</v>
      </c>
      <c r="L1231" s="28" t="str">
        <f>VLOOKUP(B1231,辅助信息!E:J,6,FALSE)</f>
        <v>控制炉批号！多了现场不收！,优先安排达钢,提前联系到场规格及数量</v>
      </c>
      <c r="M1231" s="79">
        <v>45779</v>
      </c>
      <c r="O1231" s="49">
        <f ca="1" t="shared" si="51"/>
        <v>0</v>
      </c>
      <c r="P1231" s="49">
        <f ca="1" t="shared" si="52"/>
        <v>57</v>
      </c>
      <c r="Q1231" s="15" t="str">
        <f>VLOOKUP(B1231,辅助信息!E:M,9,FALSE)</f>
        <v>ZTWM-CDGS-XS-2024-0134-商投建工达州中医药科技成果示范园项目</v>
      </c>
      <c r="R1231" s="15" t="str">
        <f>_xlfn._xlws.FILTER(辅助信息!D:D,辅助信息!E:E=B1231)</f>
        <v>商投建工达州中医药科技园</v>
      </c>
    </row>
    <row r="1232" hidden="1" spans="2:18">
      <c r="B1232" s="28" t="s">
        <v>47</v>
      </c>
      <c r="C1232" s="58">
        <v>45774</v>
      </c>
      <c r="D1232" s="28" t="str">
        <f>VLOOKUP(B1232,辅助信息!E:K,7,FALSE)</f>
        <v>JWDDCD2025052800131</v>
      </c>
      <c r="E1232" s="28" t="str">
        <f>VLOOKUP(F1232,辅助信息!A:B,2,FALSE)</f>
        <v>螺纹钢</v>
      </c>
      <c r="F1232" s="28" t="s">
        <v>33</v>
      </c>
      <c r="G1232" s="24">
        <v>15</v>
      </c>
      <c r="H1232" s="24">
        <f>_xlfn.XLOOKUP(C1232&amp;F1232&amp;I1232&amp;J1232,'[1]2025年已发货'!$F:$F&amp;'[1]2025年已发货'!$C:$C&amp;'[1]2025年已发货'!$G:$G&amp;'[1]2025年已发货'!$H:$H,'[1]2025年已发货'!$E:$E,"未发货")</f>
        <v>13</v>
      </c>
      <c r="I1232" s="28" t="str">
        <f>VLOOKUP(B1232,辅助信息!E:I,3,FALSE)</f>
        <v>（商投建工达州中医药科技园-1工区）达州市通川区达州中医药职业学院犀牛大道北段</v>
      </c>
      <c r="J1232" s="28" t="str">
        <f>VLOOKUP(B1232,辅助信息!E:I,4,FALSE)</f>
        <v>程黄刚</v>
      </c>
      <c r="K1232" s="28">
        <f>VLOOKUP(J1232,辅助信息!H:I,2,FALSE)</f>
        <v>15108211617</v>
      </c>
      <c r="L1232" s="28" t="str">
        <f>VLOOKUP(B1232,辅助信息!E:J,6,FALSE)</f>
        <v>控制炉批号！多了现场不收！,优先安排达钢,提前联系到场规格及数量</v>
      </c>
      <c r="M1232" s="79">
        <v>45779</v>
      </c>
      <c r="O1232" s="49">
        <f ca="1" t="shared" si="51"/>
        <v>0</v>
      </c>
      <c r="P1232" s="49">
        <f ca="1" t="shared" si="52"/>
        <v>57</v>
      </c>
      <c r="Q1232" s="15" t="str">
        <f>VLOOKUP(B1232,辅助信息!E:M,9,FALSE)</f>
        <v>ZTWM-CDGS-XS-2024-0134-商投建工达州中医药科技成果示范园项目</v>
      </c>
      <c r="R1232" s="15" t="str">
        <f>_xlfn._xlws.FILTER(辅助信息!D:D,辅助信息!E:E=B1232)</f>
        <v>商投建工达州中医药科技园</v>
      </c>
    </row>
    <row r="1233" hidden="1" spans="2:18">
      <c r="B1233" s="28" t="s">
        <v>47</v>
      </c>
      <c r="C1233" s="58">
        <v>45774</v>
      </c>
      <c r="D1233" s="28" t="str">
        <f>VLOOKUP(B1233,辅助信息!E:K,7,FALSE)</f>
        <v>JWDDCD2025052800131</v>
      </c>
      <c r="E1233" s="28" t="str">
        <f>VLOOKUP(F1233,辅助信息!A:B,2,FALSE)</f>
        <v>螺纹钢</v>
      </c>
      <c r="F1233" s="28" t="s">
        <v>28</v>
      </c>
      <c r="G1233" s="24">
        <v>9</v>
      </c>
      <c r="H1233" s="24">
        <f>_xlfn.XLOOKUP(C1233&amp;F1233&amp;I1233&amp;J1233,'[1]2025年已发货'!$F:$F&amp;'[1]2025年已发货'!$C:$C&amp;'[1]2025年已发货'!$G:$G&amp;'[1]2025年已发货'!$H:$H,'[1]2025年已发货'!$E:$E,"未发货")</f>
        <v>9</v>
      </c>
      <c r="I1233" s="28" t="str">
        <f>VLOOKUP(B1233,辅助信息!E:I,3,FALSE)</f>
        <v>（商投建工达州中医药科技园-1工区）达州市通川区达州中医药职业学院犀牛大道北段</v>
      </c>
      <c r="J1233" s="28" t="str">
        <f>VLOOKUP(B1233,辅助信息!E:I,4,FALSE)</f>
        <v>程黄刚</v>
      </c>
      <c r="K1233" s="28">
        <f>VLOOKUP(J1233,辅助信息!H:I,2,FALSE)</f>
        <v>15108211617</v>
      </c>
      <c r="L1233" s="28" t="str">
        <f>VLOOKUP(B1233,辅助信息!E:J,6,FALSE)</f>
        <v>控制炉批号！多了现场不收！,优先安排达钢,提前联系到场规格及数量</v>
      </c>
      <c r="M1233" s="79">
        <v>45779</v>
      </c>
      <c r="O1233" s="49">
        <f ca="1" t="shared" si="51"/>
        <v>0</v>
      </c>
      <c r="P1233" s="49">
        <f ca="1" t="shared" si="52"/>
        <v>57</v>
      </c>
      <c r="Q1233" s="15" t="str">
        <f>VLOOKUP(B1233,辅助信息!E:M,9,FALSE)</f>
        <v>ZTWM-CDGS-XS-2024-0134-商投建工达州中医药科技成果示范园项目</v>
      </c>
      <c r="R1233" s="15" t="str">
        <f>_xlfn._xlws.FILTER(辅助信息!D:D,辅助信息!E:E=B1233)</f>
        <v>商投建工达州中医药科技园</v>
      </c>
    </row>
    <row r="1234" hidden="1" spans="2:18">
      <c r="B1234" s="71" t="s">
        <v>47</v>
      </c>
      <c r="C1234" s="72">
        <v>45774</v>
      </c>
      <c r="D1234" s="71" t="str">
        <f>VLOOKUP(B1234,辅助信息!E:K,7,FALSE)</f>
        <v>JWDDCD2025052800131</v>
      </c>
      <c r="E1234" s="71" t="str">
        <f>VLOOKUP(F1234,辅助信息!A:B,2,FALSE)</f>
        <v>螺纹钢</v>
      </c>
      <c r="F1234" s="71" t="s">
        <v>18</v>
      </c>
      <c r="G1234" s="73">
        <v>9</v>
      </c>
      <c r="H1234" s="24" t="str">
        <f>_xlfn.XLOOKUP(C1234&amp;F1234&amp;I1234&amp;J1234,'[1]2025年已发货'!$F:$F&amp;'[1]2025年已发货'!$C:$C&amp;'[1]2025年已发货'!$G:$G&amp;'[1]2025年已发货'!$H:$H,'[1]2025年已发货'!$E:$E,"未发货")</f>
        <v>未发货</v>
      </c>
      <c r="I1234" s="28" t="str">
        <f>VLOOKUP(B1234,辅助信息!E:I,3,FALSE)</f>
        <v>（商投建工达州中医药科技园-1工区）达州市通川区达州中医药职业学院犀牛大道北段</v>
      </c>
      <c r="J1234" s="28" t="str">
        <f>VLOOKUP(B1234,辅助信息!E:I,4,FALSE)</f>
        <v>程黄刚</v>
      </c>
      <c r="K1234" s="28">
        <f>VLOOKUP(J1234,辅助信息!H:I,2,FALSE)</f>
        <v>15108211617</v>
      </c>
      <c r="L1234" s="28" t="str">
        <f>VLOOKUP(B1234,辅助信息!E:J,6,FALSE)</f>
        <v>控制炉批号！多了现场不收！,优先安排达钢,提前联系到场规格及数量</v>
      </c>
      <c r="M1234" s="79">
        <v>45779</v>
      </c>
      <c r="O1234" s="49">
        <f ca="1" t="shared" si="51"/>
        <v>0</v>
      </c>
      <c r="P1234" s="49">
        <f ca="1" t="shared" si="52"/>
        <v>57</v>
      </c>
      <c r="Q1234" s="15" t="str">
        <f>VLOOKUP(B1234,辅助信息!E:M,9,FALSE)</f>
        <v>ZTWM-CDGS-XS-2024-0134-商投建工达州中医药科技成果示范园项目</v>
      </c>
      <c r="R1234" s="15" t="str">
        <f>_xlfn._xlws.FILTER(辅助信息!D:D,辅助信息!E:E=B1234)</f>
        <v>商投建工达州中医药科技园</v>
      </c>
    </row>
    <row r="1235" hidden="1" spans="1:18">
      <c r="A1235" s="74"/>
      <c r="B1235" s="28" t="s">
        <v>64</v>
      </c>
      <c r="C1235" s="58">
        <v>45773</v>
      </c>
      <c r="D1235" s="98" t="str">
        <f>VLOOKUP(B1235,辅助信息!E:K,7,FALSE)</f>
        <v>JWDDCD2024102400111</v>
      </c>
      <c r="E1235" s="28" t="str">
        <f>VLOOKUP(F1235,辅助信息!A:B,2,FALSE)</f>
        <v>盘螺</v>
      </c>
      <c r="F1235" s="28" t="s">
        <v>26</v>
      </c>
      <c r="G1235" s="24">
        <v>9</v>
      </c>
      <c r="H1235" s="99" t="str">
        <f>_xlfn.XLOOKUP(C1235&amp;F1235&amp;I1235&amp;J1235,'[1]2025年已发货'!$F:$F&amp;'[1]2025年已发货'!$C:$C&amp;'[1]2025年已发货'!$G:$G&amp;'[1]2025年已发货'!$H:$H,'[1]2025年已发货'!$E:$E,"未发货")</f>
        <v>未发货</v>
      </c>
      <c r="I1235" s="28" t="str">
        <f>VLOOKUP(B1235,辅助信息!E:I,3,FALSE)</f>
        <v>（五冶达州国道542项目-三工区桥梁3工段）四川省达州市达川区赵固镇水文村原村委会下300米</v>
      </c>
      <c r="J1235" s="28" t="str">
        <f>VLOOKUP(B1235,辅助信息!E:I,4,FALSE)</f>
        <v>李代茂</v>
      </c>
      <c r="K1235" s="28">
        <f>VLOOKUP(J1235,辅助信息!H:I,2,FALSE)</f>
        <v>18302833536</v>
      </c>
      <c r="L1235" s="27" t="str">
        <f>VLOOKUP(B1235,辅助信息!E:J,6,FALSE)</f>
        <v>五冶建设送货单,送货车型9.6米,装货前联系收货人核实到场规格,没提前告知进场规格现场不给予接收</v>
      </c>
      <c r="M1235" s="79">
        <v>45773</v>
      </c>
      <c r="O1235" s="49">
        <f ca="1" t="shared" ref="O1235:O1270" si="53">IF(OR(M1235="",N1235&lt;&gt;""),"",MAX(M1235-TODAY(),0))</f>
        <v>0</v>
      </c>
      <c r="P1235" s="49">
        <f ca="1" t="shared" si="52"/>
        <v>63</v>
      </c>
      <c r="Q1235" s="50" t="str">
        <f>VLOOKUP(B1235,辅助信息!E:M,9,FALSE)</f>
        <v>ZTWM-CDGS-XS-2024-0181-五冶天府-国道542项目（二批次）</v>
      </c>
      <c r="R1235" s="15" t="str">
        <f>_xlfn._xlws.FILTER(辅助信息!D:D,辅助信息!E:E=B1235)</f>
        <v>五冶达州国道542项目</v>
      </c>
    </row>
    <row r="1236" hidden="1" spans="1:18">
      <c r="A1236" s="74"/>
      <c r="B1236" s="28" t="s">
        <v>64</v>
      </c>
      <c r="C1236" s="58">
        <v>45773</v>
      </c>
      <c r="D1236" s="100" t="str">
        <f>VLOOKUP(B1236,辅助信息!E:K,7,FALSE)</f>
        <v>JWDDCD2024102400111</v>
      </c>
      <c r="E1236" s="28" t="str">
        <f>VLOOKUP(F1236,辅助信息!A:B,2,FALSE)</f>
        <v>螺纹钢</v>
      </c>
      <c r="F1236" s="28" t="s">
        <v>27</v>
      </c>
      <c r="G1236" s="24">
        <v>6</v>
      </c>
      <c r="H1236" s="99" t="str">
        <f>_xlfn.XLOOKUP(C1236&amp;F1236&amp;I1236&amp;J1236,'[1]2025年已发货'!$F:$F&amp;'[1]2025年已发货'!$C:$C&amp;'[1]2025年已发货'!$G:$G&amp;'[1]2025年已发货'!$H:$H,'[1]2025年已发货'!$E:$E,"未发货")</f>
        <v>未发货</v>
      </c>
      <c r="I1236" s="28" t="str">
        <f>VLOOKUP(B1236,辅助信息!E:I,3,FALSE)</f>
        <v>（五冶达州国道542项目-三工区桥梁3工段）四川省达州市达川区赵固镇水文村原村委会下300米</v>
      </c>
      <c r="J1236" s="28" t="str">
        <f>VLOOKUP(B1236,辅助信息!E:I,4,FALSE)</f>
        <v>李代茂</v>
      </c>
      <c r="K1236" s="28">
        <f>VLOOKUP(J1236,辅助信息!H:I,2,FALSE)</f>
        <v>18302833536</v>
      </c>
      <c r="L1236" s="27" t="str">
        <f>VLOOKUP(B1236,辅助信息!E:J,6,FALSE)</f>
        <v>五冶建设送货单,送货车型9.6米,装货前联系收货人核实到场规格,没提前告知进场规格现场不给予接收</v>
      </c>
      <c r="M1236" s="79">
        <v>45773</v>
      </c>
      <c r="O1236" s="49">
        <f ca="1" t="shared" si="53"/>
        <v>0</v>
      </c>
      <c r="P1236" s="49">
        <f ca="1" t="shared" si="52"/>
        <v>63</v>
      </c>
      <c r="Q1236" s="50" t="str">
        <f>VLOOKUP(B1236,辅助信息!E:M,9,FALSE)</f>
        <v>ZTWM-CDGS-XS-2024-0181-五冶天府-国道542项目（二批次）</v>
      </c>
      <c r="R1236" s="15" t="str">
        <f>_xlfn._xlws.FILTER(辅助信息!D:D,辅助信息!E:E=B1236)</f>
        <v>五冶达州国道542项目</v>
      </c>
    </row>
    <row r="1237" hidden="1" spans="1:18">
      <c r="A1237" s="74"/>
      <c r="B1237" s="28" t="s">
        <v>64</v>
      </c>
      <c r="C1237" s="58">
        <v>45773</v>
      </c>
      <c r="D1237" s="100" t="str">
        <f>VLOOKUP(B1237,辅助信息!E:K,7,FALSE)</f>
        <v>JWDDCD2024102400111</v>
      </c>
      <c r="E1237" s="28" t="str">
        <f>VLOOKUP(F1237,辅助信息!A:B,2,FALSE)</f>
        <v>螺纹钢</v>
      </c>
      <c r="F1237" s="28" t="s">
        <v>19</v>
      </c>
      <c r="G1237" s="24">
        <v>21</v>
      </c>
      <c r="H1237" s="99" t="str">
        <f>_xlfn.XLOOKUP(C1237&amp;F1237&amp;I1237&amp;J1237,'[1]2025年已发货'!$F:$F&amp;'[1]2025年已发货'!$C:$C&amp;'[1]2025年已发货'!$G:$G&amp;'[1]2025年已发货'!$H:$H,'[1]2025年已发货'!$E:$E,"未发货")</f>
        <v>未发货</v>
      </c>
      <c r="I1237" s="28" t="str">
        <f>VLOOKUP(B1237,辅助信息!E:I,3,FALSE)</f>
        <v>（五冶达州国道542项目-三工区桥梁3工段）四川省达州市达川区赵固镇水文村原村委会下300米</v>
      </c>
      <c r="J1237" s="28" t="str">
        <f>VLOOKUP(B1237,辅助信息!E:I,4,FALSE)</f>
        <v>李代茂</v>
      </c>
      <c r="K1237" s="28">
        <f>VLOOKUP(J1237,辅助信息!H:I,2,FALSE)</f>
        <v>18302833536</v>
      </c>
      <c r="L1237" s="27" t="str">
        <f>VLOOKUP(B1237,辅助信息!E:J,6,FALSE)</f>
        <v>五冶建设送货单,送货车型9.6米,装货前联系收货人核实到场规格,没提前告知进场规格现场不给予接收</v>
      </c>
      <c r="M1237" s="79">
        <v>45773</v>
      </c>
      <c r="O1237" s="49">
        <f ca="1" t="shared" si="53"/>
        <v>0</v>
      </c>
      <c r="P1237" s="49">
        <f ca="1" t="shared" si="52"/>
        <v>63</v>
      </c>
      <c r="Q1237" s="50" t="str">
        <f>VLOOKUP(B1237,辅助信息!E:M,9,FALSE)</f>
        <v>ZTWM-CDGS-XS-2024-0181-五冶天府-国道542项目（二批次）</v>
      </c>
      <c r="R1237" s="15" t="str">
        <f>_xlfn._xlws.FILTER(辅助信息!D:D,辅助信息!E:E=B1237)</f>
        <v>五冶达州国道542项目</v>
      </c>
    </row>
    <row r="1238" hidden="1" spans="1:18">
      <c r="A1238" s="74"/>
      <c r="B1238" s="28" t="s">
        <v>64</v>
      </c>
      <c r="C1238" s="58">
        <v>45773</v>
      </c>
      <c r="D1238" s="100" t="str">
        <f>VLOOKUP(B1238,辅助信息!E:K,7,FALSE)</f>
        <v>JWDDCD2024102400111</v>
      </c>
      <c r="E1238" s="28" t="str">
        <f>VLOOKUP(F1238,辅助信息!A:B,2,FALSE)</f>
        <v>螺纹钢</v>
      </c>
      <c r="F1238" s="28" t="s">
        <v>65</v>
      </c>
      <c r="G1238" s="24">
        <v>12</v>
      </c>
      <c r="H1238" s="99" t="str">
        <f>_xlfn.XLOOKUP(C1238&amp;F1238&amp;I1238&amp;J1238,'[1]2025年已发货'!$F:$F&amp;'[1]2025年已发货'!$C:$C&amp;'[1]2025年已发货'!$G:$G&amp;'[1]2025年已发货'!$H:$H,'[1]2025年已发货'!$E:$E,"未发货")</f>
        <v>未发货</v>
      </c>
      <c r="I1238" s="28" t="str">
        <f>VLOOKUP(B1238,辅助信息!E:I,3,FALSE)</f>
        <v>（五冶达州国道542项目-三工区桥梁3工段）四川省达州市达川区赵固镇水文村原村委会下300米</v>
      </c>
      <c r="J1238" s="28" t="str">
        <f>VLOOKUP(B1238,辅助信息!E:I,4,FALSE)</f>
        <v>李代茂</v>
      </c>
      <c r="K1238" s="28">
        <f>VLOOKUP(J1238,辅助信息!H:I,2,FALSE)</f>
        <v>18302833536</v>
      </c>
      <c r="L1238" s="27" t="str">
        <f>VLOOKUP(B1238,辅助信息!E:J,6,FALSE)</f>
        <v>五冶建设送货单,送货车型9.6米,装货前联系收货人核实到场规格,没提前告知进场规格现场不给予接收</v>
      </c>
      <c r="M1238" s="79">
        <v>45773</v>
      </c>
      <c r="O1238" s="49">
        <f ca="1" t="shared" si="53"/>
        <v>0</v>
      </c>
      <c r="P1238" s="49">
        <f ca="1" t="shared" si="52"/>
        <v>63</v>
      </c>
      <c r="Q1238" s="50" t="str">
        <f>VLOOKUP(B1238,辅助信息!E:M,9,FALSE)</f>
        <v>ZTWM-CDGS-XS-2024-0181-五冶天府-国道542项目（二批次）</v>
      </c>
      <c r="R1238" s="15" t="str">
        <f>_xlfn._xlws.FILTER(辅助信息!D:D,辅助信息!E:E=B1238)</f>
        <v>五冶达州国道542项目</v>
      </c>
    </row>
    <row r="1239" hidden="1" spans="1:18">
      <c r="A1239" s="74"/>
      <c r="B1239" s="28" t="s">
        <v>64</v>
      </c>
      <c r="C1239" s="58">
        <v>45773</v>
      </c>
      <c r="D1239" s="100" t="str">
        <f>VLOOKUP(B1239,辅助信息!E:K,7,FALSE)</f>
        <v>JWDDCD2024102400111</v>
      </c>
      <c r="E1239" s="28" t="str">
        <f>VLOOKUP(F1239,辅助信息!A:B,2,FALSE)</f>
        <v>螺纹钢</v>
      </c>
      <c r="F1239" s="28" t="s">
        <v>52</v>
      </c>
      <c r="G1239" s="24">
        <v>15</v>
      </c>
      <c r="H1239" s="99" t="str">
        <f>_xlfn.XLOOKUP(C1239&amp;F1239&amp;I1239&amp;J1239,'[1]2025年已发货'!$F:$F&amp;'[1]2025年已发货'!$C:$C&amp;'[1]2025年已发货'!$G:$G&amp;'[1]2025年已发货'!$H:$H,'[1]2025年已发货'!$E:$E,"未发货")</f>
        <v>未发货</v>
      </c>
      <c r="I1239" s="28" t="str">
        <f>VLOOKUP(B1239,辅助信息!E:I,3,FALSE)</f>
        <v>（五冶达州国道542项目-三工区桥梁3工段）四川省达州市达川区赵固镇水文村原村委会下300米</v>
      </c>
      <c r="J1239" s="28" t="str">
        <f>VLOOKUP(B1239,辅助信息!E:I,4,FALSE)</f>
        <v>李代茂</v>
      </c>
      <c r="K1239" s="28">
        <f>VLOOKUP(J1239,辅助信息!H:I,2,FALSE)</f>
        <v>18302833536</v>
      </c>
      <c r="L1239" s="27" t="str">
        <f>VLOOKUP(B1239,辅助信息!E:J,6,FALSE)</f>
        <v>五冶建设送货单,送货车型9.6米,装货前联系收货人核实到场规格,没提前告知进场规格现场不给予接收</v>
      </c>
      <c r="M1239" s="79">
        <v>45773</v>
      </c>
      <c r="O1239" s="49">
        <f ca="1" t="shared" si="53"/>
        <v>0</v>
      </c>
      <c r="P1239" s="49">
        <f ca="1" t="shared" si="52"/>
        <v>63</v>
      </c>
      <c r="Q1239" s="50" t="str">
        <f>VLOOKUP(B1239,辅助信息!E:M,9,FALSE)</f>
        <v>ZTWM-CDGS-XS-2024-0181-五冶天府-国道542项目（二批次）</v>
      </c>
      <c r="R1239" s="15" t="str">
        <f>_xlfn._xlws.FILTER(辅助信息!D:D,辅助信息!E:E=B1239)</f>
        <v>五冶达州国道542项目</v>
      </c>
    </row>
    <row r="1240" hidden="1" spans="1:18">
      <c r="A1240" s="74"/>
      <c r="B1240" s="28" t="s">
        <v>70</v>
      </c>
      <c r="C1240" s="58">
        <v>45773</v>
      </c>
      <c r="D1240" s="100" t="str">
        <f>VLOOKUP(B1240,辅助信息!E:K,7,FALSE)</f>
        <v>JWDDCD2024102400111</v>
      </c>
      <c r="E1240" s="28" t="str">
        <f>VLOOKUP(F1240,辅助信息!A:B,2,FALSE)</f>
        <v>螺纹钢</v>
      </c>
      <c r="F1240" s="28" t="s">
        <v>27</v>
      </c>
      <c r="G1240" s="24">
        <v>8</v>
      </c>
      <c r="H1240" s="99" t="str">
        <f>_xlfn.XLOOKUP(C1240&amp;F1240&amp;I1240&amp;J1240,'[1]2025年已发货'!$F:$F&amp;'[1]2025年已发货'!$C:$C&amp;'[1]2025年已发货'!$G:$G&amp;'[1]2025年已发货'!$H:$H,'[1]2025年已发货'!$E:$E,"未发货")</f>
        <v>未发货</v>
      </c>
      <c r="I1240" s="28" t="str">
        <f>VLOOKUP(B1240,辅助信息!E:I,3,FALSE)</f>
        <v>（五冶达州国道542项目-一工区路基二工段）四川省达州市达川区石桥镇列宁街熊家营</v>
      </c>
      <c r="J1240" s="28" t="str">
        <f>VLOOKUP(B1240,辅助信息!E:I,4,FALSE)</f>
        <v>黄纯益</v>
      </c>
      <c r="K1240" s="28">
        <f>VLOOKUP(J1240,辅助信息!H:I,2,FALSE)</f>
        <v>13518257339</v>
      </c>
      <c r="L1240" s="27" t="str">
        <f>VLOOKUP(B1240,辅助信息!E:J,6,FALSE)</f>
        <v>五冶建设送货单,送货车型13米(不要高栏车),装货前联系收货人核实到场规格,没提前告知进场规格现场不给予接收</v>
      </c>
      <c r="M1240" s="79">
        <v>45773</v>
      </c>
      <c r="O1240" s="49">
        <f ca="1" t="shared" si="53"/>
        <v>0</v>
      </c>
      <c r="P1240" s="49">
        <f ca="1" t="shared" si="52"/>
        <v>63</v>
      </c>
      <c r="Q1240" s="50" t="str">
        <f>VLOOKUP(B1240,辅助信息!E:M,9,FALSE)</f>
        <v>ZTWM-CDGS-XS-2024-0181-五冶天府-国道542项目（二批次）</v>
      </c>
      <c r="R1240" s="15" t="str">
        <f>_xlfn._xlws.FILTER(辅助信息!D:D,辅助信息!E:E=B1240)</f>
        <v>五冶达州国道542项目</v>
      </c>
    </row>
    <row r="1241" hidden="1" spans="1:18">
      <c r="A1241" s="74"/>
      <c r="B1241" s="28" t="s">
        <v>87</v>
      </c>
      <c r="C1241" s="58">
        <v>45773</v>
      </c>
      <c r="D1241" s="100" t="str">
        <f>VLOOKUP(B1241,辅助信息!E:K,7,FALSE)</f>
        <v>JWDDCD2024102400111</v>
      </c>
      <c r="E1241" s="28" t="str">
        <f>VLOOKUP(F1241,辅助信息!A:B,2,FALSE)</f>
        <v>螺纹钢</v>
      </c>
      <c r="F1241" s="28" t="s">
        <v>27</v>
      </c>
      <c r="G1241" s="24">
        <v>24</v>
      </c>
      <c r="H1241" s="99" t="str">
        <f>_xlfn.XLOOKUP(C1241&amp;F1241&amp;I1241&amp;J1241,'[1]2025年已发货'!$F:$F&amp;'[1]2025年已发货'!$C:$C&amp;'[1]2025年已发货'!$G:$G&amp;'[1]2025年已发货'!$H:$H,'[1]2025年已发货'!$E:$E,"未发货")</f>
        <v>未发货</v>
      </c>
      <c r="I1241" s="28" t="str">
        <f>VLOOKUP(B1241,辅助信息!E:I,3,FALSE)</f>
        <v>（五冶达州国道542项目-一工区桥梁二工段）四川省达州市达川区达川区石梯镇石成村</v>
      </c>
      <c r="J1241" s="28" t="str">
        <f>VLOOKUP(B1241,辅助信息!E:I,4,FALSE)</f>
        <v>夏树彬</v>
      </c>
      <c r="K1241" s="28">
        <f>VLOOKUP(J1241,辅助信息!H:I,2,FALSE)</f>
        <v>13518183653</v>
      </c>
      <c r="L1241" s="27" t="str">
        <f>VLOOKUP(B1241,辅助信息!E:J,6,FALSE)</f>
        <v>五冶建设送货单,送货车型9.6米,装货前联系收货人核实到场规格,没提前告知进场规格现场不给予接收</v>
      </c>
      <c r="M1241" s="79">
        <v>45773</v>
      </c>
      <c r="O1241" s="49">
        <f ca="1" t="shared" si="53"/>
        <v>0</v>
      </c>
      <c r="P1241" s="49">
        <f ca="1" t="shared" si="52"/>
        <v>63</v>
      </c>
      <c r="Q1241" s="50" t="str">
        <f>VLOOKUP(B1241,辅助信息!E:M,9,FALSE)</f>
        <v>ZTWM-CDGS-XS-2024-0181-五冶天府-国道542项目（二批次）</v>
      </c>
      <c r="R1241" s="15" t="str">
        <f>_xlfn._xlws.FILTER(辅助信息!D:D,辅助信息!E:E=B1241)</f>
        <v>五冶达州国道542项目</v>
      </c>
    </row>
    <row r="1242" hidden="1" spans="1:18">
      <c r="A1242" s="74"/>
      <c r="B1242" s="28" t="s">
        <v>87</v>
      </c>
      <c r="C1242" s="58">
        <v>45773</v>
      </c>
      <c r="D1242" s="100" t="str">
        <f>VLOOKUP(B1242,辅助信息!E:K,7,FALSE)</f>
        <v>JWDDCD2024102400111</v>
      </c>
      <c r="E1242" s="28" t="str">
        <f>VLOOKUP(F1242,辅助信息!A:B,2,FALSE)</f>
        <v>螺纹钢</v>
      </c>
      <c r="F1242" s="28" t="s">
        <v>19</v>
      </c>
      <c r="G1242" s="24">
        <v>12</v>
      </c>
      <c r="H1242" s="99" t="str">
        <f>_xlfn.XLOOKUP(C1242&amp;F1242&amp;I1242&amp;J1242,'[1]2025年已发货'!$F:$F&amp;'[1]2025年已发货'!$C:$C&amp;'[1]2025年已发货'!$G:$G&amp;'[1]2025年已发货'!$H:$H,'[1]2025年已发货'!$E:$E,"未发货")</f>
        <v>未发货</v>
      </c>
      <c r="I1242" s="28" t="str">
        <f>VLOOKUP(B1242,辅助信息!E:I,3,FALSE)</f>
        <v>（五冶达州国道542项目-一工区桥梁二工段）四川省达州市达川区达川区石梯镇石成村</v>
      </c>
      <c r="J1242" s="28" t="str">
        <f>VLOOKUP(B1242,辅助信息!E:I,4,FALSE)</f>
        <v>夏树彬</v>
      </c>
      <c r="K1242" s="28">
        <f>VLOOKUP(J1242,辅助信息!H:I,2,FALSE)</f>
        <v>13518183653</v>
      </c>
      <c r="L1242" s="27" t="str">
        <f>VLOOKUP(B1242,辅助信息!E:J,6,FALSE)</f>
        <v>五冶建设送货单,送货车型9.6米,装货前联系收货人核实到场规格,没提前告知进场规格现场不给予接收</v>
      </c>
      <c r="M1242" s="79">
        <v>45773</v>
      </c>
      <c r="O1242" s="49">
        <f ca="1" t="shared" si="53"/>
        <v>0</v>
      </c>
      <c r="P1242" s="49">
        <f ca="1" t="shared" si="52"/>
        <v>63</v>
      </c>
      <c r="Q1242" s="50" t="str">
        <f>VLOOKUP(B1242,辅助信息!E:M,9,FALSE)</f>
        <v>ZTWM-CDGS-XS-2024-0181-五冶天府-国道542项目（二批次）</v>
      </c>
      <c r="R1242" s="15" t="str">
        <f>_xlfn._xlws.FILTER(辅助信息!D:D,辅助信息!E:E=B1242)</f>
        <v>五冶达州国道542项目</v>
      </c>
    </row>
    <row r="1243" hidden="1" spans="1:18">
      <c r="A1243" s="74"/>
      <c r="B1243" s="28" t="s">
        <v>29</v>
      </c>
      <c r="C1243" s="58">
        <v>45773</v>
      </c>
      <c r="D1243" s="100" t="str">
        <f>VLOOKUP(B1243,辅助信息!E:K,7,FALSE)</f>
        <v>JWDDCD2024102400111</v>
      </c>
      <c r="E1243" s="28" t="str">
        <f>VLOOKUP(F1243,辅助信息!A:B,2,FALSE)</f>
        <v>螺纹钢</v>
      </c>
      <c r="F1243" s="28" t="s">
        <v>28</v>
      </c>
      <c r="G1243" s="24">
        <v>27</v>
      </c>
      <c r="H1243" s="99" t="str">
        <f>_xlfn.XLOOKUP(C1243&amp;F1243&amp;I1243&amp;J1243,'[1]2025年已发货'!$F:$F&amp;'[1]2025年已发货'!$C:$C&amp;'[1]2025年已发货'!$G:$G&amp;'[1]2025年已发货'!$H:$H,'[1]2025年已发货'!$E:$E,"未发货")</f>
        <v>未发货</v>
      </c>
      <c r="I1243" s="28" t="str">
        <f>VLOOKUP(B1243,辅助信息!E:I,3,FALSE)</f>
        <v>（五冶达州国道542项目-二工区黄家湾隧道工段）四川省达州市达川区赵固镇黄家坡</v>
      </c>
      <c r="J1243" s="28" t="str">
        <f>VLOOKUP(B1243,辅助信息!E:I,4,FALSE)</f>
        <v>罗永方</v>
      </c>
      <c r="K1243" s="28">
        <f>VLOOKUP(J1243,辅助信息!H:I,2,FALSE)</f>
        <v>13551450899</v>
      </c>
      <c r="L1243" s="27" t="str">
        <f>VLOOKUP(B1243,辅助信息!E:J,6,FALSE)</f>
        <v>五冶建设送货单,4份材质书,送货车型9.6米,装货前联系收货人核实到场规格,没提前告知进场规格现场不给予接收</v>
      </c>
      <c r="M1243" s="79">
        <v>45773</v>
      </c>
      <c r="O1243" s="49">
        <f ca="1" t="shared" si="53"/>
        <v>0</v>
      </c>
      <c r="P1243" s="49">
        <f ca="1" t="shared" si="52"/>
        <v>63</v>
      </c>
      <c r="Q1243" s="50" t="str">
        <f>VLOOKUP(B1243,辅助信息!E:M,9,FALSE)</f>
        <v>ZTWM-CDGS-XS-2024-0181-五冶天府-国道542项目（二批次）</v>
      </c>
      <c r="R1243" s="15" t="str">
        <f>_xlfn._xlws.FILTER(辅助信息!D:D,辅助信息!E:E=B1243)</f>
        <v>五冶达州国道542项目</v>
      </c>
    </row>
    <row r="1244" hidden="1" spans="1:18">
      <c r="A1244" s="74"/>
      <c r="B1244" s="28" t="s">
        <v>78</v>
      </c>
      <c r="C1244" s="58">
        <v>45773</v>
      </c>
      <c r="D1244" s="100" t="str">
        <f>VLOOKUP(B1244,辅助信息!E:K,7,FALSE)</f>
        <v>JWDDCD2024102400111</v>
      </c>
      <c r="E1244" s="28" t="str">
        <f>VLOOKUP(F1244,辅助信息!A:B,2,FALSE)</f>
        <v>螺纹钢</v>
      </c>
      <c r="F1244" s="28" t="s">
        <v>27</v>
      </c>
      <c r="G1244" s="24">
        <v>3</v>
      </c>
      <c r="H1244" s="99" t="str">
        <f>_xlfn.XLOOKUP(C1244&amp;F1244&amp;I1244&amp;J1244,'[1]2025年已发货'!$F:$F&amp;'[1]2025年已发货'!$C:$C&amp;'[1]2025年已发货'!$G:$G&amp;'[1]2025年已发货'!$H:$H,'[1]2025年已发货'!$E:$E,"未发货")</f>
        <v>未发货</v>
      </c>
      <c r="I1244" s="28" t="str">
        <f>VLOOKUP(B1244,辅助信息!E:I,3,FALSE)</f>
        <v>（五冶达州国道542项目-二工区巴河特大桥工段-4号墩）达州市达川区桥湾镇陈余村</v>
      </c>
      <c r="J1244" s="28" t="str">
        <f>VLOOKUP(B1244,辅助信息!E:I,4,FALSE)</f>
        <v>谭福中</v>
      </c>
      <c r="K1244" s="28">
        <f>VLOOKUP(J1244,辅助信息!H:I,2,FALSE)</f>
        <v>15828538619</v>
      </c>
      <c r="L1244" s="27" t="str">
        <f>VLOOKUP(B1244,辅助信息!E:J,6,FALSE)</f>
        <v>五冶建设送货单,4份材质书,送货车型9.6米,装货前联系收货人核实到场规格,没提前告知进场规格现场不给予接收</v>
      </c>
      <c r="M1244" s="79">
        <v>45773</v>
      </c>
      <c r="O1244" s="49">
        <f ca="1" t="shared" si="53"/>
        <v>0</v>
      </c>
      <c r="P1244" s="49">
        <f ca="1" t="shared" si="52"/>
        <v>63</v>
      </c>
      <c r="Q1244" s="50" t="str">
        <f>VLOOKUP(B1244,辅助信息!E:M,9,FALSE)</f>
        <v>ZTWM-CDGS-XS-2024-0181-五冶天府-国道542项目（二批次）</v>
      </c>
      <c r="R1244" s="15" t="str">
        <f>_xlfn._xlws.FILTER(辅助信息!D:D,辅助信息!E:E=B1244)</f>
        <v>五冶达州国道542项目</v>
      </c>
    </row>
    <row r="1245" hidden="1" spans="1:18">
      <c r="A1245" s="74"/>
      <c r="B1245" s="28" t="s">
        <v>78</v>
      </c>
      <c r="C1245" s="58">
        <v>45773</v>
      </c>
      <c r="D1245" s="100" t="str">
        <f>VLOOKUP(B1245,辅助信息!E:K,7,FALSE)</f>
        <v>JWDDCD2024102400111</v>
      </c>
      <c r="E1245" s="28" t="str">
        <f>VLOOKUP(F1245,辅助信息!A:B,2,FALSE)</f>
        <v>螺纹钢</v>
      </c>
      <c r="F1245" s="28" t="s">
        <v>33</v>
      </c>
      <c r="G1245" s="24">
        <v>30</v>
      </c>
      <c r="H1245" s="99" t="str">
        <f>_xlfn.XLOOKUP(C1245&amp;F1245&amp;I1245&amp;J1245,'[1]2025年已发货'!$F:$F&amp;'[1]2025年已发货'!$C:$C&amp;'[1]2025年已发货'!$G:$G&amp;'[1]2025年已发货'!$H:$H,'[1]2025年已发货'!$E:$E,"未发货")</f>
        <v>未发货</v>
      </c>
      <c r="I1245" s="28" t="str">
        <f>VLOOKUP(B1245,辅助信息!E:I,3,FALSE)</f>
        <v>（五冶达州国道542项目-二工区巴河特大桥工段-4号墩）达州市达川区桥湾镇陈余村</v>
      </c>
      <c r="J1245" s="28" t="str">
        <f>VLOOKUP(B1245,辅助信息!E:I,4,FALSE)</f>
        <v>谭福中</v>
      </c>
      <c r="K1245" s="28">
        <f>VLOOKUP(J1245,辅助信息!H:I,2,FALSE)</f>
        <v>15828538619</v>
      </c>
      <c r="L1245" s="27" t="str">
        <f>VLOOKUP(B1245,辅助信息!E:J,6,FALSE)</f>
        <v>五冶建设送货单,4份材质书,送货车型9.6米,装货前联系收货人核实到场规格,没提前告知进场规格现场不给予接收</v>
      </c>
      <c r="M1245" s="79">
        <v>45773</v>
      </c>
      <c r="O1245" s="49">
        <f ca="1" t="shared" si="53"/>
        <v>0</v>
      </c>
      <c r="P1245" s="49">
        <f ca="1" t="shared" si="52"/>
        <v>63</v>
      </c>
      <c r="Q1245" s="50" t="str">
        <f>VLOOKUP(B1245,辅助信息!E:M,9,FALSE)</f>
        <v>ZTWM-CDGS-XS-2024-0181-五冶天府-国道542项目（二批次）</v>
      </c>
      <c r="R1245" s="15" t="str">
        <f>_xlfn._xlws.FILTER(辅助信息!D:D,辅助信息!E:E=B1245)</f>
        <v>五冶达州国道542项目</v>
      </c>
    </row>
    <row r="1246" hidden="1" spans="1:18">
      <c r="A1246" s="65"/>
      <c r="B1246" s="28" t="s">
        <v>78</v>
      </c>
      <c r="C1246" s="58">
        <v>45773</v>
      </c>
      <c r="D1246" s="100" t="str">
        <f>VLOOKUP(B1246,辅助信息!E:K,7,FALSE)</f>
        <v>JWDDCD2024102400111</v>
      </c>
      <c r="E1246" s="28" t="str">
        <f>VLOOKUP(F1246,辅助信息!A:B,2,FALSE)</f>
        <v>螺纹钢</v>
      </c>
      <c r="F1246" s="28" t="s">
        <v>28</v>
      </c>
      <c r="G1246" s="24">
        <v>3</v>
      </c>
      <c r="H1246" s="99" t="str">
        <f>_xlfn.XLOOKUP(C1246&amp;F1246&amp;I1246&amp;J1246,'[1]2025年已发货'!$F:$F&amp;'[1]2025年已发货'!$C:$C&amp;'[1]2025年已发货'!$G:$G&amp;'[1]2025年已发货'!$H:$H,'[1]2025年已发货'!$E:$E,"未发货")</f>
        <v>未发货</v>
      </c>
      <c r="I1246" s="28" t="str">
        <f>VLOOKUP(B1246,辅助信息!E:I,3,FALSE)</f>
        <v>（五冶达州国道542项目-二工区巴河特大桥工段-4号墩）达州市达川区桥湾镇陈余村</v>
      </c>
      <c r="J1246" s="28" t="str">
        <f>VLOOKUP(B1246,辅助信息!E:I,4,FALSE)</f>
        <v>谭福中</v>
      </c>
      <c r="K1246" s="28">
        <f>VLOOKUP(J1246,辅助信息!H:I,2,FALSE)</f>
        <v>15828538619</v>
      </c>
      <c r="L1246" s="27" t="str">
        <f>VLOOKUP(B1246,辅助信息!E:J,6,FALSE)</f>
        <v>五冶建设送货单,4份材质书,送货车型9.6米,装货前联系收货人核实到场规格,没提前告知进场规格现场不给予接收</v>
      </c>
      <c r="M1246" s="79">
        <v>45773</v>
      </c>
      <c r="O1246" s="49">
        <f ca="1" t="shared" si="53"/>
        <v>0</v>
      </c>
      <c r="P1246" s="49">
        <f ca="1" t="shared" si="52"/>
        <v>63</v>
      </c>
      <c r="Q1246" s="50" t="str">
        <f>VLOOKUP(B1246,辅助信息!E:M,9,FALSE)</f>
        <v>ZTWM-CDGS-XS-2024-0181-五冶天府-国道542项目（二批次）</v>
      </c>
      <c r="R1246" s="15" t="str">
        <f>_xlfn._xlws.FILTER(辅助信息!D:D,辅助信息!E:E=B1246)</f>
        <v>五冶达州国道542项目</v>
      </c>
    </row>
    <row r="1247" hidden="1" spans="1:18">
      <c r="A1247" s="65"/>
      <c r="B1247" s="28" t="s">
        <v>54</v>
      </c>
      <c r="C1247" s="58">
        <v>45773</v>
      </c>
      <c r="D1247" s="100" t="str">
        <f>VLOOKUP(B1247,辅助信息!E:K,7,FALSE)</f>
        <v>JWDDCD2024102400111</v>
      </c>
      <c r="E1247" s="28" t="str">
        <f>VLOOKUP(F1247,辅助信息!A:B,2,FALSE)</f>
        <v>螺纹钢</v>
      </c>
      <c r="F1247" s="28" t="s">
        <v>27</v>
      </c>
      <c r="G1247" s="24">
        <v>26</v>
      </c>
      <c r="H1247" s="99" t="str">
        <f>_xlfn.XLOOKUP(C1247&amp;F1247&amp;I1247&amp;J1247,'[1]2025年已发货'!$F:$F&amp;'[1]2025年已发货'!$C:$C&amp;'[1]2025年已发货'!$G:$G&amp;'[1]2025年已发货'!$H:$H,'[1]2025年已发货'!$E:$E,"未发货")</f>
        <v>未发货</v>
      </c>
      <c r="I1247" s="28" t="str">
        <f>VLOOKUP(B1247,辅助信息!E:I,3,FALSE)</f>
        <v>（五冶达州国道542项目-二工区巴河特大桥工段-5号墩）四川省达州市达川区石梯镇固家村村民委员会</v>
      </c>
      <c r="J1247" s="28" t="str">
        <f>VLOOKUP(B1247,辅助信息!E:I,4,FALSE)</f>
        <v>谭福中</v>
      </c>
      <c r="K1247" s="28">
        <f>VLOOKUP(J1247,辅助信息!H:I,2,FALSE)</f>
        <v>15828538619</v>
      </c>
      <c r="L1247" s="27" t="str">
        <f>VLOOKUP(B1247,辅助信息!E:J,6,FALSE)</f>
        <v>五冶建设送货单,4份材质书,送货车型13米,装货前联系收货人核实到场规格,没提前告知进场规格现场不给予接收</v>
      </c>
      <c r="M1247" s="79">
        <v>45773</v>
      </c>
      <c r="O1247" s="49">
        <f ca="1" t="shared" si="53"/>
        <v>0</v>
      </c>
      <c r="P1247" s="49">
        <f ca="1" t="shared" si="52"/>
        <v>63</v>
      </c>
      <c r="Q1247" s="50" t="str">
        <f>VLOOKUP(B1247,辅助信息!E:M,9,FALSE)</f>
        <v>ZTWM-CDGS-XS-2024-0181-五冶天府-国道542项目（二批次）</v>
      </c>
      <c r="R1247" s="15" t="str">
        <f>_xlfn._xlws.FILTER(辅助信息!D:D,辅助信息!E:E=B1247)</f>
        <v>五冶达州国道542项目</v>
      </c>
    </row>
    <row r="1248" hidden="1" spans="1:18">
      <c r="A1248" s="65"/>
      <c r="B1248" s="28" t="s">
        <v>54</v>
      </c>
      <c r="C1248" s="58">
        <v>45773</v>
      </c>
      <c r="D1248" s="100" t="str">
        <f>VLOOKUP(B1248,辅助信息!E:K,7,FALSE)</f>
        <v>JWDDCD2024102400111</v>
      </c>
      <c r="E1248" s="28" t="str">
        <f>VLOOKUP(F1248,辅助信息!A:B,2,FALSE)</f>
        <v>螺纹钢</v>
      </c>
      <c r="F1248" s="28" t="s">
        <v>32</v>
      </c>
      <c r="G1248" s="24">
        <v>33</v>
      </c>
      <c r="H1248" s="99" t="str">
        <f>_xlfn.XLOOKUP(C1248&amp;F1248&amp;I1248&amp;J1248,'[1]2025年已发货'!$F:$F&amp;'[1]2025年已发货'!$C:$C&amp;'[1]2025年已发货'!$G:$G&amp;'[1]2025年已发货'!$H:$H,'[1]2025年已发货'!$E:$E,"未发货")</f>
        <v>未发货</v>
      </c>
      <c r="I1248" s="28" t="str">
        <f>VLOOKUP(B1248,辅助信息!E:I,3,FALSE)</f>
        <v>（五冶达州国道542项目-二工区巴河特大桥工段-5号墩）四川省达州市达川区石梯镇固家村村民委员会</v>
      </c>
      <c r="J1248" s="28" t="str">
        <f>VLOOKUP(B1248,辅助信息!E:I,4,FALSE)</f>
        <v>谭福中</v>
      </c>
      <c r="K1248" s="28">
        <f>VLOOKUP(J1248,辅助信息!H:I,2,FALSE)</f>
        <v>15828538619</v>
      </c>
      <c r="L1248" s="27" t="str">
        <f>VLOOKUP(B1248,辅助信息!E:J,6,FALSE)</f>
        <v>五冶建设送货单,4份材质书,送货车型13米,装货前联系收货人核实到场规格,没提前告知进场规格现场不给予接收</v>
      </c>
      <c r="M1248" s="79">
        <v>45773</v>
      </c>
      <c r="O1248" s="49">
        <f ca="1" t="shared" si="53"/>
        <v>0</v>
      </c>
      <c r="P1248" s="49">
        <f ca="1" t="shared" si="52"/>
        <v>63</v>
      </c>
      <c r="Q1248" s="50" t="str">
        <f>VLOOKUP(B1248,辅助信息!E:M,9,FALSE)</f>
        <v>ZTWM-CDGS-XS-2024-0181-五冶天府-国道542项目（二批次）</v>
      </c>
      <c r="R1248" s="15" t="str">
        <f>_xlfn._xlws.FILTER(辅助信息!D:D,辅助信息!E:E=B1248)</f>
        <v>五冶达州国道542项目</v>
      </c>
    </row>
    <row r="1249" hidden="1" spans="1:18">
      <c r="A1249" s="65"/>
      <c r="B1249" s="28" t="s">
        <v>54</v>
      </c>
      <c r="C1249" s="58">
        <v>45773</v>
      </c>
      <c r="D1249" s="100" t="str">
        <f>VLOOKUP(B1249,辅助信息!E:K,7,FALSE)</f>
        <v>JWDDCD2024102400111</v>
      </c>
      <c r="E1249" s="28" t="str">
        <f>VLOOKUP(F1249,辅助信息!A:B,2,FALSE)</f>
        <v>螺纹钢</v>
      </c>
      <c r="F1249" s="28" t="s">
        <v>33</v>
      </c>
      <c r="G1249" s="24">
        <v>70</v>
      </c>
      <c r="H1249" s="99" t="str">
        <f>_xlfn.XLOOKUP(C1249&amp;F1249&amp;I1249&amp;J1249,'[1]2025年已发货'!$F:$F&amp;'[1]2025年已发货'!$C:$C&amp;'[1]2025年已发货'!$G:$G&amp;'[1]2025年已发货'!$H:$H,'[1]2025年已发货'!$E:$E,"未发货")</f>
        <v>未发货</v>
      </c>
      <c r="I1249" s="28" t="str">
        <f>VLOOKUP(B1249,辅助信息!E:I,3,FALSE)</f>
        <v>（五冶达州国道542项目-二工区巴河特大桥工段-5号墩）四川省达州市达川区石梯镇固家村村民委员会</v>
      </c>
      <c r="J1249" s="28" t="str">
        <f>VLOOKUP(B1249,辅助信息!E:I,4,FALSE)</f>
        <v>谭福中</v>
      </c>
      <c r="K1249" s="28">
        <f>VLOOKUP(J1249,辅助信息!H:I,2,FALSE)</f>
        <v>15828538619</v>
      </c>
      <c r="L1249" s="27" t="str">
        <f>VLOOKUP(B1249,辅助信息!E:J,6,FALSE)</f>
        <v>五冶建设送货单,4份材质书,送货车型13米,装货前联系收货人核实到场规格,没提前告知进场规格现场不给予接收</v>
      </c>
      <c r="M1249" s="79">
        <v>45773</v>
      </c>
      <c r="O1249" s="49">
        <f ca="1" t="shared" si="53"/>
        <v>0</v>
      </c>
      <c r="P1249" s="49">
        <f ca="1" t="shared" si="52"/>
        <v>63</v>
      </c>
      <c r="Q1249" s="50" t="str">
        <f>VLOOKUP(B1249,辅助信息!E:M,9,FALSE)</f>
        <v>ZTWM-CDGS-XS-2024-0181-五冶天府-国道542项目（二批次）</v>
      </c>
      <c r="R1249" s="15" t="str">
        <f>_xlfn._xlws.FILTER(辅助信息!D:D,辅助信息!E:E=B1249)</f>
        <v>五冶达州国道542项目</v>
      </c>
    </row>
    <row r="1250" hidden="1" spans="1:18">
      <c r="A1250" s="65"/>
      <c r="B1250" s="28" t="s">
        <v>54</v>
      </c>
      <c r="C1250" s="58">
        <v>45773</v>
      </c>
      <c r="D1250" s="100" t="str">
        <f>VLOOKUP(B1250,辅助信息!E:K,7,FALSE)</f>
        <v>JWDDCD2024102400111</v>
      </c>
      <c r="E1250" s="28" t="str">
        <f>VLOOKUP(F1250,辅助信息!A:B,2,FALSE)</f>
        <v>螺纹钢</v>
      </c>
      <c r="F1250" s="28" t="s">
        <v>28</v>
      </c>
      <c r="G1250" s="24">
        <v>33</v>
      </c>
      <c r="H1250" s="99" t="str">
        <f>_xlfn.XLOOKUP(C1250&amp;F1250&amp;I1250&amp;J1250,'[1]2025年已发货'!$F:$F&amp;'[1]2025年已发货'!$C:$C&amp;'[1]2025年已发货'!$G:$G&amp;'[1]2025年已发货'!$H:$H,'[1]2025年已发货'!$E:$E,"未发货")</f>
        <v>未发货</v>
      </c>
      <c r="I1250" s="28" t="str">
        <f>VLOOKUP(B1250,辅助信息!E:I,3,FALSE)</f>
        <v>（五冶达州国道542项目-二工区巴河特大桥工段-5号墩）四川省达州市达川区石梯镇固家村村民委员会</v>
      </c>
      <c r="J1250" s="28" t="str">
        <f>VLOOKUP(B1250,辅助信息!E:I,4,FALSE)</f>
        <v>谭福中</v>
      </c>
      <c r="K1250" s="28">
        <f>VLOOKUP(J1250,辅助信息!H:I,2,FALSE)</f>
        <v>15828538619</v>
      </c>
      <c r="L1250" s="27" t="str">
        <f>VLOOKUP(B1250,辅助信息!E:J,6,FALSE)</f>
        <v>五冶建设送货单,4份材质书,送货车型13米,装货前联系收货人核实到场规格,没提前告知进场规格现场不给予接收</v>
      </c>
      <c r="M1250" s="79">
        <v>45773</v>
      </c>
      <c r="O1250" s="49">
        <f ca="1" t="shared" si="53"/>
        <v>0</v>
      </c>
      <c r="P1250" s="49">
        <f ca="1" t="shared" si="52"/>
        <v>63</v>
      </c>
      <c r="Q1250" s="50" t="str">
        <f>VLOOKUP(B1250,辅助信息!E:M,9,FALSE)</f>
        <v>ZTWM-CDGS-XS-2024-0181-五冶天府-国道542项目（二批次）</v>
      </c>
      <c r="R1250" s="15" t="str">
        <f>_xlfn._xlws.FILTER(辅助信息!D:D,辅助信息!E:E=B1250)</f>
        <v>五冶达州国道542项目</v>
      </c>
    </row>
    <row r="1251" hidden="1" spans="1:18">
      <c r="A1251" s="65"/>
      <c r="B1251" s="28" t="s">
        <v>54</v>
      </c>
      <c r="C1251" s="58">
        <v>45773</v>
      </c>
      <c r="D1251" s="100" t="str">
        <f>VLOOKUP(B1251,辅助信息!E:K,7,FALSE)</f>
        <v>JWDDCD2024102400111</v>
      </c>
      <c r="E1251" s="28" t="str">
        <f>VLOOKUP(F1251,辅助信息!A:B,2,FALSE)</f>
        <v>螺纹钢</v>
      </c>
      <c r="F1251" s="28" t="s">
        <v>18</v>
      </c>
      <c r="G1251" s="24">
        <v>3</v>
      </c>
      <c r="H1251" s="99" t="str">
        <f>_xlfn.XLOOKUP(C1251&amp;F1251&amp;I1251&amp;J1251,'[1]2025年已发货'!$F:$F&amp;'[1]2025年已发货'!$C:$C&amp;'[1]2025年已发货'!$G:$G&amp;'[1]2025年已发货'!$H:$H,'[1]2025年已发货'!$E:$E,"未发货")</f>
        <v>未发货</v>
      </c>
      <c r="I1251" s="28" t="str">
        <f>VLOOKUP(B1251,辅助信息!E:I,3,FALSE)</f>
        <v>（五冶达州国道542项目-二工区巴河特大桥工段-5号墩）四川省达州市达川区石梯镇固家村村民委员会</v>
      </c>
      <c r="J1251" s="28" t="str">
        <f>VLOOKUP(B1251,辅助信息!E:I,4,FALSE)</f>
        <v>谭福中</v>
      </c>
      <c r="K1251" s="28">
        <f>VLOOKUP(J1251,辅助信息!H:I,2,FALSE)</f>
        <v>15828538619</v>
      </c>
      <c r="L1251" s="27" t="str">
        <f>VLOOKUP(B1251,辅助信息!E:J,6,FALSE)</f>
        <v>五冶建设送货单,4份材质书,送货车型13米,装货前联系收货人核实到场规格,没提前告知进场规格现场不给予接收</v>
      </c>
      <c r="M1251" s="79">
        <v>45773</v>
      </c>
      <c r="O1251" s="49">
        <f ca="1" t="shared" si="53"/>
        <v>0</v>
      </c>
      <c r="P1251" s="49">
        <f ca="1" t="shared" si="52"/>
        <v>63</v>
      </c>
      <c r="Q1251" s="50" t="str">
        <f>VLOOKUP(B1251,辅助信息!E:M,9,FALSE)</f>
        <v>ZTWM-CDGS-XS-2024-0181-五冶天府-国道542项目（二批次）</v>
      </c>
      <c r="R1251" s="15" t="str">
        <f>_xlfn._xlws.FILTER(辅助信息!D:D,辅助信息!E:E=B1251)</f>
        <v>五冶达州国道542项目</v>
      </c>
    </row>
    <row r="1252" hidden="1" spans="1:18">
      <c r="A1252" s="101"/>
      <c r="B1252" s="28" t="s">
        <v>54</v>
      </c>
      <c r="C1252" s="58">
        <v>45773</v>
      </c>
      <c r="D1252" s="100" t="str">
        <f>VLOOKUP(B1252,辅助信息!E:K,7,FALSE)</f>
        <v>JWDDCD2024102400111</v>
      </c>
      <c r="E1252" s="28" t="str">
        <f>VLOOKUP(F1252,辅助信息!A:B,2,FALSE)</f>
        <v>螺纹钢</v>
      </c>
      <c r="F1252" s="28" t="s">
        <v>65</v>
      </c>
      <c r="G1252" s="24">
        <v>18.8</v>
      </c>
      <c r="H1252" s="24" t="str">
        <f>_xlfn.XLOOKUP(C1252&amp;F1252&amp;I1252&amp;J1252,'[1]2025年已发货'!$F:$F&amp;'[1]2025年已发货'!$C:$C&amp;'[1]2025年已发货'!$G:$G&amp;'[1]2025年已发货'!$H:$H,'[1]2025年已发货'!$E:$E,"未发货")</f>
        <v>未发货</v>
      </c>
      <c r="I1252" s="28" t="str">
        <f>VLOOKUP(B1252,辅助信息!E:I,3,FALSE)</f>
        <v>（五冶达州国道542项目-二工区巴河特大桥工段-5号墩）四川省达州市达川区石梯镇固家村村民委员会</v>
      </c>
      <c r="J1252" s="28" t="str">
        <f>VLOOKUP(B1252,辅助信息!E:I,4,FALSE)</f>
        <v>谭福中</v>
      </c>
      <c r="K1252" s="28">
        <f>VLOOKUP(J1252,辅助信息!H:I,2,FALSE)</f>
        <v>15828538619</v>
      </c>
      <c r="L1252" s="27" t="str">
        <f>VLOOKUP(B1252,辅助信息!E:J,6,FALSE)</f>
        <v>五冶建设送货单,4份材质书,送货车型13米,装货前联系收货人核实到场规格,没提前告知进场规格现场不给予接收</v>
      </c>
      <c r="M1252" s="79">
        <v>45773</v>
      </c>
      <c r="O1252" s="49">
        <f ca="1" t="shared" si="53"/>
        <v>0</v>
      </c>
      <c r="P1252" s="49">
        <f ca="1" t="shared" si="52"/>
        <v>63</v>
      </c>
      <c r="Q1252" s="50" t="str">
        <f>VLOOKUP(B1252,辅助信息!E:M,9,FALSE)</f>
        <v>ZTWM-CDGS-XS-2024-0181-五冶天府-国道542项目（二批次）</v>
      </c>
      <c r="R1252" s="15" t="str">
        <f>_xlfn._xlws.FILTER(辅助信息!D:D,辅助信息!E:E=B1252)</f>
        <v>五冶达州国道542项目</v>
      </c>
    </row>
    <row r="1253" hidden="1" spans="1:18">
      <c r="A1253" s="101"/>
      <c r="B1253" s="28" t="s">
        <v>74</v>
      </c>
      <c r="C1253" s="58">
        <v>45773</v>
      </c>
      <c r="D1253" s="100" t="str">
        <f>VLOOKUP(B1253,辅助信息!E:K,7,FALSE)</f>
        <v>JWDDCD2024102400111</v>
      </c>
      <c r="E1253" s="28" t="str">
        <f>VLOOKUP(F1253,辅助信息!A:B,2,FALSE)</f>
        <v>螺纹钢</v>
      </c>
      <c r="F1253" s="28" t="s">
        <v>19</v>
      </c>
      <c r="G1253" s="24">
        <v>20</v>
      </c>
      <c r="H1253" s="24" t="str">
        <f>_xlfn.XLOOKUP(C1253&amp;F1253&amp;I1253&amp;J1253,'[1]2025年已发货'!$F:$F&amp;'[1]2025年已发货'!$C:$C&amp;'[1]2025年已发货'!$G:$G&amp;'[1]2025年已发货'!$H:$H,'[1]2025年已发货'!$E:$E,"未发货")</f>
        <v>未发货</v>
      </c>
      <c r="I1253" s="28" t="str">
        <f>VLOOKUP(B1253,辅助信息!E:I,3,FALSE)</f>
        <v>（五冶达州国道542项目-桥梁4标）四川省达州市达川区大堰镇双井村</v>
      </c>
      <c r="J1253" s="28" t="str">
        <f>VLOOKUP(B1253,辅助信息!E:I,4,FALSE)</f>
        <v>吴志强</v>
      </c>
      <c r="K1253" s="28">
        <f>VLOOKUP(J1253,辅助信息!H:I,2,FALSE)</f>
        <v>18820030907</v>
      </c>
      <c r="L1253" s="27" t="str">
        <f>VLOOKUP(B1253,辅助信息!E:J,6,FALSE)</f>
        <v>五冶建设送货单,送货车型13米,装货前联系收货人核实到场规格,没提前告知进场规格现场不给予接收</v>
      </c>
      <c r="M1253" s="79">
        <v>45773</v>
      </c>
      <c r="O1253" s="49">
        <f ca="1" t="shared" si="53"/>
        <v>0</v>
      </c>
      <c r="P1253" s="49">
        <f ca="1" t="shared" si="52"/>
        <v>63</v>
      </c>
      <c r="Q1253" s="50" t="str">
        <f>VLOOKUP(B1253,辅助信息!E:M,9,FALSE)</f>
        <v>ZTWM-CDGS-XS-2024-0181-五冶天府-国道542项目（二批次）</v>
      </c>
      <c r="R1253" s="15" t="str">
        <f>_xlfn._xlws.FILTER(辅助信息!D:D,辅助信息!E:E=B1253)</f>
        <v>五冶达州国道542项目</v>
      </c>
    </row>
    <row r="1254" hidden="1" spans="1:18">
      <c r="A1254" s="101"/>
      <c r="B1254" s="28" t="s">
        <v>74</v>
      </c>
      <c r="C1254" s="58">
        <v>45773</v>
      </c>
      <c r="D1254" s="100" t="str">
        <f>VLOOKUP(B1254,辅助信息!E:K,7,FALSE)</f>
        <v>JWDDCD2024102400111</v>
      </c>
      <c r="E1254" s="28" t="str">
        <f>VLOOKUP(F1254,辅助信息!A:B,2,FALSE)</f>
        <v>螺纹钢</v>
      </c>
      <c r="F1254" s="28" t="s">
        <v>65</v>
      </c>
      <c r="G1254" s="24">
        <v>30</v>
      </c>
      <c r="H1254" s="24" t="str">
        <f>_xlfn.XLOOKUP(C1254&amp;F1254&amp;I1254&amp;J1254,'[1]2025年已发货'!$F:$F&amp;'[1]2025年已发货'!$C:$C&amp;'[1]2025年已发货'!$G:$G&amp;'[1]2025年已发货'!$H:$H,'[1]2025年已发货'!$E:$E,"未发货")</f>
        <v>未发货</v>
      </c>
      <c r="I1254" s="28" t="str">
        <f>VLOOKUP(B1254,辅助信息!E:I,3,FALSE)</f>
        <v>（五冶达州国道542项目-桥梁4标）四川省达州市达川区大堰镇双井村</v>
      </c>
      <c r="J1254" s="28" t="str">
        <f>VLOOKUP(B1254,辅助信息!E:I,4,FALSE)</f>
        <v>吴志强</v>
      </c>
      <c r="K1254" s="28">
        <f>VLOOKUP(J1254,辅助信息!H:I,2,FALSE)</f>
        <v>18820030907</v>
      </c>
      <c r="L1254" s="27" t="str">
        <f>VLOOKUP(B1254,辅助信息!E:J,6,FALSE)</f>
        <v>五冶建设送货单,送货车型13米,装货前联系收货人核实到场规格,没提前告知进场规格现场不给予接收</v>
      </c>
      <c r="M1254" s="79">
        <v>45773</v>
      </c>
      <c r="O1254" s="49">
        <f ca="1" t="shared" si="53"/>
        <v>0</v>
      </c>
      <c r="P1254" s="49">
        <f ca="1" t="shared" si="52"/>
        <v>63</v>
      </c>
      <c r="Q1254" s="50" t="str">
        <f>VLOOKUP(B1254,辅助信息!E:M,9,FALSE)</f>
        <v>ZTWM-CDGS-XS-2024-0181-五冶天府-国道542项目（二批次）</v>
      </c>
      <c r="R1254" s="15" t="str">
        <f>_xlfn._xlws.FILTER(辅助信息!D:D,辅助信息!E:E=B1254)</f>
        <v>五冶达州国道542项目</v>
      </c>
    </row>
    <row r="1255" hidden="1" spans="2:18">
      <c r="B1255" s="28" t="s">
        <v>81</v>
      </c>
      <c r="C1255" s="58">
        <v>45774</v>
      </c>
      <c r="D1255" s="28" t="str">
        <f>VLOOKUP(B1255,辅助信息!E:K,7,FALSE)</f>
        <v>JWDDCD2025060900080</v>
      </c>
      <c r="E1255" s="28" t="str">
        <f>VLOOKUP(F1255,辅助信息!A:B,2,FALSE)</f>
        <v>螺纹钢</v>
      </c>
      <c r="F1255" s="28" t="s">
        <v>19</v>
      </c>
      <c r="G1255" s="24">
        <v>15</v>
      </c>
      <c r="H1255" s="24" t="str">
        <f>_xlfn.XLOOKUP(C1255&amp;F1255&amp;I1255&amp;J1255,'[1]2025年已发货'!$F:$F&amp;'[1]2025年已发货'!$C:$C&amp;'[1]2025年已发货'!$G:$G&amp;'[1]2025年已发货'!$H:$H,'[1]2025年已发货'!$E:$E,"未发货")</f>
        <v>未发货</v>
      </c>
      <c r="I1255" s="28" t="str">
        <f>VLOOKUP(B1255,辅助信息!E:I,3,FALSE)</f>
        <v>（华西简阳西城嘉苑）四川省成都市简阳市简城街道高屋村</v>
      </c>
      <c r="J1255" s="28" t="str">
        <f>VLOOKUP(B1255,辅助信息!E:I,4,FALSE)</f>
        <v>张瀚镭</v>
      </c>
      <c r="K1255" s="28">
        <f>VLOOKUP(J1255,辅助信息!H:I,2,FALSE)</f>
        <v>15884666220</v>
      </c>
      <c r="L1255" s="27" t="str">
        <f>VLOOKUP(B1255,辅助信息!E:J,6,FALSE)</f>
        <v>优先威钢发货,我方卸车,新老国标钢厂不加价可直发，因陕钢多次出现磅差，项目拒绝使用</v>
      </c>
      <c r="M1255" s="79">
        <v>45775</v>
      </c>
      <c r="O1255" s="49">
        <f ca="1" t="shared" si="53"/>
        <v>0</v>
      </c>
      <c r="P1255" s="49">
        <f ca="1" t="shared" ref="P1255:P1297" si="54">IF(M1255="","",IF(N1255&lt;&gt;"",MAX(N1255-M1255,0),IF(TODAY()&gt;M1255,TODAY()-M1255,0)))</f>
        <v>61</v>
      </c>
      <c r="Q1255" s="50" t="str">
        <f>VLOOKUP(B1255,辅助信息!E:M,9,FALSE)</f>
        <v>ZTWM-CDGS-XS-2024-0030-华西集采-简州大道</v>
      </c>
      <c r="R1255" s="50" t="str">
        <f>_xlfn._xlws.FILTER(辅助信息!D:D,辅助信息!E:E=B1255)</f>
        <v>华西简阳西城嘉苑</v>
      </c>
    </row>
    <row r="1256" hidden="1" spans="2:18">
      <c r="B1256" s="28" t="s">
        <v>81</v>
      </c>
      <c r="C1256" s="58">
        <v>45774</v>
      </c>
      <c r="D1256" s="28" t="str">
        <f>VLOOKUP(B1256,辅助信息!E:K,7,FALSE)</f>
        <v>JWDDCD2025060900080</v>
      </c>
      <c r="E1256" s="28" t="str">
        <f>VLOOKUP(F1256,辅助信息!A:B,2,FALSE)</f>
        <v>螺纹钢</v>
      </c>
      <c r="F1256" s="28" t="s">
        <v>32</v>
      </c>
      <c r="G1256" s="24">
        <v>40</v>
      </c>
      <c r="H1256" s="24" t="str">
        <f>_xlfn.XLOOKUP(C1256&amp;F1256&amp;I1256&amp;J1256,'[1]2025年已发货'!$F:$F&amp;'[1]2025年已发货'!$C:$C&amp;'[1]2025年已发货'!$G:$G&amp;'[1]2025年已发货'!$H:$H,'[1]2025年已发货'!$E:$E,"未发货")</f>
        <v>未发货</v>
      </c>
      <c r="I1256" s="28" t="str">
        <f>VLOOKUP(B1256,辅助信息!E:I,3,FALSE)</f>
        <v>（华西简阳西城嘉苑）四川省成都市简阳市简城街道高屋村</v>
      </c>
      <c r="J1256" s="28" t="str">
        <f>VLOOKUP(B1256,辅助信息!E:I,4,FALSE)</f>
        <v>张瀚镭</v>
      </c>
      <c r="K1256" s="28">
        <f>VLOOKUP(J1256,辅助信息!H:I,2,FALSE)</f>
        <v>15884666220</v>
      </c>
      <c r="L1256" s="27" t="str">
        <f>VLOOKUP(B1256,辅助信息!E:J,6,FALSE)</f>
        <v>优先威钢发货,我方卸车,新老国标钢厂不加价可直发，因陕钢多次出现磅差，项目拒绝使用</v>
      </c>
      <c r="M1256" s="79">
        <v>45775</v>
      </c>
      <c r="O1256" s="49">
        <f ca="1" t="shared" si="53"/>
        <v>0</v>
      </c>
      <c r="P1256" s="49">
        <f ca="1" t="shared" si="54"/>
        <v>61</v>
      </c>
      <c r="Q1256" s="50" t="str">
        <f>VLOOKUP(B1256,辅助信息!E:M,9,FALSE)</f>
        <v>ZTWM-CDGS-XS-2024-0030-华西集采-简州大道</v>
      </c>
      <c r="R1256" s="50" t="str">
        <f>_xlfn._xlws.FILTER(辅助信息!D:D,辅助信息!E:E=B1256)</f>
        <v>华西简阳西城嘉苑</v>
      </c>
    </row>
    <row r="1257" hidden="1" spans="2:18">
      <c r="B1257" s="28" t="s">
        <v>81</v>
      </c>
      <c r="C1257" s="58">
        <v>45774</v>
      </c>
      <c r="D1257" s="28" t="str">
        <f>VLOOKUP(B1257,辅助信息!E:K,7,FALSE)</f>
        <v>JWDDCD2025060900080</v>
      </c>
      <c r="E1257" s="28" t="str">
        <f>VLOOKUP(F1257,辅助信息!A:B,2,FALSE)</f>
        <v>螺纹钢</v>
      </c>
      <c r="F1257" s="28" t="s">
        <v>30</v>
      </c>
      <c r="G1257" s="24">
        <v>15</v>
      </c>
      <c r="H1257" s="24" t="str">
        <f>_xlfn.XLOOKUP(C1257&amp;F1257&amp;I1257&amp;J1257,'[1]2025年已发货'!$F:$F&amp;'[1]2025年已发货'!$C:$C&amp;'[1]2025年已发货'!$G:$G&amp;'[1]2025年已发货'!$H:$H,'[1]2025年已发货'!$E:$E,"未发货")</f>
        <v>未发货</v>
      </c>
      <c r="I1257" s="28" t="str">
        <f>VLOOKUP(B1257,辅助信息!E:I,3,FALSE)</f>
        <v>（华西简阳西城嘉苑）四川省成都市简阳市简城街道高屋村</v>
      </c>
      <c r="J1257" s="28" t="str">
        <f>VLOOKUP(B1257,辅助信息!E:I,4,FALSE)</f>
        <v>张瀚镭</v>
      </c>
      <c r="K1257" s="28">
        <f>VLOOKUP(J1257,辅助信息!H:I,2,FALSE)</f>
        <v>15884666220</v>
      </c>
      <c r="L1257" s="27" t="str">
        <f>VLOOKUP(B1257,辅助信息!E:J,6,FALSE)</f>
        <v>优先威钢发货,我方卸车,新老国标钢厂不加价可直发，因陕钢多次出现磅差，项目拒绝使用</v>
      </c>
      <c r="M1257" s="79">
        <v>45775</v>
      </c>
      <c r="O1257" s="49">
        <f ca="1" t="shared" si="53"/>
        <v>0</v>
      </c>
      <c r="P1257" s="49">
        <f ca="1" t="shared" si="54"/>
        <v>61</v>
      </c>
      <c r="Q1257" s="50" t="str">
        <f>VLOOKUP(B1257,辅助信息!E:M,9,FALSE)</f>
        <v>ZTWM-CDGS-XS-2024-0030-华西集采-简州大道</v>
      </c>
      <c r="R1257" s="50" t="str">
        <f>_xlfn._xlws.FILTER(辅助信息!D:D,辅助信息!E:E=B1257)</f>
        <v>华西简阳西城嘉苑</v>
      </c>
    </row>
    <row r="1258" hidden="1" spans="2:18">
      <c r="B1258" s="28" t="s">
        <v>132</v>
      </c>
      <c r="C1258" s="58">
        <v>45774</v>
      </c>
      <c r="D1258" s="28" t="str">
        <f>VLOOKUP(B1258,辅助信息!E:K,7,FALSE)</f>
        <v>JWDDCD2025050800080</v>
      </c>
      <c r="E1258" s="28" t="str">
        <f>VLOOKUP(F1258,辅助信息!A:B,2,FALSE)</f>
        <v>盘螺</v>
      </c>
      <c r="F1258" s="28" t="s">
        <v>40</v>
      </c>
      <c r="G1258" s="24">
        <v>20</v>
      </c>
      <c r="H1258" s="24">
        <f>_xlfn.XLOOKUP(C1258&amp;F1258&amp;I1258&amp;J1258,'[1]2025年已发货'!$F:$F&amp;'[1]2025年已发货'!$C:$C&amp;'[1]2025年已发货'!$G:$G&amp;'[1]2025年已发货'!$H:$H,'[1]2025年已发货'!$E:$E,"未发货")</f>
        <v>20</v>
      </c>
      <c r="I1258" s="28" t="str">
        <f>VLOOKUP(B1258,辅助信息!E:I,3,FALSE)</f>
        <v>(宜宾兴港三江新区长江工业园建设项目-9#厂房)宜宾市翠屏区宜宾汽车零部件配套产业基地(纬五路南)</v>
      </c>
      <c r="J1258" s="28" t="str">
        <f>VLOOKUP(B1258,辅助信息!E:I,4,FALSE)</f>
        <v>严石林</v>
      </c>
      <c r="K1258" s="28">
        <f>VLOOKUP(J1258,辅助信息!H:I,2,FALSE)</f>
        <v>15924731822</v>
      </c>
      <c r="L1258" s="27" t="str">
        <f>VLOOKUP(B1258,辅助信息!E:J,6,FALSE)</f>
        <v>装货前联系收货人核实到场规格，货物最下面用方木垫下方便卸货</v>
      </c>
      <c r="M1258" s="79">
        <v>45775</v>
      </c>
      <c r="O1258" s="49">
        <f ca="1" t="shared" si="53"/>
        <v>0</v>
      </c>
      <c r="P1258" s="49">
        <f ca="1" t="shared" si="54"/>
        <v>61</v>
      </c>
      <c r="Q1258" s="50" t="str">
        <f>VLOOKUP(B1258,辅助信息!E:M,9,FALSE)</f>
        <v>ZTWM-CDGS-XS-2025-0059-宜宾兴港建材-宜宾冷链项目</v>
      </c>
      <c r="R1258" s="50" t="str">
        <f>_xlfn._xlws.FILTER(辅助信息!D:D,辅助信息!E:E=B1258)</f>
        <v>宜宾兴港三江新区长江工业园建设项目</v>
      </c>
    </row>
    <row r="1259" hidden="1" spans="2:18">
      <c r="B1259" s="28" t="s">
        <v>132</v>
      </c>
      <c r="C1259" s="58">
        <v>45774</v>
      </c>
      <c r="D1259" s="28" t="str">
        <f>VLOOKUP(B1259,辅助信息!E:K,7,FALSE)</f>
        <v>JWDDCD2025050800080</v>
      </c>
      <c r="E1259" s="28" t="str">
        <f>VLOOKUP(F1259,辅助信息!A:B,2,FALSE)</f>
        <v>盘螺</v>
      </c>
      <c r="F1259" s="28" t="s">
        <v>41</v>
      </c>
      <c r="G1259" s="24">
        <v>15</v>
      </c>
      <c r="H1259" s="24">
        <f>_xlfn.XLOOKUP(C1259&amp;F1259&amp;I1259&amp;J1259,'[1]2025年已发货'!$F:$F&amp;'[1]2025年已发货'!$C:$C&amp;'[1]2025年已发货'!$G:$G&amp;'[1]2025年已发货'!$H:$H,'[1]2025年已发货'!$E:$E,"未发货")</f>
        <v>15</v>
      </c>
      <c r="I1259" s="28" t="str">
        <f>VLOOKUP(B1259,辅助信息!E:I,3,FALSE)</f>
        <v>(宜宾兴港三江新区长江工业园建设项目-9#厂房)宜宾市翠屏区宜宾汽车零部件配套产业基地(纬五路南)</v>
      </c>
      <c r="J1259" s="28" t="str">
        <f>VLOOKUP(B1259,辅助信息!E:I,4,FALSE)</f>
        <v>严石林</v>
      </c>
      <c r="K1259" s="28">
        <f>VLOOKUP(J1259,辅助信息!H:I,2,FALSE)</f>
        <v>15924731822</v>
      </c>
      <c r="L1259" s="27" t="str">
        <f>VLOOKUP(B1259,辅助信息!E:J,6,FALSE)</f>
        <v>装货前联系收货人核实到场规格，货物最下面用方木垫下方便卸货</v>
      </c>
      <c r="M1259" s="79">
        <v>45775</v>
      </c>
      <c r="O1259" s="49">
        <f ca="1" t="shared" si="53"/>
        <v>0</v>
      </c>
      <c r="P1259" s="49">
        <f ca="1" t="shared" si="54"/>
        <v>61</v>
      </c>
      <c r="Q1259" s="50" t="str">
        <f>VLOOKUP(B1259,辅助信息!E:M,9,FALSE)</f>
        <v>ZTWM-CDGS-XS-2025-0059-宜宾兴港建材-宜宾冷链项目</v>
      </c>
      <c r="R1259" s="50" t="str">
        <f>_xlfn._xlws.FILTER(辅助信息!D:D,辅助信息!E:E=B1259)</f>
        <v>宜宾兴港三江新区长江工业园建设项目</v>
      </c>
    </row>
    <row r="1260" hidden="1" spans="2:18">
      <c r="B1260" s="28" t="s">
        <v>31</v>
      </c>
      <c r="C1260" s="58">
        <v>45774</v>
      </c>
      <c r="D1260" s="28" t="str">
        <f>VLOOKUP(B1260,辅助信息!E:K,7,FALSE)</f>
        <v>JWDDCD2024121000136</v>
      </c>
      <c r="E1260" s="28" t="str">
        <f>VLOOKUP(F1260,辅助信息!A:B,2,FALSE)</f>
        <v>螺纹钢</v>
      </c>
      <c r="F1260" s="28" t="s">
        <v>32</v>
      </c>
      <c r="G1260" s="24">
        <v>12</v>
      </c>
      <c r="H1260" s="24">
        <f>_xlfn.XLOOKUP(C1260&amp;F1260&amp;I1260&amp;J1260,'[1]2025年已发货'!$F:$F&amp;'[1]2025年已发货'!$C:$C&amp;'[1]2025年已发货'!$G:$G&amp;'[1]2025年已发货'!$H:$H,'[1]2025年已发货'!$E:$E,"未发货")</f>
        <v>12</v>
      </c>
      <c r="I1260" s="28" t="str">
        <f>VLOOKUP(B1260,辅助信息!E:I,3,FALSE)</f>
        <v>（四川商建-射洪城乡一体化项目）遂宁市射洪市忠新幼儿园北侧约220米新溪小区</v>
      </c>
      <c r="J1260" s="28" t="str">
        <f>VLOOKUP(B1260,辅助信息!E:I,4,FALSE)</f>
        <v>柏子刚</v>
      </c>
      <c r="K1260" s="28">
        <f>VLOOKUP(J1260,辅助信息!H:I,2,FALSE)</f>
        <v>15692885305</v>
      </c>
      <c r="L1260" s="27" t="str">
        <f>VLOOKUP(B1260,辅助信息!E:J,6,FALSE)</f>
        <v>提前联系到场规格及数量</v>
      </c>
      <c r="M1260" s="79">
        <v>45775</v>
      </c>
      <c r="O1260" s="49">
        <f ca="1" t="shared" si="53"/>
        <v>0</v>
      </c>
      <c r="P1260" s="49">
        <f ca="1" t="shared" si="54"/>
        <v>61</v>
      </c>
      <c r="Q1260" s="50" t="str">
        <f>VLOOKUP(B1260,辅助信息!E:M,9,FALSE)</f>
        <v>ZTWM-CDGS-XS-2024-0179-四川商投-射洪城乡一体化建设项目</v>
      </c>
      <c r="R1260" s="50" t="str">
        <f>_xlfn._xlws.FILTER(辅助信息!D:D,辅助信息!E:E=B1260)</f>
        <v>四川商建
射洪城乡一体化项目</v>
      </c>
    </row>
    <row r="1261" hidden="1" spans="2:18">
      <c r="B1261" s="28" t="s">
        <v>31</v>
      </c>
      <c r="C1261" s="58">
        <v>45774</v>
      </c>
      <c r="D1261" s="28" t="str">
        <f>VLOOKUP(B1261,辅助信息!E:K,7,FALSE)</f>
        <v>JWDDCD2024121000136</v>
      </c>
      <c r="E1261" s="28" t="str">
        <f>VLOOKUP(F1261,辅助信息!A:B,2,FALSE)</f>
        <v>螺纹钢</v>
      </c>
      <c r="F1261" s="28" t="s">
        <v>28</v>
      </c>
      <c r="G1261" s="24">
        <v>24</v>
      </c>
      <c r="H1261" s="24">
        <f>_xlfn.XLOOKUP(C1261&amp;F1261&amp;I1261&amp;J1261,'[1]2025年已发货'!$F:$F&amp;'[1]2025年已发货'!$C:$C&amp;'[1]2025年已发货'!$G:$G&amp;'[1]2025年已发货'!$H:$H,'[1]2025年已发货'!$E:$E,"未发货")</f>
        <v>24</v>
      </c>
      <c r="I1261" s="28" t="str">
        <f>VLOOKUP(B1261,辅助信息!E:I,3,FALSE)</f>
        <v>（四川商建-射洪城乡一体化项目）遂宁市射洪市忠新幼儿园北侧约220米新溪小区</v>
      </c>
      <c r="J1261" s="28" t="str">
        <f>VLOOKUP(B1261,辅助信息!E:I,4,FALSE)</f>
        <v>柏子刚</v>
      </c>
      <c r="K1261" s="28">
        <f>VLOOKUP(J1261,辅助信息!H:I,2,FALSE)</f>
        <v>15692885305</v>
      </c>
      <c r="L1261" s="27" t="str">
        <f>VLOOKUP(B1261,辅助信息!E:J,6,FALSE)</f>
        <v>提前联系到场规格及数量</v>
      </c>
      <c r="M1261" s="79">
        <v>45775</v>
      </c>
      <c r="O1261" s="49">
        <f ca="1" t="shared" si="53"/>
        <v>0</v>
      </c>
      <c r="P1261" s="49">
        <f ca="1" t="shared" si="54"/>
        <v>61</v>
      </c>
      <c r="Q1261" s="50" t="str">
        <f>VLOOKUP(B1261,辅助信息!E:M,9,FALSE)</f>
        <v>ZTWM-CDGS-XS-2024-0179-四川商投-射洪城乡一体化建设项目</v>
      </c>
      <c r="R1261" s="50" t="str">
        <f>_xlfn._xlws.FILTER(辅助信息!D:D,辅助信息!E:E=B1261)</f>
        <v>四川商建
射洪城乡一体化项目</v>
      </c>
    </row>
    <row r="1262" hidden="1" spans="2:18">
      <c r="B1262" s="28" t="s">
        <v>106</v>
      </c>
      <c r="C1262" s="58">
        <v>45774</v>
      </c>
      <c r="D1262" s="28" t="str">
        <f>VLOOKUP(B1262,辅助信息!E:K,7,FALSE)</f>
        <v>JWDDCD2024101600133</v>
      </c>
      <c r="E1262" s="28" t="str">
        <f>VLOOKUP(F1262,辅助信息!A:B,2,FALSE)</f>
        <v>盘螺</v>
      </c>
      <c r="F1262" s="28" t="s">
        <v>40</v>
      </c>
      <c r="G1262" s="24">
        <v>24</v>
      </c>
      <c r="H1262" s="24">
        <f>_xlfn.XLOOKUP(C1262&amp;F1262&amp;I1262&amp;J1262,'[1]2025年已发货'!$F:$F&amp;'[1]2025年已发货'!$C:$C&amp;'[1]2025年已发货'!$G:$G&amp;'[1]2025年已发货'!$H:$H,'[1]2025年已发货'!$E:$E,"未发货")</f>
        <v>9</v>
      </c>
      <c r="I1262" s="28" t="str">
        <f>VLOOKUP(B1262,辅助信息!E:I,3,FALSE)</f>
        <v>（五冶钢构宜宾高县月江镇建设项目）  四川省宜宾市高县月江镇刚记超市斜对面(还阳组团沪碳二期项目)</v>
      </c>
      <c r="J1262" s="28" t="str">
        <f>VLOOKUP(B1262,辅助信息!E:I,4,FALSE)</f>
        <v>张朝亮</v>
      </c>
      <c r="K1262" s="28">
        <f>VLOOKUP(J1262,辅助信息!H:I,2,FALSE)</f>
        <v>15228205853</v>
      </c>
      <c r="L1262" s="27" t="str">
        <f>VLOOKUP(B1262,辅助信息!E:J,6,FALSE)</f>
        <v>提前联系到场规格</v>
      </c>
      <c r="M1262" s="79">
        <v>45775</v>
      </c>
      <c r="O1262" s="49">
        <f ca="1" t="shared" si="53"/>
        <v>0</v>
      </c>
      <c r="P1262" s="49">
        <f ca="1" t="shared" si="54"/>
        <v>61</v>
      </c>
      <c r="Q1262" s="50" t="str">
        <f>VLOOKUP(B1262,辅助信息!E:M,9,FALSE)</f>
        <v>ZTWM-CDGS-XS-2024-0169-中冶西部钢构-宜宾市南溪区幸福路东路,高县月江镇建设项目</v>
      </c>
      <c r="R1262" s="50" t="str">
        <f>_xlfn._xlws.FILTER(辅助信息!D:D,辅助信息!E:E=B1262)</f>
        <v>五冶钢构-宜宾市南溪区高县月江镇建设项目</v>
      </c>
    </row>
    <row r="1263" hidden="1" spans="2:18">
      <c r="B1263" s="28" t="s">
        <v>106</v>
      </c>
      <c r="C1263" s="58">
        <v>45774</v>
      </c>
      <c r="D1263" s="28" t="str">
        <f>VLOOKUP(B1263,辅助信息!E:K,7,FALSE)</f>
        <v>JWDDCD2024101600133</v>
      </c>
      <c r="E1263" s="28" t="str">
        <f>VLOOKUP(F1263,辅助信息!A:B,2,FALSE)</f>
        <v>盘螺</v>
      </c>
      <c r="F1263" s="28" t="s">
        <v>41</v>
      </c>
      <c r="G1263" s="24">
        <v>24</v>
      </c>
      <c r="H1263" s="24">
        <f>_xlfn.XLOOKUP(C1263&amp;F1263&amp;I1263&amp;J1263,'[1]2025年已发货'!$F:$F&amp;'[1]2025年已发货'!$C:$C&amp;'[1]2025年已发货'!$G:$G&amp;'[1]2025年已发货'!$H:$H,'[1]2025年已发货'!$E:$E,"未发货")</f>
        <v>9</v>
      </c>
      <c r="I1263" s="28" t="str">
        <f>VLOOKUP(B1263,辅助信息!E:I,3,FALSE)</f>
        <v>（五冶钢构宜宾高县月江镇建设项目）  四川省宜宾市高县月江镇刚记超市斜对面(还阳组团沪碳二期项目)</v>
      </c>
      <c r="J1263" s="28" t="str">
        <f>VLOOKUP(B1263,辅助信息!E:I,4,FALSE)</f>
        <v>张朝亮</v>
      </c>
      <c r="K1263" s="28">
        <f>VLOOKUP(J1263,辅助信息!H:I,2,FALSE)</f>
        <v>15228205853</v>
      </c>
      <c r="L1263" s="27" t="str">
        <f>VLOOKUP(B1263,辅助信息!E:J,6,FALSE)</f>
        <v>提前联系到场规格</v>
      </c>
      <c r="M1263" s="79">
        <v>45775</v>
      </c>
      <c r="O1263" s="49">
        <f ca="1" t="shared" si="53"/>
        <v>0</v>
      </c>
      <c r="P1263" s="49">
        <f ca="1" t="shared" si="54"/>
        <v>61</v>
      </c>
      <c r="Q1263" s="50" t="str">
        <f>VLOOKUP(B1263,辅助信息!E:M,9,FALSE)</f>
        <v>ZTWM-CDGS-XS-2024-0169-中冶西部钢构-宜宾市南溪区幸福路东路,高县月江镇建设项目</v>
      </c>
      <c r="R1263" s="50" t="str">
        <f>_xlfn._xlws.FILTER(辅助信息!D:D,辅助信息!E:E=B1263)</f>
        <v>五冶钢构-宜宾市南溪区高县月江镇建设项目</v>
      </c>
    </row>
    <row r="1264" hidden="1" spans="2:18">
      <c r="B1264" s="28" t="s">
        <v>106</v>
      </c>
      <c r="C1264" s="58">
        <v>45774</v>
      </c>
      <c r="D1264" s="28" t="str">
        <f>VLOOKUP(B1264,辅助信息!E:K,7,FALSE)</f>
        <v>JWDDCD2024101600133</v>
      </c>
      <c r="E1264" s="28" t="str">
        <f>VLOOKUP(F1264,辅助信息!A:B,2,FALSE)</f>
        <v>螺纹钢</v>
      </c>
      <c r="F1264" s="28" t="s">
        <v>32</v>
      </c>
      <c r="G1264" s="24">
        <v>24</v>
      </c>
      <c r="H1264" s="24">
        <f>_xlfn.XLOOKUP(C1264&amp;F1264&amp;I1264&amp;J1264,'[1]2025年已发货'!$F:$F&amp;'[1]2025年已发货'!$C:$C&amp;'[1]2025年已发货'!$G:$G&amp;'[1]2025年已发货'!$H:$H,'[1]2025年已发货'!$E:$E,"未发货")</f>
        <v>18</v>
      </c>
      <c r="I1264" s="28" t="str">
        <f>VLOOKUP(B1264,辅助信息!E:I,3,FALSE)</f>
        <v>（五冶钢构宜宾高县月江镇建设项目）  四川省宜宾市高县月江镇刚记超市斜对面(还阳组团沪碳二期项目)</v>
      </c>
      <c r="J1264" s="28" t="str">
        <f>VLOOKUP(B1264,辅助信息!E:I,4,FALSE)</f>
        <v>张朝亮</v>
      </c>
      <c r="K1264" s="28">
        <f>VLOOKUP(J1264,辅助信息!H:I,2,FALSE)</f>
        <v>15228205853</v>
      </c>
      <c r="L1264" s="27" t="str">
        <f>VLOOKUP(B1264,辅助信息!E:J,6,FALSE)</f>
        <v>提前联系到场规格</v>
      </c>
      <c r="M1264" s="79">
        <v>45775</v>
      </c>
      <c r="O1264" s="49">
        <f ca="1" t="shared" si="53"/>
        <v>0</v>
      </c>
      <c r="P1264" s="49">
        <f ca="1" t="shared" si="54"/>
        <v>61</v>
      </c>
      <c r="Q1264" s="50" t="str">
        <f>VLOOKUP(B1264,辅助信息!E:M,9,FALSE)</f>
        <v>ZTWM-CDGS-XS-2024-0169-中冶西部钢构-宜宾市南溪区幸福路东路,高县月江镇建设项目</v>
      </c>
      <c r="R1264" s="50" t="str">
        <f>_xlfn._xlws.FILTER(辅助信息!D:D,辅助信息!E:E=B1264)</f>
        <v>五冶钢构-宜宾市南溪区高县月江镇建设项目</v>
      </c>
    </row>
    <row r="1265" hidden="1" spans="1:18">
      <c r="A1265" s="15"/>
      <c r="B1265" s="28" t="s">
        <v>81</v>
      </c>
      <c r="C1265" s="58">
        <v>45777</v>
      </c>
      <c r="D1265" s="28" t="str">
        <f>VLOOKUP(B1265,辅助信息!E:K,7,FALSE)</f>
        <v>JWDDCD2025060900080</v>
      </c>
      <c r="E1265" s="28" t="str">
        <f>VLOOKUP(F1265,辅助信息!A:B,2,FALSE)</f>
        <v>盘螺</v>
      </c>
      <c r="F1265" s="28" t="s">
        <v>26</v>
      </c>
      <c r="G1265" s="28">
        <v>22</v>
      </c>
      <c r="H1265" s="28">
        <v>22</v>
      </c>
      <c r="I1265" s="28" t="str">
        <f>VLOOKUP(B1265,辅助信息!E:I,3,FALSE)</f>
        <v>（华西简阳西城嘉苑）四川省成都市简阳市简城街道高屋村</v>
      </c>
      <c r="J1265" s="28" t="str">
        <f>VLOOKUP(B1265,辅助信息!E:I,4,FALSE)</f>
        <v>张瀚镭</v>
      </c>
      <c r="K1265" s="28">
        <f>VLOOKUP(J1265,辅助信息!H:I,2,FALSE)</f>
        <v>15884666220</v>
      </c>
      <c r="L1265" s="27" t="str">
        <f>VLOOKUP(B1265,辅助信息!E:J,6,FALSE)</f>
        <v>优先威钢发货,我方卸车,新老国标钢厂不加价可直发，因陕钢多次出现磅差，项目拒绝使用</v>
      </c>
      <c r="M1265" s="102">
        <v>45769</v>
      </c>
      <c r="N1265" s="50"/>
      <c r="O1265" s="15">
        <f ca="1" t="shared" si="53"/>
        <v>0</v>
      </c>
      <c r="P1265" s="49">
        <f ca="1" t="shared" si="54"/>
        <v>67</v>
      </c>
      <c r="Q1265" s="50" t="str">
        <f>VLOOKUP(B1265,辅助信息!E:M,9,FALSE)</f>
        <v>ZTWM-CDGS-XS-2024-0030-华西集采-简州大道</v>
      </c>
      <c r="R1265" s="105" t="str">
        <f>_xlfn._xlws.FILTER(辅助信息!D:D,辅助信息!E:E=B1265)</f>
        <v>华西简阳西城嘉苑</v>
      </c>
    </row>
    <row r="1266" hidden="1" spans="1:18">
      <c r="A1266" s="15"/>
      <c r="B1266" s="28" t="s">
        <v>81</v>
      </c>
      <c r="C1266" s="58">
        <v>45777</v>
      </c>
      <c r="D1266" s="28" t="str">
        <f>VLOOKUP(B1266,辅助信息!E:K,7,FALSE)</f>
        <v>JWDDCD2025060900080</v>
      </c>
      <c r="E1266" s="28" t="str">
        <f>VLOOKUP(F1266,辅助信息!A:B,2,FALSE)</f>
        <v>螺纹钢</v>
      </c>
      <c r="F1266" s="28" t="s">
        <v>33</v>
      </c>
      <c r="G1266" s="28">
        <v>20</v>
      </c>
      <c r="H1266" s="28">
        <v>20</v>
      </c>
      <c r="I1266" s="28" t="str">
        <f>VLOOKUP(B1266,辅助信息!E:I,3,FALSE)</f>
        <v>（华西简阳西城嘉苑）四川省成都市简阳市简城街道高屋村</v>
      </c>
      <c r="J1266" s="28" t="str">
        <f>VLOOKUP(B1266,辅助信息!E:I,4,FALSE)</f>
        <v>张瀚镭</v>
      </c>
      <c r="K1266" s="28">
        <f>VLOOKUP(J1266,辅助信息!H:I,2,FALSE)</f>
        <v>15884666220</v>
      </c>
      <c r="L1266" s="27" t="str">
        <f>VLOOKUP(B1266,辅助信息!E:J,6,FALSE)</f>
        <v>优先威钢发货,我方卸车,新老国标钢厂不加价可直发，因陕钢多次出现磅差，项目拒绝使用</v>
      </c>
      <c r="M1266" s="102">
        <v>45769</v>
      </c>
      <c r="N1266" s="50"/>
      <c r="O1266" s="15">
        <f ca="1" t="shared" si="53"/>
        <v>0</v>
      </c>
      <c r="P1266" s="49">
        <f ca="1" t="shared" si="54"/>
        <v>67</v>
      </c>
      <c r="Q1266" s="50" t="str">
        <f>VLOOKUP(B1266,辅助信息!E:M,9,FALSE)</f>
        <v>ZTWM-CDGS-XS-2024-0030-华西集采-简州大道</v>
      </c>
      <c r="R1266" s="105" t="str">
        <f>_xlfn._xlws.FILTER(辅助信息!D:D,辅助信息!E:E=B1266)</f>
        <v>华西简阳西城嘉苑</v>
      </c>
    </row>
    <row r="1267" hidden="1" spans="1:18">
      <c r="A1267" s="49"/>
      <c r="B1267" s="28" t="s">
        <v>81</v>
      </c>
      <c r="C1267" s="58">
        <v>45777</v>
      </c>
      <c r="D1267" s="28" t="str">
        <f>VLOOKUP(B1267,辅助信息!E:K,7,FALSE)</f>
        <v>JWDDCD2025060900080</v>
      </c>
      <c r="E1267" s="28" t="str">
        <f>VLOOKUP(F1267,辅助信息!A:B,2,FALSE)</f>
        <v>螺纹钢</v>
      </c>
      <c r="F1267" s="28" t="s">
        <v>19</v>
      </c>
      <c r="G1267" s="24">
        <v>15</v>
      </c>
      <c r="H1267" s="24">
        <v>15</v>
      </c>
      <c r="I1267" s="28" t="str">
        <f>VLOOKUP(B1267,辅助信息!E:I,3,FALSE)</f>
        <v>（华西简阳西城嘉苑）四川省成都市简阳市简城街道高屋村</v>
      </c>
      <c r="J1267" s="28" t="str">
        <f>VLOOKUP(B1267,辅助信息!E:I,4,FALSE)</f>
        <v>张瀚镭</v>
      </c>
      <c r="K1267" s="28">
        <f>VLOOKUP(J1267,辅助信息!H:I,2,FALSE)</f>
        <v>15884666220</v>
      </c>
      <c r="L1267" s="27" t="str">
        <f>VLOOKUP(B1267,辅助信息!E:J,6,FALSE)</f>
        <v>优先威钢发货,我方卸车,新老国标钢厂不加价可直发，因陕钢多次出现磅差，项目拒绝使用</v>
      </c>
      <c r="M1267" s="103">
        <v>45775</v>
      </c>
      <c r="N1267" s="104"/>
      <c r="O1267" s="49">
        <f ca="1" t="shared" si="53"/>
        <v>0</v>
      </c>
      <c r="P1267" s="49">
        <f ca="1" t="shared" si="54"/>
        <v>61</v>
      </c>
      <c r="Q1267" s="50" t="str">
        <f>VLOOKUP(B1267,辅助信息!E:M,9,FALSE)</f>
        <v>ZTWM-CDGS-XS-2024-0030-华西集采-简州大道</v>
      </c>
      <c r="R1267" s="105" t="str">
        <f>_xlfn._xlws.FILTER(辅助信息!D:D,辅助信息!E:E=B1267)</f>
        <v>华西简阳西城嘉苑</v>
      </c>
    </row>
    <row r="1268" hidden="1" spans="1:18">
      <c r="A1268" s="49"/>
      <c r="B1268" s="28" t="s">
        <v>81</v>
      </c>
      <c r="C1268" s="58">
        <v>45777</v>
      </c>
      <c r="D1268" s="28" t="str">
        <f>VLOOKUP(B1268,辅助信息!E:K,7,FALSE)</f>
        <v>JWDDCD2025060900080</v>
      </c>
      <c r="E1268" s="28" t="str">
        <f>VLOOKUP(F1268,辅助信息!A:B,2,FALSE)</f>
        <v>螺纹钢</v>
      </c>
      <c r="F1268" s="28" t="s">
        <v>32</v>
      </c>
      <c r="G1268" s="24">
        <v>40</v>
      </c>
      <c r="H1268" s="24">
        <v>40</v>
      </c>
      <c r="I1268" s="28" t="str">
        <f>VLOOKUP(B1268,辅助信息!E:I,3,FALSE)</f>
        <v>（华西简阳西城嘉苑）四川省成都市简阳市简城街道高屋村</v>
      </c>
      <c r="J1268" s="28" t="str">
        <f>VLOOKUP(B1268,辅助信息!E:I,4,FALSE)</f>
        <v>张瀚镭</v>
      </c>
      <c r="K1268" s="28">
        <f>VLOOKUP(J1268,辅助信息!H:I,2,FALSE)</f>
        <v>15884666220</v>
      </c>
      <c r="L1268" s="27" t="str">
        <f>VLOOKUP(B1268,辅助信息!E:J,6,FALSE)</f>
        <v>优先威钢发货,我方卸车,新老国标钢厂不加价可直发，因陕钢多次出现磅差，项目拒绝使用</v>
      </c>
      <c r="M1268" s="103">
        <v>45775</v>
      </c>
      <c r="N1268" s="104"/>
      <c r="O1268" s="49">
        <f ca="1" t="shared" si="53"/>
        <v>0</v>
      </c>
      <c r="P1268" s="49">
        <f ca="1" t="shared" si="54"/>
        <v>61</v>
      </c>
      <c r="Q1268" s="50" t="str">
        <f>VLOOKUP(B1268,辅助信息!E:M,9,FALSE)</f>
        <v>ZTWM-CDGS-XS-2024-0030-华西集采-简州大道</v>
      </c>
      <c r="R1268" s="105" t="str">
        <f>_xlfn._xlws.FILTER(辅助信息!D:D,辅助信息!E:E=B1268)</f>
        <v>华西简阳西城嘉苑</v>
      </c>
    </row>
    <row r="1269" hidden="1" spans="1:18">
      <c r="A1269" s="49"/>
      <c r="B1269" s="28" t="s">
        <v>81</v>
      </c>
      <c r="C1269" s="58">
        <v>45777</v>
      </c>
      <c r="D1269" s="28" t="str">
        <f>VLOOKUP(B1269,辅助信息!E:K,7,FALSE)</f>
        <v>JWDDCD2025060900080</v>
      </c>
      <c r="E1269" s="28" t="str">
        <f>VLOOKUP(F1269,辅助信息!A:B,2,FALSE)</f>
        <v>螺纹钢</v>
      </c>
      <c r="F1269" s="28" t="s">
        <v>30</v>
      </c>
      <c r="G1269" s="24">
        <v>15</v>
      </c>
      <c r="H1269" s="24">
        <v>15</v>
      </c>
      <c r="I1269" s="28" t="str">
        <f>VLOOKUP(B1269,辅助信息!E:I,3,FALSE)</f>
        <v>（华西简阳西城嘉苑）四川省成都市简阳市简城街道高屋村</v>
      </c>
      <c r="J1269" s="28" t="str">
        <f>VLOOKUP(B1269,辅助信息!E:I,4,FALSE)</f>
        <v>张瀚镭</v>
      </c>
      <c r="K1269" s="28">
        <f>VLOOKUP(J1269,辅助信息!H:I,2,FALSE)</f>
        <v>15884666220</v>
      </c>
      <c r="L1269" s="27" t="str">
        <f>VLOOKUP(B1269,辅助信息!E:J,6,FALSE)</f>
        <v>优先威钢发货,我方卸车,新老国标钢厂不加价可直发，因陕钢多次出现磅差，项目拒绝使用</v>
      </c>
      <c r="M1269" s="103">
        <v>45775</v>
      </c>
      <c r="N1269" s="104"/>
      <c r="O1269" s="49">
        <f ca="1" t="shared" si="53"/>
        <v>0</v>
      </c>
      <c r="P1269" s="49">
        <f ca="1" t="shared" si="54"/>
        <v>61</v>
      </c>
      <c r="Q1269" s="50" t="str">
        <f>VLOOKUP(B1269,辅助信息!E:M,9,FALSE)</f>
        <v>ZTWM-CDGS-XS-2024-0030-华西集采-简州大道</v>
      </c>
      <c r="R1269" s="105" t="str">
        <f>_xlfn._xlws.FILTER(辅助信息!D:D,辅助信息!E:E=B1269)</f>
        <v>华西简阳西城嘉苑</v>
      </c>
    </row>
    <row r="1270" hidden="1" spans="2:18">
      <c r="B1270" s="28" t="s">
        <v>31</v>
      </c>
      <c r="C1270" s="58">
        <v>45777</v>
      </c>
      <c r="D1270" s="28" t="str">
        <f>VLOOKUP(B1270,辅助信息!E:K,7,FALSE)</f>
        <v>JWDDCD2024121000136</v>
      </c>
      <c r="E1270" s="28" t="str">
        <f>VLOOKUP(F1270,辅助信息!A:B,2,FALSE)</f>
        <v>高线</v>
      </c>
      <c r="F1270" s="28" t="s">
        <v>51</v>
      </c>
      <c r="G1270" s="24">
        <v>2.5</v>
      </c>
      <c r="H1270" s="24" t="str">
        <f>_xlfn.XLOOKUP(C1270&amp;F1270&amp;I1270&amp;J1270,'[1]2025年已发货'!$F:$F&amp;'[1]2025年已发货'!$C:$C&amp;'[1]2025年已发货'!$G:$G&amp;'[1]2025年已发货'!$H:$H,'[1]2025年已发货'!$E:$E,"未发货")</f>
        <v>未发货</v>
      </c>
      <c r="I1270" s="28" t="str">
        <f>VLOOKUP(B1270,辅助信息!E:I,3,FALSE)</f>
        <v>（四川商建-射洪城乡一体化项目）遂宁市射洪市忠新幼儿园北侧约220米新溪小区</v>
      </c>
      <c r="J1270" s="28" t="str">
        <f>VLOOKUP(B1270,辅助信息!E:I,4,FALSE)</f>
        <v>柏子刚</v>
      </c>
      <c r="K1270" s="28">
        <f>VLOOKUP(J1270,辅助信息!H:I,2,FALSE)</f>
        <v>15692885305</v>
      </c>
      <c r="L1270" s="27" t="str">
        <f>VLOOKUP(B1270,辅助信息!E:J,6,FALSE)</f>
        <v>提前联系到场规格及数量</v>
      </c>
      <c r="M1270" s="79">
        <v>45779</v>
      </c>
      <c r="O1270" s="49">
        <f ca="1" t="shared" si="53"/>
        <v>0</v>
      </c>
      <c r="P1270" s="49">
        <f ca="1" t="shared" si="54"/>
        <v>57</v>
      </c>
      <c r="Q1270" s="50" t="str">
        <f>VLOOKUP(B1270,辅助信息!E:M,9,FALSE)</f>
        <v>ZTWM-CDGS-XS-2024-0179-四川商投-射洪城乡一体化建设项目</v>
      </c>
      <c r="R1270" s="105" t="str">
        <f>_xlfn._xlws.FILTER(辅助信息!D:D,辅助信息!E:E=B1270)</f>
        <v>四川商建
射洪城乡一体化项目</v>
      </c>
    </row>
    <row r="1271" hidden="1" spans="2:18">
      <c r="B1271" s="28" t="s">
        <v>31</v>
      </c>
      <c r="C1271" s="58">
        <v>45777</v>
      </c>
      <c r="D1271" s="28" t="str">
        <f>VLOOKUP(B1271,辅助信息!E:K,7,FALSE)</f>
        <v>JWDDCD2024121000136</v>
      </c>
      <c r="E1271" s="28" t="str">
        <f>VLOOKUP(F1271,辅助信息!A:B,2,FALSE)</f>
        <v>盘螺</v>
      </c>
      <c r="F1271" s="28" t="s">
        <v>41</v>
      </c>
      <c r="G1271" s="24">
        <v>32.5</v>
      </c>
      <c r="H1271" s="24" t="str">
        <f>_xlfn.XLOOKUP(C1271&amp;F1271&amp;I1271&amp;J1271,'[1]2025年已发货'!$F:$F&amp;'[1]2025年已发货'!$C:$C&amp;'[1]2025年已发货'!$G:$G&amp;'[1]2025年已发货'!$H:$H,'[1]2025年已发货'!$E:$E,"未发货")</f>
        <v>未发货</v>
      </c>
      <c r="I1271" s="28" t="str">
        <f>VLOOKUP(B1271,辅助信息!E:I,3,FALSE)</f>
        <v>（四川商建-射洪城乡一体化项目）遂宁市射洪市忠新幼儿园北侧约220米新溪小区</v>
      </c>
      <c r="J1271" s="28" t="str">
        <f>VLOOKUP(B1271,辅助信息!E:I,4,FALSE)</f>
        <v>柏子刚</v>
      </c>
      <c r="K1271" s="28">
        <f>VLOOKUP(J1271,辅助信息!H:I,2,FALSE)</f>
        <v>15692885305</v>
      </c>
      <c r="L1271" s="27" t="str">
        <f>VLOOKUP(B1271,辅助信息!E:J,6,FALSE)</f>
        <v>提前联系到场规格及数量</v>
      </c>
      <c r="M1271" s="79">
        <v>45779</v>
      </c>
      <c r="O1271" s="49">
        <f ca="1" t="shared" ref="O1271:O1276" si="55">IF(OR(M1271="",N1271&lt;&gt;""),"",MAX(M1271-TODAY(),0))</f>
        <v>0</v>
      </c>
      <c r="P1271" s="49">
        <f ca="1" t="shared" si="54"/>
        <v>57</v>
      </c>
      <c r="Q1271" s="50" t="str">
        <f>VLOOKUP(B1271,辅助信息!E:M,9,FALSE)</f>
        <v>ZTWM-CDGS-XS-2024-0179-四川商投-射洪城乡一体化建设项目</v>
      </c>
      <c r="R1271" s="105" t="str">
        <f>_xlfn._xlws.FILTER(辅助信息!D:D,辅助信息!E:E=B1271)</f>
        <v>四川商建
射洪城乡一体化项目</v>
      </c>
    </row>
    <row r="1272" hidden="1" spans="2:18">
      <c r="B1272" s="28" t="s">
        <v>31</v>
      </c>
      <c r="C1272" s="58">
        <v>45777</v>
      </c>
      <c r="D1272" s="28" t="str">
        <f>VLOOKUP(B1272,辅助信息!E:K,7,FALSE)</f>
        <v>JWDDCD2024121000136</v>
      </c>
      <c r="E1272" s="28" t="str">
        <f>VLOOKUP(F1272,辅助信息!A:B,2,FALSE)</f>
        <v>螺纹钢</v>
      </c>
      <c r="F1272" s="28" t="s">
        <v>27</v>
      </c>
      <c r="G1272" s="24">
        <v>15</v>
      </c>
      <c r="H1272" s="24" t="str">
        <f>_xlfn.XLOOKUP(C1272&amp;F1272&amp;I1272&amp;J1272,'[1]2025年已发货'!$F:$F&amp;'[1]2025年已发货'!$C:$C&amp;'[1]2025年已发货'!$G:$G&amp;'[1]2025年已发货'!$H:$H,'[1]2025年已发货'!$E:$E,"未发货")</f>
        <v>未发货</v>
      </c>
      <c r="I1272" s="28" t="str">
        <f>VLOOKUP(B1272,辅助信息!E:I,3,FALSE)</f>
        <v>（四川商建-射洪城乡一体化项目）遂宁市射洪市忠新幼儿园北侧约220米新溪小区</v>
      </c>
      <c r="J1272" s="28" t="str">
        <f>VLOOKUP(B1272,辅助信息!E:I,4,FALSE)</f>
        <v>柏子刚</v>
      </c>
      <c r="K1272" s="28">
        <f>VLOOKUP(J1272,辅助信息!H:I,2,FALSE)</f>
        <v>15692885305</v>
      </c>
      <c r="L1272" s="27" t="str">
        <f>VLOOKUP(B1272,辅助信息!E:J,6,FALSE)</f>
        <v>提前联系到场规格及数量</v>
      </c>
      <c r="M1272" s="79">
        <v>45779</v>
      </c>
      <c r="O1272" s="49">
        <f ca="1" t="shared" si="55"/>
        <v>0</v>
      </c>
      <c r="P1272" s="49">
        <f ca="1" t="shared" si="54"/>
        <v>57</v>
      </c>
      <c r="Q1272" s="50" t="str">
        <f>VLOOKUP(B1272,辅助信息!E:M,9,FALSE)</f>
        <v>ZTWM-CDGS-XS-2024-0179-四川商投-射洪城乡一体化建设项目</v>
      </c>
      <c r="R1272" s="105" t="str">
        <f>_xlfn._xlws.FILTER(辅助信息!D:D,辅助信息!E:E=B1272)</f>
        <v>四川商建
射洪城乡一体化项目</v>
      </c>
    </row>
    <row r="1273" hidden="1" spans="2:18">
      <c r="B1273" s="28" t="s">
        <v>31</v>
      </c>
      <c r="C1273" s="58">
        <v>45777</v>
      </c>
      <c r="D1273" s="28" t="str">
        <f>VLOOKUP(B1273,辅助信息!E:K,7,FALSE)</f>
        <v>JWDDCD2024121000136</v>
      </c>
      <c r="E1273" s="28" t="str">
        <f>VLOOKUP(F1273,辅助信息!A:B,2,FALSE)</f>
        <v>螺纹钢</v>
      </c>
      <c r="F1273" s="28" t="s">
        <v>30</v>
      </c>
      <c r="G1273" s="24">
        <v>12</v>
      </c>
      <c r="H1273" s="24" t="str">
        <f>_xlfn.XLOOKUP(C1273&amp;F1273&amp;I1273&amp;J1273,'[1]2025年已发货'!$F:$F&amp;'[1]2025年已发货'!$C:$C&amp;'[1]2025年已发货'!$G:$G&amp;'[1]2025年已发货'!$H:$H,'[1]2025年已发货'!$E:$E,"未发货")</f>
        <v>未发货</v>
      </c>
      <c r="I1273" s="28" t="str">
        <f>VLOOKUP(B1273,辅助信息!E:I,3,FALSE)</f>
        <v>（四川商建-射洪城乡一体化项目）遂宁市射洪市忠新幼儿园北侧约220米新溪小区</v>
      </c>
      <c r="J1273" s="28" t="str">
        <f>VLOOKUP(B1273,辅助信息!E:I,4,FALSE)</f>
        <v>柏子刚</v>
      </c>
      <c r="K1273" s="28">
        <f>VLOOKUP(J1273,辅助信息!H:I,2,FALSE)</f>
        <v>15692885305</v>
      </c>
      <c r="L1273" s="27" t="str">
        <f>VLOOKUP(B1273,辅助信息!E:J,6,FALSE)</f>
        <v>提前联系到场规格及数量</v>
      </c>
      <c r="M1273" s="79">
        <v>45779</v>
      </c>
      <c r="O1273" s="49">
        <f ca="1" t="shared" si="55"/>
        <v>0</v>
      </c>
      <c r="P1273" s="49">
        <f ca="1" t="shared" si="54"/>
        <v>57</v>
      </c>
      <c r="Q1273" s="50" t="str">
        <f>VLOOKUP(B1273,辅助信息!E:M,9,FALSE)</f>
        <v>ZTWM-CDGS-XS-2024-0179-四川商投-射洪城乡一体化建设项目</v>
      </c>
      <c r="R1273" s="105" t="str">
        <f>_xlfn._xlws.FILTER(辅助信息!D:D,辅助信息!E:E=B1273)</f>
        <v>四川商建
射洪城乡一体化项目</v>
      </c>
    </row>
    <row r="1274" hidden="1" spans="2:18">
      <c r="B1274" s="28" t="s">
        <v>31</v>
      </c>
      <c r="C1274" s="58">
        <v>45777</v>
      </c>
      <c r="D1274" s="28" t="str">
        <f>VLOOKUP(B1274,辅助信息!E:K,7,FALSE)</f>
        <v>JWDDCD2024121000136</v>
      </c>
      <c r="E1274" s="28" t="str">
        <f>VLOOKUP(F1274,辅助信息!A:B,2,FALSE)</f>
        <v>螺纹钢</v>
      </c>
      <c r="F1274" s="28" t="s">
        <v>66</v>
      </c>
      <c r="G1274" s="24">
        <v>9</v>
      </c>
      <c r="H1274" s="24" t="str">
        <f>_xlfn.XLOOKUP(C1274&amp;F1274&amp;I1274&amp;J1274,'[1]2025年已发货'!$F:$F&amp;'[1]2025年已发货'!$C:$C&amp;'[1]2025年已发货'!$G:$G&amp;'[1]2025年已发货'!$H:$H,'[1]2025年已发货'!$E:$E,"未发货")</f>
        <v>未发货</v>
      </c>
      <c r="I1274" s="28" t="str">
        <f>VLOOKUP(B1274,辅助信息!E:I,3,FALSE)</f>
        <v>（四川商建-射洪城乡一体化项目）遂宁市射洪市忠新幼儿园北侧约220米新溪小区</v>
      </c>
      <c r="J1274" s="28" t="str">
        <f>VLOOKUP(B1274,辅助信息!E:I,4,FALSE)</f>
        <v>柏子刚</v>
      </c>
      <c r="K1274" s="28">
        <f>VLOOKUP(J1274,辅助信息!H:I,2,FALSE)</f>
        <v>15692885305</v>
      </c>
      <c r="L1274" s="27" t="str">
        <f>VLOOKUP(B1274,辅助信息!E:J,6,FALSE)</f>
        <v>提前联系到场规格及数量</v>
      </c>
      <c r="M1274" s="79">
        <v>45779</v>
      </c>
      <c r="O1274" s="49">
        <f ca="1" t="shared" si="55"/>
        <v>0</v>
      </c>
      <c r="P1274" s="49">
        <f ca="1" t="shared" si="54"/>
        <v>57</v>
      </c>
      <c r="Q1274" s="50" t="str">
        <f>VLOOKUP(B1274,辅助信息!E:M,9,FALSE)</f>
        <v>ZTWM-CDGS-XS-2024-0179-四川商投-射洪城乡一体化建设项目</v>
      </c>
      <c r="R1274" s="105" t="str">
        <f>_xlfn._xlws.FILTER(辅助信息!D:D,辅助信息!E:E=B1274)</f>
        <v>四川商建
射洪城乡一体化项目</v>
      </c>
    </row>
    <row r="1275" hidden="1" spans="2:18">
      <c r="B1275" s="28" t="s">
        <v>31</v>
      </c>
      <c r="C1275" s="58">
        <v>45777</v>
      </c>
      <c r="D1275" s="28" t="str">
        <f>VLOOKUP(B1275,辅助信息!E:K,7,FALSE)</f>
        <v>JWDDCD2024121000136</v>
      </c>
      <c r="E1275" s="28" t="str">
        <f>VLOOKUP(F1275,辅助信息!A:B,2,FALSE)</f>
        <v>螺纹钢</v>
      </c>
      <c r="F1275" s="28" t="s">
        <v>21</v>
      </c>
      <c r="G1275" s="24">
        <v>3</v>
      </c>
      <c r="H1275" s="24" t="str">
        <f>_xlfn.XLOOKUP(C1275&amp;F1275&amp;I1275&amp;J1275,'[1]2025年已发货'!$F:$F&amp;'[1]2025年已发货'!$C:$C&amp;'[1]2025年已发货'!$G:$G&amp;'[1]2025年已发货'!$H:$H,'[1]2025年已发货'!$E:$E,"未发货")</f>
        <v>未发货</v>
      </c>
      <c r="I1275" s="28" t="str">
        <f>VLOOKUP(B1275,辅助信息!E:I,3,FALSE)</f>
        <v>（四川商建-射洪城乡一体化项目）遂宁市射洪市忠新幼儿园北侧约220米新溪小区</v>
      </c>
      <c r="J1275" s="28" t="str">
        <f>VLOOKUP(B1275,辅助信息!E:I,4,FALSE)</f>
        <v>柏子刚</v>
      </c>
      <c r="K1275" s="28">
        <f>VLOOKUP(J1275,辅助信息!H:I,2,FALSE)</f>
        <v>15692885305</v>
      </c>
      <c r="L1275" s="27" t="str">
        <f>VLOOKUP(B1275,辅助信息!E:J,6,FALSE)</f>
        <v>提前联系到场规格及数量</v>
      </c>
      <c r="M1275" s="79">
        <v>45779</v>
      </c>
      <c r="O1275" s="49">
        <f ca="1" t="shared" si="55"/>
        <v>0</v>
      </c>
      <c r="P1275" s="49">
        <f ca="1" t="shared" si="54"/>
        <v>57</v>
      </c>
      <c r="Q1275" s="50" t="str">
        <f>VLOOKUP(B1275,辅助信息!E:M,9,FALSE)</f>
        <v>ZTWM-CDGS-XS-2024-0179-四川商投-射洪城乡一体化建设项目</v>
      </c>
      <c r="R1275" s="105" t="str">
        <f>_xlfn._xlws.FILTER(辅助信息!D:D,辅助信息!E:E=B1275)</f>
        <v>四川商建
射洪城乡一体化项目</v>
      </c>
    </row>
    <row r="1276" hidden="1" spans="2:18">
      <c r="B1276" s="28" t="s">
        <v>31</v>
      </c>
      <c r="C1276" s="58">
        <v>45777</v>
      </c>
      <c r="D1276" s="28" t="str">
        <f>VLOOKUP(B1276,辅助信息!E:K,7,FALSE)</f>
        <v>JWDDCD2024121000136</v>
      </c>
      <c r="E1276" s="28" t="str">
        <f>VLOOKUP(F1276,辅助信息!A:B,2,FALSE)</f>
        <v>螺纹钢</v>
      </c>
      <c r="F1276" s="28" t="s">
        <v>22</v>
      </c>
      <c r="G1276" s="24">
        <v>60</v>
      </c>
      <c r="H1276" s="24" t="str">
        <f>_xlfn.XLOOKUP(C1276&amp;F1276&amp;I1276&amp;J1276,'[1]2025年已发货'!$F:$F&amp;'[1]2025年已发货'!$C:$C&amp;'[1]2025年已发货'!$G:$G&amp;'[1]2025年已发货'!$H:$H,'[1]2025年已发货'!$E:$E,"未发货")</f>
        <v>未发货</v>
      </c>
      <c r="I1276" s="28" t="str">
        <f>VLOOKUP(B1276,辅助信息!E:I,3,FALSE)</f>
        <v>（四川商建-射洪城乡一体化项目）遂宁市射洪市忠新幼儿园北侧约220米新溪小区</v>
      </c>
      <c r="J1276" s="28" t="str">
        <f>VLOOKUP(B1276,辅助信息!E:I,4,FALSE)</f>
        <v>柏子刚</v>
      </c>
      <c r="K1276" s="28">
        <f>VLOOKUP(J1276,辅助信息!H:I,2,FALSE)</f>
        <v>15692885305</v>
      </c>
      <c r="L1276" s="27" t="str">
        <f>VLOOKUP(B1276,辅助信息!E:J,6,FALSE)</f>
        <v>提前联系到场规格及数量</v>
      </c>
      <c r="M1276" s="103">
        <v>45775</v>
      </c>
      <c r="O1276" s="49">
        <f ca="1" t="shared" si="55"/>
        <v>0</v>
      </c>
      <c r="P1276" s="49">
        <f ca="1" t="shared" si="54"/>
        <v>61</v>
      </c>
      <c r="Q1276" s="50" t="str">
        <f>VLOOKUP(B1276,辅助信息!E:M,9,FALSE)</f>
        <v>ZTWM-CDGS-XS-2024-0179-四川商投-射洪城乡一体化建设项目</v>
      </c>
      <c r="R1276" s="105" t="str">
        <f>_xlfn._xlws.FILTER(辅助信息!D:D,辅助信息!E:E=B1276)</f>
        <v>四川商建
射洪城乡一体化项目</v>
      </c>
    </row>
    <row r="1277" hidden="1" spans="2:18">
      <c r="B1277" s="28" t="s">
        <v>81</v>
      </c>
      <c r="C1277" s="58">
        <v>45777</v>
      </c>
      <c r="D1277" s="28" t="str">
        <f>VLOOKUP(B1277,辅助信息!E:K,7,FALSE)</f>
        <v>JWDDCD2025060900080</v>
      </c>
      <c r="E1277" s="28" t="str">
        <f>VLOOKUP(F1277,辅助信息!A:B,2,FALSE)</f>
        <v>高线</v>
      </c>
      <c r="F1277" s="28" t="s">
        <v>53</v>
      </c>
      <c r="G1277" s="24">
        <v>2</v>
      </c>
      <c r="H1277" s="24" t="str">
        <f>_xlfn.XLOOKUP(C1277&amp;F1277&amp;I1277&amp;J1277,'[1]2025年已发货'!$F:$F&amp;'[1]2025年已发货'!$C:$C&amp;'[1]2025年已发货'!$G:$G&amp;'[1]2025年已发货'!$H:$H,'[1]2025年已发货'!$E:$E,"未发货")</f>
        <v>未发货</v>
      </c>
      <c r="I1277" s="28" t="str">
        <f>VLOOKUP(B1277,辅助信息!E:I,3,FALSE)</f>
        <v>（华西简阳西城嘉苑）四川省成都市简阳市简城街道高屋村</v>
      </c>
      <c r="J1277" s="28" t="str">
        <f>VLOOKUP(B1277,辅助信息!E:I,4,FALSE)</f>
        <v>张瀚镭</v>
      </c>
      <c r="K1277" s="28">
        <f>VLOOKUP(J1277,辅助信息!H:I,2,FALSE)</f>
        <v>15884666220</v>
      </c>
      <c r="L1277" s="27" t="str">
        <f>VLOOKUP(B1277,辅助信息!E:J,6,FALSE)</f>
        <v>优先威钢发货,我方卸车,新老国标钢厂不加价可直发，因陕钢多次出现磅差，项目拒绝使用</v>
      </c>
      <c r="M1277" s="79">
        <v>45777</v>
      </c>
      <c r="O1277" s="49">
        <f ca="1" t="shared" ref="O1277:O1286" si="56">IF(OR(M1277="",N1277&lt;&gt;""),"",MAX(M1277-TODAY(),0))</f>
        <v>0</v>
      </c>
      <c r="P1277" s="49">
        <f ca="1" t="shared" si="54"/>
        <v>59</v>
      </c>
      <c r="Q1277" s="50" t="str">
        <f>VLOOKUP(B1277,辅助信息!E:M,9,FALSE)</f>
        <v>ZTWM-CDGS-XS-2024-0030-华西集采-简州大道</v>
      </c>
      <c r="R1277" s="105" t="str">
        <f>_xlfn._xlws.FILTER(辅助信息!D:D,辅助信息!E:E=B1277)</f>
        <v>华西简阳西城嘉苑</v>
      </c>
    </row>
    <row r="1278" hidden="1" spans="2:18">
      <c r="B1278" s="28" t="s">
        <v>81</v>
      </c>
      <c r="C1278" s="58">
        <v>45777</v>
      </c>
      <c r="D1278" s="28" t="str">
        <f>VLOOKUP(B1278,辅助信息!E:K,7,FALSE)</f>
        <v>JWDDCD2025060900080</v>
      </c>
      <c r="E1278" s="28" t="str">
        <f>VLOOKUP(F1278,辅助信息!A:B,2,FALSE)</f>
        <v>盘螺</v>
      </c>
      <c r="F1278" s="28" t="s">
        <v>40</v>
      </c>
      <c r="G1278" s="24">
        <v>3</v>
      </c>
      <c r="H1278" s="24">
        <f>_xlfn.XLOOKUP(C1278&amp;F1278&amp;I1278&amp;J1278,'[1]2025年已发货'!$F:$F&amp;'[1]2025年已发货'!$C:$C&amp;'[1]2025年已发货'!$G:$G&amp;'[1]2025年已发货'!$H:$H,'[1]2025年已发货'!$E:$E,"未发货")</f>
        <v>3</v>
      </c>
      <c r="I1278" s="28" t="str">
        <f>VLOOKUP(B1278,辅助信息!E:I,3,FALSE)</f>
        <v>（华西简阳西城嘉苑）四川省成都市简阳市简城街道高屋村</v>
      </c>
      <c r="J1278" s="28" t="str">
        <f>VLOOKUP(B1278,辅助信息!E:I,4,FALSE)</f>
        <v>张瀚镭</v>
      </c>
      <c r="K1278" s="28">
        <f>VLOOKUP(J1278,辅助信息!H:I,2,FALSE)</f>
        <v>15884666220</v>
      </c>
      <c r="L1278" s="27" t="str">
        <f>VLOOKUP(B1278,辅助信息!E:J,6,FALSE)</f>
        <v>优先威钢发货,我方卸车,新老国标钢厂不加价可直发，因陕钢多次出现磅差，项目拒绝使用</v>
      </c>
      <c r="M1278" s="79">
        <v>45777</v>
      </c>
      <c r="O1278" s="49">
        <f ca="1" t="shared" si="56"/>
        <v>0</v>
      </c>
      <c r="P1278" s="49">
        <f ca="1" t="shared" si="54"/>
        <v>59</v>
      </c>
      <c r="Q1278" s="50" t="str">
        <f>VLOOKUP(B1278,辅助信息!E:M,9,FALSE)</f>
        <v>ZTWM-CDGS-XS-2024-0030-华西集采-简州大道</v>
      </c>
      <c r="R1278" s="105" t="str">
        <f>_xlfn._xlws.FILTER(辅助信息!D:D,辅助信息!E:E=B1278)</f>
        <v>华西简阳西城嘉苑</v>
      </c>
    </row>
    <row r="1279" hidden="1" spans="2:18">
      <c r="B1279" s="28" t="s">
        <v>81</v>
      </c>
      <c r="C1279" s="58">
        <v>45777</v>
      </c>
      <c r="D1279" s="28" t="str">
        <f>VLOOKUP(B1279,辅助信息!E:K,7,FALSE)</f>
        <v>JWDDCD2025060900080</v>
      </c>
      <c r="E1279" s="28" t="str">
        <f>VLOOKUP(F1279,辅助信息!A:B,2,FALSE)</f>
        <v>盘螺</v>
      </c>
      <c r="F1279" s="28" t="s">
        <v>41</v>
      </c>
      <c r="G1279" s="24">
        <v>5</v>
      </c>
      <c r="H1279" s="24">
        <f>_xlfn.XLOOKUP(C1279&amp;F1279&amp;I1279&amp;J1279,'[1]2025年已发货'!$F:$F&amp;'[1]2025年已发货'!$C:$C&amp;'[1]2025年已发货'!$G:$G&amp;'[1]2025年已发货'!$H:$H,'[1]2025年已发货'!$E:$E,"未发货")</f>
        <v>5</v>
      </c>
      <c r="I1279" s="28" t="str">
        <f>VLOOKUP(B1279,辅助信息!E:I,3,FALSE)</f>
        <v>（华西简阳西城嘉苑）四川省成都市简阳市简城街道高屋村</v>
      </c>
      <c r="J1279" s="28" t="str">
        <f>VLOOKUP(B1279,辅助信息!E:I,4,FALSE)</f>
        <v>张瀚镭</v>
      </c>
      <c r="K1279" s="28">
        <f>VLOOKUP(J1279,辅助信息!H:I,2,FALSE)</f>
        <v>15884666220</v>
      </c>
      <c r="L1279" s="27" t="str">
        <f>VLOOKUP(B1279,辅助信息!E:J,6,FALSE)</f>
        <v>优先威钢发货,我方卸车,新老国标钢厂不加价可直发，因陕钢多次出现磅差，项目拒绝使用</v>
      </c>
      <c r="M1279" s="79">
        <v>45777</v>
      </c>
      <c r="O1279" s="49">
        <f ca="1" t="shared" si="56"/>
        <v>0</v>
      </c>
      <c r="P1279" s="49">
        <f ca="1" t="shared" si="54"/>
        <v>59</v>
      </c>
      <c r="Q1279" s="50" t="str">
        <f>VLOOKUP(B1279,辅助信息!E:M,9,FALSE)</f>
        <v>ZTWM-CDGS-XS-2024-0030-华西集采-简州大道</v>
      </c>
      <c r="R1279" s="105" t="str">
        <f>_xlfn._xlws.FILTER(辅助信息!D:D,辅助信息!E:E=B1279)</f>
        <v>华西简阳西城嘉苑</v>
      </c>
    </row>
    <row r="1280" hidden="1" spans="2:18">
      <c r="B1280" s="28" t="s">
        <v>81</v>
      </c>
      <c r="C1280" s="58">
        <v>45777</v>
      </c>
      <c r="D1280" s="28" t="str">
        <f>VLOOKUP(B1280,辅助信息!E:K,7,FALSE)</f>
        <v>JWDDCD2025060900080</v>
      </c>
      <c r="E1280" s="28" t="str">
        <f>VLOOKUP(F1280,辅助信息!A:B,2,FALSE)</f>
        <v>盘螺</v>
      </c>
      <c r="F1280" s="28" t="s">
        <v>26</v>
      </c>
      <c r="G1280" s="24">
        <v>18</v>
      </c>
      <c r="H1280" s="24">
        <v>18</v>
      </c>
      <c r="I1280" s="28" t="str">
        <f>VLOOKUP(B1280,辅助信息!E:I,3,FALSE)</f>
        <v>（华西简阳西城嘉苑）四川省成都市简阳市简城街道高屋村</v>
      </c>
      <c r="J1280" s="28" t="str">
        <f>VLOOKUP(B1280,辅助信息!E:I,4,FALSE)</f>
        <v>张瀚镭</v>
      </c>
      <c r="K1280" s="28">
        <f>VLOOKUP(J1280,辅助信息!H:I,2,FALSE)</f>
        <v>15884666220</v>
      </c>
      <c r="L1280" s="27" t="str">
        <f>VLOOKUP(B1280,辅助信息!E:J,6,FALSE)</f>
        <v>优先威钢发货,我方卸车,新老国标钢厂不加价可直发，因陕钢多次出现磅差，项目拒绝使用</v>
      </c>
      <c r="M1280" s="79">
        <v>45777</v>
      </c>
      <c r="O1280" s="49">
        <f ca="1" t="shared" si="56"/>
        <v>0</v>
      </c>
      <c r="P1280" s="49">
        <f ca="1" t="shared" si="54"/>
        <v>59</v>
      </c>
      <c r="Q1280" s="50" t="str">
        <f>VLOOKUP(B1280,辅助信息!E:M,9,FALSE)</f>
        <v>ZTWM-CDGS-XS-2024-0030-华西集采-简州大道</v>
      </c>
      <c r="R1280" s="105" t="str">
        <f>_xlfn._xlws.FILTER(辅助信息!D:D,辅助信息!E:E=B1280)</f>
        <v>华西简阳西城嘉苑</v>
      </c>
    </row>
    <row r="1281" hidden="1" spans="2:18">
      <c r="B1281" s="28" t="s">
        <v>81</v>
      </c>
      <c r="C1281" s="58">
        <v>45777</v>
      </c>
      <c r="D1281" s="28" t="str">
        <f>VLOOKUP(B1281,辅助信息!E:K,7,FALSE)</f>
        <v>JWDDCD2025060900080</v>
      </c>
      <c r="E1281" s="28" t="str">
        <f>VLOOKUP(F1281,辅助信息!A:B,2,FALSE)</f>
        <v>螺纹钢</v>
      </c>
      <c r="F1281" s="28" t="s">
        <v>19</v>
      </c>
      <c r="G1281" s="24">
        <v>3</v>
      </c>
      <c r="H1281" s="24">
        <v>3</v>
      </c>
      <c r="I1281" s="28" t="str">
        <f>VLOOKUP(B1281,辅助信息!E:I,3,FALSE)</f>
        <v>（华西简阳西城嘉苑）四川省成都市简阳市简城街道高屋村</v>
      </c>
      <c r="J1281" s="28" t="str">
        <f>VLOOKUP(B1281,辅助信息!E:I,4,FALSE)</f>
        <v>张瀚镭</v>
      </c>
      <c r="K1281" s="28">
        <f>VLOOKUP(J1281,辅助信息!H:I,2,FALSE)</f>
        <v>15884666220</v>
      </c>
      <c r="L1281" s="27" t="str">
        <f>VLOOKUP(B1281,辅助信息!E:J,6,FALSE)</f>
        <v>优先威钢发货,我方卸车,新老国标钢厂不加价可直发，因陕钢多次出现磅差，项目拒绝使用</v>
      </c>
      <c r="M1281" s="79">
        <v>45777</v>
      </c>
      <c r="O1281" s="49">
        <f ca="1" t="shared" si="56"/>
        <v>0</v>
      </c>
      <c r="P1281" s="49">
        <f ca="1" t="shared" si="54"/>
        <v>59</v>
      </c>
      <c r="Q1281" s="50" t="str">
        <f>VLOOKUP(B1281,辅助信息!E:M,9,FALSE)</f>
        <v>ZTWM-CDGS-XS-2024-0030-华西集采-简州大道</v>
      </c>
      <c r="R1281" s="105" t="str">
        <f>_xlfn._xlws.FILTER(辅助信息!D:D,辅助信息!E:E=B1281)</f>
        <v>华西简阳西城嘉苑</v>
      </c>
    </row>
    <row r="1282" hidden="1" spans="2:18">
      <c r="B1282" s="28" t="s">
        <v>81</v>
      </c>
      <c r="C1282" s="58">
        <v>45777</v>
      </c>
      <c r="D1282" s="28" t="str">
        <f>VLOOKUP(B1282,辅助信息!E:K,7,FALSE)</f>
        <v>JWDDCD2025060900080</v>
      </c>
      <c r="E1282" s="28" t="str">
        <f>VLOOKUP(F1282,辅助信息!A:B,2,FALSE)</f>
        <v>螺纹钢</v>
      </c>
      <c r="F1282" s="28" t="s">
        <v>32</v>
      </c>
      <c r="G1282" s="24">
        <v>83</v>
      </c>
      <c r="H1282" s="24">
        <v>83</v>
      </c>
      <c r="I1282" s="28" t="str">
        <f>VLOOKUP(B1282,辅助信息!E:I,3,FALSE)</f>
        <v>（华西简阳西城嘉苑）四川省成都市简阳市简城街道高屋村</v>
      </c>
      <c r="J1282" s="28" t="str">
        <f>VLOOKUP(B1282,辅助信息!E:I,4,FALSE)</f>
        <v>张瀚镭</v>
      </c>
      <c r="K1282" s="28">
        <f>VLOOKUP(J1282,辅助信息!H:I,2,FALSE)</f>
        <v>15884666220</v>
      </c>
      <c r="L1282" s="27" t="str">
        <f>VLOOKUP(B1282,辅助信息!E:J,6,FALSE)</f>
        <v>优先威钢发货,我方卸车,新老国标钢厂不加价可直发，因陕钢多次出现磅差，项目拒绝使用</v>
      </c>
      <c r="M1282" s="79">
        <v>45777</v>
      </c>
      <c r="O1282" s="49">
        <f ca="1" t="shared" si="56"/>
        <v>0</v>
      </c>
      <c r="P1282" s="49">
        <f ca="1" t="shared" si="54"/>
        <v>59</v>
      </c>
      <c r="Q1282" s="50" t="str">
        <f>VLOOKUP(B1282,辅助信息!E:M,9,FALSE)</f>
        <v>ZTWM-CDGS-XS-2024-0030-华西集采-简州大道</v>
      </c>
      <c r="R1282" s="105" t="str">
        <f>_xlfn._xlws.FILTER(辅助信息!D:D,辅助信息!E:E=B1282)</f>
        <v>华西简阳西城嘉苑</v>
      </c>
    </row>
    <row r="1283" hidden="1" spans="2:18">
      <c r="B1283" s="28" t="s">
        <v>81</v>
      </c>
      <c r="C1283" s="58">
        <v>45777</v>
      </c>
      <c r="D1283" s="28" t="str">
        <f>VLOOKUP(B1283,辅助信息!E:K,7,FALSE)</f>
        <v>JWDDCD2025060900080</v>
      </c>
      <c r="E1283" s="28" t="str">
        <f>VLOOKUP(F1283,辅助信息!A:B,2,FALSE)</f>
        <v>螺纹钢</v>
      </c>
      <c r="F1283" s="28" t="s">
        <v>30</v>
      </c>
      <c r="G1283" s="24">
        <v>7</v>
      </c>
      <c r="H1283" s="24">
        <v>7</v>
      </c>
      <c r="I1283" s="28" t="str">
        <f>VLOOKUP(B1283,辅助信息!E:I,3,FALSE)</f>
        <v>（华西简阳西城嘉苑）四川省成都市简阳市简城街道高屋村</v>
      </c>
      <c r="J1283" s="28" t="str">
        <f>VLOOKUP(B1283,辅助信息!E:I,4,FALSE)</f>
        <v>张瀚镭</v>
      </c>
      <c r="K1283" s="28">
        <f>VLOOKUP(J1283,辅助信息!H:I,2,FALSE)</f>
        <v>15884666220</v>
      </c>
      <c r="L1283" s="27" t="str">
        <f>VLOOKUP(B1283,辅助信息!E:J,6,FALSE)</f>
        <v>优先威钢发货,我方卸车,新老国标钢厂不加价可直发，因陕钢多次出现磅差，项目拒绝使用</v>
      </c>
      <c r="M1283" s="79">
        <v>45777</v>
      </c>
      <c r="O1283" s="49">
        <f ca="1" t="shared" si="56"/>
        <v>0</v>
      </c>
      <c r="P1283" s="49">
        <f ca="1" t="shared" si="54"/>
        <v>59</v>
      </c>
      <c r="Q1283" s="50" t="str">
        <f>VLOOKUP(B1283,辅助信息!E:M,9,FALSE)</f>
        <v>ZTWM-CDGS-XS-2024-0030-华西集采-简州大道</v>
      </c>
      <c r="R1283" s="105" t="str">
        <f>_xlfn._xlws.FILTER(辅助信息!D:D,辅助信息!E:E=B1283)</f>
        <v>华西简阳西城嘉苑</v>
      </c>
    </row>
    <row r="1284" hidden="1" spans="2:18">
      <c r="B1284" s="28" t="s">
        <v>81</v>
      </c>
      <c r="C1284" s="58">
        <v>45777</v>
      </c>
      <c r="D1284" s="28" t="str">
        <f>VLOOKUP(B1284,辅助信息!E:K,7,FALSE)</f>
        <v>JWDDCD2025060900080</v>
      </c>
      <c r="E1284" s="28" t="str">
        <f>VLOOKUP(F1284,辅助信息!A:B,2,FALSE)</f>
        <v>螺纹钢</v>
      </c>
      <c r="F1284" s="28" t="s">
        <v>33</v>
      </c>
      <c r="G1284" s="24">
        <v>13</v>
      </c>
      <c r="H1284" s="24">
        <v>13</v>
      </c>
      <c r="I1284" s="28" t="str">
        <f>VLOOKUP(B1284,辅助信息!E:I,3,FALSE)</f>
        <v>（华西简阳西城嘉苑）四川省成都市简阳市简城街道高屋村</v>
      </c>
      <c r="J1284" s="28" t="str">
        <f>VLOOKUP(B1284,辅助信息!E:I,4,FALSE)</f>
        <v>张瀚镭</v>
      </c>
      <c r="K1284" s="28">
        <f>VLOOKUP(J1284,辅助信息!H:I,2,FALSE)</f>
        <v>15884666220</v>
      </c>
      <c r="L1284" s="27" t="str">
        <f>VLOOKUP(B1284,辅助信息!E:J,6,FALSE)</f>
        <v>优先威钢发货,我方卸车,新老国标钢厂不加价可直发，因陕钢多次出现磅差，项目拒绝使用</v>
      </c>
      <c r="M1284" s="79">
        <v>45777</v>
      </c>
      <c r="O1284" s="49">
        <f ca="1" t="shared" si="56"/>
        <v>0</v>
      </c>
      <c r="P1284" s="49">
        <f ca="1" t="shared" si="54"/>
        <v>59</v>
      </c>
      <c r="Q1284" s="50" t="str">
        <f>VLOOKUP(B1284,辅助信息!E:M,9,FALSE)</f>
        <v>ZTWM-CDGS-XS-2024-0030-华西集采-简州大道</v>
      </c>
      <c r="R1284" s="105" t="str">
        <f>_xlfn._xlws.FILTER(辅助信息!D:D,辅助信息!E:E=B1284)</f>
        <v>华西简阳西城嘉苑</v>
      </c>
    </row>
    <row r="1285" hidden="1" spans="2:18">
      <c r="B1285" s="28" t="s">
        <v>81</v>
      </c>
      <c r="C1285" s="58">
        <v>45777</v>
      </c>
      <c r="D1285" s="28" t="str">
        <f>VLOOKUP(B1285,辅助信息!E:K,7,FALSE)</f>
        <v>JWDDCD2025060900080</v>
      </c>
      <c r="E1285" s="28" t="str">
        <f>VLOOKUP(F1285,辅助信息!A:B,2,FALSE)</f>
        <v>螺纹钢</v>
      </c>
      <c r="F1285" s="28" t="s">
        <v>28</v>
      </c>
      <c r="G1285" s="24">
        <v>4</v>
      </c>
      <c r="H1285" s="24">
        <f>_xlfn.XLOOKUP(C1285&amp;F1285&amp;I1285&amp;J1285,'[1]2025年已发货'!$F:$F&amp;'[1]2025年已发货'!$C:$C&amp;'[1]2025年已发货'!$G:$G&amp;'[1]2025年已发货'!$H:$H,'[1]2025年已发货'!$E:$E,"未发货")</f>
        <v>4</v>
      </c>
      <c r="I1285" s="28" t="str">
        <f>VLOOKUP(B1285,辅助信息!E:I,3,FALSE)</f>
        <v>（华西简阳西城嘉苑）四川省成都市简阳市简城街道高屋村</v>
      </c>
      <c r="J1285" s="28" t="str">
        <f>VLOOKUP(B1285,辅助信息!E:I,4,FALSE)</f>
        <v>张瀚镭</v>
      </c>
      <c r="K1285" s="28">
        <f>VLOOKUP(J1285,辅助信息!H:I,2,FALSE)</f>
        <v>15884666220</v>
      </c>
      <c r="L1285" s="27" t="str">
        <f>VLOOKUP(B1285,辅助信息!E:J,6,FALSE)</f>
        <v>优先威钢发货,我方卸车,新老国标钢厂不加价可直发，因陕钢多次出现磅差，项目拒绝使用</v>
      </c>
      <c r="M1285" s="79">
        <v>45777</v>
      </c>
      <c r="O1285" s="49">
        <f ca="1" t="shared" si="56"/>
        <v>0</v>
      </c>
      <c r="P1285" s="49">
        <f ca="1" t="shared" si="54"/>
        <v>59</v>
      </c>
      <c r="Q1285" s="50" t="str">
        <f>VLOOKUP(B1285,辅助信息!E:M,9,FALSE)</f>
        <v>ZTWM-CDGS-XS-2024-0030-华西集采-简州大道</v>
      </c>
      <c r="R1285" s="105" t="str">
        <f>_xlfn._xlws.FILTER(辅助信息!D:D,辅助信息!E:E=B1285)</f>
        <v>华西简阳西城嘉苑</v>
      </c>
    </row>
    <row r="1286" hidden="1" spans="1:18">
      <c r="A1286" s="106"/>
      <c r="B1286" s="28" t="s">
        <v>81</v>
      </c>
      <c r="C1286" s="58">
        <v>45777</v>
      </c>
      <c r="D1286" s="28" t="str">
        <f>VLOOKUP(B1286,辅助信息!E:K,7,FALSE)</f>
        <v>JWDDCD2025060900080</v>
      </c>
      <c r="E1286" s="28" t="str">
        <f>VLOOKUP(F1286,辅助信息!A:B,2,FALSE)</f>
        <v>螺纹钢</v>
      </c>
      <c r="F1286" s="28" t="s">
        <v>18</v>
      </c>
      <c r="G1286" s="24">
        <v>20</v>
      </c>
      <c r="H1286" s="24">
        <f>_xlfn.XLOOKUP(C1286&amp;F1286&amp;I1286&amp;J1286,'[1]2025年已发货'!$F:$F&amp;'[1]2025年已发货'!$C:$C&amp;'[1]2025年已发货'!$G:$G&amp;'[1]2025年已发货'!$H:$H,'[1]2025年已发货'!$E:$E,"未发货")</f>
        <v>20</v>
      </c>
      <c r="I1286" s="28" t="str">
        <f>VLOOKUP(B1286,辅助信息!E:I,3,FALSE)</f>
        <v>（华西简阳西城嘉苑）四川省成都市简阳市简城街道高屋村</v>
      </c>
      <c r="J1286" s="28" t="str">
        <f>VLOOKUP(B1286,辅助信息!E:I,4,FALSE)</f>
        <v>张瀚镭</v>
      </c>
      <c r="K1286" s="28">
        <f>VLOOKUP(J1286,辅助信息!H:I,2,FALSE)</f>
        <v>15884666220</v>
      </c>
      <c r="L1286" s="27" t="str">
        <f>VLOOKUP(B1286,辅助信息!E:J,6,FALSE)</f>
        <v>优先威钢发货,我方卸车,新老国标钢厂不加价可直发，因陕钢多次出现磅差，项目拒绝使用</v>
      </c>
      <c r="M1286" s="79">
        <v>45777</v>
      </c>
      <c r="O1286" s="49">
        <f ca="1" t="shared" si="56"/>
        <v>0</v>
      </c>
      <c r="P1286" s="49">
        <f ca="1" t="shared" si="54"/>
        <v>59</v>
      </c>
      <c r="Q1286" s="50" t="str">
        <f>VLOOKUP(B1286,辅助信息!E:M,9,FALSE)</f>
        <v>ZTWM-CDGS-XS-2024-0030-华西集采-简州大道</v>
      </c>
      <c r="R1286" s="105" t="str">
        <f>_xlfn._xlws.FILTER(辅助信息!D:D,辅助信息!E:E=B1286)</f>
        <v>华西简阳西城嘉苑</v>
      </c>
    </row>
    <row r="1287" hidden="1" spans="1:18">
      <c r="A1287" s="65" t="s">
        <v>144</v>
      </c>
      <c r="B1287" s="28" t="s">
        <v>145</v>
      </c>
      <c r="C1287" s="58">
        <v>45777</v>
      </c>
      <c r="D1287" s="28" t="s">
        <v>146</v>
      </c>
      <c r="E1287" s="28" t="str">
        <f>VLOOKUP(F1287,辅助信息!A:B,2,FALSE)</f>
        <v>盘螺</v>
      </c>
      <c r="F1287" s="28" t="s">
        <v>40</v>
      </c>
      <c r="G1287" s="24">
        <v>5</v>
      </c>
      <c r="H1287" s="24">
        <f>_xlfn.XLOOKUP(C1287&amp;F1287&amp;I1287&amp;J1287,'[1]2025年已发货'!$F:$F&amp;'[1]2025年已发货'!$C:$C&amp;'[1]2025年已发货'!$G:$G&amp;'[1]2025年已发货'!$H:$H,'[1]2025年已发货'!$E:$E,"未发货")</f>
        <v>5</v>
      </c>
      <c r="I1287" s="28" t="str">
        <f>VLOOKUP(B1287,辅助信息!E:I,3,FALSE)</f>
        <v>（五冶达州新材料产业园）达州市市东部经开区新材料产业园麻柳镇石和尚村</v>
      </c>
      <c r="J1287" s="28" t="str">
        <f>VLOOKUP(B1287,辅助信息!E:I,4,FALSE)</f>
        <v>张焱</v>
      </c>
      <c r="K1287" s="28">
        <f>VLOOKUP(J1287,辅助信息!H:I,2,FALSE)</f>
        <v>15528785906</v>
      </c>
      <c r="L1287" s="27" t="str">
        <f>VLOOKUP(B1287,辅助信息!E:J,6,FALSE)</f>
        <v>五冶建设送货单,</v>
      </c>
      <c r="M1287" s="79">
        <v>45777</v>
      </c>
      <c r="O1287" s="49">
        <f ca="1" t="shared" ref="O1287:O1303" si="57">IF(OR(M1287="",N1287&lt;&gt;""),"",MAX(M1287-TODAY(),0))</f>
        <v>0</v>
      </c>
      <c r="P1287" s="49">
        <f ca="1" t="shared" si="54"/>
        <v>59</v>
      </c>
      <c r="Q1287" s="50">
        <f>VLOOKUP(B1287,辅助信息!E:M,9,FALSE)</f>
        <v>0</v>
      </c>
      <c r="R1287" s="105" t="str">
        <f>_xlfn._xlws.FILTER(辅助信息!D:D,辅助信息!E:E=B1287)</f>
        <v>五冶达州新材料产业园</v>
      </c>
    </row>
    <row r="1288" hidden="1" spans="1:18">
      <c r="A1288" s="65"/>
      <c r="B1288" s="28" t="s">
        <v>145</v>
      </c>
      <c r="C1288" s="58">
        <v>45777</v>
      </c>
      <c r="D1288" s="28" t="s">
        <v>146</v>
      </c>
      <c r="E1288" s="28" t="str">
        <f>VLOOKUP(F1288,辅助信息!A:B,2,FALSE)</f>
        <v>盘螺</v>
      </c>
      <c r="F1288" s="28" t="s">
        <v>41</v>
      </c>
      <c r="G1288" s="24">
        <v>2.5</v>
      </c>
      <c r="H1288" s="24">
        <f>_xlfn.XLOOKUP(C1288&amp;F1288&amp;I1288&amp;J1288,'[1]2025年已发货'!$F:$F&amp;'[1]2025年已发货'!$C:$C&amp;'[1]2025年已发货'!$G:$G&amp;'[1]2025年已发货'!$H:$H,'[1]2025年已发货'!$E:$E,"未发货")</f>
        <v>2.5</v>
      </c>
      <c r="I1288" s="28" t="str">
        <f>VLOOKUP(B1288,辅助信息!E:I,3,FALSE)</f>
        <v>（五冶达州新材料产业园）达州市市东部经开区新材料产业园麻柳镇石和尚村</v>
      </c>
      <c r="J1288" s="28" t="str">
        <f>VLOOKUP(B1288,辅助信息!E:I,4,FALSE)</f>
        <v>张焱</v>
      </c>
      <c r="K1288" s="28">
        <f>VLOOKUP(J1288,辅助信息!H:I,2,FALSE)</f>
        <v>15528785906</v>
      </c>
      <c r="L1288" s="27" t="str">
        <f>VLOOKUP(B1288,辅助信息!E:J,6,FALSE)</f>
        <v>五冶建设送货单,</v>
      </c>
      <c r="M1288" s="79">
        <v>45777</v>
      </c>
      <c r="O1288" s="49">
        <f ca="1" t="shared" si="57"/>
        <v>0</v>
      </c>
      <c r="P1288" s="49">
        <f ca="1" t="shared" si="54"/>
        <v>59</v>
      </c>
      <c r="Q1288" s="50">
        <f>VLOOKUP(B1288,辅助信息!E:M,9,FALSE)</f>
        <v>0</v>
      </c>
      <c r="R1288" s="105" t="str">
        <f>_xlfn._xlws.FILTER(辅助信息!D:D,辅助信息!E:E=B1288)</f>
        <v>五冶达州新材料产业园</v>
      </c>
    </row>
    <row r="1289" hidden="1" spans="1:18">
      <c r="A1289" s="65"/>
      <c r="B1289" s="28" t="s">
        <v>145</v>
      </c>
      <c r="C1289" s="58">
        <v>45777</v>
      </c>
      <c r="D1289" s="28" t="s">
        <v>146</v>
      </c>
      <c r="E1289" s="28" t="str">
        <f>VLOOKUP(F1289,辅助信息!A:B,2,FALSE)</f>
        <v>螺纹钢</v>
      </c>
      <c r="F1289" s="28" t="s">
        <v>27</v>
      </c>
      <c r="G1289" s="24">
        <v>6</v>
      </c>
      <c r="H1289" s="24">
        <f>_xlfn.XLOOKUP(C1289&amp;F1289&amp;I1289&amp;J1289,'[1]2025年已发货'!$F:$F&amp;'[1]2025年已发货'!$C:$C&amp;'[1]2025年已发货'!$G:$G&amp;'[1]2025年已发货'!$H:$H,'[1]2025年已发货'!$E:$E,"未发货")</f>
        <v>6</v>
      </c>
      <c r="I1289" s="28" t="str">
        <f>VLOOKUP(B1289,辅助信息!E:I,3,FALSE)</f>
        <v>（五冶达州新材料产业园）达州市市东部经开区新材料产业园麻柳镇石和尚村</v>
      </c>
      <c r="J1289" s="28" t="str">
        <f>VLOOKUP(B1289,辅助信息!E:I,4,FALSE)</f>
        <v>张焱</v>
      </c>
      <c r="K1289" s="28">
        <f>VLOOKUP(J1289,辅助信息!H:I,2,FALSE)</f>
        <v>15528785906</v>
      </c>
      <c r="L1289" s="27" t="str">
        <f>VLOOKUP(B1289,辅助信息!E:J,6,FALSE)</f>
        <v>五冶建设送货单,</v>
      </c>
      <c r="M1289" s="79">
        <v>45777</v>
      </c>
      <c r="O1289" s="49">
        <f ca="1" t="shared" si="57"/>
        <v>0</v>
      </c>
      <c r="P1289" s="49">
        <f ca="1" t="shared" si="54"/>
        <v>59</v>
      </c>
      <c r="Q1289" s="50">
        <f>VLOOKUP(B1289,辅助信息!E:M,9,FALSE)</f>
        <v>0</v>
      </c>
      <c r="R1289" s="105" t="str">
        <f>_xlfn._xlws.FILTER(辅助信息!D:D,辅助信息!E:E=B1289)</f>
        <v>五冶达州新材料产业园</v>
      </c>
    </row>
    <row r="1290" hidden="1" spans="1:18">
      <c r="A1290" s="65"/>
      <c r="B1290" s="28" t="s">
        <v>145</v>
      </c>
      <c r="C1290" s="58">
        <v>45777</v>
      </c>
      <c r="D1290" s="28" t="s">
        <v>146</v>
      </c>
      <c r="E1290" s="28" t="str">
        <f>VLOOKUP(F1290,辅助信息!A:B,2,FALSE)</f>
        <v>螺纹钢</v>
      </c>
      <c r="F1290" s="28" t="s">
        <v>19</v>
      </c>
      <c r="G1290" s="24">
        <v>9</v>
      </c>
      <c r="H1290" s="24">
        <f>_xlfn.XLOOKUP(C1290&amp;F1290&amp;I1290&amp;J1290,'[1]2025年已发货'!$F:$F&amp;'[1]2025年已发货'!$C:$C&amp;'[1]2025年已发货'!$G:$G&amp;'[1]2025年已发货'!$H:$H,'[1]2025年已发货'!$E:$E,"未发货")</f>
        <v>9</v>
      </c>
      <c r="I1290" s="28" t="str">
        <f>VLOOKUP(B1290,辅助信息!E:I,3,FALSE)</f>
        <v>（五冶达州新材料产业园）达州市市东部经开区新材料产业园麻柳镇石和尚村</v>
      </c>
      <c r="J1290" s="28" t="str">
        <f>VLOOKUP(B1290,辅助信息!E:I,4,FALSE)</f>
        <v>张焱</v>
      </c>
      <c r="K1290" s="28">
        <f>VLOOKUP(J1290,辅助信息!H:I,2,FALSE)</f>
        <v>15528785906</v>
      </c>
      <c r="L1290" s="27" t="str">
        <f>VLOOKUP(B1290,辅助信息!E:J,6,FALSE)</f>
        <v>五冶建设送货单,</v>
      </c>
      <c r="M1290" s="79">
        <v>45777</v>
      </c>
      <c r="O1290" s="49">
        <f ca="1" t="shared" si="57"/>
        <v>0</v>
      </c>
      <c r="P1290" s="49">
        <f ca="1" t="shared" si="54"/>
        <v>59</v>
      </c>
      <c r="Q1290" s="50">
        <f>VLOOKUP(B1290,辅助信息!E:M,9,FALSE)</f>
        <v>0</v>
      </c>
      <c r="R1290" s="105" t="str">
        <f>_xlfn._xlws.FILTER(辅助信息!D:D,辅助信息!E:E=B1290)</f>
        <v>五冶达州新材料产业园</v>
      </c>
    </row>
    <row r="1291" hidden="1" spans="1:18">
      <c r="A1291" s="65"/>
      <c r="B1291" s="28" t="s">
        <v>145</v>
      </c>
      <c r="C1291" s="58">
        <v>45777</v>
      </c>
      <c r="D1291" s="28" t="s">
        <v>146</v>
      </c>
      <c r="E1291" s="28" t="str">
        <f>VLOOKUP(F1291,辅助信息!A:B,2,FALSE)</f>
        <v>螺纹钢</v>
      </c>
      <c r="F1291" s="28" t="s">
        <v>32</v>
      </c>
      <c r="G1291" s="24">
        <v>6</v>
      </c>
      <c r="H1291" s="24">
        <f>_xlfn.XLOOKUP(C1291&amp;F1291&amp;I1291&amp;J1291,'[1]2025年已发货'!$F:$F&amp;'[1]2025年已发货'!$C:$C&amp;'[1]2025年已发货'!$G:$G&amp;'[1]2025年已发货'!$H:$H,'[1]2025年已发货'!$E:$E,"未发货")</f>
        <v>6</v>
      </c>
      <c r="I1291" s="28" t="str">
        <f>VLOOKUP(B1291,辅助信息!E:I,3,FALSE)</f>
        <v>（五冶达州新材料产业园）达州市市东部经开区新材料产业园麻柳镇石和尚村</v>
      </c>
      <c r="J1291" s="28" t="str">
        <f>VLOOKUP(B1291,辅助信息!E:I,4,FALSE)</f>
        <v>张焱</v>
      </c>
      <c r="K1291" s="28">
        <f>VLOOKUP(J1291,辅助信息!H:I,2,FALSE)</f>
        <v>15528785906</v>
      </c>
      <c r="L1291" s="27" t="str">
        <f>VLOOKUP(B1291,辅助信息!E:J,6,FALSE)</f>
        <v>五冶建设送货单,</v>
      </c>
      <c r="M1291" s="79">
        <v>45777</v>
      </c>
      <c r="O1291" s="49">
        <f ca="1" t="shared" si="57"/>
        <v>0</v>
      </c>
      <c r="P1291" s="49">
        <f ca="1" t="shared" si="54"/>
        <v>59</v>
      </c>
      <c r="Q1291" s="50">
        <f>VLOOKUP(B1291,辅助信息!E:M,9,FALSE)</f>
        <v>0</v>
      </c>
      <c r="R1291" s="105" t="str">
        <f>_xlfn._xlws.FILTER(辅助信息!D:D,辅助信息!E:E=B1291)</f>
        <v>五冶达州新材料产业园</v>
      </c>
    </row>
    <row r="1292" hidden="1" spans="1:18">
      <c r="A1292" s="65"/>
      <c r="B1292" s="28" t="s">
        <v>145</v>
      </c>
      <c r="C1292" s="58">
        <v>45777</v>
      </c>
      <c r="D1292" s="28" t="s">
        <v>146</v>
      </c>
      <c r="E1292" s="28" t="str">
        <f>VLOOKUP(F1292,辅助信息!A:B,2,FALSE)</f>
        <v>螺纹钢</v>
      </c>
      <c r="F1292" s="28" t="s">
        <v>30</v>
      </c>
      <c r="G1292" s="24">
        <v>3</v>
      </c>
      <c r="H1292" s="24">
        <f>_xlfn.XLOOKUP(C1292&amp;F1292&amp;I1292&amp;J1292,'[1]2025年已发货'!$F:$F&amp;'[1]2025年已发货'!$C:$C&amp;'[1]2025年已发货'!$G:$G&amp;'[1]2025年已发货'!$H:$H,'[1]2025年已发货'!$E:$E,"未发货")</f>
        <v>3</v>
      </c>
      <c r="I1292" s="28" t="str">
        <f>VLOOKUP(B1292,辅助信息!E:I,3,FALSE)</f>
        <v>（五冶达州新材料产业园）达州市市东部经开区新材料产业园麻柳镇石和尚村</v>
      </c>
      <c r="J1292" s="28" t="str">
        <f>VLOOKUP(B1292,辅助信息!E:I,4,FALSE)</f>
        <v>张焱</v>
      </c>
      <c r="K1292" s="28">
        <f>VLOOKUP(J1292,辅助信息!H:I,2,FALSE)</f>
        <v>15528785906</v>
      </c>
      <c r="L1292" s="27" t="str">
        <f>VLOOKUP(B1292,辅助信息!E:J,6,FALSE)</f>
        <v>五冶建设送货单,</v>
      </c>
      <c r="M1292" s="79">
        <v>45777</v>
      </c>
      <c r="O1292" s="49">
        <f ca="1" t="shared" si="57"/>
        <v>0</v>
      </c>
      <c r="P1292" s="49">
        <f ca="1" t="shared" si="54"/>
        <v>59</v>
      </c>
      <c r="Q1292" s="50">
        <f>VLOOKUP(B1292,辅助信息!E:M,9,FALSE)</f>
        <v>0</v>
      </c>
      <c r="R1292" s="105" t="str">
        <f>_xlfn._xlws.FILTER(辅助信息!D:D,辅助信息!E:E=B1292)</f>
        <v>五冶达州新材料产业园</v>
      </c>
    </row>
    <row r="1293" hidden="1" spans="1:18">
      <c r="A1293" s="65"/>
      <c r="B1293" s="28" t="s">
        <v>145</v>
      </c>
      <c r="C1293" s="58">
        <v>45777</v>
      </c>
      <c r="D1293" s="28" t="s">
        <v>146</v>
      </c>
      <c r="E1293" s="28" t="str">
        <f>VLOOKUP(F1293,辅助信息!A:B,2,FALSE)</f>
        <v>螺纹钢</v>
      </c>
      <c r="F1293" s="28" t="s">
        <v>33</v>
      </c>
      <c r="G1293" s="24">
        <v>3</v>
      </c>
      <c r="H1293" s="24">
        <f>_xlfn.XLOOKUP(C1293&amp;F1293&amp;I1293&amp;J1293,'[1]2025年已发货'!$F:$F&amp;'[1]2025年已发货'!$C:$C&amp;'[1]2025年已发货'!$G:$G&amp;'[1]2025年已发货'!$H:$H,'[1]2025年已发货'!$E:$E,"未发货")</f>
        <v>3</v>
      </c>
      <c r="I1293" s="28" t="str">
        <f>VLOOKUP(B1293,辅助信息!E:I,3,FALSE)</f>
        <v>（五冶达州新材料产业园）达州市市东部经开区新材料产业园麻柳镇石和尚村</v>
      </c>
      <c r="J1293" s="28" t="str">
        <f>VLOOKUP(B1293,辅助信息!E:I,4,FALSE)</f>
        <v>张焱</v>
      </c>
      <c r="K1293" s="28">
        <f>VLOOKUP(J1293,辅助信息!H:I,2,FALSE)</f>
        <v>15528785906</v>
      </c>
      <c r="L1293" s="27" t="str">
        <f>VLOOKUP(B1293,辅助信息!E:J,6,FALSE)</f>
        <v>五冶建设送货单,</v>
      </c>
      <c r="M1293" s="79">
        <v>45777</v>
      </c>
      <c r="O1293" s="49">
        <f ca="1" t="shared" si="57"/>
        <v>0</v>
      </c>
      <c r="P1293" s="49">
        <f ca="1" t="shared" si="54"/>
        <v>59</v>
      </c>
      <c r="Q1293" s="50">
        <f>VLOOKUP(B1293,辅助信息!E:M,9,FALSE)</f>
        <v>0</v>
      </c>
      <c r="R1293" s="105" t="str">
        <f>_xlfn._xlws.FILTER(辅助信息!D:D,辅助信息!E:E=B1293)</f>
        <v>五冶达州新材料产业园</v>
      </c>
    </row>
    <row r="1294" hidden="1" spans="1:18">
      <c r="A1294" s="106"/>
      <c r="B1294" s="28" t="s">
        <v>147</v>
      </c>
      <c r="C1294" s="58">
        <v>45777</v>
      </c>
      <c r="D1294" s="28" t="s">
        <v>146</v>
      </c>
      <c r="E1294" s="28" t="str">
        <f>VLOOKUP(F1294,辅助信息!A:B,2,FALSE)</f>
        <v>高线</v>
      </c>
      <c r="F1294" s="28" t="s">
        <v>57</v>
      </c>
      <c r="G1294" s="24">
        <f>2.5*3</f>
        <v>7.5</v>
      </c>
      <c r="H1294" s="24" t="str">
        <f>_xlfn.XLOOKUP(C1294&amp;F1294&amp;I1294&amp;J1294,'[1]2025年已发货'!$F:$F&amp;'[1]2025年已发货'!$C:$C&amp;'[1]2025年已发货'!$G:$G&amp;'[1]2025年已发货'!$H:$H,'[1]2025年已发货'!$E:$E,"未发货")</f>
        <v>未发货</v>
      </c>
      <c r="I1294" s="28" t="str">
        <f>VLOOKUP(B1294,辅助信息!E:I,3,FALSE)</f>
        <v>（商投建工达州中医药科技园-4工区-11号楼）达州市通川区达州中医药职业学院犀牛大道北段</v>
      </c>
      <c r="J1294" s="28" t="str">
        <f>VLOOKUP(B1294,辅助信息!E:I,4,FALSE)</f>
        <v>张扬</v>
      </c>
      <c r="K1294" s="28">
        <f>VLOOKUP(J1294,辅助信息!H:I,2,FALSE)</f>
        <v>18381904567</v>
      </c>
      <c r="L1294" s="27" t="str">
        <f>VLOOKUP(B1294,辅助信息!E:J,6,FALSE)</f>
        <v>控制炉批号！多了现场不收！,优先安排达钢,提前联系到场规格及数量</v>
      </c>
      <c r="M1294" s="79">
        <v>45777</v>
      </c>
      <c r="O1294" s="49">
        <f ca="1" t="shared" si="57"/>
        <v>0</v>
      </c>
      <c r="P1294" s="49">
        <f ca="1" t="shared" si="54"/>
        <v>59</v>
      </c>
      <c r="Q1294" s="50" t="str">
        <f>VLOOKUP(B1294,辅助信息!E:M,9,FALSE)</f>
        <v>ZTWM-CDGS-XS-2024-0134-商投建工达州中医药科技成果示范园项目</v>
      </c>
      <c r="R1294" s="105" t="str">
        <f>_xlfn._xlws.FILTER(辅助信息!D:D,辅助信息!E:E=B1294)</f>
        <v>商投建工达州中医药科技园</v>
      </c>
    </row>
    <row r="1295" hidden="1" spans="1:18">
      <c r="A1295" s="106"/>
      <c r="B1295" s="28" t="s">
        <v>147</v>
      </c>
      <c r="C1295" s="58">
        <v>45777</v>
      </c>
      <c r="D1295" s="28" t="s">
        <v>146</v>
      </c>
      <c r="E1295" s="28" t="str">
        <f>VLOOKUP(F1295,辅助信息!A:B,2,FALSE)</f>
        <v>盘螺</v>
      </c>
      <c r="F1295" s="28" t="s">
        <v>41</v>
      </c>
      <c r="G1295" s="24">
        <f>15*2.5</f>
        <v>37.5</v>
      </c>
      <c r="H1295" s="24" t="str">
        <f>_xlfn.XLOOKUP(C1295&amp;F1295&amp;I1295&amp;J1295,'[1]2025年已发货'!$F:$F&amp;'[1]2025年已发货'!$C:$C&amp;'[1]2025年已发货'!$G:$G&amp;'[1]2025年已发货'!$H:$H,'[1]2025年已发货'!$E:$E,"未发货")</f>
        <v>未发货</v>
      </c>
      <c r="I1295" s="28" t="str">
        <f>VLOOKUP(B1295,辅助信息!E:I,3,FALSE)</f>
        <v>（商投建工达州中医药科技园-4工区-11号楼）达州市通川区达州中医药职业学院犀牛大道北段</v>
      </c>
      <c r="J1295" s="28" t="str">
        <f>VLOOKUP(B1295,辅助信息!E:I,4,FALSE)</f>
        <v>张扬</v>
      </c>
      <c r="K1295" s="28">
        <f>VLOOKUP(J1295,辅助信息!H:I,2,FALSE)</f>
        <v>18381904567</v>
      </c>
      <c r="L1295" s="27" t="str">
        <f>VLOOKUP(B1295,辅助信息!E:J,6,FALSE)</f>
        <v>控制炉批号！多了现场不收！,优先安排达钢,提前联系到场规格及数量</v>
      </c>
      <c r="M1295" s="79">
        <v>45777</v>
      </c>
      <c r="O1295" s="49">
        <f ca="1" t="shared" si="57"/>
        <v>0</v>
      </c>
      <c r="P1295" s="49">
        <f ca="1" t="shared" si="54"/>
        <v>59</v>
      </c>
      <c r="Q1295" s="50" t="str">
        <f>VLOOKUP(B1295,辅助信息!E:M,9,FALSE)</f>
        <v>ZTWM-CDGS-XS-2024-0134-商投建工达州中医药科技成果示范园项目</v>
      </c>
      <c r="R1295" s="105" t="str">
        <f>_xlfn._xlws.FILTER(辅助信息!D:D,辅助信息!E:E=B1295)</f>
        <v>商投建工达州中医药科技园</v>
      </c>
    </row>
    <row r="1296" hidden="1" spans="1:18">
      <c r="A1296" s="106"/>
      <c r="B1296" s="28" t="s">
        <v>147</v>
      </c>
      <c r="C1296" s="58">
        <v>45777</v>
      </c>
      <c r="D1296" s="28" t="s">
        <v>146</v>
      </c>
      <c r="E1296" s="28" t="str">
        <f>VLOOKUP(F1296,辅助信息!A:B,2,FALSE)</f>
        <v>螺纹钢</v>
      </c>
      <c r="F1296" s="28" t="s">
        <v>27</v>
      </c>
      <c r="G1296" s="24">
        <f>7*3</f>
        <v>21</v>
      </c>
      <c r="H1296" s="24" t="str">
        <f>_xlfn.XLOOKUP(C1296&amp;F1296&amp;I1296&amp;J1296,'[1]2025年已发货'!$F:$F&amp;'[1]2025年已发货'!$C:$C&amp;'[1]2025年已发货'!$G:$G&amp;'[1]2025年已发货'!$H:$H,'[1]2025年已发货'!$E:$E,"未发货")</f>
        <v>未发货</v>
      </c>
      <c r="I1296" s="28" t="str">
        <f>VLOOKUP(B1296,辅助信息!E:I,3,FALSE)</f>
        <v>（商投建工达州中医药科技园-4工区-11号楼）达州市通川区达州中医药职业学院犀牛大道北段</v>
      </c>
      <c r="J1296" s="28" t="str">
        <f>VLOOKUP(B1296,辅助信息!E:I,4,FALSE)</f>
        <v>张扬</v>
      </c>
      <c r="K1296" s="28">
        <f>VLOOKUP(J1296,辅助信息!H:I,2,FALSE)</f>
        <v>18381904567</v>
      </c>
      <c r="L1296" s="27" t="str">
        <f>VLOOKUP(B1296,辅助信息!E:J,6,FALSE)</f>
        <v>控制炉批号！多了现场不收！,优先安排达钢,提前联系到场规格及数量</v>
      </c>
      <c r="M1296" s="79">
        <v>45777</v>
      </c>
      <c r="O1296" s="49">
        <f ca="1" t="shared" si="57"/>
        <v>0</v>
      </c>
      <c r="P1296" s="49">
        <f ca="1" t="shared" si="54"/>
        <v>59</v>
      </c>
      <c r="Q1296" s="50" t="str">
        <f>VLOOKUP(B1296,辅助信息!E:M,9,FALSE)</f>
        <v>ZTWM-CDGS-XS-2024-0134-商投建工达州中医药科技成果示范园项目</v>
      </c>
      <c r="R1296" s="105" t="str">
        <f>_xlfn._xlws.FILTER(辅助信息!D:D,辅助信息!E:E=B1296)</f>
        <v>商投建工达州中医药科技园</v>
      </c>
    </row>
    <row r="1297" hidden="1" spans="1:18">
      <c r="A1297" s="106"/>
      <c r="B1297" s="28" t="s">
        <v>147</v>
      </c>
      <c r="C1297" s="58">
        <v>45777</v>
      </c>
      <c r="D1297" s="28" t="s">
        <v>146</v>
      </c>
      <c r="E1297" s="28" t="str">
        <f>VLOOKUP(F1297,辅助信息!A:B,2,FALSE)</f>
        <v>螺纹钢</v>
      </c>
      <c r="F1297" s="28" t="s">
        <v>30</v>
      </c>
      <c r="G1297" s="24">
        <v>30</v>
      </c>
      <c r="H1297" s="24" t="str">
        <f>_xlfn.XLOOKUP(C1297&amp;F1297&amp;I1297&amp;J1297,'[1]2025年已发货'!$F:$F&amp;'[1]2025年已发货'!$C:$C&amp;'[1]2025年已发货'!$G:$G&amp;'[1]2025年已发货'!$H:$H,'[1]2025年已发货'!$E:$E,"未发货")</f>
        <v>未发货</v>
      </c>
      <c r="I1297" s="28" t="str">
        <f>VLOOKUP(B1297,辅助信息!E:I,3,FALSE)</f>
        <v>（商投建工达州中医药科技园-4工区-11号楼）达州市通川区达州中医药职业学院犀牛大道北段</v>
      </c>
      <c r="J1297" s="28" t="str">
        <f>VLOOKUP(B1297,辅助信息!E:I,4,FALSE)</f>
        <v>张扬</v>
      </c>
      <c r="K1297" s="28">
        <f>VLOOKUP(J1297,辅助信息!H:I,2,FALSE)</f>
        <v>18381904567</v>
      </c>
      <c r="L1297" s="27" t="str">
        <f>VLOOKUP(B1297,辅助信息!E:J,6,FALSE)</f>
        <v>控制炉批号！多了现场不收！,优先安排达钢,提前联系到场规格及数量</v>
      </c>
      <c r="M1297" s="79">
        <v>45777</v>
      </c>
      <c r="O1297" s="49">
        <f ca="1" t="shared" si="57"/>
        <v>0</v>
      </c>
      <c r="P1297" s="49">
        <f ca="1" t="shared" si="54"/>
        <v>59</v>
      </c>
      <c r="Q1297" s="50" t="str">
        <f>VLOOKUP(B1297,辅助信息!E:M,9,FALSE)</f>
        <v>ZTWM-CDGS-XS-2024-0134-商投建工达州中医药科技成果示范园项目</v>
      </c>
      <c r="R1297" s="105" t="str">
        <f>_xlfn._xlws.FILTER(辅助信息!D:D,辅助信息!E:E=B1297)</f>
        <v>商投建工达州中医药科技园</v>
      </c>
    </row>
    <row r="1298" hidden="1" spans="1:18">
      <c r="A1298" s="106"/>
      <c r="B1298" s="28" t="s">
        <v>147</v>
      </c>
      <c r="C1298" s="58">
        <v>45777</v>
      </c>
      <c r="D1298" s="28" t="s">
        <v>146</v>
      </c>
      <c r="E1298" s="28" t="str">
        <f>VLOOKUP(F1298,辅助信息!A:B,2,FALSE)</f>
        <v>螺纹钢</v>
      </c>
      <c r="F1298" s="28" t="s">
        <v>33</v>
      </c>
      <c r="G1298" s="24">
        <v>30</v>
      </c>
      <c r="H1298" s="24" t="str">
        <f>_xlfn.XLOOKUP(C1298&amp;F1298&amp;I1298&amp;J1298,'[1]2025年已发货'!$F:$F&amp;'[1]2025年已发货'!$C:$C&amp;'[1]2025年已发货'!$G:$G&amp;'[1]2025年已发货'!$H:$H,'[1]2025年已发货'!$E:$E,"未发货")</f>
        <v>未发货</v>
      </c>
      <c r="I1298" s="28" t="str">
        <f>VLOOKUP(B1298,辅助信息!E:I,3,FALSE)</f>
        <v>（商投建工达州中医药科技园-4工区-11号楼）达州市通川区达州中医药职业学院犀牛大道北段</v>
      </c>
      <c r="J1298" s="28" t="str">
        <f>VLOOKUP(B1298,辅助信息!E:I,4,FALSE)</f>
        <v>张扬</v>
      </c>
      <c r="K1298" s="28">
        <f>VLOOKUP(J1298,辅助信息!H:I,2,FALSE)</f>
        <v>18381904567</v>
      </c>
      <c r="L1298" s="27" t="str">
        <f>VLOOKUP(B1298,辅助信息!E:J,6,FALSE)</f>
        <v>控制炉批号！多了现场不收！,优先安排达钢,提前联系到场规格及数量</v>
      </c>
      <c r="M1298" s="79">
        <v>45777</v>
      </c>
      <c r="O1298" s="49">
        <f ca="1" t="shared" si="57"/>
        <v>0</v>
      </c>
      <c r="P1298" s="49">
        <f ca="1" t="shared" ref="P1298:P1303" si="58">IF(M1298="","",IF(N1298&lt;&gt;"",MAX(N1298-M1298,0),IF(TODAY()&gt;M1298,TODAY()-M1298,0)))</f>
        <v>59</v>
      </c>
      <c r="Q1298" s="50" t="str">
        <f>VLOOKUP(B1298,辅助信息!E:M,9,FALSE)</f>
        <v>ZTWM-CDGS-XS-2024-0134-商投建工达州中医药科技成果示范园项目</v>
      </c>
      <c r="R1298" s="105" t="str">
        <f>_xlfn._xlws.FILTER(辅助信息!D:D,辅助信息!E:E=B1298)</f>
        <v>商投建工达州中医药科技园</v>
      </c>
    </row>
    <row r="1299" hidden="1" spans="1:18">
      <c r="A1299" s="106"/>
      <c r="B1299" s="28" t="s">
        <v>147</v>
      </c>
      <c r="C1299" s="58">
        <v>45777</v>
      </c>
      <c r="D1299" s="28" t="s">
        <v>146</v>
      </c>
      <c r="E1299" s="28" t="str">
        <f>VLOOKUP(F1299,辅助信息!A:B,2,FALSE)</f>
        <v>螺纹钢</v>
      </c>
      <c r="F1299" s="28" t="s">
        <v>18</v>
      </c>
      <c r="G1299" s="24">
        <f>6*3</f>
        <v>18</v>
      </c>
      <c r="H1299" s="24" t="str">
        <f>_xlfn.XLOOKUP(C1299&amp;F1299&amp;I1299&amp;J1299,'[1]2025年已发货'!$F:$F&amp;'[1]2025年已发货'!$C:$C&amp;'[1]2025年已发货'!$G:$G&amp;'[1]2025年已发货'!$H:$H,'[1]2025年已发货'!$E:$E,"未发货")</f>
        <v>未发货</v>
      </c>
      <c r="I1299" s="28" t="str">
        <f>VLOOKUP(B1299,辅助信息!E:I,3,FALSE)</f>
        <v>（商投建工达州中医药科技园-4工区-11号楼）达州市通川区达州中医药职业学院犀牛大道北段</v>
      </c>
      <c r="J1299" s="28" t="str">
        <f>VLOOKUP(B1299,辅助信息!E:I,4,FALSE)</f>
        <v>张扬</v>
      </c>
      <c r="K1299" s="28">
        <f>VLOOKUP(J1299,辅助信息!H:I,2,FALSE)</f>
        <v>18381904567</v>
      </c>
      <c r="L1299" s="27" t="str">
        <f>VLOOKUP(B1299,辅助信息!E:J,6,FALSE)</f>
        <v>控制炉批号！多了现场不收！,优先安排达钢,提前联系到场规格及数量</v>
      </c>
      <c r="M1299" s="79">
        <v>45777</v>
      </c>
      <c r="O1299" s="49">
        <f ca="1" t="shared" si="57"/>
        <v>0</v>
      </c>
      <c r="P1299" s="49">
        <f ca="1" t="shared" si="58"/>
        <v>59</v>
      </c>
      <c r="Q1299" s="50" t="str">
        <f>VLOOKUP(B1299,辅助信息!E:M,9,FALSE)</f>
        <v>ZTWM-CDGS-XS-2024-0134-商投建工达州中医药科技成果示范园项目</v>
      </c>
      <c r="R1299" s="105" t="str">
        <f>_xlfn._xlws.FILTER(辅助信息!D:D,辅助信息!E:E=B1299)</f>
        <v>商投建工达州中医药科技园</v>
      </c>
    </row>
    <row r="1300" hidden="1" spans="1:18">
      <c r="A1300" s="106"/>
      <c r="B1300" s="28" t="s">
        <v>81</v>
      </c>
      <c r="C1300" s="58">
        <v>45777</v>
      </c>
      <c r="D1300" s="28" t="s">
        <v>146</v>
      </c>
      <c r="E1300" s="28" t="str">
        <f>VLOOKUP(F1300,辅助信息!A:B,2,FALSE)</f>
        <v>螺纹钢</v>
      </c>
      <c r="F1300" s="28" t="s">
        <v>27</v>
      </c>
      <c r="G1300" s="24">
        <v>3</v>
      </c>
      <c r="H1300" s="24">
        <v>3</v>
      </c>
      <c r="I1300" s="28" t="str">
        <f>VLOOKUP(B1300,辅助信息!E:I,3,FALSE)</f>
        <v>（华西简阳西城嘉苑）四川省成都市简阳市简城街道高屋村</v>
      </c>
      <c r="J1300" s="28" t="str">
        <f>VLOOKUP(B1300,辅助信息!E:I,4,FALSE)</f>
        <v>张瀚镭</v>
      </c>
      <c r="K1300" s="28">
        <f>VLOOKUP(J1300,辅助信息!H:I,2,FALSE)</f>
        <v>15884666220</v>
      </c>
      <c r="L1300" s="27" t="str">
        <f>VLOOKUP(B1300,辅助信息!E:J,6,FALSE)</f>
        <v>优先威钢发货,我方卸车,新老国标钢厂不加价可直发，因陕钢多次出现磅差，项目拒绝使用</v>
      </c>
      <c r="M1300" s="79">
        <v>45779</v>
      </c>
      <c r="O1300" s="49">
        <f ca="1" t="shared" si="57"/>
        <v>0</v>
      </c>
      <c r="P1300" s="49">
        <f ca="1" t="shared" si="58"/>
        <v>57</v>
      </c>
      <c r="Q1300" s="50" t="str">
        <f>VLOOKUP(B1300,辅助信息!E:M,9,FALSE)</f>
        <v>ZTWM-CDGS-XS-2024-0030-华西集采-简州大道</v>
      </c>
      <c r="R1300" s="105" t="str">
        <f>_xlfn._xlws.FILTER(辅助信息!D:D,辅助信息!E:E=B1300)</f>
        <v>华西简阳西城嘉苑</v>
      </c>
    </row>
    <row r="1301" hidden="1" spans="1:18">
      <c r="A1301" s="106"/>
      <c r="B1301" s="28" t="s">
        <v>81</v>
      </c>
      <c r="C1301" s="58">
        <v>45777</v>
      </c>
      <c r="D1301" s="28" t="s">
        <v>146</v>
      </c>
      <c r="E1301" s="28" t="str">
        <f>VLOOKUP(F1301,辅助信息!A:B,2,FALSE)</f>
        <v>螺纹钢</v>
      </c>
      <c r="F1301" s="28" t="s">
        <v>19</v>
      </c>
      <c r="G1301" s="24">
        <v>36</v>
      </c>
      <c r="H1301" s="24">
        <v>36</v>
      </c>
      <c r="I1301" s="28" t="str">
        <f>VLOOKUP(B1301,辅助信息!E:I,3,FALSE)</f>
        <v>（华西简阳西城嘉苑）四川省成都市简阳市简城街道高屋村</v>
      </c>
      <c r="J1301" s="28" t="str">
        <f>VLOOKUP(B1301,辅助信息!E:I,4,FALSE)</f>
        <v>张瀚镭</v>
      </c>
      <c r="K1301" s="28">
        <f>VLOOKUP(J1301,辅助信息!H:I,2,FALSE)</f>
        <v>15884666220</v>
      </c>
      <c r="L1301" s="27" t="str">
        <f>VLOOKUP(B1301,辅助信息!E:J,6,FALSE)</f>
        <v>优先威钢发货,我方卸车,新老国标钢厂不加价可直发，因陕钢多次出现磅差，项目拒绝使用</v>
      </c>
      <c r="M1301" s="79">
        <v>45779</v>
      </c>
      <c r="O1301" s="49">
        <f ca="1" t="shared" si="57"/>
        <v>0</v>
      </c>
      <c r="P1301" s="49">
        <f ca="1" t="shared" si="58"/>
        <v>57</v>
      </c>
      <c r="Q1301" s="50" t="str">
        <f>VLOOKUP(B1301,辅助信息!E:M,9,FALSE)</f>
        <v>ZTWM-CDGS-XS-2024-0030-华西集采-简州大道</v>
      </c>
      <c r="R1301" s="105" t="str">
        <f>_xlfn._xlws.FILTER(辅助信息!D:D,辅助信息!E:E=B1301)</f>
        <v>华西简阳西城嘉苑</v>
      </c>
    </row>
    <row r="1302" hidden="1" spans="2:18">
      <c r="B1302" s="28" t="s">
        <v>81</v>
      </c>
      <c r="C1302" s="58">
        <v>45777</v>
      </c>
      <c r="D1302" s="28" t="s">
        <v>146</v>
      </c>
      <c r="E1302" s="28" t="str">
        <f>VLOOKUP(F1302,辅助信息!A:B,2,FALSE)</f>
        <v>螺纹钢</v>
      </c>
      <c r="F1302" s="28" t="s">
        <v>32</v>
      </c>
      <c r="G1302" s="24">
        <v>3</v>
      </c>
      <c r="H1302" s="24">
        <v>3</v>
      </c>
      <c r="I1302" s="28" t="str">
        <f>VLOOKUP(B1302,辅助信息!E:I,3,FALSE)</f>
        <v>（华西简阳西城嘉苑）四川省成都市简阳市简城街道高屋村</v>
      </c>
      <c r="J1302" s="28" t="str">
        <f>VLOOKUP(B1302,辅助信息!E:I,4,FALSE)</f>
        <v>张瀚镭</v>
      </c>
      <c r="K1302" s="28">
        <f>VLOOKUP(J1302,辅助信息!H:I,2,FALSE)</f>
        <v>15884666220</v>
      </c>
      <c r="L1302" s="27" t="str">
        <f>VLOOKUP(B1302,辅助信息!E:J,6,FALSE)</f>
        <v>优先威钢发货,我方卸车,新老国标钢厂不加价可直发，因陕钢多次出现磅差，项目拒绝使用</v>
      </c>
      <c r="M1302" s="79">
        <v>45779</v>
      </c>
      <c r="O1302" s="49">
        <f ca="1" t="shared" si="57"/>
        <v>0</v>
      </c>
      <c r="P1302" s="49">
        <f ca="1" t="shared" si="58"/>
        <v>57</v>
      </c>
      <c r="Q1302" s="50" t="str">
        <f>VLOOKUP(B1302,辅助信息!E:M,9,FALSE)</f>
        <v>ZTWM-CDGS-XS-2024-0030-华西集采-简州大道</v>
      </c>
      <c r="R1302" s="105" t="str">
        <f>_xlfn._xlws.FILTER(辅助信息!D:D,辅助信息!E:E=B1302)</f>
        <v>华西简阳西城嘉苑</v>
      </c>
    </row>
    <row r="1303" hidden="1" spans="2:18">
      <c r="B1303" s="28" t="s">
        <v>81</v>
      </c>
      <c r="C1303" s="58">
        <v>45777</v>
      </c>
      <c r="D1303" s="28" t="s">
        <v>146</v>
      </c>
      <c r="E1303" s="28" t="str">
        <f>VLOOKUP(F1303,辅助信息!A:B,2,FALSE)</f>
        <v>螺纹钢</v>
      </c>
      <c r="F1303" s="28" t="s">
        <v>30</v>
      </c>
      <c r="G1303" s="24">
        <v>3</v>
      </c>
      <c r="H1303" s="24">
        <v>3</v>
      </c>
      <c r="I1303" s="28" t="str">
        <f>VLOOKUP(B1303,辅助信息!E:I,3,FALSE)</f>
        <v>（华西简阳西城嘉苑）四川省成都市简阳市简城街道高屋村</v>
      </c>
      <c r="J1303" s="28" t="str">
        <f>VLOOKUP(B1303,辅助信息!E:I,4,FALSE)</f>
        <v>张瀚镭</v>
      </c>
      <c r="K1303" s="28">
        <f>VLOOKUP(J1303,辅助信息!H:I,2,FALSE)</f>
        <v>15884666220</v>
      </c>
      <c r="L1303" s="27" t="str">
        <f>VLOOKUP(B1303,辅助信息!E:J,6,FALSE)</f>
        <v>优先威钢发货,我方卸车,新老国标钢厂不加价可直发，因陕钢多次出现磅差，项目拒绝使用</v>
      </c>
      <c r="M1303" s="79">
        <v>45779</v>
      </c>
      <c r="O1303" s="49">
        <f ca="1" t="shared" si="57"/>
        <v>0</v>
      </c>
      <c r="P1303" s="49">
        <f ca="1" t="shared" si="58"/>
        <v>57</v>
      </c>
      <c r="Q1303" s="50" t="str">
        <f>VLOOKUP(B1303,辅助信息!E:M,9,FALSE)</f>
        <v>ZTWM-CDGS-XS-2024-0030-华西集采-简州大道</v>
      </c>
      <c r="R1303" s="105" t="str">
        <f>_xlfn._xlws.FILTER(辅助信息!D:D,辅助信息!E:E=B1303)</f>
        <v>华西简阳西城嘉苑</v>
      </c>
    </row>
    <row r="1304" hidden="1" spans="2:18">
      <c r="B1304" s="28" t="s">
        <v>81</v>
      </c>
      <c r="C1304" s="58">
        <v>45777</v>
      </c>
      <c r="D1304" s="28" t="s">
        <v>146</v>
      </c>
      <c r="E1304" s="28" t="str">
        <f>VLOOKUP(F1304,辅助信息!A:B,2,FALSE)</f>
        <v>螺纹钢</v>
      </c>
      <c r="F1304" s="28" t="s">
        <v>33</v>
      </c>
      <c r="G1304" s="24">
        <v>6</v>
      </c>
      <c r="H1304" s="24">
        <v>6</v>
      </c>
      <c r="I1304" s="28" t="str">
        <f>VLOOKUP(B1304,辅助信息!E:I,3,FALSE)</f>
        <v>（华西简阳西城嘉苑）四川省成都市简阳市简城街道高屋村</v>
      </c>
      <c r="J1304" s="28" t="str">
        <f>VLOOKUP(B1304,辅助信息!E:I,4,FALSE)</f>
        <v>张瀚镭</v>
      </c>
      <c r="K1304" s="28">
        <f>VLOOKUP(J1304,辅助信息!H:I,2,FALSE)</f>
        <v>15884666220</v>
      </c>
      <c r="L1304" s="27" t="str">
        <f>VLOOKUP(B1304,辅助信息!E:J,6,FALSE)</f>
        <v>优先威钢发货,我方卸车,新老国标钢厂不加价可直发，因陕钢多次出现磅差，项目拒绝使用</v>
      </c>
      <c r="M1304" s="79">
        <v>45779</v>
      </c>
      <c r="O1304" s="49">
        <f ca="1" t="shared" ref="O1304:O1335" si="59">IF(OR(M1304="",N1304&lt;&gt;""),"",MAX(M1304-TODAY(),0))</f>
        <v>0</v>
      </c>
      <c r="P1304" s="49">
        <f ca="1" t="shared" ref="P1304:P1335" si="60">IF(M1304="","",IF(N1304&lt;&gt;"",MAX(N1304-M1304,0),IF(TODAY()&gt;M1304,TODAY()-M1304,0)))</f>
        <v>57</v>
      </c>
      <c r="Q1304" s="50" t="str">
        <f>VLOOKUP(B1304,辅助信息!E:M,9,FALSE)</f>
        <v>ZTWM-CDGS-XS-2024-0030-华西集采-简州大道</v>
      </c>
      <c r="R1304" s="105" t="str">
        <f>_xlfn._xlws.FILTER(辅助信息!D:D,辅助信息!E:E=B1304)</f>
        <v>华西简阳西城嘉苑</v>
      </c>
    </row>
    <row r="1305" hidden="1" spans="2:18">
      <c r="B1305" s="28" t="s">
        <v>106</v>
      </c>
      <c r="C1305" s="58">
        <v>45777</v>
      </c>
      <c r="D1305" s="28" t="s">
        <v>146</v>
      </c>
      <c r="E1305" s="28" t="str">
        <f>VLOOKUP(F1305,辅助信息!A:B,2,FALSE)</f>
        <v>盘螺</v>
      </c>
      <c r="F1305" s="28" t="s">
        <v>49</v>
      </c>
      <c r="G1305" s="24">
        <v>12.5</v>
      </c>
      <c r="H1305" s="24" t="str">
        <f>_xlfn.XLOOKUP(C1305&amp;F1305&amp;I1305&amp;J1305,'[1]2025年已发货'!$F:$F&amp;'[1]2025年已发货'!$C:$C&amp;'[1]2025年已发货'!$G:$G&amp;'[1]2025年已发货'!$H:$H,'[1]2025年已发货'!$E:$E,"未发货")</f>
        <v>未发货</v>
      </c>
      <c r="I1305" s="28" t="str">
        <f>VLOOKUP(B1305,辅助信息!E:I,3,FALSE)</f>
        <v>（五冶钢构宜宾高县月江镇建设项目）  四川省宜宾市高县月江镇刚记超市斜对面(还阳组团沪碳二期项目)</v>
      </c>
      <c r="J1305" s="28" t="str">
        <f>VLOOKUP(B1305,辅助信息!E:I,4,FALSE)</f>
        <v>张朝亮</v>
      </c>
      <c r="K1305" s="28">
        <f>VLOOKUP(J1305,辅助信息!H:I,2,FALSE)</f>
        <v>15228205853</v>
      </c>
      <c r="L1305" s="27" t="str">
        <f>VLOOKUP(B1305,辅助信息!E:J,6,FALSE)</f>
        <v>提前联系到场规格</v>
      </c>
      <c r="M1305" s="79">
        <v>45778</v>
      </c>
      <c r="O1305" s="49">
        <f ca="1" t="shared" si="59"/>
        <v>0</v>
      </c>
      <c r="P1305" s="49">
        <f ca="1" t="shared" si="60"/>
        <v>58</v>
      </c>
      <c r="Q1305" s="50" t="str">
        <f>VLOOKUP(B1305,辅助信息!E:M,9,FALSE)</f>
        <v>ZTWM-CDGS-XS-2024-0169-中冶西部钢构-宜宾市南溪区幸福路东路,高县月江镇建设项目</v>
      </c>
      <c r="R1305" s="105" t="str">
        <f>_xlfn._xlws.FILTER(辅助信息!D:D,辅助信息!E:E=B1305)</f>
        <v>五冶钢构-宜宾市南溪区高县月江镇建设项目</v>
      </c>
    </row>
    <row r="1306" hidden="1" spans="2:18">
      <c r="B1306" s="28" t="s">
        <v>106</v>
      </c>
      <c r="C1306" s="58">
        <v>45777</v>
      </c>
      <c r="D1306" s="28" t="s">
        <v>146</v>
      </c>
      <c r="E1306" s="28" t="str">
        <f>VLOOKUP(F1306,辅助信息!A:B,2,FALSE)</f>
        <v>盘螺</v>
      </c>
      <c r="F1306" s="28" t="s">
        <v>40</v>
      </c>
      <c r="G1306" s="24">
        <v>25</v>
      </c>
      <c r="H1306" s="24">
        <f>_xlfn.XLOOKUP(C1306&amp;F1306&amp;I1306&amp;J1306,'[1]2025年已发货'!$F:$F&amp;'[1]2025年已发货'!$C:$C&amp;'[1]2025年已发货'!$G:$G&amp;'[1]2025年已发货'!$H:$H,'[1]2025年已发货'!$E:$E,"未发货")</f>
        <v>25</v>
      </c>
      <c r="I1306" s="28" t="str">
        <f>VLOOKUP(B1306,辅助信息!E:I,3,FALSE)</f>
        <v>（五冶钢构宜宾高县月江镇建设项目）  四川省宜宾市高县月江镇刚记超市斜对面(还阳组团沪碳二期项目)</v>
      </c>
      <c r="J1306" s="28" t="str">
        <f>VLOOKUP(B1306,辅助信息!E:I,4,FALSE)</f>
        <v>张朝亮</v>
      </c>
      <c r="K1306" s="28">
        <f>VLOOKUP(J1306,辅助信息!H:I,2,FALSE)</f>
        <v>15228205853</v>
      </c>
      <c r="L1306" s="27" t="str">
        <f>VLOOKUP(B1306,辅助信息!E:J,6,FALSE)</f>
        <v>提前联系到场规格</v>
      </c>
      <c r="M1306" s="79">
        <v>45778</v>
      </c>
      <c r="O1306" s="49">
        <f ca="1" t="shared" si="59"/>
        <v>0</v>
      </c>
      <c r="P1306" s="49">
        <f ca="1" t="shared" si="60"/>
        <v>58</v>
      </c>
      <c r="Q1306" s="50" t="str">
        <f>VLOOKUP(B1306,辅助信息!E:M,9,FALSE)</f>
        <v>ZTWM-CDGS-XS-2024-0169-中冶西部钢构-宜宾市南溪区幸福路东路,高县月江镇建设项目</v>
      </c>
      <c r="R1306" s="105" t="str">
        <f>_xlfn._xlws.FILTER(辅助信息!D:D,辅助信息!E:E=B1306)</f>
        <v>五冶钢构-宜宾市南溪区高县月江镇建设项目</v>
      </c>
    </row>
    <row r="1307" hidden="1" spans="2:18">
      <c r="B1307" s="28" t="s">
        <v>106</v>
      </c>
      <c r="C1307" s="58">
        <v>45777</v>
      </c>
      <c r="D1307" s="28" t="s">
        <v>146</v>
      </c>
      <c r="E1307" s="28" t="str">
        <f>VLOOKUP(F1307,辅助信息!A:B,2,FALSE)</f>
        <v>盘螺</v>
      </c>
      <c r="F1307" s="28" t="s">
        <v>41</v>
      </c>
      <c r="G1307" s="24">
        <v>2.5</v>
      </c>
      <c r="H1307" s="24" t="str">
        <f>_xlfn.XLOOKUP(C1307&amp;F1307&amp;I1307&amp;J1307,'[1]2025年已发货'!$F:$F&amp;'[1]2025年已发货'!$C:$C&amp;'[1]2025年已发货'!$G:$G&amp;'[1]2025年已发货'!$H:$H,'[1]2025年已发货'!$E:$E,"未发货")</f>
        <v>未发货</v>
      </c>
      <c r="I1307" s="28" t="str">
        <f>VLOOKUP(B1307,辅助信息!E:I,3,FALSE)</f>
        <v>（五冶钢构宜宾高县月江镇建设项目）  四川省宜宾市高县月江镇刚记超市斜对面(还阳组团沪碳二期项目)</v>
      </c>
      <c r="J1307" s="28" t="str">
        <f>VLOOKUP(B1307,辅助信息!E:I,4,FALSE)</f>
        <v>张朝亮</v>
      </c>
      <c r="K1307" s="28">
        <f>VLOOKUP(J1307,辅助信息!H:I,2,FALSE)</f>
        <v>15228205853</v>
      </c>
      <c r="L1307" s="27" t="str">
        <f>VLOOKUP(B1307,辅助信息!E:J,6,FALSE)</f>
        <v>提前联系到场规格</v>
      </c>
      <c r="M1307" s="79">
        <v>45778</v>
      </c>
      <c r="O1307" s="49">
        <f ca="1" t="shared" si="59"/>
        <v>0</v>
      </c>
      <c r="P1307" s="49">
        <f ca="1" t="shared" si="60"/>
        <v>58</v>
      </c>
      <c r="Q1307" s="50" t="str">
        <f>VLOOKUP(B1307,辅助信息!E:M,9,FALSE)</f>
        <v>ZTWM-CDGS-XS-2024-0169-中冶西部钢构-宜宾市南溪区幸福路东路,高县月江镇建设项目</v>
      </c>
      <c r="R1307" s="105" t="str">
        <f>_xlfn._xlws.FILTER(辅助信息!D:D,辅助信息!E:E=B1307)</f>
        <v>五冶钢构-宜宾市南溪区高县月江镇建设项目</v>
      </c>
    </row>
    <row r="1308" hidden="1" spans="2:18">
      <c r="B1308" s="28" t="s">
        <v>106</v>
      </c>
      <c r="C1308" s="58">
        <v>45777</v>
      </c>
      <c r="D1308" s="28" t="s">
        <v>146</v>
      </c>
      <c r="E1308" s="28" t="str">
        <f>VLOOKUP(F1308,辅助信息!A:B,2,FALSE)</f>
        <v>螺纹钢</v>
      </c>
      <c r="F1308" s="28" t="s">
        <v>19</v>
      </c>
      <c r="G1308" s="24">
        <v>6</v>
      </c>
      <c r="H1308" s="24" t="str">
        <f>_xlfn.XLOOKUP(C1308&amp;F1308&amp;I1308&amp;J1308,'[1]2025年已发货'!$F:$F&amp;'[1]2025年已发货'!$C:$C&amp;'[1]2025年已发货'!$G:$G&amp;'[1]2025年已发货'!$H:$H,'[1]2025年已发货'!$E:$E,"未发货")</f>
        <v>未发货</v>
      </c>
      <c r="I1308" s="28" t="str">
        <f>VLOOKUP(B1308,辅助信息!E:I,3,FALSE)</f>
        <v>（五冶钢构宜宾高县月江镇建设项目）  四川省宜宾市高县月江镇刚记超市斜对面(还阳组团沪碳二期项目)</v>
      </c>
      <c r="J1308" s="28" t="str">
        <f>VLOOKUP(B1308,辅助信息!E:I,4,FALSE)</f>
        <v>张朝亮</v>
      </c>
      <c r="K1308" s="28">
        <f>VLOOKUP(J1308,辅助信息!H:I,2,FALSE)</f>
        <v>15228205853</v>
      </c>
      <c r="L1308" s="27" t="str">
        <f>VLOOKUP(B1308,辅助信息!E:J,6,FALSE)</f>
        <v>提前联系到场规格</v>
      </c>
      <c r="M1308" s="79">
        <v>45778</v>
      </c>
      <c r="O1308" s="49">
        <f ca="1" t="shared" si="59"/>
        <v>0</v>
      </c>
      <c r="P1308" s="49">
        <f ca="1" t="shared" si="60"/>
        <v>58</v>
      </c>
      <c r="Q1308" s="50" t="str">
        <f>VLOOKUP(B1308,辅助信息!E:M,9,FALSE)</f>
        <v>ZTWM-CDGS-XS-2024-0169-中冶西部钢构-宜宾市南溪区幸福路东路,高县月江镇建设项目</v>
      </c>
      <c r="R1308" s="105" t="str">
        <f>_xlfn._xlws.FILTER(辅助信息!D:D,辅助信息!E:E=B1308)</f>
        <v>五冶钢构-宜宾市南溪区高县月江镇建设项目</v>
      </c>
    </row>
    <row r="1309" hidden="1" spans="2:18">
      <c r="B1309" s="28" t="s">
        <v>106</v>
      </c>
      <c r="C1309" s="58">
        <v>45777</v>
      </c>
      <c r="D1309" s="28" t="s">
        <v>146</v>
      </c>
      <c r="E1309" s="28" t="str">
        <f>VLOOKUP(F1309,辅助信息!A:B,2,FALSE)</f>
        <v>螺纹钢</v>
      </c>
      <c r="F1309" s="28" t="s">
        <v>32</v>
      </c>
      <c r="G1309" s="24">
        <v>14</v>
      </c>
      <c r="H1309" s="24">
        <f>_xlfn.XLOOKUP(C1309&amp;F1309&amp;I1309&amp;J1309,'[1]2025年已发货'!$F:$F&amp;'[1]2025年已发货'!$C:$C&amp;'[1]2025年已发货'!$G:$G&amp;'[1]2025年已发货'!$H:$H,'[1]2025年已发货'!$E:$E,"未发货")</f>
        <v>12</v>
      </c>
      <c r="I1309" s="28" t="str">
        <f>VLOOKUP(B1309,辅助信息!E:I,3,FALSE)</f>
        <v>（五冶钢构宜宾高县月江镇建设项目）  四川省宜宾市高县月江镇刚记超市斜对面(还阳组团沪碳二期项目)</v>
      </c>
      <c r="J1309" s="28" t="str">
        <f>VLOOKUP(B1309,辅助信息!E:I,4,FALSE)</f>
        <v>张朝亮</v>
      </c>
      <c r="K1309" s="28">
        <f>VLOOKUP(J1309,辅助信息!H:I,2,FALSE)</f>
        <v>15228205853</v>
      </c>
      <c r="L1309" s="27" t="str">
        <f>VLOOKUP(B1309,辅助信息!E:J,6,FALSE)</f>
        <v>提前联系到场规格</v>
      </c>
      <c r="M1309" s="79">
        <v>45778</v>
      </c>
      <c r="O1309" s="49">
        <f ca="1" t="shared" si="59"/>
        <v>0</v>
      </c>
      <c r="P1309" s="49">
        <f ca="1" t="shared" si="60"/>
        <v>58</v>
      </c>
      <c r="Q1309" s="50" t="str">
        <f>VLOOKUP(B1309,辅助信息!E:M,9,FALSE)</f>
        <v>ZTWM-CDGS-XS-2024-0169-中冶西部钢构-宜宾市南溪区幸福路东路,高县月江镇建设项目</v>
      </c>
      <c r="R1309" s="105" t="str">
        <f>_xlfn._xlws.FILTER(辅助信息!D:D,辅助信息!E:E=B1309)</f>
        <v>五冶钢构-宜宾市南溪区高县月江镇建设项目</v>
      </c>
    </row>
    <row r="1310" hidden="1" spans="2:18">
      <c r="B1310" s="28" t="s">
        <v>106</v>
      </c>
      <c r="C1310" s="58">
        <v>45777</v>
      </c>
      <c r="D1310" s="28" t="s">
        <v>146</v>
      </c>
      <c r="E1310" s="28" t="str">
        <f>VLOOKUP(F1310,辅助信息!A:B,2,FALSE)</f>
        <v>螺纹钢</v>
      </c>
      <c r="F1310" s="28" t="s">
        <v>30</v>
      </c>
      <c r="G1310" s="24">
        <v>9</v>
      </c>
      <c r="H1310" s="24" t="str">
        <f>_xlfn.XLOOKUP(C1310&amp;F1310&amp;I1310&amp;J1310,'[1]2025年已发货'!$F:$F&amp;'[1]2025年已发货'!$C:$C&amp;'[1]2025年已发货'!$G:$G&amp;'[1]2025年已发货'!$H:$H,'[1]2025年已发货'!$E:$E,"未发货")</f>
        <v>未发货</v>
      </c>
      <c r="I1310" s="28" t="str">
        <f>VLOOKUP(B1310,辅助信息!E:I,3,FALSE)</f>
        <v>（五冶钢构宜宾高县月江镇建设项目）  四川省宜宾市高县月江镇刚记超市斜对面(还阳组团沪碳二期项目)</v>
      </c>
      <c r="J1310" s="28" t="str">
        <f>VLOOKUP(B1310,辅助信息!E:I,4,FALSE)</f>
        <v>张朝亮</v>
      </c>
      <c r="K1310" s="28">
        <f>VLOOKUP(J1310,辅助信息!H:I,2,FALSE)</f>
        <v>15228205853</v>
      </c>
      <c r="L1310" s="27" t="str">
        <f>VLOOKUP(B1310,辅助信息!E:J,6,FALSE)</f>
        <v>提前联系到场规格</v>
      </c>
      <c r="M1310" s="79">
        <v>45778</v>
      </c>
      <c r="O1310" s="49">
        <f ca="1" t="shared" si="59"/>
        <v>0</v>
      </c>
      <c r="P1310" s="49">
        <f ca="1" t="shared" si="60"/>
        <v>58</v>
      </c>
      <c r="Q1310" s="50" t="str">
        <f>VLOOKUP(B1310,辅助信息!E:M,9,FALSE)</f>
        <v>ZTWM-CDGS-XS-2024-0169-中冶西部钢构-宜宾市南溪区幸福路东路,高县月江镇建设项目</v>
      </c>
      <c r="R1310" s="105" t="str">
        <f>_xlfn._xlws.FILTER(辅助信息!D:D,辅助信息!E:E=B1310)</f>
        <v>五冶钢构-宜宾市南溪区高县月江镇建设项目</v>
      </c>
    </row>
    <row r="1311" hidden="1" spans="2:18">
      <c r="B1311" s="28" t="s">
        <v>107</v>
      </c>
      <c r="C1311" s="58">
        <v>45777</v>
      </c>
      <c r="D1311" s="28" t="s">
        <v>146</v>
      </c>
      <c r="E1311" s="28" t="str">
        <f>VLOOKUP(F1311,辅助信息!A:B,2,FALSE)</f>
        <v>盘螺</v>
      </c>
      <c r="F1311" s="28" t="s">
        <v>41</v>
      </c>
      <c r="G1311" s="24">
        <v>12</v>
      </c>
      <c r="H1311" s="24">
        <f>_xlfn.XLOOKUP(C1311&amp;F1311&amp;I1311&amp;J1311,'[1]2025年已发货'!$F:$F&amp;'[1]2025年已发货'!$C:$C&amp;'[1]2025年已发货'!$G:$G&amp;'[1]2025年已发货'!$H:$H,'[1]2025年已发货'!$E:$E,"未发货")</f>
        <v>12</v>
      </c>
      <c r="I1311" s="28" t="str">
        <f>VLOOKUP(B1311,辅助信息!E:I,3,FALSE)</f>
        <v>(五冶钢构宜宾高县月江镇建设项目-2)四川省宜宾市高县月江镇高县宜宾保润汽车维修服务有限公司西南(S436西)(污水管网项目)</v>
      </c>
      <c r="J1311" s="28" t="str">
        <f>VLOOKUP(B1311,辅助信息!E:I,4,FALSE)</f>
        <v>张朝亮</v>
      </c>
      <c r="K1311" s="28">
        <f>VLOOKUP(J1311,辅助信息!H:I,2,FALSE)</f>
        <v>15228205853</v>
      </c>
      <c r="L1311" s="27" t="str">
        <f>VLOOKUP(B1311,辅助信息!E:J,6,FALSE)</f>
        <v>送货单要求：送货单位：宜宾罗投资产管理有限公司,收货单位：中国五冶集团有限公司,装货前联系收货人核实到场规格</v>
      </c>
      <c r="M1311" s="79">
        <v>45778</v>
      </c>
      <c r="O1311" s="49">
        <f ca="1" t="shared" si="59"/>
        <v>0</v>
      </c>
      <c r="P1311" s="49">
        <f ca="1" t="shared" si="60"/>
        <v>58</v>
      </c>
      <c r="Q1311" s="50" t="str">
        <f>VLOOKUP(B1311,辅助信息!E:M,9,FALSE)</f>
        <v>ZTWM-CDGS-XS-2024-0169-中冶西部钢构-宜宾市南溪区幸福路东路,高县月江镇建设项目</v>
      </c>
      <c r="R1311" s="105" t="str">
        <f>_xlfn._xlws.FILTER(辅助信息!D:D,辅助信息!E:E=B1311)</f>
        <v>五冶钢构-宜宾市南溪区高县月江镇建设项目</v>
      </c>
    </row>
    <row r="1312" hidden="1" spans="2:18">
      <c r="B1312" s="28" t="s">
        <v>107</v>
      </c>
      <c r="C1312" s="58">
        <v>45777</v>
      </c>
      <c r="D1312" s="28" t="s">
        <v>146</v>
      </c>
      <c r="E1312" s="28" t="str">
        <f>VLOOKUP(F1312,辅助信息!A:B,2,FALSE)</f>
        <v>螺纹钢</v>
      </c>
      <c r="F1312" s="28" t="s">
        <v>18</v>
      </c>
      <c r="G1312" s="24">
        <v>21</v>
      </c>
      <c r="H1312" s="24">
        <f>_xlfn.XLOOKUP(C1312&amp;F1312&amp;I1312&amp;J1312,'[1]2025年已发货'!$F:$F&amp;'[1]2025年已发货'!$C:$C&amp;'[1]2025年已发货'!$G:$G&amp;'[1]2025年已发货'!$H:$H,'[1]2025年已发货'!$E:$E,"未发货")</f>
        <v>21</v>
      </c>
      <c r="I1312" s="28" t="str">
        <f>VLOOKUP(B1312,辅助信息!E:I,3,FALSE)</f>
        <v>(五冶钢构宜宾高县月江镇建设项目-2)四川省宜宾市高县月江镇高县宜宾保润汽车维修服务有限公司西南(S436西)(污水管网项目)</v>
      </c>
      <c r="J1312" s="28" t="str">
        <f>VLOOKUP(B1312,辅助信息!E:I,4,FALSE)</f>
        <v>张朝亮</v>
      </c>
      <c r="K1312" s="28">
        <f>VLOOKUP(J1312,辅助信息!H:I,2,FALSE)</f>
        <v>15228205853</v>
      </c>
      <c r="L1312" s="27" t="str">
        <f>VLOOKUP(B1312,辅助信息!E:J,6,FALSE)</f>
        <v>送货单要求：送货单位：宜宾罗投资产管理有限公司,收货单位：中国五冶集团有限公司,装货前联系收货人核实到场规格</v>
      </c>
      <c r="M1312" s="79">
        <v>45778</v>
      </c>
      <c r="O1312" s="49">
        <f ca="1" t="shared" si="59"/>
        <v>0</v>
      </c>
      <c r="P1312" s="49">
        <f ca="1" t="shared" si="60"/>
        <v>58</v>
      </c>
      <c r="Q1312" s="50" t="str">
        <f>VLOOKUP(B1312,辅助信息!E:M,9,FALSE)</f>
        <v>ZTWM-CDGS-XS-2024-0169-中冶西部钢构-宜宾市南溪区幸福路东路,高县月江镇建设项目</v>
      </c>
      <c r="R1312" s="105" t="str">
        <f>_xlfn._xlws.FILTER(辅助信息!D:D,辅助信息!E:E=B1312)</f>
        <v>五冶钢构-宜宾市南溪区高县月江镇建设项目</v>
      </c>
    </row>
    <row r="1313" hidden="1" spans="2:18">
      <c r="B1313" s="28" t="s">
        <v>127</v>
      </c>
      <c r="C1313" s="58">
        <v>45777</v>
      </c>
      <c r="D1313" s="28" t="s">
        <v>146</v>
      </c>
      <c r="E1313" s="28" t="str">
        <f>VLOOKUP(F1313,辅助信息!A:B,2,FALSE)</f>
        <v>盘螺</v>
      </c>
      <c r="F1313" s="28" t="s">
        <v>49</v>
      </c>
      <c r="G1313" s="24">
        <v>12</v>
      </c>
      <c r="H1313" s="24" t="str">
        <f>_xlfn.XLOOKUP(C1313&amp;F1313&amp;I1313&amp;J1313,'[1]2025年已发货'!$F:$F&amp;'[1]2025年已发货'!$C:$C&amp;'[1]2025年已发货'!$G:$G&amp;'[1]2025年已发货'!$H:$H,'[1]2025年已发货'!$E:$E,"未发货")</f>
        <v>未发货</v>
      </c>
      <c r="I1313" s="28" t="str">
        <f>VLOOKUP(B1313,辅助信息!E:I,3,FALSE)</f>
        <v>(五冶钢构医学科学产业园建设项目房建三部-管网总坪)四川省南充市顺庆区搬罾街道学府大道二段</v>
      </c>
      <c r="J1313" s="28" t="str">
        <f>VLOOKUP(B1313,辅助信息!E:I,4,FALSE)</f>
        <v>郑林</v>
      </c>
      <c r="K1313" s="28">
        <f>VLOOKUP(J1313,辅助信息!H:I,2,FALSE)</f>
        <v>18349955455</v>
      </c>
      <c r="L1313" s="27" t="str">
        <f>VLOOKUP(B1313,辅助信息!E:J,6,FALSE)</f>
        <v>送货单：送货单位：南充思临新材料科技有限公司,收货单位：五冶集团川北(南充)建设有限公司,项目名称：南充医学科学产业园,送货车型13米,装货前联系收货人核实到场规格</v>
      </c>
      <c r="M1313" s="79">
        <v>45780</v>
      </c>
      <c r="O1313" s="49">
        <f ca="1" t="shared" si="59"/>
        <v>0</v>
      </c>
      <c r="P1313" s="49">
        <f ca="1" t="shared" si="60"/>
        <v>56</v>
      </c>
      <c r="Q1313" s="50" t="str">
        <f>VLOOKUP(B1313,辅助信息!E:M,9,FALSE)</f>
        <v>ZTWM-CDGS-XS-2024-0248-五冶钢构-南充市医学院项目</v>
      </c>
      <c r="R1313" s="105" t="str">
        <f>_xlfn._xlws.FILTER(辅助信息!D:D,辅助信息!E:E=B1313)</f>
        <v>五冶钢构南充医学科学产业园建设项目</v>
      </c>
    </row>
    <row r="1314" hidden="1" spans="2:18">
      <c r="B1314" s="28" t="s">
        <v>127</v>
      </c>
      <c r="C1314" s="58">
        <v>45777</v>
      </c>
      <c r="D1314" s="28" t="s">
        <v>146</v>
      </c>
      <c r="E1314" s="28" t="str">
        <f>VLOOKUP(F1314,辅助信息!A:B,2,FALSE)</f>
        <v>盘螺</v>
      </c>
      <c r="F1314" s="28" t="s">
        <v>41</v>
      </c>
      <c r="G1314" s="24">
        <v>10</v>
      </c>
      <c r="H1314" s="24" t="str">
        <f>_xlfn.XLOOKUP(C1314&amp;F1314&amp;I1314&amp;J1314,'[1]2025年已发货'!$F:$F&amp;'[1]2025年已发货'!$C:$C&amp;'[1]2025年已发货'!$G:$G&amp;'[1]2025年已发货'!$H:$H,'[1]2025年已发货'!$E:$E,"未发货")</f>
        <v>未发货</v>
      </c>
      <c r="I1314" s="28" t="str">
        <f>VLOOKUP(B1314,辅助信息!E:I,3,FALSE)</f>
        <v>(五冶钢构医学科学产业园建设项目房建三部-管网总坪)四川省南充市顺庆区搬罾街道学府大道二段</v>
      </c>
      <c r="J1314" s="28" t="str">
        <f>VLOOKUP(B1314,辅助信息!E:I,4,FALSE)</f>
        <v>郑林</v>
      </c>
      <c r="K1314" s="28">
        <f>VLOOKUP(J1314,辅助信息!H:I,2,FALSE)</f>
        <v>18349955455</v>
      </c>
      <c r="L1314" s="27" t="str">
        <f>VLOOKUP(B1314,辅助信息!E:J,6,FALSE)</f>
        <v>送货单：送货单位：南充思临新材料科技有限公司,收货单位：五冶集团川北(南充)建设有限公司,项目名称：南充医学科学产业园,送货车型13米,装货前联系收货人核实到场规格</v>
      </c>
      <c r="M1314" s="79">
        <v>45780</v>
      </c>
      <c r="O1314" s="49">
        <f ca="1" t="shared" si="59"/>
        <v>0</v>
      </c>
      <c r="P1314" s="49">
        <f ca="1" t="shared" si="60"/>
        <v>56</v>
      </c>
      <c r="Q1314" s="50" t="str">
        <f>VLOOKUP(B1314,辅助信息!E:M,9,FALSE)</f>
        <v>ZTWM-CDGS-XS-2024-0248-五冶钢构-南充市医学院项目</v>
      </c>
      <c r="R1314" s="105" t="str">
        <f>_xlfn._xlws.FILTER(辅助信息!D:D,辅助信息!E:E=B1314)</f>
        <v>五冶钢构南充医学科学产业园建设项目</v>
      </c>
    </row>
    <row r="1315" hidden="1" spans="2:18">
      <c r="B1315" s="28" t="s">
        <v>127</v>
      </c>
      <c r="C1315" s="58">
        <v>45777</v>
      </c>
      <c r="D1315" s="28" t="s">
        <v>146</v>
      </c>
      <c r="E1315" s="28" t="str">
        <f>VLOOKUP(F1315,辅助信息!A:B,2,FALSE)</f>
        <v>螺纹钢</v>
      </c>
      <c r="F1315" s="28" t="s">
        <v>27</v>
      </c>
      <c r="G1315" s="24">
        <v>13</v>
      </c>
      <c r="H1315" s="24" t="str">
        <f>_xlfn.XLOOKUP(C1315&amp;F1315&amp;I1315&amp;J1315,'[1]2025年已发货'!$F:$F&amp;'[1]2025年已发货'!$C:$C&amp;'[1]2025年已发货'!$G:$G&amp;'[1]2025年已发货'!$H:$H,'[1]2025年已发货'!$E:$E,"未发货")</f>
        <v>未发货</v>
      </c>
      <c r="I1315" s="28" t="str">
        <f>VLOOKUP(B1315,辅助信息!E:I,3,FALSE)</f>
        <v>(五冶钢构医学科学产业园建设项目房建三部-管网总坪)四川省南充市顺庆区搬罾街道学府大道二段</v>
      </c>
      <c r="J1315" s="28" t="str">
        <f>VLOOKUP(B1315,辅助信息!E:I,4,FALSE)</f>
        <v>郑林</v>
      </c>
      <c r="K1315" s="28">
        <f>VLOOKUP(J1315,辅助信息!H:I,2,FALSE)</f>
        <v>18349955455</v>
      </c>
      <c r="L1315" s="27" t="str">
        <f>VLOOKUP(B1315,辅助信息!E:J,6,FALSE)</f>
        <v>送货单：送货单位：南充思临新材料科技有限公司,收货单位：五冶集团川北(南充)建设有限公司,项目名称：南充医学科学产业园,送货车型13米,装货前联系收货人核实到场规格</v>
      </c>
      <c r="M1315" s="79">
        <v>45780</v>
      </c>
      <c r="O1315" s="49">
        <f ca="1" t="shared" si="59"/>
        <v>0</v>
      </c>
      <c r="P1315" s="49">
        <f ca="1" t="shared" si="60"/>
        <v>56</v>
      </c>
      <c r="Q1315" s="50" t="str">
        <f>VLOOKUP(B1315,辅助信息!E:M,9,FALSE)</f>
        <v>ZTWM-CDGS-XS-2024-0248-五冶钢构-南充市医学院项目</v>
      </c>
      <c r="R1315" s="105" t="str">
        <f>_xlfn._xlws.FILTER(辅助信息!D:D,辅助信息!E:E=B1315)</f>
        <v>五冶钢构南充医学科学产业园建设项目</v>
      </c>
    </row>
    <row r="1316" hidden="1" spans="2:18">
      <c r="B1316" s="28" t="s">
        <v>31</v>
      </c>
      <c r="C1316" s="58">
        <v>45778</v>
      </c>
      <c r="D1316" s="28" t="str">
        <f>VLOOKUP(B1316,辅助信息!E:K,7,FALSE)</f>
        <v>JWDDCD2024121000136</v>
      </c>
      <c r="E1316" s="28" t="str">
        <f>VLOOKUP(F1316,辅助信息!A:B,2,FALSE)</f>
        <v>高线</v>
      </c>
      <c r="F1316" s="28" t="s">
        <v>51</v>
      </c>
      <c r="G1316" s="24">
        <v>2.5</v>
      </c>
      <c r="H1316" s="24" t="str">
        <f>_xlfn.XLOOKUP(C1316&amp;F1316&amp;I1316&amp;J1316,'[1]2025年已发货'!$F:$F&amp;'[1]2025年已发货'!$C:$C&amp;'[1]2025年已发货'!$G:$G&amp;'[1]2025年已发货'!$H:$H,'[1]2025年已发货'!$E:$E,"未发货")</f>
        <v>未发货</v>
      </c>
      <c r="I1316" s="28" t="str">
        <f>VLOOKUP(B1316,辅助信息!E:I,3,FALSE)</f>
        <v>（四川商建-射洪城乡一体化项目）遂宁市射洪市忠新幼儿园北侧约220米新溪小区</v>
      </c>
      <c r="J1316" s="28" t="str">
        <f>VLOOKUP(B1316,辅助信息!E:I,4,FALSE)</f>
        <v>柏子刚</v>
      </c>
      <c r="K1316" s="28">
        <f>VLOOKUP(J1316,辅助信息!H:I,2,FALSE)</f>
        <v>15692885305</v>
      </c>
      <c r="L1316" s="96" t="str">
        <f>VLOOKUP(B1316,辅助信息!E:J,6,FALSE)</f>
        <v>提前联系到场规格及数量</v>
      </c>
      <c r="M1316" s="79">
        <v>45779</v>
      </c>
      <c r="O1316" s="49">
        <f ca="1" t="shared" si="59"/>
        <v>0</v>
      </c>
      <c r="P1316" s="49">
        <f ca="1" t="shared" si="60"/>
        <v>57</v>
      </c>
      <c r="Q1316" s="50" t="str">
        <f>VLOOKUP(B1316,辅助信息!E:M,9,FALSE)</f>
        <v>ZTWM-CDGS-XS-2024-0179-四川商投-射洪城乡一体化建设项目</v>
      </c>
      <c r="R1316" s="105" t="str">
        <f>_xlfn._xlws.FILTER(辅助信息!D:D,辅助信息!E:E=B1316)</f>
        <v>四川商建
射洪城乡一体化项目</v>
      </c>
    </row>
    <row r="1317" hidden="1" spans="2:18">
      <c r="B1317" s="28" t="s">
        <v>31</v>
      </c>
      <c r="C1317" s="58">
        <v>45778</v>
      </c>
      <c r="D1317" s="28" t="str">
        <f>VLOOKUP(B1317,辅助信息!E:K,7,FALSE)</f>
        <v>JWDDCD2024121000136</v>
      </c>
      <c r="E1317" s="28" t="str">
        <f>VLOOKUP(F1317,辅助信息!A:B,2,FALSE)</f>
        <v>盘螺</v>
      </c>
      <c r="F1317" s="28" t="s">
        <v>41</v>
      </c>
      <c r="G1317" s="24">
        <v>32.5</v>
      </c>
      <c r="H1317" s="24" t="str">
        <f>_xlfn.XLOOKUP(C1317&amp;F1317&amp;I1317&amp;J1317,'[1]2025年已发货'!$F:$F&amp;'[1]2025年已发货'!$C:$C&amp;'[1]2025年已发货'!$G:$G&amp;'[1]2025年已发货'!$H:$H,'[1]2025年已发货'!$E:$E,"未发货")</f>
        <v>未发货</v>
      </c>
      <c r="I1317" s="28" t="str">
        <f>VLOOKUP(B1317,辅助信息!E:I,3,FALSE)</f>
        <v>（四川商建-射洪城乡一体化项目）遂宁市射洪市忠新幼儿园北侧约220米新溪小区</v>
      </c>
      <c r="J1317" s="28" t="str">
        <f>VLOOKUP(B1317,辅助信息!E:I,4,FALSE)</f>
        <v>柏子刚</v>
      </c>
      <c r="K1317" s="28">
        <f>VLOOKUP(J1317,辅助信息!H:I,2,FALSE)</f>
        <v>15692885305</v>
      </c>
      <c r="L1317" s="96" t="str">
        <f>VLOOKUP(B1317,辅助信息!E:J,6,FALSE)</f>
        <v>提前联系到场规格及数量</v>
      </c>
      <c r="M1317" s="79">
        <v>45779</v>
      </c>
      <c r="O1317" s="49">
        <f ca="1" t="shared" si="59"/>
        <v>0</v>
      </c>
      <c r="P1317" s="49">
        <f ca="1" t="shared" si="60"/>
        <v>57</v>
      </c>
      <c r="Q1317" s="50" t="str">
        <f>VLOOKUP(B1317,辅助信息!E:M,9,FALSE)</f>
        <v>ZTWM-CDGS-XS-2024-0179-四川商投-射洪城乡一体化建设项目</v>
      </c>
      <c r="R1317" s="105" t="str">
        <f>_xlfn._xlws.FILTER(辅助信息!D:D,辅助信息!E:E=B1317)</f>
        <v>四川商建
射洪城乡一体化项目</v>
      </c>
    </row>
    <row r="1318" hidden="1" spans="2:18">
      <c r="B1318" s="28" t="s">
        <v>31</v>
      </c>
      <c r="C1318" s="58">
        <v>45778</v>
      </c>
      <c r="D1318" s="28" t="str">
        <f>VLOOKUP(B1318,辅助信息!E:K,7,FALSE)</f>
        <v>JWDDCD2024121000136</v>
      </c>
      <c r="E1318" s="28" t="str">
        <f>VLOOKUP(F1318,辅助信息!A:B,2,FALSE)</f>
        <v>螺纹钢</v>
      </c>
      <c r="F1318" s="28" t="s">
        <v>27</v>
      </c>
      <c r="G1318" s="24">
        <v>15</v>
      </c>
      <c r="H1318" s="24">
        <f>_xlfn.XLOOKUP(C1318&amp;F1318&amp;I1318&amp;J1318,'[1]2025年已发货'!$F:$F&amp;'[1]2025年已发货'!$C:$C&amp;'[1]2025年已发货'!$G:$G&amp;'[1]2025年已发货'!$H:$H,'[1]2025年已发货'!$E:$E,"未发货")</f>
        <v>15</v>
      </c>
      <c r="I1318" s="28" t="str">
        <f>VLOOKUP(B1318,辅助信息!E:I,3,FALSE)</f>
        <v>（四川商建-射洪城乡一体化项目）遂宁市射洪市忠新幼儿园北侧约220米新溪小区</v>
      </c>
      <c r="J1318" s="28" t="str">
        <f>VLOOKUP(B1318,辅助信息!E:I,4,FALSE)</f>
        <v>柏子刚</v>
      </c>
      <c r="K1318" s="28">
        <f>VLOOKUP(J1318,辅助信息!H:I,2,FALSE)</f>
        <v>15692885305</v>
      </c>
      <c r="L1318" s="96" t="str">
        <f>VLOOKUP(B1318,辅助信息!E:J,6,FALSE)</f>
        <v>提前联系到场规格及数量</v>
      </c>
      <c r="M1318" s="79">
        <v>45779</v>
      </c>
      <c r="O1318" s="49">
        <f ca="1" t="shared" si="59"/>
        <v>0</v>
      </c>
      <c r="P1318" s="49">
        <f ca="1" t="shared" si="60"/>
        <v>57</v>
      </c>
      <c r="Q1318" s="50" t="str">
        <f>VLOOKUP(B1318,辅助信息!E:M,9,FALSE)</f>
        <v>ZTWM-CDGS-XS-2024-0179-四川商投-射洪城乡一体化建设项目</v>
      </c>
      <c r="R1318" s="105" t="str">
        <f>_xlfn._xlws.FILTER(辅助信息!D:D,辅助信息!E:E=B1318)</f>
        <v>四川商建
射洪城乡一体化项目</v>
      </c>
    </row>
    <row r="1319" hidden="1" spans="2:18">
      <c r="B1319" s="28" t="s">
        <v>31</v>
      </c>
      <c r="C1319" s="58">
        <v>45778</v>
      </c>
      <c r="D1319" s="28" t="str">
        <f>VLOOKUP(B1319,辅助信息!E:K,7,FALSE)</f>
        <v>JWDDCD2024121000136</v>
      </c>
      <c r="E1319" s="28" t="str">
        <f>VLOOKUP(F1319,辅助信息!A:B,2,FALSE)</f>
        <v>螺纹钢</v>
      </c>
      <c r="F1319" s="28" t="s">
        <v>30</v>
      </c>
      <c r="G1319" s="24">
        <v>12</v>
      </c>
      <c r="H1319" s="24">
        <f>_xlfn.XLOOKUP(C1319&amp;F1319&amp;I1319&amp;J1319,'[1]2025年已发货'!$F:$F&amp;'[1]2025年已发货'!$C:$C&amp;'[1]2025年已发货'!$G:$G&amp;'[1]2025年已发货'!$H:$H,'[1]2025年已发货'!$E:$E,"未发货")</f>
        <v>12</v>
      </c>
      <c r="I1319" s="28" t="str">
        <f>VLOOKUP(B1319,辅助信息!E:I,3,FALSE)</f>
        <v>（四川商建-射洪城乡一体化项目）遂宁市射洪市忠新幼儿园北侧约220米新溪小区</v>
      </c>
      <c r="J1319" s="28" t="str">
        <f>VLOOKUP(B1319,辅助信息!E:I,4,FALSE)</f>
        <v>柏子刚</v>
      </c>
      <c r="K1319" s="28">
        <f>VLOOKUP(J1319,辅助信息!H:I,2,FALSE)</f>
        <v>15692885305</v>
      </c>
      <c r="L1319" s="96" t="str">
        <f>VLOOKUP(B1319,辅助信息!E:J,6,FALSE)</f>
        <v>提前联系到场规格及数量</v>
      </c>
      <c r="M1319" s="79">
        <v>45779</v>
      </c>
      <c r="O1319" s="49">
        <f ca="1" t="shared" si="59"/>
        <v>0</v>
      </c>
      <c r="P1319" s="49">
        <f ca="1" t="shared" si="60"/>
        <v>57</v>
      </c>
      <c r="Q1319" s="50" t="str">
        <f>VLOOKUP(B1319,辅助信息!E:M,9,FALSE)</f>
        <v>ZTWM-CDGS-XS-2024-0179-四川商投-射洪城乡一体化建设项目</v>
      </c>
      <c r="R1319" s="105" t="str">
        <f>_xlfn._xlws.FILTER(辅助信息!D:D,辅助信息!E:E=B1319)</f>
        <v>四川商建
射洪城乡一体化项目</v>
      </c>
    </row>
    <row r="1320" hidden="1" spans="2:18">
      <c r="B1320" s="28" t="s">
        <v>31</v>
      </c>
      <c r="C1320" s="58">
        <v>45778</v>
      </c>
      <c r="D1320" s="28" t="str">
        <f>VLOOKUP(B1320,辅助信息!E:K,7,FALSE)</f>
        <v>JWDDCD2024121000136</v>
      </c>
      <c r="E1320" s="28" t="str">
        <f>VLOOKUP(F1320,辅助信息!A:B,2,FALSE)</f>
        <v>螺纹钢</v>
      </c>
      <c r="F1320" s="28" t="s">
        <v>66</v>
      </c>
      <c r="G1320" s="24">
        <v>9</v>
      </c>
      <c r="H1320" s="24">
        <f>_xlfn.XLOOKUP(C1320&amp;F1320&amp;I1320&amp;J1320,'[1]2025年已发货'!$F:$F&amp;'[1]2025年已发货'!$C:$C&amp;'[1]2025年已发货'!$G:$G&amp;'[1]2025年已发货'!$H:$H,'[1]2025年已发货'!$E:$E,"未发货")</f>
        <v>9</v>
      </c>
      <c r="I1320" s="28" t="str">
        <f>VLOOKUP(B1320,辅助信息!E:I,3,FALSE)</f>
        <v>（四川商建-射洪城乡一体化项目）遂宁市射洪市忠新幼儿园北侧约220米新溪小区</v>
      </c>
      <c r="J1320" s="28" t="str">
        <f>VLOOKUP(B1320,辅助信息!E:I,4,FALSE)</f>
        <v>柏子刚</v>
      </c>
      <c r="K1320" s="28">
        <f>VLOOKUP(J1320,辅助信息!H:I,2,FALSE)</f>
        <v>15692885305</v>
      </c>
      <c r="L1320" s="96" t="str">
        <f>VLOOKUP(B1320,辅助信息!E:J,6,FALSE)</f>
        <v>提前联系到场规格及数量</v>
      </c>
      <c r="M1320" s="79">
        <v>45779</v>
      </c>
      <c r="O1320" s="49">
        <f ca="1" t="shared" si="59"/>
        <v>0</v>
      </c>
      <c r="P1320" s="49">
        <f ca="1" t="shared" si="60"/>
        <v>57</v>
      </c>
      <c r="Q1320" s="50" t="str">
        <f>VLOOKUP(B1320,辅助信息!E:M,9,FALSE)</f>
        <v>ZTWM-CDGS-XS-2024-0179-四川商投-射洪城乡一体化建设项目</v>
      </c>
      <c r="R1320" s="105" t="str">
        <f>_xlfn._xlws.FILTER(辅助信息!D:D,辅助信息!E:E=B1320)</f>
        <v>四川商建
射洪城乡一体化项目</v>
      </c>
    </row>
    <row r="1321" hidden="1" spans="2:18">
      <c r="B1321" s="28" t="s">
        <v>31</v>
      </c>
      <c r="C1321" s="58">
        <v>45778</v>
      </c>
      <c r="D1321" s="28" t="str">
        <f>VLOOKUP(B1321,辅助信息!E:K,7,FALSE)</f>
        <v>JWDDCD2024121000136</v>
      </c>
      <c r="E1321" s="28" t="str">
        <f>VLOOKUP(F1321,辅助信息!A:B,2,FALSE)</f>
        <v>螺纹钢</v>
      </c>
      <c r="F1321" s="28" t="s">
        <v>21</v>
      </c>
      <c r="G1321" s="24">
        <v>3</v>
      </c>
      <c r="H1321" s="24">
        <f>_xlfn.XLOOKUP(C1321&amp;F1321&amp;I1321&amp;J1321,'[1]2025年已发货'!$F:$F&amp;'[1]2025年已发货'!$C:$C&amp;'[1]2025年已发货'!$G:$G&amp;'[1]2025年已发货'!$H:$H,'[1]2025年已发货'!$E:$E,"未发货")</f>
        <v>3</v>
      </c>
      <c r="I1321" s="28" t="str">
        <f>VLOOKUP(B1321,辅助信息!E:I,3,FALSE)</f>
        <v>（四川商建-射洪城乡一体化项目）遂宁市射洪市忠新幼儿园北侧约220米新溪小区</v>
      </c>
      <c r="J1321" s="28" t="str">
        <f>VLOOKUP(B1321,辅助信息!E:I,4,FALSE)</f>
        <v>柏子刚</v>
      </c>
      <c r="K1321" s="28">
        <f>VLOOKUP(J1321,辅助信息!H:I,2,FALSE)</f>
        <v>15692885305</v>
      </c>
      <c r="L1321" s="96" t="str">
        <f>VLOOKUP(B1321,辅助信息!E:J,6,FALSE)</f>
        <v>提前联系到场规格及数量</v>
      </c>
      <c r="M1321" s="79">
        <v>45779</v>
      </c>
      <c r="O1321" s="49">
        <f ca="1" t="shared" si="59"/>
        <v>0</v>
      </c>
      <c r="P1321" s="49">
        <f ca="1" t="shared" si="60"/>
        <v>57</v>
      </c>
      <c r="Q1321" s="50" t="str">
        <f>VLOOKUP(B1321,辅助信息!E:M,9,FALSE)</f>
        <v>ZTWM-CDGS-XS-2024-0179-四川商投-射洪城乡一体化建设项目</v>
      </c>
      <c r="R1321" s="105" t="str">
        <f>_xlfn._xlws.FILTER(辅助信息!D:D,辅助信息!E:E=B1321)</f>
        <v>四川商建
射洪城乡一体化项目</v>
      </c>
    </row>
    <row r="1322" hidden="1" spans="2:18">
      <c r="B1322" s="28" t="s">
        <v>31</v>
      </c>
      <c r="C1322" s="58">
        <v>45778</v>
      </c>
      <c r="D1322" s="28" t="str">
        <f>VLOOKUP(B1322,辅助信息!E:K,7,FALSE)</f>
        <v>JWDDCD2024121000136</v>
      </c>
      <c r="E1322" s="28" t="str">
        <f>VLOOKUP(F1322,辅助信息!A:B,2,FALSE)</f>
        <v>螺纹钢</v>
      </c>
      <c r="F1322" s="28" t="s">
        <v>22</v>
      </c>
      <c r="G1322" s="24">
        <v>60</v>
      </c>
      <c r="H1322" s="24">
        <f>_xlfn.XLOOKUP(C1322&amp;F1322&amp;I1322&amp;J1322,'[1]2025年已发货'!$F:$F&amp;'[1]2025年已发货'!$C:$C&amp;'[1]2025年已发货'!$G:$G&amp;'[1]2025年已发货'!$H:$H,'[1]2025年已发货'!$E:$E,"未发货")</f>
        <v>30</v>
      </c>
      <c r="I1322" s="28" t="str">
        <f>VLOOKUP(B1322,辅助信息!E:I,3,FALSE)</f>
        <v>（四川商建-射洪城乡一体化项目）遂宁市射洪市忠新幼儿园北侧约220米新溪小区</v>
      </c>
      <c r="J1322" s="28" t="str">
        <f>VLOOKUP(B1322,辅助信息!E:I,4,FALSE)</f>
        <v>柏子刚</v>
      </c>
      <c r="K1322" s="28">
        <f>VLOOKUP(J1322,辅助信息!H:I,2,FALSE)</f>
        <v>15692885305</v>
      </c>
      <c r="L1322" s="96" t="str">
        <f>VLOOKUP(B1322,辅助信息!E:J,6,FALSE)</f>
        <v>提前联系到场规格及数量</v>
      </c>
      <c r="M1322" s="79">
        <v>45775</v>
      </c>
      <c r="O1322" s="49">
        <f ca="1" t="shared" si="59"/>
        <v>0</v>
      </c>
      <c r="P1322" s="49">
        <f ca="1" t="shared" si="60"/>
        <v>61</v>
      </c>
      <c r="Q1322" s="50" t="str">
        <f>VLOOKUP(B1322,辅助信息!E:M,9,FALSE)</f>
        <v>ZTWM-CDGS-XS-2024-0179-四川商投-射洪城乡一体化建设项目</v>
      </c>
      <c r="R1322" s="105" t="str">
        <f>_xlfn._xlws.FILTER(辅助信息!D:D,辅助信息!E:E=B1322)</f>
        <v>四川商建
射洪城乡一体化项目</v>
      </c>
    </row>
    <row r="1323" hidden="1" spans="2:18">
      <c r="B1323" s="28" t="s">
        <v>147</v>
      </c>
      <c r="C1323" s="58">
        <v>45778</v>
      </c>
      <c r="D1323" s="28" t="str">
        <f>VLOOKUP(B1323,辅助信息!E:K,7,FALSE)</f>
        <v>JWDDCD2025052800131</v>
      </c>
      <c r="E1323" s="28" t="str">
        <f>VLOOKUP(F1323,辅助信息!A:B,2,FALSE)</f>
        <v>高线</v>
      </c>
      <c r="F1323" s="28" t="s">
        <v>57</v>
      </c>
      <c r="G1323" s="24">
        <f>2.5*3</f>
        <v>7.5</v>
      </c>
      <c r="H1323" s="24" t="str">
        <f>_xlfn.XLOOKUP(C1323&amp;F1323&amp;I1323&amp;J1323,'[1]2025年已发货'!$F:$F&amp;'[1]2025年已发货'!$C:$C&amp;'[1]2025年已发货'!$G:$G&amp;'[1]2025年已发货'!$H:$H,'[1]2025年已发货'!$E:$E,"未发货")</f>
        <v>未发货</v>
      </c>
      <c r="I1323" s="28" t="str">
        <f>VLOOKUP(B1323,辅助信息!E:I,3,FALSE)</f>
        <v>（商投建工达州中医药科技园-4工区-11号楼）达州市通川区达州中医药职业学院犀牛大道北段</v>
      </c>
      <c r="J1323" s="28" t="str">
        <f>VLOOKUP(B1323,辅助信息!E:I,4,FALSE)</f>
        <v>张扬</v>
      </c>
      <c r="K1323" s="28">
        <f>VLOOKUP(J1323,辅助信息!H:I,2,FALSE)</f>
        <v>18381904567</v>
      </c>
      <c r="L1323" s="96" t="str">
        <f>VLOOKUP(B1323,辅助信息!E:J,6,FALSE)</f>
        <v>控制炉批号！多了现场不收！,优先安排达钢,提前联系到场规格及数量</v>
      </c>
      <c r="M1323" s="79">
        <v>45777</v>
      </c>
      <c r="O1323" s="49">
        <f ca="1" t="shared" si="59"/>
        <v>0</v>
      </c>
      <c r="P1323" s="49">
        <f ca="1" t="shared" si="60"/>
        <v>59</v>
      </c>
      <c r="Q1323" s="50" t="str">
        <f>VLOOKUP(B1323,辅助信息!E:M,9,FALSE)</f>
        <v>ZTWM-CDGS-XS-2024-0134-商投建工达州中医药科技成果示范园项目</v>
      </c>
      <c r="R1323" s="105" t="str">
        <f>_xlfn._xlws.FILTER(辅助信息!D:D,辅助信息!E:E=B1323)</f>
        <v>商投建工达州中医药科技园</v>
      </c>
    </row>
    <row r="1324" hidden="1" spans="2:18">
      <c r="B1324" s="28" t="s">
        <v>147</v>
      </c>
      <c r="C1324" s="58">
        <v>45778</v>
      </c>
      <c r="D1324" s="28" t="str">
        <f>VLOOKUP(B1324,辅助信息!E:K,7,FALSE)</f>
        <v>JWDDCD2025052800131</v>
      </c>
      <c r="E1324" s="28" t="str">
        <f>VLOOKUP(F1324,辅助信息!A:B,2,FALSE)</f>
        <v>盘螺</v>
      </c>
      <c r="F1324" s="28" t="s">
        <v>41</v>
      </c>
      <c r="G1324" s="24">
        <f>15*2.5</f>
        <v>37.5</v>
      </c>
      <c r="H1324" s="24" t="str">
        <f>_xlfn.XLOOKUP(C1324&amp;F1324&amp;I1324&amp;J1324,'[1]2025年已发货'!$F:$F&amp;'[1]2025年已发货'!$C:$C&amp;'[1]2025年已发货'!$G:$G&amp;'[1]2025年已发货'!$H:$H,'[1]2025年已发货'!$E:$E,"未发货")</f>
        <v>未发货</v>
      </c>
      <c r="I1324" s="28" t="str">
        <f>VLOOKUP(B1324,辅助信息!E:I,3,FALSE)</f>
        <v>（商投建工达州中医药科技园-4工区-11号楼）达州市通川区达州中医药职业学院犀牛大道北段</v>
      </c>
      <c r="J1324" s="28" t="str">
        <f>VLOOKUP(B1324,辅助信息!E:I,4,FALSE)</f>
        <v>张扬</v>
      </c>
      <c r="K1324" s="28">
        <f>VLOOKUP(J1324,辅助信息!H:I,2,FALSE)</f>
        <v>18381904567</v>
      </c>
      <c r="L1324" s="96" t="str">
        <f>VLOOKUP(B1324,辅助信息!E:J,6,FALSE)</f>
        <v>控制炉批号！多了现场不收！,优先安排达钢,提前联系到场规格及数量</v>
      </c>
      <c r="M1324" s="79">
        <v>45777</v>
      </c>
      <c r="O1324" s="49">
        <f ca="1" t="shared" si="59"/>
        <v>0</v>
      </c>
      <c r="P1324" s="49">
        <f ca="1" t="shared" si="60"/>
        <v>59</v>
      </c>
      <c r="Q1324" s="50" t="str">
        <f>VLOOKUP(B1324,辅助信息!E:M,9,FALSE)</f>
        <v>ZTWM-CDGS-XS-2024-0134-商投建工达州中医药科技成果示范园项目</v>
      </c>
      <c r="R1324" s="105" t="str">
        <f>_xlfn._xlws.FILTER(辅助信息!D:D,辅助信息!E:E=B1324)</f>
        <v>商投建工达州中医药科技园</v>
      </c>
    </row>
    <row r="1325" hidden="1" spans="2:18">
      <c r="B1325" s="28" t="s">
        <v>147</v>
      </c>
      <c r="C1325" s="58">
        <v>45778</v>
      </c>
      <c r="D1325" s="28" t="str">
        <f>VLOOKUP(B1325,辅助信息!E:K,7,FALSE)</f>
        <v>JWDDCD2025052800131</v>
      </c>
      <c r="E1325" s="28" t="str">
        <f>VLOOKUP(F1325,辅助信息!A:B,2,FALSE)</f>
        <v>螺纹钢</v>
      </c>
      <c r="F1325" s="28" t="s">
        <v>27</v>
      </c>
      <c r="G1325" s="24">
        <f>7*3</f>
        <v>21</v>
      </c>
      <c r="H1325" s="24" t="str">
        <f>_xlfn.XLOOKUP(C1325&amp;F1325&amp;I1325&amp;J1325,'[1]2025年已发货'!$F:$F&amp;'[1]2025年已发货'!$C:$C&amp;'[1]2025年已发货'!$G:$G&amp;'[1]2025年已发货'!$H:$H,'[1]2025年已发货'!$E:$E,"未发货")</f>
        <v>未发货</v>
      </c>
      <c r="I1325" s="28" t="str">
        <f>VLOOKUP(B1325,辅助信息!E:I,3,FALSE)</f>
        <v>（商投建工达州中医药科技园-4工区-11号楼）达州市通川区达州中医药职业学院犀牛大道北段</v>
      </c>
      <c r="J1325" s="28" t="str">
        <f>VLOOKUP(B1325,辅助信息!E:I,4,FALSE)</f>
        <v>张扬</v>
      </c>
      <c r="K1325" s="28">
        <f>VLOOKUP(J1325,辅助信息!H:I,2,FALSE)</f>
        <v>18381904567</v>
      </c>
      <c r="L1325" s="96" t="str">
        <f>VLOOKUP(B1325,辅助信息!E:J,6,FALSE)</f>
        <v>控制炉批号！多了现场不收！,优先安排达钢,提前联系到场规格及数量</v>
      </c>
      <c r="M1325" s="79">
        <v>45777</v>
      </c>
      <c r="O1325" s="49">
        <f ca="1" t="shared" si="59"/>
        <v>0</v>
      </c>
      <c r="P1325" s="49">
        <f ca="1" t="shared" si="60"/>
        <v>59</v>
      </c>
      <c r="Q1325" s="50" t="str">
        <f>VLOOKUP(B1325,辅助信息!E:M,9,FALSE)</f>
        <v>ZTWM-CDGS-XS-2024-0134-商投建工达州中医药科技成果示范园项目</v>
      </c>
      <c r="R1325" s="105" t="str">
        <f>_xlfn._xlws.FILTER(辅助信息!D:D,辅助信息!E:E=B1325)</f>
        <v>商投建工达州中医药科技园</v>
      </c>
    </row>
    <row r="1326" hidden="1" spans="2:18">
      <c r="B1326" s="28" t="s">
        <v>147</v>
      </c>
      <c r="C1326" s="58">
        <v>45778</v>
      </c>
      <c r="D1326" s="28" t="str">
        <f>VLOOKUP(B1326,辅助信息!E:K,7,FALSE)</f>
        <v>JWDDCD2025052800131</v>
      </c>
      <c r="E1326" s="28" t="str">
        <f>VLOOKUP(F1326,辅助信息!A:B,2,FALSE)</f>
        <v>螺纹钢</v>
      </c>
      <c r="F1326" s="28" t="s">
        <v>30</v>
      </c>
      <c r="G1326" s="24">
        <v>30</v>
      </c>
      <c r="H1326" s="24" t="str">
        <f>_xlfn.XLOOKUP(C1326&amp;F1326&amp;I1326&amp;J1326,'[1]2025年已发货'!$F:$F&amp;'[1]2025年已发货'!$C:$C&amp;'[1]2025年已发货'!$G:$G&amp;'[1]2025年已发货'!$H:$H,'[1]2025年已发货'!$E:$E,"未发货")</f>
        <v>未发货</v>
      </c>
      <c r="I1326" s="28" t="str">
        <f>VLOOKUP(B1326,辅助信息!E:I,3,FALSE)</f>
        <v>（商投建工达州中医药科技园-4工区-11号楼）达州市通川区达州中医药职业学院犀牛大道北段</v>
      </c>
      <c r="J1326" s="28" t="str">
        <f>VLOOKUP(B1326,辅助信息!E:I,4,FALSE)</f>
        <v>张扬</v>
      </c>
      <c r="K1326" s="28">
        <f>VLOOKUP(J1326,辅助信息!H:I,2,FALSE)</f>
        <v>18381904567</v>
      </c>
      <c r="L1326" s="96" t="str">
        <f>VLOOKUP(B1326,辅助信息!E:J,6,FALSE)</f>
        <v>控制炉批号！多了现场不收！,优先安排达钢,提前联系到场规格及数量</v>
      </c>
      <c r="M1326" s="79">
        <v>45777</v>
      </c>
      <c r="O1326" s="49">
        <f ca="1" t="shared" si="59"/>
        <v>0</v>
      </c>
      <c r="P1326" s="49">
        <f ca="1" t="shared" si="60"/>
        <v>59</v>
      </c>
      <c r="Q1326" s="50" t="str">
        <f>VLOOKUP(B1326,辅助信息!E:M,9,FALSE)</f>
        <v>ZTWM-CDGS-XS-2024-0134-商投建工达州中医药科技成果示范园项目</v>
      </c>
      <c r="R1326" s="105" t="str">
        <f>_xlfn._xlws.FILTER(辅助信息!D:D,辅助信息!E:E=B1326)</f>
        <v>商投建工达州中医药科技园</v>
      </c>
    </row>
    <row r="1327" hidden="1" spans="2:18">
      <c r="B1327" s="28" t="s">
        <v>147</v>
      </c>
      <c r="C1327" s="58">
        <v>45778</v>
      </c>
      <c r="D1327" s="28" t="str">
        <f>VLOOKUP(B1327,辅助信息!E:K,7,FALSE)</f>
        <v>JWDDCD2025052800131</v>
      </c>
      <c r="E1327" s="28" t="str">
        <f>VLOOKUP(F1327,辅助信息!A:B,2,FALSE)</f>
        <v>螺纹钢</v>
      </c>
      <c r="F1327" s="28" t="s">
        <v>33</v>
      </c>
      <c r="G1327" s="24">
        <v>30</v>
      </c>
      <c r="H1327" s="24" t="str">
        <f>_xlfn.XLOOKUP(C1327&amp;F1327&amp;I1327&amp;J1327,'[1]2025年已发货'!$F:$F&amp;'[1]2025年已发货'!$C:$C&amp;'[1]2025年已发货'!$G:$G&amp;'[1]2025年已发货'!$H:$H,'[1]2025年已发货'!$E:$E,"未发货")</f>
        <v>未发货</v>
      </c>
      <c r="I1327" s="28" t="str">
        <f>VLOOKUP(B1327,辅助信息!E:I,3,FALSE)</f>
        <v>（商投建工达州中医药科技园-4工区-11号楼）达州市通川区达州中医药职业学院犀牛大道北段</v>
      </c>
      <c r="J1327" s="28" t="str">
        <f>VLOOKUP(B1327,辅助信息!E:I,4,FALSE)</f>
        <v>张扬</v>
      </c>
      <c r="K1327" s="28">
        <f>VLOOKUP(J1327,辅助信息!H:I,2,FALSE)</f>
        <v>18381904567</v>
      </c>
      <c r="L1327" s="96" t="str">
        <f>VLOOKUP(B1327,辅助信息!E:J,6,FALSE)</f>
        <v>控制炉批号！多了现场不收！,优先安排达钢,提前联系到场规格及数量</v>
      </c>
      <c r="M1327" s="79">
        <v>45777</v>
      </c>
      <c r="O1327" s="49">
        <f ca="1" t="shared" si="59"/>
        <v>0</v>
      </c>
      <c r="P1327" s="49">
        <f ca="1" t="shared" si="60"/>
        <v>59</v>
      </c>
      <c r="Q1327" s="50" t="str">
        <f>VLOOKUP(B1327,辅助信息!E:M,9,FALSE)</f>
        <v>ZTWM-CDGS-XS-2024-0134-商投建工达州中医药科技成果示范园项目</v>
      </c>
      <c r="R1327" s="105" t="str">
        <f>_xlfn._xlws.FILTER(辅助信息!D:D,辅助信息!E:E=B1327)</f>
        <v>商投建工达州中医药科技园</v>
      </c>
    </row>
    <row r="1328" hidden="1" spans="2:18">
      <c r="B1328" s="28" t="s">
        <v>147</v>
      </c>
      <c r="C1328" s="58">
        <v>45778</v>
      </c>
      <c r="D1328" s="28" t="str">
        <f>VLOOKUP(B1328,辅助信息!E:K,7,FALSE)</f>
        <v>JWDDCD2025052800131</v>
      </c>
      <c r="E1328" s="28" t="str">
        <f>VLOOKUP(F1328,辅助信息!A:B,2,FALSE)</f>
        <v>螺纹钢</v>
      </c>
      <c r="F1328" s="28" t="s">
        <v>18</v>
      </c>
      <c r="G1328" s="24">
        <f>6*3</f>
        <v>18</v>
      </c>
      <c r="H1328" s="24" t="str">
        <f>_xlfn.XLOOKUP(C1328&amp;F1328&amp;I1328&amp;J1328,'[1]2025年已发货'!$F:$F&amp;'[1]2025年已发货'!$C:$C&amp;'[1]2025年已发货'!$G:$G&amp;'[1]2025年已发货'!$H:$H,'[1]2025年已发货'!$E:$E,"未发货")</f>
        <v>未发货</v>
      </c>
      <c r="I1328" s="28" t="str">
        <f>VLOOKUP(B1328,辅助信息!E:I,3,FALSE)</f>
        <v>（商投建工达州中医药科技园-4工区-11号楼）达州市通川区达州中医药职业学院犀牛大道北段</v>
      </c>
      <c r="J1328" s="28" t="str">
        <f>VLOOKUP(B1328,辅助信息!E:I,4,FALSE)</f>
        <v>张扬</v>
      </c>
      <c r="K1328" s="28">
        <f>VLOOKUP(J1328,辅助信息!H:I,2,FALSE)</f>
        <v>18381904567</v>
      </c>
      <c r="L1328" s="96" t="str">
        <f>VLOOKUP(B1328,辅助信息!E:J,6,FALSE)</f>
        <v>控制炉批号！多了现场不收！,优先安排达钢,提前联系到场规格及数量</v>
      </c>
      <c r="M1328" s="79">
        <v>45777</v>
      </c>
      <c r="O1328" s="49">
        <f ca="1" t="shared" si="59"/>
        <v>0</v>
      </c>
      <c r="P1328" s="49">
        <f ca="1" t="shared" si="60"/>
        <v>59</v>
      </c>
      <c r="Q1328" s="50" t="str">
        <f>VLOOKUP(B1328,辅助信息!E:M,9,FALSE)</f>
        <v>ZTWM-CDGS-XS-2024-0134-商投建工达州中医药科技成果示范园项目</v>
      </c>
      <c r="R1328" s="105" t="str">
        <f>_xlfn._xlws.FILTER(辅助信息!D:D,辅助信息!E:E=B1328)</f>
        <v>商投建工达州中医药科技园</v>
      </c>
    </row>
    <row r="1329" hidden="1" spans="2:18">
      <c r="B1329" s="28" t="s">
        <v>106</v>
      </c>
      <c r="C1329" s="58">
        <v>45778</v>
      </c>
      <c r="D1329" s="28" t="str">
        <f>VLOOKUP(B1329,辅助信息!E:K,7,FALSE)</f>
        <v>JWDDCD2024101600133</v>
      </c>
      <c r="E1329" s="28" t="str">
        <f>VLOOKUP(F1329,辅助信息!A:B,2,FALSE)</f>
        <v>盘螺</v>
      </c>
      <c r="F1329" s="28" t="s">
        <v>49</v>
      </c>
      <c r="G1329" s="24">
        <v>12.5</v>
      </c>
      <c r="H1329" s="24" t="str">
        <f>_xlfn.XLOOKUP(C1329&amp;F1329&amp;I1329&amp;J1329,'[1]2025年已发货'!$F:$F&amp;'[1]2025年已发货'!$C:$C&amp;'[1]2025年已发货'!$G:$G&amp;'[1]2025年已发货'!$H:$H,'[1]2025年已发货'!$E:$E,"未发货")</f>
        <v>未发货</v>
      </c>
      <c r="I1329" s="28" t="str">
        <f>VLOOKUP(B1329,辅助信息!E:I,3,FALSE)</f>
        <v>（五冶钢构宜宾高县月江镇建设项目）  四川省宜宾市高县月江镇刚记超市斜对面(还阳组团沪碳二期项目)</v>
      </c>
      <c r="J1329" s="28" t="str">
        <f>VLOOKUP(B1329,辅助信息!E:I,4,FALSE)</f>
        <v>张朝亮</v>
      </c>
      <c r="K1329" s="28">
        <f>VLOOKUP(J1329,辅助信息!H:I,2,FALSE)</f>
        <v>15228205853</v>
      </c>
      <c r="L1329" s="96" t="str">
        <f>VLOOKUP(B1329,辅助信息!E:J,6,FALSE)</f>
        <v>提前联系到场规格</v>
      </c>
      <c r="M1329" s="79">
        <v>45778</v>
      </c>
      <c r="O1329" s="49">
        <f ca="1" t="shared" si="59"/>
        <v>0</v>
      </c>
      <c r="P1329" s="49">
        <f ca="1" t="shared" si="60"/>
        <v>58</v>
      </c>
      <c r="Q1329" s="50" t="str">
        <f>VLOOKUP(B1329,辅助信息!E:M,9,FALSE)</f>
        <v>ZTWM-CDGS-XS-2024-0169-中冶西部钢构-宜宾市南溪区幸福路东路,高县月江镇建设项目</v>
      </c>
      <c r="R1329" s="105" t="str">
        <f>_xlfn._xlws.FILTER(辅助信息!D:D,辅助信息!E:E=B1329)</f>
        <v>五冶钢构-宜宾市南溪区高县月江镇建设项目</v>
      </c>
    </row>
    <row r="1330" hidden="1" spans="2:18">
      <c r="B1330" s="28" t="s">
        <v>106</v>
      </c>
      <c r="C1330" s="58">
        <v>45778</v>
      </c>
      <c r="D1330" s="28" t="str">
        <f>VLOOKUP(B1330,辅助信息!E:K,7,FALSE)</f>
        <v>JWDDCD2024101600133</v>
      </c>
      <c r="E1330" s="28" t="str">
        <f>VLOOKUP(F1330,辅助信息!A:B,2,FALSE)</f>
        <v>盘螺</v>
      </c>
      <c r="F1330" s="28" t="s">
        <v>41</v>
      </c>
      <c r="G1330" s="24">
        <v>2.5</v>
      </c>
      <c r="H1330" s="24" t="str">
        <f>_xlfn.XLOOKUP(C1330&amp;F1330&amp;I1330&amp;J1330,'[1]2025年已发货'!$F:$F&amp;'[1]2025年已发货'!$C:$C&amp;'[1]2025年已发货'!$G:$G&amp;'[1]2025年已发货'!$H:$H,'[1]2025年已发货'!$E:$E,"未发货")</f>
        <v>未发货</v>
      </c>
      <c r="I1330" s="28" t="str">
        <f>VLOOKUP(B1330,辅助信息!E:I,3,FALSE)</f>
        <v>（五冶钢构宜宾高县月江镇建设项目）  四川省宜宾市高县月江镇刚记超市斜对面(还阳组团沪碳二期项目)</v>
      </c>
      <c r="J1330" s="28" t="str">
        <f>VLOOKUP(B1330,辅助信息!E:I,4,FALSE)</f>
        <v>张朝亮</v>
      </c>
      <c r="K1330" s="28">
        <f>VLOOKUP(J1330,辅助信息!H:I,2,FALSE)</f>
        <v>15228205853</v>
      </c>
      <c r="L1330" s="96" t="str">
        <f>VLOOKUP(B1330,辅助信息!E:J,6,FALSE)</f>
        <v>提前联系到场规格</v>
      </c>
      <c r="M1330" s="79">
        <v>45778</v>
      </c>
      <c r="O1330" s="49">
        <f ca="1" t="shared" si="59"/>
        <v>0</v>
      </c>
      <c r="P1330" s="49">
        <f ca="1" t="shared" si="60"/>
        <v>58</v>
      </c>
      <c r="Q1330" s="50" t="str">
        <f>VLOOKUP(B1330,辅助信息!E:M,9,FALSE)</f>
        <v>ZTWM-CDGS-XS-2024-0169-中冶西部钢构-宜宾市南溪区幸福路东路,高县月江镇建设项目</v>
      </c>
      <c r="R1330" s="105" t="str">
        <f>_xlfn._xlws.FILTER(辅助信息!D:D,辅助信息!E:E=B1330)</f>
        <v>五冶钢构-宜宾市南溪区高县月江镇建设项目</v>
      </c>
    </row>
    <row r="1331" hidden="1" spans="2:18">
      <c r="B1331" s="28" t="s">
        <v>106</v>
      </c>
      <c r="C1331" s="58">
        <v>45778</v>
      </c>
      <c r="D1331" s="28" t="str">
        <f>VLOOKUP(B1331,辅助信息!E:K,7,FALSE)</f>
        <v>JWDDCD2024101600133</v>
      </c>
      <c r="E1331" s="28" t="str">
        <f>VLOOKUP(F1331,辅助信息!A:B,2,FALSE)</f>
        <v>螺纹钢</v>
      </c>
      <c r="F1331" s="28" t="s">
        <v>19</v>
      </c>
      <c r="G1331" s="24">
        <v>6</v>
      </c>
      <c r="H1331" s="24" t="str">
        <f>_xlfn.XLOOKUP(C1331&amp;F1331&amp;I1331&amp;J1331,'[1]2025年已发货'!$F:$F&amp;'[1]2025年已发货'!$C:$C&amp;'[1]2025年已发货'!$G:$G&amp;'[1]2025年已发货'!$H:$H,'[1]2025年已发货'!$E:$E,"未发货")</f>
        <v>未发货</v>
      </c>
      <c r="I1331" s="28" t="str">
        <f>VLOOKUP(B1331,辅助信息!E:I,3,FALSE)</f>
        <v>（五冶钢构宜宾高县月江镇建设项目）  四川省宜宾市高县月江镇刚记超市斜对面(还阳组团沪碳二期项目)</v>
      </c>
      <c r="J1331" s="28" t="str">
        <f>VLOOKUP(B1331,辅助信息!E:I,4,FALSE)</f>
        <v>张朝亮</v>
      </c>
      <c r="K1331" s="28">
        <f>VLOOKUP(J1331,辅助信息!H:I,2,FALSE)</f>
        <v>15228205853</v>
      </c>
      <c r="L1331" s="96" t="str">
        <f>VLOOKUP(B1331,辅助信息!E:J,6,FALSE)</f>
        <v>提前联系到场规格</v>
      </c>
      <c r="M1331" s="79">
        <v>45778</v>
      </c>
      <c r="O1331" s="49">
        <f ca="1" t="shared" si="59"/>
        <v>0</v>
      </c>
      <c r="P1331" s="49">
        <f ca="1" t="shared" si="60"/>
        <v>58</v>
      </c>
      <c r="Q1331" s="50" t="str">
        <f>VLOOKUP(B1331,辅助信息!E:M,9,FALSE)</f>
        <v>ZTWM-CDGS-XS-2024-0169-中冶西部钢构-宜宾市南溪区幸福路东路,高县月江镇建设项目</v>
      </c>
      <c r="R1331" s="105" t="str">
        <f>_xlfn._xlws.FILTER(辅助信息!D:D,辅助信息!E:E=B1331)</f>
        <v>五冶钢构-宜宾市南溪区高县月江镇建设项目</v>
      </c>
    </row>
    <row r="1332" hidden="1" spans="2:18">
      <c r="B1332" s="28" t="s">
        <v>106</v>
      </c>
      <c r="C1332" s="58">
        <v>45778</v>
      </c>
      <c r="D1332" s="28" t="str">
        <f>VLOOKUP(B1332,辅助信息!E:K,7,FALSE)</f>
        <v>JWDDCD2024101600133</v>
      </c>
      <c r="E1332" s="28" t="str">
        <f>VLOOKUP(F1332,辅助信息!A:B,2,FALSE)</f>
        <v>螺纹钢</v>
      </c>
      <c r="F1332" s="28" t="s">
        <v>30</v>
      </c>
      <c r="G1332" s="24">
        <v>9</v>
      </c>
      <c r="H1332" s="24" t="str">
        <f>_xlfn.XLOOKUP(C1332&amp;F1332&amp;I1332&amp;J1332,'[1]2025年已发货'!$F:$F&amp;'[1]2025年已发货'!$C:$C&amp;'[1]2025年已发货'!$G:$G&amp;'[1]2025年已发货'!$H:$H,'[1]2025年已发货'!$E:$E,"未发货")</f>
        <v>未发货</v>
      </c>
      <c r="I1332" s="28" t="str">
        <f>VLOOKUP(B1332,辅助信息!E:I,3,FALSE)</f>
        <v>（五冶钢构宜宾高县月江镇建设项目）  四川省宜宾市高县月江镇刚记超市斜对面(还阳组团沪碳二期项目)</v>
      </c>
      <c r="J1332" s="28" t="str">
        <f>VLOOKUP(B1332,辅助信息!E:I,4,FALSE)</f>
        <v>张朝亮</v>
      </c>
      <c r="K1332" s="28">
        <f>VLOOKUP(J1332,辅助信息!H:I,2,FALSE)</f>
        <v>15228205853</v>
      </c>
      <c r="L1332" s="96" t="str">
        <f>VLOOKUP(B1332,辅助信息!E:J,6,FALSE)</f>
        <v>提前联系到场规格</v>
      </c>
      <c r="M1332" s="79">
        <v>45778</v>
      </c>
      <c r="O1332" s="49">
        <f ca="1" t="shared" si="59"/>
        <v>0</v>
      </c>
      <c r="P1332" s="49">
        <f ca="1" t="shared" si="60"/>
        <v>58</v>
      </c>
      <c r="Q1332" s="50" t="str">
        <f>VLOOKUP(B1332,辅助信息!E:M,9,FALSE)</f>
        <v>ZTWM-CDGS-XS-2024-0169-中冶西部钢构-宜宾市南溪区幸福路东路,高县月江镇建设项目</v>
      </c>
      <c r="R1332" s="105" t="str">
        <f>_xlfn._xlws.FILTER(辅助信息!D:D,辅助信息!E:E=B1332)</f>
        <v>五冶钢构-宜宾市南溪区高县月江镇建设项目</v>
      </c>
    </row>
    <row r="1333" hidden="1" spans="2:18">
      <c r="B1333" s="28" t="s">
        <v>127</v>
      </c>
      <c r="C1333" s="58">
        <v>45778</v>
      </c>
      <c r="D1333" s="28" t="str">
        <f>VLOOKUP(B1333,辅助信息!E:K,7,FALSE)</f>
        <v>JWDDCD2025051000019</v>
      </c>
      <c r="E1333" s="28" t="str">
        <f>VLOOKUP(F1333,辅助信息!A:B,2,FALSE)</f>
        <v>盘螺</v>
      </c>
      <c r="F1333" s="28" t="s">
        <v>49</v>
      </c>
      <c r="G1333" s="24">
        <v>12</v>
      </c>
      <c r="H1333" s="24" t="str">
        <f>_xlfn.XLOOKUP(C1333&amp;F1333&amp;I1333&amp;J1333,'[1]2025年已发货'!$F:$F&amp;'[1]2025年已发货'!$C:$C&amp;'[1]2025年已发货'!$G:$G&amp;'[1]2025年已发货'!$H:$H,'[1]2025年已发货'!$E:$E,"未发货")</f>
        <v>未发货</v>
      </c>
      <c r="I1333" s="28" t="str">
        <f>VLOOKUP(B1333,辅助信息!E:I,3,FALSE)</f>
        <v>(五冶钢构医学科学产业园建设项目房建三部-管网总坪)四川省南充市顺庆区搬罾街道学府大道二段</v>
      </c>
      <c r="J1333" s="28" t="str">
        <f>VLOOKUP(B1333,辅助信息!E:I,4,FALSE)</f>
        <v>郑林</v>
      </c>
      <c r="K1333" s="28">
        <f>VLOOKUP(J1333,辅助信息!H:I,2,FALSE)</f>
        <v>18349955455</v>
      </c>
      <c r="L1333" s="96" t="str">
        <f>VLOOKUP(B1333,辅助信息!E:J,6,FALSE)</f>
        <v>送货单：送货单位：南充思临新材料科技有限公司,收货单位：五冶集团川北(南充)建设有限公司,项目名称：南充医学科学产业园,送货车型13米,装货前联系收货人核实到场规格</v>
      </c>
      <c r="M1333" s="79">
        <v>45780</v>
      </c>
      <c r="O1333" s="49">
        <f ca="1" t="shared" si="59"/>
        <v>0</v>
      </c>
      <c r="P1333" s="49">
        <f ca="1" t="shared" si="60"/>
        <v>56</v>
      </c>
      <c r="Q1333" s="50" t="str">
        <f>VLOOKUP(B1333,辅助信息!E:M,9,FALSE)</f>
        <v>ZTWM-CDGS-XS-2024-0248-五冶钢构-南充市医学院项目</v>
      </c>
      <c r="R1333" s="105" t="str">
        <f>_xlfn._xlws.FILTER(辅助信息!D:D,辅助信息!E:E=B1333)</f>
        <v>五冶钢构南充医学科学产业园建设项目</v>
      </c>
    </row>
    <row r="1334" hidden="1" spans="2:18">
      <c r="B1334" s="28" t="s">
        <v>127</v>
      </c>
      <c r="C1334" s="58">
        <v>45778</v>
      </c>
      <c r="D1334" s="28" t="str">
        <f>VLOOKUP(B1334,辅助信息!E:K,7,FALSE)</f>
        <v>JWDDCD2025051000019</v>
      </c>
      <c r="E1334" s="28" t="str">
        <f>VLOOKUP(F1334,辅助信息!A:B,2,FALSE)</f>
        <v>盘螺</v>
      </c>
      <c r="F1334" s="28" t="s">
        <v>41</v>
      </c>
      <c r="G1334" s="24">
        <v>10</v>
      </c>
      <c r="H1334" s="24" t="str">
        <f>_xlfn.XLOOKUP(C1334&amp;F1334&amp;I1334&amp;J1334,'[1]2025年已发货'!$F:$F&amp;'[1]2025年已发货'!$C:$C&amp;'[1]2025年已发货'!$G:$G&amp;'[1]2025年已发货'!$H:$H,'[1]2025年已发货'!$E:$E,"未发货")</f>
        <v>未发货</v>
      </c>
      <c r="I1334" s="28" t="str">
        <f>VLOOKUP(B1334,辅助信息!E:I,3,FALSE)</f>
        <v>(五冶钢构医学科学产业园建设项目房建三部-管网总坪)四川省南充市顺庆区搬罾街道学府大道二段</v>
      </c>
      <c r="J1334" s="28" t="str">
        <f>VLOOKUP(B1334,辅助信息!E:I,4,FALSE)</f>
        <v>郑林</v>
      </c>
      <c r="K1334" s="28">
        <f>VLOOKUP(J1334,辅助信息!H:I,2,FALSE)</f>
        <v>18349955455</v>
      </c>
      <c r="L1334" s="96" t="str">
        <f>VLOOKUP(B1334,辅助信息!E:J,6,FALSE)</f>
        <v>送货单：送货单位：南充思临新材料科技有限公司,收货单位：五冶集团川北(南充)建设有限公司,项目名称：南充医学科学产业园,送货车型13米,装货前联系收货人核实到场规格</v>
      </c>
      <c r="M1334" s="79">
        <v>45780</v>
      </c>
      <c r="O1334" s="49">
        <f ca="1" t="shared" si="59"/>
        <v>0</v>
      </c>
      <c r="P1334" s="49">
        <f ca="1" t="shared" si="60"/>
        <v>56</v>
      </c>
      <c r="Q1334" s="50" t="str">
        <f>VLOOKUP(B1334,辅助信息!E:M,9,FALSE)</f>
        <v>ZTWM-CDGS-XS-2024-0248-五冶钢构-南充市医学院项目</v>
      </c>
      <c r="R1334" s="105" t="str">
        <f>_xlfn._xlws.FILTER(辅助信息!D:D,辅助信息!E:E=B1334)</f>
        <v>五冶钢构南充医学科学产业园建设项目</v>
      </c>
    </row>
    <row r="1335" hidden="1" spans="2:18">
      <c r="B1335" s="28" t="s">
        <v>127</v>
      </c>
      <c r="C1335" s="58">
        <v>45778</v>
      </c>
      <c r="D1335" s="28" t="str">
        <f>VLOOKUP(B1335,辅助信息!E:K,7,FALSE)</f>
        <v>JWDDCD2025051000019</v>
      </c>
      <c r="E1335" s="28" t="str">
        <f>VLOOKUP(F1335,辅助信息!A:B,2,FALSE)</f>
        <v>螺纹钢</v>
      </c>
      <c r="F1335" s="28" t="s">
        <v>27</v>
      </c>
      <c r="G1335" s="24">
        <v>13</v>
      </c>
      <c r="H1335" s="24" t="str">
        <f>_xlfn.XLOOKUP(C1335&amp;F1335&amp;I1335&amp;J1335,'[1]2025年已发货'!$F:$F&amp;'[1]2025年已发货'!$C:$C&amp;'[1]2025年已发货'!$G:$G&amp;'[1]2025年已发货'!$H:$H,'[1]2025年已发货'!$E:$E,"未发货")</f>
        <v>未发货</v>
      </c>
      <c r="I1335" s="28" t="str">
        <f>VLOOKUP(B1335,辅助信息!E:I,3,FALSE)</f>
        <v>(五冶钢构医学科学产业园建设项目房建三部-管网总坪)四川省南充市顺庆区搬罾街道学府大道二段</v>
      </c>
      <c r="J1335" s="28" t="str">
        <f>VLOOKUP(B1335,辅助信息!E:I,4,FALSE)</f>
        <v>郑林</v>
      </c>
      <c r="K1335" s="28">
        <f>VLOOKUP(J1335,辅助信息!H:I,2,FALSE)</f>
        <v>18349955455</v>
      </c>
      <c r="L1335" s="96" t="str">
        <f>VLOOKUP(B1335,辅助信息!E:J,6,FALSE)</f>
        <v>送货单：送货单位：南充思临新材料科技有限公司,收货单位：五冶集团川北(南充)建设有限公司,项目名称：南充医学科学产业园,送货车型13米,装货前联系收货人核实到场规格</v>
      </c>
      <c r="M1335" s="79">
        <v>45780</v>
      </c>
      <c r="O1335" s="49">
        <f ca="1" t="shared" si="59"/>
        <v>0</v>
      </c>
      <c r="P1335" s="49">
        <f ca="1" t="shared" si="60"/>
        <v>56</v>
      </c>
      <c r="Q1335" s="50" t="str">
        <f>VLOOKUP(B1335,辅助信息!E:M,9,FALSE)</f>
        <v>ZTWM-CDGS-XS-2024-0248-五冶钢构-南充市医学院项目</v>
      </c>
      <c r="R1335" s="105" t="str">
        <f>_xlfn._xlws.FILTER(辅助信息!D:D,辅助信息!E:E=B1335)</f>
        <v>五冶钢构南充医学科学产业园建设项目</v>
      </c>
    </row>
    <row r="1336" hidden="1" spans="2:18">
      <c r="B1336" s="28" t="s">
        <v>81</v>
      </c>
      <c r="C1336" s="58">
        <v>45778</v>
      </c>
      <c r="D1336" s="28" t="str">
        <f>VLOOKUP(B1336,辅助信息!E:K,7,FALSE)</f>
        <v>JWDDCD2025060900080</v>
      </c>
      <c r="E1336" s="28" t="str">
        <f>VLOOKUP(F1336,辅助信息!A:B,2,FALSE)</f>
        <v>高线</v>
      </c>
      <c r="F1336" s="28" t="s">
        <v>53</v>
      </c>
      <c r="G1336" s="24">
        <v>2</v>
      </c>
      <c r="H1336" s="24">
        <f>_xlfn.XLOOKUP(C1336&amp;F1336&amp;I1336&amp;J1336,'[1]2025年已发货'!$F:$F&amp;'[1]2025年已发货'!$C:$C&amp;'[1]2025年已发货'!$G:$G&amp;'[1]2025年已发货'!$H:$H,'[1]2025年已发货'!$E:$E,"未发货")</f>
        <v>2</v>
      </c>
      <c r="I1336" s="28" t="str">
        <f>VLOOKUP(B1336,辅助信息!E:I,3,FALSE)</f>
        <v>（华西简阳西城嘉苑）四川省成都市简阳市简城街道高屋村</v>
      </c>
      <c r="J1336" s="28" t="str">
        <f>VLOOKUP(B1336,辅助信息!E:I,4,FALSE)</f>
        <v>张瀚镭</v>
      </c>
      <c r="K1336" s="28">
        <f>VLOOKUP(J1336,辅助信息!H:I,2,FALSE)</f>
        <v>15884666220</v>
      </c>
      <c r="L1336" s="96" t="str">
        <f>VLOOKUP(B1336,辅助信息!E:J,6,FALSE)</f>
        <v>优先威钢发货,我方卸车,新老国标钢厂不加价可直发，因陕钢多次出现磅差，项目拒绝使用</v>
      </c>
      <c r="M1336" s="79">
        <v>45782</v>
      </c>
      <c r="O1336" s="49">
        <f ca="1" t="shared" ref="O1336:O1348" si="61">IF(OR(M1336="",N1336&lt;&gt;""),"",MAX(M1336-TODAY(),0))</f>
        <v>0</v>
      </c>
      <c r="P1336" s="49">
        <f ca="1" t="shared" ref="P1336:P1348" si="62">IF(M1336="","",IF(N1336&lt;&gt;"",MAX(N1336-M1336,0),IF(TODAY()&gt;M1336,TODAY()-M1336,0)))</f>
        <v>54</v>
      </c>
      <c r="Q1336" s="50" t="str">
        <f>VLOOKUP(B1336,辅助信息!E:M,9,FALSE)</f>
        <v>ZTWM-CDGS-XS-2024-0030-华西集采-简州大道</v>
      </c>
      <c r="R1336" s="105" t="str">
        <f>_xlfn._xlws.FILTER(辅助信息!D:D,辅助信息!E:E=B1336)</f>
        <v>华西简阳西城嘉苑</v>
      </c>
    </row>
    <row r="1337" hidden="1" spans="2:18">
      <c r="B1337" s="28" t="s">
        <v>81</v>
      </c>
      <c r="C1337" s="58">
        <v>45778</v>
      </c>
      <c r="D1337" s="28" t="str">
        <f>VLOOKUP(B1337,辅助信息!E:K,7,FALSE)</f>
        <v>JWDDCD2025060900080</v>
      </c>
      <c r="E1337" s="28" t="str">
        <f>VLOOKUP(F1337,辅助信息!A:B,2,FALSE)</f>
        <v>盘螺</v>
      </c>
      <c r="F1337" s="28" t="s">
        <v>49</v>
      </c>
      <c r="G1337" s="24">
        <v>2</v>
      </c>
      <c r="H1337" s="24">
        <f>_xlfn.XLOOKUP(C1337&amp;F1337&amp;I1337&amp;J1337,'[1]2025年已发货'!$F:$F&amp;'[1]2025年已发货'!$C:$C&amp;'[1]2025年已发货'!$G:$G&amp;'[1]2025年已发货'!$H:$H,'[1]2025年已发货'!$E:$E,"未发货")</f>
        <v>2</v>
      </c>
      <c r="I1337" s="28" t="str">
        <f>VLOOKUP(B1337,辅助信息!E:I,3,FALSE)</f>
        <v>（华西简阳西城嘉苑）四川省成都市简阳市简城街道高屋村</v>
      </c>
      <c r="J1337" s="28" t="str">
        <f>VLOOKUP(B1337,辅助信息!E:I,4,FALSE)</f>
        <v>张瀚镭</v>
      </c>
      <c r="K1337" s="28">
        <f>VLOOKUP(J1337,辅助信息!H:I,2,FALSE)</f>
        <v>15884666220</v>
      </c>
      <c r="L1337" s="96" t="str">
        <f>VLOOKUP(B1337,辅助信息!E:J,6,FALSE)</f>
        <v>优先威钢发货,我方卸车,新老国标钢厂不加价可直发，因陕钢多次出现磅差，项目拒绝使用</v>
      </c>
      <c r="M1337" s="79">
        <v>45782</v>
      </c>
      <c r="O1337" s="49">
        <f ca="1" t="shared" si="61"/>
        <v>0</v>
      </c>
      <c r="P1337" s="49">
        <f ca="1" t="shared" si="62"/>
        <v>54</v>
      </c>
      <c r="Q1337" s="50" t="str">
        <f>VLOOKUP(B1337,辅助信息!E:M,9,FALSE)</f>
        <v>ZTWM-CDGS-XS-2024-0030-华西集采-简州大道</v>
      </c>
      <c r="R1337" s="105" t="str">
        <f>_xlfn._xlws.FILTER(辅助信息!D:D,辅助信息!E:E=B1337)</f>
        <v>华西简阳西城嘉苑</v>
      </c>
    </row>
    <row r="1338" hidden="1" spans="2:18">
      <c r="B1338" s="28" t="s">
        <v>81</v>
      </c>
      <c r="C1338" s="58">
        <v>45778</v>
      </c>
      <c r="D1338" s="28" t="str">
        <f>VLOOKUP(B1338,辅助信息!E:K,7,FALSE)</f>
        <v>JWDDCD2025060900080</v>
      </c>
      <c r="E1338" s="28" t="str">
        <f>VLOOKUP(F1338,辅助信息!A:B,2,FALSE)</f>
        <v>盘螺</v>
      </c>
      <c r="F1338" s="28" t="s">
        <v>40</v>
      </c>
      <c r="G1338" s="24">
        <v>12</v>
      </c>
      <c r="H1338" s="24">
        <f>_xlfn.XLOOKUP(C1338&amp;F1338&amp;I1338&amp;J1338,'[1]2025年已发货'!$F:$F&amp;'[1]2025年已发货'!$C:$C&amp;'[1]2025年已发货'!$G:$G&amp;'[1]2025年已发货'!$H:$H,'[1]2025年已发货'!$E:$E,"未发货")</f>
        <v>12</v>
      </c>
      <c r="I1338" s="28" t="str">
        <f>VLOOKUP(B1338,辅助信息!E:I,3,FALSE)</f>
        <v>（华西简阳西城嘉苑）四川省成都市简阳市简城街道高屋村</v>
      </c>
      <c r="J1338" s="28" t="str">
        <f>VLOOKUP(B1338,辅助信息!E:I,4,FALSE)</f>
        <v>张瀚镭</v>
      </c>
      <c r="K1338" s="28">
        <f>VLOOKUP(J1338,辅助信息!H:I,2,FALSE)</f>
        <v>15884666220</v>
      </c>
      <c r="L1338" s="96" t="str">
        <f>VLOOKUP(B1338,辅助信息!E:J,6,FALSE)</f>
        <v>优先威钢发货,我方卸车,新老国标钢厂不加价可直发，因陕钢多次出现磅差，项目拒绝使用</v>
      </c>
      <c r="M1338" s="79">
        <v>45782</v>
      </c>
      <c r="O1338" s="49">
        <f ca="1" t="shared" si="61"/>
        <v>0</v>
      </c>
      <c r="P1338" s="49">
        <f ca="1" t="shared" si="62"/>
        <v>54</v>
      </c>
      <c r="Q1338" s="50" t="str">
        <f>VLOOKUP(B1338,辅助信息!E:M,9,FALSE)</f>
        <v>ZTWM-CDGS-XS-2024-0030-华西集采-简州大道</v>
      </c>
      <c r="R1338" s="105" t="str">
        <f>_xlfn._xlws.FILTER(辅助信息!D:D,辅助信息!E:E=B1338)</f>
        <v>华西简阳西城嘉苑</v>
      </c>
    </row>
    <row r="1339" hidden="1" spans="2:18">
      <c r="B1339" s="28" t="s">
        <v>81</v>
      </c>
      <c r="C1339" s="58">
        <v>45778</v>
      </c>
      <c r="D1339" s="28" t="str">
        <f>VLOOKUP(B1339,辅助信息!E:K,7,FALSE)</f>
        <v>JWDDCD2025060900080</v>
      </c>
      <c r="E1339" s="28" t="str">
        <f>VLOOKUP(F1339,辅助信息!A:B,2,FALSE)</f>
        <v>盘螺</v>
      </c>
      <c r="F1339" s="28" t="s">
        <v>41</v>
      </c>
      <c r="G1339" s="24">
        <v>53</v>
      </c>
      <c r="H1339" s="24">
        <f>_xlfn.XLOOKUP(C1339&amp;F1339&amp;I1339&amp;J1339,'[1]2025年已发货'!$F:$F&amp;'[1]2025年已发货'!$C:$C&amp;'[1]2025年已发货'!$G:$G&amp;'[1]2025年已发货'!$H:$H,'[1]2025年已发货'!$E:$E,"未发货")</f>
        <v>53</v>
      </c>
      <c r="I1339" s="28" t="str">
        <f>VLOOKUP(B1339,辅助信息!E:I,3,FALSE)</f>
        <v>（华西简阳西城嘉苑）四川省成都市简阳市简城街道高屋村</v>
      </c>
      <c r="J1339" s="28" t="str">
        <f>VLOOKUP(B1339,辅助信息!E:I,4,FALSE)</f>
        <v>张瀚镭</v>
      </c>
      <c r="K1339" s="28">
        <f>VLOOKUP(J1339,辅助信息!H:I,2,FALSE)</f>
        <v>15884666220</v>
      </c>
      <c r="L1339" s="96" t="str">
        <f>VLOOKUP(B1339,辅助信息!E:J,6,FALSE)</f>
        <v>优先威钢发货,我方卸车,新老国标钢厂不加价可直发，因陕钢多次出现磅差，项目拒绝使用</v>
      </c>
      <c r="M1339" s="79">
        <v>45782</v>
      </c>
      <c r="O1339" s="49">
        <f ca="1" t="shared" si="61"/>
        <v>0</v>
      </c>
      <c r="P1339" s="49">
        <f ca="1" t="shared" si="62"/>
        <v>54</v>
      </c>
      <c r="Q1339" s="50" t="str">
        <f>VLOOKUP(B1339,辅助信息!E:M,9,FALSE)</f>
        <v>ZTWM-CDGS-XS-2024-0030-华西集采-简州大道</v>
      </c>
      <c r="R1339" s="105" t="str">
        <f>_xlfn._xlws.FILTER(辅助信息!D:D,辅助信息!E:E=B1339)</f>
        <v>华西简阳西城嘉苑</v>
      </c>
    </row>
    <row r="1340" hidden="1" spans="2:18">
      <c r="B1340" s="28" t="s">
        <v>81</v>
      </c>
      <c r="C1340" s="58">
        <v>45778</v>
      </c>
      <c r="D1340" s="28" t="str">
        <f>VLOOKUP(B1340,辅助信息!E:K,7,FALSE)</f>
        <v>JWDDCD2025060900080</v>
      </c>
      <c r="E1340" s="28" t="str">
        <f>VLOOKUP(F1340,辅助信息!A:B,2,FALSE)</f>
        <v>螺纹钢</v>
      </c>
      <c r="F1340" s="28" t="s">
        <v>27</v>
      </c>
      <c r="G1340" s="24">
        <v>18</v>
      </c>
      <c r="H1340" s="24">
        <f>_xlfn.XLOOKUP(C1340&amp;F1340&amp;I1340&amp;J1340,'[1]2025年已发货'!$F:$F&amp;'[1]2025年已发货'!$C:$C&amp;'[1]2025年已发货'!$G:$G&amp;'[1]2025年已发货'!$H:$H,'[1]2025年已发货'!$E:$E,"未发货")</f>
        <v>18</v>
      </c>
      <c r="I1340" s="28" t="str">
        <f>VLOOKUP(B1340,辅助信息!E:I,3,FALSE)</f>
        <v>（华西简阳西城嘉苑）四川省成都市简阳市简城街道高屋村</v>
      </c>
      <c r="J1340" s="28" t="str">
        <f>VLOOKUP(B1340,辅助信息!E:I,4,FALSE)</f>
        <v>张瀚镭</v>
      </c>
      <c r="K1340" s="28">
        <f>VLOOKUP(J1340,辅助信息!H:I,2,FALSE)</f>
        <v>15884666220</v>
      </c>
      <c r="L1340" s="96" t="str">
        <f>VLOOKUP(B1340,辅助信息!E:J,6,FALSE)</f>
        <v>优先威钢发货,我方卸车,新老国标钢厂不加价可直发，因陕钢多次出现磅差，项目拒绝使用</v>
      </c>
      <c r="M1340" s="79">
        <v>45782</v>
      </c>
      <c r="O1340" s="49">
        <f ca="1" t="shared" si="61"/>
        <v>0</v>
      </c>
      <c r="P1340" s="49">
        <f ca="1" t="shared" si="62"/>
        <v>54</v>
      </c>
      <c r="Q1340" s="50" t="str">
        <f>VLOOKUP(B1340,辅助信息!E:M,9,FALSE)</f>
        <v>ZTWM-CDGS-XS-2024-0030-华西集采-简州大道</v>
      </c>
      <c r="R1340" s="105" t="str">
        <f>_xlfn._xlws.FILTER(辅助信息!D:D,辅助信息!E:E=B1340)</f>
        <v>华西简阳西城嘉苑</v>
      </c>
    </row>
    <row r="1341" hidden="1" spans="2:18">
      <c r="B1341" s="28" t="s">
        <v>81</v>
      </c>
      <c r="C1341" s="58">
        <v>45778</v>
      </c>
      <c r="D1341" s="28" t="str">
        <f>VLOOKUP(B1341,辅助信息!E:K,7,FALSE)</f>
        <v>JWDDCD2025060900080</v>
      </c>
      <c r="E1341" s="28" t="str">
        <f>VLOOKUP(F1341,辅助信息!A:B,2,FALSE)</f>
        <v>螺纹钢</v>
      </c>
      <c r="F1341" s="28" t="s">
        <v>19</v>
      </c>
      <c r="G1341" s="24">
        <v>2</v>
      </c>
      <c r="H1341" s="24">
        <f>_xlfn.XLOOKUP(C1341&amp;F1341&amp;I1341&amp;J1341,'[1]2025年已发货'!$F:$F&amp;'[1]2025年已发货'!$C:$C&amp;'[1]2025年已发货'!$G:$G&amp;'[1]2025年已发货'!$H:$H,'[1]2025年已发货'!$E:$E,"未发货")</f>
        <v>2</v>
      </c>
      <c r="I1341" s="28" t="str">
        <f>VLOOKUP(B1341,辅助信息!E:I,3,FALSE)</f>
        <v>（华西简阳西城嘉苑）四川省成都市简阳市简城街道高屋村</v>
      </c>
      <c r="J1341" s="28" t="str">
        <f>VLOOKUP(B1341,辅助信息!E:I,4,FALSE)</f>
        <v>张瀚镭</v>
      </c>
      <c r="K1341" s="28">
        <f>VLOOKUP(J1341,辅助信息!H:I,2,FALSE)</f>
        <v>15884666220</v>
      </c>
      <c r="L1341" s="96" t="str">
        <f>VLOOKUP(B1341,辅助信息!E:J,6,FALSE)</f>
        <v>优先威钢发货,我方卸车,新老国标钢厂不加价可直发，因陕钢多次出现磅差，项目拒绝使用</v>
      </c>
      <c r="M1341" s="79">
        <v>45782</v>
      </c>
      <c r="O1341" s="49">
        <f ca="1" t="shared" si="61"/>
        <v>0</v>
      </c>
      <c r="P1341" s="49">
        <f ca="1" t="shared" si="62"/>
        <v>54</v>
      </c>
      <c r="Q1341" s="50" t="str">
        <f>VLOOKUP(B1341,辅助信息!E:M,9,FALSE)</f>
        <v>ZTWM-CDGS-XS-2024-0030-华西集采-简州大道</v>
      </c>
      <c r="R1341" s="105" t="str">
        <f>_xlfn._xlws.FILTER(辅助信息!D:D,辅助信息!E:E=B1341)</f>
        <v>华西简阳西城嘉苑</v>
      </c>
    </row>
    <row r="1342" hidden="1" spans="2:18">
      <c r="B1342" s="28" t="s">
        <v>81</v>
      </c>
      <c r="C1342" s="58">
        <v>45778</v>
      </c>
      <c r="D1342" s="28" t="str">
        <f>VLOOKUP(B1342,辅助信息!E:K,7,FALSE)</f>
        <v>JWDDCD2025060900080</v>
      </c>
      <c r="E1342" s="28" t="str">
        <f>VLOOKUP(F1342,辅助信息!A:B,2,FALSE)</f>
        <v>螺纹钢</v>
      </c>
      <c r="F1342" s="28" t="s">
        <v>32</v>
      </c>
      <c r="G1342" s="24">
        <v>17</v>
      </c>
      <c r="H1342" s="24">
        <f>_xlfn.XLOOKUP(C1342&amp;F1342&amp;I1342&amp;J1342,'[1]2025年已发货'!$F:$F&amp;'[1]2025年已发货'!$C:$C&amp;'[1]2025年已发货'!$G:$G&amp;'[1]2025年已发货'!$H:$H,'[1]2025年已发货'!$E:$E,"未发货")</f>
        <v>17</v>
      </c>
      <c r="I1342" s="28" t="str">
        <f>VLOOKUP(B1342,辅助信息!E:I,3,FALSE)</f>
        <v>（华西简阳西城嘉苑）四川省成都市简阳市简城街道高屋村</v>
      </c>
      <c r="J1342" s="28" t="str">
        <f>VLOOKUP(B1342,辅助信息!E:I,4,FALSE)</f>
        <v>张瀚镭</v>
      </c>
      <c r="K1342" s="28">
        <f>VLOOKUP(J1342,辅助信息!H:I,2,FALSE)</f>
        <v>15884666220</v>
      </c>
      <c r="L1342" s="96" t="str">
        <f>VLOOKUP(B1342,辅助信息!E:J,6,FALSE)</f>
        <v>优先威钢发货,我方卸车,新老国标钢厂不加价可直发，因陕钢多次出现磅差，项目拒绝使用</v>
      </c>
      <c r="M1342" s="79">
        <v>45782</v>
      </c>
      <c r="O1342" s="49">
        <f ca="1" t="shared" si="61"/>
        <v>0</v>
      </c>
      <c r="P1342" s="49">
        <f ca="1" t="shared" si="62"/>
        <v>54</v>
      </c>
      <c r="Q1342" s="50" t="str">
        <f>VLOOKUP(B1342,辅助信息!E:M,9,FALSE)</f>
        <v>ZTWM-CDGS-XS-2024-0030-华西集采-简州大道</v>
      </c>
      <c r="R1342" s="105" t="str">
        <f>_xlfn._xlws.FILTER(辅助信息!D:D,辅助信息!E:E=B1342)</f>
        <v>华西简阳西城嘉苑</v>
      </c>
    </row>
    <row r="1343" hidden="1" spans="2:18">
      <c r="B1343" s="28" t="s">
        <v>81</v>
      </c>
      <c r="C1343" s="58">
        <v>45778</v>
      </c>
      <c r="D1343" s="28" t="str">
        <f>VLOOKUP(B1343,辅助信息!E:K,7,FALSE)</f>
        <v>JWDDCD2025060900080</v>
      </c>
      <c r="E1343" s="28" t="str">
        <f>VLOOKUP(F1343,辅助信息!A:B,2,FALSE)</f>
        <v>螺纹钢</v>
      </c>
      <c r="F1343" s="28" t="s">
        <v>30</v>
      </c>
      <c r="G1343" s="24">
        <v>16</v>
      </c>
      <c r="H1343" s="24">
        <f>_xlfn.XLOOKUP(C1343&amp;F1343&amp;I1343&amp;J1343,'[1]2025年已发货'!$F:$F&amp;'[1]2025年已发货'!$C:$C&amp;'[1]2025年已发货'!$G:$G&amp;'[1]2025年已发货'!$H:$H,'[1]2025年已发货'!$E:$E,"未发货")</f>
        <v>16</v>
      </c>
      <c r="I1343" s="28" t="str">
        <f>VLOOKUP(B1343,辅助信息!E:I,3,FALSE)</f>
        <v>（华西简阳西城嘉苑）四川省成都市简阳市简城街道高屋村</v>
      </c>
      <c r="J1343" s="28" t="str">
        <f>VLOOKUP(B1343,辅助信息!E:I,4,FALSE)</f>
        <v>张瀚镭</v>
      </c>
      <c r="K1343" s="28">
        <f>VLOOKUP(J1343,辅助信息!H:I,2,FALSE)</f>
        <v>15884666220</v>
      </c>
      <c r="L1343" s="96" t="str">
        <f>VLOOKUP(B1343,辅助信息!E:J,6,FALSE)</f>
        <v>优先威钢发货,我方卸车,新老国标钢厂不加价可直发，因陕钢多次出现磅差，项目拒绝使用</v>
      </c>
      <c r="M1343" s="79">
        <v>45782</v>
      </c>
      <c r="O1343" s="49">
        <f ca="1" t="shared" si="61"/>
        <v>0</v>
      </c>
      <c r="P1343" s="49">
        <f ca="1" t="shared" si="62"/>
        <v>54</v>
      </c>
      <c r="Q1343" s="50" t="str">
        <f>VLOOKUP(B1343,辅助信息!E:M,9,FALSE)</f>
        <v>ZTWM-CDGS-XS-2024-0030-华西集采-简州大道</v>
      </c>
      <c r="R1343" s="105" t="str">
        <f>_xlfn._xlws.FILTER(辅助信息!D:D,辅助信息!E:E=B1343)</f>
        <v>华西简阳西城嘉苑</v>
      </c>
    </row>
    <row r="1344" hidden="1" spans="2:18">
      <c r="B1344" s="28" t="s">
        <v>81</v>
      </c>
      <c r="C1344" s="58">
        <v>45778</v>
      </c>
      <c r="D1344" s="28" t="str">
        <f>VLOOKUP(B1344,辅助信息!E:K,7,FALSE)</f>
        <v>JWDDCD2025060900080</v>
      </c>
      <c r="E1344" s="28" t="str">
        <f>VLOOKUP(F1344,辅助信息!A:B,2,FALSE)</f>
        <v>螺纹钢</v>
      </c>
      <c r="F1344" s="28" t="s">
        <v>33</v>
      </c>
      <c r="G1344" s="24">
        <v>13</v>
      </c>
      <c r="H1344" s="24">
        <f>_xlfn.XLOOKUP(C1344&amp;F1344&amp;I1344&amp;J1344,'[1]2025年已发货'!$F:$F&amp;'[1]2025年已发货'!$C:$C&amp;'[1]2025年已发货'!$G:$G&amp;'[1]2025年已发货'!$H:$H,'[1]2025年已发货'!$E:$E,"未发货")</f>
        <v>13</v>
      </c>
      <c r="I1344" s="28" t="str">
        <f>VLOOKUP(B1344,辅助信息!E:I,3,FALSE)</f>
        <v>（华西简阳西城嘉苑）四川省成都市简阳市简城街道高屋村</v>
      </c>
      <c r="J1344" s="28" t="str">
        <f>VLOOKUP(B1344,辅助信息!E:I,4,FALSE)</f>
        <v>张瀚镭</v>
      </c>
      <c r="K1344" s="28">
        <f>VLOOKUP(J1344,辅助信息!H:I,2,FALSE)</f>
        <v>15884666220</v>
      </c>
      <c r="L1344" s="96" t="str">
        <f>VLOOKUP(B1344,辅助信息!E:J,6,FALSE)</f>
        <v>优先威钢发货,我方卸车,新老国标钢厂不加价可直发，因陕钢多次出现磅差，项目拒绝使用</v>
      </c>
      <c r="M1344" s="79">
        <v>45782</v>
      </c>
      <c r="O1344" s="49">
        <f ca="1" t="shared" si="61"/>
        <v>0</v>
      </c>
      <c r="P1344" s="49">
        <f ca="1" t="shared" si="62"/>
        <v>54</v>
      </c>
      <c r="Q1344" s="50" t="str">
        <f>VLOOKUP(B1344,辅助信息!E:M,9,FALSE)</f>
        <v>ZTWM-CDGS-XS-2024-0030-华西集采-简州大道</v>
      </c>
      <c r="R1344" s="105" t="str">
        <f>_xlfn._xlws.FILTER(辅助信息!D:D,辅助信息!E:E=B1344)</f>
        <v>华西简阳西城嘉苑</v>
      </c>
    </row>
    <row r="1345" hidden="1" spans="2:18">
      <c r="B1345" s="28" t="s">
        <v>81</v>
      </c>
      <c r="C1345" s="58">
        <v>45778</v>
      </c>
      <c r="D1345" s="28" t="str">
        <f>VLOOKUP(B1345,辅助信息!E:K,7,FALSE)</f>
        <v>JWDDCD2025060900080</v>
      </c>
      <c r="E1345" s="28" t="str">
        <f>VLOOKUP(F1345,辅助信息!A:B,2,FALSE)</f>
        <v>螺纹钢</v>
      </c>
      <c r="F1345" s="28" t="s">
        <v>28</v>
      </c>
      <c r="G1345" s="24">
        <v>2</v>
      </c>
      <c r="H1345" s="24">
        <f>_xlfn.XLOOKUP(C1345&amp;F1345&amp;I1345&amp;J1345,'[1]2025年已发货'!$F:$F&amp;'[1]2025年已发货'!$C:$C&amp;'[1]2025年已发货'!$G:$G&amp;'[1]2025年已发货'!$H:$H,'[1]2025年已发货'!$E:$E,"未发货")</f>
        <v>2</v>
      </c>
      <c r="I1345" s="28" t="str">
        <f>VLOOKUP(B1345,辅助信息!E:I,3,FALSE)</f>
        <v>（华西简阳西城嘉苑）四川省成都市简阳市简城街道高屋村</v>
      </c>
      <c r="J1345" s="28" t="str">
        <f>VLOOKUP(B1345,辅助信息!E:I,4,FALSE)</f>
        <v>张瀚镭</v>
      </c>
      <c r="K1345" s="28">
        <f>VLOOKUP(J1345,辅助信息!H:I,2,FALSE)</f>
        <v>15884666220</v>
      </c>
      <c r="L1345" s="96" t="str">
        <f>VLOOKUP(B1345,辅助信息!E:J,6,FALSE)</f>
        <v>优先威钢发货,我方卸车,新老国标钢厂不加价可直发，因陕钢多次出现磅差，项目拒绝使用</v>
      </c>
      <c r="M1345" s="79">
        <v>45782</v>
      </c>
      <c r="O1345" s="49">
        <f ca="1" t="shared" si="61"/>
        <v>0</v>
      </c>
      <c r="P1345" s="49">
        <f ca="1" t="shared" si="62"/>
        <v>54</v>
      </c>
      <c r="Q1345" s="50" t="str">
        <f>VLOOKUP(B1345,辅助信息!E:M,9,FALSE)</f>
        <v>ZTWM-CDGS-XS-2024-0030-华西集采-简州大道</v>
      </c>
      <c r="R1345" s="105" t="str">
        <f>_xlfn._xlws.FILTER(辅助信息!D:D,辅助信息!E:E=B1345)</f>
        <v>华西简阳西城嘉苑</v>
      </c>
    </row>
    <row r="1346" hidden="1" spans="2:18">
      <c r="B1346" s="28" t="s">
        <v>81</v>
      </c>
      <c r="C1346" s="58">
        <v>45778</v>
      </c>
      <c r="D1346" s="28" t="str">
        <f>VLOOKUP(B1346,辅助信息!E:K,7,FALSE)</f>
        <v>JWDDCD2025060900080</v>
      </c>
      <c r="E1346" s="28" t="str">
        <f>VLOOKUP(F1346,辅助信息!A:B,2,FALSE)</f>
        <v>螺纹钢</v>
      </c>
      <c r="F1346" s="28" t="s">
        <v>18</v>
      </c>
      <c r="G1346" s="24">
        <v>2</v>
      </c>
      <c r="H1346" s="24">
        <f>_xlfn.XLOOKUP(C1346&amp;F1346&amp;I1346&amp;J1346,'[1]2025年已发货'!$F:$F&amp;'[1]2025年已发货'!$C:$C&amp;'[1]2025年已发货'!$G:$G&amp;'[1]2025年已发货'!$H:$H,'[1]2025年已发货'!$E:$E,"未发货")</f>
        <v>2</v>
      </c>
      <c r="I1346" s="28" t="str">
        <f>VLOOKUP(B1346,辅助信息!E:I,3,FALSE)</f>
        <v>（华西简阳西城嘉苑）四川省成都市简阳市简城街道高屋村</v>
      </c>
      <c r="J1346" s="28" t="str">
        <f>VLOOKUP(B1346,辅助信息!E:I,4,FALSE)</f>
        <v>张瀚镭</v>
      </c>
      <c r="K1346" s="28">
        <f>VLOOKUP(J1346,辅助信息!H:I,2,FALSE)</f>
        <v>15884666220</v>
      </c>
      <c r="L1346" s="96" t="str">
        <f>VLOOKUP(B1346,辅助信息!E:J,6,FALSE)</f>
        <v>优先威钢发货,我方卸车,新老国标钢厂不加价可直发，因陕钢多次出现磅差，项目拒绝使用</v>
      </c>
      <c r="M1346" s="79">
        <v>45782</v>
      </c>
      <c r="O1346" s="49">
        <f ca="1" t="shared" si="61"/>
        <v>0</v>
      </c>
      <c r="P1346" s="49">
        <f ca="1" t="shared" si="62"/>
        <v>54</v>
      </c>
      <c r="Q1346" s="50" t="str">
        <f>VLOOKUP(B1346,辅助信息!E:M,9,FALSE)</f>
        <v>ZTWM-CDGS-XS-2024-0030-华西集采-简州大道</v>
      </c>
      <c r="R1346" s="105" t="str">
        <f>_xlfn._xlws.FILTER(辅助信息!D:D,辅助信息!E:E=B1346)</f>
        <v>华西简阳西城嘉苑</v>
      </c>
    </row>
    <row r="1347" hidden="1" spans="2:18">
      <c r="B1347" s="28" t="s">
        <v>44</v>
      </c>
      <c r="C1347" s="58">
        <v>45778</v>
      </c>
      <c r="D1347" s="28" t="str">
        <f>VLOOKUP(B1347,辅助信息!E:K,7,FALSE)</f>
        <v>JWDDCD2025060600053</v>
      </c>
      <c r="E1347" s="28" t="str">
        <f>VLOOKUP(F1347,辅助信息!A:B,2,FALSE)</f>
        <v>盘螺</v>
      </c>
      <c r="F1347" s="28" t="s">
        <v>49</v>
      </c>
      <c r="G1347" s="24">
        <v>2.5</v>
      </c>
      <c r="H1347" s="24">
        <f>_xlfn.XLOOKUP(C1347&amp;F1347&amp;I1347&amp;J1347,'[1]2025年已发货'!$F:$F&amp;'[1]2025年已发货'!$C:$C&amp;'[1]2025年已发货'!$G:$G&amp;'[1]2025年已发货'!$H:$H,'[1]2025年已发货'!$E:$E,"未发货")</f>
        <v>2.5</v>
      </c>
      <c r="I1347" s="28" t="str">
        <f>VLOOKUP(B1347,辅助信息!E:I,3,FALSE)</f>
        <v>（华西酒城南）成都市武侯区火车南站西路8号酒城南项目</v>
      </c>
      <c r="J1347" s="28" t="str">
        <f>VLOOKUP(B1347,辅助信息!E:I,4,FALSE)</f>
        <v>龙耀宇</v>
      </c>
      <c r="K1347" s="28">
        <f>VLOOKUP(J1347,辅助信息!H:I,2,FALSE)</f>
        <v>18384145895</v>
      </c>
      <c r="L1347" s="96" t="str">
        <f>VLOOKUP(B1347,辅助信息!E:J,6,FALSE)</f>
        <v>对方卸车</v>
      </c>
      <c r="M1347" s="79">
        <v>45780</v>
      </c>
      <c r="O1347" s="49">
        <f ca="1" t="shared" si="61"/>
        <v>0</v>
      </c>
      <c r="P1347" s="49">
        <f ca="1" t="shared" si="62"/>
        <v>56</v>
      </c>
      <c r="Q1347" s="50" t="str">
        <f>VLOOKUP(B1347,辅助信息!E:M,9,FALSE)</f>
        <v>ZTWM-CDGS-XS-2024-0189-华西集采-酒城南项目</v>
      </c>
      <c r="R1347" s="105" t="str">
        <f>_xlfn._xlws.FILTER(辅助信息!D:D,辅助信息!E:E=B1347)</f>
        <v>华西酒城南</v>
      </c>
    </row>
    <row r="1348" hidden="1" spans="2:18">
      <c r="B1348" s="28" t="s">
        <v>44</v>
      </c>
      <c r="C1348" s="58">
        <v>45778</v>
      </c>
      <c r="D1348" s="28" t="str">
        <f>VLOOKUP(B1348,辅助信息!E:K,7,FALSE)</f>
        <v>JWDDCD2025060600053</v>
      </c>
      <c r="E1348" s="28" t="str">
        <f>VLOOKUP(F1348,辅助信息!A:B,2,FALSE)</f>
        <v>盘螺</v>
      </c>
      <c r="F1348" s="28" t="s">
        <v>26</v>
      </c>
      <c r="G1348" s="24">
        <v>30</v>
      </c>
      <c r="H1348" s="24">
        <f>_xlfn.XLOOKUP(C1348&amp;F1348&amp;I1348&amp;J1348,'[1]2025年已发货'!$F:$F&amp;'[1]2025年已发货'!$C:$C&amp;'[1]2025年已发货'!$G:$G&amp;'[1]2025年已发货'!$H:$H,'[1]2025年已发货'!$E:$E,"未发货")</f>
        <v>32.5</v>
      </c>
      <c r="I1348" s="28" t="str">
        <f>VLOOKUP(B1348,辅助信息!E:I,3,FALSE)</f>
        <v>（华西酒城南）成都市武侯区火车南站西路8号酒城南项目</v>
      </c>
      <c r="J1348" s="28" t="str">
        <f>VLOOKUP(B1348,辅助信息!E:I,4,FALSE)</f>
        <v>龙耀宇</v>
      </c>
      <c r="K1348" s="28">
        <f>VLOOKUP(J1348,辅助信息!H:I,2,FALSE)</f>
        <v>18384145895</v>
      </c>
      <c r="L1348" s="96" t="str">
        <f>VLOOKUP(B1348,辅助信息!E:J,6,FALSE)</f>
        <v>对方卸车</v>
      </c>
      <c r="M1348" s="79">
        <v>45780</v>
      </c>
      <c r="O1348" s="49">
        <f ca="1" t="shared" si="61"/>
        <v>0</v>
      </c>
      <c r="P1348" s="49">
        <f ca="1" t="shared" si="62"/>
        <v>56</v>
      </c>
      <c r="Q1348" s="50" t="str">
        <f>VLOOKUP(B1348,辅助信息!E:M,9,FALSE)</f>
        <v>ZTWM-CDGS-XS-2024-0189-华西集采-酒城南项目</v>
      </c>
      <c r="R1348" s="105" t="str">
        <f>_xlfn._xlws.FILTER(辅助信息!D:D,辅助信息!E:E=B1348)</f>
        <v>华西酒城南</v>
      </c>
    </row>
    <row r="1349" hidden="1" spans="2:18">
      <c r="B1349" s="28" t="s">
        <v>127</v>
      </c>
      <c r="C1349" s="58">
        <v>45778</v>
      </c>
      <c r="D1349" s="28" t="str">
        <f>VLOOKUP(B1349,辅助信息!E:K,7,FALSE)</f>
        <v>JWDDCD2025051000019</v>
      </c>
      <c r="E1349" s="28" t="str">
        <f>VLOOKUP(F1349,辅助信息!A:B,2,FALSE)</f>
        <v>盘螺</v>
      </c>
      <c r="F1349" s="28" t="s">
        <v>49</v>
      </c>
      <c r="G1349" s="24">
        <v>5</v>
      </c>
      <c r="H1349" s="24" t="str">
        <f>_xlfn.XLOOKUP(C1349&amp;F1349&amp;I1349&amp;J1349,'[1]2025年已发货'!$F:$F&amp;'[1]2025年已发货'!$C:$C&amp;'[1]2025年已发货'!$G:$G&amp;'[1]2025年已发货'!$H:$H,'[1]2025年已发货'!$E:$E,"未发货")</f>
        <v>未发货</v>
      </c>
      <c r="I1349" s="28" t="str">
        <f>VLOOKUP(B1349,辅助信息!E:I,3,FALSE)</f>
        <v>(五冶钢构医学科学产业园建设项目房建三部-管网总坪)四川省南充市顺庆区搬罾街道学府大道二段</v>
      </c>
      <c r="J1349" s="28" t="str">
        <f>VLOOKUP(B1349,辅助信息!E:I,4,FALSE)</f>
        <v>郑林</v>
      </c>
      <c r="K1349" s="28">
        <f>VLOOKUP(J1349,辅助信息!H:I,2,FALSE)</f>
        <v>18349955455</v>
      </c>
      <c r="L1349" s="96" t="str">
        <f>VLOOKUP(B1349,辅助信息!E:J,6,FALSE)</f>
        <v>送货单：送货单位：南充思临新材料科技有限公司,收货单位：五冶集团川北(南充)建设有限公司,项目名称：南充医学科学产业园,送货车型13米,装货前联系收货人核实到场规格</v>
      </c>
      <c r="R1349" s="105"/>
    </row>
    <row r="1350" hidden="1" spans="2:18">
      <c r="B1350" s="28" t="s">
        <v>127</v>
      </c>
      <c r="C1350" s="58">
        <v>45778</v>
      </c>
      <c r="D1350" s="28" t="str">
        <f>VLOOKUP(B1350,辅助信息!E:K,7,FALSE)</f>
        <v>JWDDCD2025051000019</v>
      </c>
      <c r="E1350" s="28" t="str">
        <f>VLOOKUP(F1350,辅助信息!A:B,2,FALSE)</f>
        <v>盘螺</v>
      </c>
      <c r="F1350" s="28" t="s">
        <v>40</v>
      </c>
      <c r="G1350" s="24">
        <v>2.5</v>
      </c>
      <c r="H1350" s="24" t="str">
        <f>_xlfn.XLOOKUP(C1350&amp;F1350&amp;I1350&amp;J1350,'[1]2025年已发货'!$F:$F&amp;'[1]2025年已发货'!$C:$C&amp;'[1]2025年已发货'!$G:$G&amp;'[1]2025年已发货'!$H:$H,'[1]2025年已发货'!$E:$E,"未发货")</f>
        <v>未发货</v>
      </c>
      <c r="I1350" s="28" t="str">
        <f>VLOOKUP(B1350,辅助信息!E:I,3,FALSE)</f>
        <v>(五冶钢构医学科学产业园建设项目房建三部-管网总坪)四川省南充市顺庆区搬罾街道学府大道二段</v>
      </c>
      <c r="J1350" s="28" t="str">
        <f>VLOOKUP(B1350,辅助信息!E:I,4,FALSE)</f>
        <v>郑林</v>
      </c>
      <c r="K1350" s="28">
        <f>VLOOKUP(J1350,辅助信息!H:I,2,FALSE)</f>
        <v>18349955455</v>
      </c>
      <c r="L1350" s="96" t="str">
        <f>VLOOKUP(B1350,辅助信息!E:J,6,FALSE)</f>
        <v>送货单：送货单位：南充思临新材料科技有限公司,收货单位：五冶集团川北(南充)建设有限公司,项目名称：南充医学科学产业园,送货车型13米,装货前联系收货人核实到场规格</v>
      </c>
      <c r="R1350" s="105"/>
    </row>
    <row r="1351" hidden="1" spans="2:18">
      <c r="B1351" s="28" t="s">
        <v>127</v>
      </c>
      <c r="C1351" s="58">
        <v>45778</v>
      </c>
      <c r="D1351" s="28" t="str">
        <f>VLOOKUP(B1351,辅助信息!E:K,7,FALSE)</f>
        <v>JWDDCD2025051000019</v>
      </c>
      <c r="E1351" s="28" t="str">
        <f>VLOOKUP(F1351,辅助信息!A:B,2,FALSE)</f>
        <v>盘螺</v>
      </c>
      <c r="F1351" s="28" t="s">
        <v>26</v>
      </c>
      <c r="G1351" s="24">
        <v>25</v>
      </c>
      <c r="H1351" s="24" t="str">
        <f>_xlfn.XLOOKUP(C1351&amp;F1351&amp;I1351&amp;J1351,'[1]2025年已发货'!$F:$F&amp;'[1]2025年已发货'!$C:$C&amp;'[1]2025年已发货'!$G:$G&amp;'[1]2025年已发货'!$H:$H,'[1]2025年已发货'!$E:$E,"未发货")</f>
        <v>未发货</v>
      </c>
      <c r="I1351" s="28" t="str">
        <f>VLOOKUP(B1351,辅助信息!E:I,3,FALSE)</f>
        <v>(五冶钢构医学科学产业园建设项目房建三部-管网总坪)四川省南充市顺庆区搬罾街道学府大道二段</v>
      </c>
      <c r="J1351" s="28" t="str">
        <f>VLOOKUP(B1351,辅助信息!E:I,4,FALSE)</f>
        <v>郑林</v>
      </c>
      <c r="K1351" s="28">
        <f>VLOOKUP(J1351,辅助信息!H:I,2,FALSE)</f>
        <v>18349955455</v>
      </c>
      <c r="L1351" s="96" t="str">
        <f>VLOOKUP(B1351,辅助信息!E:J,6,FALSE)</f>
        <v>送货单：送货单位：南充思临新材料科技有限公司,收货单位：五冶集团川北(南充)建设有限公司,项目名称：南充医学科学产业园,送货车型13米,装货前联系收货人核实到场规格</v>
      </c>
      <c r="R1351" s="105"/>
    </row>
    <row r="1352" hidden="1" spans="2:18">
      <c r="B1352" s="28" t="s">
        <v>72</v>
      </c>
      <c r="C1352" s="58">
        <v>45778</v>
      </c>
      <c r="D1352" s="28" t="str">
        <f>VLOOKUP(B1352,辅助信息!E:K,7,FALSE)</f>
        <v>JWDDCD2025051000019</v>
      </c>
      <c r="E1352" s="28" t="str">
        <f>VLOOKUP(F1352,辅助信息!A:B,2,FALSE)</f>
        <v>高线</v>
      </c>
      <c r="F1352" s="28" t="s">
        <v>53</v>
      </c>
      <c r="G1352" s="24">
        <v>2.5</v>
      </c>
      <c r="H1352" s="24" t="str">
        <f>_xlfn.XLOOKUP(C1352&amp;F1352&amp;I1352&amp;J1352,'[1]2025年已发货'!$F:$F&amp;'[1]2025年已发货'!$C:$C&amp;'[1]2025年已发货'!$G:$G&amp;'[1]2025年已发货'!$H:$H,'[1]2025年已发货'!$E:$E,"未发货")</f>
        <v>未发货</v>
      </c>
      <c r="I1352" s="28" t="str">
        <f>VLOOKUP(B1352,辅助信息!E:I,3,FALSE)</f>
        <v>(五冶钢构医学科学产业园建设项目房建二部-网羽馆（6-5）)四川省南充市顺庆区搬罾街道学府大道二段</v>
      </c>
      <c r="J1352" s="28" t="str">
        <f>VLOOKUP(B1352,辅助信息!E:I,4,FALSE)</f>
        <v>安南</v>
      </c>
      <c r="K1352" s="28">
        <f>VLOOKUP(J1352,辅助信息!H:I,2,FALSE)</f>
        <v>19950525030</v>
      </c>
      <c r="L1352" s="96" t="str">
        <f>VLOOKUP(B1352,辅助信息!E:J,6,FALSE)</f>
        <v>送货单：送货单位：南充思临新材料科技有限公司,收货单位：五冶集团川北(南充)建设有限公司,项目名称：南充医学科学产业园,送货车型13米,装货前联系收货人核实到场规格</v>
      </c>
      <c r="R1352" s="105"/>
    </row>
    <row r="1353" hidden="1" spans="2:18">
      <c r="B1353" s="28" t="s">
        <v>72</v>
      </c>
      <c r="C1353" s="58">
        <v>45778</v>
      </c>
      <c r="D1353" s="28" t="str">
        <f>VLOOKUP(B1353,辅助信息!E:K,7,FALSE)</f>
        <v>JWDDCD2025051000019</v>
      </c>
      <c r="E1353" s="28" t="str">
        <f>VLOOKUP(F1353,辅助信息!A:B,2,FALSE)</f>
        <v>高线</v>
      </c>
      <c r="F1353" s="28" t="s">
        <v>51</v>
      </c>
      <c r="G1353" s="24">
        <v>2</v>
      </c>
      <c r="H1353" s="24" t="str">
        <f>_xlfn.XLOOKUP(C1353&amp;F1353&amp;I1353&amp;J1353,'[1]2025年已发货'!$F:$F&amp;'[1]2025年已发货'!$C:$C&amp;'[1]2025年已发货'!$G:$G&amp;'[1]2025年已发货'!$H:$H,'[1]2025年已发货'!$E:$E,"未发货")</f>
        <v>未发货</v>
      </c>
      <c r="I1353" s="28" t="str">
        <f>VLOOKUP(B1353,辅助信息!E:I,3,FALSE)</f>
        <v>(五冶钢构医学科学产业园建设项目房建二部-网羽馆（6-5）)四川省南充市顺庆区搬罾街道学府大道二段</v>
      </c>
      <c r="J1353" s="28" t="str">
        <f>VLOOKUP(B1353,辅助信息!E:I,4,FALSE)</f>
        <v>安南</v>
      </c>
      <c r="K1353" s="28">
        <f>VLOOKUP(J1353,辅助信息!H:I,2,FALSE)</f>
        <v>19950525030</v>
      </c>
      <c r="L1353" s="96" t="str">
        <f>VLOOKUP(B1353,辅助信息!E:J,6,FALSE)</f>
        <v>送货单：送货单位：南充思临新材料科技有限公司,收货单位：五冶集团川北(南充)建设有限公司,项目名称：南充医学科学产业园,送货车型13米,装货前联系收货人核实到场规格</v>
      </c>
      <c r="R1353" s="105"/>
    </row>
    <row r="1354" hidden="1" spans="2:18">
      <c r="B1354" s="28" t="s">
        <v>72</v>
      </c>
      <c r="C1354" s="58">
        <v>45778</v>
      </c>
      <c r="D1354" s="28" t="str">
        <f>VLOOKUP(B1354,辅助信息!E:K,7,FALSE)</f>
        <v>JWDDCD2025051000019</v>
      </c>
      <c r="E1354" s="28" t="str">
        <f>VLOOKUP(F1354,辅助信息!A:B,2,FALSE)</f>
        <v>螺纹钢</v>
      </c>
      <c r="F1354" s="28" t="s">
        <v>27</v>
      </c>
      <c r="G1354" s="24">
        <v>33</v>
      </c>
      <c r="H1354" s="24" t="str">
        <f>_xlfn.XLOOKUP(C1354&amp;F1354&amp;I1354&amp;J1354,'[1]2025年已发货'!$F:$F&amp;'[1]2025年已发货'!$C:$C&amp;'[1]2025年已发货'!$G:$G&amp;'[1]2025年已发货'!$H:$H,'[1]2025年已发货'!$E:$E,"未发货")</f>
        <v>未发货</v>
      </c>
      <c r="I1354" s="28" t="str">
        <f>VLOOKUP(B1354,辅助信息!E:I,3,FALSE)</f>
        <v>(五冶钢构医学科学产业园建设项目房建二部-网羽馆（6-5）)四川省南充市顺庆区搬罾街道学府大道二段</v>
      </c>
      <c r="J1354" s="28" t="str">
        <f>VLOOKUP(B1354,辅助信息!E:I,4,FALSE)</f>
        <v>安南</v>
      </c>
      <c r="K1354" s="28">
        <f>VLOOKUP(J1354,辅助信息!H:I,2,FALSE)</f>
        <v>19950525030</v>
      </c>
      <c r="L1354" s="96" t="str">
        <f>VLOOKUP(B1354,辅助信息!E:J,6,FALSE)</f>
        <v>送货单：送货单位：南充思临新材料科技有限公司,收货单位：五冶集团川北(南充)建设有限公司,项目名称：南充医学科学产业园,送货车型13米,装货前联系收货人核实到场规格</v>
      </c>
      <c r="R1354" s="105"/>
    </row>
    <row r="1355" hidden="1" spans="2:18">
      <c r="B1355" s="28" t="s">
        <v>31</v>
      </c>
      <c r="C1355" s="58">
        <v>45782</v>
      </c>
      <c r="D1355" s="28" t="str">
        <f>VLOOKUP(B1355,辅助信息!E:K,7,FALSE)</f>
        <v>JWDDCD2024121000136</v>
      </c>
      <c r="E1355" s="28" t="str">
        <f>VLOOKUP(F1355,辅助信息!A:B,2,FALSE)</f>
        <v>高线</v>
      </c>
      <c r="F1355" s="28" t="s">
        <v>51</v>
      </c>
      <c r="G1355" s="24">
        <v>2.5</v>
      </c>
      <c r="H1355" s="24" t="str">
        <f>_xlfn.XLOOKUP(C1355&amp;F1355&amp;I1355&amp;J1355,'[1]2025年已发货'!$F:$F&amp;'[1]2025年已发货'!$C:$C&amp;'[1]2025年已发货'!$G:$G&amp;'[1]2025年已发货'!$H:$H,'[1]2025年已发货'!$E:$E,"未发货")</f>
        <v>未发货</v>
      </c>
      <c r="I1355" s="28" t="str">
        <f>VLOOKUP(B1355,辅助信息!E:I,3,FALSE)</f>
        <v>（四川商建-射洪城乡一体化项目）遂宁市射洪市忠新幼儿园北侧约220米新溪小区</v>
      </c>
      <c r="J1355" s="28" t="str">
        <f>VLOOKUP(B1355,辅助信息!E:I,4,FALSE)</f>
        <v>柏子刚</v>
      </c>
      <c r="K1355" s="28">
        <f>VLOOKUP(J1355,辅助信息!H:I,2,FALSE)</f>
        <v>15692885305</v>
      </c>
      <c r="L1355" s="96" t="str">
        <f>VLOOKUP(B1355,辅助信息!E:J,6,FALSE)</f>
        <v>提前联系到场规格及数量</v>
      </c>
      <c r="M1355" s="79">
        <v>45779</v>
      </c>
      <c r="O1355" s="49">
        <f ca="1" t="shared" ref="O1355:O1366" si="63">IF(OR(M1355="",N1355&lt;&gt;""),"",MAX(M1355-TODAY(),0))</f>
        <v>0</v>
      </c>
      <c r="P1355" s="49">
        <f ca="1" t="shared" ref="P1355:P1366" si="64">IF(M1355="","",IF(N1355&lt;&gt;"",MAX(N1355-M1355,0),IF(TODAY()&gt;M1355,TODAY()-M1355,0)))</f>
        <v>57</v>
      </c>
      <c r="Q1355" s="50" t="str">
        <f>VLOOKUP(B1355,辅助信息!E:M,9,FALSE)</f>
        <v>ZTWM-CDGS-XS-2024-0179-四川商投-射洪城乡一体化建设项目</v>
      </c>
      <c r="R1355" s="105" t="str">
        <f>_xlfn._xlws.FILTER(辅助信息!D:D,辅助信息!E:E=B1355)</f>
        <v>四川商建
射洪城乡一体化项目</v>
      </c>
    </row>
    <row r="1356" hidden="1" spans="2:18">
      <c r="B1356" s="28" t="s">
        <v>31</v>
      </c>
      <c r="C1356" s="58">
        <v>45782</v>
      </c>
      <c r="D1356" s="28" t="str">
        <f>VLOOKUP(B1356,辅助信息!E:K,7,FALSE)</f>
        <v>JWDDCD2024121000136</v>
      </c>
      <c r="E1356" s="28" t="str">
        <f>VLOOKUP(F1356,辅助信息!A:B,2,FALSE)</f>
        <v>盘螺</v>
      </c>
      <c r="F1356" s="28" t="s">
        <v>41</v>
      </c>
      <c r="G1356" s="24">
        <v>32.5</v>
      </c>
      <c r="H1356" s="24" t="str">
        <f>_xlfn.XLOOKUP(C1356&amp;F1356&amp;I1356&amp;J1356,'[1]2025年已发货'!$F:$F&amp;'[1]2025年已发货'!$C:$C&amp;'[1]2025年已发货'!$G:$G&amp;'[1]2025年已发货'!$H:$H,'[1]2025年已发货'!$E:$E,"未发货")</f>
        <v>未发货</v>
      </c>
      <c r="I1356" s="28" t="str">
        <f>VLOOKUP(B1356,辅助信息!E:I,3,FALSE)</f>
        <v>（四川商建-射洪城乡一体化项目）遂宁市射洪市忠新幼儿园北侧约220米新溪小区</v>
      </c>
      <c r="J1356" s="28" t="str">
        <f>VLOOKUP(B1356,辅助信息!E:I,4,FALSE)</f>
        <v>柏子刚</v>
      </c>
      <c r="K1356" s="28">
        <f>VLOOKUP(J1356,辅助信息!H:I,2,FALSE)</f>
        <v>15692885305</v>
      </c>
      <c r="L1356" s="96" t="str">
        <f>VLOOKUP(B1356,辅助信息!E:J,6,FALSE)</f>
        <v>提前联系到场规格及数量</v>
      </c>
      <c r="M1356" s="79">
        <v>45779</v>
      </c>
      <c r="O1356" s="49">
        <f ca="1" t="shared" si="63"/>
        <v>0</v>
      </c>
      <c r="P1356" s="49">
        <f ca="1" t="shared" si="64"/>
        <v>57</v>
      </c>
      <c r="Q1356" s="50" t="str">
        <f>VLOOKUP(B1356,辅助信息!E:M,9,FALSE)</f>
        <v>ZTWM-CDGS-XS-2024-0179-四川商投-射洪城乡一体化建设项目</v>
      </c>
      <c r="R1356" s="105" t="str">
        <f>_xlfn._xlws.FILTER(辅助信息!D:D,辅助信息!E:E=B1356)</f>
        <v>四川商建
射洪城乡一体化项目</v>
      </c>
    </row>
    <row r="1357" hidden="1" spans="2:18">
      <c r="B1357" s="28" t="s">
        <v>147</v>
      </c>
      <c r="C1357" s="58">
        <v>45782</v>
      </c>
      <c r="D1357" s="28" t="str">
        <f>VLOOKUP(B1357,辅助信息!E:K,7,FALSE)</f>
        <v>JWDDCD2025052800131</v>
      </c>
      <c r="E1357" s="28" t="str">
        <f>VLOOKUP(F1357,辅助信息!A:B,2,FALSE)</f>
        <v>高线</v>
      </c>
      <c r="F1357" s="28" t="s">
        <v>57</v>
      </c>
      <c r="G1357" s="24">
        <f>2.5*3</f>
        <v>7.5</v>
      </c>
      <c r="H1357" s="24" t="str">
        <f>_xlfn.XLOOKUP(C1357&amp;F1357&amp;I1357&amp;J1357,'[1]2025年已发货'!$F:$F&amp;'[1]2025年已发货'!$C:$C&amp;'[1]2025年已发货'!$G:$G&amp;'[1]2025年已发货'!$H:$H,'[1]2025年已发货'!$E:$E,"未发货")</f>
        <v>未发货</v>
      </c>
      <c r="I1357" s="28" t="str">
        <f>VLOOKUP(B1357,辅助信息!E:I,3,FALSE)</f>
        <v>（商投建工达州中医药科技园-4工区-11号楼）达州市通川区达州中医药职业学院犀牛大道北段</v>
      </c>
      <c r="J1357" s="28" t="str">
        <f>VLOOKUP(B1357,辅助信息!E:I,4,FALSE)</f>
        <v>张扬</v>
      </c>
      <c r="K1357" s="28">
        <f>VLOOKUP(J1357,辅助信息!H:I,2,FALSE)</f>
        <v>18381904567</v>
      </c>
      <c r="L1357" s="96" t="str">
        <f>VLOOKUP(B1357,辅助信息!E:J,6,FALSE)</f>
        <v>控制炉批号！多了现场不收！,优先安排达钢,提前联系到场规格及数量</v>
      </c>
      <c r="M1357" s="79">
        <v>45777</v>
      </c>
      <c r="O1357" s="49">
        <f ca="1" t="shared" si="63"/>
        <v>0</v>
      </c>
      <c r="P1357" s="49">
        <f ca="1" t="shared" si="64"/>
        <v>59</v>
      </c>
      <c r="Q1357" s="50" t="str">
        <f>VLOOKUP(B1357,辅助信息!E:M,9,FALSE)</f>
        <v>ZTWM-CDGS-XS-2024-0134-商投建工达州中医药科技成果示范园项目</v>
      </c>
      <c r="R1357" s="105" t="str">
        <f>_xlfn._xlws.FILTER(辅助信息!D:D,辅助信息!E:E=B1357)</f>
        <v>商投建工达州中医药科技园</v>
      </c>
    </row>
    <row r="1358" hidden="1" spans="2:18">
      <c r="B1358" s="28" t="s">
        <v>147</v>
      </c>
      <c r="C1358" s="58">
        <v>45782</v>
      </c>
      <c r="D1358" s="28" t="str">
        <f>VLOOKUP(B1358,辅助信息!E:K,7,FALSE)</f>
        <v>JWDDCD2025052800131</v>
      </c>
      <c r="E1358" s="28" t="str">
        <f>VLOOKUP(F1358,辅助信息!A:B,2,FALSE)</f>
        <v>盘螺</v>
      </c>
      <c r="F1358" s="28" t="s">
        <v>41</v>
      </c>
      <c r="G1358" s="24">
        <f>15*2.5</f>
        <v>37.5</v>
      </c>
      <c r="H1358" s="24" t="str">
        <f>_xlfn.XLOOKUP(C1358&amp;F1358&amp;I1358&amp;J1358,'[1]2025年已发货'!$F:$F&amp;'[1]2025年已发货'!$C:$C&amp;'[1]2025年已发货'!$G:$G&amp;'[1]2025年已发货'!$H:$H,'[1]2025年已发货'!$E:$E,"未发货")</f>
        <v>未发货</v>
      </c>
      <c r="I1358" s="28" t="str">
        <f>VLOOKUP(B1358,辅助信息!E:I,3,FALSE)</f>
        <v>（商投建工达州中医药科技园-4工区-11号楼）达州市通川区达州中医药职业学院犀牛大道北段</v>
      </c>
      <c r="J1358" s="28" t="str">
        <f>VLOOKUP(B1358,辅助信息!E:I,4,FALSE)</f>
        <v>张扬</v>
      </c>
      <c r="K1358" s="28">
        <f>VLOOKUP(J1358,辅助信息!H:I,2,FALSE)</f>
        <v>18381904567</v>
      </c>
      <c r="L1358" s="96" t="str">
        <f>VLOOKUP(B1358,辅助信息!E:J,6,FALSE)</f>
        <v>控制炉批号！多了现场不收！,优先安排达钢,提前联系到场规格及数量</v>
      </c>
      <c r="M1358" s="79">
        <v>45777</v>
      </c>
      <c r="O1358" s="49">
        <f ca="1" t="shared" si="63"/>
        <v>0</v>
      </c>
      <c r="P1358" s="49">
        <f ca="1" t="shared" si="64"/>
        <v>59</v>
      </c>
      <c r="Q1358" s="50" t="str">
        <f>VLOOKUP(B1358,辅助信息!E:M,9,FALSE)</f>
        <v>ZTWM-CDGS-XS-2024-0134-商投建工达州中医药科技成果示范园项目</v>
      </c>
      <c r="R1358" s="105" t="str">
        <f>_xlfn._xlws.FILTER(辅助信息!D:D,辅助信息!E:E=B1358)</f>
        <v>商投建工达州中医药科技园</v>
      </c>
    </row>
    <row r="1359" hidden="1" spans="2:18">
      <c r="B1359" s="28" t="s">
        <v>147</v>
      </c>
      <c r="C1359" s="58">
        <v>45782</v>
      </c>
      <c r="D1359" s="28" t="str">
        <f>VLOOKUP(B1359,辅助信息!E:K,7,FALSE)</f>
        <v>JWDDCD2025052800131</v>
      </c>
      <c r="E1359" s="28" t="str">
        <f>VLOOKUP(F1359,辅助信息!A:B,2,FALSE)</f>
        <v>螺纹钢</v>
      </c>
      <c r="F1359" s="28" t="s">
        <v>33</v>
      </c>
      <c r="G1359" s="24">
        <v>30</v>
      </c>
      <c r="H1359" s="24" t="str">
        <f>_xlfn.XLOOKUP(C1359&amp;F1359&amp;I1359&amp;J1359,'[1]2025年已发货'!$F:$F&amp;'[1]2025年已发货'!$C:$C&amp;'[1]2025年已发货'!$G:$G&amp;'[1]2025年已发货'!$H:$H,'[1]2025年已发货'!$E:$E,"未发货")</f>
        <v>未发货</v>
      </c>
      <c r="I1359" s="28" t="str">
        <f>VLOOKUP(B1359,辅助信息!E:I,3,FALSE)</f>
        <v>（商投建工达州中医药科技园-4工区-11号楼）达州市通川区达州中医药职业学院犀牛大道北段</v>
      </c>
      <c r="J1359" s="28" t="str">
        <f>VLOOKUP(B1359,辅助信息!E:I,4,FALSE)</f>
        <v>张扬</v>
      </c>
      <c r="K1359" s="28">
        <f>VLOOKUP(J1359,辅助信息!H:I,2,FALSE)</f>
        <v>18381904567</v>
      </c>
      <c r="L1359" s="96" t="str">
        <f>VLOOKUP(B1359,辅助信息!E:J,6,FALSE)</f>
        <v>控制炉批号！多了现场不收！,优先安排达钢,提前联系到场规格及数量</v>
      </c>
      <c r="M1359" s="79">
        <v>45777</v>
      </c>
      <c r="O1359" s="49">
        <f ca="1" t="shared" si="63"/>
        <v>0</v>
      </c>
      <c r="P1359" s="49">
        <f ca="1" t="shared" si="64"/>
        <v>59</v>
      </c>
      <c r="Q1359" s="50" t="str">
        <f>VLOOKUP(B1359,辅助信息!E:M,9,FALSE)</f>
        <v>ZTWM-CDGS-XS-2024-0134-商投建工达州中医药科技成果示范园项目</v>
      </c>
      <c r="R1359" s="105" t="str">
        <f>_xlfn._xlws.FILTER(辅助信息!D:D,辅助信息!E:E=B1359)</f>
        <v>商投建工达州中医药科技园</v>
      </c>
    </row>
    <row r="1360" hidden="1" spans="2:18">
      <c r="B1360" s="28" t="s">
        <v>147</v>
      </c>
      <c r="C1360" s="58">
        <v>45782</v>
      </c>
      <c r="D1360" s="28" t="str">
        <f>VLOOKUP(B1360,辅助信息!E:K,7,FALSE)</f>
        <v>JWDDCD2025052800131</v>
      </c>
      <c r="E1360" s="28" t="str">
        <f>VLOOKUP(F1360,辅助信息!A:B,2,FALSE)</f>
        <v>螺纹钢</v>
      </c>
      <c r="F1360" s="28" t="s">
        <v>18</v>
      </c>
      <c r="G1360" s="24">
        <f>6*3</f>
        <v>18</v>
      </c>
      <c r="H1360" s="24" t="str">
        <f>_xlfn.XLOOKUP(C1360&amp;F1360&amp;I1360&amp;J1360,'[1]2025年已发货'!$F:$F&amp;'[1]2025年已发货'!$C:$C&amp;'[1]2025年已发货'!$G:$G&amp;'[1]2025年已发货'!$H:$H,'[1]2025年已发货'!$E:$E,"未发货")</f>
        <v>未发货</v>
      </c>
      <c r="I1360" s="28" t="str">
        <f>VLOOKUP(B1360,辅助信息!E:I,3,FALSE)</f>
        <v>（商投建工达州中医药科技园-4工区-11号楼）达州市通川区达州中医药职业学院犀牛大道北段</v>
      </c>
      <c r="J1360" s="28" t="str">
        <f>VLOOKUP(B1360,辅助信息!E:I,4,FALSE)</f>
        <v>张扬</v>
      </c>
      <c r="K1360" s="28">
        <f>VLOOKUP(J1360,辅助信息!H:I,2,FALSE)</f>
        <v>18381904567</v>
      </c>
      <c r="L1360" s="96" t="str">
        <f>VLOOKUP(B1360,辅助信息!E:J,6,FALSE)</f>
        <v>控制炉批号！多了现场不收！,优先安排达钢,提前联系到场规格及数量</v>
      </c>
      <c r="M1360" s="79">
        <v>45777</v>
      </c>
      <c r="O1360" s="49">
        <f ca="1" t="shared" si="63"/>
        <v>0</v>
      </c>
      <c r="P1360" s="49">
        <f ca="1" t="shared" si="64"/>
        <v>59</v>
      </c>
      <c r="Q1360" s="50" t="str">
        <f>VLOOKUP(B1360,辅助信息!E:M,9,FALSE)</f>
        <v>ZTWM-CDGS-XS-2024-0134-商投建工达州中医药科技成果示范园项目</v>
      </c>
      <c r="R1360" s="105" t="str">
        <f>_xlfn._xlws.FILTER(辅助信息!D:D,辅助信息!E:E=B1360)</f>
        <v>商投建工达州中医药科技园</v>
      </c>
    </row>
    <row r="1361" hidden="1" spans="2:18">
      <c r="B1361" s="28" t="s">
        <v>127</v>
      </c>
      <c r="C1361" s="58">
        <v>45779</v>
      </c>
      <c r="D1361" s="28" t="str">
        <f>VLOOKUP(B1361,辅助信息!E:K,7,FALSE)</f>
        <v>JWDDCD2025051000019</v>
      </c>
      <c r="E1361" s="28" t="str">
        <f>VLOOKUP(F1361,辅助信息!A:B,2,FALSE)</f>
        <v>盘螺</v>
      </c>
      <c r="F1361" s="28" t="s">
        <v>49</v>
      </c>
      <c r="G1361" s="24">
        <v>12</v>
      </c>
      <c r="H1361" s="24">
        <f>_xlfn.XLOOKUP(C1361&amp;F1361&amp;I1361&amp;J1361,'[1]2025年已发货'!$F:$F&amp;'[1]2025年已发货'!$C:$C&amp;'[1]2025年已发货'!$G:$G&amp;'[1]2025年已发货'!$H:$H,'[1]2025年已发货'!$E:$E,"未发货")</f>
        <v>12</v>
      </c>
      <c r="I1361" s="28" t="str">
        <f>VLOOKUP(B1361,辅助信息!E:I,3,FALSE)</f>
        <v>(五冶钢构医学科学产业园建设项目房建三部-管网总坪)四川省南充市顺庆区搬罾街道学府大道二段</v>
      </c>
      <c r="J1361" s="28" t="str">
        <f>VLOOKUP(B1361,辅助信息!E:I,4,FALSE)</f>
        <v>郑林</v>
      </c>
      <c r="K1361" s="28">
        <f>VLOOKUP(J1361,辅助信息!H:I,2,FALSE)</f>
        <v>18349955455</v>
      </c>
      <c r="L1361" s="96" t="str">
        <f>VLOOKUP(B1361,辅助信息!E:J,6,FALSE)</f>
        <v>送货单：送货单位：南充思临新材料科技有限公司,收货单位：五冶集团川北(南充)建设有限公司,项目名称：南充医学科学产业园,送货车型13米,装货前联系收货人核实到场规格</v>
      </c>
      <c r="M1361" s="79">
        <v>45780</v>
      </c>
      <c r="O1361" s="49">
        <f ca="1" t="shared" si="63"/>
        <v>0</v>
      </c>
      <c r="P1361" s="49">
        <f ca="1" t="shared" si="64"/>
        <v>56</v>
      </c>
      <c r="Q1361" s="50" t="str">
        <f>VLOOKUP(B1361,辅助信息!E:M,9,FALSE)</f>
        <v>ZTWM-CDGS-XS-2024-0248-五冶钢构-南充市医学院项目</v>
      </c>
      <c r="R1361" s="105" t="str">
        <f>_xlfn._xlws.FILTER(辅助信息!D:D,辅助信息!E:E=B1361)</f>
        <v>五冶钢构南充医学科学产业园建设项目</v>
      </c>
    </row>
    <row r="1362" hidden="1" spans="2:18">
      <c r="B1362" s="28" t="s">
        <v>127</v>
      </c>
      <c r="C1362" s="58">
        <v>45779</v>
      </c>
      <c r="D1362" s="28" t="str">
        <f>VLOOKUP(B1362,辅助信息!E:K,7,FALSE)</f>
        <v>JWDDCD2025051000019</v>
      </c>
      <c r="E1362" s="28" t="str">
        <f>VLOOKUP(F1362,辅助信息!A:B,2,FALSE)</f>
        <v>盘螺</v>
      </c>
      <c r="F1362" s="28" t="s">
        <v>41</v>
      </c>
      <c r="G1362" s="24">
        <v>10</v>
      </c>
      <c r="H1362" s="24">
        <f>_xlfn.XLOOKUP(C1362&amp;F1362&amp;I1362&amp;J1362,'[1]2025年已发货'!$F:$F&amp;'[1]2025年已发货'!$C:$C&amp;'[1]2025年已发货'!$G:$G&amp;'[1]2025年已发货'!$H:$H,'[1]2025年已发货'!$E:$E,"未发货")</f>
        <v>10</v>
      </c>
      <c r="I1362" s="28" t="str">
        <f>VLOOKUP(B1362,辅助信息!E:I,3,FALSE)</f>
        <v>(五冶钢构医学科学产业园建设项目房建三部-管网总坪)四川省南充市顺庆区搬罾街道学府大道二段</v>
      </c>
      <c r="J1362" s="28" t="str">
        <f>VLOOKUP(B1362,辅助信息!E:I,4,FALSE)</f>
        <v>郑林</v>
      </c>
      <c r="K1362" s="28">
        <f>VLOOKUP(J1362,辅助信息!H:I,2,FALSE)</f>
        <v>18349955455</v>
      </c>
      <c r="L1362" s="96" t="str">
        <f>VLOOKUP(B1362,辅助信息!E:J,6,FALSE)</f>
        <v>送货单：送货单位：南充思临新材料科技有限公司,收货单位：五冶集团川北(南充)建设有限公司,项目名称：南充医学科学产业园,送货车型13米,装货前联系收货人核实到场规格</v>
      </c>
      <c r="M1362" s="79">
        <v>45780</v>
      </c>
      <c r="O1362" s="49">
        <f ca="1" t="shared" si="63"/>
        <v>0</v>
      </c>
      <c r="P1362" s="49">
        <f ca="1" t="shared" si="64"/>
        <v>56</v>
      </c>
      <c r="Q1362" s="50" t="str">
        <f>VLOOKUP(B1362,辅助信息!E:M,9,FALSE)</f>
        <v>ZTWM-CDGS-XS-2024-0248-五冶钢构-南充市医学院项目</v>
      </c>
      <c r="R1362" s="105" t="str">
        <f>_xlfn._xlws.FILTER(辅助信息!D:D,辅助信息!E:E=B1362)</f>
        <v>五冶钢构南充医学科学产业园建设项目</v>
      </c>
    </row>
    <row r="1363" hidden="1" spans="2:18">
      <c r="B1363" s="28" t="s">
        <v>127</v>
      </c>
      <c r="C1363" s="58">
        <v>45779</v>
      </c>
      <c r="D1363" s="28" t="str">
        <f>VLOOKUP(B1363,辅助信息!E:K,7,FALSE)</f>
        <v>JWDDCD2025051000019</v>
      </c>
      <c r="E1363" s="28" t="str">
        <f>VLOOKUP(F1363,辅助信息!A:B,2,FALSE)</f>
        <v>螺纹钢</v>
      </c>
      <c r="F1363" s="28" t="s">
        <v>27</v>
      </c>
      <c r="G1363" s="24">
        <v>13</v>
      </c>
      <c r="H1363" s="24">
        <f>_xlfn.XLOOKUP(C1363&amp;F1363&amp;I1363&amp;J1363,'[1]2025年已发货'!$F:$F&amp;'[1]2025年已发货'!$C:$C&amp;'[1]2025年已发货'!$G:$G&amp;'[1]2025年已发货'!$H:$H,'[1]2025年已发货'!$E:$E,"未发货")</f>
        <v>13</v>
      </c>
      <c r="I1363" s="28" t="str">
        <f>VLOOKUP(B1363,辅助信息!E:I,3,FALSE)</f>
        <v>(五冶钢构医学科学产业园建设项目房建三部-管网总坪)四川省南充市顺庆区搬罾街道学府大道二段</v>
      </c>
      <c r="J1363" s="28" t="str">
        <f>VLOOKUP(B1363,辅助信息!E:I,4,FALSE)</f>
        <v>郑林</v>
      </c>
      <c r="K1363" s="28">
        <f>VLOOKUP(J1363,辅助信息!H:I,2,FALSE)</f>
        <v>18349955455</v>
      </c>
      <c r="L1363" s="96" t="str">
        <f>VLOOKUP(B1363,辅助信息!E:J,6,FALSE)</f>
        <v>送货单：送货单位：南充思临新材料科技有限公司,收货单位：五冶集团川北(南充)建设有限公司,项目名称：南充医学科学产业园,送货车型13米,装货前联系收货人核实到场规格</v>
      </c>
      <c r="M1363" s="79">
        <v>45780</v>
      </c>
      <c r="O1363" s="49">
        <f ca="1" t="shared" si="63"/>
        <v>0</v>
      </c>
      <c r="P1363" s="49">
        <f ca="1" t="shared" si="64"/>
        <v>56</v>
      </c>
      <c r="Q1363" s="50" t="str">
        <f>VLOOKUP(B1363,辅助信息!E:M,9,FALSE)</f>
        <v>ZTWM-CDGS-XS-2024-0248-五冶钢构-南充市医学院项目</v>
      </c>
      <c r="R1363" s="105" t="str">
        <f>_xlfn._xlws.FILTER(辅助信息!D:D,辅助信息!E:E=B1363)</f>
        <v>五冶钢构南充医学科学产业园建设项目</v>
      </c>
    </row>
    <row r="1364" hidden="1" spans="2:18">
      <c r="B1364" s="28" t="s">
        <v>72</v>
      </c>
      <c r="C1364" s="58">
        <v>45782</v>
      </c>
      <c r="D1364" s="28" t="str">
        <f>VLOOKUP(B1364,辅助信息!E:K,7,FALSE)</f>
        <v>JWDDCD2025051000019</v>
      </c>
      <c r="E1364" s="28" t="str">
        <f>VLOOKUP(F1364,辅助信息!A:B,2,FALSE)</f>
        <v>盘螺</v>
      </c>
      <c r="F1364" s="28" t="s">
        <v>49</v>
      </c>
      <c r="G1364" s="24">
        <v>5</v>
      </c>
      <c r="H1364" s="24" t="str">
        <f>_xlfn.XLOOKUP(C1364&amp;F1364&amp;I1364&amp;J1364,'[1]2025年已发货'!$F:$F&amp;'[1]2025年已发货'!$C:$C&amp;'[1]2025年已发货'!$G:$G&amp;'[1]2025年已发货'!$H:$H,'[1]2025年已发货'!$E:$E,"未发货")</f>
        <v>未发货</v>
      </c>
      <c r="I1364" s="28" t="str">
        <f>VLOOKUP(B1364,辅助信息!E:I,3,FALSE)</f>
        <v>(五冶钢构医学科学产业园建设项目房建二部-网羽馆（6-5）)四川省南充市顺庆区搬罾街道学府大道二段</v>
      </c>
      <c r="J1364" s="28" t="str">
        <f>VLOOKUP(B1364,辅助信息!E:I,4,FALSE)</f>
        <v>安南</v>
      </c>
      <c r="K1364" s="28">
        <f>VLOOKUP(J1364,辅助信息!H:I,2,FALSE)</f>
        <v>19950525030</v>
      </c>
      <c r="L1364" s="96" t="str">
        <f>VLOOKUP(B1364,辅助信息!E:J,6,FALSE)</f>
        <v>送货单：送货单位：南充思临新材料科技有限公司,收货单位：五冶集团川北(南充)建设有限公司,项目名称：南充医学科学产业园,送货车型13米,装货前联系收货人核实到场规格</v>
      </c>
      <c r="M1364" s="79">
        <v>45780</v>
      </c>
      <c r="O1364" s="49">
        <f ca="1" t="shared" si="63"/>
        <v>0</v>
      </c>
      <c r="P1364" s="49">
        <f ca="1" t="shared" si="64"/>
        <v>56</v>
      </c>
      <c r="Q1364" s="50" t="str">
        <f>VLOOKUP(B1364,辅助信息!E:M,9,FALSE)</f>
        <v>ZTWM-CDGS-XS-2024-0248-五冶钢构-南充市医学院项目</v>
      </c>
      <c r="R1364" s="105" t="str">
        <f>_xlfn._xlws.FILTER(辅助信息!D:D,辅助信息!E:E=B1364)</f>
        <v>五冶钢构南充医学科学产业园建设项目</v>
      </c>
    </row>
    <row r="1365" hidden="1" spans="2:18">
      <c r="B1365" s="28" t="s">
        <v>72</v>
      </c>
      <c r="C1365" s="58">
        <v>45782</v>
      </c>
      <c r="D1365" s="28" t="str">
        <f>VLOOKUP(B1365,辅助信息!E:K,7,FALSE)</f>
        <v>JWDDCD2025051000019</v>
      </c>
      <c r="E1365" s="28" t="str">
        <f>VLOOKUP(F1365,辅助信息!A:B,2,FALSE)</f>
        <v>盘螺</v>
      </c>
      <c r="F1365" s="28" t="s">
        <v>40</v>
      </c>
      <c r="G1365" s="24">
        <v>2.5</v>
      </c>
      <c r="H1365" s="24" t="str">
        <f>_xlfn.XLOOKUP(C1365&amp;F1365&amp;I1365&amp;J1365,'[1]2025年已发货'!$F:$F&amp;'[1]2025年已发货'!$C:$C&amp;'[1]2025年已发货'!$G:$G&amp;'[1]2025年已发货'!$H:$H,'[1]2025年已发货'!$E:$E,"未发货")</f>
        <v>未发货</v>
      </c>
      <c r="I1365" s="28" t="str">
        <f>VLOOKUP(B1365,辅助信息!E:I,3,FALSE)</f>
        <v>(五冶钢构医学科学产业园建设项目房建二部-网羽馆（6-5）)四川省南充市顺庆区搬罾街道学府大道二段</v>
      </c>
      <c r="J1365" s="28" t="str">
        <f>VLOOKUP(B1365,辅助信息!E:I,4,FALSE)</f>
        <v>安南</v>
      </c>
      <c r="K1365" s="28">
        <f>VLOOKUP(J1365,辅助信息!H:I,2,FALSE)</f>
        <v>19950525030</v>
      </c>
      <c r="L1365" s="96" t="str">
        <f>VLOOKUP(B1365,辅助信息!E:J,6,FALSE)</f>
        <v>送货单：送货单位：南充思临新材料科技有限公司,收货单位：五冶集团川北(南充)建设有限公司,项目名称：南充医学科学产业园,送货车型13米,装货前联系收货人核实到场规格</v>
      </c>
      <c r="M1365" s="79">
        <v>45780</v>
      </c>
      <c r="O1365" s="49">
        <f ca="1" t="shared" si="63"/>
        <v>0</v>
      </c>
      <c r="P1365" s="49">
        <f ca="1" t="shared" si="64"/>
        <v>56</v>
      </c>
      <c r="Q1365" s="50" t="str">
        <f>VLOOKUP(B1365,辅助信息!E:M,9,FALSE)</f>
        <v>ZTWM-CDGS-XS-2024-0248-五冶钢构-南充市医学院项目</v>
      </c>
      <c r="R1365" s="105" t="str">
        <f>_xlfn._xlws.FILTER(辅助信息!D:D,辅助信息!E:E=B1365)</f>
        <v>五冶钢构南充医学科学产业园建设项目</v>
      </c>
    </row>
    <row r="1366" hidden="1" spans="2:18">
      <c r="B1366" s="28" t="s">
        <v>72</v>
      </c>
      <c r="C1366" s="58">
        <v>45782</v>
      </c>
      <c r="D1366" s="28" t="str">
        <f>VLOOKUP(B1366,辅助信息!E:K,7,FALSE)</f>
        <v>JWDDCD2025051000019</v>
      </c>
      <c r="E1366" s="28" t="str">
        <f>VLOOKUP(F1366,辅助信息!A:B,2,FALSE)</f>
        <v>螺纹钢</v>
      </c>
      <c r="F1366" s="28" t="s">
        <v>27</v>
      </c>
      <c r="G1366" s="24">
        <v>25</v>
      </c>
      <c r="H1366" s="24" t="str">
        <f>_xlfn.XLOOKUP(C1366&amp;F1366&amp;I1366&amp;J1366,'[1]2025年已发货'!$F:$F&amp;'[1]2025年已发货'!$C:$C&amp;'[1]2025年已发货'!$G:$G&amp;'[1]2025年已发货'!$H:$H,'[1]2025年已发货'!$E:$E,"未发货")</f>
        <v>未发货</v>
      </c>
      <c r="I1366" s="28" t="str">
        <f>VLOOKUP(B1366,辅助信息!E:I,3,FALSE)</f>
        <v>(五冶钢构医学科学产业园建设项目房建二部-网羽馆（6-5）)四川省南充市顺庆区搬罾街道学府大道二段</v>
      </c>
      <c r="J1366" s="28" t="str">
        <f>VLOOKUP(B1366,辅助信息!E:I,4,FALSE)</f>
        <v>安南</v>
      </c>
      <c r="K1366" s="28">
        <f>VLOOKUP(J1366,辅助信息!H:I,2,FALSE)</f>
        <v>19950525030</v>
      </c>
      <c r="L1366" s="96" t="str">
        <f>VLOOKUP(B1366,辅助信息!E:J,6,FALSE)</f>
        <v>送货单：送货单位：南充思临新材料科技有限公司,收货单位：五冶集团川北(南充)建设有限公司,项目名称：南充医学科学产业园,送货车型13米,装货前联系收货人核实到场规格</v>
      </c>
      <c r="M1366" s="79">
        <v>45780</v>
      </c>
      <c r="O1366" s="49">
        <f ca="1" t="shared" si="63"/>
        <v>0</v>
      </c>
      <c r="P1366" s="49">
        <f ca="1" t="shared" si="64"/>
        <v>56</v>
      </c>
      <c r="Q1366" s="50" t="str">
        <f>VLOOKUP(B1366,辅助信息!E:M,9,FALSE)</f>
        <v>ZTWM-CDGS-XS-2024-0248-五冶钢构-南充市医学院项目</v>
      </c>
      <c r="R1366" s="105" t="str">
        <f>_xlfn._xlws.FILTER(辅助信息!D:D,辅助信息!E:E=B1366)</f>
        <v>五冶钢构南充医学科学产业园建设项目</v>
      </c>
    </row>
    <row r="1367" hidden="1" spans="2:18">
      <c r="B1367" s="28" t="s">
        <v>81</v>
      </c>
      <c r="C1367" s="58">
        <v>45780</v>
      </c>
      <c r="D1367" s="28" t="str">
        <f>VLOOKUP(B1367,辅助信息!E:K,7,FALSE)</f>
        <v>JWDDCD2025060900080</v>
      </c>
      <c r="E1367" s="28" t="str">
        <f>VLOOKUP(F1367,辅助信息!A:B,2,FALSE)</f>
        <v>盘螺</v>
      </c>
      <c r="F1367" s="28" t="s">
        <v>49</v>
      </c>
      <c r="G1367" s="24">
        <v>2</v>
      </c>
      <c r="H1367" s="24" t="str">
        <f>_xlfn.XLOOKUP(C1367&amp;F1367&amp;I1367&amp;J1367,'[1]2025年已发货'!$F:$F&amp;'[1]2025年已发货'!$C:$C&amp;'[1]2025年已发货'!$G:$G&amp;'[1]2025年已发货'!$H:$H,'[1]2025年已发货'!$E:$E,"未发货")</f>
        <v>未发货</v>
      </c>
      <c r="I1367" s="28" t="str">
        <f>VLOOKUP(B1367,辅助信息!E:I,3,FALSE)</f>
        <v>（华西简阳西城嘉苑）四川省成都市简阳市简城街道高屋村</v>
      </c>
      <c r="J1367" s="28" t="str">
        <f>VLOOKUP(B1367,辅助信息!E:I,4,FALSE)</f>
        <v>张瀚镭</v>
      </c>
      <c r="K1367" s="28">
        <f>VLOOKUP(J1367,辅助信息!H:I,2,FALSE)</f>
        <v>15884666220</v>
      </c>
      <c r="L1367" s="96" t="str">
        <f>VLOOKUP(B1367,辅助信息!E:J,6,FALSE)</f>
        <v>优先威钢发货,我方卸车,新老国标钢厂不加价可直发，因陕钢多次出现磅差，项目拒绝使用</v>
      </c>
      <c r="M1367" s="79">
        <v>45782</v>
      </c>
      <c r="O1367" s="49">
        <f ca="1" t="shared" ref="O1367:O1378" si="65">IF(OR(M1367="",N1367&lt;&gt;""),"",MAX(M1367-TODAY(),0))</f>
        <v>0</v>
      </c>
      <c r="P1367" s="49">
        <f ca="1" t="shared" ref="P1367:P1378" si="66">IF(M1367="","",IF(N1367&lt;&gt;"",MAX(N1367-M1367,0),IF(TODAY()&gt;M1367,TODAY()-M1367,0)))</f>
        <v>54</v>
      </c>
      <c r="Q1367" s="50" t="str">
        <f>VLOOKUP(B1367,辅助信息!E:M,9,FALSE)</f>
        <v>ZTWM-CDGS-XS-2024-0030-华西集采-简州大道</v>
      </c>
      <c r="R1367" s="105" t="str">
        <f>_xlfn._xlws.FILTER(辅助信息!D:D,辅助信息!E:E=B1367)</f>
        <v>华西简阳西城嘉苑</v>
      </c>
    </row>
    <row r="1368" hidden="1" spans="2:18">
      <c r="B1368" s="28" t="s">
        <v>81</v>
      </c>
      <c r="C1368" s="58">
        <v>45780</v>
      </c>
      <c r="D1368" s="28" t="str">
        <f>VLOOKUP(B1368,辅助信息!E:K,7,FALSE)</f>
        <v>JWDDCD2025060900080</v>
      </c>
      <c r="E1368" s="28" t="str">
        <f>VLOOKUP(F1368,辅助信息!A:B,2,FALSE)</f>
        <v>盘螺</v>
      </c>
      <c r="F1368" s="28" t="s">
        <v>40</v>
      </c>
      <c r="G1368" s="24">
        <v>6</v>
      </c>
      <c r="H1368" s="24" t="str">
        <f>_xlfn.XLOOKUP(C1368&amp;F1368&amp;I1368&amp;J1368,'[1]2025年已发货'!$F:$F&amp;'[1]2025年已发货'!$C:$C&amp;'[1]2025年已发货'!$G:$G&amp;'[1]2025年已发货'!$H:$H,'[1]2025年已发货'!$E:$E,"未发货")</f>
        <v>未发货</v>
      </c>
      <c r="I1368" s="28" t="str">
        <f>VLOOKUP(B1368,辅助信息!E:I,3,FALSE)</f>
        <v>（华西简阳西城嘉苑）四川省成都市简阳市简城街道高屋村</v>
      </c>
      <c r="J1368" s="28" t="str">
        <f>VLOOKUP(B1368,辅助信息!E:I,4,FALSE)</f>
        <v>张瀚镭</v>
      </c>
      <c r="K1368" s="28">
        <f>VLOOKUP(J1368,辅助信息!H:I,2,FALSE)</f>
        <v>15884666220</v>
      </c>
      <c r="L1368" s="96" t="str">
        <f>VLOOKUP(B1368,辅助信息!E:J,6,FALSE)</f>
        <v>优先威钢发货,我方卸车,新老国标钢厂不加价可直发，因陕钢多次出现磅差，项目拒绝使用</v>
      </c>
      <c r="M1368" s="79">
        <v>45782</v>
      </c>
      <c r="O1368" s="49">
        <f ca="1" t="shared" si="65"/>
        <v>0</v>
      </c>
      <c r="P1368" s="49">
        <f ca="1" t="shared" si="66"/>
        <v>54</v>
      </c>
      <c r="Q1368" s="50" t="str">
        <f>VLOOKUP(B1368,辅助信息!E:M,9,FALSE)</f>
        <v>ZTWM-CDGS-XS-2024-0030-华西集采-简州大道</v>
      </c>
      <c r="R1368" s="105" t="str">
        <f>_xlfn._xlws.FILTER(辅助信息!D:D,辅助信息!E:E=B1368)</f>
        <v>华西简阳西城嘉苑</v>
      </c>
    </row>
    <row r="1369" hidden="1" spans="2:18">
      <c r="B1369" s="28" t="s">
        <v>81</v>
      </c>
      <c r="C1369" s="58">
        <v>45780</v>
      </c>
      <c r="D1369" s="28" t="str">
        <f>VLOOKUP(B1369,辅助信息!E:K,7,FALSE)</f>
        <v>JWDDCD2025060900080</v>
      </c>
      <c r="E1369" s="28" t="str">
        <f>VLOOKUP(F1369,辅助信息!A:B,2,FALSE)</f>
        <v>盘螺</v>
      </c>
      <c r="F1369" s="28" t="s">
        <v>41</v>
      </c>
      <c r="G1369" s="24">
        <v>35</v>
      </c>
      <c r="H1369" s="24" t="str">
        <f>_xlfn.XLOOKUP(C1369&amp;F1369&amp;I1369&amp;J1369,'[1]2025年已发货'!$F:$F&amp;'[1]2025年已发货'!$C:$C&amp;'[1]2025年已发货'!$G:$G&amp;'[1]2025年已发货'!$H:$H,'[1]2025年已发货'!$E:$E,"未发货")</f>
        <v>未发货</v>
      </c>
      <c r="I1369" s="28" t="str">
        <f>VLOOKUP(B1369,辅助信息!E:I,3,FALSE)</f>
        <v>（华西简阳西城嘉苑）四川省成都市简阳市简城街道高屋村</v>
      </c>
      <c r="J1369" s="28" t="str">
        <f>VLOOKUP(B1369,辅助信息!E:I,4,FALSE)</f>
        <v>张瀚镭</v>
      </c>
      <c r="K1369" s="28">
        <f>VLOOKUP(J1369,辅助信息!H:I,2,FALSE)</f>
        <v>15884666220</v>
      </c>
      <c r="L1369" s="96" t="str">
        <f>VLOOKUP(B1369,辅助信息!E:J,6,FALSE)</f>
        <v>优先威钢发货,我方卸车,新老国标钢厂不加价可直发，因陕钢多次出现磅差，项目拒绝使用</v>
      </c>
      <c r="M1369" s="79">
        <v>45782</v>
      </c>
      <c r="O1369" s="49">
        <f ca="1" t="shared" si="65"/>
        <v>0</v>
      </c>
      <c r="P1369" s="49">
        <f ca="1" t="shared" si="66"/>
        <v>54</v>
      </c>
      <c r="Q1369" s="50" t="str">
        <f>VLOOKUP(B1369,辅助信息!E:M,9,FALSE)</f>
        <v>ZTWM-CDGS-XS-2024-0030-华西集采-简州大道</v>
      </c>
      <c r="R1369" s="105" t="str">
        <f>_xlfn._xlws.FILTER(辅助信息!D:D,辅助信息!E:E=B1369)</f>
        <v>华西简阳西城嘉苑</v>
      </c>
    </row>
    <row r="1370" hidden="1" spans="2:18">
      <c r="B1370" s="28" t="s">
        <v>81</v>
      </c>
      <c r="C1370" s="58">
        <v>45780</v>
      </c>
      <c r="D1370" s="28" t="str">
        <f>VLOOKUP(B1370,辅助信息!E:K,7,FALSE)</f>
        <v>JWDDCD2025060900080</v>
      </c>
      <c r="E1370" s="28" t="str">
        <f>VLOOKUP(F1370,辅助信息!A:B,2,FALSE)</f>
        <v>螺纹钢</v>
      </c>
      <c r="F1370" s="28" t="s">
        <v>27</v>
      </c>
      <c r="G1370" s="24">
        <v>25</v>
      </c>
      <c r="H1370" s="24">
        <f>_xlfn.XLOOKUP(C1370&amp;F1370&amp;I1370&amp;J1370,'[1]2025年已发货'!$F:$F&amp;'[1]2025年已发货'!$C:$C&amp;'[1]2025年已发货'!$G:$G&amp;'[1]2025年已发货'!$H:$H,'[1]2025年已发货'!$E:$E,"未发货")</f>
        <v>21</v>
      </c>
      <c r="I1370" s="28" t="str">
        <f>VLOOKUP(B1370,辅助信息!E:I,3,FALSE)</f>
        <v>（华西简阳西城嘉苑）四川省成都市简阳市简城街道高屋村</v>
      </c>
      <c r="J1370" s="28" t="str">
        <f>VLOOKUP(B1370,辅助信息!E:I,4,FALSE)</f>
        <v>张瀚镭</v>
      </c>
      <c r="K1370" s="28">
        <f>VLOOKUP(J1370,辅助信息!H:I,2,FALSE)</f>
        <v>15884666220</v>
      </c>
      <c r="L1370" s="96" t="str">
        <f>VLOOKUP(B1370,辅助信息!E:J,6,FALSE)</f>
        <v>优先威钢发货,我方卸车,新老国标钢厂不加价可直发，因陕钢多次出现磅差，项目拒绝使用</v>
      </c>
      <c r="M1370" s="79">
        <v>45782</v>
      </c>
      <c r="O1370" s="49">
        <f ca="1" t="shared" si="65"/>
        <v>0</v>
      </c>
      <c r="P1370" s="49">
        <f ca="1" t="shared" si="66"/>
        <v>54</v>
      </c>
      <c r="Q1370" s="50" t="str">
        <f>VLOOKUP(B1370,辅助信息!E:M,9,FALSE)</f>
        <v>ZTWM-CDGS-XS-2024-0030-华西集采-简州大道</v>
      </c>
      <c r="R1370" s="105" t="str">
        <f>_xlfn._xlws.FILTER(辅助信息!D:D,辅助信息!E:E=B1370)</f>
        <v>华西简阳西城嘉苑</v>
      </c>
    </row>
    <row r="1371" hidden="1" spans="2:18">
      <c r="B1371" s="28" t="s">
        <v>81</v>
      </c>
      <c r="C1371" s="58">
        <v>45780</v>
      </c>
      <c r="D1371" s="28" t="str">
        <f>VLOOKUP(B1371,辅助信息!E:K,7,FALSE)</f>
        <v>JWDDCD2025060900080</v>
      </c>
      <c r="E1371" s="28" t="str">
        <f>VLOOKUP(F1371,辅助信息!A:B,2,FALSE)</f>
        <v>螺纹钢</v>
      </c>
      <c r="F1371" s="28" t="s">
        <v>19</v>
      </c>
      <c r="G1371" s="24">
        <v>8</v>
      </c>
      <c r="H1371" s="24">
        <f>_xlfn.XLOOKUP(C1371&amp;F1371&amp;I1371&amp;J1371,'[1]2025年已发货'!$F:$F&amp;'[1]2025年已发货'!$C:$C&amp;'[1]2025年已发货'!$G:$G&amp;'[1]2025年已发货'!$H:$H,'[1]2025年已发货'!$E:$E,"未发货")</f>
        <v>9</v>
      </c>
      <c r="I1371" s="28" t="str">
        <f>VLOOKUP(B1371,辅助信息!E:I,3,FALSE)</f>
        <v>（华西简阳西城嘉苑）四川省成都市简阳市简城街道高屋村</v>
      </c>
      <c r="J1371" s="28" t="str">
        <f>VLOOKUP(B1371,辅助信息!E:I,4,FALSE)</f>
        <v>张瀚镭</v>
      </c>
      <c r="K1371" s="28">
        <f>VLOOKUP(J1371,辅助信息!H:I,2,FALSE)</f>
        <v>15884666220</v>
      </c>
      <c r="L1371" s="96" t="str">
        <f>VLOOKUP(B1371,辅助信息!E:J,6,FALSE)</f>
        <v>优先威钢发货,我方卸车,新老国标钢厂不加价可直发，因陕钢多次出现磅差，项目拒绝使用</v>
      </c>
      <c r="M1371" s="79">
        <v>45782</v>
      </c>
      <c r="O1371" s="49">
        <f ca="1" t="shared" si="65"/>
        <v>0</v>
      </c>
      <c r="P1371" s="49">
        <f ca="1" t="shared" si="66"/>
        <v>54</v>
      </c>
      <c r="Q1371" s="50" t="str">
        <f>VLOOKUP(B1371,辅助信息!E:M,9,FALSE)</f>
        <v>ZTWM-CDGS-XS-2024-0030-华西集采-简州大道</v>
      </c>
      <c r="R1371" s="105" t="str">
        <f>_xlfn._xlws.FILTER(辅助信息!D:D,辅助信息!E:E=B1371)</f>
        <v>华西简阳西城嘉苑</v>
      </c>
    </row>
    <row r="1372" hidden="1" spans="2:18">
      <c r="B1372" s="28" t="s">
        <v>81</v>
      </c>
      <c r="C1372" s="58">
        <v>45780</v>
      </c>
      <c r="D1372" s="28" t="str">
        <f>VLOOKUP(B1372,辅助信息!E:K,7,FALSE)</f>
        <v>JWDDCD2025060900080</v>
      </c>
      <c r="E1372" s="28" t="str">
        <f>VLOOKUP(F1372,辅助信息!A:B,2,FALSE)</f>
        <v>螺纹钢</v>
      </c>
      <c r="F1372" s="28" t="s">
        <v>32</v>
      </c>
      <c r="G1372" s="24">
        <v>78</v>
      </c>
      <c r="H1372" s="24">
        <f>_xlfn.XLOOKUP(C1372&amp;F1372&amp;I1372&amp;J1372,'[1]2025年已发货'!$F:$F&amp;'[1]2025年已发货'!$C:$C&amp;'[1]2025年已发货'!$G:$G&amp;'[1]2025年已发货'!$H:$H,'[1]2025年已发货'!$E:$E,"未发货")</f>
        <v>63</v>
      </c>
      <c r="I1372" s="28" t="str">
        <f>VLOOKUP(B1372,辅助信息!E:I,3,FALSE)</f>
        <v>（华西简阳西城嘉苑）四川省成都市简阳市简城街道高屋村</v>
      </c>
      <c r="J1372" s="28" t="str">
        <f>VLOOKUP(B1372,辅助信息!E:I,4,FALSE)</f>
        <v>张瀚镭</v>
      </c>
      <c r="K1372" s="28">
        <f>VLOOKUP(J1372,辅助信息!H:I,2,FALSE)</f>
        <v>15884666220</v>
      </c>
      <c r="L1372" s="96" t="str">
        <f>VLOOKUP(B1372,辅助信息!E:J,6,FALSE)</f>
        <v>优先威钢发货,我方卸车,新老国标钢厂不加价可直发，因陕钢多次出现磅差，项目拒绝使用</v>
      </c>
      <c r="M1372" s="79">
        <v>45782</v>
      </c>
      <c r="O1372" s="49">
        <f ca="1" t="shared" si="65"/>
        <v>0</v>
      </c>
      <c r="P1372" s="49">
        <f ca="1" t="shared" si="66"/>
        <v>54</v>
      </c>
      <c r="Q1372" s="50" t="str">
        <f>VLOOKUP(B1372,辅助信息!E:M,9,FALSE)</f>
        <v>ZTWM-CDGS-XS-2024-0030-华西集采-简州大道</v>
      </c>
      <c r="R1372" s="105" t="str">
        <f>_xlfn._xlws.FILTER(辅助信息!D:D,辅助信息!E:E=B1372)</f>
        <v>华西简阳西城嘉苑</v>
      </c>
    </row>
    <row r="1373" hidden="1" spans="2:18">
      <c r="B1373" s="28" t="s">
        <v>81</v>
      </c>
      <c r="C1373" s="58">
        <v>45780</v>
      </c>
      <c r="D1373" s="28" t="str">
        <f>VLOOKUP(B1373,辅助信息!E:K,7,FALSE)</f>
        <v>JWDDCD2025060900080</v>
      </c>
      <c r="E1373" s="28" t="str">
        <f>VLOOKUP(F1373,辅助信息!A:B,2,FALSE)</f>
        <v>螺纹钢</v>
      </c>
      <c r="F1373" s="28" t="s">
        <v>30</v>
      </c>
      <c r="G1373" s="24">
        <v>2</v>
      </c>
      <c r="H1373" s="24" t="str">
        <f>_xlfn.XLOOKUP(C1373&amp;F1373&amp;I1373&amp;J1373,'[1]2025年已发货'!$F:$F&amp;'[1]2025年已发货'!$C:$C&amp;'[1]2025年已发货'!$G:$G&amp;'[1]2025年已发货'!$H:$H,'[1]2025年已发货'!$E:$E,"未发货")</f>
        <v>未发货</v>
      </c>
      <c r="I1373" s="28" t="str">
        <f>VLOOKUP(B1373,辅助信息!E:I,3,FALSE)</f>
        <v>（华西简阳西城嘉苑）四川省成都市简阳市简城街道高屋村</v>
      </c>
      <c r="J1373" s="28" t="str">
        <f>VLOOKUP(B1373,辅助信息!E:I,4,FALSE)</f>
        <v>张瀚镭</v>
      </c>
      <c r="K1373" s="28">
        <f>VLOOKUP(J1373,辅助信息!H:I,2,FALSE)</f>
        <v>15884666220</v>
      </c>
      <c r="L1373" s="96" t="str">
        <f>VLOOKUP(B1373,辅助信息!E:J,6,FALSE)</f>
        <v>优先威钢发货,我方卸车,新老国标钢厂不加价可直发，因陕钢多次出现磅差，项目拒绝使用</v>
      </c>
      <c r="M1373" s="79">
        <v>45782</v>
      </c>
      <c r="O1373" s="49">
        <f ca="1" t="shared" si="65"/>
        <v>0</v>
      </c>
      <c r="P1373" s="49">
        <f ca="1" t="shared" si="66"/>
        <v>54</v>
      </c>
      <c r="Q1373" s="50" t="str">
        <f>VLOOKUP(B1373,辅助信息!E:M,9,FALSE)</f>
        <v>ZTWM-CDGS-XS-2024-0030-华西集采-简州大道</v>
      </c>
      <c r="R1373" s="105" t="str">
        <f>_xlfn._xlws.FILTER(辅助信息!D:D,辅助信息!E:E=B1373)</f>
        <v>华西简阳西城嘉苑</v>
      </c>
    </row>
    <row r="1374" hidden="1" spans="2:18">
      <c r="B1374" s="28" t="s">
        <v>81</v>
      </c>
      <c r="C1374" s="58">
        <v>45780</v>
      </c>
      <c r="D1374" s="28" t="str">
        <f>VLOOKUP(B1374,辅助信息!E:K,7,FALSE)</f>
        <v>JWDDCD2025060900080</v>
      </c>
      <c r="E1374" s="28" t="str">
        <f>VLOOKUP(F1374,辅助信息!A:B,2,FALSE)</f>
        <v>螺纹钢</v>
      </c>
      <c r="F1374" s="28" t="s">
        <v>33</v>
      </c>
      <c r="G1374" s="24">
        <v>10</v>
      </c>
      <c r="H1374" s="24">
        <f>_xlfn.XLOOKUP(C1374&amp;F1374&amp;I1374&amp;J1374,'[1]2025年已发货'!$F:$F&amp;'[1]2025年已发货'!$C:$C&amp;'[1]2025年已发货'!$G:$G&amp;'[1]2025年已发货'!$H:$H,'[1]2025年已发货'!$E:$E,"未发货")</f>
        <v>9</v>
      </c>
      <c r="I1374" s="28" t="str">
        <f>VLOOKUP(B1374,辅助信息!E:I,3,FALSE)</f>
        <v>（华西简阳西城嘉苑）四川省成都市简阳市简城街道高屋村</v>
      </c>
      <c r="J1374" s="28" t="str">
        <f>VLOOKUP(B1374,辅助信息!E:I,4,FALSE)</f>
        <v>张瀚镭</v>
      </c>
      <c r="K1374" s="28">
        <f>VLOOKUP(J1374,辅助信息!H:I,2,FALSE)</f>
        <v>15884666220</v>
      </c>
      <c r="L1374" s="96" t="str">
        <f>VLOOKUP(B1374,辅助信息!E:J,6,FALSE)</f>
        <v>优先威钢发货,我方卸车,新老国标钢厂不加价可直发，因陕钢多次出现磅差，项目拒绝使用</v>
      </c>
      <c r="M1374" s="79">
        <v>45782</v>
      </c>
      <c r="O1374" s="49">
        <f ca="1" t="shared" si="65"/>
        <v>0</v>
      </c>
      <c r="P1374" s="49">
        <f ca="1" t="shared" si="66"/>
        <v>54</v>
      </c>
      <c r="Q1374" s="50" t="str">
        <f>VLOOKUP(B1374,辅助信息!E:M,9,FALSE)</f>
        <v>ZTWM-CDGS-XS-2024-0030-华西集采-简州大道</v>
      </c>
      <c r="R1374" s="105" t="str">
        <f>_xlfn._xlws.FILTER(辅助信息!D:D,辅助信息!E:E=B1374)</f>
        <v>华西简阳西城嘉苑</v>
      </c>
    </row>
    <row r="1375" hidden="1" spans="2:18">
      <c r="B1375" s="28" t="s">
        <v>81</v>
      </c>
      <c r="C1375" s="58">
        <v>45780</v>
      </c>
      <c r="D1375" s="28" t="str">
        <f>VLOOKUP(B1375,辅助信息!E:K,7,FALSE)</f>
        <v>JWDDCD2025060900080</v>
      </c>
      <c r="E1375" s="28" t="str">
        <f>VLOOKUP(F1375,辅助信息!A:B,2,FALSE)</f>
        <v>螺纹钢</v>
      </c>
      <c r="F1375" s="28" t="s">
        <v>28</v>
      </c>
      <c r="G1375" s="24">
        <v>6</v>
      </c>
      <c r="H1375" s="24">
        <f>_xlfn.XLOOKUP(C1375&amp;F1375&amp;I1375&amp;J1375,'[1]2025年已发货'!$F:$F&amp;'[1]2025年已发货'!$C:$C&amp;'[1]2025年已发货'!$G:$G&amp;'[1]2025年已发货'!$H:$H,'[1]2025年已发货'!$E:$E,"未发货")</f>
        <v>6</v>
      </c>
      <c r="I1375" s="28" t="str">
        <f>VLOOKUP(B1375,辅助信息!E:I,3,FALSE)</f>
        <v>（华西简阳西城嘉苑）四川省成都市简阳市简城街道高屋村</v>
      </c>
      <c r="J1375" s="28" t="str">
        <f>VLOOKUP(B1375,辅助信息!E:I,4,FALSE)</f>
        <v>张瀚镭</v>
      </c>
      <c r="K1375" s="28">
        <f>VLOOKUP(J1375,辅助信息!H:I,2,FALSE)</f>
        <v>15884666220</v>
      </c>
      <c r="L1375" s="96" t="str">
        <f>VLOOKUP(B1375,辅助信息!E:J,6,FALSE)</f>
        <v>优先威钢发货,我方卸车,新老国标钢厂不加价可直发，因陕钢多次出现磅差，项目拒绝使用</v>
      </c>
      <c r="M1375" s="79">
        <v>45782</v>
      </c>
      <c r="O1375" s="49">
        <f ca="1" t="shared" si="65"/>
        <v>0</v>
      </c>
      <c r="P1375" s="49">
        <f ca="1" t="shared" si="66"/>
        <v>54</v>
      </c>
      <c r="Q1375" s="50" t="str">
        <f>VLOOKUP(B1375,辅助信息!E:M,9,FALSE)</f>
        <v>ZTWM-CDGS-XS-2024-0030-华西集采-简州大道</v>
      </c>
      <c r="R1375" s="105" t="str">
        <f>_xlfn._xlws.FILTER(辅助信息!D:D,辅助信息!E:E=B1375)</f>
        <v>华西简阳西城嘉苑</v>
      </c>
    </row>
    <row r="1376" hidden="1" spans="2:18">
      <c r="B1376" s="28" t="s">
        <v>81</v>
      </c>
      <c r="C1376" s="58">
        <v>45780</v>
      </c>
      <c r="D1376" s="28" t="str">
        <f>VLOOKUP(B1376,辅助信息!E:K,7,FALSE)</f>
        <v>JWDDCD2025060900080</v>
      </c>
      <c r="E1376" s="28" t="str">
        <f>VLOOKUP(F1376,辅助信息!A:B,2,FALSE)</f>
        <v>螺纹钢</v>
      </c>
      <c r="F1376" s="28" t="s">
        <v>18</v>
      </c>
      <c r="G1376" s="24">
        <v>13</v>
      </c>
      <c r="H1376" s="24" t="str">
        <f>_xlfn.XLOOKUP(C1376&amp;F1376&amp;I1376&amp;J1376,'[1]2025年已发货'!$F:$F&amp;'[1]2025年已发货'!$C:$C&amp;'[1]2025年已发货'!$G:$G&amp;'[1]2025年已发货'!$H:$H,'[1]2025年已发货'!$E:$E,"未发货")</f>
        <v>未发货</v>
      </c>
      <c r="I1376" s="28" t="str">
        <f>VLOOKUP(B1376,辅助信息!E:I,3,FALSE)</f>
        <v>（华西简阳西城嘉苑）四川省成都市简阳市简城街道高屋村</v>
      </c>
      <c r="J1376" s="28" t="str">
        <f>VLOOKUP(B1376,辅助信息!E:I,4,FALSE)</f>
        <v>张瀚镭</v>
      </c>
      <c r="K1376" s="28">
        <f>VLOOKUP(J1376,辅助信息!H:I,2,FALSE)</f>
        <v>15884666220</v>
      </c>
      <c r="L1376" s="96" t="str">
        <f>VLOOKUP(B1376,辅助信息!E:J,6,FALSE)</f>
        <v>优先威钢发货,我方卸车,新老国标钢厂不加价可直发，因陕钢多次出现磅差，项目拒绝使用</v>
      </c>
      <c r="M1376" s="79">
        <v>45782</v>
      </c>
      <c r="O1376" s="49">
        <f ca="1" t="shared" si="65"/>
        <v>0</v>
      </c>
      <c r="P1376" s="49">
        <f ca="1" t="shared" si="66"/>
        <v>54</v>
      </c>
      <c r="Q1376" s="50" t="str">
        <f>VLOOKUP(B1376,辅助信息!E:M,9,FALSE)</f>
        <v>ZTWM-CDGS-XS-2024-0030-华西集采-简州大道</v>
      </c>
      <c r="R1376" s="105" t="str">
        <f>_xlfn._xlws.FILTER(辅助信息!D:D,辅助信息!E:E=B1376)</f>
        <v>华西简阳西城嘉苑</v>
      </c>
    </row>
    <row r="1377" hidden="1" spans="2:18">
      <c r="B1377" s="28" t="s">
        <v>106</v>
      </c>
      <c r="C1377" s="58">
        <v>45782</v>
      </c>
      <c r="D1377" s="28" t="str">
        <f>VLOOKUP(B1377,辅助信息!E:K,7,FALSE)</f>
        <v>JWDDCD2024101600133</v>
      </c>
      <c r="E1377" s="28" t="str">
        <f>VLOOKUP(F1377,辅助信息!A:B,2,FALSE)</f>
        <v>盘螺</v>
      </c>
      <c r="F1377" s="28" t="s">
        <v>49</v>
      </c>
      <c r="G1377" s="24">
        <v>15</v>
      </c>
      <c r="H1377" s="24" t="str">
        <f>_xlfn.XLOOKUP(C1377&amp;F1377&amp;I1377&amp;J1377,'[1]2025年已发货'!$F:$F&amp;'[1]2025年已发货'!$C:$C&amp;'[1]2025年已发货'!$G:$G&amp;'[1]2025年已发货'!$H:$H,'[1]2025年已发货'!$E:$E,"未发货")</f>
        <v>未发货</v>
      </c>
      <c r="I1377" s="28" t="str">
        <f>VLOOKUP(B1377,辅助信息!E:I,3,FALSE)</f>
        <v>（五冶钢构宜宾高县月江镇建设项目）  四川省宜宾市高县月江镇刚记超市斜对面(还阳组团沪碳二期项目)</v>
      </c>
      <c r="J1377" s="28" t="str">
        <f>VLOOKUP(B1377,辅助信息!E:I,4,FALSE)</f>
        <v>张朝亮</v>
      </c>
      <c r="K1377" s="28">
        <f>VLOOKUP(J1377,辅助信息!H:I,2,FALSE)</f>
        <v>15228205853</v>
      </c>
      <c r="L1377" s="96" t="str">
        <f>VLOOKUP(B1377,辅助信息!E:J,6,FALSE)</f>
        <v>提前联系到场规格</v>
      </c>
      <c r="M1377" s="79">
        <v>45780</v>
      </c>
      <c r="O1377" s="49">
        <f ca="1" t="shared" si="65"/>
        <v>0</v>
      </c>
      <c r="P1377" s="49">
        <f ca="1" t="shared" si="66"/>
        <v>56</v>
      </c>
      <c r="Q1377" s="50" t="str">
        <f>VLOOKUP(B1377,辅助信息!E:M,9,FALSE)</f>
        <v>ZTWM-CDGS-XS-2024-0169-中冶西部钢构-宜宾市南溪区幸福路东路,高县月江镇建设项目</v>
      </c>
      <c r="R1377" s="105" t="str">
        <f>_xlfn._xlws.FILTER(辅助信息!D:D,辅助信息!E:E=B1377)</f>
        <v>五冶钢构-宜宾市南溪区高县月江镇建设项目</v>
      </c>
    </row>
    <row r="1378" hidden="1" spans="2:18">
      <c r="B1378" s="28" t="s">
        <v>106</v>
      </c>
      <c r="C1378" s="58">
        <v>45782</v>
      </c>
      <c r="D1378" s="28" t="str">
        <f>VLOOKUP(B1378,辅助信息!E:K,7,FALSE)</f>
        <v>JWDDCD2024101600133</v>
      </c>
      <c r="E1378" s="28" t="str">
        <f>VLOOKUP(F1378,辅助信息!A:B,2,FALSE)</f>
        <v>盘螺</v>
      </c>
      <c r="F1378" s="28" t="s">
        <v>40</v>
      </c>
      <c r="G1378" s="24">
        <v>20</v>
      </c>
      <c r="H1378" s="24" t="str">
        <f>_xlfn.XLOOKUP(C1378&amp;F1378&amp;I1378&amp;J1378,'[1]2025年已发货'!$F:$F&amp;'[1]2025年已发货'!$C:$C&amp;'[1]2025年已发货'!$G:$G&amp;'[1]2025年已发货'!$H:$H,'[1]2025年已发货'!$E:$E,"未发货")</f>
        <v>未发货</v>
      </c>
      <c r="I1378" s="28" t="str">
        <f>VLOOKUP(B1378,辅助信息!E:I,3,FALSE)</f>
        <v>（五冶钢构宜宾高县月江镇建设项目）  四川省宜宾市高县月江镇刚记超市斜对面(还阳组团沪碳二期项目)</v>
      </c>
      <c r="J1378" s="28" t="str">
        <f>VLOOKUP(B1378,辅助信息!E:I,4,FALSE)</f>
        <v>张朝亮</v>
      </c>
      <c r="K1378" s="28">
        <f>VLOOKUP(J1378,辅助信息!H:I,2,FALSE)</f>
        <v>15228205853</v>
      </c>
      <c r="L1378" s="96" t="str">
        <f>VLOOKUP(B1378,辅助信息!E:J,6,FALSE)</f>
        <v>提前联系到场规格</v>
      </c>
      <c r="M1378" s="79">
        <v>45780</v>
      </c>
      <c r="O1378" s="49">
        <f ca="1" t="shared" si="65"/>
        <v>0</v>
      </c>
      <c r="P1378" s="49">
        <f ca="1" t="shared" si="66"/>
        <v>56</v>
      </c>
      <c r="Q1378" s="50" t="str">
        <f>VLOOKUP(B1378,辅助信息!E:M,9,FALSE)</f>
        <v>ZTWM-CDGS-XS-2024-0169-中冶西部钢构-宜宾市南溪区幸福路东路,高县月江镇建设项目</v>
      </c>
      <c r="R1378" s="105" t="str">
        <f>_xlfn._xlws.FILTER(辅助信息!D:D,辅助信息!E:E=B1378)</f>
        <v>五冶钢构-宜宾市南溪区高县月江镇建设项目</v>
      </c>
    </row>
    <row r="1379" hidden="1" spans="2:18">
      <c r="B1379" s="28" t="s">
        <v>81</v>
      </c>
      <c r="C1379" s="58">
        <v>45783</v>
      </c>
      <c r="D1379" s="28" t="str">
        <f>VLOOKUP(B1379,辅助信息!E:K,7,FALSE)</f>
        <v>JWDDCD2025060900080</v>
      </c>
      <c r="E1379" s="28" t="str">
        <f>VLOOKUP(F1379,辅助信息!A:B,2,FALSE)</f>
        <v>盘螺</v>
      </c>
      <c r="F1379" s="28" t="s">
        <v>26</v>
      </c>
      <c r="G1379" s="24">
        <v>2</v>
      </c>
      <c r="H1379" s="24" t="str">
        <f>_xlfn.XLOOKUP(C1379&amp;F1379&amp;I1379&amp;J1379,'[1]2025年已发货'!$F:$F&amp;'[1]2025年已发货'!$C:$C&amp;'[1]2025年已发货'!$G:$G&amp;'[1]2025年已发货'!$H:$H,'[1]2025年已发货'!$E:$E,"未发货")</f>
        <v>未发货</v>
      </c>
      <c r="I1379" s="28" t="str">
        <f>VLOOKUP(B1379,辅助信息!E:I,3,FALSE)</f>
        <v>（华西简阳西城嘉苑）四川省成都市简阳市简城街道高屋村</v>
      </c>
      <c r="J1379" s="28" t="str">
        <f>VLOOKUP(B1379,辅助信息!E:I,4,FALSE)</f>
        <v>张瀚镭</v>
      </c>
      <c r="K1379" s="28">
        <f>VLOOKUP(J1379,辅助信息!H:I,2,FALSE)</f>
        <v>15884666220</v>
      </c>
      <c r="L1379" s="96" t="str">
        <f>VLOOKUP(B1379,辅助信息!E:J,6,FALSE)</f>
        <v>优先威钢发货,我方卸车,新老国标钢厂不加价可直发，因陕钢多次出现磅差，项目拒绝使用</v>
      </c>
      <c r="M1379" s="79">
        <v>45784</v>
      </c>
      <c r="O1379" s="49">
        <f ca="1" t="shared" ref="O1379:O1407" si="67">IF(OR(M1379="",N1379&lt;&gt;""),"",MAX(M1379-TODAY(),0))</f>
        <v>0</v>
      </c>
      <c r="P1379" s="49">
        <f ca="1" t="shared" ref="P1379:P1407" si="68">IF(M1379="","",IF(N1379&lt;&gt;"",MAX(N1379-M1379,0),IF(TODAY()&gt;M1379,TODAY()-M1379,0)))</f>
        <v>52</v>
      </c>
      <c r="Q1379" s="50" t="str">
        <f>VLOOKUP(B1379,辅助信息!E:M,9,FALSE)</f>
        <v>ZTWM-CDGS-XS-2024-0030-华西集采-简州大道</v>
      </c>
      <c r="R1379" s="105" t="str">
        <f>_xlfn._xlws.FILTER(辅助信息!D:D,辅助信息!E:E=B1379)</f>
        <v>华西简阳西城嘉苑</v>
      </c>
    </row>
    <row r="1380" hidden="1" spans="2:18">
      <c r="B1380" s="28" t="s">
        <v>81</v>
      </c>
      <c r="C1380" s="58">
        <v>45783</v>
      </c>
      <c r="D1380" s="28" t="str">
        <f>VLOOKUP(B1380,辅助信息!E:K,7,FALSE)</f>
        <v>JWDDCD2025060900080</v>
      </c>
      <c r="E1380" s="28" t="str">
        <f>VLOOKUP(F1380,辅助信息!A:B,2,FALSE)</f>
        <v>螺纹钢</v>
      </c>
      <c r="F1380" s="28" t="s">
        <v>19</v>
      </c>
      <c r="G1380" s="24">
        <v>1</v>
      </c>
      <c r="H1380" s="24" t="str">
        <f>_xlfn.XLOOKUP(C1380&amp;F1380&amp;I1380&amp;J1380,'[1]2025年已发货'!$F:$F&amp;'[1]2025年已发货'!$C:$C&amp;'[1]2025年已发货'!$G:$G&amp;'[1]2025年已发货'!$H:$H,'[1]2025年已发货'!$E:$E,"未发货")</f>
        <v>未发货</v>
      </c>
      <c r="I1380" s="28" t="str">
        <f>VLOOKUP(B1380,辅助信息!E:I,3,FALSE)</f>
        <v>（华西简阳西城嘉苑）四川省成都市简阳市简城街道高屋村</v>
      </c>
      <c r="J1380" s="28" t="str">
        <f>VLOOKUP(B1380,辅助信息!E:I,4,FALSE)</f>
        <v>张瀚镭</v>
      </c>
      <c r="K1380" s="28">
        <f>VLOOKUP(J1380,辅助信息!H:I,2,FALSE)</f>
        <v>15884666220</v>
      </c>
      <c r="L1380" s="96" t="str">
        <f>VLOOKUP(B1380,辅助信息!E:J,6,FALSE)</f>
        <v>优先威钢发货,我方卸车,新老国标钢厂不加价可直发，因陕钢多次出现磅差，项目拒绝使用</v>
      </c>
      <c r="M1380" s="79">
        <v>45784</v>
      </c>
      <c r="O1380" s="49">
        <f ca="1" t="shared" si="67"/>
        <v>0</v>
      </c>
      <c r="P1380" s="49">
        <f ca="1" t="shared" si="68"/>
        <v>52</v>
      </c>
      <c r="Q1380" s="50" t="str">
        <f>VLOOKUP(B1380,辅助信息!E:M,9,FALSE)</f>
        <v>ZTWM-CDGS-XS-2024-0030-华西集采-简州大道</v>
      </c>
      <c r="R1380" s="105" t="str">
        <f>_xlfn._xlws.FILTER(辅助信息!D:D,辅助信息!E:E=B1380)</f>
        <v>华西简阳西城嘉苑</v>
      </c>
    </row>
    <row r="1381" hidden="1" spans="2:18">
      <c r="B1381" s="28" t="s">
        <v>81</v>
      </c>
      <c r="C1381" s="58">
        <v>45783</v>
      </c>
      <c r="D1381" s="28" t="str">
        <f>VLOOKUP(B1381,辅助信息!E:K,7,FALSE)</f>
        <v>JWDDCD2025060900080</v>
      </c>
      <c r="E1381" s="28" t="str">
        <f>VLOOKUP(F1381,辅助信息!A:B,2,FALSE)</f>
        <v>螺纹钢</v>
      </c>
      <c r="F1381" s="28" t="s">
        <v>30</v>
      </c>
      <c r="G1381" s="24">
        <v>67</v>
      </c>
      <c r="H1381" s="24" t="str">
        <f>_xlfn.XLOOKUP(C1381&amp;F1381&amp;I1381&amp;J1381,'[1]2025年已发货'!$F:$F&amp;'[1]2025年已发货'!$C:$C&amp;'[1]2025年已发货'!$G:$G&amp;'[1]2025年已发货'!$H:$H,'[1]2025年已发货'!$E:$E,"未发货")</f>
        <v>未发货</v>
      </c>
      <c r="I1381" s="28" t="str">
        <f>VLOOKUP(B1381,辅助信息!E:I,3,FALSE)</f>
        <v>（华西简阳西城嘉苑）四川省成都市简阳市简城街道高屋村</v>
      </c>
      <c r="J1381" s="28" t="str">
        <f>VLOOKUP(B1381,辅助信息!E:I,4,FALSE)</f>
        <v>张瀚镭</v>
      </c>
      <c r="K1381" s="28">
        <f>VLOOKUP(J1381,辅助信息!H:I,2,FALSE)</f>
        <v>15884666220</v>
      </c>
      <c r="L1381" s="96" t="str">
        <f>VLOOKUP(B1381,辅助信息!E:J,6,FALSE)</f>
        <v>优先威钢发货,我方卸车,新老国标钢厂不加价可直发，因陕钢多次出现磅差，项目拒绝使用</v>
      </c>
      <c r="M1381" s="79">
        <v>45784</v>
      </c>
      <c r="O1381" s="49">
        <f ca="1" t="shared" si="67"/>
        <v>0</v>
      </c>
      <c r="P1381" s="49">
        <f ca="1" t="shared" si="68"/>
        <v>52</v>
      </c>
      <c r="Q1381" s="50" t="str">
        <f>VLOOKUP(B1381,辅助信息!E:M,9,FALSE)</f>
        <v>ZTWM-CDGS-XS-2024-0030-华西集采-简州大道</v>
      </c>
      <c r="R1381" s="105" t="str">
        <f>_xlfn._xlws.FILTER(辅助信息!D:D,辅助信息!E:E=B1381)</f>
        <v>华西简阳西城嘉苑</v>
      </c>
    </row>
    <row r="1382" hidden="1" spans="2:18">
      <c r="B1382" s="28" t="s">
        <v>81</v>
      </c>
      <c r="C1382" s="58">
        <v>45783</v>
      </c>
      <c r="D1382" s="28" t="str">
        <f>VLOOKUP(B1382,辅助信息!E:K,7,FALSE)</f>
        <v>JWDDCD2025060900080</v>
      </c>
      <c r="E1382" s="28" t="str">
        <f>VLOOKUP(F1382,辅助信息!A:B,2,FALSE)</f>
        <v>螺纹钢</v>
      </c>
      <c r="F1382" s="28" t="s">
        <v>58</v>
      </c>
      <c r="G1382" s="24">
        <v>10</v>
      </c>
      <c r="H1382" s="24" t="str">
        <f>_xlfn.XLOOKUP(C1382&amp;F1382&amp;I1382&amp;J1382,'[1]2025年已发货'!$F:$F&amp;'[1]2025年已发货'!$C:$C&amp;'[1]2025年已发货'!$G:$G&amp;'[1]2025年已发货'!$H:$H,'[1]2025年已发货'!$E:$E,"未发货")</f>
        <v>未发货</v>
      </c>
      <c r="I1382" s="28" t="str">
        <f>VLOOKUP(B1382,辅助信息!E:I,3,FALSE)</f>
        <v>（华西简阳西城嘉苑）四川省成都市简阳市简城街道高屋村</v>
      </c>
      <c r="J1382" s="28" t="str">
        <f>VLOOKUP(B1382,辅助信息!E:I,4,FALSE)</f>
        <v>张瀚镭</v>
      </c>
      <c r="K1382" s="28">
        <f>VLOOKUP(J1382,辅助信息!H:I,2,FALSE)</f>
        <v>15884666220</v>
      </c>
      <c r="L1382" s="96" t="str">
        <f>VLOOKUP(B1382,辅助信息!E:J,6,FALSE)</f>
        <v>优先威钢发货,我方卸车,新老国标钢厂不加价可直发，因陕钢多次出现磅差，项目拒绝使用</v>
      </c>
      <c r="M1382" s="79">
        <v>45784</v>
      </c>
      <c r="O1382" s="49">
        <f ca="1" t="shared" si="67"/>
        <v>0</v>
      </c>
      <c r="P1382" s="49">
        <f ca="1" t="shared" si="68"/>
        <v>52</v>
      </c>
      <c r="Q1382" s="50" t="str">
        <f>VLOOKUP(B1382,辅助信息!E:M,9,FALSE)</f>
        <v>ZTWM-CDGS-XS-2024-0030-华西集采-简州大道</v>
      </c>
      <c r="R1382" s="105" t="str">
        <f>_xlfn._xlws.FILTER(辅助信息!D:D,辅助信息!E:E=B1382)</f>
        <v>华西简阳西城嘉苑</v>
      </c>
    </row>
    <row r="1383" hidden="1" spans="2:18">
      <c r="B1383" s="28" t="s">
        <v>81</v>
      </c>
      <c r="C1383" s="58">
        <v>45783</v>
      </c>
      <c r="D1383" s="28" t="str">
        <f>VLOOKUP(B1383,辅助信息!E:K,7,FALSE)</f>
        <v>JWDDCD2025060900080</v>
      </c>
      <c r="E1383" s="28" t="str">
        <f>VLOOKUP(F1383,辅助信息!A:B,2,FALSE)</f>
        <v>螺纹钢</v>
      </c>
      <c r="F1383" s="28" t="s">
        <v>46</v>
      </c>
      <c r="G1383" s="24">
        <v>6</v>
      </c>
      <c r="H1383" s="24" t="str">
        <f>_xlfn.XLOOKUP(C1383&amp;F1383&amp;I1383&amp;J1383,'[1]2025年已发货'!$F:$F&amp;'[1]2025年已发货'!$C:$C&amp;'[1]2025年已发货'!$G:$G&amp;'[1]2025年已发货'!$H:$H,'[1]2025年已发货'!$E:$E,"未发货")</f>
        <v>未发货</v>
      </c>
      <c r="I1383" s="28" t="str">
        <f>VLOOKUP(B1383,辅助信息!E:I,3,FALSE)</f>
        <v>（华西简阳西城嘉苑）四川省成都市简阳市简城街道高屋村</v>
      </c>
      <c r="J1383" s="28" t="str">
        <f>VLOOKUP(B1383,辅助信息!E:I,4,FALSE)</f>
        <v>张瀚镭</v>
      </c>
      <c r="K1383" s="28">
        <f>VLOOKUP(J1383,辅助信息!H:I,2,FALSE)</f>
        <v>15884666220</v>
      </c>
      <c r="L1383" s="96" t="str">
        <f>VLOOKUP(B1383,辅助信息!E:J,6,FALSE)</f>
        <v>优先威钢发货,我方卸车,新老国标钢厂不加价可直发，因陕钢多次出现磅差，项目拒绝使用</v>
      </c>
      <c r="M1383" s="79">
        <v>45784</v>
      </c>
      <c r="O1383" s="49">
        <f ca="1" t="shared" si="67"/>
        <v>0</v>
      </c>
      <c r="P1383" s="49">
        <f ca="1" t="shared" si="68"/>
        <v>52</v>
      </c>
      <c r="Q1383" s="50" t="str">
        <f>VLOOKUP(B1383,辅助信息!E:M,9,FALSE)</f>
        <v>ZTWM-CDGS-XS-2024-0030-华西集采-简州大道</v>
      </c>
      <c r="R1383" s="105" t="str">
        <f>_xlfn._xlws.FILTER(辅助信息!D:D,辅助信息!E:E=B1383)</f>
        <v>华西简阳西城嘉苑</v>
      </c>
    </row>
    <row r="1384" hidden="1" spans="2:18">
      <c r="B1384" s="28" t="s">
        <v>81</v>
      </c>
      <c r="C1384" s="58">
        <v>45783</v>
      </c>
      <c r="D1384" s="28" t="str">
        <f>VLOOKUP(B1384,辅助信息!E:K,7,FALSE)</f>
        <v>JWDDCD2025060900080</v>
      </c>
      <c r="E1384" s="28" t="str">
        <f>VLOOKUP(F1384,辅助信息!A:B,2,FALSE)</f>
        <v>螺纹钢</v>
      </c>
      <c r="F1384" s="28" t="s">
        <v>22</v>
      </c>
      <c r="G1384" s="24">
        <v>13</v>
      </c>
      <c r="H1384" s="24" t="str">
        <f>_xlfn.XLOOKUP(C1384&amp;F1384&amp;I1384&amp;J1384,'[1]2025年已发货'!$F:$F&amp;'[1]2025年已发货'!$C:$C&amp;'[1]2025年已发货'!$G:$G&amp;'[1]2025年已发货'!$H:$H,'[1]2025年已发货'!$E:$E,"未发货")</f>
        <v>未发货</v>
      </c>
      <c r="I1384" s="28" t="str">
        <f>VLOOKUP(B1384,辅助信息!E:I,3,FALSE)</f>
        <v>（华西简阳西城嘉苑）四川省成都市简阳市简城街道高屋村</v>
      </c>
      <c r="J1384" s="28" t="str">
        <f>VLOOKUP(B1384,辅助信息!E:I,4,FALSE)</f>
        <v>张瀚镭</v>
      </c>
      <c r="K1384" s="28">
        <f>VLOOKUP(J1384,辅助信息!H:I,2,FALSE)</f>
        <v>15884666220</v>
      </c>
      <c r="L1384" s="96" t="str">
        <f>VLOOKUP(B1384,辅助信息!E:J,6,FALSE)</f>
        <v>优先威钢发货,我方卸车,新老国标钢厂不加价可直发，因陕钢多次出现磅差，项目拒绝使用</v>
      </c>
      <c r="M1384" s="79">
        <v>45784</v>
      </c>
      <c r="O1384" s="49">
        <f ca="1" t="shared" si="67"/>
        <v>0</v>
      </c>
      <c r="P1384" s="49">
        <f ca="1" t="shared" si="68"/>
        <v>52</v>
      </c>
      <c r="Q1384" s="50" t="str">
        <f>VLOOKUP(B1384,辅助信息!E:M,9,FALSE)</f>
        <v>ZTWM-CDGS-XS-2024-0030-华西集采-简州大道</v>
      </c>
      <c r="R1384" s="105" t="str">
        <f>_xlfn._xlws.FILTER(辅助信息!D:D,辅助信息!E:E=B1384)</f>
        <v>华西简阳西城嘉苑</v>
      </c>
    </row>
    <row r="1385" hidden="1" spans="2:18">
      <c r="B1385" s="28" t="s">
        <v>81</v>
      </c>
      <c r="C1385" s="58">
        <v>45783</v>
      </c>
      <c r="D1385" s="28" t="str">
        <f>VLOOKUP(B1385,辅助信息!E:K,7,FALSE)</f>
        <v>JWDDCD2025060900080</v>
      </c>
      <c r="E1385" s="28" t="str">
        <f>VLOOKUP(F1385,辅助信息!A:B,2,FALSE)</f>
        <v>盘螺</v>
      </c>
      <c r="F1385" s="28" t="s">
        <v>26</v>
      </c>
      <c r="G1385" s="24">
        <v>3</v>
      </c>
      <c r="H1385" s="24" t="str">
        <f>_xlfn.XLOOKUP(C1385&amp;F1385&amp;I1385&amp;J1385,'[1]2025年已发货'!$F:$F&amp;'[1]2025年已发货'!$C:$C&amp;'[1]2025年已发货'!$G:$G&amp;'[1]2025年已发货'!$H:$H,'[1]2025年已发货'!$E:$E,"未发货")</f>
        <v>未发货</v>
      </c>
      <c r="I1385" s="28" t="str">
        <f>VLOOKUP(B1385,辅助信息!E:I,3,FALSE)</f>
        <v>（华西简阳西城嘉苑）四川省成都市简阳市简城街道高屋村</v>
      </c>
      <c r="J1385" s="28" t="str">
        <f>VLOOKUP(B1385,辅助信息!E:I,4,FALSE)</f>
        <v>张瀚镭</v>
      </c>
      <c r="K1385" s="28">
        <f>VLOOKUP(J1385,辅助信息!H:I,2,FALSE)</f>
        <v>15884666220</v>
      </c>
      <c r="L1385" s="96" t="str">
        <f>VLOOKUP(B1385,辅助信息!E:J,6,FALSE)</f>
        <v>优先威钢发货,我方卸车,新老国标钢厂不加价可直发，因陕钢多次出现磅差，项目拒绝使用</v>
      </c>
      <c r="M1385" s="79">
        <v>45784</v>
      </c>
      <c r="O1385" s="49">
        <f ca="1" t="shared" si="67"/>
        <v>0</v>
      </c>
      <c r="P1385" s="49">
        <f ca="1" t="shared" si="68"/>
        <v>52</v>
      </c>
      <c r="Q1385" s="50" t="str">
        <f>VLOOKUP(B1385,辅助信息!E:M,9,FALSE)</f>
        <v>ZTWM-CDGS-XS-2024-0030-华西集采-简州大道</v>
      </c>
      <c r="R1385" s="105" t="str">
        <f>_xlfn._xlws.FILTER(辅助信息!D:D,辅助信息!E:E=B1385)</f>
        <v>华西简阳西城嘉苑</v>
      </c>
    </row>
    <row r="1386" hidden="1" spans="2:18">
      <c r="B1386" s="28" t="s">
        <v>81</v>
      </c>
      <c r="C1386" s="58">
        <v>45783</v>
      </c>
      <c r="D1386" s="28" t="str">
        <f>VLOOKUP(B1386,辅助信息!E:K,7,FALSE)</f>
        <v>JWDDCD2025060900080</v>
      </c>
      <c r="E1386" s="28" t="str">
        <f>VLOOKUP(F1386,辅助信息!A:B,2,FALSE)</f>
        <v>螺纹钢</v>
      </c>
      <c r="F1386" s="28" t="s">
        <v>19</v>
      </c>
      <c r="G1386" s="24">
        <v>71</v>
      </c>
      <c r="H1386" s="24" t="str">
        <f>_xlfn.XLOOKUP(C1386&amp;F1386&amp;I1386&amp;J1386,'[1]2025年已发货'!$F:$F&amp;'[1]2025年已发货'!$C:$C&amp;'[1]2025年已发货'!$G:$G&amp;'[1]2025年已发货'!$H:$H,'[1]2025年已发货'!$E:$E,"未发货")</f>
        <v>未发货</v>
      </c>
      <c r="I1386" s="28" t="str">
        <f>VLOOKUP(B1386,辅助信息!E:I,3,FALSE)</f>
        <v>（华西简阳西城嘉苑）四川省成都市简阳市简城街道高屋村</v>
      </c>
      <c r="J1386" s="28" t="str">
        <f>VLOOKUP(B1386,辅助信息!E:I,4,FALSE)</f>
        <v>张瀚镭</v>
      </c>
      <c r="K1386" s="28">
        <f>VLOOKUP(J1386,辅助信息!H:I,2,FALSE)</f>
        <v>15884666220</v>
      </c>
      <c r="L1386" s="96" t="str">
        <f>VLOOKUP(B1386,辅助信息!E:J,6,FALSE)</f>
        <v>优先威钢发货,我方卸车,新老国标钢厂不加价可直发，因陕钢多次出现磅差，项目拒绝使用</v>
      </c>
      <c r="M1386" s="79">
        <v>45784</v>
      </c>
      <c r="O1386" s="49">
        <f ca="1" t="shared" si="67"/>
        <v>0</v>
      </c>
      <c r="P1386" s="49">
        <f ca="1" t="shared" si="68"/>
        <v>52</v>
      </c>
      <c r="Q1386" s="50" t="str">
        <f>VLOOKUP(B1386,辅助信息!E:M,9,FALSE)</f>
        <v>ZTWM-CDGS-XS-2024-0030-华西集采-简州大道</v>
      </c>
      <c r="R1386" s="105" t="str">
        <f>_xlfn._xlws.FILTER(辅助信息!D:D,辅助信息!E:E=B1386)</f>
        <v>华西简阳西城嘉苑</v>
      </c>
    </row>
    <row r="1387" hidden="1" spans="2:18">
      <c r="B1387" s="28" t="s">
        <v>81</v>
      </c>
      <c r="C1387" s="58">
        <v>45783</v>
      </c>
      <c r="D1387" s="28" t="str">
        <f>VLOOKUP(B1387,辅助信息!E:K,7,FALSE)</f>
        <v>JWDDCD2025060900080</v>
      </c>
      <c r="E1387" s="28" t="str">
        <f>VLOOKUP(F1387,辅助信息!A:B,2,FALSE)</f>
        <v>螺纹钢</v>
      </c>
      <c r="F1387" s="28" t="s">
        <v>32</v>
      </c>
      <c r="G1387" s="24">
        <v>17</v>
      </c>
      <c r="H1387" s="24" t="str">
        <f>_xlfn.XLOOKUP(C1387&amp;F1387&amp;I1387&amp;J1387,'[1]2025年已发货'!$F:$F&amp;'[1]2025年已发货'!$C:$C&amp;'[1]2025年已发货'!$G:$G&amp;'[1]2025年已发货'!$H:$H,'[1]2025年已发货'!$E:$E,"未发货")</f>
        <v>未发货</v>
      </c>
      <c r="I1387" s="28" t="str">
        <f>VLOOKUP(B1387,辅助信息!E:I,3,FALSE)</f>
        <v>（华西简阳西城嘉苑）四川省成都市简阳市简城街道高屋村</v>
      </c>
      <c r="J1387" s="28" t="str">
        <f>VLOOKUP(B1387,辅助信息!E:I,4,FALSE)</f>
        <v>张瀚镭</v>
      </c>
      <c r="K1387" s="28">
        <f>VLOOKUP(J1387,辅助信息!H:I,2,FALSE)</f>
        <v>15884666220</v>
      </c>
      <c r="L1387" s="96" t="str">
        <f>VLOOKUP(B1387,辅助信息!E:J,6,FALSE)</f>
        <v>优先威钢发货,我方卸车,新老国标钢厂不加价可直发，因陕钢多次出现磅差，项目拒绝使用</v>
      </c>
      <c r="M1387" s="79">
        <v>45784</v>
      </c>
      <c r="O1387" s="49">
        <f ca="1" t="shared" si="67"/>
        <v>0</v>
      </c>
      <c r="P1387" s="49">
        <f ca="1" t="shared" si="68"/>
        <v>52</v>
      </c>
      <c r="Q1387" s="50" t="str">
        <f>VLOOKUP(B1387,辅助信息!E:M,9,FALSE)</f>
        <v>ZTWM-CDGS-XS-2024-0030-华西集采-简州大道</v>
      </c>
      <c r="R1387" s="105" t="str">
        <f>_xlfn._xlws.FILTER(辅助信息!D:D,辅助信息!E:E=B1387)</f>
        <v>华西简阳西城嘉苑</v>
      </c>
    </row>
    <row r="1388" hidden="1" spans="2:18">
      <c r="B1388" s="28" t="s">
        <v>81</v>
      </c>
      <c r="C1388" s="58">
        <v>45783</v>
      </c>
      <c r="D1388" s="28" t="str">
        <f>VLOOKUP(B1388,辅助信息!E:K,7,FALSE)</f>
        <v>JWDDCD2025060900080</v>
      </c>
      <c r="E1388" s="28" t="str">
        <f>VLOOKUP(F1388,辅助信息!A:B,2,FALSE)</f>
        <v>螺纹钢</v>
      </c>
      <c r="F1388" s="28" t="s">
        <v>30</v>
      </c>
      <c r="G1388" s="24">
        <v>3</v>
      </c>
      <c r="H1388" s="24" t="str">
        <f>_xlfn.XLOOKUP(C1388&amp;F1388&amp;I1388&amp;J1388,'[1]2025年已发货'!$F:$F&amp;'[1]2025年已发货'!$C:$C&amp;'[1]2025年已发货'!$G:$G&amp;'[1]2025年已发货'!$H:$H,'[1]2025年已发货'!$E:$E,"未发货")</f>
        <v>未发货</v>
      </c>
      <c r="I1388" s="28" t="str">
        <f>VLOOKUP(B1388,辅助信息!E:I,3,FALSE)</f>
        <v>（华西简阳西城嘉苑）四川省成都市简阳市简城街道高屋村</v>
      </c>
      <c r="J1388" s="28" t="str">
        <f>VLOOKUP(B1388,辅助信息!E:I,4,FALSE)</f>
        <v>张瀚镭</v>
      </c>
      <c r="K1388" s="28">
        <f>VLOOKUP(J1388,辅助信息!H:I,2,FALSE)</f>
        <v>15884666220</v>
      </c>
      <c r="L1388" s="96" t="str">
        <f>VLOOKUP(B1388,辅助信息!E:J,6,FALSE)</f>
        <v>优先威钢发货,我方卸车,新老国标钢厂不加价可直发，因陕钢多次出现磅差，项目拒绝使用</v>
      </c>
      <c r="M1388" s="79">
        <v>45784</v>
      </c>
      <c r="O1388" s="49">
        <f ca="1" t="shared" si="67"/>
        <v>0</v>
      </c>
      <c r="P1388" s="49">
        <f ca="1" t="shared" si="68"/>
        <v>52</v>
      </c>
      <c r="Q1388" s="50" t="str">
        <f>VLOOKUP(B1388,辅助信息!E:M,9,FALSE)</f>
        <v>ZTWM-CDGS-XS-2024-0030-华西集采-简州大道</v>
      </c>
      <c r="R1388" s="105" t="str">
        <f>_xlfn._xlws.FILTER(辅助信息!D:D,辅助信息!E:E=B1388)</f>
        <v>华西简阳西城嘉苑</v>
      </c>
    </row>
    <row r="1389" hidden="1" spans="2:18">
      <c r="B1389" s="28" t="s">
        <v>81</v>
      </c>
      <c r="C1389" s="58">
        <v>45783</v>
      </c>
      <c r="D1389" s="28" t="str">
        <f>VLOOKUP(B1389,辅助信息!E:K,7,FALSE)</f>
        <v>JWDDCD2025060900080</v>
      </c>
      <c r="E1389" s="28" t="str">
        <f>VLOOKUP(F1389,辅助信息!A:B,2,FALSE)</f>
        <v>螺纹钢</v>
      </c>
      <c r="F1389" s="28" t="s">
        <v>33</v>
      </c>
      <c r="G1389" s="24">
        <v>3</v>
      </c>
      <c r="H1389" s="24" t="str">
        <f>_xlfn.XLOOKUP(C1389&amp;F1389&amp;I1389&amp;J1389,'[1]2025年已发货'!$F:$F&amp;'[1]2025年已发货'!$C:$C&amp;'[1]2025年已发货'!$G:$G&amp;'[1]2025年已发货'!$H:$H,'[1]2025年已发货'!$E:$E,"未发货")</f>
        <v>未发货</v>
      </c>
      <c r="I1389" s="28" t="str">
        <f>VLOOKUP(B1389,辅助信息!E:I,3,FALSE)</f>
        <v>（华西简阳西城嘉苑）四川省成都市简阳市简城街道高屋村</v>
      </c>
      <c r="J1389" s="28" t="str">
        <f>VLOOKUP(B1389,辅助信息!E:I,4,FALSE)</f>
        <v>张瀚镭</v>
      </c>
      <c r="K1389" s="28">
        <f>VLOOKUP(J1389,辅助信息!H:I,2,FALSE)</f>
        <v>15884666220</v>
      </c>
      <c r="L1389" s="96" t="str">
        <f>VLOOKUP(B1389,辅助信息!E:J,6,FALSE)</f>
        <v>优先威钢发货,我方卸车,新老国标钢厂不加价可直发，因陕钢多次出现磅差，项目拒绝使用</v>
      </c>
      <c r="M1389" s="79">
        <v>45784</v>
      </c>
      <c r="O1389" s="49">
        <f ca="1" t="shared" si="67"/>
        <v>0</v>
      </c>
      <c r="P1389" s="49">
        <f ca="1" t="shared" si="68"/>
        <v>52</v>
      </c>
      <c r="Q1389" s="50" t="str">
        <f>VLOOKUP(B1389,辅助信息!E:M,9,FALSE)</f>
        <v>ZTWM-CDGS-XS-2024-0030-华西集采-简州大道</v>
      </c>
      <c r="R1389" s="105" t="str">
        <f>_xlfn._xlws.FILTER(辅助信息!D:D,辅助信息!E:E=B1389)</f>
        <v>华西简阳西城嘉苑</v>
      </c>
    </row>
    <row r="1390" hidden="1" spans="2:18">
      <c r="B1390" s="28" t="s">
        <v>148</v>
      </c>
      <c r="C1390" s="58">
        <v>45783</v>
      </c>
      <c r="D1390" s="28" t="str">
        <f>VLOOKUP(B1390,辅助信息!E:K,7,FALSE)</f>
        <v>JWDDCD2025050800080</v>
      </c>
      <c r="E1390" s="28" t="str">
        <f>VLOOKUP(F1390,辅助信息!A:B,2,FALSE)</f>
        <v>螺纹钢</v>
      </c>
      <c r="F1390" s="28" t="s">
        <v>30</v>
      </c>
      <c r="G1390" s="24">
        <v>20</v>
      </c>
      <c r="H1390" s="24">
        <f>_xlfn.XLOOKUP(C1390&amp;F1390&amp;I1390&amp;J1390,'[1]2025年已发货'!$F:$F&amp;'[1]2025年已发货'!$C:$C&amp;'[1]2025年已发货'!$G:$G&amp;'[1]2025年已发货'!$H:$H,'[1]2025年已发货'!$E:$E,"未发货")</f>
        <v>20</v>
      </c>
      <c r="I1390" s="28" t="str">
        <f>VLOOKUP(B1390,辅助信息!E:I,3,FALSE)</f>
        <v>(宜宾兴港三江新区长江工业园建设项目-3#8#土建)宜宾市翠屏区宜宾汽车零部件配套产业基地(纬五路南)</v>
      </c>
      <c r="J1390" s="28" t="str">
        <f>VLOOKUP(B1390,辅助信息!E:I,4,FALSE)</f>
        <v>严石林</v>
      </c>
      <c r="K1390" s="28">
        <f>VLOOKUP(J1390,辅助信息!H:I,2,FALSE)</f>
        <v>15924731822</v>
      </c>
      <c r="L1390" s="96" t="str">
        <f>VLOOKUP(B1390,辅助信息!E:J,6,FALSE)</f>
        <v>装货前联系收货人核实到场规格，货物最下面用方木垫下方便卸货</v>
      </c>
      <c r="M1390" s="79">
        <v>45784</v>
      </c>
      <c r="O1390" s="49">
        <f ca="1" t="shared" si="67"/>
        <v>0</v>
      </c>
      <c r="P1390" s="49">
        <f ca="1" t="shared" si="68"/>
        <v>52</v>
      </c>
      <c r="Q1390" s="50" t="str">
        <f>VLOOKUP(B1390,辅助信息!E:M,9,FALSE)</f>
        <v>ZTWM-CDGS-XS-2025-0059-宜宾兴港建材-宜宾冷链项目</v>
      </c>
      <c r="R1390" s="105" t="str">
        <f>_xlfn._xlws.FILTER(辅助信息!D:D,辅助信息!E:E=B1390)</f>
        <v>宜宾兴港三江新区长江工业园建设项目</v>
      </c>
    </row>
    <row r="1391" hidden="1" spans="2:18">
      <c r="B1391" s="28" t="s">
        <v>148</v>
      </c>
      <c r="C1391" s="58">
        <v>45783</v>
      </c>
      <c r="D1391" s="28" t="str">
        <f>VLOOKUP(B1391,辅助信息!E:K,7,FALSE)</f>
        <v>JWDDCD2025050800080</v>
      </c>
      <c r="E1391" s="28" t="str">
        <f>VLOOKUP(F1391,辅助信息!A:B,2,FALSE)</f>
        <v>螺纹钢</v>
      </c>
      <c r="F1391" s="28" t="s">
        <v>141</v>
      </c>
      <c r="G1391" s="24">
        <v>15</v>
      </c>
      <c r="H1391" s="24">
        <f>_xlfn.XLOOKUP(C1391&amp;F1391&amp;I1391&amp;J1391,'[1]2025年已发货'!$F:$F&amp;'[1]2025年已发货'!$C:$C&amp;'[1]2025年已发货'!$G:$G&amp;'[1]2025年已发货'!$H:$H,'[1]2025年已发货'!$E:$E,"未发货")</f>
        <v>15</v>
      </c>
      <c r="I1391" s="28" t="str">
        <f>VLOOKUP(B1391,辅助信息!E:I,3,FALSE)</f>
        <v>(宜宾兴港三江新区长江工业园建设项目-3#8#土建)宜宾市翠屏区宜宾汽车零部件配套产业基地(纬五路南)</v>
      </c>
      <c r="J1391" s="28" t="str">
        <f>VLOOKUP(B1391,辅助信息!E:I,4,FALSE)</f>
        <v>严石林</v>
      </c>
      <c r="K1391" s="28">
        <f>VLOOKUP(J1391,辅助信息!H:I,2,FALSE)</f>
        <v>15924731822</v>
      </c>
      <c r="L1391" s="96" t="str">
        <f>VLOOKUP(B1391,辅助信息!E:J,6,FALSE)</f>
        <v>装货前联系收货人核实到场规格，货物最下面用方木垫下方便卸货</v>
      </c>
      <c r="M1391" s="79">
        <v>45784</v>
      </c>
      <c r="O1391" s="49">
        <f ca="1" t="shared" si="67"/>
        <v>0</v>
      </c>
      <c r="P1391" s="49">
        <f ca="1" t="shared" si="68"/>
        <v>52</v>
      </c>
      <c r="Q1391" s="50" t="str">
        <f>VLOOKUP(B1391,辅助信息!E:M,9,FALSE)</f>
        <v>ZTWM-CDGS-XS-2025-0059-宜宾兴港建材-宜宾冷链项目</v>
      </c>
      <c r="R1391" s="105" t="str">
        <f>_xlfn._xlws.FILTER(辅助信息!D:D,辅助信息!E:E=B1391)</f>
        <v>宜宾兴港三江新区长江工业园建设项目</v>
      </c>
    </row>
    <row r="1392" hidden="1" spans="2:18">
      <c r="B1392" s="28" t="s">
        <v>92</v>
      </c>
      <c r="C1392" s="58">
        <v>45783</v>
      </c>
      <c r="D1392" s="28" t="str">
        <f>VLOOKUP(B1392,辅助信息!E:K,7,FALSE)</f>
        <v>JWDDCD2025051800046</v>
      </c>
      <c r="E1392" s="28" t="str">
        <f>VLOOKUP(F1392,辅助信息!A:B,2,FALSE)</f>
        <v>盘螺</v>
      </c>
      <c r="F1392" s="28" t="s">
        <v>40</v>
      </c>
      <c r="G1392" s="24">
        <v>10</v>
      </c>
      <c r="H1392" s="24">
        <f>_xlfn.XLOOKUP(C1392&amp;F1392&amp;I1392&amp;J1392,'[1]2025年已发货'!$F:$F&amp;'[1]2025年已发货'!$C:$C&amp;'[1]2025年已发货'!$G:$G&amp;'[1]2025年已发货'!$H:$H,'[1]2025年已发货'!$E:$E,"未发货")</f>
        <v>10</v>
      </c>
      <c r="I1392" s="28" t="str">
        <f>VLOOKUP(B1392,辅助信息!E:I,3,FALSE)</f>
        <v>（华西萌海科创农业生态谷）成都市简阳市白金山水库</v>
      </c>
      <c r="J1392" s="28" t="str">
        <f>VLOOKUP(B1392,辅助信息!E:I,4,FALSE)</f>
        <v>石清国</v>
      </c>
      <c r="K1392" s="28">
        <f>VLOOKUP(J1392,辅助信息!H:I,2,FALSE)</f>
        <v>13458642015</v>
      </c>
      <c r="L1392" s="96" t="str">
        <f>VLOOKUP(B1392,辅助信息!E:J,6,FALSE)</f>
        <v>优先威钢,我方卸车,新老国标钢厂不加价可直发</v>
      </c>
      <c r="M1392" s="79">
        <v>45784</v>
      </c>
      <c r="O1392" s="49">
        <f ca="1" t="shared" si="67"/>
        <v>0</v>
      </c>
      <c r="P1392" s="49">
        <f ca="1" t="shared" si="68"/>
        <v>52</v>
      </c>
      <c r="Q1392" s="50" t="str">
        <f>VLOOKUP(B1392,辅助信息!E:M,9,FALSE)</f>
        <v>ZTWM-CDGS-XS-2024-0092-华西-萌海科创农业生态谷</v>
      </c>
      <c r="R1392" s="105" t="str">
        <f>_xlfn._xlws.FILTER(辅助信息!D:D,辅助信息!E:E=B1392)</f>
        <v>华西萌海-科创农业生态谷</v>
      </c>
    </row>
    <row r="1393" hidden="1" spans="2:18">
      <c r="B1393" s="28" t="s">
        <v>92</v>
      </c>
      <c r="C1393" s="58">
        <v>45783</v>
      </c>
      <c r="D1393" s="28" t="str">
        <f>VLOOKUP(B1393,辅助信息!E:K,7,FALSE)</f>
        <v>JWDDCD2025051800046</v>
      </c>
      <c r="E1393" s="28" t="str">
        <f>VLOOKUP(F1393,辅助信息!A:B,2,FALSE)</f>
        <v>盘螺</v>
      </c>
      <c r="F1393" s="28" t="s">
        <v>26</v>
      </c>
      <c r="G1393" s="24">
        <v>10</v>
      </c>
      <c r="H1393" s="24">
        <f>_xlfn.XLOOKUP(C1393&amp;F1393&amp;I1393&amp;J1393,'[1]2025年已发货'!$F:$F&amp;'[1]2025年已发货'!$C:$C&amp;'[1]2025年已发货'!$G:$G&amp;'[1]2025年已发货'!$H:$H,'[1]2025年已发货'!$E:$E,"未发货")</f>
        <v>10</v>
      </c>
      <c r="I1393" s="28" t="str">
        <f>VLOOKUP(B1393,辅助信息!E:I,3,FALSE)</f>
        <v>（华西萌海科创农业生态谷）成都市简阳市白金山水库</v>
      </c>
      <c r="J1393" s="28" t="str">
        <f>VLOOKUP(B1393,辅助信息!E:I,4,FALSE)</f>
        <v>石清国</v>
      </c>
      <c r="K1393" s="28">
        <f>VLOOKUP(J1393,辅助信息!H:I,2,FALSE)</f>
        <v>13458642015</v>
      </c>
      <c r="L1393" s="96" t="str">
        <f>VLOOKUP(B1393,辅助信息!E:J,6,FALSE)</f>
        <v>优先威钢,我方卸车,新老国标钢厂不加价可直发</v>
      </c>
      <c r="M1393" s="79">
        <v>45784</v>
      </c>
      <c r="O1393" s="49">
        <f ca="1" t="shared" si="67"/>
        <v>0</v>
      </c>
      <c r="P1393" s="49">
        <f ca="1" t="shared" si="68"/>
        <v>52</v>
      </c>
      <c r="Q1393" s="50" t="str">
        <f>VLOOKUP(B1393,辅助信息!E:M,9,FALSE)</f>
        <v>ZTWM-CDGS-XS-2024-0092-华西-萌海科创农业生态谷</v>
      </c>
      <c r="R1393" s="105" t="str">
        <f>_xlfn._xlws.FILTER(辅助信息!D:D,辅助信息!E:E=B1393)</f>
        <v>华西萌海-科创农业生态谷</v>
      </c>
    </row>
    <row r="1394" hidden="1" spans="2:18">
      <c r="B1394" s="28" t="s">
        <v>92</v>
      </c>
      <c r="C1394" s="58">
        <v>45783</v>
      </c>
      <c r="D1394" s="28" t="str">
        <f>VLOOKUP(B1394,辅助信息!E:K,7,FALSE)</f>
        <v>JWDDCD2025051800046</v>
      </c>
      <c r="E1394" s="28" t="str">
        <f>VLOOKUP(F1394,辅助信息!A:B,2,FALSE)</f>
        <v>螺纹钢</v>
      </c>
      <c r="F1394" s="28" t="s">
        <v>27</v>
      </c>
      <c r="G1394" s="24">
        <v>8</v>
      </c>
      <c r="H1394" s="24">
        <f>_xlfn.XLOOKUP(C1394&amp;F1394&amp;I1394&amp;J1394,'[1]2025年已发货'!$F:$F&amp;'[1]2025年已发货'!$C:$C&amp;'[1]2025年已发货'!$G:$G&amp;'[1]2025年已发货'!$H:$H,'[1]2025年已发货'!$E:$E,"未发货")</f>
        <v>8</v>
      </c>
      <c r="I1394" s="28" t="str">
        <f>VLOOKUP(B1394,辅助信息!E:I,3,FALSE)</f>
        <v>（华西萌海科创农业生态谷）成都市简阳市白金山水库</v>
      </c>
      <c r="J1394" s="28" t="str">
        <f>VLOOKUP(B1394,辅助信息!E:I,4,FALSE)</f>
        <v>石清国</v>
      </c>
      <c r="K1394" s="28">
        <f>VLOOKUP(J1394,辅助信息!H:I,2,FALSE)</f>
        <v>13458642015</v>
      </c>
      <c r="L1394" s="96" t="str">
        <f>VLOOKUP(B1394,辅助信息!E:J,6,FALSE)</f>
        <v>优先威钢,我方卸车,新老国标钢厂不加价可直发</v>
      </c>
      <c r="M1394" s="79">
        <v>45784</v>
      </c>
      <c r="O1394" s="49">
        <f ca="1" t="shared" si="67"/>
        <v>0</v>
      </c>
      <c r="P1394" s="49">
        <f ca="1" t="shared" si="68"/>
        <v>52</v>
      </c>
      <c r="Q1394" s="50" t="str">
        <f>VLOOKUP(B1394,辅助信息!E:M,9,FALSE)</f>
        <v>ZTWM-CDGS-XS-2024-0092-华西-萌海科创农业生态谷</v>
      </c>
      <c r="R1394" s="105" t="str">
        <f>_xlfn._xlws.FILTER(辅助信息!D:D,辅助信息!E:E=B1394)</f>
        <v>华西萌海-科创农业生态谷</v>
      </c>
    </row>
    <row r="1395" hidden="1" spans="2:18">
      <c r="B1395" s="28" t="s">
        <v>92</v>
      </c>
      <c r="C1395" s="58">
        <v>45783</v>
      </c>
      <c r="D1395" s="28" t="str">
        <f>VLOOKUP(B1395,辅助信息!E:K,7,FALSE)</f>
        <v>JWDDCD2025051800046</v>
      </c>
      <c r="E1395" s="28" t="str">
        <f>VLOOKUP(F1395,辅助信息!A:B,2,FALSE)</f>
        <v>螺纹钢</v>
      </c>
      <c r="F1395" s="28" t="s">
        <v>66</v>
      </c>
      <c r="G1395" s="24">
        <v>3</v>
      </c>
      <c r="H1395" s="24">
        <f>_xlfn.XLOOKUP(C1395&amp;F1395&amp;I1395&amp;J1395,'[1]2025年已发货'!$F:$F&amp;'[1]2025年已发货'!$C:$C&amp;'[1]2025年已发货'!$G:$G&amp;'[1]2025年已发货'!$H:$H,'[1]2025年已发货'!$E:$E,"未发货")</f>
        <v>3</v>
      </c>
      <c r="I1395" s="28" t="str">
        <f>VLOOKUP(B1395,辅助信息!E:I,3,FALSE)</f>
        <v>（华西萌海科创农业生态谷）成都市简阳市白金山水库</v>
      </c>
      <c r="J1395" s="28" t="str">
        <f>VLOOKUP(B1395,辅助信息!E:I,4,FALSE)</f>
        <v>石清国</v>
      </c>
      <c r="K1395" s="28">
        <f>VLOOKUP(J1395,辅助信息!H:I,2,FALSE)</f>
        <v>13458642015</v>
      </c>
      <c r="L1395" s="96" t="str">
        <f>VLOOKUP(B1395,辅助信息!E:J,6,FALSE)</f>
        <v>优先威钢,我方卸车,新老国标钢厂不加价可直发</v>
      </c>
      <c r="M1395" s="79">
        <v>45784</v>
      </c>
      <c r="O1395" s="49">
        <f ca="1" t="shared" si="67"/>
        <v>0</v>
      </c>
      <c r="P1395" s="49">
        <f ca="1" t="shared" si="68"/>
        <v>52</v>
      </c>
      <c r="Q1395" s="50" t="str">
        <f>VLOOKUP(B1395,辅助信息!E:M,9,FALSE)</f>
        <v>ZTWM-CDGS-XS-2024-0092-华西-萌海科创农业生态谷</v>
      </c>
      <c r="R1395" s="105" t="str">
        <f>_xlfn._xlws.FILTER(辅助信息!D:D,辅助信息!E:E=B1395)</f>
        <v>华西萌海-科创农业生态谷</v>
      </c>
    </row>
    <row r="1396" hidden="1" spans="2:18">
      <c r="B1396" s="28" t="s">
        <v>92</v>
      </c>
      <c r="C1396" s="58">
        <v>45783</v>
      </c>
      <c r="D1396" s="28" t="str">
        <f>VLOOKUP(B1396,辅助信息!E:K,7,FALSE)</f>
        <v>JWDDCD2025051800046</v>
      </c>
      <c r="E1396" s="28" t="str">
        <f>VLOOKUP(F1396,辅助信息!A:B,2,FALSE)</f>
        <v>螺纹钢</v>
      </c>
      <c r="F1396" s="28" t="s">
        <v>82</v>
      </c>
      <c r="G1396" s="24">
        <v>3</v>
      </c>
      <c r="H1396" s="24">
        <f>_xlfn.XLOOKUP(C1396&amp;F1396&amp;I1396&amp;J1396,'[1]2025年已发货'!$F:$F&amp;'[1]2025年已发货'!$C:$C&amp;'[1]2025年已发货'!$G:$G&amp;'[1]2025年已发货'!$H:$H,'[1]2025年已发货'!$E:$E,"未发货")</f>
        <v>3</v>
      </c>
      <c r="I1396" s="28" t="str">
        <f>VLOOKUP(B1396,辅助信息!E:I,3,FALSE)</f>
        <v>（华西萌海科创农业生态谷）成都市简阳市白金山水库</v>
      </c>
      <c r="J1396" s="28" t="str">
        <f>VLOOKUP(B1396,辅助信息!E:I,4,FALSE)</f>
        <v>石清国</v>
      </c>
      <c r="K1396" s="28">
        <f>VLOOKUP(J1396,辅助信息!H:I,2,FALSE)</f>
        <v>13458642015</v>
      </c>
      <c r="L1396" s="96" t="str">
        <f>VLOOKUP(B1396,辅助信息!E:J,6,FALSE)</f>
        <v>优先威钢,我方卸车,新老国标钢厂不加价可直发</v>
      </c>
      <c r="M1396" s="79">
        <v>45784</v>
      </c>
      <c r="O1396" s="49">
        <f ca="1" t="shared" si="67"/>
        <v>0</v>
      </c>
      <c r="P1396" s="49">
        <f ca="1" t="shared" si="68"/>
        <v>52</v>
      </c>
      <c r="Q1396" s="50" t="str">
        <f>VLOOKUP(B1396,辅助信息!E:M,9,FALSE)</f>
        <v>ZTWM-CDGS-XS-2024-0092-华西-萌海科创农业生态谷</v>
      </c>
      <c r="R1396" s="105" t="str">
        <f>_xlfn._xlws.FILTER(辅助信息!D:D,辅助信息!E:E=B1396)</f>
        <v>华西萌海-科创农业生态谷</v>
      </c>
    </row>
    <row r="1397" hidden="1" spans="2:18">
      <c r="B1397" s="28" t="s">
        <v>92</v>
      </c>
      <c r="C1397" s="58">
        <v>45783</v>
      </c>
      <c r="D1397" s="28" t="str">
        <f>VLOOKUP(B1397,辅助信息!E:K,7,FALSE)</f>
        <v>JWDDCD2025051800046</v>
      </c>
      <c r="E1397" s="28" t="str">
        <f>VLOOKUP(F1397,辅助信息!A:B,2,FALSE)</f>
        <v>螺纹钢</v>
      </c>
      <c r="F1397" s="28" t="s">
        <v>58</v>
      </c>
      <c r="G1397" s="24">
        <v>3</v>
      </c>
      <c r="H1397" s="24">
        <f>_xlfn.XLOOKUP(C1397&amp;F1397&amp;I1397&amp;J1397,'[1]2025年已发货'!$F:$F&amp;'[1]2025年已发货'!$C:$C&amp;'[1]2025年已发货'!$G:$G&amp;'[1]2025年已发货'!$H:$H,'[1]2025年已发货'!$E:$E,"未发货")</f>
        <v>3</v>
      </c>
      <c r="I1397" s="28" t="str">
        <f>VLOOKUP(B1397,辅助信息!E:I,3,FALSE)</f>
        <v>（华西萌海科创农业生态谷）成都市简阳市白金山水库</v>
      </c>
      <c r="J1397" s="28" t="str">
        <f>VLOOKUP(B1397,辅助信息!E:I,4,FALSE)</f>
        <v>石清国</v>
      </c>
      <c r="K1397" s="28">
        <f>VLOOKUP(J1397,辅助信息!H:I,2,FALSE)</f>
        <v>13458642015</v>
      </c>
      <c r="L1397" s="96" t="str">
        <f>VLOOKUP(B1397,辅助信息!E:J,6,FALSE)</f>
        <v>优先威钢,我方卸车,新老国标钢厂不加价可直发</v>
      </c>
      <c r="M1397" s="79">
        <v>45784</v>
      </c>
      <c r="O1397" s="49">
        <f ca="1" t="shared" si="67"/>
        <v>0</v>
      </c>
      <c r="P1397" s="49">
        <f ca="1" t="shared" si="68"/>
        <v>52</v>
      </c>
      <c r="Q1397" s="50" t="str">
        <f>VLOOKUP(B1397,辅助信息!E:M,9,FALSE)</f>
        <v>ZTWM-CDGS-XS-2024-0092-华西-萌海科创农业生态谷</v>
      </c>
      <c r="R1397" s="105" t="str">
        <f>_xlfn._xlws.FILTER(辅助信息!D:D,辅助信息!E:E=B1397)</f>
        <v>华西萌海-科创农业生态谷</v>
      </c>
    </row>
    <row r="1398" hidden="1" spans="2:18">
      <c r="B1398" s="28" t="s">
        <v>147</v>
      </c>
      <c r="C1398" s="58">
        <v>45783</v>
      </c>
      <c r="D1398" s="28" t="str">
        <f>VLOOKUP(B1398,辅助信息!E:K,7,FALSE)</f>
        <v>JWDDCD2025052800131</v>
      </c>
      <c r="E1398" s="28" t="str">
        <f>VLOOKUP(F1398,辅助信息!A:B,2,FALSE)</f>
        <v>高线</v>
      </c>
      <c r="F1398" s="28" t="s">
        <v>57</v>
      </c>
      <c r="G1398" s="24">
        <v>7.5</v>
      </c>
      <c r="H1398" s="24" t="str">
        <f>_xlfn.XLOOKUP(C1398&amp;F1398&amp;I1398&amp;J1398,'[1]2025年已发货'!$F:$F&amp;'[1]2025年已发货'!$C:$C&amp;'[1]2025年已发货'!$G:$G&amp;'[1]2025年已发货'!$H:$H,'[1]2025年已发货'!$E:$E,"未发货")</f>
        <v>未发货</v>
      </c>
      <c r="I1398" s="28" t="str">
        <f>VLOOKUP(B1398,辅助信息!E:I,3,FALSE)</f>
        <v>（商投建工达州中医药科技园-4工区-11号楼）达州市通川区达州中医药职业学院犀牛大道北段</v>
      </c>
      <c r="J1398" s="28" t="str">
        <f>VLOOKUP(B1398,辅助信息!E:I,4,FALSE)</f>
        <v>张扬</v>
      </c>
      <c r="K1398" s="28">
        <f>VLOOKUP(J1398,辅助信息!H:I,2,FALSE)</f>
        <v>18381904567</v>
      </c>
      <c r="L1398" s="96" t="str">
        <f>VLOOKUP(B1398,辅助信息!E:J,6,FALSE)</f>
        <v>控制炉批号！多了现场不收！,优先安排达钢,提前联系到场规格及数量</v>
      </c>
      <c r="M1398" s="79">
        <v>45784</v>
      </c>
      <c r="O1398" s="49">
        <f ca="1" t="shared" si="67"/>
        <v>0</v>
      </c>
      <c r="P1398" s="49">
        <f ca="1" t="shared" si="68"/>
        <v>52</v>
      </c>
      <c r="Q1398" s="50" t="str">
        <f>VLOOKUP(B1398,辅助信息!E:M,9,FALSE)</f>
        <v>ZTWM-CDGS-XS-2024-0134-商投建工达州中医药科技成果示范园项目</v>
      </c>
      <c r="R1398" s="105" t="str">
        <f>_xlfn._xlws.FILTER(辅助信息!D:D,辅助信息!E:E=B1398)</f>
        <v>商投建工达州中医药科技园</v>
      </c>
    </row>
    <row r="1399" hidden="1" spans="2:18">
      <c r="B1399" s="28" t="s">
        <v>147</v>
      </c>
      <c r="C1399" s="58">
        <v>45783</v>
      </c>
      <c r="D1399" s="28" t="str">
        <f>VLOOKUP(B1399,辅助信息!E:K,7,FALSE)</f>
        <v>JWDDCD2025052800131</v>
      </c>
      <c r="E1399" s="28" t="str">
        <f>VLOOKUP(F1399,辅助信息!A:B,2,FALSE)</f>
        <v>盘螺</v>
      </c>
      <c r="F1399" s="28" t="s">
        <v>41</v>
      </c>
      <c r="G1399" s="24">
        <v>37.5</v>
      </c>
      <c r="H1399" s="24" t="str">
        <f>_xlfn.XLOOKUP(C1399&amp;F1399&amp;I1399&amp;J1399,'[1]2025年已发货'!$F:$F&amp;'[1]2025年已发货'!$C:$C&amp;'[1]2025年已发货'!$G:$G&amp;'[1]2025年已发货'!$H:$H,'[1]2025年已发货'!$E:$E,"未发货")</f>
        <v>未发货</v>
      </c>
      <c r="I1399" s="28" t="str">
        <f>VLOOKUP(B1399,辅助信息!E:I,3,FALSE)</f>
        <v>（商投建工达州中医药科技园-4工区-11号楼）达州市通川区达州中医药职业学院犀牛大道北段</v>
      </c>
      <c r="J1399" s="28" t="str">
        <f>VLOOKUP(B1399,辅助信息!E:I,4,FALSE)</f>
        <v>张扬</v>
      </c>
      <c r="K1399" s="28">
        <f>VLOOKUP(J1399,辅助信息!H:I,2,FALSE)</f>
        <v>18381904567</v>
      </c>
      <c r="L1399" s="96" t="str">
        <f>VLOOKUP(B1399,辅助信息!E:J,6,FALSE)</f>
        <v>控制炉批号！多了现场不收！,优先安排达钢,提前联系到场规格及数量</v>
      </c>
      <c r="M1399" s="79">
        <v>45784</v>
      </c>
      <c r="O1399" s="49">
        <f ca="1" t="shared" si="67"/>
        <v>0</v>
      </c>
      <c r="P1399" s="49">
        <f ca="1" t="shared" si="68"/>
        <v>52</v>
      </c>
      <c r="Q1399" s="50" t="str">
        <f>VLOOKUP(B1399,辅助信息!E:M,9,FALSE)</f>
        <v>ZTWM-CDGS-XS-2024-0134-商投建工达州中医药科技成果示范园项目</v>
      </c>
      <c r="R1399" s="105" t="str">
        <f>_xlfn._xlws.FILTER(辅助信息!D:D,辅助信息!E:E=B1399)</f>
        <v>商投建工达州中医药科技园</v>
      </c>
    </row>
    <row r="1400" hidden="1" spans="2:18">
      <c r="B1400" s="28" t="s">
        <v>147</v>
      </c>
      <c r="C1400" s="58">
        <v>45783</v>
      </c>
      <c r="D1400" s="28" t="str">
        <f>VLOOKUP(B1400,辅助信息!E:K,7,FALSE)</f>
        <v>JWDDCD2025052800131</v>
      </c>
      <c r="E1400" s="28" t="str">
        <f>VLOOKUP(F1400,辅助信息!A:B,2,FALSE)</f>
        <v>螺纹钢</v>
      </c>
      <c r="F1400" s="28" t="s">
        <v>30</v>
      </c>
      <c r="G1400" s="24">
        <v>7</v>
      </c>
      <c r="H1400" s="24" t="str">
        <f>_xlfn.XLOOKUP(C1400&amp;F1400&amp;I1400&amp;J1400,'[1]2025年已发货'!$F:$F&amp;'[1]2025年已发货'!$C:$C&amp;'[1]2025年已发货'!$G:$G&amp;'[1]2025年已发货'!$H:$H,'[1]2025年已发货'!$E:$E,"未发货")</f>
        <v>未发货</v>
      </c>
      <c r="I1400" s="28" t="str">
        <f>VLOOKUP(B1400,辅助信息!E:I,3,FALSE)</f>
        <v>（商投建工达州中医药科技园-4工区-11号楼）达州市通川区达州中医药职业学院犀牛大道北段</v>
      </c>
      <c r="J1400" s="28" t="str">
        <f>VLOOKUP(B1400,辅助信息!E:I,4,FALSE)</f>
        <v>张扬</v>
      </c>
      <c r="K1400" s="28">
        <f>VLOOKUP(J1400,辅助信息!H:I,2,FALSE)</f>
        <v>18381904567</v>
      </c>
      <c r="L1400" s="96" t="str">
        <f>VLOOKUP(B1400,辅助信息!E:J,6,FALSE)</f>
        <v>控制炉批号！多了现场不收！,优先安排达钢,提前联系到场规格及数量</v>
      </c>
      <c r="M1400" s="79">
        <v>45784</v>
      </c>
      <c r="O1400" s="49">
        <f ca="1" t="shared" si="67"/>
        <v>0</v>
      </c>
      <c r="P1400" s="49">
        <f ca="1" t="shared" si="68"/>
        <v>52</v>
      </c>
      <c r="Q1400" s="50" t="str">
        <f>VLOOKUP(B1400,辅助信息!E:M,9,FALSE)</f>
        <v>ZTWM-CDGS-XS-2024-0134-商投建工达州中医药科技成果示范园项目</v>
      </c>
      <c r="R1400" s="105" t="str">
        <f>_xlfn._xlws.FILTER(辅助信息!D:D,辅助信息!E:E=B1400)</f>
        <v>商投建工达州中医药科技园</v>
      </c>
    </row>
    <row r="1401" hidden="1" spans="2:18">
      <c r="B1401" s="28" t="s">
        <v>147</v>
      </c>
      <c r="C1401" s="58">
        <v>45783</v>
      </c>
      <c r="D1401" s="28" t="str">
        <f>VLOOKUP(B1401,辅助信息!E:K,7,FALSE)</f>
        <v>JWDDCD2025052800131</v>
      </c>
      <c r="E1401" s="28" t="str">
        <f>VLOOKUP(F1401,辅助信息!A:B,2,FALSE)</f>
        <v>螺纹钢</v>
      </c>
      <c r="F1401" s="28" t="s">
        <v>18</v>
      </c>
      <c r="G1401" s="24">
        <v>18</v>
      </c>
      <c r="H1401" s="24" t="str">
        <f>_xlfn.XLOOKUP(C1401&amp;F1401&amp;I1401&amp;J1401,'[1]2025年已发货'!$F:$F&amp;'[1]2025年已发货'!$C:$C&amp;'[1]2025年已发货'!$G:$G&amp;'[1]2025年已发货'!$H:$H,'[1]2025年已发货'!$E:$E,"未发货")</f>
        <v>未发货</v>
      </c>
      <c r="I1401" s="28" t="str">
        <f>VLOOKUP(B1401,辅助信息!E:I,3,FALSE)</f>
        <v>（商投建工达州中医药科技园-4工区-11号楼）达州市通川区达州中医药职业学院犀牛大道北段</v>
      </c>
      <c r="J1401" s="28" t="str">
        <f>VLOOKUP(B1401,辅助信息!E:I,4,FALSE)</f>
        <v>张扬</v>
      </c>
      <c r="K1401" s="28">
        <f>VLOOKUP(J1401,辅助信息!H:I,2,FALSE)</f>
        <v>18381904567</v>
      </c>
      <c r="L1401" s="96" t="str">
        <f>VLOOKUP(B1401,辅助信息!E:J,6,FALSE)</f>
        <v>控制炉批号！多了现场不收！,优先安排达钢,提前联系到场规格及数量</v>
      </c>
      <c r="M1401" s="79">
        <v>45784</v>
      </c>
      <c r="O1401" s="49">
        <f ca="1" t="shared" si="67"/>
        <v>0</v>
      </c>
      <c r="P1401" s="49">
        <f ca="1" t="shared" si="68"/>
        <v>52</v>
      </c>
      <c r="Q1401" s="50" t="str">
        <f>VLOOKUP(B1401,辅助信息!E:M,9,FALSE)</f>
        <v>ZTWM-CDGS-XS-2024-0134-商投建工达州中医药科技成果示范园项目</v>
      </c>
      <c r="R1401" s="105" t="str">
        <f>_xlfn._xlws.FILTER(辅助信息!D:D,辅助信息!E:E=B1401)</f>
        <v>商投建工达州中医药科技园</v>
      </c>
    </row>
    <row r="1402" hidden="1" spans="2:18">
      <c r="B1402" s="28" t="s">
        <v>81</v>
      </c>
      <c r="C1402" s="58">
        <v>45785</v>
      </c>
      <c r="D1402" s="28" t="str">
        <f>VLOOKUP(B1402,辅助信息!E:K,7,FALSE)</f>
        <v>JWDDCD2025060900080</v>
      </c>
      <c r="E1402" s="28" t="str">
        <f>VLOOKUP(F1402,辅助信息!A:B,2,FALSE)</f>
        <v>螺纹钢</v>
      </c>
      <c r="F1402" s="28" t="s">
        <v>30</v>
      </c>
      <c r="G1402" s="24">
        <v>50</v>
      </c>
      <c r="H1402" s="24" t="str">
        <f>_xlfn.XLOOKUP(C1402&amp;F1402&amp;I1402&amp;J1402,'[1]2025年已发货'!$F:$F&amp;'[1]2025年已发货'!$C:$C&amp;'[1]2025年已发货'!$G:$G&amp;'[1]2025年已发货'!$H:$H,'[1]2025年已发货'!$E:$E,"未发货")</f>
        <v>未发货</v>
      </c>
      <c r="I1402" s="28" t="str">
        <f>VLOOKUP(B1402,辅助信息!E:I,3,FALSE)</f>
        <v>（华西简阳西城嘉苑）四川省成都市简阳市简城街道高屋村</v>
      </c>
      <c r="J1402" s="28" t="str">
        <f>VLOOKUP(B1402,辅助信息!E:I,4,FALSE)</f>
        <v>张瀚镭</v>
      </c>
      <c r="K1402" s="28">
        <f>VLOOKUP(J1402,辅助信息!H:I,2,FALSE)</f>
        <v>15884666220</v>
      </c>
      <c r="L1402" s="96" t="str">
        <f>VLOOKUP(B1402,辅助信息!E:J,6,FALSE)</f>
        <v>优先威钢发货,我方卸车,新老国标钢厂不加价可直发，因陕钢多次出现磅差，项目拒绝使用</v>
      </c>
      <c r="M1402" s="79">
        <v>45784</v>
      </c>
      <c r="O1402" s="49">
        <f ca="1" t="shared" si="67"/>
        <v>0</v>
      </c>
      <c r="P1402" s="49">
        <f ca="1" t="shared" si="68"/>
        <v>52</v>
      </c>
      <c r="Q1402" s="50" t="str">
        <f>VLOOKUP(B1402,辅助信息!E:M,9,FALSE)</f>
        <v>ZTWM-CDGS-XS-2024-0030-华西集采-简州大道</v>
      </c>
      <c r="R1402" s="50" t="str">
        <f>_xlfn._xlws.FILTER(辅助信息!D:D,辅助信息!E:E=B1402)</f>
        <v>华西简阳西城嘉苑</v>
      </c>
    </row>
    <row r="1403" hidden="1" spans="2:18">
      <c r="B1403" s="28" t="s">
        <v>147</v>
      </c>
      <c r="C1403" s="58">
        <v>45785</v>
      </c>
      <c r="D1403" s="28" t="str">
        <f>VLOOKUP(B1403,辅助信息!E:K,7,FALSE)</f>
        <v>JWDDCD2025052800131</v>
      </c>
      <c r="E1403" s="28" t="str">
        <f>VLOOKUP(F1403,辅助信息!A:B,2,FALSE)</f>
        <v>高线</v>
      </c>
      <c r="F1403" s="28" t="s">
        <v>57</v>
      </c>
      <c r="G1403" s="24">
        <v>7.5</v>
      </c>
      <c r="H1403" s="24" t="str">
        <f>_xlfn.XLOOKUP(C1403&amp;F1403&amp;I1403&amp;J1403,'[1]2025年已发货'!$F:$F&amp;'[1]2025年已发货'!$C:$C&amp;'[1]2025年已发货'!$G:$G&amp;'[1]2025年已发货'!$H:$H,'[1]2025年已发货'!$E:$E,"未发货")</f>
        <v>未发货</v>
      </c>
      <c r="I1403" s="28" t="str">
        <f>VLOOKUP(B1403,辅助信息!E:I,3,FALSE)</f>
        <v>（商投建工达州中医药科技园-4工区-11号楼）达州市通川区达州中医药职业学院犀牛大道北段</v>
      </c>
      <c r="J1403" s="28" t="str">
        <f>VLOOKUP(B1403,辅助信息!E:I,4,FALSE)</f>
        <v>张扬</v>
      </c>
      <c r="K1403" s="28">
        <f>VLOOKUP(J1403,辅助信息!H:I,2,FALSE)</f>
        <v>18381904567</v>
      </c>
      <c r="L1403" s="96" t="str">
        <f>VLOOKUP(B1403,辅助信息!E:J,6,FALSE)</f>
        <v>控制炉批号！多了现场不收！,优先安排达钢,提前联系到场规格及数量</v>
      </c>
      <c r="M1403" s="79">
        <v>45784</v>
      </c>
      <c r="O1403" s="49">
        <f ca="1" t="shared" si="67"/>
        <v>0</v>
      </c>
      <c r="P1403" s="49">
        <f ca="1" t="shared" si="68"/>
        <v>52</v>
      </c>
      <c r="Q1403" s="50" t="str">
        <f>VLOOKUP(B1403,辅助信息!E:M,9,FALSE)</f>
        <v>ZTWM-CDGS-XS-2024-0134-商投建工达州中医药科技成果示范园项目</v>
      </c>
      <c r="R1403" s="50" t="str">
        <f>_xlfn._xlws.FILTER(辅助信息!D:D,辅助信息!E:E=B1403)</f>
        <v>商投建工达州中医药科技园</v>
      </c>
    </row>
    <row r="1404" hidden="1" spans="2:18">
      <c r="B1404" s="28" t="s">
        <v>147</v>
      </c>
      <c r="C1404" s="58">
        <v>45785</v>
      </c>
      <c r="D1404" s="28" t="str">
        <f>VLOOKUP(B1404,辅助信息!E:K,7,FALSE)</f>
        <v>JWDDCD2025052800131</v>
      </c>
      <c r="E1404" s="28" t="str">
        <f>VLOOKUP(F1404,辅助信息!A:B,2,FALSE)</f>
        <v>盘螺</v>
      </c>
      <c r="F1404" s="28" t="s">
        <v>41</v>
      </c>
      <c r="G1404" s="24">
        <v>37.5</v>
      </c>
      <c r="H1404" s="24">
        <f>_xlfn.XLOOKUP(C1404&amp;F1404&amp;I1404&amp;J1404,'[1]2025年已发货'!$F:$F&amp;'[1]2025年已发货'!$C:$C&amp;'[1]2025年已发货'!$G:$G&amp;'[1]2025年已发货'!$H:$H,'[1]2025年已发货'!$E:$E,"未发货")</f>
        <v>20</v>
      </c>
      <c r="I1404" s="28" t="str">
        <f>VLOOKUP(B1404,辅助信息!E:I,3,FALSE)</f>
        <v>（商投建工达州中医药科技园-4工区-11号楼）达州市通川区达州中医药职业学院犀牛大道北段</v>
      </c>
      <c r="J1404" s="28" t="str">
        <f>VLOOKUP(B1404,辅助信息!E:I,4,FALSE)</f>
        <v>张扬</v>
      </c>
      <c r="K1404" s="28">
        <f>VLOOKUP(J1404,辅助信息!H:I,2,FALSE)</f>
        <v>18381904567</v>
      </c>
      <c r="L1404" s="96" t="str">
        <f>VLOOKUP(B1404,辅助信息!E:J,6,FALSE)</f>
        <v>控制炉批号！多了现场不收！,优先安排达钢,提前联系到场规格及数量</v>
      </c>
      <c r="M1404" s="79">
        <v>45784</v>
      </c>
      <c r="O1404" s="49">
        <f ca="1" t="shared" si="67"/>
        <v>0</v>
      </c>
      <c r="P1404" s="49">
        <f ca="1" t="shared" si="68"/>
        <v>52</v>
      </c>
      <c r="Q1404" s="50" t="str">
        <f>VLOOKUP(B1404,辅助信息!E:M,9,FALSE)</f>
        <v>ZTWM-CDGS-XS-2024-0134-商投建工达州中医药科技成果示范园项目</v>
      </c>
      <c r="R1404" s="50" t="str">
        <f>_xlfn._xlws.FILTER(辅助信息!D:D,辅助信息!E:E=B1404)</f>
        <v>商投建工达州中医药科技园</v>
      </c>
    </row>
    <row r="1405" hidden="1" spans="2:18">
      <c r="B1405" s="28" t="s">
        <v>147</v>
      </c>
      <c r="C1405" s="58">
        <v>45785</v>
      </c>
      <c r="D1405" s="28" t="str">
        <f>VLOOKUP(B1405,辅助信息!E:K,7,FALSE)</f>
        <v>JWDDCD2025052800131</v>
      </c>
      <c r="E1405" s="28" t="str">
        <f>VLOOKUP(F1405,辅助信息!A:B,2,FALSE)</f>
        <v>螺纹钢</v>
      </c>
      <c r="F1405" s="28" t="s">
        <v>30</v>
      </c>
      <c r="G1405" s="24">
        <v>7</v>
      </c>
      <c r="H1405" s="24" t="str">
        <f>_xlfn.XLOOKUP(C1405&amp;F1405&amp;I1405&amp;J1405,'[1]2025年已发货'!$F:$F&amp;'[1]2025年已发货'!$C:$C&amp;'[1]2025年已发货'!$G:$G&amp;'[1]2025年已发货'!$H:$H,'[1]2025年已发货'!$E:$E,"未发货")</f>
        <v>未发货</v>
      </c>
      <c r="I1405" s="28" t="str">
        <f>VLOOKUP(B1405,辅助信息!E:I,3,FALSE)</f>
        <v>（商投建工达州中医药科技园-4工区-11号楼）达州市通川区达州中医药职业学院犀牛大道北段</v>
      </c>
      <c r="J1405" s="28" t="str">
        <f>VLOOKUP(B1405,辅助信息!E:I,4,FALSE)</f>
        <v>张扬</v>
      </c>
      <c r="K1405" s="28">
        <f>VLOOKUP(J1405,辅助信息!H:I,2,FALSE)</f>
        <v>18381904567</v>
      </c>
      <c r="L1405" s="96" t="str">
        <f>VLOOKUP(B1405,辅助信息!E:J,6,FALSE)</f>
        <v>控制炉批号！多了现场不收！,优先安排达钢,提前联系到场规格及数量</v>
      </c>
      <c r="M1405" s="79">
        <v>45784</v>
      </c>
      <c r="O1405" s="49">
        <f ca="1" t="shared" si="67"/>
        <v>0</v>
      </c>
      <c r="P1405" s="49">
        <f ca="1" t="shared" si="68"/>
        <v>52</v>
      </c>
      <c r="Q1405" s="50" t="str">
        <f>VLOOKUP(B1405,辅助信息!E:M,9,FALSE)</f>
        <v>ZTWM-CDGS-XS-2024-0134-商投建工达州中医药科技成果示范园项目</v>
      </c>
      <c r="R1405" s="50" t="str">
        <f>_xlfn._xlws.FILTER(辅助信息!D:D,辅助信息!E:E=B1405)</f>
        <v>商投建工达州中医药科技园</v>
      </c>
    </row>
    <row r="1406" hidden="1" spans="2:18">
      <c r="B1406" s="28" t="s">
        <v>147</v>
      </c>
      <c r="C1406" s="58">
        <v>45785</v>
      </c>
      <c r="D1406" s="28" t="str">
        <f>VLOOKUP(B1406,辅助信息!E:K,7,FALSE)</f>
        <v>JWDDCD2025052800131</v>
      </c>
      <c r="E1406" s="28" t="str">
        <f>VLOOKUP(F1406,辅助信息!A:B,2,FALSE)</f>
        <v>螺纹钢</v>
      </c>
      <c r="F1406" s="28" t="s">
        <v>130</v>
      </c>
      <c r="G1406" s="24">
        <v>35</v>
      </c>
      <c r="H1406" s="24">
        <f>_xlfn.XLOOKUP(C1406&amp;F1406&amp;I1406&amp;J1406,'[1]2025年已发货'!$F:$F&amp;'[1]2025年已发货'!$C:$C&amp;'[1]2025年已发货'!$G:$G&amp;'[1]2025年已发货'!$H:$H,'[1]2025年已发货'!$E:$E,"未发货")</f>
        <v>38</v>
      </c>
      <c r="I1406" s="28" t="str">
        <f>VLOOKUP(B1406,辅助信息!E:I,3,FALSE)</f>
        <v>（商投建工达州中医药科技园-4工区-11号楼）达州市通川区达州中医药职业学院犀牛大道北段</v>
      </c>
      <c r="J1406" s="28" t="str">
        <f>VLOOKUP(B1406,辅助信息!E:I,4,FALSE)</f>
        <v>张扬</v>
      </c>
      <c r="K1406" s="28">
        <f>VLOOKUP(J1406,辅助信息!H:I,2,FALSE)</f>
        <v>18381904567</v>
      </c>
      <c r="L1406" s="96" t="str">
        <f>VLOOKUP(B1406,辅助信息!E:J,6,FALSE)</f>
        <v>控制炉批号！多了现场不收！,优先安排达钢,提前联系到场规格及数量</v>
      </c>
      <c r="M1406" s="79">
        <v>45784</v>
      </c>
      <c r="O1406" s="49">
        <f ca="1" t="shared" si="67"/>
        <v>0</v>
      </c>
      <c r="P1406" s="49">
        <f ca="1" t="shared" si="68"/>
        <v>52</v>
      </c>
      <c r="Q1406" s="50" t="str">
        <f>VLOOKUP(B1406,辅助信息!E:M,9,FALSE)</f>
        <v>ZTWM-CDGS-XS-2024-0134-商投建工达州中医药科技成果示范园项目</v>
      </c>
      <c r="R1406" s="50" t="str">
        <f>_xlfn._xlws.FILTER(辅助信息!D:D,辅助信息!E:E=B1406)</f>
        <v>商投建工达州中医药科技园</v>
      </c>
    </row>
    <row r="1407" hidden="1" spans="2:18">
      <c r="B1407" s="28" t="s">
        <v>147</v>
      </c>
      <c r="C1407" s="58">
        <v>45785</v>
      </c>
      <c r="D1407" s="28" t="str">
        <f>VLOOKUP(B1407,辅助信息!E:K,7,FALSE)</f>
        <v>JWDDCD2025052800131</v>
      </c>
      <c r="E1407" s="28" t="str">
        <f>VLOOKUP(F1407,辅助信息!A:B,2,FALSE)</f>
        <v>螺纹钢</v>
      </c>
      <c r="F1407" s="28" t="s">
        <v>18</v>
      </c>
      <c r="G1407" s="24">
        <v>18</v>
      </c>
      <c r="H1407" s="24">
        <f>_xlfn.XLOOKUP(C1407&amp;F1407&amp;I1407&amp;J1407,'[1]2025年已发货'!$F:$F&amp;'[1]2025年已发货'!$C:$C&amp;'[1]2025年已发货'!$G:$G&amp;'[1]2025年已发货'!$H:$H,'[1]2025年已发货'!$E:$E,"未发货")</f>
        <v>18</v>
      </c>
      <c r="I1407" s="28" t="str">
        <f>VLOOKUP(B1407,辅助信息!E:I,3,FALSE)</f>
        <v>（商投建工达州中医药科技园-4工区-11号楼）达州市通川区达州中医药职业学院犀牛大道北段</v>
      </c>
      <c r="J1407" s="28" t="str">
        <f>VLOOKUP(B1407,辅助信息!E:I,4,FALSE)</f>
        <v>张扬</v>
      </c>
      <c r="K1407" s="28">
        <f>VLOOKUP(J1407,辅助信息!H:I,2,FALSE)</f>
        <v>18381904567</v>
      </c>
      <c r="L1407" s="96" t="str">
        <f>VLOOKUP(B1407,辅助信息!E:J,6,FALSE)</f>
        <v>控制炉批号！多了现场不收！,优先安排达钢,提前联系到场规格及数量</v>
      </c>
      <c r="M1407" s="79">
        <v>45784</v>
      </c>
      <c r="O1407" s="49">
        <f ca="1" t="shared" si="67"/>
        <v>0</v>
      </c>
      <c r="P1407" s="49">
        <f ca="1" t="shared" si="68"/>
        <v>52</v>
      </c>
      <c r="Q1407" s="50" t="str">
        <f>VLOOKUP(B1407,辅助信息!E:M,9,FALSE)</f>
        <v>ZTWM-CDGS-XS-2024-0134-商投建工达州中医药科技成果示范园项目</v>
      </c>
      <c r="R1407" s="50" t="str">
        <f>_xlfn._xlws.FILTER(辅助信息!D:D,辅助信息!E:E=B1407)</f>
        <v>商投建工达州中医药科技园</v>
      </c>
    </row>
    <row r="1408" hidden="1" spans="2:18">
      <c r="B1408" s="28" t="s">
        <v>106</v>
      </c>
      <c r="C1408" s="58">
        <v>45785</v>
      </c>
      <c r="D1408" s="28" t="str">
        <f>VLOOKUP(B1408,辅助信息!E:K,7,FALSE)</f>
        <v>JWDDCD2024101600133</v>
      </c>
      <c r="E1408" s="28" t="str">
        <f>VLOOKUP(F1408,辅助信息!A:B,2,FALSE)</f>
        <v>盘螺</v>
      </c>
      <c r="F1408" s="28" t="s">
        <v>40</v>
      </c>
      <c r="G1408" s="24">
        <v>57.5</v>
      </c>
      <c r="H1408" s="24" t="str">
        <f>_xlfn.XLOOKUP(C1408&amp;F1408&amp;I1408&amp;J1408,'[1]2025年已发货'!$F:$F&amp;'[1]2025年已发货'!$C:$C&amp;'[1]2025年已发货'!$G:$G&amp;'[1]2025年已发货'!$H:$H,'[1]2025年已发货'!$E:$E,"未发货")</f>
        <v>未发货</v>
      </c>
      <c r="I1408" s="28" t="str">
        <f>VLOOKUP(B1408,辅助信息!E:I,3,FALSE)</f>
        <v>（五冶钢构宜宾高县月江镇建设项目）  四川省宜宾市高县月江镇刚记超市斜对面(还阳组团沪碳二期项目)</v>
      </c>
      <c r="J1408" s="28" t="str">
        <f>VLOOKUP(B1408,辅助信息!E:I,4,FALSE)</f>
        <v>张朝亮</v>
      </c>
      <c r="K1408" s="28">
        <f>VLOOKUP(J1408,辅助信息!H:I,2,FALSE)</f>
        <v>15228205853</v>
      </c>
      <c r="L1408" s="96" t="str">
        <f>VLOOKUP(B1408,辅助信息!E:J,6,FALSE)</f>
        <v>提前联系到场规格</v>
      </c>
      <c r="M1408" s="79">
        <v>45785</v>
      </c>
      <c r="O1408" s="49">
        <f ca="1" t="shared" ref="O1408:O1413" si="69">IF(OR(M1408="",N1408&lt;&gt;""),"",MAX(M1408-TODAY(),0))</f>
        <v>0</v>
      </c>
      <c r="P1408" s="49">
        <f ca="1" t="shared" ref="P1408:P1486" si="70">IF(M1408="","",IF(N1408&lt;&gt;"",MAX(N1408-M1408,0),IF(TODAY()&gt;M1408,TODAY()-M1408,0)))</f>
        <v>51</v>
      </c>
      <c r="Q1408" s="50" t="str">
        <f>VLOOKUP(B1408,辅助信息!E:M,9,FALSE)</f>
        <v>ZTWM-CDGS-XS-2024-0169-中冶西部钢构-宜宾市南溪区幸福路东路,高县月江镇建设项目</v>
      </c>
      <c r="R1408" s="50" t="str">
        <f>_xlfn._xlws.FILTER(辅助信息!D:D,辅助信息!E:E=B1408)</f>
        <v>五冶钢构-宜宾市南溪区高县月江镇建设项目</v>
      </c>
    </row>
    <row r="1409" hidden="1" spans="2:18">
      <c r="B1409" s="28" t="s">
        <v>106</v>
      </c>
      <c r="C1409" s="58">
        <v>45785</v>
      </c>
      <c r="D1409" s="28" t="str">
        <f>VLOOKUP(B1409,辅助信息!E:K,7,FALSE)</f>
        <v>JWDDCD2024101600133</v>
      </c>
      <c r="E1409" s="28" t="str">
        <f>VLOOKUP(F1409,辅助信息!A:B,2,FALSE)</f>
        <v>螺纹钢</v>
      </c>
      <c r="F1409" s="28" t="s">
        <v>27</v>
      </c>
      <c r="G1409" s="24">
        <v>21</v>
      </c>
      <c r="H1409" s="24">
        <f>_xlfn.XLOOKUP(C1409&amp;F1409&amp;I1409&amp;J1409,'[1]2025年已发货'!$F:$F&amp;'[1]2025年已发货'!$C:$C&amp;'[1]2025年已发货'!$G:$G&amp;'[1]2025年已发货'!$H:$H,'[1]2025年已发货'!$E:$E,"未发货")</f>
        <v>12</v>
      </c>
      <c r="I1409" s="28" t="str">
        <f>VLOOKUP(B1409,辅助信息!E:I,3,FALSE)</f>
        <v>（五冶钢构宜宾高县月江镇建设项目）  四川省宜宾市高县月江镇刚记超市斜对面(还阳组团沪碳二期项目)</v>
      </c>
      <c r="J1409" s="28" t="str">
        <f>VLOOKUP(B1409,辅助信息!E:I,4,FALSE)</f>
        <v>张朝亮</v>
      </c>
      <c r="K1409" s="28">
        <f>VLOOKUP(J1409,辅助信息!H:I,2,FALSE)</f>
        <v>15228205853</v>
      </c>
      <c r="L1409" s="96" t="str">
        <f>VLOOKUP(B1409,辅助信息!E:J,6,FALSE)</f>
        <v>提前联系到场规格</v>
      </c>
      <c r="M1409" s="79">
        <v>45785</v>
      </c>
      <c r="O1409" s="49">
        <f ca="1" t="shared" si="69"/>
        <v>0</v>
      </c>
      <c r="P1409" s="49">
        <f ca="1" t="shared" si="70"/>
        <v>51</v>
      </c>
      <c r="Q1409" s="50" t="str">
        <f>VLOOKUP(B1409,辅助信息!E:M,9,FALSE)</f>
        <v>ZTWM-CDGS-XS-2024-0169-中冶西部钢构-宜宾市南溪区幸福路东路,高县月江镇建设项目</v>
      </c>
      <c r="R1409" s="50" t="str">
        <f>_xlfn._xlws.FILTER(辅助信息!D:D,辅助信息!E:E=B1409)</f>
        <v>五冶钢构-宜宾市南溪区高县月江镇建设项目</v>
      </c>
    </row>
    <row r="1410" hidden="1" spans="2:18">
      <c r="B1410" s="28" t="s">
        <v>106</v>
      </c>
      <c r="C1410" s="58">
        <v>45785</v>
      </c>
      <c r="D1410" s="28" t="str">
        <f>VLOOKUP(B1410,辅助信息!E:K,7,FALSE)</f>
        <v>JWDDCD2024101600133</v>
      </c>
      <c r="E1410" s="28" t="str">
        <f>VLOOKUP(F1410,辅助信息!A:B,2,FALSE)</f>
        <v>螺纹钢</v>
      </c>
      <c r="F1410" s="28" t="s">
        <v>19</v>
      </c>
      <c r="G1410" s="24">
        <v>21</v>
      </c>
      <c r="H1410" s="24">
        <f>_xlfn.XLOOKUP(C1410&amp;F1410&amp;I1410&amp;J1410,'[1]2025年已发货'!$F:$F&amp;'[1]2025年已发货'!$C:$C&amp;'[1]2025年已发货'!$G:$G&amp;'[1]2025年已发货'!$H:$H,'[1]2025年已发货'!$E:$E,"未发货")</f>
        <v>12</v>
      </c>
      <c r="I1410" s="28" t="str">
        <f>VLOOKUP(B1410,辅助信息!E:I,3,FALSE)</f>
        <v>（五冶钢构宜宾高县月江镇建设项目）  四川省宜宾市高县月江镇刚记超市斜对面(还阳组团沪碳二期项目)</v>
      </c>
      <c r="J1410" s="28" t="str">
        <f>VLOOKUP(B1410,辅助信息!E:I,4,FALSE)</f>
        <v>张朝亮</v>
      </c>
      <c r="K1410" s="28">
        <f>VLOOKUP(J1410,辅助信息!H:I,2,FALSE)</f>
        <v>15228205853</v>
      </c>
      <c r="L1410" s="96" t="str">
        <f>VLOOKUP(B1410,辅助信息!E:J,6,FALSE)</f>
        <v>提前联系到场规格</v>
      </c>
      <c r="M1410" s="79">
        <v>45785</v>
      </c>
      <c r="O1410" s="49">
        <f ca="1" t="shared" si="69"/>
        <v>0</v>
      </c>
      <c r="P1410" s="49">
        <f ca="1" t="shared" si="70"/>
        <v>51</v>
      </c>
      <c r="Q1410" s="50" t="str">
        <f>VLOOKUP(B1410,辅助信息!E:M,9,FALSE)</f>
        <v>ZTWM-CDGS-XS-2024-0169-中冶西部钢构-宜宾市南溪区幸福路东路,高县月江镇建设项目</v>
      </c>
      <c r="R1410" s="50" t="str">
        <f>_xlfn._xlws.FILTER(辅助信息!D:D,辅助信息!E:E=B1410)</f>
        <v>五冶钢构-宜宾市南溪区高县月江镇建设项目</v>
      </c>
    </row>
    <row r="1411" hidden="1" spans="2:18">
      <c r="B1411" s="28" t="s">
        <v>106</v>
      </c>
      <c r="C1411" s="58">
        <v>45785</v>
      </c>
      <c r="D1411" s="28" t="str">
        <f>VLOOKUP(B1411,辅助信息!E:K,7,FALSE)</f>
        <v>JWDDCD2024101600133</v>
      </c>
      <c r="E1411" s="28" t="str">
        <f>VLOOKUP(F1411,辅助信息!A:B,2,FALSE)</f>
        <v>螺纹钢</v>
      </c>
      <c r="F1411" s="28" t="s">
        <v>33</v>
      </c>
      <c r="G1411" s="24">
        <v>9</v>
      </c>
      <c r="H1411" s="24" t="str">
        <f>_xlfn.XLOOKUP(C1411&amp;F1411&amp;I1411&amp;J1411,'[1]2025年已发货'!$F:$F&amp;'[1]2025年已发货'!$C:$C&amp;'[1]2025年已发货'!$G:$G&amp;'[1]2025年已发货'!$H:$H,'[1]2025年已发货'!$E:$E,"未发货")</f>
        <v>未发货</v>
      </c>
      <c r="I1411" s="28" t="str">
        <f>VLOOKUP(B1411,辅助信息!E:I,3,FALSE)</f>
        <v>（五冶钢构宜宾高县月江镇建设项目）  四川省宜宾市高县月江镇刚记超市斜对面(还阳组团沪碳二期项目)</v>
      </c>
      <c r="J1411" s="28" t="str">
        <f>VLOOKUP(B1411,辅助信息!E:I,4,FALSE)</f>
        <v>张朝亮</v>
      </c>
      <c r="K1411" s="28">
        <f>VLOOKUP(J1411,辅助信息!H:I,2,FALSE)</f>
        <v>15228205853</v>
      </c>
      <c r="L1411" s="96" t="str">
        <f>VLOOKUP(B1411,辅助信息!E:J,6,FALSE)</f>
        <v>提前联系到场规格</v>
      </c>
      <c r="M1411" s="79">
        <v>45785</v>
      </c>
      <c r="O1411" s="49">
        <f ca="1" t="shared" si="69"/>
        <v>0</v>
      </c>
      <c r="P1411" s="49">
        <f ca="1" t="shared" si="70"/>
        <v>51</v>
      </c>
      <c r="Q1411" s="50" t="str">
        <f>VLOOKUP(B1411,辅助信息!E:M,9,FALSE)</f>
        <v>ZTWM-CDGS-XS-2024-0169-中冶西部钢构-宜宾市南溪区幸福路东路,高县月江镇建设项目</v>
      </c>
      <c r="R1411" s="50" t="str">
        <f>_xlfn._xlws.FILTER(辅助信息!D:D,辅助信息!E:E=B1411)</f>
        <v>五冶钢构-宜宾市南溪区高县月江镇建设项目</v>
      </c>
    </row>
    <row r="1412" hidden="1" spans="2:18">
      <c r="B1412" s="28" t="s">
        <v>106</v>
      </c>
      <c r="C1412" s="58">
        <v>45785</v>
      </c>
      <c r="D1412" s="28" t="str">
        <f>VLOOKUP(B1412,辅助信息!E:K,7,FALSE)</f>
        <v>JWDDCD2024101600133</v>
      </c>
      <c r="E1412" s="28" t="str">
        <f>VLOOKUP(F1412,辅助信息!A:B,2,FALSE)</f>
        <v>螺纹钢</v>
      </c>
      <c r="F1412" s="28" t="s">
        <v>28</v>
      </c>
      <c r="G1412" s="24">
        <v>21</v>
      </c>
      <c r="H1412" s="24" t="str">
        <f>_xlfn.XLOOKUP(C1412&amp;F1412&amp;I1412&amp;J1412,'[1]2025年已发货'!$F:$F&amp;'[1]2025年已发货'!$C:$C&amp;'[1]2025年已发货'!$G:$G&amp;'[1]2025年已发货'!$H:$H,'[1]2025年已发货'!$E:$E,"未发货")</f>
        <v>未发货</v>
      </c>
      <c r="I1412" s="28" t="str">
        <f>VLOOKUP(B1412,辅助信息!E:I,3,FALSE)</f>
        <v>（五冶钢构宜宾高县月江镇建设项目）  四川省宜宾市高县月江镇刚记超市斜对面(还阳组团沪碳二期项目)</v>
      </c>
      <c r="J1412" s="28" t="str">
        <f>VLOOKUP(B1412,辅助信息!E:I,4,FALSE)</f>
        <v>张朝亮</v>
      </c>
      <c r="K1412" s="28">
        <f>VLOOKUP(J1412,辅助信息!H:I,2,FALSE)</f>
        <v>15228205853</v>
      </c>
      <c r="L1412" s="96" t="str">
        <f>VLOOKUP(B1412,辅助信息!E:J,6,FALSE)</f>
        <v>提前联系到场规格</v>
      </c>
      <c r="M1412" s="79">
        <v>45785</v>
      </c>
      <c r="O1412" s="49">
        <f ca="1" t="shared" si="69"/>
        <v>0</v>
      </c>
      <c r="P1412" s="49">
        <f ca="1" t="shared" si="70"/>
        <v>51</v>
      </c>
      <c r="Q1412" s="50" t="str">
        <f>VLOOKUP(B1412,辅助信息!E:M,9,FALSE)</f>
        <v>ZTWM-CDGS-XS-2024-0169-中冶西部钢构-宜宾市南溪区幸福路东路,高县月江镇建设项目</v>
      </c>
      <c r="R1412" s="50" t="str">
        <f>_xlfn._xlws.FILTER(辅助信息!D:D,辅助信息!E:E=B1412)</f>
        <v>五冶钢构-宜宾市南溪区高县月江镇建设项目</v>
      </c>
    </row>
    <row r="1413" hidden="1" spans="2:18">
      <c r="B1413" s="28" t="s">
        <v>106</v>
      </c>
      <c r="C1413" s="58">
        <v>45785</v>
      </c>
      <c r="D1413" s="28" t="str">
        <f>VLOOKUP(B1413,辅助信息!E:K,7,FALSE)</f>
        <v>JWDDCD2024101600133</v>
      </c>
      <c r="E1413" s="28" t="str">
        <f>VLOOKUP(F1413,辅助信息!A:B,2,FALSE)</f>
        <v>螺纹钢</v>
      </c>
      <c r="F1413" s="28" t="s">
        <v>18</v>
      </c>
      <c r="G1413" s="24">
        <v>12</v>
      </c>
      <c r="H1413" s="24">
        <f>_xlfn.XLOOKUP(C1413&amp;F1413&amp;I1413&amp;J1413,'[1]2025年已发货'!$F:$F&amp;'[1]2025年已发货'!$C:$C&amp;'[1]2025年已发货'!$G:$G&amp;'[1]2025年已发货'!$H:$H,'[1]2025年已发货'!$E:$E,"未发货")</f>
        <v>12</v>
      </c>
      <c r="I1413" s="28" t="str">
        <f>VLOOKUP(B1413,辅助信息!E:I,3,FALSE)</f>
        <v>（五冶钢构宜宾高县月江镇建设项目）  四川省宜宾市高县月江镇刚记超市斜对面(还阳组团沪碳二期项目)</v>
      </c>
      <c r="J1413" s="28" t="str">
        <f>VLOOKUP(B1413,辅助信息!E:I,4,FALSE)</f>
        <v>张朝亮</v>
      </c>
      <c r="K1413" s="28">
        <f>VLOOKUP(J1413,辅助信息!H:I,2,FALSE)</f>
        <v>15228205853</v>
      </c>
      <c r="L1413" s="96" t="str">
        <f>VLOOKUP(B1413,辅助信息!E:J,6,FALSE)</f>
        <v>提前联系到场规格</v>
      </c>
      <c r="M1413" s="79">
        <v>45785</v>
      </c>
      <c r="O1413" s="49">
        <f ca="1" t="shared" si="69"/>
        <v>0</v>
      </c>
      <c r="P1413" s="49">
        <f ca="1" t="shared" si="70"/>
        <v>51</v>
      </c>
      <c r="Q1413" s="50" t="str">
        <f>VLOOKUP(B1413,辅助信息!E:M,9,FALSE)</f>
        <v>ZTWM-CDGS-XS-2024-0169-中冶西部钢构-宜宾市南溪区幸福路东路,高县月江镇建设项目</v>
      </c>
      <c r="R1413" s="50" t="str">
        <f>_xlfn._xlws.FILTER(辅助信息!D:D,辅助信息!E:E=B1413)</f>
        <v>五冶钢构-宜宾市南溪区高县月江镇建设项目</v>
      </c>
    </row>
    <row r="1414" hidden="1" spans="2:18">
      <c r="B1414" s="84" t="s">
        <v>127</v>
      </c>
      <c r="C1414" s="58">
        <v>45785</v>
      </c>
      <c r="D1414" s="28" t="str">
        <f>VLOOKUP(B1414,辅助信息!E:K,7,FALSE)</f>
        <v>JWDDCD2025051000019</v>
      </c>
      <c r="E1414" s="28" t="str">
        <f>VLOOKUP(F1414,辅助信息!A:B,2,FALSE)</f>
        <v>盘螺</v>
      </c>
      <c r="F1414" s="28" t="s">
        <v>49</v>
      </c>
      <c r="G1414" s="24">
        <v>12</v>
      </c>
      <c r="H1414" s="24" t="str">
        <f>_xlfn.XLOOKUP(C1414&amp;F1414&amp;I1414&amp;J1414,'[1]2025年已发货'!$F:$F&amp;'[1]2025年已发货'!$C:$C&amp;'[1]2025年已发货'!$G:$G&amp;'[1]2025年已发货'!$H:$H,'[1]2025年已发货'!$E:$E,"未发货")</f>
        <v>未发货</v>
      </c>
      <c r="I1414" s="28" t="str">
        <f>VLOOKUP(B1414,辅助信息!E:I,3,FALSE)</f>
        <v>(五冶钢构医学科学产业园建设项目房建三部-管网总坪)四川省南充市顺庆区搬罾街道学府大道二段</v>
      </c>
      <c r="J1414" s="28" t="str">
        <f>VLOOKUP(B1414,辅助信息!E:I,4,FALSE)</f>
        <v>郑林</v>
      </c>
      <c r="K1414" s="28">
        <f>VLOOKUP(J1414,辅助信息!H:I,2,FALSE)</f>
        <v>18349955455</v>
      </c>
      <c r="L1414" s="96" t="str">
        <f>VLOOKUP(B1414,辅助信息!E:J,6,FALSE)</f>
        <v>送货单：送货单位：南充思临新材料科技有限公司,收货单位：五冶集团川北(南充)建设有限公司,项目名称：南充医学科学产业园,送货车型13米,装货前联系收货人核实到场规格</v>
      </c>
      <c r="M1414" s="79">
        <v>45785</v>
      </c>
      <c r="O1414" s="49">
        <f ca="1" t="shared" ref="O1414:O1420" si="71">IF(OR(M1414="",N1414&lt;&gt;""),"",MAX(M1414-TODAY(),0))</f>
        <v>0</v>
      </c>
      <c r="P1414" s="49">
        <f ca="1" t="shared" si="70"/>
        <v>51</v>
      </c>
      <c r="Q1414" s="50" t="str">
        <f>VLOOKUP(B1414,辅助信息!E:M,9,FALSE)</f>
        <v>ZTWM-CDGS-XS-2024-0248-五冶钢构-南充市医学院项目</v>
      </c>
      <c r="R1414" s="50" t="str">
        <f>_xlfn._xlws.FILTER(辅助信息!D:D,辅助信息!E:E=B1414)</f>
        <v>五冶钢构南充医学科学产业园建设项目</v>
      </c>
    </row>
    <row r="1415" hidden="1" spans="2:18">
      <c r="B1415" s="84" t="s">
        <v>127</v>
      </c>
      <c r="C1415" s="58">
        <v>45785</v>
      </c>
      <c r="D1415" s="28" t="str">
        <f>VLOOKUP(B1415,辅助信息!E:K,7,FALSE)</f>
        <v>JWDDCD2025051000019</v>
      </c>
      <c r="E1415" s="28" t="str">
        <f>VLOOKUP(F1415,辅助信息!A:B,2,FALSE)</f>
        <v>盘螺</v>
      </c>
      <c r="F1415" s="28" t="s">
        <v>41</v>
      </c>
      <c r="G1415" s="24">
        <v>10</v>
      </c>
      <c r="H1415" s="24" t="str">
        <f>_xlfn.XLOOKUP(C1415&amp;F1415&amp;I1415&amp;J1415,'[1]2025年已发货'!$F:$F&amp;'[1]2025年已发货'!$C:$C&amp;'[1]2025年已发货'!$G:$G&amp;'[1]2025年已发货'!$H:$H,'[1]2025年已发货'!$E:$E,"未发货")</f>
        <v>未发货</v>
      </c>
      <c r="I1415" s="28" t="str">
        <f>VLOOKUP(B1415,辅助信息!E:I,3,FALSE)</f>
        <v>(五冶钢构医学科学产业园建设项目房建三部-管网总坪)四川省南充市顺庆区搬罾街道学府大道二段</v>
      </c>
      <c r="J1415" s="28" t="str">
        <f>VLOOKUP(B1415,辅助信息!E:I,4,FALSE)</f>
        <v>郑林</v>
      </c>
      <c r="K1415" s="28">
        <f>VLOOKUP(J1415,辅助信息!H:I,2,FALSE)</f>
        <v>18349955455</v>
      </c>
      <c r="L1415" s="96" t="str">
        <f>VLOOKUP(B1415,辅助信息!E:J,6,FALSE)</f>
        <v>送货单：送货单位：南充思临新材料科技有限公司,收货单位：五冶集团川北(南充)建设有限公司,项目名称：南充医学科学产业园,送货车型13米,装货前联系收货人核实到场规格</v>
      </c>
      <c r="M1415" s="79">
        <v>45785</v>
      </c>
      <c r="O1415" s="49">
        <f ca="1" t="shared" si="71"/>
        <v>0</v>
      </c>
      <c r="P1415" s="49">
        <f ca="1" t="shared" si="70"/>
        <v>51</v>
      </c>
      <c r="Q1415" s="50" t="str">
        <f>VLOOKUP(B1415,辅助信息!E:M,9,FALSE)</f>
        <v>ZTWM-CDGS-XS-2024-0248-五冶钢构-南充市医学院项目</v>
      </c>
      <c r="R1415" s="50" t="str">
        <f>_xlfn._xlws.FILTER(辅助信息!D:D,辅助信息!E:E=B1415)</f>
        <v>五冶钢构南充医学科学产业园建设项目</v>
      </c>
    </row>
    <row r="1416" hidden="1" spans="2:18">
      <c r="B1416" s="84" t="s">
        <v>127</v>
      </c>
      <c r="C1416" s="58">
        <v>45785</v>
      </c>
      <c r="D1416" s="28" t="str">
        <f>VLOOKUP(B1416,辅助信息!E:K,7,FALSE)</f>
        <v>JWDDCD2025051000019</v>
      </c>
      <c r="E1416" s="28" t="str">
        <f>VLOOKUP(F1416,辅助信息!A:B,2,FALSE)</f>
        <v>螺纹钢</v>
      </c>
      <c r="F1416" s="28" t="s">
        <v>27</v>
      </c>
      <c r="G1416" s="24">
        <v>13</v>
      </c>
      <c r="H1416" s="24" t="str">
        <f>_xlfn.XLOOKUP(C1416&amp;F1416&amp;I1416&amp;J1416,'[1]2025年已发货'!$F:$F&amp;'[1]2025年已发货'!$C:$C&amp;'[1]2025年已发货'!$G:$G&amp;'[1]2025年已发货'!$H:$H,'[1]2025年已发货'!$E:$E,"未发货")</f>
        <v>未发货</v>
      </c>
      <c r="I1416" s="28" t="str">
        <f>VLOOKUP(B1416,辅助信息!E:I,3,FALSE)</f>
        <v>(五冶钢构医学科学产业园建设项目房建三部-管网总坪)四川省南充市顺庆区搬罾街道学府大道二段</v>
      </c>
      <c r="J1416" s="28" t="str">
        <f>VLOOKUP(B1416,辅助信息!E:I,4,FALSE)</f>
        <v>郑林</v>
      </c>
      <c r="K1416" s="28">
        <f>VLOOKUP(J1416,辅助信息!H:I,2,FALSE)</f>
        <v>18349955455</v>
      </c>
      <c r="L1416" s="96" t="str">
        <f>VLOOKUP(B1416,辅助信息!E:J,6,FALSE)</f>
        <v>送货单：送货单位：南充思临新材料科技有限公司,收货单位：五冶集团川北(南充)建设有限公司,项目名称：南充医学科学产业园,送货车型13米,装货前联系收货人核实到场规格</v>
      </c>
      <c r="M1416" s="79">
        <v>45785</v>
      </c>
      <c r="O1416" s="49">
        <f ca="1" t="shared" si="71"/>
        <v>0</v>
      </c>
      <c r="P1416" s="49">
        <f ca="1" t="shared" si="70"/>
        <v>51</v>
      </c>
      <c r="Q1416" s="50" t="str">
        <f>VLOOKUP(B1416,辅助信息!E:M,9,FALSE)</f>
        <v>ZTWM-CDGS-XS-2024-0248-五冶钢构-南充市医学院项目</v>
      </c>
      <c r="R1416" s="50" t="str">
        <f>_xlfn._xlws.FILTER(辅助信息!D:D,辅助信息!E:E=B1416)</f>
        <v>五冶钢构南充医学科学产业园建设项目</v>
      </c>
    </row>
    <row r="1417" hidden="1" spans="2:18">
      <c r="B1417" s="84" t="s">
        <v>72</v>
      </c>
      <c r="C1417" s="58">
        <v>45785</v>
      </c>
      <c r="D1417" s="28" t="str">
        <f>VLOOKUP(B1417,辅助信息!E:K,7,FALSE)</f>
        <v>JWDDCD2025051000019</v>
      </c>
      <c r="E1417" s="28" t="str">
        <f>VLOOKUP(F1417,辅助信息!A:B,2,FALSE)</f>
        <v>盘螺</v>
      </c>
      <c r="F1417" s="28" t="s">
        <v>49</v>
      </c>
      <c r="G1417" s="24">
        <v>5</v>
      </c>
      <c r="H1417" s="24" t="str">
        <f>_xlfn.XLOOKUP(C1417&amp;F1417&amp;I1417&amp;J1417,'[1]2025年已发货'!$F:$F&amp;'[1]2025年已发货'!$C:$C&amp;'[1]2025年已发货'!$G:$G&amp;'[1]2025年已发货'!$H:$H,'[1]2025年已发货'!$E:$E,"未发货")</f>
        <v>未发货</v>
      </c>
      <c r="I1417" s="28" t="str">
        <f>VLOOKUP(B1417,辅助信息!E:I,3,FALSE)</f>
        <v>(五冶钢构医学科学产业园建设项目房建二部-网羽馆（6-5）)四川省南充市顺庆区搬罾街道学府大道二段</v>
      </c>
      <c r="J1417" s="28" t="str">
        <f>VLOOKUP(B1417,辅助信息!E:I,4,FALSE)</f>
        <v>安南</v>
      </c>
      <c r="K1417" s="28">
        <f>VLOOKUP(J1417,辅助信息!H:I,2,FALSE)</f>
        <v>19950525030</v>
      </c>
      <c r="L1417" s="96" t="str">
        <f>VLOOKUP(B1417,辅助信息!E:J,6,FALSE)</f>
        <v>送货单：送货单位：南充思临新材料科技有限公司,收货单位：五冶集团川北(南充)建设有限公司,项目名称：南充医学科学产业园,送货车型13米,装货前联系收货人核实到场规格</v>
      </c>
      <c r="M1417" s="79">
        <v>45785</v>
      </c>
      <c r="O1417" s="49">
        <f ca="1" t="shared" si="71"/>
        <v>0</v>
      </c>
      <c r="P1417" s="49">
        <f ca="1" t="shared" si="70"/>
        <v>51</v>
      </c>
      <c r="Q1417" s="50" t="str">
        <f>VLOOKUP(B1417,辅助信息!E:M,9,FALSE)</f>
        <v>ZTWM-CDGS-XS-2024-0248-五冶钢构-南充市医学院项目</v>
      </c>
      <c r="R1417" s="50" t="str">
        <f>_xlfn._xlws.FILTER(辅助信息!D:D,辅助信息!E:E=B1417)</f>
        <v>五冶钢构南充医学科学产业园建设项目</v>
      </c>
    </row>
    <row r="1418" hidden="1" spans="2:18">
      <c r="B1418" s="84" t="s">
        <v>72</v>
      </c>
      <c r="C1418" s="58">
        <v>45785</v>
      </c>
      <c r="D1418" s="28" t="str">
        <f>VLOOKUP(B1418,辅助信息!E:K,7,FALSE)</f>
        <v>JWDDCD2025051000019</v>
      </c>
      <c r="E1418" s="28" t="str">
        <f>VLOOKUP(F1418,辅助信息!A:B,2,FALSE)</f>
        <v>盘螺</v>
      </c>
      <c r="F1418" s="28" t="s">
        <v>40</v>
      </c>
      <c r="G1418" s="24">
        <v>2.5</v>
      </c>
      <c r="H1418" s="24" t="str">
        <f>_xlfn.XLOOKUP(C1418&amp;F1418&amp;I1418&amp;J1418,'[1]2025年已发货'!$F:$F&amp;'[1]2025年已发货'!$C:$C&amp;'[1]2025年已发货'!$G:$G&amp;'[1]2025年已发货'!$H:$H,'[1]2025年已发货'!$E:$E,"未发货")</f>
        <v>未发货</v>
      </c>
      <c r="I1418" s="28" t="str">
        <f>VLOOKUP(B1418,辅助信息!E:I,3,FALSE)</f>
        <v>(五冶钢构医学科学产业园建设项目房建二部-网羽馆（6-5）)四川省南充市顺庆区搬罾街道学府大道二段</v>
      </c>
      <c r="J1418" s="28" t="str">
        <f>VLOOKUP(B1418,辅助信息!E:I,4,FALSE)</f>
        <v>安南</v>
      </c>
      <c r="K1418" s="28">
        <f>VLOOKUP(J1418,辅助信息!H:I,2,FALSE)</f>
        <v>19950525030</v>
      </c>
      <c r="L1418" s="96" t="str">
        <f>VLOOKUP(B1418,辅助信息!E:J,6,FALSE)</f>
        <v>送货单：送货单位：南充思临新材料科技有限公司,收货单位：五冶集团川北(南充)建设有限公司,项目名称：南充医学科学产业园,送货车型13米,装货前联系收货人核实到场规格</v>
      </c>
      <c r="M1418" s="79">
        <v>45785</v>
      </c>
      <c r="O1418" s="49">
        <f ca="1" t="shared" si="71"/>
        <v>0</v>
      </c>
      <c r="P1418" s="49">
        <f ca="1" t="shared" si="70"/>
        <v>51</v>
      </c>
      <c r="Q1418" s="50" t="str">
        <f>VLOOKUP(B1418,辅助信息!E:M,9,FALSE)</f>
        <v>ZTWM-CDGS-XS-2024-0248-五冶钢构-南充市医学院项目</v>
      </c>
      <c r="R1418" s="50" t="str">
        <f>_xlfn._xlws.FILTER(辅助信息!D:D,辅助信息!E:E=B1418)</f>
        <v>五冶钢构南充医学科学产业园建设项目</v>
      </c>
    </row>
    <row r="1419" hidden="1" spans="2:18">
      <c r="B1419" s="84" t="s">
        <v>72</v>
      </c>
      <c r="C1419" s="58">
        <v>45785</v>
      </c>
      <c r="D1419" s="28" t="str">
        <f>VLOOKUP(B1419,辅助信息!E:K,7,FALSE)</f>
        <v>JWDDCD2025051000019</v>
      </c>
      <c r="E1419" s="28" t="str">
        <f>VLOOKUP(F1419,辅助信息!A:B,2,FALSE)</f>
        <v>螺纹钢</v>
      </c>
      <c r="F1419" s="28" t="s">
        <v>27</v>
      </c>
      <c r="G1419" s="24">
        <v>25</v>
      </c>
      <c r="H1419" s="24" t="str">
        <f>_xlfn.XLOOKUP(C1419&amp;F1419&amp;I1419&amp;J1419,'[1]2025年已发货'!$F:$F&amp;'[1]2025年已发货'!$C:$C&amp;'[1]2025年已发货'!$G:$G&amp;'[1]2025年已发货'!$H:$H,'[1]2025年已发货'!$E:$E,"未发货")</f>
        <v>未发货</v>
      </c>
      <c r="I1419" s="28" t="str">
        <f>VLOOKUP(B1419,辅助信息!E:I,3,FALSE)</f>
        <v>(五冶钢构医学科学产业园建设项目房建二部-网羽馆（6-5）)四川省南充市顺庆区搬罾街道学府大道二段</v>
      </c>
      <c r="J1419" s="28" t="str">
        <f>VLOOKUP(B1419,辅助信息!E:I,4,FALSE)</f>
        <v>安南</v>
      </c>
      <c r="K1419" s="28">
        <f>VLOOKUP(J1419,辅助信息!H:I,2,FALSE)</f>
        <v>19950525030</v>
      </c>
      <c r="L1419" s="96" t="str">
        <f>VLOOKUP(B1419,辅助信息!E:J,6,FALSE)</f>
        <v>送货单：送货单位：南充思临新材料科技有限公司,收货单位：五冶集团川北(南充)建设有限公司,项目名称：南充医学科学产业园,送货车型13米,装货前联系收货人核实到场规格</v>
      </c>
      <c r="M1419" s="79">
        <v>45785</v>
      </c>
      <c r="O1419" s="49">
        <f ca="1" t="shared" si="71"/>
        <v>0</v>
      </c>
      <c r="P1419" s="49">
        <f ca="1" t="shared" si="70"/>
        <v>51</v>
      </c>
      <c r="Q1419" s="50" t="str">
        <f>VLOOKUP(B1419,辅助信息!E:M,9,FALSE)</f>
        <v>ZTWM-CDGS-XS-2024-0248-五冶钢构-南充市医学院项目</v>
      </c>
      <c r="R1419" s="50" t="str">
        <f>_xlfn._xlws.FILTER(辅助信息!D:D,辅助信息!E:E=B1419)</f>
        <v>五冶钢构南充医学科学产业园建设项目</v>
      </c>
    </row>
    <row r="1420" hidden="1" spans="1:18">
      <c r="A1420" s="45" t="s">
        <v>100</v>
      </c>
      <c r="B1420" s="28" t="s">
        <v>135</v>
      </c>
      <c r="C1420" s="58">
        <v>45785</v>
      </c>
      <c r="D1420" s="28" t="str">
        <f>VLOOKUP(B1420,辅助信息!E:K,7,FALSE)</f>
        <v>JWDDCD2025050800080</v>
      </c>
      <c r="E1420" s="28" t="str">
        <f>VLOOKUP(F1420,辅助信息!A:B,2,FALSE)</f>
        <v>螺纹钢</v>
      </c>
      <c r="F1420" s="28" t="s">
        <v>130</v>
      </c>
      <c r="G1420" s="24">
        <v>70</v>
      </c>
      <c r="H1420" s="24" t="str">
        <f>_xlfn.XLOOKUP(C1420&amp;F1420&amp;I1420&amp;J1420,'[1]2025年已发货'!$F:$F&amp;'[1]2025年已发货'!$C:$C&amp;'[1]2025年已发货'!$G:$G&amp;'[1]2025年已发货'!$H:$H,'[1]2025年已发货'!$E:$E,"未发货")</f>
        <v>未发货</v>
      </c>
      <c r="I1420" s="28" t="str">
        <f>VLOOKUP(B1420,辅助信息!E:I,3,FALSE)</f>
        <v>(宜宾兴港三江新区长江工业园建设项目-M2-2#厂房)宜宾市翠屏区宜宾汽车零部件配套产业基地(纬五路南)</v>
      </c>
      <c r="J1420" s="28" t="str">
        <f>VLOOKUP(B1420,辅助信息!E:I,4,FALSE)</f>
        <v>李国享</v>
      </c>
      <c r="K1420" s="28">
        <f>VLOOKUP(J1420,辅助信息!H:I,2,FALSE)</f>
        <v>17713876279</v>
      </c>
      <c r="L1420" s="96" t="str">
        <f>VLOOKUP(B1420,辅助信息!E:J,6,FALSE)</f>
        <v>装货前联系收货人核实到场规格，货物最下面用方木垫下方便卸货</v>
      </c>
      <c r="M1420" s="79">
        <v>45785</v>
      </c>
      <c r="O1420" s="49">
        <f ca="1" t="shared" si="71"/>
        <v>0</v>
      </c>
      <c r="P1420" s="49">
        <f ca="1" t="shared" si="70"/>
        <v>51</v>
      </c>
      <c r="Q1420" s="50" t="str">
        <f>VLOOKUP(B1420,辅助信息!E:M,9,FALSE)</f>
        <v>ZTWM-CDGS-XS-2025-0059-宜宾兴港建材-宜宾冷链项目</v>
      </c>
      <c r="R1420" s="50" t="str">
        <f>_xlfn._xlws.FILTER(辅助信息!D:D,辅助信息!E:E=B1420)</f>
        <v>宜宾兴港三江新区长江工业园建设项目</v>
      </c>
    </row>
    <row r="1421" hidden="1" spans="2:18">
      <c r="B1421" s="28" t="s">
        <v>81</v>
      </c>
      <c r="C1421" s="58">
        <v>45785</v>
      </c>
      <c r="D1421" s="28" t="str">
        <f>VLOOKUP(B1421,辅助信息!E:K,7,FALSE)</f>
        <v>JWDDCD2025060900080</v>
      </c>
      <c r="E1421" s="28" t="str">
        <f>VLOOKUP(F1421,辅助信息!A:B,2,FALSE)</f>
        <v>高线</v>
      </c>
      <c r="F1421" s="28" t="s">
        <v>53</v>
      </c>
      <c r="G1421" s="24">
        <v>5</v>
      </c>
      <c r="H1421" s="24" t="str">
        <f>_xlfn.XLOOKUP(C1421&amp;F1421&amp;I1421&amp;J1421,'[1]2025年已发货'!$F:$F&amp;'[1]2025年已发货'!$C:$C&amp;'[1]2025年已发货'!$G:$G&amp;'[1]2025年已发货'!$H:$H,'[1]2025年已发货'!$E:$E,"未发货")</f>
        <v>未发货</v>
      </c>
      <c r="I1421" s="28" t="str">
        <f>VLOOKUP(B1421,辅助信息!E:I,3,FALSE)</f>
        <v>（华西简阳西城嘉苑）四川省成都市简阳市简城街道高屋村</v>
      </c>
      <c r="J1421" s="28" t="str">
        <f>VLOOKUP(B1421,辅助信息!E:I,4,FALSE)</f>
        <v>张瀚镭</v>
      </c>
      <c r="K1421" s="28">
        <f>VLOOKUP(J1421,辅助信息!H:I,2,FALSE)</f>
        <v>15884666220</v>
      </c>
      <c r="L1421" s="96" t="str">
        <f>VLOOKUP(B1421,辅助信息!E:J,6,FALSE)</f>
        <v>优先威钢发货,我方卸车,新老国标钢厂不加价可直发，因陕钢多次出现磅差，项目拒绝使用</v>
      </c>
      <c r="M1421" s="79">
        <v>45787</v>
      </c>
      <c r="O1421" s="49">
        <f ca="1" t="shared" ref="O1421:O1484" si="72">IF(OR(M1421="",N1421&lt;&gt;""),"",MAX(M1421-TODAY(),0))</f>
        <v>0</v>
      </c>
      <c r="P1421" s="49">
        <f ca="1" t="shared" ref="P1421:P1435" si="73">IF(M1421="","",IF(N1421&lt;&gt;"",MAX(N1421-M1421,0),IF(TODAY()&gt;M1421,TODAY()-M1421,0)))</f>
        <v>49</v>
      </c>
      <c r="Q1421" s="50" t="str">
        <f>VLOOKUP(B1421,辅助信息!E:M,9,FALSE)</f>
        <v>ZTWM-CDGS-XS-2024-0030-华西集采-简州大道</v>
      </c>
      <c r="R1421" s="50" t="str">
        <f>_xlfn._xlws.FILTER(辅助信息!D:D,辅助信息!E:E=B1421)</f>
        <v>华西简阳西城嘉苑</v>
      </c>
    </row>
    <row r="1422" hidden="1" spans="2:18">
      <c r="B1422" s="28" t="s">
        <v>81</v>
      </c>
      <c r="C1422" s="58">
        <v>45785</v>
      </c>
      <c r="D1422" s="28" t="str">
        <f>VLOOKUP(B1422,辅助信息!E:K,7,FALSE)</f>
        <v>JWDDCD2025060900080</v>
      </c>
      <c r="E1422" s="28" t="str">
        <f>VLOOKUP(F1422,辅助信息!A:B,2,FALSE)</f>
        <v>盘螺</v>
      </c>
      <c r="F1422" s="28" t="s">
        <v>49</v>
      </c>
      <c r="G1422" s="24">
        <v>2</v>
      </c>
      <c r="H1422" s="24" t="str">
        <f>_xlfn.XLOOKUP(C1422&amp;F1422&amp;I1422&amp;J1422,'[1]2025年已发货'!$F:$F&amp;'[1]2025年已发货'!$C:$C&amp;'[1]2025年已发货'!$G:$G&amp;'[1]2025年已发货'!$H:$H,'[1]2025年已发货'!$E:$E,"未发货")</f>
        <v>未发货</v>
      </c>
      <c r="I1422" s="28" t="str">
        <f>VLOOKUP(B1422,辅助信息!E:I,3,FALSE)</f>
        <v>（华西简阳西城嘉苑）四川省成都市简阳市简城街道高屋村</v>
      </c>
      <c r="J1422" s="28" t="str">
        <f>VLOOKUP(B1422,辅助信息!E:I,4,FALSE)</f>
        <v>张瀚镭</v>
      </c>
      <c r="K1422" s="28">
        <f>VLOOKUP(J1422,辅助信息!H:I,2,FALSE)</f>
        <v>15884666220</v>
      </c>
      <c r="L1422" s="96" t="str">
        <f>VLOOKUP(B1422,辅助信息!E:J,6,FALSE)</f>
        <v>优先威钢发货,我方卸车,新老国标钢厂不加价可直发，因陕钢多次出现磅差，项目拒绝使用</v>
      </c>
      <c r="M1422" s="79">
        <v>45787</v>
      </c>
      <c r="O1422" s="49">
        <f ca="1" t="shared" si="72"/>
        <v>0</v>
      </c>
      <c r="P1422" s="49">
        <f ca="1" t="shared" si="73"/>
        <v>49</v>
      </c>
      <c r="Q1422" s="50" t="str">
        <f>VLOOKUP(B1422,辅助信息!E:M,9,FALSE)</f>
        <v>ZTWM-CDGS-XS-2024-0030-华西集采-简州大道</v>
      </c>
      <c r="R1422" s="50" t="str">
        <f>_xlfn._xlws.FILTER(辅助信息!D:D,辅助信息!E:E=B1422)</f>
        <v>华西简阳西城嘉苑</v>
      </c>
    </row>
    <row r="1423" hidden="1" spans="2:18">
      <c r="B1423" s="28" t="s">
        <v>81</v>
      </c>
      <c r="C1423" s="58">
        <v>45785</v>
      </c>
      <c r="D1423" s="28" t="str">
        <f>VLOOKUP(B1423,辅助信息!E:K,7,FALSE)</f>
        <v>JWDDCD2025060900080</v>
      </c>
      <c r="E1423" s="28" t="str">
        <f>VLOOKUP(F1423,辅助信息!A:B,2,FALSE)</f>
        <v>盘螺</v>
      </c>
      <c r="F1423" s="28" t="s">
        <v>40</v>
      </c>
      <c r="G1423" s="24">
        <v>11</v>
      </c>
      <c r="H1423" s="24" t="str">
        <f>_xlfn.XLOOKUP(C1423&amp;F1423&amp;I1423&amp;J1423,'[1]2025年已发货'!$F:$F&amp;'[1]2025年已发货'!$C:$C&amp;'[1]2025年已发货'!$G:$G&amp;'[1]2025年已发货'!$H:$H,'[1]2025年已发货'!$E:$E,"未发货")</f>
        <v>未发货</v>
      </c>
      <c r="I1423" s="28" t="str">
        <f>VLOOKUP(B1423,辅助信息!E:I,3,FALSE)</f>
        <v>（华西简阳西城嘉苑）四川省成都市简阳市简城街道高屋村</v>
      </c>
      <c r="J1423" s="28" t="str">
        <f>VLOOKUP(B1423,辅助信息!E:I,4,FALSE)</f>
        <v>张瀚镭</v>
      </c>
      <c r="K1423" s="28">
        <f>VLOOKUP(J1423,辅助信息!H:I,2,FALSE)</f>
        <v>15884666220</v>
      </c>
      <c r="L1423" s="96" t="str">
        <f>VLOOKUP(B1423,辅助信息!E:J,6,FALSE)</f>
        <v>优先威钢发货,我方卸车,新老国标钢厂不加价可直发，因陕钢多次出现磅差，项目拒绝使用</v>
      </c>
      <c r="M1423" s="79">
        <v>45787</v>
      </c>
      <c r="O1423" s="49">
        <f ca="1" t="shared" si="72"/>
        <v>0</v>
      </c>
      <c r="P1423" s="49">
        <f ca="1" t="shared" si="73"/>
        <v>49</v>
      </c>
      <c r="Q1423" s="50" t="str">
        <f>VLOOKUP(B1423,辅助信息!E:M,9,FALSE)</f>
        <v>ZTWM-CDGS-XS-2024-0030-华西集采-简州大道</v>
      </c>
      <c r="R1423" s="50" t="str">
        <f>_xlfn._xlws.FILTER(辅助信息!D:D,辅助信息!E:E=B1423)</f>
        <v>华西简阳西城嘉苑</v>
      </c>
    </row>
    <row r="1424" hidden="1" spans="2:18">
      <c r="B1424" s="28" t="s">
        <v>81</v>
      </c>
      <c r="C1424" s="58">
        <v>45785</v>
      </c>
      <c r="D1424" s="28" t="str">
        <f>VLOOKUP(B1424,辅助信息!E:K,7,FALSE)</f>
        <v>JWDDCD2025060900080</v>
      </c>
      <c r="E1424" s="28" t="str">
        <f>VLOOKUP(F1424,辅助信息!A:B,2,FALSE)</f>
        <v>盘螺</v>
      </c>
      <c r="F1424" s="28" t="s">
        <v>41</v>
      </c>
      <c r="G1424" s="24">
        <v>68</v>
      </c>
      <c r="H1424" s="24" t="str">
        <f>_xlfn.XLOOKUP(C1424&amp;F1424&amp;I1424&amp;J1424,'[1]2025年已发货'!$F:$F&amp;'[1]2025年已发货'!$C:$C&amp;'[1]2025年已发货'!$G:$G&amp;'[1]2025年已发货'!$H:$H,'[1]2025年已发货'!$E:$E,"未发货")</f>
        <v>未发货</v>
      </c>
      <c r="I1424" s="28" t="str">
        <f>VLOOKUP(B1424,辅助信息!E:I,3,FALSE)</f>
        <v>（华西简阳西城嘉苑）四川省成都市简阳市简城街道高屋村</v>
      </c>
      <c r="J1424" s="28" t="str">
        <f>VLOOKUP(B1424,辅助信息!E:I,4,FALSE)</f>
        <v>张瀚镭</v>
      </c>
      <c r="K1424" s="28">
        <f>VLOOKUP(J1424,辅助信息!H:I,2,FALSE)</f>
        <v>15884666220</v>
      </c>
      <c r="L1424" s="96" t="str">
        <f>VLOOKUP(B1424,辅助信息!E:J,6,FALSE)</f>
        <v>优先威钢发货,我方卸车,新老国标钢厂不加价可直发，因陕钢多次出现磅差，项目拒绝使用</v>
      </c>
      <c r="M1424" s="79">
        <v>45787</v>
      </c>
      <c r="O1424" s="49">
        <f ca="1" t="shared" si="72"/>
        <v>0</v>
      </c>
      <c r="P1424" s="49">
        <f ca="1" t="shared" si="73"/>
        <v>49</v>
      </c>
      <c r="Q1424" s="50" t="str">
        <f>VLOOKUP(B1424,辅助信息!E:M,9,FALSE)</f>
        <v>ZTWM-CDGS-XS-2024-0030-华西集采-简州大道</v>
      </c>
      <c r="R1424" s="50" t="str">
        <f>_xlfn._xlws.FILTER(辅助信息!D:D,辅助信息!E:E=B1424)</f>
        <v>华西简阳西城嘉苑</v>
      </c>
    </row>
    <row r="1425" hidden="1" spans="2:18">
      <c r="B1425" s="28" t="s">
        <v>81</v>
      </c>
      <c r="C1425" s="58">
        <v>45785</v>
      </c>
      <c r="D1425" s="28" t="str">
        <f>VLOOKUP(B1425,辅助信息!E:K,7,FALSE)</f>
        <v>JWDDCD2025060900080</v>
      </c>
      <c r="E1425" s="28" t="str">
        <f>VLOOKUP(F1425,辅助信息!A:B,2,FALSE)</f>
        <v>盘螺</v>
      </c>
      <c r="F1425" s="28" t="s">
        <v>26</v>
      </c>
      <c r="G1425" s="24">
        <v>5</v>
      </c>
      <c r="H1425" s="24" t="str">
        <f>_xlfn.XLOOKUP(C1425&amp;F1425&amp;I1425&amp;J1425,'[1]2025年已发货'!$F:$F&amp;'[1]2025年已发货'!$C:$C&amp;'[1]2025年已发货'!$G:$G&amp;'[1]2025年已发货'!$H:$H,'[1]2025年已发货'!$E:$E,"未发货")</f>
        <v>未发货</v>
      </c>
      <c r="I1425" s="28" t="str">
        <f>VLOOKUP(B1425,辅助信息!E:I,3,FALSE)</f>
        <v>（华西简阳西城嘉苑）四川省成都市简阳市简城街道高屋村</v>
      </c>
      <c r="J1425" s="28" t="str">
        <f>VLOOKUP(B1425,辅助信息!E:I,4,FALSE)</f>
        <v>张瀚镭</v>
      </c>
      <c r="K1425" s="28">
        <f>VLOOKUP(J1425,辅助信息!H:I,2,FALSE)</f>
        <v>15884666220</v>
      </c>
      <c r="L1425" s="96" t="str">
        <f>VLOOKUP(B1425,辅助信息!E:J,6,FALSE)</f>
        <v>优先威钢发货,我方卸车,新老国标钢厂不加价可直发，因陕钢多次出现磅差，项目拒绝使用</v>
      </c>
      <c r="M1425" s="79">
        <v>45787</v>
      </c>
      <c r="O1425" s="49">
        <f ca="1" t="shared" si="72"/>
        <v>0</v>
      </c>
      <c r="P1425" s="49">
        <f ca="1" t="shared" si="73"/>
        <v>49</v>
      </c>
      <c r="Q1425" s="50" t="str">
        <f>VLOOKUP(B1425,辅助信息!E:M,9,FALSE)</f>
        <v>ZTWM-CDGS-XS-2024-0030-华西集采-简州大道</v>
      </c>
      <c r="R1425" s="50" t="str">
        <f>_xlfn._xlws.FILTER(辅助信息!D:D,辅助信息!E:E=B1425)</f>
        <v>华西简阳西城嘉苑</v>
      </c>
    </row>
    <row r="1426" hidden="1" spans="2:18">
      <c r="B1426" s="28" t="s">
        <v>81</v>
      </c>
      <c r="C1426" s="58">
        <v>45785</v>
      </c>
      <c r="D1426" s="28" t="str">
        <f>VLOOKUP(B1426,辅助信息!E:K,7,FALSE)</f>
        <v>JWDDCD2025060900080</v>
      </c>
      <c r="E1426" s="28" t="str">
        <f>VLOOKUP(F1426,辅助信息!A:B,2,FALSE)</f>
        <v>螺纹钢</v>
      </c>
      <c r="F1426" s="28" t="s">
        <v>19</v>
      </c>
      <c r="G1426" s="24">
        <v>10.5</v>
      </c>
      <c r="H1426" s="24">
        <f>_xlfn.XLOOKUP(C1426&amp;F1426&amp;I1426&amp;J1426,'[1]2025年已发货'!$F:$F&amp;'[1]2025年已发货'!$C:$C&amp;'[1]2025年已发货'!$G:$G&amp;'[1]2025年已发货'!$H:$H,'[1]2025年已发货'!$E:$E,"未发货")</f>
        <v>9</v>
      </c>
      <c r="I1426" s="28" t="str">
        <f>VLOOKUP(B1426,辅助信息!E:I,3,FALSE)</f>
        <v>（华西简阳西城嘉苑）四川省成都市简阳市简城街道高屋村</v>
      </c>
      <c r="J1426" s="28" t="str">
        <f>VLOOKUP(B1426,辅助信息!E:I,4,FALSE)</f>
        <v>张瀚镭</v>
      </c>
      <c r="K1426" s="28">
        <f>VLOOKUP(J1426,辅助信息!H:I,2,FALSE)</f>
        <v>15884666220</v>
      </c>
      <c r="L1426" s="96" t="str">
        <f>VLOOKUP(B1426,辅助信息!E:J,6,FALSE)</f>
        <v>优先威钢发货,我方卸车,新老国标钢厂不加价可直发，因陕钢多次出现磅差，项目拒绝使用</v>
      </c>
      <c r="M1426" s="79">
        <v>45787</v>
      </c>
      <c r="O1426" s="49">
        <f ca="1" t="shared" si="72"/>
        <v>0</v>
      </c>
      <c r="P1426" s="49">
        <f ca="1" t="shared" si="73"/>
        <v>49</v>
      </c>
      <c r="Q1426" s="50" t="str">
        <f>VLOOKUP(B1426,辅助信息!E:M,9,FALSE)</f>
        <v>ZTWM-CDGS-XS-2024-0030-华西集采-简州大道</v>
      </c>
      <c r="R1426" s="50" t="str">
        <f>_xlfn._xlws.FILTER(辅助信息!D:D,辅助信息!E:E=B1426)</f>
        <v>华西简阳西城嘉苑</v>
      </c>
    </row>
    <row r="1427" hidden="1" spans="2:18">
      <c r="B1427" s="28" t="s">
        <v>81</v>
      </c>
      <c r="C1427" s="58">
        <v>45785</v>
      </c>
      <c r="D1427" s="28" t="str">
        <f>VLOOKUP(B1427,辅助信息!E:K,7,FALSE)</f>
        <v>JWDDCD2025060900080</v>
      </c>
      <c r="E1427" s="28" t="str">
        <f>VLOOKUP(F1427,辅助信息!A:B,2,FALSE)</f>
        <v>螺纹钢</v>
      </c>
      <c r="F1427" s="28" t="s">
        <v>32</v>
      </c>
      <c r="G1427" s="24">
        <v>10.5</v>
      </c>
      <c r="H1427" s="24" t="str">
        <f>_xlfn.XLOOKUP(C1427&amp;F1427&amp;I1427&amp;J1427,'[1]2025年已发货'!$F:$F&amp;'[1]2025年已发货'!$C:$C&amp;'[1]2025年已发货'!$G:$G&amp;'[1]2025年已发货'!$H:$H,'[1]2025年已发货'!$E:$E,"未发货")</f>
        <v>未发货</v>
      </c>
      <c r="I1427" s="28" t="str">
        <f>VLOOKUP(B1427,辅助信息!E:I,3,FALSE)</f>
        <v>（华西简阳西城嘉苑）四川省成都市简阳市简城街道高屋村</v>
      </c>
      <c r="J1427" s="28" t="str">
        <f>VLOOKUP(B1427,辅助信息!E:I,4,FALSE)</f>
        <v>张瀚镭</v>
      </c>
      <c r="K1427" s="28">
        <f>VLOOKUP(J1427,辅助信息!H:I,2,FALSE)</f>
        <v>15884666220</v>
      </c>
      <c r="L1427" s="96" t="str">
        <f>VLOOKUP(B1427,辅助信息!E:J,6,FALSE)</f>
        <v>优先威钢发货,我方卸车,新老国标钢厂不加价可直发，因陕钢多次出现磅差，项目拒绝使用</v>
      </c>
      <c r="M1427" s="79">
        <v>45787</v>
      </c>
      <c r="O1427" s="49">
        <f ca="1" t="shared" si="72"/>
        <v>0</v>
      </c>
      <c r="P1427" s="49">
        <f ca="1" t="shared" si="73"/>
        <v>49</v>
      </c>
      <c r="Q1427" s="50" t="str">
        <f>VLOOKUP(B1427,辅助信息!E:M,9,FALSE)</f>
        <v>ZTWM-CDGS-XS-2024-0030-华西集采-简州大道</v>
      </c>
      <c r="R1427" s="50" t="str">
        <f>_xlfn._xlws.FILTER(辅助信息!D:D,辅助信息!E:E=B1427)</f>
        <v>华西简阳西城嘉苑</v>
      </c>
    </row>
    <row r="1428" hidden="1" spans="2:18">
      <c r="B1428" s="28" t="s">
        <v>81</v>
      </c>
      <c r="C1428" s="58">
        <v>45785</v>
      </c>
      <c r="D1428" s="28" t="str">
        <f>VLOOKUP(B1428,辅助信息!E:K,7,FALSE)</f>
        <v>JWDDCD2025060900080</v>
      </c>
      <c r="E1428" s="28" t="str">
        <f>VLOOKUP(F1428,辅助信息!A:B,2,FALSE)</f>
        <v>螺纹钢</v>
      </c>
      <c r="F1428" s="28" t="s">
        <v>30</v>
      </c>
      <c r="G1428" s="24">
        <v>4.5</v>
      </c>
      <c r="H1428" s="24" t="str">
        <f>_xlfn.XLOOKUP(C1428&amp;F1428&amp;I1428&amp;J1428,'[1]2025年已发货'!$F:$F&amp;'[1]2025年已发货'!$C:$C&amp;'[1]2025年已发货'!$G:$G&amp;'[1]2025年已发货'!$H:$H,'[1]2025年已发货'!$E:$E,"未发货")</f>
        <v>未发货</v>
      </c>
      <c r="I1428" s="28" t="str">
        <f>VLOOKUP(B1428,辅助信息!E:I,3,FALSE)</f>
        <v>（华西简阳西城嘉苑）四川省成都市简阳市简城街道高屋村</v>
      </c>
      <c r="J1428" s="28" t="str">
        <f>VLOOKUP(B1428,辅助信息!E:I,4,FALSE)</f>
        <v>张瀚镭</v>
      </c>
      <c r="K1428" s="28">
        <f>VLOOKUP(J1428,辅助信息!H:I,2,FALSE)</f>
        <v>15884666220</v>
      </c>
      <c r="L1428" s="96" t="str">
        <f>VLOOKUP(B1428,辅助信息!E:J,6,FALSE)</f>
        <v>优先威钢发货,我方卸车,新老国标钢厂不加价可直发，因陕钢多次出现磅差，项目拒绝使用</v>
      </c>
      <c r="M1428" s="79">
        <v>45787</v>
      </c>
      <c r="O1428" s="49">
        <f ca="1" t="shared" si="72"/>
        <v>0</v>
      </c>
      <c r="P1428" s="49">
        <f ca="1" t="shared" si="73"/>
        <v>49</v>
      </c>
      <c r="Q1428" s="50" t="str">
        <f>VLOOKUP(B1428,辅助信息!E:M,9,FALSE)</f>
        <v>ZTWM-CDGS-XS-2024-0030-华西集采-简州大道</v>
      </c>
      <c r="R1428" s="50" t="str">
        <f>_xlfn._xlws.FILTER(辅助信息!D:D,辅助信息!E:E=B1428)</f>
        <v>华西简阳西城嘉苑</v>
      </c>
    </row>
    <row r="1429" hidden="1" spans="2:18">
      <c r="B1429" s="28" t="s">
        <v>81</v>
      </c>
      <c r="C1429" s="58">
        <v>45785</v>
      </c>
      <c r="D1429" s="28" t="str">
        <f>VLOOKUP(B1429,辅助信息!E:K,7,FALSE)</f>
        <v>JWDDCD2025060900080</v>
      </c>
      <c r="E1429" s="28" t="str">
        <f>VLOOKUP(F1429,辅助信息!A:B,2,FALSE)</f>
        <v>螺纹钢</v>
      </c>
      <c r="F1429" s="28" t="s">
        <v>33</v>
      </c>
      <c r="G1429" s="24">
        <v>16</v>
      </c>
      <c r="H1429" s="24" t="str">
        <f>_xlfn.XLOOKUP(C1429&amp;F1429&amp;I1429&amp;J1429,'[1]2025年已发货'!$F:$F&amp;'[1]2025年已发货'!$C:$C&amp;'[1]2025年已发货'!$G:$G&amp;'[1]2025年已发货'!$H:$H,'[1]2025年已发货'!$E:$E,"未发货")</f>
        <v>未发货</v>
      </c>
      <c r="I1429" s="28" t="str">
        <f>VLOOKUP(B1429,辅助信息!E:I,3,FALSE)</f>
        <v>（华西简阳西城嘉苑）四川省成都市简阳市简城街道高屋村</v>
      </c>
      <c r="J1429" s="28" t="str">
        <f>VLOOKUP(B1429,辅助信息!E:I,4,FALSE)</f>
        <v>张瀚镭</v>
      </c>
      <c r="K1429" s="28">
        <f>VLOOKUP(J1429,辅助信息!H:I,2,FALSE)</f>
        <v>15884666220</v>
      </c>
      <c r="L1429" s="96" t="str">
        <f>VLOOKUP(B1429,辅助信息!E:J,6,FALSE)</f>
        <v>优先威钢发货,我方卸车,新老国标钢厂不加价可直发，因陕钢多次出现磅差，项目拒绝使用</v>
      </c>
      <c r="M1429" s="79">
        <v>45787</v>
      </c>
      <c r="O1429" s="49">
        <f ca="1" t="shared" si="72"/>
        <v>0</v>
      </c>
      <c r="P1429" s="49">
        <f ca="1" t="shared" si="73"/>
        <v>49</v>
      </c>
      <c r="Q1429" s="50" t="str">
        <f>VLOOKUP(B1429,辅助信息!E:M,9,FALSE)</f>
        <v>ZTWM-CDGS-XS-2024-0030-华西集采-简州大道</v>
      </c>
      <c r="R1429" s="50" t="str">
        <f>_xlfn._xlws.FILTER(辅助信息!D:D,辅助信息!E:E=B1429)</f>
        <v>华西简阳西城嘉苑</v>
      </c>
    </row>
    <row r="1430" hidden="1" spans="2:18">
      <c r="B1430" s="28" t="s">
        <v>81</v>
      </c>
      <c r="C1430" s="58">
        <v>45785</v>
      </c>
      <c r="D1430" s="28" t="str">
        <f>VLOOKUP(B1430,辅助信息!E:K,7,FALSE)</f>
        <v>JWDDCD2025060900080</v>
      </c>
      <c r="E1430" s="28" t="str">
        <f>VLOOKUP(F1430,辅助信息!A:B,2,FALSE)</f>
        <v>螺纹钢</v>
      </c>
      <c r="F1430" s="28" t="s">
        <v>28</v>
      </c>
      <c r="G1430" s="24">
        <v>5</v>
      </c>
      <c r="H1430" s="24" t="str">
        <f>_xlfn.XLOOKUP(C1430&amp;F1430&amp;I1430&amp;J1430,'[1]2025年已发货'!$F:$F&amp;'[1]2025年已发货'!$C:$C&amp;'[1]2025年已发货'!$G:$G&amp;'[1]2025年已发货'!$H:$H,'[1]2025年已发货'!$E:$E,"未发货")</f>
        <v>未发货</v>
      </c>
      <c r="I1430" s="28" t="str">
        <f>VLOOKUP(B1430,辅助信息!E:I,3,FALSE)</f>
        <v>（华西简阳西城嘉苑）四川省成都市简阳市简城街道高屋村</v>
      </c>
      <c r="J1430" s="28" t="str">
        <f>VLOOKUP(B1430,辅助信息!E:I,4,FALSE)</f>
        <v>张瀚镭</v>
      </c>
      <c r="K1430" s="28">
        <f>VLOOKUP(J1430,辅助信息!H:I,2,FALSE)</f>
        <v>15884666220</v>
      </c>
      <c r="L1430" s="96" t="str">
        <f>VLOOKUP(B1430,辅助信息!E:J,6,FALSE)</f>
        <v>优先威钢发货,我方卸车,新老国标钢厂不加价可直发，因陕钢多次出现磅差，项目拒绝使用</v>
      </c>
      <c r="M1430" s="79">
        <v>45787</v>
      </c>
      <c r="O1430" s="49">
        <f ca="1" t="shared" si="72"/>
        <v>0</v>
      </c>
      <c r="P1430" s="49">
        <f ca="1" t="shared" si="73"/>
        <v>49</v>
      </c>
      <c r="Q1430" s="50" t="str">
        <f>VLOOKUP(B1430,辅助信息!E:M,9,FALSE)</f>
        <v>ZTWM-CDGS-XS-2024-0030-华西集采-简州大道</v>
      </c>
      <c r="R1430" s="50" t="str">
        <f>_xlfn._xlws.FILTER(辅助信息!D:D,辅助信息!E:E=B1430)</f>
        <v>华西简阳西城嘉苑</v>
      </c>
    </row>
    <row r="1431" hidden="1" spans="2:18">
      <c r="B1431" s="28" t="s">
        <v>81</v>
      </c>
      <c r="C1431" s="58">
        <v>45785</v>
      </c>
      <c r="D1431" s="28" t="str">
        <f>VLOOKUP(B1431,辅助信息!E:K,7,FALSE)</f>
        <v>JWDDCD2025060900080</v>
      </c>
      <c r="E1431" s="28" t="str">
        <f>VLOOKUP(F1431,辅助信息!A:B,2,FALSE)</f>
        <v>螺纹钢</v>
      </c>
      <c r="F1431" s="28" t="s">
        <v>18</v>
      </c>
      <c r="G1431" s="24">
        <v>5</v>
      </c>
      <c r="H1431" s="24">
        <f>_xlfn.XLOOKUP(C1431&amp;F1431&amp;I1431&amp;J1431,'[1]2025年已发货'!$F:$F&amp;'[1]2025年已发货'!$C:$C&amp;'[1]2025年已发货'!$G:$G&amp;'[1]2025年已发货'!$H:$H,'[1]2025年已发货'!$E:$E,"未发货")</f>
        <v>6</v>
      </c>
      <c r="I1431" s="28" t="str">
        <f>VLOOKUP(B1431,辅助信息!E:I,3,FALSE)</f>
        <v>（华西简阳西城嘉苑）四川省成都市简阳市简城街道高屋村</v>
      </c>
      <c r="J1431" s="28" t="str">
        <f>VLOOKUP(B1431,辅助信息!E:I,4,FALSE)</f>
        <v>张瀚镭</v>
      </c>
      <c r="K1431" s="28">
        <f>VLOOKUP(J1431,辅助信息!H:I,2,FALSE)</f>
        <v>15884666220</v>
      </c>
      <c r="L1431" s="96" t="str">
        <f>VLOOKUP(B1431,辅助信息!E:J,6,FALSE)</f>
        <v>优先威钢发货,我方卸车,新老国标钢厂不加价可直发，因陕钢多次出现磅差，项目拒绝使用</v>
      </c>
      <c r="M1431" s="79">
        <v>45787</v>
      </c>
      <c r="O1431" s="49">
        <f ca="1" t="shared" si="72"/>
        <v>0</v>
      </c>
      <c r="P1431" s="49">
        <f ca="1" t="shared" si="73"/>
        <v>49</v>
      </c>
      <c r="Q1431" s="50" t="str">
        <f>VLOOKUP(B1431,辅助信息!E:M,9,FALSE)</f>
        <v>ZTWM-CDGS-XS-2024-0030-华西集采-简州大道</v>
      </c>
      <c r="R1431" s="50" t="str">
        <f>_xlfn._xlws.FILTER(辅助信息!D:D,辅助信息!E:E=B1431)</f>
        <v>华西简阳西城嘉苑</v>
      </c>
    </row>
    <row r="1432" hidden="1" spans="2:18">
      <c r="B1432" s="28" t="s">
        <v>81</v>
      </c>
      <c r="C1432" s="58">
        <v>45785</v>
      </c>
      <c r="D1432" s="28" t="str">
        <f>VLOOKUP(B1432,辅助信息!E:K,7,FALSE)</f>
        <v>JWDDCD2025060900080</v>
      </c>
      <c r="E1432" s="28" t="str">
        <f>VLOOKUP(F1432,辅助信息!A:B,2,FALSE)</f>
        <v>螺纹钢</v>
      </c>
      <c r="F1432" s="28" t="s">
        <v>58</v>
      </c>
      <c r="G1432" s="24">
        <v>10</v>
      </c>
      <c r="H1432" s="24">
        <f>_xlfn.XLOOKUP(C1432&amp;F1432&amp;I1432&amp;J1432,'[1]2025年已发货'!$F:$F&amp;'[1]2025年已发货'!$C:$C&amp;'[1]2025年已发货'!$G:$G&amp;'[1]2025年已发货'!$H:$H,'[1]2025年已发货'!$E:$E,"未发货")</f>
        <v>9</v>
      </c>
      <c r="I1432" s="28" t="str">
        <f>VLOOKUP(B1432,辅助信息!E:I,3,FALSE)</f>
        <v>（华西简阳西城嘉苑）四川省成都市简阳市简城街道高屋村</v>
      </c>
      <c r="J1432" s="28" t="str">
        <f>VLOOKUP(B1432,辅助信息!E:I,4,FALSE)</f>
        <v>张瀚镭</v>
      </c>
      <c r="K1432" s="28">
        <f>VLOOKUP(J1432,辅助信息!H:I,2,FALSE)</f>
        <v>15884666220</v>
      </c>
      <c r="L1432" s="96" t="str">
        <f>VLOOKUP(B1432,辅助信息!E:J,6,FALSE)</f>
        <v>优先威钢发货,我方卸车,新老国标钢厂不加价可直发，因陕钢多次出现磅差，项目拒绝使用</v>
      </c>
      <c r="M1432" s="79">
        <v>45787</v>
      </c>
      <c r="O1432" s="49">
        <f ca="1" t="shared" si="72"/>
        <v>0</v>
      </c>
      <c r="P1432" s="49">
        <f ca="1" t="shared" si="73"/>
        <v>49</v>
      </c>
      <c r="Q1432" s="50" t="str">
        <f>VLOOKUP(B1432,辅助信息!E:M,9,FALSE)</f>
        <v>ZTWM-CDGS-XS-2024-0030-华西集采-简州大道</v>
      </c>
      <c r="R1432" s="50" t="str">
        <f>_xlfn._xlws.FILTER(辅助信息!D:D,辅助信息!E:E=B1432)</f>
        <v>华西简阳西城嘉苑</v>
      </c>
    </row>
    <row r="1433" hidden="1" spans="2:18">
      <c r="B1433" s="28" t="s">
        <v>81</v>
      </c>
      <c r="C1433" s="58">
        <v>45785</v>
      </c>
      <c r="D1433" s="28" t="str">
        <f>VLOOKUP(B1433,辅助信息!E:K,7,FALSE)</f>
        <v>JWDDCD2025060900080</v>
      </c>
      <c r="E1433" s="28" t="str">
        <f>VLOOKUP(F1433,辅助信息!A:B,2,FALSE)</f>
        <v>螺纹钢</v>
      </c>
      <c r="F1433" s="28" t="s">
        <v>46</v>
      </c>
      <c r="G1433" s="24">
        <v>6</v>
      </c>
      <c r="H1433" s="24" t="str">
        <f>_xlfn.XLOOKUP(C1433&amp;F1433&amp;I1433&amp;J1433,'[1]2025年已发货'!$F:$F&amp;'[1]2025年已发货'!$C:$C&amp;'[1]2025年已发货'!$G:$G&amp;'[1]2025年已发货'!$H:$H,'[1]2025年已发货'!$E:$E,"未发货")</f>
        <v>未发货</v>
      </c>
      <c r="I1433" s="28" t="str">
        <f>VLOOKUP(B1433,辅助信息!E:I,3,FALSE)</f>
        <v>（华西简阳西城嘉苑）四川省成都市简阳市简城街道高屋村</v>
      </c>
      <c r="J1433" s="28" t="str">
        <f>VLOOKUP(B1433,辅助信息!E:I,4,FALSE)</f>
        <v>张瀚镭</v>
      </c>
      <c r="K1433" s="28">
        <f>VLOOKUP(J1433,辅助信息!H:I,2,FALSE)</f>
        <v>15884666220</v>
      </c>
      <c r="L1433" s="96" t="str">
        <f>VLOOKUP(B1433,辅助信息!E:J,6,FALSE)</f>
        <v>优先威钢发货,我方卸车,新老国标钢厂不加价可直发，因陕钢多次出现磅差，项目拒绝使用</v>
      </c>
      <c r="M1433" s="79">
        <v>45787</v>
      </c>
      <c r="O1433" s="49">
        <f ca="1" t="shared" si="72"/>
        <v>0</v>
      </c>
      <c r="P1433" s="49">
        <f ca="1" t="shared" si="73"/>
        <v>49</v>
      </c>
      <c r="Q1433" s="50" t="str">
        <f>VLOOKUP(B1433,辅助信息!E:M,9,FALSE)</f>
        <v>ZTWM-CDGS-XS-2024-0030-华西集采-简州大道</v>
      </c>
      <c r="R1433" s="50" t="str">
        <f>_xlfn._xlws.FILTER(辅助信息!D:D,辅助信息!E:E=B1433)</f>
        <v>华西简阳西城嘉苑</v>
      </c>
    </row>
    <row r="1434" hidden="1" spans="2:18">
      <c r="B1434" s="28" t="s">
        <v>81</v>
      </c>
      <c r="C1434" s="58">
        <v>45785</v>
      </c>
      <c r="D1434" s="28" t="str">
        <f>VLOOKUP(B1434,辅助信息!E:K,7,FALSE)</f>
        <v>JWDDCD2025060900080</v>
      </c>
      <c r="E1434" s="28" t="str">
        <f>VLOOKUP(F1434,辅助信息!A:B,2,FALSE)</f>
        <v>螺纹钢</v>
      </c>
      <c r="F1434" s="28" t="s">
        <v>22</v>
      </c>
      <c r="G1434" s="24">
        <v>13</v>
      </c>
      <c r="H1434" s="24">
        <f>_xlfn.XLOOKUP(C1434&amp;F1434&amp;I1434&amp;J1434,'[1]2025年已发货'!$F:$F&amp;'[1]2025年已发货'!$C:$C&amp;'[1]2025年已发货'!$G:$G&amp;'[1]2025年已发货'!$H:$H,'[1]2025年已发货'!$E:$E,"未发货")</f>
        <v>12</v>
      </c>
      <c r="I1434" s="28" t="str">
        <f>VLOOKUP(B1434,辅助信息!E:I,3,FALSE)</f>
        <v>（华西简阳西城嘉苑）四川省成都市简阳市简城街道高屋村</v>
      </c>
      <c r="J1434" s="28" t="str">
        <f>VLOOKUP(B1434,辅助信息!E:I,4,FALSE)</f>
        <v>张瀚镭</v>
      </c>
      <c r="K1434" s="28">
        <f>VLOOKUP(J1434,辅助信息!H:I,2,FALSE)</f>
        <v>15884666220</v>
      </c>
      <c r="L1434" s="96" t="str">
        <f>VLOOKUP(B1434,辅助信息!E:J,6,FALSE)</f>
        <v>优先威钢发货,我方卸车,新老国标钢厂不加价可直发，因陕钢多次出现磅差，项目拒绝使用</v>
      </c>
      <c r="M1434" s="79">
        <v>45787</v>
      </c>
      <c r="O1434" s="49">
        <f ca="1" t="shared" si="72"/>
        <v>0</v>
      </c>
      <c r="P1434" s="49">
        <f ca="1" t="shared" si="73"/>
        <v>49</v>
      </c>
      <c r="Q1434" s="50" t="str">
        <f>VLOOKUP(B1434,辅助信息!E:M,9,FALSE)</f>
        <v>ZTWM-CDGS-XS-2024-0030-华西集采-简州大道</v>
      </c>
      <c r="R1434" s="50" t="str">
        <f>_xlfn._xlws.FILTER(辅助信息!D:D,辅助信息!E:E=B1434)</f>
        <v>华西简阳西城嘉苑</v>
      </c>
    </row>
    <row r="1435" hidden="1" spans="2:18">
      <c r="B1435" s="28" t="s">
        <v>31</v>
      </c>
      <c r="C1435" s="58">
        <v>45785</v>
      </c>
      <c r="D1435" s="28" t="str">
        <f>VLOOKUP(B1435,辅助信息!E:K,7,FALSE)</f>
        <v>JWDDCD2024121000136</v>
      </c>
      <c r="E1435" s="28" t="str">
        <f>VLOOKUP(F1435,辅助信息!A:B,2,FALSE)</f>
        <v>螺纹钢</v>
      </c>
      <c r="F1435" s="28" t="s">
        <v>22</v>
      </c>
      <c r="G1435" s="24">
        <v>35</v>
      </c>
      <c r="H1435" s="24" t="str">
        <f>_xlfn.XLOOKUP(C1435&amp;F1435&amp;I1435&amp;J1435,'[1]2025年已发货'!$F:$F&amp;'[1]2025年已发货'!$C:$C&amp;'[1]2025年已发货'!$G:$G&amp;'[1]2025年已发货'!$H:$H,'[1]2025年已发货'!$E:$E,"未发货")</f>
        <v>未发货</v>
      </c>
      <c r="I1435" s="28" t="str">
        <f>VLOOKUP(B1435,辅助信息!E:I,3,FALSE)</f>
        <v>（四川商建-射洪城乡一体化项目）遂宁市射洪市忠新幼儿园北侧约220米新溪小区</v>
      </c>
      <c r="J1435" s="28" t="str">
        <f>VLOOKUP(B1435,辅助信息!E:I,4,FALSE)</f>
        <v>柏子刚</v>
      </c>
      <c r="K1435" s="28">
        <f>VLOOKUP(J1435,辅助信息!H:I,2,FALSE)</f>
        <v>15692885305</v>
      </c>
      <c r="L1435" s="96" t="str">
        <f>VLOOKUP(B1435,辅助信息!E:J,6,FALSE)</f>
        <v>提前联系到场规格及数量</v>
      </c>
      <c r="M1435" s="79">
        <v>45787</v>
      </c>
      <c r="O1435" s="49">
        <f ca="1" t="shared" si="72"/>
        <v>0</v>
      </c>
      <c r="P1435" s="49">
        <f ca="1" t="shared" si="73"/>
        <v>49</v>
      </c>
      <c r="Q1435" s="50" t="str">
        <f>VLOOKUP(B1435,辅助信息!E:M,9,FALSE)</f>
        <v>ZTWM-CDGS-XS-2024-0179-四川商投-射洪城乡一体化建设项目</v>
      </c>
      <c r="R1435" s="50" t="str">
        <f>_xlfn._xlws.FILTER(辅助信息!D:D,辅助信息!E:E=B1435)</f>
        <v>四川商建
射洪城乡一体化项目</v>
      </c>
    </row>
    <row r="1436" hidden="1" spans="2:18">
      <c r="B1436" s="28" t="s">
        <v>81</v>
      </c>
      <c r="C1436" s="58">
        <v>45786</v>
      </c>
      <c r="D1436" s="28" t="str">
        <f>VLOOKUP(B1436,辅助信息!E:K,7,FALSE)</f>
        <v>JWDDCD2025060900080</v>
      </c>
      <c r="E1436" s="28" t="str">
        <f>VLOOKUP(F1436,辅助信息!A:B,2,FALSE)</f>
        <v>螺纹钢</v>
      </c>
      <c r="F1436" s="28" t="s">
        <v>30</v>
      </c>
      <c r="G1436" s="24">
        <v>50</v>
      </c>
      <c r="H1436" s="24" t="str">
        <f>_xlfn.XLOOKUP(C1436&amp;F1436&amp;I1436&amp;J1436,'[1]2025年已发货'!$F:$F&amp;'[1]2025年已发货'!$C:$C&amp;'[1]2025年已发货'!$G:$G&amp;'[1]2025年已发货'!$H:$H,'[1]2025年已发货'!$E:$E,"未发货")</f>
        <v>未发货</v>
      </c>
      <c r="I1436" s="28" t="str">
        <f>VLOOKUP(B1436,辅助信息!E:I,3,FALSE)</f>
        <v>（华西简阳西城嘉苑）四川省成都市简阳市简城街道高屋村</v>
      </c>
      <c r="J1436" s="28" t="str">
        <f>VLOOKUP(B1436,辅助信息!E:I,4,FALSE)</f>
        <v>张瀚镭</v>
      </c>
      <c r="K1436" s="28">
        <f>VLOOKUP(J1436,辅助信息!H:I,2,FALSE)</f>
        <v>15884666220</v>
      </c>
      <c r="L1436" s="96" t="str">
        <f>VLOOKUP(B1436,辅助信息!E:J,6,FALSE)</f>
        <v>优先威钢发货,我方卸车,新老国标钢厂不加价可直发，因陕钢多次出现磅差，项目拒绝使用</v>
      </c>
      <c r="M1436" s="79">
        <v>45784</v>
      </c>
      <c r="O1436" s="49">
        <f ca="1" t="shared" si="72"/>
        <v>0</v>
      </c>
      <c r="P1436" s="49">
        <f ca="1" t="shared" si="70"/>
        <v>52</v>
      </c>
      <c r="Q1436" s="50" t="str">
        <f>VLOOKUP(B1436,辅助信息!E:M,9,FALSE)</f>
        <v>ZTWM-CDGS-XS-2024-0030-华西集采-简州大道</v>
      </c>
      <c r="R1436" s="50" t="str">
        <f>_xlfn._xlws.FILTER(辅助信息!D:D,辅助信息!E:E=B1436)</f>
        <v>华西简阳西城嘉苑</v>
      </c>
    </row>
    <row r="1437" hidden="1" spans="2:18">
      <c r="B1437" s="28" t="s">
        <v>147</v>
      </c>
      <c r="C1437" s="58">
        <v>45786</v>
      </c>
      <c r="D1437" s="28" t="str">
        <f>VLOOKUP(B1437,辅助信息!E:K,7,FALSE)</f>
        <v>JWDDCD2025052800131</v>
      </c>
      <c r="E1437" s="28" t="str">
        <f>VLOOKUP(F1437,辅助信息!A:B,2,FALSE)</f>
        <v>高线</v>
      </c>
      <c r="F1437" s="28" t="s">
        <v>57</v>
      </c>
      <c r="G1437" s="24">
        <v>7.5</v>
      </c>
      <c r="H1437" s="24" t="str">
        <f>_xlfn.XLOOKUP(C1437&amp;F1437&amp;I1437&amp;J1437,'[1]2025年已发货'!$F:$F&amp;'[1]2025年已发货'!$C:$C&amp;'[1]2025年已发货'!$G:$G&amp;'[1]2025年已发货'!$H:$H,'[1]2025年已发货'!$E:$E,"未发货")</f>
        <v>未发货</v>
      </c>
      <c r="I1437" s="28" t="str">
        <f>VLOOKUP(B1437,辅助信息!E:I,3,FALSE)</f>
        <v>（商投建工达州中医药科技园-4工区-11号楼）达州市通川区达州中医药职业学院犀牛大道北段</v>
      </c>
      <c r="J1437" s="28" t="str">
        <f>VLOOKUP(B1437,辅助信息!E:I,4,FALSE)</f>
        <v>张扬</v>
      </c>
      <c r="K1437" s="28">
        <f>VLOOKUP(J1437,辅助信息!H:I,2,FALSE)</f>
        <v>18381904567</v>
      </c>
      <c r="L1437" s="96" t="str">
        <f>VLOOKUP(B1437,辅助信息!E:J,6,FALSE)</f>
        <v>控制炉批号！多了现场不收！,优先安排达钢,提前联系到场规格及数量</v>
      </c>
      <c r="M1437" s="79">
        <v>45784</v>
      </c>
      <c r="O1437" s="49">
        <f ca="1" t="shared" si="72"/>
        <v>0</v>
      </c>
      <c r="P1437" s="49">
        <f ca="1" t="shared" si="70"/>
        <v>52</v>
      </c>
      <c r="Q1437" s="50" t="str">
        <f>VLOOKUP(B1437,辅助信息!E:M,9,FALSE)</f>
        <v>ZTWM-CDGS-XS-2024-0134-商投建工达州中医药科技成果示范园项目</v>
      </c>
      <c r="R1437" s="50" t="str">
        <f>_xlfn._xlws.FILTER(辅助信息!D:D,辅助信息!E:E=B1437)</f>
        <v>商投建工达州中医药科技园</v>
      </c>
    </row>
    <row r="1438" hidden="1" spans="2:18">
      <c r="B1438" s="28" t="s">
        <v>147</v>
      </c>
      <c r="C1438" s="58">
        <v>45786</v>
      </c>
      <c r="D1438" s="28" t="str">
        <f>VLOOKUP(B1438,辅助信息!E:K,7,FALSE)</f>
        <v>JWDDCD2025052800131</v>
      </c>
      <c r="E1438" s="28" t="str">
        <f>VLOOKUP(F1438,辅助信息!A:B,2,FALSE)</f>
        <v>盘螺</v>
      </c>
      <c r="F1438" s="28" t="s">
        <v>41</v>
      </c>
      <c r="G1438" s="24">
        <v>17.5</v>
      </c>
      <c r="H1438" s="24">
        <f>_xlfn.XLOOKUP(C1438&amp;F1438&amp;I1438&amp;J1438,'[1]2025年已发货'!$F:$F&amp;'[1]2025年已发货'!$C:$C&amp;'[1]2025年已发货'!$G:$G&amp;'[1]2025年已发货'!$H:$H,'[1]2025年已发货'!$E:$E,"未发货")</f>
        <v>17.5</v>
      </c>
      <c r="I1438" s="28" t="str">
        <f>VLOOKUP(B1438,辅助信息!E:I,3,FALSE)</f>
        <v>（商投建工达州中医药科技园-4工区-11号楼）达州市通川区达州中医药职业学院犀牛大道北段</v>
      </c>
      <c r="J1438" s="28" t="str">
        <f>VLOOKUP(B1438,辅助信息!E:I,4,FALSE)</f>
        <v>张扬</v>
      </c>
      <c r="K1438" s="28">
        <f>VLOOKUP(J1438,辅助信息!H:I,2,FALSE)</f>
        <v>18381904567</v>
      </c>
      <c r="L1438" s="96" t="str">
        <f>VLOOKUP(B1438,辅助信息!E:J,6,FALSE)</f>
        <v>控制炉批号！多了现场不收！,优先安排达钢,提前联系到场规格及数量</v>
      </c>
      <c r="M1438" s="79">
        <v>45784</v>
      </c>
      <c r="O1438" s="49">
        <f ca="1" t="shared" si="72"/>
        <v>0</v>
      </c>
      <c r="P1438" s="49">
        <f ca="1" t="shared" si="70"/>
        <v>52</v>
      </c>
      <c r="Q1438" s="50" t="str">
        <f>VLOOKUP(B1438,辅助信息!E:M,9,FALSE)</f>
        <v>ZTWM-CDGS-XS-2024-0134-商投建工达州中医药科技成果示范园项目</v>
      </c>
      <c r="R1438" s="50" t="str">
        <f>_xlfn._xlws.FILTER(辅助信息!D:D,辅助信息!E:E=B1438)</f>
        <v>商投建工达州中医药科技园</v>
      </c>
    </row>
    <row r="1439" hidden="1" spans="2:18">
      <c r="B1439" s="28" t="s">
        <v>147</v>
      </c>
      <c r="C1439" s="58">
        <v>45786</v>
      </c>
      <c r="D1439" s="28" t="str">
        <f>VLOOKUP(B1439,辅助信息!E:K,7,FALSE)</f>
        <v>JWDDCD2025052800131</v>
      </c>
      <c r="E1439" s="28" t="str">
        <f>VLOOKUP(F1439,辅助信息!A:B,2,FALSE)</f>
        <v>螺纹钢</v>
      </c>
      <c r="F1439" s="28" t="s">
        <v>30</v>
      </c>
      <c r="G1439" s="24">
        <v>7</v>
      </c>
      <c r="H1439" s="24" t="str">
        <f>_xlfn.XLOOKUP(C1439&amp;F1439&amp;I1439&amp;J1439,'[1]2025年已发货'!$F:$F&amp;'[1]2025年已发货'!$C:$C&amp;'[1]2025年已发货'!$G:$G&amp;'[1]2025年已发货'!$H:$H,'[1]2025年已发货'!$E:$E,"未发货")</f>
        <v>未发货</v>
      </c>
      <c r="I1439" s="28" t="str">
        <f>VLOOKUP(B1439,辅助信息!E:I,3,FALSE)</f>
        <v>（商投建工达州中医药科技园-4工区-11号楼）达州市通川区达州中医药职业学院犀牛大道北段</v>
      </c>
      <c r="J1439" s="28" t="str">
        <f>VLOOKUP(B1439,辅助信息!E:I,4,FALSE)</f>
        <v>张扬</v>
      </c>
      <c r="K1439" s="28">
        <f>VLOOKUP(J1439,辅助信息!H:I,2,FALSE)</f>
        <v>18381904567</v>
      </c>
      <c r="L1439" s="96" t="str">
        <f>VLOOKUP(B1439,辅助信息!E:J,6,FALSE)</f>
        <v>控制炉批号！多了现场不收！,优先安排达钢,提前联系到场规格及数量</v>
      </c>
      <c r="M1439" s="79">
        <v>45784</v>
      </c>
      <c r="O1439" s="49">
        <f ca="1" t="shared" si="72"/>
        <v>0</v>
      </c>
      <c r="P1439" s="49">
        <f ca="1" t="shared" si="70"/>
        <v>52</v>
      </c>
      <c r="Q1439" s="50" t="str">
        <f>VLOOKUP(B1439,辅助信息!E:M,9,FALSE)</f>
        <v>ZTWM-CDGS-XS-2024-0134-商投建工达州中医药科技成果示范园项目</v>
      </c>
      <c r="R1439" s="50" t="str">
        <f>_xlfn._xlws.FILTER(辅助信息!D:D,辅助信息!E:E=B1439)</f>
        <v>商投建工达州中医药科技园</v>
      </c>
    </row>
    <row r="1440" hidden="1" spans="2:18">
      <c r="B1440" s="28" t="s">
        <v>106</v>
      </c>
      <c r="C1440" s="58">
        <v>45786</v>
      </c>
      <c r="D1440" s="28" t="str">
        <f>VLOOKUP(B1440,辅助信息!E:K,7,FALSE)</f>
        <v>JWDDCD2024101600133</v>
      </c>
      <c r="E1440" s="28" t="str">
        <f>VLOOKUP(F1440,辅助信息!A:B,2,FALSE)</f>
        <v>盘螺</v>
      </c>
      <c r="F1440" s="28" t="s">
        <v>40</v>
      </c>
      <c r="G1440" s="24">
        <v>57.5</v>
      </c>
      <c r="H1440" s="24" t="str">
        <f>_xlfn.XLOOKUP(C1440&amp;F1440&amp;I1440&amp;J1440,'[1]2025年已发货'!$F:$F&amp;'[1]2025年已发货'!$C:$C&amp;'[1]2025年已发货'!$G:$G&amp;'[1]2025年已发货'!$H:$H,'[1]2025年已发货'!$E:$E,"未发货")</f>
        <v>未发货</v>
      </c>
      <c r="I1440" s="28" t="str">
        <f>VLOOKUP(B1440,辅助信息!E:I,3,FALSE)</f>
        <v>（五冶钢构宜宾高县月江镇建设项目）  四川省宜宾市高县月江镇刚记超市斜对面(还阳组团沪碳二期项目)</v>
      </c>
      <c r="J1440" s="28" t="str">
        <f>VLOOKUP(B1440,辅助信息!E:I,4,FALSE)</f>
        <v>张朝亮</v>
      </c>
      <c r="K1440" s="28">
        <f>VLOOKUP(J1440,辅助信息!H:I,2,FALSE)</f>
        <v>15228205853</v>
      </c>
      <c r="L1440" s="96" t="str">
        <f>VLOOKUP(B1440,辅助信息!E:J,6,FALSE)</f>
        <v>提前联系到场规格</v>
      </c>
      <c r="M1440" s="79">
        <v>45785</v>
      </c>
      <c r="O1440" s="49">
        <f ca="1" t="shared" si="72"/>
        <v>0</v>
      </c>
      <c r="P1440" s="49">
        <f ca="1" t="shared" si="70"/>
        <v>51</v>
      </c>
      <c r="Q1440" s="50" t="str">
        <f>VLOOKUP(B1440,辅助信息!E:M,9,FALSE)</f>
        <v>ZTWM-CDGS-XS-2024-0169-中冶西部钢构-宜宾市南溪区幸福路东路,高县月江镇建设项目</v>
      </c>
      <c r="R1440" s="50" t="str">
        <f>_xlfn._xlws.FILTER(辅助信息!D:D,辅助信息!E:E=B1440)</f>
        <v>五冶钢构-宜宾市南溪区高县月江镇建设项目</v>
      </c>
    </row>
    <row r="1441" hidden="1" spans="2:18">
      <c r="B1441" s="28" t="s">
        <v>106</v>
      </c>
      <c r="C1441" s="58">
        <v>45786</v>
      </c>
      <c r="D1441" s="28" t="str">
        <f>VLOOKUP(B1441,辅助信息!E:K,7,FALSE)</f>
        <v>JWDDCD2024101600133</v>
      </c>
      <c r="E1441" s="28" t="str">
        <f>VLOOKUP(F1441,辅助信息!A:B,2,FALSE)</f>
        <v>螺纹钢</v>
      </c>
      <c r="F1441" s="28" t="s">
        <v>27</v>
      </c>
      <c r="G1441" s="24">
        <v>9</v>
      </c>
      <c r="H1441" s="24" t="str">
        <f>_xlfn.XLOOKUP(C1441&amp;F1441&amp;I1441&amp;J1441,'[1]2025年已发货'!$F:$F&amp;'[1]2025年已发货'!$C:$C&amp;'[1]2025年已发货'!$G:$G&amp;'[1]2025年已发货'!$H:$H,'[1]2025年已发货'!$E:$E,"未发货")</f>
        <v>未发货</v>
      </c>
      <c r="I1441" s="28" t="str">
        <f>VLOOKUP(B1441,辅助信息!E:I,3,FALSE)</f>
        <v>（五冶钢构宜宾高县月江镇建设项目）  四川省宜宾市高县月江镇刚记超市斜对面(还阳组团沪碳二期项目)</v>
      </c>
      <c r="J1441" s="28" t="str">
        <f>VLOOKUP(B1441,辅助信息!E:I,4,FALSE)</f>
        <v>张朝亮</v>
      </c>
      <c r="K1441" s="28">
        <f>VLOOKUP(J1441,辅助信息!H:I,2,FALSE)</f>
        <v>15228205853</v>
      </c>
      <c r="L1441" s="96" t="str">
        <f>VLOOKUP(B1441,辅助信息!E:J,6,FALSE)</f>
        <v>提前联系到场规格</v>
      </c>
      <c r="M1441" s="79">
        <v>45785</v>
      </c>
      <c r="O1441" s="49">
        <f ca="1" t="shared" si="72"/>
        <v>0</v>
      </c>
      <c r="P1441" s="49">
        <f ca="1" t="shared" si="70"/>
        <v>51</v>
      </c>
      <c r="Q1441" s="50" t="str">
        <f>VLOOKUP(B1441,辅助信息!E:M,9,FALSE)</f>
        <v>ZTWM-CDGS-XS-2024-0169-中冶西部钢构-宜宾市南溪区幸福路东路,高县月江镇建设项目</v>
      </c>
      <c r="R1441" s="50" t="str">
        <f>_xlfn._xlws.FILTER(辅助信息!D:D,辅助信息!E:E=B1441)</f>
        <v>五冶钢构-宜宾市南溪区高县月江镇建设项目</v>
      </c>
    </row>
    <row r="1442" hidden="1" spans="2:18">
      <c r="B1442" s="28" t="s">
        <v>106</v>
      </c>
      <c r="C1442" s="58">
        <v>45786</v>
      </c>
      <c r="D1442" s="28" t="str">
        <f>VLOOKUP(B1442,辅助信息!E:K,7,FALSE)</f>
        <v>JWDDCD2024101600133</v>
      </c>
      <c r="E1442" s="28" t="str">
        <f>VLOOKUP(F1442,辅助信息!A:B,2,FALSE)</f>
        <v>螺纹钢</v>
      </c>
      <c r="F1442" s="28" t="s">
        <v>19</v>
      </c>
      <c r="G1442" s="24">
        <v>9</v>
      </c>
      <c r="H1442" s="24" t="str">
        <f>_xlfn.XLOOKUP(C1442&amp;F1442&amp;I1442&amp;J1442,'[1]2025年已发货'!$F:$F&amp;'[1]2025年已发货'!$C:$C&amp;'[1]2025年已发货'!$G:$G&amp;'[1]2025年已发货'!$H:$H,'[1]2025年已发货'!$E:$E,"未发货")</f>
        <v>未发货</v>
      </c>
      <c r="I1442" s="28" t="str">
        <f>VLOOKUP(B1442,辅助信息!E:I,3,FALSE)</f>
        <v>（五冶钢构宜宾高县月江镇建设项目）  四川省宜宾市高县月江镇刚记超市斜对面(还阳组团沪碳二期项目)</v>
      </c>
      <c r="J1442" s="28" t="str">
        <f>VLOOKUP(B1442,辅助信息!E:I,4,FALSE)</f>
        <v>张朝亮</v>
      </c>
      <c r="K1442" s="28">
        <f>VLOOKUP(J1442,辅助信息!H:I,2,FALSE)</f>
        <v>15228205853</v>
      </c>
      <c r="L1442" s="96" t="str">
        <f>VLOOKUP(B1442,辅助信息!E:J,6,FALSE)</f>
        <v>提前联系到场规格</v>
      </c>
      <c r="M1442" s="79">
        <v>45785</v>
      </c>
      <c r="O1442" s="49">
        <f ca="1" t="shared" si="72"/>
        <v>0</v>
      </c>
      <c r="P1442" s="49">
        <f ca="1" t="shared" si="70"/>
        <v>51</v>
      </c>
      <c r="Q1442" s="50" t="str">
        <f>VLOOKUP(B1442,辅助信息!E:M,9,FALSE)</f>
        <v>ZTWM-CDGS-XS-2024-0169-中冶西部钢构-宜宾市南溪区幸福路东路,高县月江镇建设项目</v>
      </c>
      <c r="R1442" s="50" t="str">
        <f>_xlfn._xlws.FILTER(辅助信息!D:D,辅助信息!E:E=B1442)</f>
        <v>五冶钢构-宜宾市南溪区高县月江镇建设项目</v>
      </c>
    </row>
    <row r="1443" hidden="1" spans="2:18">
      <c r="B1443" s="28" t="s">
        <v>106</v>
      </c>
      <c r="C1443" s="58">
        <v>45786</v>
      </c>
      <c r="D1443" s="28" t="str">
        <f>VLOOKUP(B1443,辅助信息!E:K,7,FALSE)</f>
        <v>JWDDCD2024101600133</v>
      </c>
      <c r="E1443" s="28" t="str">
        <f>VLOOKUP(F1443,辅助信息!A:B,2,FALSE)</f>
        <v>螺纹钢</v>
      </c>
      <c r="F1443" s="28" t="s">
        <v>33</v>
      </c>
      <c r="G1443" s="24">
        <v>9</v>
      </c>
      <c r="H1443" s="24" t="str">
        <f>_xlfn.XLOOKUP(C1443&amp;F1443&amp;I1443&amp;J1443,'[1]2025年已发货'!$F:$F&amp;'[1]2025年已发货'!$C:$C&amp;'[1]2025年已发货'!$G:$G&amp;'[1]2025年已发货'!$H:$H,'[1]2025年已发货'!$E:$E,"未发货")</f>
        <v>未发货</v>
      </c>
      <c r="I1443" s="28" t="str">
        <f>VLOOKUP(B1443,辅助信息!E:I,3,FALSE)</f>
        <v>（五冶钢构宜宾高县月江镇建设项目）  四川省宜宾市高县月江镇刚记超市斜对面(还阳组团沪碳二期项目)</v>
      </c>
      <c r="J1443" s="28" t="str">
        <f>VLOOKUP(B1443,辅助信息!E:I,4,FALSE)</f>
        <v>张朝亮</v>
      </c>
      <c r="K1443" s="28">
        <f>VLOOKUP(J1443,辅助信息!H:I,2,FALSE)</f>
        <v>15228205853</v>
      </c>
      <c r="L1443" s="96" t="str">
        <f>VLOOKUP(B1443,辅助信息!E:J,6,FALSE)</f>
        <v>提前联系到场规格</v>
      </c>
      <c r="M1443" s="79">
        <v>45785</v>
      </c>
      <c r="O1443" s="49">
        <f ca="1" t="shared" si="72"/>
        <v>0</v>
      </c>
      <c r="P1443" s="49">
        <f ca="1" t="shared" si="70"/>
        <v>51</v>
      </c>
      <c r="Q1443" s="50" t="str">
        <f>VLOOKUP(B1443,辅助信息!E:M,9,FALSE)</f>
        <v>ZTWM-CDGS-XS-2024-0169-中冶西部钢构-宜宾市南溪区幸福路东路,高县月江镇建设项目</v>
      </c>
      <c r="R1443" s="50" t="str">
        <f>_xlfn._xlws.FILTER(辅助信息!D:D,辅助信息!E:E=B1443)</f>
        <v>五冶钢构-宜宾市南溪区高县月江镇建设项目</v>
      </c>
    </row>
    <row r="1444" hidden="1" spans="2:18">
      <c r="B1444" s="28" t="s">
        <v>106</v>
      </c>
      <c r="C1444" s="58">
        <v>45786</v>
      </c>
      <c r="D1444" s="28" t="str">
        <f>VLOOKUP(B1444,辅助信息!E:K,7,FALSE)</f>
        <v>JWDDCD2024101600133</v>
      </c>
      <c r="E1444" s="28" t="str">
        <f>VLOOKUP(F1444,辅助信息!A:B,2,FALSE)</f>
        <v>螺纹钢</v>
      </c>
      <c r="F1444" s="28" t="s">
        <v>28</v>
      </c>
      <c r="G1444" s="24">
        <v>21</v>
      </c>
      <c r="H1444" s="24" t="str">
        <f>_xlfn.XLOOKUP(C1444&amp;F1444&amp;I1444&amp;J1444,'[1]2025年已发货'!$F:$F&amp;'[1]2025年已发货'!$C:$C&amp;'[1]2025年已发货'!$G:$G&amp;'[1]2025年已发货'!$H:$H,'[1]2025年已发货'!$E:$E,"未发货")</f>
        <v>未发货</v>
      </c>
      <c r="I1444" s="28" t="str">
        <f>VLOOKUP(B1444,辅助信息!E:I,3,FALSE)</f>
        <v>（五冶钢构宜宾高县月江镇建设项目）  四川省宜宾市高县月江镇刚记超市斜对面(还阳组团沪碳二期项目)</v>
      </c>
      <c r="J1444" s="28" t="str">
        <f>VLOOKUP(B1444,辅助信息!E:I,4,FALSE)</f>
        <v>张朝亮</v>
      </c>
      <c r="K1444" s="28">
        <f>VLOOKUP(J1444,辅助信息!H:I,2,FALSE)</f>
        <v>15228205853</v>
      </c>
      <c r="L1444" s="96" t="str">
        <f>VLOOKUP(B1444,辅助信息!E:J,6,FALSE)</f>
        <v>提前联系到场规格</v>
      </c>
      <c r="M1444" s="79">
        <v>45785</v>
      </c>
      <c r="O1444" s="49">
        <f ca="1" t="shared" si="72"/>
        <v>0</v>
      </c>
      <c r="P1444" s="49">
        <f ca="1" t="shared" si="70"/>
        <v>51</v>
      </c>
      <c r="Q1444" s="50" t="str">
        <f>VLOOKUP(B1444,辅助信息!E:M,9,FALSE)</f>
        <v>ZTWM-CDGS-XS-2024-0169-中冶西部钢构-宜宾市南溪区幸福路东路,高县月江镇建设项目</v>
      </c>
      <c r="R1444" s="50" t="str">
        <f>_xlfn._xlws.FILTER(辅助信息!D:D,辅助信息!E:E=B1444)</f>
        <v>五冶钢构-宜宾市南溪区高县月江镇建设项目</v>
      </c>
    </row>
    <row r="1445" hidden="1" spans="2:18">
      <c r="B1445" s="28" t="s">
        <v>127</v>
      </c>
      <c r="C1445" s="58">
        <v>45786</v>
      </c>
      <c r="D1445" s="28" t="str">
        <f>VLOOKUP(B1445,辅助信息!E:K,7,FALSE)</f>
        <v>JWDDCD2025051000019</v>
      </c>
      <c r="E1445" s="28" t="str">
        <f>VLOOKUP(F1445,辅助信息!A:B,2,FALSE)</f>
        <v>盘螺</v>
      </c>
      <c r="F1445" s="28" t="s">
        <v>49</v>
      </c>
      <c r="G1445" s="24">
        <v>12</v>
      </c>
      <c r="H1445" s="24" t="str">
        <f>_xlfn.XLOOKUP(C1445&amp;F1445&amp;I1445&amp;J1445,'[1]2025年已发货'!$F:$F&amp;'[1]2025年已发货'!$C:$C&amp;'[1]2025年已发货'!$G:$G&amp;'[1]2025年已发货'!$H:$H,'[1]2025年已发货'!$E:$E,"未发货")</f>
        <v>未发货</v>
      </c>
      <c r="I1445" s="28" t="str">
        <f>VLOOKUP(B1445,辅助信息!E:I,3,FALSE)</f>
        <v>(五冶钢构医学科学产业园建设项目房建三部-管网总坪)四川省南充市顺庆区搬罾街道学府大道二段</v>
      </c>
      <c r="J1445" s="28" t="str">
        <f>VLOOKUP(B1445,辅助信息!E:I,4,FALSE)</f>
        <v>郑林</v>
      </c>
      <c r="K1445" s="28">
        <f>VLOOKUP(J1445,辅助信息!H:I,2,FALSE)</f>
        <v>18349955455</v>
      </c>
      <c r="L1445" s="96" t="str">
        <f>VLOOKUP(B1445,辅助信息!E:J,6,FALSE)</f>
        <v>送货单：送货单位：南充思临新材料科技有限公司,收货单位：五冶集团川北(南充)建设有限公司,项目名称：南充医学科学产业园,送货车型13米,装货前联系收货人核实到场规格</v>
      </c>
      <c r="M1445" s="79">
        <v>45785</v>
      </c>
      <c r="O1445" s="49">
        <f ca="1" t="shared" si="72"/>
        <v>0</v>
      </c>
      <c r="P1445" s="49">
        <f ca="1" t="shared" si="70"/>
        <v>51</v>
      </c>
      <c r="Q1445" s="50" t="str">
        <f>VLOOKUP(B1445,辅助信息!E:M,9,FALSE)</f>
        <v>ZTWM-CDGS-XS-2024-0248-五冶钢构-南充市医学院项目</v>
      </c>
      <c r="R1445" s="50" t="str">
        <f>_xlfn._xlws.FILTER(辅助信息!D:D,辅助信息!E:E=B1445)</f>
        <v>五冶钢构南充医学科学产业园建设项目</v>
      </c>
    </row>
    <row r="1446" hidden="1" spans="2:18">
      <c r="B1446" s="28" t="s">
        <v>127</v>
      </c>
      <c r="C1446" s="58">
        <v>45786</v>
      </c>
      <c r="D1446" s="28" t="str">
        <f>VLOOKUP(B1446,辅助信息!E:K,7,FALSE)</f>
        <v>JWDDCD2025051000019</v>
      </c>
      <c r="E1446" s="28" t="str">
        <f>VLOOKUP(F1446,辅助信息!A:B,2,FALSE)</f>
        <v>盘螺</v>
      </c>
      <c r="F1446" s="28" t="s">
        <v>41</v>
      </c>
      <c r="G1446" s="24">
        <v>10</v>
      </c>
      <c r="H1446" s="24" t="str">
        <f>_xlfn.XLOOKUP(C1446&amp;F1446&amp;I1446&amp;J1446,'[1]2025年已发货'!$F:$F&amp;'[1]2025年已发货'!$C:$C&amp;'[1]2025年已发货'!$G:$G&amp;'[1]2025年已发货'!$H:$H,'[1]2025年已发货'!$E:$E,"未发货")</f>
        <v>未发货</v>
      </c>
      <c r="I1446" s="28" t="str">
        <f>VLOOKUP(B1446,辅助信息!E:I,3,FALSE)</f>
        <v>(五冶钢构医学科学产业园建设项目房建三部-管网总坪)四川省南充市顺庆区搬罾街道学府大道二段</v>
      </c>
      <c r="J1446" s="28" t="str">
        <f>VLOOKUP(B1446,辅助信息!E:I,4,FALSE)</f>
        <v>郑林</v>
      </c>
      <c r="K1446" s="28">
        <f>VLOOKUP(J1446,辅助信息!H:I,2,FALSE)</f>
        <v>18349955455</v>
      </c>
      <c r="L1446" s="96" t="str">
        <f>VLOOKUP(B1446,辅助信息!E:J,6,FALSE)</f>
        <v>送货单：送货单位：南充思临新材料科技有限公司,收货单位：五冶集团川北(南充)建设有限公司,项目名称：南充医学科学产业园,送货车型13米,装货前联系收货人核实到场规格</v>
      </c>
      <c r="M1446" s="79">
        <v>45785</v>
      </c>
      <c r="O1446" s="49">
        <f ca="1" t="shared" si="72"/>
        <v>0</v>
      </c>
      <c r="P1446" s="49">
        <f ca="1" t="shared" si="70"/>
        <v>51</v>
      </c>
      <c r="Q1446" s="50" t="str">
        <f>VLOOKUP(B1446,辅助信息!E:M,9,FALSE)</f>
        <v>ZTWM-CDGS-XS-2024-0248-五冶钢构-南充市医学院项目</v>
      </c>
      <c r="R1446" s="50" t="str">
        <f>_xlfn._xlws.FILTER(辅助信息!D:D,辅助信息!E:E=B1446)</f>
        <v>五冶钢构南充医学科学产业园建设项目</v>
      </c>
    </row>
    <row r="1447" hidden="1" spans="2:18">
      <c r="B1447" s="28" t="s">
        <v>127</v>
      </c>
      <c r="C1447" s="58">
        <v>45786</v>
      </c>
      <c r="D1447" s="28" t="str">
        <f>VLOOKUP(B1447,辅助信息!E:K,7,FALSE)</f>
        <v>JWDDCD2025051000019</v>
      </c>
      <c r="E1447" s="28" t="str">
        <f>VLOOKUP(F1447,辅助信息!A:B,2,FALSE)</f>
        <v>螺纹钢</v>
      </c>
      <c r="F1447" s="28" t="s">
        <v>27</v>
      </c>
      <c r="G1447" s="24">
        <v>13</v>
      </c>
      <c r="H1447" s="24" t="str">
        <f>_xlfn.XLOOKUP(C1447&amp;F1447&amp;I1447&amp;J1447,'[1]2025年已发货'!$F:$F&amp;'[1]2025年已发货'!$C:$C&amp;'[1]2025年已发货'!$G:$G&amp;'[1]2025年已发货'!$H:$H,'[1]2025年已发货'!$E:$E,"未发货")</f>
        <v>未发货</v>
      </c>
      <c r="I1447" s="28" t="str">
        <f>VLOOKUP(B1447,辅助信息!E:I,3,FALSE)</f>
        <v>(五冶钢构医学科学产业园建设项目房建三部-管网总坪)四川省南充市顺庆区搬罾街道学府大道二段</v>
      </c>
      <c r="J1447" s="28" t="str">
        <f>VLOOKUP(B1447,辅助信息!E:I,4,FALSE)</f>
        <v>郑林</v>
      </c>
      <c r="K1447" s="28">
        <f>VLOOKUP(J1447,辅助信息!H:I,2,FALSE)</f>
        <v>18349955455</v>
      </c>
      <c r="L1447" s="96" t="str">
        <f>VLOOKUP(B1447,辅助信息!E:J,6,FALSE)</f>
        <v>送货单：送货单位：南充思临新材料科技有限公司,收货单位：五冶集团川北(南充)建设有限公司,项目名称：南充医学科学产业园,送货车型13米,装货前联系收货人核实到场规格</v>
      </c>
      <c r="M1447" s="79">
        <v>45785</v>
      </c>
      <c r="O1447" s="49">
        <f ca="1" t="shared" si="72"/>
        <v>0</v>
      </c>
      <c r="P1447" s="49">
        <f ca="1" t="shared" si="70"/>
        <v>51</v>
      </c>
      <c r="Q1447" s="50" t="str">
        <f>VLOOKUP(B1447,辅助信息!E:M,9,FALSE)</f>
        <v>ZTWM-CDGS-XS-2024-0248-五冶钢构-南充市医学院项目</v>
      </c>
      <c r="R1447" s="50" t="str">
        <f>_xlfn._xlws.FILTER(辅助信息!D:D,辅助信息!E:E=B1447)</f>
        <v>五冶钢构南充医学科学产业园建设项目</v>
      </c>
    </row>
    <row r="1448" hidden="1" spans="2:18">
      <c r="B1448" s="28" t="s">
        <v>72</v>
      </c>
      <c r="C1448" s="58">
        <v>45786</v>
      </c>
      <c r="D1448" s="28" t="str">
        <f>VLOOKUP(B1448,辅助信息!E:K,7,FALSE)</f>
        <v>JWDDCD2025051000019</v>
      </c>
      <c r="E1448" s="28" t="str">
        <f>VLOOKUP(F1448,辅助信息!A:B,2,FALSE)</f>
        <v>盘螺</v>
      </c>
      <c r="F1448" s="28" t="s">
        <v>49</v>
      </c>
      <c r="G1448" s="24">
        <v>5</v>
      </c>
      <c r="H1448" s="24" t="str">
        <f>_xlfn.XLOOKUP(C1448&amp;F1448&amp;I1448&amp;J1448,'[1]2025年已发货'!$F:$F&amp;'[1]2025年已发货'!$C:$C&amp;'[1]2025年已发货'!$G:$G&amp;'[1]2025年已发货'!$H:$H,'[1]2025年已发货'!$E:$E,"未发货")</f>
        <v>未发货</v>
      </c>
      <c r="I1448" s="28" t="str">
        <f>VLOOKUP(B1448,辅助信息!E:I,3,FALSE)</f>
        <v>(五冶钢构医学科学产业园建设项目房建二部-网羽馆（6-5）)四川省南充市顺庆区搬罾街道学府大道二段</v>
      </c>
      <c r="J1448" s="28" t="str">
        <f>VLOOKUP(B1448,辅助信息!E:I,4,FALSE)</f>
        <v>安南</v>
      </c>
      <c r="K1448" s="28">
        <f>VLOOKUP(J1448,辅助信息!H:I,2,FALSE)</f>
        <v>19950525030</v>
      </c>
      <c r="L1448" s="96" t="str">
        <f>VLOOKUP(B1448,辅助信息!E:J,6,FALSE)</f>
        <v>送货单：送货单位：南充思临新材料科技有限公司,收货单位：五冶集团川北(南充)建设有限公司,项目名称：南充医学科学产业园,送货车型13米,装货前联系收货人核实到场规格</v>
      </c>
      <c r="M1448" s="79">
        <v>45785</v>
      </c>
      <c r="O1448" s="49">
        <f ca="1" t="shared" si="72"/>
        <v>0</v>
      </c>
      <c r="P1448" s="49">
        <f ca="1" t="shared" si="70"/>
        <v>51</v>
      </c>
      <c r="Q1448" s="50" t="str">
        <f>VLOOKUP(B1448,辅助信息!E:M,9,FALSE)</f>
        <v>ZTWM-CDGS-XS-2024-0248-五冶钢构-南充市医学院项目</v>
      </c>
      <c r="R1448" s="50" t="str">
        <f>_xlfn._xlws.FILTER(辅助信息!D:D,辅助信息!E:E=B1448)</f>
        <v>五冶钢构南充医学科学产业园建设项目</v>
      </c>
    </row>
    <row r="1449" hidden="1" spans="2:18">
      <c r="B1449" s="28" t="s">
        <v>72</v>
      </c>
      <c r="C1449" s="58">
        <v>45786</v>
      </c>
      <c r="D1449" s="28" t="str">
        <f>VLOOKUP(B1449,辅助信息!E:K,7,FALSE)</f>
        <v>JWDDCD2025051000019</v>
      </c>
      <c r="E1449" s="28" t="str">
        <f>VLOOKUP(F1449,辅助信息!A:B,2,FALSE)</f>
        <v>盘螺</v>
      </c>
      <c r="F1449" s="28" t="s">
        <v>40</v>
      </c>
      <c r="G1449" s="24">
        <v>2.5</v>
      </c>
      <c r="H1449" s="24" t="str">
        <f>_xlfn.XLOOKUP(C1449&amp;F1449&amp;I1449&amp;J1449,'[1]2025年已发货'!$F:$F&amp;'[1]2025年已发货'!$C:$C&amp;'[1]2025年已发货'!$G:$G&amp;'[1]2025年已发货'!$H:$H,'[1]2025年已发货'!$E:$E,"未发货")</f>
        <v>未发货</v>
      </c>
      <c r="I1449" s="28" t="str">
        <f>VLOOKUP(B1449,辅助信息!E:I,3,FALSE)</f>
        <v>(五冶钢构医学科学产业园建设项目房建二部-网羽馆（6-5）)四川省南充市顺庆区搬罾街道学府大道二段</v>
      </c>
      <c r="J1449" s="28" t="str">
        <f>VLOOKUP(B1449,辅助信息!E:I,4,FALSE)</f>
        <v>安南</v>
      </c>
      <c r="K1449" s="28">
        <f>VLOOKUP(J1449,辅助信息!H:I,2,FALSE)</f>
        <v>19950525030</v>
      </c>
      <c r="L1449" s="96" t="str">
        <f>VLOOKUP(B1449,辅助信息!E:J,6,FALSE)</f>
        <v>送货单：送货单位：南充思临新材料科技有限公司,收货单位：五冶集团川北(南充)建设有限公司,项目名称：南充医学科学产业园,送货车型13米,装货前联系收货人核实到场规格</v>
      </c>
      <c r="M1449" s="79">
        <v>45785</v>
      </c>
      <c r="O1449" s="49">
        <f ca="1" t="shared" si="72"/>
        <v>0</v>
      </c>
      <c r="P1449" s="49">
        <f ca="1" t="shared" si="70"/>
        <v>51</v>
      </c>
      <c r="Q1449" s="50" t="str">
        <f>VLOOKUP(B1449,辅助信息!E:M,9,FALSE)</f>
        <v>ZTWM-CDGS-XS-2024-0248-五冶钢构-南充市医学院项目</v>
      </c>
      <c r="R1449" s="50" t="str">
        <f>_xlfn._xlws.FILTER(辅助信息!D:D,辅助信息!E:E=B1449)</f>
        <v>五冶钢构南充医学科学产业园建设项目</v>
      </c>
    </row>
    <row r="1450" hidden="1" spans="2:18">
      <c r="B1450" s="28" t="s">
        <v>72</v>
      </c>
      <c r="C1450" s="58">
        <v>45786</v>
      </c>
      <c r="D1450" s="28" t="str">
        <f>VLOOKUP(B1450,辅助信息!E:K,7,FALSE)</f>
        <v>JWDDCD2025051000019</v>
      </c>
      <c r="E1450" s="28" t="str">
        <f>VLOOKUP(F1450,辅助信息!A:B,2,FALSE)</f>
        <v>螺纹钢</v>
      </c>
      <c r="F1450" s="28" t="s">
        <v>27</v>
      </c>
      <c r="G1450" s="24">
        <v>25</v>
      </c>
      <c r="H1450" s="24" t="str">
        <f>_xlfn.XLOOKUP(C1450&amp;F1450&amp;I1450&amp;J1450,'[1]2025年已发货'!$F:$F&amp;'[1]2025年已发货'!$C:$C&amp;'[1]2025年已发货'!$G:$G&amp;'[1]2025年已发货'!$H:$H,'[1]2025年已发货'!$E:$E,"未发货")</f>
        <v>未发货</v>
      </c>
      <c r="I1450" s="28" t="str">
        <f>VLOOKUP(B1450,辅助信息!E:I,3,FALSE)</f>
        <v>(五冶钢构医学科学产业园建设项目房建二部-网羽馆（6-5）)四川省南充市顺庆区搬罾街道学府大道二段</v>
      </c>
      <c r="J1450" s="28" t="str">
        <f>VLOOKUP(B1450,辅助信息!E:I,4,FALSE)</f>
        <v>安南</v>
      </c>
      <c r="K1450" s="28">
        <f>VLOOKUP(J1450,辅助信息!H:I,2,FALSE)</f>
        <v>19950525030</v>
      </c>
      <c r="L1450" s="96" t="str">
        <f>VLOOKUP(B1450,辅助信息!E:J,6,FALSE)</f>
        <v>送货单：送货单位：南充思临新材料科技有限公司,收货单位：五冶集团川北(南充)建设有限公司,项目名称：南充医学科学产业园,送货车型13米,装货前联系收货人核实到场规格</v>
      </c>
      <c r="M1450" s="79">
        <v>45785</v>
      </c>
      <c r="O1450" s="49">
        <f ca="1" t="shared" si="72"/>
        <v>0</v>
      </c>
      <c r="P1450" s="49">
        <f ca="1" t="shared" si="70"/>
        <v>51</v>
      </c>
      <c r="Q1450" s="50" t="str">
        <f>VLOOKUP(B1450,辅助信息!E:M,9,FALSE)</f>
        <v>ZTWM-CDGS-XS-2024-0248-五冶钢构-南充市医学院项目</v>
      </c>
      <c r="R1450" s="50" t="str">
        <f>_xlfn._xlws.FILTER(辅助信息!D:D,辅助信息!E:E=B1450)</f>
        <v>五冶钢构南充医学科学产业园建设项目</v>
      </c>
    </row>
    <row r="1451" hidden="1" spans="1:18">
      <c r="A1451" s="59" t="s">
        <v>100</v>
      </c>
      <c r="B1451" s="28" t="s">
        <v>135</v>
      </c>
      <c r="C1451" s="58">
        <v>45786</v>
      </c>
      <c r="D1451" s="28" t="str">
        <f>VLOOKUP(B1451,辅助信息!E:K,7,FALSE)</f>
        <v>JWDDCD2025050800080</v>
      </c>
      <c r="E1451" s="28" t="str">
        <f>VLOOKUP(F1451,辅助信息!A:B,2,FALSE)</f>
        <v>螺纹钢</v>
      </c>
      <c r="F1451" s="28" t="s">
        <v>130</v>
      </c>
      <c r="G1451" s="24">
        <v>35</v>
      </c>
      <c r="H1451" s="24" t="str">
        <f>_xlfn.XLOOKUP(C1451&amp;F1451&amp;I1451&amp;J1451,'[1]2025年已发货'!$F:$F&amp;'[1]2025年已发货'!$C:$C&amp;'[1]2025年已发货'!$G:$G&amp;'[1]2025年已发货'!$H:$H,'[1]2025年已发货'!$E:$E,"未发货")</f>
        <v>未发货</v>
      </c>
      <c r="I1451" s="28" t="str">
        <f>VLOOKUP(B1451,辅助信息!E:I,3,FALSE)</f>
        <v>(宜宾兴港三江新区长江工业园建设项目-M2-2#厂房)宜宾市翠屏区宜宾汽车零部件配套产业基地(纬五路南)</v>
      </c>
      <c r="J1451" s="28" t="str">
        <f>VLOOKUP(B1451,辅助信息!E:I,4,FALSE)</f>
        <v>李国享</v>
      </c>
      <c r="K1451" s="28">
        <f>VLOOKUP(J1451,辅助信息!H:I,2,FALSE)</f>
        <v>17713876279</v>
      </c>
      <c r="L1451" s="96" t="str">
        <f>VLOOKUP(B1451,辅助信息!E:J,6,FALSE)</f>
        <v>装货前联系收货人核实到场规格，货物最下面用方木垫下方便卸货</v>
      </c>
      <c r="M1451" s="79">
        <v>45785</v>
      </c>
      <c r="O1451" s="49">
        <f ca="1" t="shared" si="72"/>
        <v>0</v>
      </c>
      <c r="P1451" s="49">
        <f ca="1" t="shared" si="70"/>
        <v>51</v>
      </c>
      <c r="Q1451" s="50" t="str">
        <f>VLOOKUP(B1451,辅助信息!E:M,9,FALSE)</f>
        <v>ZTWM-CDGS-XS-2025-0059-宜宾兴港建材-宜宾冷链项目</v>
      </c>
      <c r="R1451" s="50" t="str">
        <f>_xlfn._xlws.FILTER(辅助信息!D:D,辅助信息!E:E=B1451)</f>
        <v>宜宾兴港三江新区长江工业园建设项目</v>
      </c>
    </row>
    <row r="1452" hidden="1" spans="2:18">
      <c r="B1452" s="28" t="s">
        <v>81</v>
      </c>
      <c r="C1452" s="58">
        <v>45786</v>
      </c>
      <c r="D1452" s="28" t="str">
        <f>VLOOKUP(B1452,辅助信息!E:K,7,FALSE)</f>
        <v>JWDDCD2025060900080</v>
      </c>
      <c r="E1452" s="28" t="str">
        <f>VLOOKUP(F1452,辅助信息!A:B,2,FALSE)</f>
        <v>高线</v>
      </c>
      <c r="F1452" s="28" t="s">
        <v>53</v>
      </c>
      <c r="G1452" s="24">
        <v>5</v>
      </c>
      <c r="H1452" s="24" t="str">
        <f>_xlfn.XLOOKUP(C1452&amp;F1452&amp;I1452&amp;J1452,'[1]2025年已发货'!$F:$F&amp;'[1]2025年已发货'!$C:$C&amp;'[1]2025年已发货'!$G:$G&amp;'[1]2025年已发货'!$H:$H,'[1]2025年已发货'!$E:$E,"未发货")</f>
        <v>未发货</v>
      </c>
      <c r="I1452" s="28" t="str">
        <f>VLOOKUP(B1452,辅助信息!E:I,3,FALSE)</f>
        <v>（华西简阳西城嘉苑）四川省成都市简阳市简城街道高屋村</v>
      </c>
      <c r="J1452" s="28" t="str">
        <f>VLOOKUP(B1452,辅助信息!E:I,4,FALSE)</f>
        <v>张瀚镭</v>
      </c>
      <c r="K1452" s="28">
        <f>VLOOKUP(J1452,辅助信息!H:I,2,FALSE)</f>
        <v>15884666220</v>
      </c>
      <c r="L1452" s="96" t="str">
        <f>VLOOKUP(B1452,辅助信息!E:J,6,FALSE)</f>
        <v>优先威钢发货,我方卸车,新老国标钢厂不加价可直发，因陕钢多次出现磅差，项目拒绝使用</v>
      </c>
      <c r="M1452" s="79">
        <v>45787</v>
      </c>
      <c r="O1452" s="49">
        <f ca="1" t="shared" si="72"/>
        <v>0</v>
      </c>
      <c r="P1452" s="49">
        <f ca="1" t="shared" si="70"/>
        <v>49</v>
      </c>
      <c r="Q1452" s="50" t="str">
        <f>VLOOKUP(B1452,辅助信息!E:M,9,FALSE)</f>
        <v>ZTWM-CDGS-XS-2024-0030-华西集采-简州大道</v>
      </c>
      <c r="R1452" s="50" t="str">
        <f>_xlfn._xlws.FILTER(辅助信息!D:D,辅助信息!E:E=B1452)</f>
        <v>华西简阳西城嘉苑</v>
      </c>
    </row>
    <row r="1453" hidden="1" spans="2:18">
      <c r="B1453" s="28" t="s">
        <v>81</v>
      </c>
      <c r="C1453" s="58">
        <v>45786</v>
      </c>
      <c r="D1453" s="28" t="str">
        <f>VLOOKUP(B1453,辅助信息!E:K,7,FALSE)</f>
        <v>JWDDCD2025060900080</v>
      </c>
      <c r="E1453" s="28" t="str">
        <f>VLOOKUP(F1453,辅助信息!A:B,2,FALSE)</f>
        <v>盘螺</v>
      </c>
      <c r="F1453" s="28" t="s">
        <v>49</v>
      </c>
      <c r="G1453" s="24">
        <v>2</v>
      </c>
      <c r="H1453" s="24" t="str">
        <f>_xlfn.XLOOKUP(C1453&amp;F1453&amp;I1453&amp;J1453,'[1]2025年已发货'!$F:$F&amp;'[1]2025年已发货'!$C:$C&amp;'[1]2025年已发货'!$G:$G&amp;'[1]2025年已发货'!$H:$H,'[1]2025年已发货'!$E:$E,"未发货")</f>
        <v>未发货</v>
      </c>
      <c r="I1453" s="28" t="str">
        <f>VLOOKUP(B1453,辅助信息!E:I,3,FALSE)</f>
        <v>（华西简阳西城嘉苑）四川省成都市简阳市简城街道高屋村</v>
      </c>
      <c r="J1453" s="28" t="str">
        <f>VLOOKUP(B1453,辅助信息!E:I,4,FALSE)</f>
        <v>张瀚镭</v>
      </c>
      <c r="K1453" s="28">
        <f>VLOOKUP(J1453,辅助信息!H:I,2,FALSE)</f>
        <v>15884666220</v>
      </c>
      <c r="L1453" s="96" t="str">
        <f>VLOOKUP(B1453,辅助信息!E:J,6,FALSE)</f>
        <v>优先威钢发货,我方卸车,新老国标钢厂不加价可直发，因陕钢多次出现磅差，项目拒绝使用</v>
      </c>
      <c r="M1453" s="79">
        <v>45787</v>
      </c>
      <c r="O1453" s="49">
        <f ca="1" t="shared" si="72"/>
        <v>0</v>
      </c>
      <c r="P1453" s="49">
        <f ca="1" t="shared" si="70"/>
        <v>49</v>
      </c>
      <c r="Q1453" s="50" t="str">
        <f>VLOOKUP(B1453,辅助信息!E:M,9,FALSE)</f>
        <v>ZTWM-CDGS-XS-2024-0030-华西集采-简州大道</v>
      </c>
      <c r="R1453" s="50" t="str">
        <f>_xlfn._xlws.FILTER(辅助信息!D:D,辅助信息!E:E=B1453)</f>
        <v>华西简阳西城嘉苑</v>
      </c>
    </row>
    <row r="1454" hidden="1" spans="2:18">
      <c r="B1454" s="28" t="s">
        <v>81</v>
      </c>
      <c r="C1454" s="58">
        <v>45786</v>
      </c>
      <c r="D1454" s="28" t="str">
        <f>VLOOKUP(B1454,辅助信息!E:K,7,FALSE)</f>
        <v>JWDDCD2025060900080</v>
      </c>
      <c r="E1454" s="28" t="str">
        <f>VLOOKUP(F1454,辅助信息!A:B,2,FALSE)</f>
        <v>盘螺</v>
      </c>
      <c r="F1454" s="28" t="s">
        <v>40</v>
      </c>
      <c r="G1454" s="24">
        <v>11</v>
      </c>
      <c r="H1454" s="24" t="str">
        <f>_xlfn.XLOOKUP(C1454&amp;F1454&amp;I1454&amp;J1454,'[1]2025年已发货'!$F:$F&amp;'[1]2025年已发货'!$C:$C&amp;'[1]2025年已发货'!$G:$G&amp;'[1]2025年已发货'!$H:$H,'[1]2025年已发货'!$E:$E,"未发货")</f>
        <v>未发货</v>
      </c>
      <c r="I1454" s="28" t="str">
        <f>VLOOKUP(B1454,辅助信息!E:I,3,FALSE)</f>
        <v>（华西简阳西城嘉苑）四川省成都市简阳市简城街道高屋村</v>
      </c>
      <c r="J1454" s="28" t="str">
        <f>VLOOKUP(B1454,辅助信息!E:I,4,FALSE)</f>
        <v>张瀚镭</v>
      </c>
      <c r="K1454" s="28">
        <f>VLOOKUP(J1454,辅助信息!H:I,2,FALSE)</f>
        <v>15884666220</v>
      </c>
      <c r="L1454" s="96" t="str">
        <f>VLOOKUP(B1454,辅助信息!E:J,6,FALSE)</f>
        <v>优先威钢发货,我方卸车,新老国标钢厂不加价可直发，因陕钢多次出现磅差，项目拒绝使用</v>
      </c>
      <c r="M1454" s="79">
        <v>45787</v>
      </c>
      <c r="O1454" s="49">
        <f ca="1" t="shared" si="72"/>
        <v>0</v>
      </c>
      <c r="P1454" s="49">
        <f ca="1" t="shared" si="70"/>
        <v>49</v>
      </c>
      <c r="Q1454" s="50" t="str">
        <f>VLOOKUP(B1454,辅助信息!E:M,9,FALSE)</f>
        <v>ZTWM-CDGS-XS-2024-0030-华西集采-简州大道</v>
      </c>
      <c r="R1454" s="50" t="str">
        <f>_xlfn._xlws.FILTER(辅助信息!D:D,辅助信息!E:E=B1454)</f>
        <v>华西简阳西城嘉苑</v>
      </c>
    </row>
    <row r="1455" hidden="1" spans="2:18">
      <c r="B1455" s="28" t="s">
        <v>81</v>
      </c>
      <c r="C1455" s="58">
        <v>45786</v>
      </c>
      <c r="D1455" s="28" t="str">
        <f>VLOOKUP(B1455,辅助信息!E:K,7,FALSE)</f>
        <v>JWDDCD2025060900080</v>
      </c>
      <c r="E1455" s="28" t="str">
        <f>VLOOKUP(F1455,辅助信息!A:B,2,FALSE)</f>
        <v>盘螺</v>
      </c>
      <c r="F1455" s="28" t="s">
        <v>41</v>
      </c>
      <c r="G1455" s="24">
        <v>68</v>
      </c>
      <c r="H1455" s="24" t="str">
        <f>_xlfn.XLOOKUP(C1455&amp;F1455&amp;I1455&amp;J1455,'[1]2025年已发货'!$F:$F&amp;'[1]2025年已发货'!$C:$C&amp;'[1]2025年已发货'!$G:$G&amp;'[1]2025年已发货'!$H:$H,'[1]2025年已发货'!$E:$E,"未发货")</f>
        <v>未发货</v>
      </c>
      <c r="I1455" s="28" t="str">
        <f>VLOOKUP(B1455,辅助信息!E:I,3,FALSE)</f>
        <v>（华西简阳西城嘉苑）四川省成都市简阳市简城街道高屋村</v>
      </c>
      <c r="J1455" s="28" t="str">
        <f>VLOOKUP(B1455,辅助信息!E:I,4,FALSE)</f>
        <v>张瀚镭</v>
      </c>
      <c r="K1455" s="28">
        <f>VLOOKUP(J1455,辅助信息!H:I,2,FALSE)</f>
        <v>15884666220</v>
      </c>
      <c r="L1455" s="96" t="str">
        <f>VLOOKUP(B1455,辅助信息!E:J,6,FALSE)</f>
        <v>优先威钢发货,我方卸车,新老国标钢厂不加价可直发，因陕钢多次出现磅差，项目拒绝使用</v>
      </c>
      <c r="M1455" s="79">
        <v>45787</v>
      </c>
      <c r="O1455" s="49">
        <f ca="1" t="shared" si="72"/>
        <v>0</v>
      </c>
      <c r="P1455" s="49">
        <f ca="1" t="shared" si="70"/>
        <v>49</v>
      </c>
      <c r="Q1455" s="50" t="str">
        <f>VLOOKUP(B1455,辅助信息!E:M,9,FALSE)</f>
        <v>ZTWM-CDGS-XS-2024-0030-华西集采-简州大道</v>
      </c>
      <c r="R1455" s="50" t="str">
        <f>_xlfn._xlws.FILTER(辅助信息!D:D,辅助信息!E:E=B1455)</f>
        <v>华西简阳西城嘉苑</v>
      </c>
    </row>
    <row r="1456" hidden="1" spans="2:18">
      <c r="B1456" s="28" t="s">
        <v>81</v>
      </c>
      <c r="C1456" s="58">
        <v>45786</v>
      </c>
      <c r="D1456" s="28" t="str">
        <f>VLOOKUP(B1456,辅助信息!E:K,7,FALSE)</f>
        <v>JWDDCD2025060900080</v>
      </c>
      <c r="E1456" s="28" t="str">
        <f>VLOOKUP(F1456,辅助信息!A:B,2,FALSE)</f>
        <v>盘螺</v>
      </c>
      <c r="F1456" s="28" t="s">
        <v>26</v>
      </c>
      <c r="G1456" s="24">
        <v>5</v>
      </c>
      <c r="H1456" s="24" t="str">
        <f>_xlfn.XLOOKUP(C1456&amp;F1456&amp;I1456&amp;J1456,'[1]2025年已发货'!$F:$F&amp;'[1]2025年已发货'!$C:$C&amp;'[1]2025年已发货'!$G:$G&amp;'[1]2025年已发货'!$H:$H,'[1]2025年已发货'!$E:$E,"未发货")</f>
        <v>未发货</v>
      </c>
      <c r="I1456" s="28" t="str">
        <f>VLOOKUP(B1456,辅助信息!E:I,3,FALSE)</f>
        <v>（华西简阳西城嘉苑）四川省成都市简阳市简城街道高屋村</v>
      </c>
      <c r="J1456" s="28" t="str">
        <f>VLOOKUP(B1456,辅助信息!E:I,4,FALSE)</f>
        <v>张瀚镭</v>
      </c>
      <c r="K1456" s="28">
        <f>VLOOKUP(J1456,辅助信息!H:I,2,FALSE)</f>
        <v>15884666220</v>
      </c>
      <c r="L1456" s="96" t="str">
        <f>VLOOKUP(B1456,辅助信息!E:J,6,FALSE)</f>
        <v>优先威钢发货,我方卸车,新老国标钢厂不加价可直发，因陕钢多次出现磅差，项目拒绝使用</v>
      </c>
      <c r="M1456" s="79">
        <v>45787</v>
      </c>
      <c r="O1456" s="49">
        <f ca="1" t="shared" si="72"/>
        <v>0</v>
      </c>
      <c r="P1456" s="49">
        <f ca="1" t="shared" si="70"/>
        <v>49</v>
      </c>
      <c r="Q1456" s="50" t="str">
        <f>VLOOKUP(B1456,辅助信息!E:M,9,FALSE)</f>
        <v>ZTWM-CDGS-XS-2024-0030-华西集采-简州大道</v>
      </c>
      <c r="R1456" s="50" t="str">
        <f>_xlfn._xlws.FILTER(辅助信息!D:D,辅助信息!E:E=B1456)</f>
        <v>华西简阳西城嘉苑</v>
      </c>
    </row>
    <row r="1457" hidden="1" spans="2:18">
      <c r="B1457" s="28" t="s">
        <v>81</v>
      </c>
      <c r="C1457" s="58">
        <v>45786</v>
      </c>
      <c r="D1457" s="28" t="str">
        <f>VLOOKUP(B1457,辅助信息!E:K,7,FALSE)</f>
        <v>JWDDCD2025060900080</v>
      </c>
      <c r="E1457" s="28" t="str">
        <f>VLOOKUP(F1457,辅助信息!A:B,2,FALSE)</f>
        <v>螺纹钢</v>
      </c>
      <c r="F1457" s="28" t="s">
        <v>32</v>
      </c>
      <c r="G1457" s="24">
        <v>10.5</v>
      </c>
      <c r="H1457" s="24" t="str">
        <f>_xlfn.XLOOKUP(C1457&amp;F1457&amp;I1457&amp;J1457,'[1]2025年已发货'!$F:$F&amp;'[1]2025年已发货'!$C:$C&amp;'[1]2025年已发货'!$G:$G&amp;'[1]2025年已发货'!$H:$H,'[1]2025年已发货'!$E:$E,"未发货")</f>
        <v>未发货</v>
      </c>
      <c r="I1457" s="28" t="str">
        <f>VLOOKUP(B1457,辅助信息!E:I,3,FALSE)</f>
        <v>（华西简阳西城嘉苑）四川省成都市简阳市简城街道高屋村</v>
      </c>
      <c r="J1457" s="28" t="str">
        <f>VLOOKUP(B1457,辅助信息!E:I,4,FALSE)</f>
        <v>张瀚镭</v>
      </c>
      <c r="K1457" s="28">
        <f>VLOOKUP(J1457,辅助信息!H:I,2,FALSE)</f>
        <v>15884666220</v>
      </c>
      <c r="L1457" s="96" t="str">
        <f>VLOOKUP(B1457,辅助信息!E:J,6,FALSE)</f>
        <v>优先威钢发货,我方卸车,新老国标钢厂不加价可直发，因陕钢多次出现磅差，项目拒绝使用</v>
      </c>
      <c r="M1457" s="79">
        <v>45787</v>
      </c>
      <c r="O1457" s="49">
        <f ca="1" t="shared" si="72"/>
        <v>0</v>
      </c>
      <c r="P1457" s="49">
        <f ca="1" t="shared" si="70"/>
        <v>49</v>
      </c>
      <c r="Q1457" s="50" t="str">
        <f>VLOOKUP(B1457,辅助信息!E:M,9,FALSE)</f>
        <v>ZTWM-CDGS-XS-2024-0030-华西集采-简州大道</v>
      </c>
      <c r="R1457" s="50" t="str">
        <f>_xlfn._xlws.FILTER(辅助信息!D:D,辅助信息!E:E=B1457)</f>
        <v>华西简阳西城嘉苑</v>
      </c>
    </row>
    <row r="1458" hidden="1" spans="2:18">
      <c r="B1458" s="28" t="s">
        <v>81</v>
      </c>
      <c r="C1458" s="58">
        <v>45786</v>
      </c>
      <c r="D1458" s="28" t="str">
        <f>VLOOKUP(B1458,辅助信息!E:K,7,FALSE)</f>
        <v>JWDDCD2025060900080</v>
      </c>
      <c r="E1458" s="28" t="str">
        <f>VLOOKUP(F1458,辅助信息!A:B,2,FALSE)</f>
        <v>螺纹钢</v>
      </c>
      <c r="F1458" s="28" t="s">
        <v>30</v>
      </c>
      <c r="G1458" s="24">
        <v>4.5</v>
      </c>
      <c r="H1458" s="24" t="str">
        <f>_xlfn.XLOOKUP(C1458&amp;F1458&amp;I1458&amp;J1458,'[1]2025年已发货'!$F:$F&amp;'[1]2025年已发货'!$C:$C&amp;'[1]2025年已发货'!$G:$G&amp;'[1]2025年已发货'!$H:$H,'[1]2025年已发货'!$E:$E,"未发货")</f>
        <v>未发货</v>
      </c>
      <c r="I1458" s="28" t="str">
        <f>VLOOKUP(B1458,辅助信息!E:I,3,FALSE)</f>
        <v>（华西简阳西城嘉苑）四川省成都市简阳市简城街道高屋村</v>
      </c>
      <c r="J1458" s="28" t="str">
        <f>VLOOKUP(B1458,辅助信息!E:I,4,FALSE)</f>
        <v>张瀚镭</v>
      </c>
      <c r="K1458" s="28">
        <f>VLOOKUP(J1458,辅助信息!H:I,2,FALSE)</f>
        <v>15884666220</v>
      </c>
      <c r="L1458" s="96" t="str">
        <f>VLOOKUP(B1458,辅助信息!E:J,6,FALSE)</f>
        <v>优先威钢发货,我方卸车,新老国标钢厂不加价可直发，因陕钢多次出现磅差，项目拒绝使用</v>
      </c>
      <c r="M1458" s="79">
        <v>45787</v>
      </c>
      <c r="O1458" s="49">
        <f ca="1" t="shared" si="72"/>
        <v>0</v>
      </c>
      <c r="P1458" s="49">
        <f ca="1" t="shared" si="70"/>
        <v>49</v>
      </c>
      <c r="Q1458" s="50" t="str">
        <f>VLOOKUP(B1458,辅助信息!E:M,9,FALSE)</f>
        <v>ZTWM-CDGS-XS-2024-0030-华西集采-简州大道</v>
      </c>
      <c r="R1458" s="50" t="str">
        <f>_xlfn._xlws.FILTER(辅助信息!D:D,辅助信息!E:E=B1458)</f>
        <v>华西简阳西城嘉苑</v>
      </c>
    </row>
    <row r="1459" hidden="1" spans="2:18">
      <c r="B1459" s="28" t="s">
        <v>81</v>
      </c>
      <c r="C1459" s="58">
        <v>45786</v>
      </c>
      <c r="D1459" s="28" t="str">
        <f>VLOOKUP(B1459,辅助信息!E:K,7,FALSE)</f>
        <v>JWDDCD2025060900080</v>
      </c>
      <c r="E1459" s="28" t="str">
        <f>VLOOKUP(F1459,辅助信息!A:B,2,FALSE)</f>
        <v>螺纹钢</v>
      </c>
      <c r="F1459" s="28" t="s">
        <v>33</v>
      </c>
      <c r="G1459" s="24">
        <v>16</v>
      </c>
      <c r="H1459" s="24" t="str">
        <f>_xlfn.XLOOKUP(C1459&amp;F1459&amp;I1459&amp;J1459,'[1]2025年已发货'!$F:$F&amp;'[1]2025年已发货'!$C:$C&amp;'[1]2025年已发货'!$G:$G&amp;'[1]2025年已发货'!$H:$H,'[1]2025年已发货'!$E:$E,"未发货")</f>
        <v>未发货</v>
      </c>
      <c r="I1459" s="28" t="str">
        <f>VLOOKUP(B1459,辅助信息!E:I,3,FALSE)</f>
        <v>（华西简阳西城嘉苑）四川省成都市简阳市简城街道高屋村</v>
      </c>
      <c r="J1459" s="28" t="str">
        <f>VLOOKUP(B1459,辅助信息!E:I,4,FALSE)</f>
        <v>张瀚镭</v>
      </c>
      <c r="K1459" s="28">
        <f>VLOOKUP(J1459,辅助信息!H:I,2,FALSE)</f>
        <v>15884666220</v>
      </c>
      <c r="L1459" s="96" t="str">
        <f>VLOOKUP(B1459,辅助信息!E:J,6,FALSE)</f>
        <v>优先威钢发货,我方卸车,新老国标钢厂不加价可直发，因陕钢多次出现磅差，项目拒绝使用</v>
      </c>
      <c r="M1459" s="79">
        <v>45787</v>
      </c>
      <c r="O1459" s="49">
        <f ca="1" t="shared" si="72"/>
        <v>0</v>
      </c>
      <c r="P1459" s="49">
        <f ca="1" t="shared" si="70"/>
        <v>49</v>
      </c>
      <c r="Q1459" s="50" t="str">
        <f>VLOOKUP(B1459,辅助信息!E:M,9,FALSE)</f>
        <v>ZTWM-CDGS-XS-2024-0030-华西集采-简州大道</v>
      </c>
      <c r="R1459" s="50" t="str">
        <f>_xlfn._xlws.FILTER(辅助信息!D:D,辅助信息!E:E=B1459)</f>
        <v>华西简阳西城嘉苑</v>
      </c>
    </row>
    <row r="1460" hidden="1" spans="2:18">
      <c r="B1460" s="28" t="s">
        <v>81</v>
      </c>
      <c r="C1460" s="58">
        <v>45786</v>
      </c>
      <c r="D1460" s="28" t="str">
        <f>VLOOKUP(B1460,辅助信息!E:K,7,FALSE)</f>
        <v>JWDDCD2025060900080</v>
      </c>
      <c r="E1460" s="28" t="str">
        <f>VLOOKUP(F1460,辅助信息!A:B,2,FALSE)</f>
        <v>螺纹钢</v>
      </c>
      <c r="F1460" s="28" t="s">
        <v>28</v>
      </c>
      <c r="G1460" s="24">
        <v>5</v>
      </c>
      <c r="H1460" s="24" t="str">
        <f>_xlfn.XLOOKUP(C1460&amp;F1460&amp;I1460&amp;J1460,'[1]2025年已发货'!$F:$F&amp;'[1]2025年已发货'!$C:$C&amp;'[1]2025年已发货'!$G:$G&amp;'[1]2025年已发货'!$H:$H,'[1]2025年已发货'!$E:$E,"未发货")</f>
        <v>未发货</v>
      </c>
      <c r="I1460" s="28" t="str">
        <f>VLOOKUP(B1460,辅助信息!E:I,3,FALSE)</f>
        <v>（华西简阳西城嘉苑）四川省成都市简阳市简城街道高屋村</v>
      </c>
      <c r="J1460" s="28" t="str">
        <f>VLOOKUP(B1460,辅助信息!E:I,4,FALSE)</f>
        <v>张瀚镭</v>
      </c>
      <c r="K1460" s="28">
        <f>VLOOKUP(J1460,辅助信息!H:I,2,FALSE)</f>
        <v>15884666220</v>
      </c>
      <c r="L1460" s="96" t="str">
        <f>VLOOKUP(B1460,辅助信息!E:J,6,FALSE)</f>
        <v>优先威钢发货,我方卸车,新老国标钢厂不加价可直发，因陕钢多次出现磅差，项目拒绝使用</v>
      </c>
      <c r="M1460" s="79">
        <v>45787</v>
      </c>
      <c r="O1460" s="49">
        <f ca="1" t="shared" si="72"/>
        <v>0</v>
      </c>
      <c r="P1460" s="49">
        <f ca="1" t="shared" si="70"/>
        <v>49</v>
      </c>
      <c r="Q1460" s="50" t="str">
        <f>VLOOKUP(B1460,辅助信息!E:M,9,FALSE)</f>
        <v>ZTWM-CDGS-XS-2024-0030-华西集采-简州大道</v>
      </c>
      <c r="R1460" s="50" t="str">
        <f>_xlfn._xlws.FILTER(辅助信息!D:D,辅助信息!E:E=B1460)</f>
        <v>华西简阳西城嘉苑</v>
      </c>
    </row>
    <row r="1461" hidden="1" spans="2:18">
      <c r="B1461" s="28" t="s">
        <v>81</v>
      </c>
      <c r="C1461" s="58">
        <v>45786</v>
      </c>
      <c r="D1461" s="28" t="str">
        <f>VLOOKUP(B1461,辅助信息!E:K,7,FALSE)</f>
        <v>JWDDCD2025060900080</v>
      </c>
      <c r="E1461" s="28" t="str">
        <f>VLOOKUP(F1461,辅助信息!A:B,2,FALSE)</f>
        <v>螺纹钢</v>
      </c>
      <c r="F1461" s="28" t="s">
        <v>46</v>
      </c>
      <c r="G1461" s="24">
        <v>6</v>
      </c>
      <c r="H1461" s="24" t="str">
        <f>_xlfn.XLOOKUP(C1461&amp;F1461&amp;I1461&amp;J1461,'[1]2025年已发货'!$F:$F&amp;'[1]2025年已发货'!$C:$C&amp;'[1]2025年已发货'!$G:$G&amp;'[1]2025年已发货'!$H:$H,'[1]2025年已发货'!$E:$E,"未发货")</f>
        <v>未发货</v>
      </c>
      <c r="I1461" s="28" t="str">
        <f>VLOOKUP(B1461,辅助信息!E:I,3,FALSE)</f>
        <v>（华西简阳西城嘉苑）四川省成都市简阳市简城街道高屋村</v>
      </c>
      <c r="J1461" s="28" t="str">
        <f>VLOOKUP(B1461,辅助信息!E:I,4,FALSE)</f>
        <v>张瀚镭</v>
      </c>
      <c r="K1461" s="28">
        <f>VLOOKUP(J1461,辅助信息!H:I,2,FALSE)</f>
        <v>15884666220</v>
      </c>
      <c r="L1461" s="96" t="str">
        <f>VLOOKUP(B1461,辅助信息!E:J,6,FALSE)</f>
        <v>优先威钢发货,我方卸车,新老国标钢厂不加价可直发，因陕钢多次出现磅差，项目拒绝使用</v>
      </c>
      <c r="M1461" s="79">
        <v>45787</v>
      </c>
      <c r="O1461" s="49">
        <f ca="1" t="shared" si="72"/>
        <v>0</v>
      </c>
      <c r="P1461" s="49">
        <f ca="1" t="shared" si="70"/>
        <v>49</v>
      </c>
      <c r="Q1461" s="50" t="str">
        <f>VLOOKUP(B1461,辅助信息!E:M,9,FALSE)</f>
        <v>ZTWM-CDGS-XS-2024-0030-华西集采-简州大道</v>
      </c>
      <c r="R1461" s="50" t="str">
        <f>_xlfn._xlws.FILTER(辅助信息!D:D,辅助信息!E:E=B1461)</f>
        <v>华西简阳西城嘉苑</v>
      </c>
    </row>
    <row r="1462" hidden="1" spans="2:18">
      <c r="B1462" s="28" t="s">
        <v>31</v>
      </c>
      <c r="C1462" s="58">
        <v>45786</v>
      </c>
      <c r="D1462" s="28" t="str">
        <f>VLOOKUP(B1462,辅助信息!E:K,7,FALSE)</f>
        <v>JWDDCD2024121000136</v>
      </c>
      <c r="E1462" s="28" t="str">
        <f>VLOOKUP(F1462,辅助信息!A:B,2,FALSE)</f>
        <v>螺纹钢</v>
      </c>
      <c r="F1462" s="28" t="s">
        <v>22</v>
      </c>
      <c r="G1462" s="24">
        <v>35</v>
      </c>
      <c r="H1462" s="24">
        <f>_xlfn.XLOOKUP(C1462&amp;F1462&amp;I1462&amp;J1462,'[1]2025年已发货'!$F:$F&amp;'[1]2025年已发货'!$C:$C&amp;'[1]2025年已发货'!$G:$G&amp;'[1]2025年已发货'!$H:$H,'[1]2025年已发货'!$E:$E,"未发货")</f>
        <v>35</v>
      </c>
      <c r="I1462" s="28" t="str">
        <f>VLOOKUP(B1462,辅助信息!E:I,3,FALSE)</f>
        <v>（四川商建-射洪城乡一体化项目）遂宁市射洪市忠新幼儿园北侧约220米新溪小区</v>
      </c>
      <c r="J1462" s="28" t="str">
        <f>VLOOKUP(B1462,辅助信息!E:I,4,FALSE)</f>
        <v>柏子刚</v>
      </c>
      <c r="K1462" s="28">
        <f>VLOOKUP(J1462,辅助信息!H:I,2,FALSE)</f>
        <v>15692885305</v>
      </c>
      <c r="L1462" s="96" t="str">
        <f>VLOOKUP(B1462,辅助信息!E:J,6,FALSE)</f>
        <v>提前联系到场规格及数量</v>
      </c>
      <c r="M1462" s="79">
        <v>45787</v>
      </c>
      <c r="O1462" s="49">
        <f ca="1" t="shared" si="72"/>
        <v>0</v>
      </c>
      <c r="P1462" s="49">
        <f ca="1" t="shared" si="70"/>
        <v>49</v>
      </c>
      <c r="Q1462" s="50" t="str">
        <f>VLOOKUP(B1462,辅助信息!E:M,9,FALSE)</f>
        <v>ZTWM-CDGS-XS-2024-0179-四川商投-射洪城乡一体化建设项目</v>
      </c>
      <c r="R1462" s="50" t="str">
        <f>_xlfn._xlws.FILTER(辅助信息!D:D,辅助信息!E:E=B1462)</f>
        <v>四川商建
射洪城乡一体化项目</v>
      </c>
    </row>
    <row r="1463" hidden="1" spans="1:18">
      <c r="A1463" s="59" t="s">
        <v>149</v>
      </c>
      <c r="B1463" s="28" t="s">
        <v>68</v>
      </c>
      <c r="C1463" s="58">
        <v>45786</v>
      </c>
      <c r="D1463" s="28" t="str">
        <f>VLOOKUP(B1463,辅助信息!E:K,7,FALSE)</f>
        <v>JWDDCD2025052800131</v>
      </c>
      <c r="E1463" s="28" t="str">
        <f>VLOOKUP(F1463,辅助信息!A:B,2,FALSE)</f>
        <v>盘螺</v>
      </c>
      <c r="F1463" s="28" t="s">
        <v>40</v>
      </c>
      <c r="G1463" s="24">
        <v>8</v>
      </c>
      <c r="H1463" s="24">
        <f>_xlfn.XLOOKUP(C1463&amp;F1463&amp;I1463&amp;J1463,'[1]2025年已发货'!$F:$F&amp;'[1]2025年已发货'!$C:$C&amp;'[1]2025年已发货'!$G:$G&amp;'[1]2025年已发货'!$H:$H,'[1]2025年已发货'!$E:$E,"未发货")</f>
        <v>8</v>
      </c>
      <c r="I1463" s="28" t="str">
        <f>VLOOKUP(B1463,辅助信息!E:I,3,FALSE)</f>
        <v>（商投建工达州中医药科技园-2工区-景观桥）达州市通川区达州中医药职业学院犀牛大道北段</v>
      </c>
      <c r="J1463" s="28" t="str">
        <f>VLOOKUP(B1463,辅助信息!E:I,4,FALSE)</f>
        <v>李波</v>
      </c>
      <c r="K1463" s="28">
        <f>VLOOKUP(J1463,辅助信息!H:I,2,FALSE)</f>
        <v>18381899787</v>
      </c>
      <c r="L1463" s="96" t="str">
        <f>VLOOKUP(B1463,辅助信息!E:J,6,FALSE)</f>
        <v>控制炉批号！多了现场不收！,优先安排达钢,提前联系到场规格及数量</v>
      </c>
      <c r="M1463" s="79">
        <v>45787</v>
      </c>
      <c r="O1463" s="49">
        <f ca="1" t="shared" si="72"/>
        <v>0</v>
      </c>
      <c r="P1463" s="49">
        <f ca="1" t="shared" si="70"/>
        <v>49</v>
      </c>
      <c r="Q1463" s="50" t="str">
        <f>VLOOKUP(B1463,辅助信息!E:M,9,FALSE)</f>
        <v>ZTWM-CDGS-XS-2024-0134-商投建工达州中医药科技成果示范园项目</v>
      </c>
      <c r="R1463" s="50" t="str">
        <f>_xlfn._xlws.FILTER(辅助信息!D:D,辅助信息!E:E=B1463)</f>
        <v>商投建工达州中医药科技园</v>
      </c>
    </row>
    <row r="1464" hidden="1" spans="1:18">
      <c r="A1464" s="59"/>
      <c r="B1464" s="28" t="s">
        <v>68</v>
      </c>
      <c r="C1464" s="58">
        <v>45786</v>
      </c>
      <c r="D1464" s="28" t="str">
        <f>VLOOKUP(B1464,辅助信息!E:K,7,FALSE)</f>
        <v>JWDDCD2025052800131</v>
      </c>
      <c r="E1464" s="28" t="str">
        <f>VLOOKUP(F1464,辅助信息!A:B,2,FALSE)</f>
        <v>螺纹钢</v>
      </c>
      <c r="F1464" s="28" t="s">
        <v>27</v>
      </c>
      <c r="G1464" s="24">
        <v>3</v>
      </c>
      <c r="H1464" s="24">
        <f>_xlfn.XLOOKUP(C1464&amp;F1464&amp;I1464&amp;J1464,'[1]2025年已发货'!$F:$F&amp;'[1]2025年已发货'!$C:$C&amp;'[1]2025年已发货'!$G:$G&amp;'[1]2025年已发货'!$H:$H,'[1]2025年已发货'!$E:$E,"未发货")</f>
        <v>3</v>
      </c>
      <c r="I1464" s="28" t="str">
        <f>VLOOKUP(B1464,辅助信息!E:I,3,FALSE)</f>
        <v>（商投建工达州中医药科技园-2工区-景观桥）达州市通川区达州中医药职业学院犀牛大道北段</v>
      </c>
      <c r="J1464" s="28" t="str">
        <f>VLOOKUP(B1464,辅助信息!E:I,4,FALSE)</f>
        <v>李波</v>
      </c>
      <c r="K1464" s="28">
        <f>VLOOKUP(J1464,辅助信息!H:I,2,FALSE)</f>
        <v>18381899787</v>
      </c>
      <c r="L1464" s="96" t="str">
        <f>VLOOKUP(B1464,辅助信息!E:J,6,FALSE)</f>
        <v>控制炉批号！多了现场不收！,优先安排达钢,提前联系到场规格及数量</v>
      </c>
      <c r="M1464" s="79">
        <v>45787</v>
      </c>
      <c r="O1464" s="49">
        <f ca="1" t="shared" si="72"/>
        <v>0</v>
      </c>
      <c r="P1464" s="49">
        <f ca="1" t="shared" si="70"/>
        <v>49</v>
      </c>
      <c r="Q1464" s="50" t="str">
        <f>VLOOKUP(B1464,辅助信息!E:M,9,FALSE)</f>
        <v>ZTWM-CDGS-XS-2024-0134-商投建工达州中医药科技成果示范园项目</v>
      </c>
      <c r="R1464" s="50" t="str">
        <f>_xlfn._xlws.FILTER(辅助信息!D:D,辅助信息!E:E=B1464)</f>
        <v>商投建工达州中医药科技园</v>
      </c>
    </row>
    <row r="1465" hidden="1" spans="1:18">
      <c r="A1465" s="59"/>
      <c r="B1465" s="28" t="s">
        <v>68</v>
      </c>
      <c r="C1465" s="58">
        <v>45786</v>
      </c>
      <c r="D1465" s="28" t="str">
        <f>VLOOKUP(B1465,辅助信息!E:K,7,FALSE)</f>
        <v>JWDDCD2025052800131</v>
      </c>
      <c r="E1465" s="28" t="str">
        <f>VLOOKUP(F1465,辅助信息!A:B,2,FALSE)</f>
        <v>螺纹钢</v>
      </c>
      <c r="F1465" s="28" t="s">
        <v>19</v>
      </c>
      <c r="G1465" s="24">
        <v>10</v>
      </c>
      <c r="H1465" s="24">
        <f>_xlfn.XLOOKUP(C1465&amp;F1465&amp;I1465&amp;J1465,'[1]2025年已发货'!$F:$F&amp;'[1]2025年已发货'!$C:$C&amp;'[1]2025年已发货'!$G:$G&amp;'[1]2025年已发货'!$H:$H,'[1]2025年已发货'!$E:$E,"未发货")</f>
        <v>10</v>
      </c>
      <c r="I1465" s="28" t="str">
        <f>VLOOKUP(B1465,辅助信息!E:I,3,FALSE)</f>
        <v>（商投建工达州中医药科技园-2工区-景观桥）达州市通川区达州中医药职业学院犀牛大道北段</v>
      </c>
      <c r="J1465" s="28" t="str">
        <f>VLOOKUP(B1465,辅助信息!E:I,4,FALSE)</f>
        <v>李波</v>
      </c>
      <c r="K1465" s="28">
        <f>VLOOKUP(J1465,辅助信息!H:I,2,FALSE)</f>
        <v>18381899787</v>
      </c>
      <c r="L1465" s="96" t="str">
        <f>VLOOKUP(B1465,辅助信息!E:J,6,FALSE)</f>
        <v>控制炉批号！多了现场不收！,优先安排达钢,提前联系到场规格及数量</v>
      </c>
      <c r="M1465" s="79">
        <v>45787</v>
      </c>
      <c r="O1465" s="49">
        <f ca="1" t="shared" si="72"/>
        <v>0</v>
      </c>
      <c r="P1465" s="49">
        <f ca="1" t="shared" si="70"/>
        <v>49</v>
      </c>
      <c r="Q1465" s="50" t="str">
        <f>VLOOKUP(B1465,辅助信息!E:M,9,FALSE)</f>
        <v>ZTWM-CDGS-XS-2024-0134-商投建工达州中医药科技成果示范园项目</v>
      </c>
      <c r="R1465" s="50" t="str">
        <f>_xlfn._xlws.FILTER(辅助信息!D:D,辅助信息!E:E=B1465)</f>
        <v>商投建工达州中医药科技园</v>
      </c>
    </row>
    <row r="1466" hidden="1" spans="1:18">
      <c r="A1466" s="59"/>
      <c r="B1466" s="28" t="s">
        <v>68</v>
      </c>
      <c r="C1466" s="58">
        <v>45786</v>
      </c>
      <c r="D1466" s="28" t="str">
        <f>VLOOKUP(B1466,辅助信息!E:K,7,FALSE)</f>
        <v>JWDDCD2025052800131</v>
      </c>
      <c r="E1466" s="28" t="str">
        <f>VLOOKUP(F1466,辅助信息!A:B,2,FALSE)</f>
        <v>螺纹钢</v>
      </c>
      <c r="F1466" s="28" t="s">
        <v>33</v>
      </c>
      <c r="G1466" s="24">
        <v>60</v>
      </c>
      <c r="H1466" s="24">
        <f>_xlfn.XLOOKUP(C1466&amp;F1466&amp;I1466&amp;J1466,'[1]2025年已发货'!$F:$F&amp;'[1]2025年已发货'!$C:$C&amp;'[1]2025年已发货'!$G:$G&amp;'[1]2025年已发货'!$H:$H,'[1]2025年已发货'!$E:$E,"未发货")</f>
        <v>50</v>
      </c>
      <c r="I1466" s="28" t="str">
        <f>VLOOKUP(B1466,辅助信息!E:I,3,FALSE)</f>
        <v>（商投建工达州中医药科技园-2工区-景观桥）达州市通川区达州中医药职业学院犀牛大道北段</v>
      </c>
      <c r="J1466" s="28" t="str">
        <f>VLOOKUP(B1466,辅助信息!E:I,4,FALSE)</f>
        <v>李波</v>
      </c>
      <c r="K1466" s="28">
        <f>VLOOKUP(J1466,辅助信息!H:I,2,FALSE)</f>
        <v>18381899787</v>
      </c>
      <c r="L1466" s="96" t="str">
        <f>VLOOKUP(B1466,辅助信息!E:J,6,FALSE)</f>
        <v>控制炉批号！多了现场不收！,优先安排达钢,提前联系到场规格及数量</v>
      </c>
      <c r="M1466" s="79">
        <v>45787</v>
      </c>
      <c r="O1466" s="49">
        <f ca="1" t="shared" si="72"/>
        <v>0</v>
      </c>
      <c r="P1466" s="49">
        <f ca="1" t="shared" si="70"/>
        <v>49</v>
      </c>
      <c r="Q1466" s="50" t="str">
        <f>VLOOKUP(B1466,辅助信息!E:M,9,FALSE)</f>
        <v>ZTWM-CDGS-XS-2024-0134-商投建工达州中医药科技成果示范园项目</v>
      </c>
      <c r="R1466" s="50" t="str">
        <f>_xlfn._xlws.FILTER(辅助信息!D:D,辅助信息!E:E=B1466)</f>
        <v>商投建工达州中医药科技园</v>
      </c>
    </row>
    <row r="1467" hidden="1" spans="2:18">
      <c r="B1467" s="28" t="s">
        <v>56</v>
      </c>
      <c r="C1467" s="58">
        <v>45786</v>
      </c>
      <c r="D1467" s="28" t="str">
        <f>VLOOKUP(B1467,辅助信息!E:K,7,FALSE)</f>
        <v>JWDDCD2025052800131</v>
      </c>
      <c r="E1467" s="28" t="str">
        <f>VLOOKUP(F1467,辅助信息!A:B,2,FALSE)</f>
        <v>盘螺</v>
      </c>
      <c r="F1467" s="28" t="s">
        <v>40</v>
      </c>
      <c r="G1467" s="24">
        <v>45</v>
      </c>
      <c r="H1467" s="24">
        <f>_xlfn.XLOOKUP(C1467&amp;F1467&amp;I1467&amp;J1467,'[1]2025年已发货'!$F:$F&amp;'[1]2025年已发货'!$C:$C&amp;'[1]2025年已发货'!$G:$G&amp;'[1]2025年已发货'!$H:$H,'[1]2025年已发货'!$E:$E,"未发货")</f>
        <v>45</v>
      </c>
      <c r="I1467" s="28" t="str">
        <f>VLOOKUP(B1467,辅助信息!E:I,3,FALSE)</f>
        <v>（商投建工达州中医药科技园-4工区-7号楼）达州市通川区达州中医药职业学院犀牛大道北段</v>
      </c>
      <c r="J1467" s="28" t="str">
        <f>VLOOKUP(B1467,辅助信息!E:I,4,FALSE)</f>
        <v>张扬</v>
      </c>
      <c r="K1467" s="28">
        <f>VLOOKUP(J1467,辅助信息!H:I,2,FALSE)</f>
        <v>18381904567</v>
      </c>
      <c r="L1467" s="96" t="str">
        <f>VLOOKUP(B1467,辅助信息!E:J,6,FALSE)</f>
        <v>控制炉批号！多了现场不收！,优先安排达钢,提前联系到场规格及数量</v>
      </c>
      <c r="M1467" s="79">
        <v>45787</v>
      </c>
      <c r="O1467" s="49">
        <f ca="1" t="shared" si="72"/>
        <v>0</v>
      </c>
      <c r="P1467" s="49">
        <f ca="1" t="shared" si="70"/>
        <v>49</v>
      </c>
      <c r="Q1467" s="50" t="str">
        <f>VLOOKUP(B1467,辅助信息!E:M,9,FALSE)</f>
        <v>ZTWM-CDGS-XS-2024-0134-商投建工达州中医药科技成果示范园项目</v>
      </c>
      <c r="R1467" s="50" t="str">
        <f>_xlfn._xlws.FILTER(辅助信息!D:D,辅助信息!E:E=B1467)</f>
        <v>商投建工达州中医药科技园</v>
      </c>
    </row>
    <row r="1468" hidden="1" spans="2:18">
      <c r="B1468" s="28" t="s">
        <v>56</v>
      </c>
      <c r="C1468" s="58">
        <v>45786</v>
      </c>
      <c r="D1468" s="28" t="str">
        <f>VLOOKUP(B1468,辅助信息!E:K,7,FALSE)</f>
        <v>JWDDCD2025052800131</v>
      </c>
      <c r="E1468" s="28" t="str">
        <f>VLOOKUP(F1468,辅助信息!A:B,2,FALSE)</f>
        <v>螺纹钢</v>
      </c>
      <c r="F1468" s="28" t="s">
        <v>66</v>
      </c>
      <c r="G1468" s="24">
        <v>15</v>
      </c>
      <c r="H1468" s="24" t="str">
        <f>_xlfn.XLOOKUP(C1468&amp;F1468&amp;I1468&amp;J1468,'[1]2025年已发货'!$F:$F&amp;'[1]2025年已发货'!$C:$C&amp;'[1]2025年已发货'!$G:$G&amp;'[1]2025年已发货'!$H:$H,'[1]2025年已发货'!$E:$E,"未发货")</f>
        <v>未发货</v>
      </c>
      <c r="I1468" s="28" t="str">
        <f>VLOOKUP(B1468,辅助信息!E:I,3,FALSE)</f>
        <v>（商投建工达州中医药科技园-4工区-7号楼）达州市通川区达州中医药职业学院犀牛大道北段</v>
      </c>
      <c r="J1468" s="28" t="str">
        <f>VLOOKUP(B1468,辅助信息!E:I,4,FALSE)</f>
        <v>张扬</v>
      </c>
      <c r="K1468" s="28">
        <f>VLOOKUP(J1468,辅助信息!H:I,2,FALSE)</f>
        <v>18381904567</v>
      </c>
      <c r="L1468" s="96" t="str">
        <f>VLOOKUP(B1468,辅助信息!E:J,6,FALSE)</f>
        <v>控制炉批号！多了现场不收！,优先安排达钢,提前联系到场规格及数量</v>
      </c>
      <c r="M1468" s="79">
        <v>45787</v>
      </c>
      <c r="O1468" s="49">
        <f ca="1" t="shared" si="72"/>
        <v>0</v>
      </c>
      <c r="P1468" s="49">
        <f ca="1" t="shared" si="70"/>
        <v>49</v>
      </c>
      <c r="Q1468" s="50" t="str">
        <f>VLOOKUP(B1468,辅助信息!E:M,9,FALSE)</f>
        <v>ZTWM-CDGS-XS-2024-0134-商投建工达州中医药科技成果示范园项目</v>
      </c>
      <c r="R1468" s="50" t="str">
        <f>_xlfn._xlws.FILTER(辅助信息!D:D,辅助信息!E:E=B1468)</f>
        <v>商投建工达州中医药科技园</v>
      </c>
    </row>
    <row r="1469" hidden="1" spans="2:18">
      <c r="B1469" s="28" t="s">
        <v>56</v>
      </c>
      <c r="C1469" s="58">
        <v>45786</v>
      </c>
      <c r="D1469" s="28" t="str">
        <f>VLOOKUP(B1469,辅助信息!E:K,7,FALSE)</f>
        <v>JWDDCD2025052800131</v>
      </c>
      <c r="E1469" s="28" t="str">
        <f>VLOOKUP(F1469,辅助信息!A:B,2,FALSE)</f>
        <v>螺纹钢</v>
      </c>
      <c r="F1469" s="28" t="s">
        <v>22</v>
      </c>
      <c r="G1469" s="24">
        <v>21</v>
      </c>
      <c r="H1469" s="24" t="str">
        <f>_xlfn.XLOOKUP(C1469&amp;F1469&amp;I1469&amp;J1469,'[1]2025年已发货'!$F:$F&amp;'[1]2025年已发货'!$C:$C&amp;'[1]2025年已发货'!$G:$G&amp;'[1]2025年已发货'!$H:$H,'[1]2025年已发货'!$E:$E,"未发货")</f>
        <v>未发货</v>
      </c>
      <c r="I1469" s="28" t="str">
        <f>VLOOKUP(B1469,辅助信息!E:I,3,FALSE)</f>
        <v>（商投建工达州中医药科技园-4工区-7号楼）达州市通川区达州中医药职业学院犀牛大道北段</v>
      </c>
      <c r="J1469" s="28" t="str">
        <f>VLOOKUP(B1469,辅助信息!E:I,4,FALSE)</f>
        <v>张扬</v>
      </c>
      <c r="K1469" s="28">
        <f>VLOOKUP(J1469,辅助信息!H:I,2,FALSE)</f>
        <v>18381904567</v>
      </c>
      <c r="L1469" s="96" t="str">
        <f>VLOOKUP(B1469,辅助信息!E:J,6,FALSE)</f>
        <v>控制炉批号！多了现场不收！,优先安排达钢,提前联系到场规格及数量</v>
      </c>
      <c r="M1469" s="79">
        <v>45787</v>
      </c>
      <c r="O1469" s="49">
        <f ca="1" t="shared" si="72"/>
        <v>0</v>
      </c>
      <c r="P1469" s="49">
        <f ca="1" t="shared" si="70"/>
        <v>49</v>
      </c>
      <c r="Q1469" s="50" t="str">
        <f>VLOOKUP(B1469,辅助信息!E:M,9,FALSE)</f>
        <v>ZTWM-CDGS-XS-2024-0134-商投建工达州中医药科技成果示范园项目</v>
      </c>
      <c r="R1469" s="50" t="str">
        <f>_xlfn._xlws.FILTER(辅助信息!D:D,辅助信息!E:E=B1469)</f>
        <v>商投建工达州中医药科技园</v>
      </c>
    </row>
    <row r="1470" hidden="1" spans="2:18">
      <c r="B1470" s="28" t="s">
        <v>81</v>
      </c>
      <c r="C1470" s="58">
        <v>45786</v>
      </c>
      <c r="D1470" s="28" t="str">
        <f>VLOOKUP(B1470,辅助信息!E:K,7,FALSE)</f>
        <v>JWDDCD2025060900080</v>
      </c>
      <c r="E1470" s="28" t="str">
        <f>VLOOKUP(F1470,辅助信息!A:B,2,FALSE)</f>
        <v>高线</v>
      </c>
      <c r="F1470" s="28" t="s">
        <v>53</v>
      </c>
      <c r="G1470" s="24">
        <v>2</v>
      </c>
      <c r="H1470" s="24" t="str">
        <f>_xlfn.XLOOKUP(C1470&amp;F1470&amp;I1470&amp;J1470,'[1]2025年已发货'!$F:$F&amp;'[1]2025年已发货'!$C:$C&amp;'[1]2025年已发货'!$G:$G&amp;'[1]2025年已发货'!$H:$H,'[1]2025年已发货'!$E:$E,"未发货")</f>
        <v>未发货</v>
      </c>
      <c r="I1470" s="28" t="str">
        <f>VLOOKUP(B1470,辅助信息!E:I,3,FALSE)</f>
        <v>（华西简阳西城嘉苑）四川省成都市简阳市简城街道高屋村</v>
      </c>
      <c r="J1470" s="28" t="str">
        <f>VLOOKUP(B1470,辅助信息!E:I,4,FALSE)</f>
        <v>张瀚镭</v>
      </c>
      <c r="K1470" s="28">
        <f>VLOOKUP(J1470,辅助信息!H:I,2,FALSE)</f>
        <v>15884666220</v>
      </c>
      <c r="L1470" s="96" t="str">
        <f>VLOOKUP(B1470,辅助信息!E:J,6,FALSE)</f>
        <v>优先威钢发货,我方卸车,新老国标钢厂不加价可直发，因陕钢多次出现磅差，项目拒绝使用</v>
      </c>
      <c r="M1470" s="79">
        <v>45787</v>
      </c>
      <c r="O1470" s="49">
        <f ca="1" t="shared" si="72"/>
        <v>0</v>
      </c>
      <c r="P1470" s="49">
        <f ca="1" t="shared" si="70"/>
        <v>49</v>
      </c>
      <c r="Q1470" s="50" t="str">
        <f>VLOOKUP(B1470,辅助信息!E:M,9,FALSE)</f>
        <v>ZTWM-CDGS-XS-2024-0030-华西集采-简州大道</v>
      </c>
      <c r="R1470" s="50" t="str">
        <f>_xlfn._xlws.FILTER(辅助信息!D:D,辅助信息!E:E=B1470)</f>
        <v>华西简阳西城嘉苑</v>
      </c>
    </row>
    <row r="1471" hidden="1" spans="2:18">
      <c r="B1471" s="28" t="s">
        <v>81</v>
      </c>
      <c r="C1471" s="58">
        <v>45786</v>
      </c>
      <c r="D1471" s="28" t="str">
        <f>VLOOKUP(B1471,辅助信息!E:K,7,FALSE)</f>
        <v>JWDDCD2025060900080</v>
      </c>
      <c r="E1471" s="28" t="str">
        <f>VLOOKUP(F1471,辅助信息!A:B,2,FALSE)</f>
        <v>盘螺</v>
      </c>
      <c r="F1471" s="28" t="s">
        <v>41</v>
      </c>
      <c r="G1471" s="24">
        <v>66.5</v>
      </c>
      <c r="H1471" s="24" t="str">
        <f>_xlfn.XLOOKUP(C1471&amp;F1471&amp;I1471&amp;J1471,'[1]2025年已发货'!$F:$F&amp;'[1]2025年已发货'!$C:$C&amp;'[1]2025年已发货'!$G:$G&amp;'[1]2025年已发货'!$H:$H,'[1]2025年已发货'!$E:$E,"未发货")</f>
        <v>未发货</v>
      </c>
      <c r="I1471" s="28" t="str">
        <f>VLOOKUP(B1471,辅助信息!E:I,3,FALSE)</f>
        <v>（华西简阳西城嘉苑）四川省成都市简阳市简城街道高屋村</v>
      </c>
      <c r="J1471" s="28" t="str">
        <f>VLOOKUP(B1471,辅助信息!E:I,4,FALSE)</f>
        <v>张瀚镭</v>
      </c>
      <c r="K1471" s="28">
        <f>VLOOKUP(J1471,辅助信息!H:I,2,FALSE)</f>
        <v>15884666220</v>
      </c>
      <c r="L1471" s="96" t="str">
        <f>VLOOKUP(B1471,辅助信息!E:J,6,FALSE)</f>
        <v>优先威钢发货,我方卸车,新老国标钢厂不加价可直发，因陕钢多次出现磅差，项目拒绝使用</v>
      </c>
      <c r="M1471" s="79">
        <v>45787</v>
      </c>
      <c r="O1471" s="49">
        <f ca="1" t="shared" si="72"/>
        <v>0</v>
      </c>
      <c r="P1471" s="49">
        <f ca="1" t="shared" si="70"/>
        <v>49</v>
      </c>
      <c r="Q1471" s="50" t="str">
        <f>VLOOKUP(B1471,辅助信息!E:M,9,FALSE)</f>
        <v>ZTWM-CDGS-XS-2024-0030-华西集采-简州大道</v>
      </c>
      <c r="R1471" s="50" t="str">
        <f>_xlfn._xlws.FILTER(辅助信息!D:D,辅助信息!E:E=B1471)</f>
        <v>华西简阳西城嘉苑</v>
      </c>
    </row>
    <row r="1472" hidden="1" spans="2:18">
      <c r="B1472" s="28" t="s">
        <v>81</v>
      </c>
      <c r="C1472" s="58">
        <v>45786</v>
      </c>
      <c r="D1472" s="28" t="str">
        <f>VLOOKUP(B1472,辅助信息!E:K,7,FALSE)</f>
        <v>JWDDCD2025060900080</v>
      </c>
      <c r="E1472" s="28" t="str">
        <f>VLOOKUP(F1472,辅助信息!A:B,2,FALSE)</f>
        <v>盘螺</v>
      </c>
      <c r="F1472" s="28" t="s">
        <v>26</v>
      </c>
      <c r="G1472" s="24">
        <v>52</v>
      </c>
      <c r="H1472" s="24" t="str">
        <f>_xlfn.XLOOKUP(C1472&amp;F1472&amp;I1472&amp;J1472,'[1]2025年已发货'!$F:$F&amp;'[1]2025年已发货'!$C:$C&amp;'[1]2025年已发货'!$G:$G&amp;'[1]2025年已发货'!$H:$H,'[1]2025年已发货'!$E:$E,"未发货")</f>
        <v>未发货</v>
      </c>
      <c r="I1472" s="28" t="str">
        <f>VLOOKUP(B1472,辅助信息!E:I,3,FALSE)</f>
        <v>（华西简阳西城嘉苑）四川省成都市简阳市简城街道高屋村</v>
      </c>
      <c r="J1472" s="28" t="str">
        <f>VLOOKUP(B1472,辅助信息!E:I,4,FALSE)</f>
        <v>张瀚镭</v>
      </c>
      <c r="K1472" s="28">
        <f>VLOOKUP(J1472,辅助信息!H:I,2,FALSE)</f>
        <v>15884666220</v>
      </c>
      <c r="L1472" s="96" t="str">
        <f>VLOOKUP(B1472,辅助信息!E:J,6,FALSE)</f>
        <v>优先威钢发货,我方卸车,新老国标钢厂不加价可直发，因陕钢多次出现磅差，项目拒绝使用</v>
      </c>
      <c r="M1472" s="79">
        <v>45787</v>
      </c>
      <c r="O1472" s="49">
        <f ca="1" t="shared" si="72"/>
        <v>0</v>
      </c>
      <c r="P1472" s="49">
        <f ca="1" t="shared" si="70"/>
        <v>49</v>
      </c>
      <c r="Q1472" s="50" t="str">
        <f>VLOOKUP(B1472,辅助信息!E:M,9,FALSE)</f>
        <v>ZTWM-CDGS-XS-2024-0030-华西集采-简州大道</v>
      </c>
      <c r="R1472" s="50" t="str">
        <f>_xlfn._xlws.FILTER(辅助信息!D:D,辅助信息!E:E=B1472)</f>
        <v>华西简阳西城嘉苑</v>
      </c>
    </row>
    <row r="1473" hidden="1" spans="2:18">
      <c r="B1473" s="28" t="s">
        <v>81</v>
      </c>
      <c r="C1473" s="58">
        <v>45786</v>
      </c>
      <c r="D1473" s="28" t="str">
        <f>VLOOKUP(B1473,辅助信息!E:K,7,FALSE)</f>
        <v>JWDDCD2025060900080</v>
      </c>
      <c r="E1473" s="28" t="str">
        <f>VLOOKUP(F1473,辅助信息!A:B,2,FALSE)</f>
        <v>螺纹钢</v>
      </c>
      <c r="F1473" s="28" t="s">
        <v>19</v>
      </c>
      <c r="G1473" s="24">
        <v>14</v>
      </c>
      <c r="H1473" s="24" t="str">
        <f>_xlfn.XLOOKUP(C1473&amp;F1473&amp;I1473&amp;J1473,'[1]2025年已发货'!$F:$F&amp;'[1]2025年已发货'!$C:$C&amp;'[1]2025年已发货'!$G:$G&amp;'[1]2025年已发货'!$H:$H,'[1]2025年已发货'!$E:$E,"未发货")</f>
        <v>未发货</v>
      </c>
      <c r="I1473" s="28" t="str">
        <f>VLOOKUP(B1473,辅助信息!E:I,3,FALSE)</f>
        <v>（华西简阳西城嘉苑）四川省成都市简阳市简城街道高屋村</v>
      </c>
      <c r="J1473" s="28" t="str">
        <f>VLOOKUP(B1473,辅助信息!E:I,4,FALSE)</f>
        <v>张瀚镭</v>
      </c>
      <c r="K1473" s="28">
        <f>VLOOKUP(J1473,辅助信息!H:I,2,FALSE)</f>
        <v>15884666220</v>
      </c>
      <c r="L1473" s="96" t="str">
        <f>VLOOKUP(B1473,辅助信息!E:J,6,FALSE)</f>
        <v>优先威钢发货,我方卸车,新老国标钢厂不加价可直发，因陕钢多次出现磅差，项目拒绝使用</v>
      </c>
      <c r="M1473" s="79">
        <v>45787</v>
      </c>
      <c r="O1473" s="49">
        <f ca="1" t="shared" si="72"/>
        <v>0</v>
      </c>
      <c r="P1473" s="49">
        <f ca="1" t="shared" si="70"/>
        <v>49</v>
      </c>
      <c r="Q1473" s="50" t="str">
        <f>VLOOKUP(B1473,辅助信息!E:M,9,FALSE)</f>
        <v>ZTWM-CDGS-XS-2024-0030-华西集采-简州大道</v>
      </c>
      <c r="R1473" s="50" t="str">
        <f>_xlfn._xlws.FILTER(辅助信息!D:D,辅助信息!E:E=B1473)</f>
        <v>华西简阳西城嘉苑</v>
      </c>
    </row>
    <row r="1474" hidden="1" spans="2:18">
      <c r="B1474" s="28" t="s">
        <v>81</v>
      </c>
      <c r="C1474" s="58">
        <v>45786</v>
      </c>
      <c r="D1474" s="28" t="str">
        <f>VLOOKUP(B1474,辅助信息!E:K,7,FALSE)</f>
        <v>JWDDCD2025060900080</v>
      </c>
      <c r="E1474" s="28" t="str">
        <f>VLOOKUP(F1474,辅助信息!A:B,2,FALSE)</f>
        <v>螺纹钢</v>
      </c>
      <c r="F1474" s="28" t="s">
        <v>32</v>
      </c>
      <c r="G1474" s="24">
        <v>48</v>
      </c>
      <c r="H1474" s="24" t="str">
        <f>_xlfn.XLOOKUP(C1474&amp;F1474&amp;I1474&amp;J1474,'[1]2025年已发货'!$F:$F&amp;'[1]2025年已发货'!$C:$C&amp;'[1]2025年已发货'!$G:$G&amp;'[1]2025年已发货'!$H:$H,'[1]2025年已发货'!$E:$E,"未发货")</f>
        <v>未发货</v>
      </c>
      <c r="I1474" s="28" t="str">
        <f>VLOOKUP(B1474,辅助信息!E:I,3,FALSE)</f>
        <v>（华西简阳西城嘉苑）四川省成都市简阳市简城街道高屋村</v>
      </c>
      <c r="J1474" s="28" t="str">
        <f>VLOOKUP(B1474,辅助信息!E:I,4,FALSE)</f>
        <v>张瀚镭</v>
      </c>
      <c r="K1474" s="28">
        <f>VLOOKUP(J1474,辅助信息!H:I,2,FALSE)</f>
        <v>15884666220</v>
      </c>
      <c r="L1474" s="96" t="str">
        <f>VLOOKUP(B1474,辅助信息!E:J,6,FALSE)</f>
        <v>优先威钢发货,我方卸车,新老国标钢厂不加价可直发，因陕钢多次出现磅差，项目拒绝使用</v>
      </c>
      <c r="M1474" s="79">
        <v>45787</v>
      </c>
      <c r="O1474" s="49">
        <f ca="1" t="shared" si="72"/>
        <v>0</v>
      </c>
      <c r="P1474" s="49">
        <f ca="1" t="shared" si="70"/>
        <v>49</v>
      </c>
      <c r="Q1474" s="50" t="str">
        <f>VLOOKUP(B1474,辅助信息!E:M,9,FALSE)</f>
        <v>ZTWM-CDGS-XS-2024-0030-华西集采-简州大道</v>
      </c>
      <c r="R1474" s="50" t="str">
        <f>_xlfn._xlws.FILTER(辅助信息!D:D,辅助信息!E:E=B1474)</f>
        <v>华西简阳西城嘉苑</v>
      </c>
    </row>
    <row r="1475" hidden="1" spans="2:18">
      <c r="B1475" s="28" t="s">
        <v>81</v>
      </c>
      <c r="C1475" s="58">
        <v>45786</v>
      </c>
      <c r="D1475" s="28" t="str">
        <f>VLOOKUP(B1475,辅助信息!E:K,7,FALSE)</f>
        <v>JWDDCD2025060900080</v>
      </c>
      <c r="E1475" s="28" t="str">
        <f>VLOOKUP(F1475,辅助信息!A:B,2,FALSE)</f>
        <v>螺纹钢</v>
      </c>
      <c r="F1475" s="28" t="s">
        <v>30</v>
      </c>
      <c r="G1475" s="24">
        <v>4.5</v>
      </c>
      <c r="H1475" s="24" t="str">
        <f>_xlfn.XLOOKUP(C1475&amp;F1475&amp;I1475&amp;J1475,'[1]2025年已发货'!$F:$F&amp;'[1]2025年已发货'!$C:$C&amp;'[1]2025年已发货'!$G:$G&amp;'[1]2025年已发货'!$H:$H,'[1]2025年已发货'!$E:$E,"未发货")</f>
        <v>未发货</v>
      </c>
      <c r="I1475" s="28" t="str">
        <f>VLOOKUP(B1475,辅助信息!E:I,3,FALSE)</f>
        <v>（华西简阳西城嘉苑）四川省成都市简阳市简城街道高屋村</v>
      </c>
      <c r="J1475" s="28" t="str">
        <f>VLOOKUP(B1475,辅助信息!E:I,4,FALSE)</f>
        <v>张瀚镭</v>
      </c>
      <c r="K1475" s="28">
        <f>VLOOKUP(J1475,辅助信息!H:I,2,FALSE)</f>
        <v>15884666220</v>
      </c>
      <c r="L1475" s="96" t="str">
        <f>VLOOKUP(B1475,辅助信息!E:J,6,FALSE)</f>
        <v>优先威钢发货,我方卸车,新老国标钢厂不加价可直发，因陕钢多次出现磅差，项目拒绝使用</v>
      </c>
      <c r="M1475" s="79">
        <v>45787</v>
      </c>
      <c r="O1475" s="49">
        <f ca="1" t="shared" si="72"/>
        <v>0</v>
      </c>
      <c r="P1475" s="49">
        <f ca="1" t="shared" si="70"/>
        <v>49</v>
      </c>
      <c r="Q1475" s="50" t="str">
        <f>VLOOKUP(B1475,辅助信息!E:M,9,FALSE)</f>
        <v>ZTWM-CDGS-XS-2024-0030-华西集采-简州大道</v>
      </c>
      <c r="R1475" s="50" t="str">
        <f>_xlfn._xlws.FILTER(辅助信息!D:D,辅助信息!E:E=B1475)</f>
        <v>华西简阳西城嘉苑</v>
      </c>
    </row>
    <row r="1476" hidden="1" spans="2:18">
      <c r="B1476" s="28" t="s">
        <v>81</v>
      </c>
      <c r="C1476" s="58">
        <v>45786</v>
      </c>
      <c r="D1476" s="28" t="str">
        <f>VLOOKUP(B1476,辅助信息!E:K,7,FALSE)</f>
        <v>JWDDCD2025060900080</v>
      </c>
      <c r="E1476" s="28" t="str">
        <f>VLOOKUP(F1476,辅助信息!A:B,2,FALSE)</f>
        <v>螺纹钢</v>
      </c>
      <c r="F1476" s="28" t="s">
        <v>33</v>
      </c>
      <c r="G1476" s="24">
        <v>9.5</v>
      </c>
      <c r="H1476" s="24" t="str">
        <f>_xlfn.XLOOKUP(C1476&amp;F1476&amp;I1476&amp;J1476,'[1]2025年已发货'!$F:$F&amp;'[1]2025年已发货'!$C:$C&amp;'[1]2025年已发货'!$G:$G&amp;'[1]2025年已发货'!$H:$H,'[1]2025年已发货'!$E:$E,"未发货")</f>
        <v>未发货</v>
      </c>
      <c r="I1476" s="28" t="str">
        <f>VLOOKUP(B1476,辅助信息!E:I,3,FALSE)</f>
        <v>（华西简阳西城嘉苑）四川省成都市简阳市简城街道高屋村</v>
      </c>
      <c r="J1476" s="28" t="str">
        <f>VLOOKUP(B1476,辅助信息!E:I,4,FALSE)</f>
        <v>张瀚镭</v>
      </c>
      <c r="K1476" s="28">
        <f>VLOOKUP(J1476,辅助信息!H:I,2,FALSE)</f>
        <v>15884666220</v>
      </c>
      <c r="L1476" s="96" t="str">
        <f>VLOOKUP(B1476,辅助信息!E:J,6,FALSE)</f>
        <v>优先威钢发货,我方卸车,新老国标钢厂不加价可直发，因陕钢多次出现磅差，项目拒绝使用</v>
      </c>
      <c r="M1476" s="79">
        <v>45787</v>
      </c>
      <c r="O1476" s="49">
        <f ca="1" t="shared" si="72"/>
        <v>0</v>
      </c>
      <c r="P1476" s="49">
        <f ca="1" t="shared" si="70"/>
        <v>49</v>
      </c>
      <c r="Q1476" s="50" t="str">
        <f>VLOOKUP(B1476,辅助信息!E:M,9,FALSE)</f>
        <v>ZTWM-CDGS-XS-2024-0030-华西集采-简州大道</v>
      </c>
      <c r="R1476" s="50" t="str">
        <f>_xlfn._xlws.FILTER(辅助信息!D:D,辅助信息!E:E=B1476)</f>
        <v>华西简阳西城嘉苑</v>
      </c>
    </row>
    <row r="1477" hidden="1" spans="2:18">
      <c r="B1477" s="28" t="s">
        <v>81</v>
      </c>
      <c r="C1477" s="58">
        <v>45786</v>
      </c>
      <c r="D1477" s="28" t="str">
        <f>VLOOKUP(B1477,辅助信息!E:K,7,FALSE)</f>
        <v>JWDDCD2025060900080</v>
      </c>
      <c r="E1477" s="28" t="str">
        <f>VLOOKUP(F1477,辅助信息!A:B,2,FALSE)</f>
        <v>螺纹钢</v>
      </c>
      <c r="F1477" s="28" t="s">
        <v>28</v>
      </c>
      <c r="G1477" s="24">
        <v>2</v>
      </c>
      <c r="H1477" s="24" t="str">
        <f>_xlfn.XLOOKUP(C1477&amp;F1477&amp;I1477&amp;J1477,'[1]2025年已发货'!$F:$F&amp;'[1]2025年已发货'!$C:$C&amp;'[1]2025年已发货'!$G:$G&amp;'[1]2025年已发货'!$H:$H,'[1]2025年已发货'!$E:$E,"未发货")</f>
        <v>未发货</v>
      </c>
      <c r="I1477" s="28" t="str">
        <f>VLOOKUP(B1477,辅助信息!E:I,3,FALSE)</f>
        <v>（华西简阳西城嘉苑）四川省成都市简阳市简城街道高屋村</v>
      </c>
      <c r="J1477" s="28" t="str">
        <f>VLOOKUP(B1477,辅助信息!E:I,4,FALSE)</f>
        <v>张瀚镭</v>
      </c>
      <c r="K1477" s="28">
        <f>VLOOKUP(J1477,辅助信息!H:I,2,FALSE)</f>
        <v>15884666220</v>
      </c>
      <c r="L1477" s="96" t="str">
        <f>VLOOKUP(B1477,辅助信息!E:J,6,FALSE)</f>
        <v>优先威钢发货,我方卸车,新老国标钢厂不加价可直发，因陕钢多次出现磅差，项目拒绝使用</v>
      </c>
      <c r="M1477" s="79">
        <v>45787</v>
      </c>
      <c r="O1477" s="49">
        <f ca="1" t="shared" si="72"/>
        <v>0</v>
      </c>
      <c r="P1477" s="49">
        <f ca="1" t="shared" si="70"/>
        <v>49</v>
      </c>
      <c r="Q1477" s="50" t="str">
        <f>VLOOKUP(B1477,辅助信息!E:M,9,FALSE)</f>
        <v>ZTWM-CDGS-XS-2024-0030-华西集采-简州大道</v>
      </c>
      <c r="R1477" s="50" t="str">
        <f>_xlfn._xlws.FILTER(辅助信息!D:D,辅助信息!E:E=B1477)</f>
        <v>华西简阳西城嘉苑</v>
      </c>
    </row>
    <row r="1478" hidden="1" spans="2:18">
      <c r="B1478" s="28" t="s">
        <v>81</v>
      </c>
      <c r="C1478" s="58">
        <v>45786</v>
      </c>
      <c r="D1478" s="28" t="str">
        <f>VLOOKUP(B1478,辅助信息!E:K,7,FALSE)</f>
        <v>JWDDCD2025060900080</v>
      </c>
      <c r="E1478" s="28" t="str">
        <f>VLOOKUP(F1478,辅助信息!A:B,2,FALSE)</f>
        <v>螺纹钢</v>
      </c>
      <c r="F1478" s="28" t="s">
        <v>18</v>
      </c>
      <c r="G1478" s="24">
        <v>14.5</v>
      </c>
      <c r="H1478" s="24" t="str">
        <f>_xlfn.XLOOKUP(C1478&amp;F1478&amp;I1478&amp;J1478,'[1]2025年已发货'!$F:$F&amp;'[1]2025年已发货'!$C:$C&amp;'[1]2025年已发货'!$G:$G&amp;'[1]2025年已发货'!$H:$H,'[1]2025年已发货'!$E:$E,"未发货")</f>
        <v>未发货</v>
      </c>
      <c r="I1478" s="28" t="str">
        <f>VLOOKUP(B1478,辅助信息!E:I,3,FALSE)</f>
        <v>（华西简阳西城嘉苑）四川省成都市简阳市简城街道高屋村</v>
      </c>
      <c r="J1478" s="28" t="str">
        <f>VLOOKUP(B1478,辅助信息!E:I,4,FALSE)</f>
        <v>张瀚镭</v>
      </c>
      <c r="K1478" s="28">
        <f>VLOOKUP(J1478,辅助信息!H:I,2,FALSE)</f>
        <v>15884666220</v>
      </c>
      <c r="L1478" s="96" t="str">
        <f>VLOOKUP(B1478,辅助信息!E:J,6,FALSE)</f>
        <v>优先威钢发货,我方卸车,新老国标钢厂不加价可直发，因陕钢多次出现磅差，项目拒绝使用</v>
      </c>
      <c r="M1478" s="79">
        <v>45787</v>
      </c>
      <c r="O1478" s="49">
        <f ca="1" t="shared" si="72"/>
        <v>0</v>
      </c>
      <c r="P1478" s="49">
        <f ca="1" t="shared" si="70"/>
        <v>49</v>
      </c>
      <c r="Q1478" s="50" t="str">
        <f>VLOOKUP(B1478,辅助信息!E:M,9,FALSE)</f>
        <v>ZTWM-CDGS-XS-2024-0030-华西集采-简州大道</v>
      </c>
      <c r="R1478" s="50" t="str">
        <f>_xlfn._xlws.FILTER(辅助信息!D:D,辅助信息!E:E=B1478)</f>
        <v>华西简阳西城嘉苑</v>
      </c>
    </row>
    <row r="1479" hidden="1" spans="2:18">
      <c r="B1479" s="28" t="s">
        <v>81</v>
      </c>
      <c r="C1479" s="58">
        <v>45786</v>
      </c>
      <c r="D1479" s="28" t="str">
        <f>VLOOKUP(B1479,辅助信息!E:K,7,FALSE)</f>
        <v>JWDDCD2025060900080</v>
      </c>
      <c r="E1479" s="28" t="str">
        <f>VLOOKUP(F1479,辅助信息!A:B,2,FALSE)</f>
        <v>盘螺</v>
      </c>
      <c r="F1479" s="28" t="s">
        <v>49</v>
      </c>
      <c r="G1479" s="24">
        <v>2</v>
      </c>
      <c r="H1479" s="24" t="str">
        <f>_xlfn.XLOOKUP(C1479&amp;F1479&amp;I1479&amp;J1479,'[1]2025年已发货'!$F:$F&amp;'[1]2025年已发货'!$C:$C&amp;'[1]2025年已发货'!$G:$G&amp;'[1]2025年已发货'!$H:$H,'[1]2025年已发货'!$E:$E,"未发货")</f>
        <v>未发货</v>
      </c>
      <c r="I1479" s="28" t="str">
        <f>VLOOKUP(B1479,辅助信息!E:I,3,FALSE)</f>
        <v>（华西简阳西城嘉苑）四川省成都市简阳市简城街道高屋村</v>
      </c>
      <c r="J1479" s="28" t="str">
        <f>VLOOKUP(B1479,辅助信息!E:I,4,FALSE)</f>
        <v>张瀚镭</v>
      </c>
      <c r="K1479" s="28">
        <f>VLOOKUP(J1479,辅助信息!H:I,2,FALSE)</f>
        <v>15884666220</v>
      </c>
      <c r="L1479" s="96" t="str">
        <f>VLOOKUP(B1479,辅助信息!E:J,6,FALSE)</f>
        <v>优先威钢发货,我方卸车,新老国标钢厂不加价可直发，因陕钢多次出现磅差，项目拒绝使用</v>
      </c>
      <c r="M1479" s="79">
        <v>45787</v>
      </c>
      <c r="O1479" s="49">
        <f ca="1" t="shared" si="72"/>
        <v>0</v>
      </c>
      <c r="P1479" s="49">
        <f ca="1" t="shared" si="70"/>
        <v>49</v>
      </c>
      <c r="Q1479" s="50" t="str">
        <f>VLOOKUP(B1479,辅助信息!E:M,9,FALSE)</f>
        <v>ZTWM-CDGS-XS-2024-0030-华西集采-简州大道</v>
      </c>
      <c r="R1479" s="50" t="str">
        <f>_xlfn._xlws.FILTER(辅助信息!D:D,辅助信息!E:E=B1479)</f>
        <v>华西简阳西城嘉苑</v>
      </c>
    </row>
    <row r="1480" hidden="1" spans="2:18">
      <c r="B1480" s="28" t="s">
        <v>81</v>
      </c>
      <c r="C1480" s="58">
        <v>45786</v>
      </c>
      <c r="D1480" s="28" t="str">
        <f>VLOOKUP(B1480,辅助信息!E:K,7,FALSE)</f>
        <v>JWDDCD2025060900080</v>
      </c>
      <c r="E1480" s="28" t="str">
        <f>VLOOKUP(F1480,辅助信息!A:B,2,FALSE)</f>
        <v>盘螺</v>
      </c>
      <c r="F1480" s="28" t="s">
        <v>40</v>
      </c>
      <c r="G1480" s="24">
        <v>51</v>
      </c>
      <c r="H1480" s="24" t="str">
        <f>_xlfn.XLOOKUP(C1480&amp;F1480&amp;I1480&amp;J1480,'[1]2025年已发货'!$F:$F&amp;'[1]2025年已发货'!$C:$C&amp;'[1]2025年已发货'!$G:$G&amp;'[1]2025年已发货'!$H:$H,'[1]2025年已发货'!$E:$E,"未发货")</f>
        <v>未发货</v>
      </c>
      <c r="I1480" s="28" t="str">
        <f>VLOOKUP(B1480,辅助信息!E:I,3,FALSE)</f>
        <v>（华西简阳西城嘉苑）四川省成都市简阳市简城街道高屋村</v>
      </c>
      <c r="J1480" s="28" t="str">
        <f>VLOOKUP(B1480,辅助信息!E:I,4,FALSE)</f>
        <v>张瀚镭</v>
      </c>
      <c r="K1480" s="28">
        <f>VLOOKUP(J1480,辅助信息!H:I,2,FALSE)</f>
        <v>15884666220</v>
      </c>
      <c r="L1480" s="96" t="str">
        <f>VLOOKUP(B1480,辅助信息!E:J,6,FALSE)</f>
        <v>优先威钢发货,我方卸车,新老国标钢厂不加价可直发，因陕钢多次出现磅差，项目拒绝使用</v>
      </c>
      <c r="M1480" s="79">
        <v>45787</v>
      </c>
      <c r="O1480" s="49">
        <f ca="1" t="shared" si="72"/>
        <v>0</v>
      </c>
      <c r="P1480" s="49">
        <f ca="1" t="shared" si="70"/>
        <v>49</v>
      </c>
      <c r="Q1480" s="50" t="str">
        <f>VLOOKUP(B1480,辅助信息!E:M,9,FALSE)</f>
        <v>ZTWM-CDGS-XS-2024-0030-华西集采-简州大道</v>
      </c>
      <c r="R1480" s="50" t="str">
        <f>_xlfn._xlws.FILTER(辅助信息!D:D,辅助信息!E:E=B1480)</f>
        <v>华西简阳西城嘉苑</v>
      </c>
    </row>
    <row r="1481" hidden="1" spans="2:18">
      <c r="B1481" s="28" t="s">
        <v>81</v>
      </c>
      <c r="C1481" s="58">
        <v>45786</v>
      </c>
      <c r="D1481" s="28" t="str">
        <f>VLOOKUP(B1481,辅助信息!E:K,7,FALSE)</f>
        <v>JWDDCD2025060900080</v>
      </c>
      <c r="E1481" s="28" t="str">
        <f>VLOOKUP(F1481,辅助信息!A:B,2,FALSE)</f>
        <v>螺纹钢</v>
      </c>
      <c r="F1481" s="28" t="s">
        <v>66</v>
      </c>
      <c r="G1481" s="24">
        <v>2.5</v>
      </c>
      <c r="H1481" s="24" t="str">
        <f>_xlfn.XLOOKUP(C1481&amp;F1481&amp;I1481&amp;J1481,'[1]2025年已发货'!$F:$F&amp;'[1]2025年已发货'!$C:$C&amp;'[1]2025年已发货'!$G:$G&amp;'[1]2025年已发货'!$H:$H,'[1]2025年已发货'!$E:$E,"未发货")</f>
        <v>未发货</v>
      </c>
      <c r="I1481" s="28" t="str">
        <f>VLOOKUP(B1481,辅助信息!E:I,3,FALSE)</f>
        <v>（华西简阳西城嘉苑）四川省成都市简阳市简城街道高屋村</v>
      </c>
      <c r="J1481" s="28" t="str">
        <f>VLOOKUP(B1481,辅助信息!E:I,4,FALSE)</f>
        <v>张瀚镭</v>
      </c>
      <c r="K1481" s="28">
        <f>VLOOKUP(J1481,辅助信息!H:I,2,FALSE)</f>
        <v>15884666220</v>
      </c>
      <c r="L1481" s="96" t="str">
        <f>VLOOKUP(B1481,辅助信息!E:J,6,FALSE)</f>
        <v>优先威钢发货,我方卸车,新老国标钢厂不加价可直发，因陕钢多次出现磅差，项目拒绝使用</v>
      </c>
      <c r="M1481" s="79">
        <v>45787</v>
      </c>
      <c r="O1481" s="49">
        <f ca="1" t="shared" si="72"/>
        <v>0</v>
      </c>
      <c r="P1481" s="49">
        <f ca="1" t="shared" si="70"/>
        <v>49</v>
      </c>
      <c r="Q1481" s="50" t="str">
        <f>VLOOKUP(B1481,辅助信息!E:M,9,FALSE)</f>
        <v>ZTWM-CDGS-XS-2024-0030-华西集采-简州大道</v>
      </c>
      <c r="R1481" s="50" t="str">
        <f>_xlfn._xlws.FILTER(辅助信息!D:D,辅助信息!E:E=B1481)</f>
        <v>华西简阳西城嘉苑</v>
      </c>
    </row>
    <row r="1482" hidden="1" spans="2:18">
      <c r="B1482" s="28" t="s">
        <v>81</v>
      </c>
      <c r="C1482" s="58">
        <v>45786</v>
      </c>
      <c r="D1482" s="28" t="str">
        <f>VLOOKUP(B1482,辅助信息!E:K,7,FALSE)</f>
        <v>JWDDCD2025060900080</v>
      </c>
      <c r="E1482" s="28" t="str">
        <f>VLOOKUP(F1482,辅助信息!A:B,2,FALSE)</f>
        <v>螺纹钢</v>
      </c>
      <c r="F1482" s="28" t="s">
        <v>82</v>
      </c>
      <c r="G1482" s="24">
        <v>2.5</v>
      </c>
      <c r="H1482" s="24" t="str">
        <f>_xlfn.XLOOKUP(C1482&amp;F1482&amp;I1482&amp;J1482,'[1]2025年已发货'!$F:$F&amp;'[1]2025年已发货'!$C:$C&amp;'[1]2025年已发货'!$G:$G&amp;'[1]2025年已发货'!$H:$H,'[1]2025年已发货'!$E:$E,"未发货")</f>
        <v>未发货</v>
      </c>
      <c r="I1482" s="28" t="str">
        <f>VLOOKUP(B1482,辅助信息!E:I,3,FALSE)</f>
        <v>（华西简阳西城嘉苑）四川省成都市简阳市简城街道高屋村</v>
      </c>
      <c r="J1482" s="28" t="str">
        <f>VLOOKUP(B1482,辅助信息!E:I,4,FALSE)</f>
        <v>张瀚镭</v>
      </c>
      <c r="K1482" s="28">
        <f>VLOOKUP(J1482,辅助信息!H:I,2,FALSE)</f>
        <v>15884666220</v>
      </c>
      <c r="L1482" s="96" t="str">
        <f>VLOOKUP(B1482,辅助信息!E:J,6,FALSE)</f>
        <v>优先威钢发货,我方卸车,新老国标钢厂不加价可直发，因陕钢多次出现磅差，项目拒绝使用</v>
      </c>
      <c r="M1482" s="79">
        <v>45787</v>
      </c>
      <c r="O1482" s="49">
        <f ca="1" t="shared" si="72"/>
        <v>0</v>
      </c>
      <c r="P1482" s="49">
        <f ca="1" t="shared" si="70"/>
        <v>49</v>
      </c>
      <c r="Q1482" s="50" t="str">
        <f>VLOOKUP(B1482,辅助信息!E:M,9,FALSE)</f>
        <v>ZTWM-CDGS-XS-2024-0030-华西集采-简州大道</v>
      </c>
      <c r="R1482" s="50" t="str">
        <f>_xlfn._xlws.FILTER(辅助信息!D:D,辅助信息!E:E=B1482)</f>
        <v>华西简阳西城嘉苑</v>
      </c>
    </row>
    <row r="1483" hidden="1" spans="2:18">
      <c r="B1483" s="28" t="s">
        <v>81</v>
      </c>
      <c r="C1483" s="58">
        <v>45786</v>
      </c>
      <c r="D1483" s="28" t="str">
        <f>VLOOKUP(B1483,辅助信息!E:K,7,FALSE)</f>
        <v>JWDDCD2025060900080</v>
      </c>
      <c r="E1483" s="28" t="str">
        <f>VLOOKUP(F1483,辅助信息!A:B,2,FALSE)</f>
        <v>螺纹钢</v>
      </c>
      <c r="F1483" s="28" t="s">
        <v>45</v>
      </c>
      <c r="G1483" s="24">
        <v>2.5</v>
      </c>
      <c r="H1483" s="24" t="str">
        <f>_xlfn.XLOOKUP(C1483&amp;F1483&amp;I1483&amp;J1483,'[1]2025年已发货'!$F:$F&amp;'[1]2025年已发货'!$C:$C&amp;'[1]2025年已发货'!$G:$G&amp;'[1]2025年已发货'!$H:$H,'[1]2025年已发货'!$E:$E,"未发货")</f>
        <v>未发货</v>
      </c>
      <c r="I1483" s="28" t="str">
        <f>VLOOKUP(B1483,辅助信息!E:I,3,FALSE)</f>
        <v>（华西简阳西城嘉苑）四川省成都市简阳市简城街道高屋村</v>
      </c>
      <c r="J1483" s="28" t="str">
        <f>VLOOKUP(B1483,辅助信息!E:I,4,FALSE)</f>
        <v>张瀚镭</v>
      </c>
      <c r="K1483" s="28">
        <f>VLOOKUP(J1483,辅助信息!H:I,2,FALSE)</f>
        <v>15884666220</v>
      </c>
      <c r="L1483" s="96" t="str">
        <f>VLOOKUP(B1483,辅助信息!E:J,6,FALSE)</f>
        <v>优先威钢发货,我方卸车,新老国标钢厂不加价可直发，因陕钢多次出现磅差，项目拒绝使用</v>
      </c>
      <c r="M1483" s="79">
        <v>45787</v>
      </c>
      <c r="O1483" s="49">
        <f ca="1" t="shared" si="72"/>
        <v>0</v>
      </c>
      <c r="P1483" s="49">
        <f ca="1" t="shared" si="70"/>
        <v>49</v>
      </c>
      <c r="Q1483" s="50" t="str">
        <f>VLOOKUP(B1483,辅助信息!E:M,9,FALSE)</f>
        <v>ZTWM-CDGS-XS-2024-0030-华西集采-简州大道</v>
      </c>
      <c r="R1483" s="50" t="str">
        <f>_xlfn._xlws.FILTER(辅助信息!D:D,辅助信息!E:E=B1483)</f>
        <v>华西简阳西城嘉苑</v>
      </c>
    </row>
    <row r="1484" hidden="1" spans="2:18">
      <c r="B1484" s="28" t="s">
        <v>81</v>
      </c>
      <c r="C1484" s="58">
        <v>45786</v>
      </c>
      <c r="D1484" s="28" t="str">
        <f>VLOOKUP(B1484,辅助信息!E:K,7,FALSE)</f>
        <v>JWDDCD2025060900080</v>
      </c>
      <c r="E1484" s="28" t="str">
        <f>VLOOKUP(F1484,辅助信息!A:B,2,FALSE)</f>
        <v>螺纹钢</v>
      </c>
      <c r="F1484" s="28" t="s">
        <v>21</v>
      </c>
      <c r="G1484" s="24">
        <v>2.5</v>
      </c>
      <c r="H1484" s="24" t="str">
        <f>_xlfn.XLOOKUP(C1484&amp;F1484&amp;I1484&amp;J1484,'[1]2025年已发货'!$F:$F&amp;'[1]2025年已发货'!$C:$C&amp;'[1]2025年已发货'!$G:$G&amp;'[1]2025年已发货'!$H:$H,'[1]2025年已发货'!$E:$E,"未发货")</f>
        <v>未发货</v>
      </c>
      <c r="I1484" s="28" t="str">
        <f>VLOOKUP(B1484,辅助信息!E:I,3,FALSE)</f>
        <v>（华西简阳西城嘉苑）四川省成都市简阳市简城街道高屋村</v>
      </c>
      <c r="J1484" s="28" t="str">
        <f>VLOOKUP(B1484,辅助信息!E:I,4,FALSE)</f>
        <v>张瀚镭</v>
      </c>
      <c r="K1484" s="28">
        <f>VLOOKUP(J1484,辅助信息!H:I,2,FALSE)</f>
        <v>15884666220</v>
      </c>
      <c r="L1484" s="96" t="str">
        <f>VLOOKUP(B1484,辅助信息!E:J,6,FALSE)</f>
        <v>优先威钢发货,我方卸车,新老国标钢厂不加价可直发，因陕钢多次出现磅差，项目拒绝使用</v>
      </c>
      <c r="M1484" s="79">
        <v>45787</v>
      </c>
      <c r="O1484" s="49">
        <f ca="1" t="shared" si="72"/>
        <v>0</v>
      </c>
      <c r="P1484" s="49">
        <f ca="1" t="shared" si="70"/>
        <v>49</v>
      </c>
      <c r="Q1484" s="50" t="str">
        <f>VLOOKUP(B1484,辅助信息!E:M,9,FALSE)</f>
        <v>ZTWM-CDGS-XS-2024-0030-华西集采-简州大道</v>
      </c>
      <c r="R1484" s="50" t="str">
        <f>_xlfn._xlws.FILTER(辅助信息!D:D,辅助信息!E:E=B1484)</f>
        <v>华西简阳西城嘉苑</v>
      </c>
    </row>
    <row r="1485" hidden="1" spans="2:18">
      <c r="B1485" s="28" t="s">
        <v>81</v>
      </c>
      <c r="C1485" s="58">
        <v>45786</v>
      </c>
      <c r="D1485" s="28" t="str">
        <f>VLOOKUP(B1485,辅助信息!E:K,7,FALSE)</f>
        <v>JWDDCD2025060900080</v>
      </c>
      <c r="E1485" s="28" t="str">
        <f>VLOOKUP(F1485,辅助信息!A:B,2,FALSE)</f>
        <v>螺纹钢</v>
      </c>
      <c r="F1485" s="28" t="s">
        <v>58</v>
      </c>
      <c r="G1485" s="24">
        <v>3.5</v>
      </c>
      <c r="H1485" s="24" t="str">
        <f>_xlfn.XLOOKUP(C1485&amp;F1485&amp;I1485&amp;J1485,'[1]2025年已发货'!$F:$F&amp;'[1]2025年已发货'!$C:$C&amp;'[1]2025年已发货'!$G:$G&amp;'[1]2025年已发货'!$H:$H,'[1]2025年已发货'!$E:$E,"未发货")</f>
        <v>未发货</v>
      </c>
      <c r="I1485" s="28" t="str">
        <f>VLOOKUP(B1485,辅助信息!E:I,3,FALSE)</f>
        <v>（华西简阳西城嘉苑）四川省成都市简阳市简城街道高屋村</v>
      </c>
      <c r="J1485" s="28" t="str">
        <f>VLOOKUP(B1485,辅助信息!E:I,4,FALSE)</f>
        <v>张瀚镭</v>
      </c>
      <c r="K1485" s="28">
        <f>VLOOKUP(J1485,辅助信息!H:I,2,FALSE)</f>
        <v>15884666220</v>
      </c>
      <c r="L1485" s="96" t="str">
        <f>VLOOKUP(B1485,辅助信息!E:J,6,FALSE)</f>
        <v>优先威钢发货,我方卸车,新老国标钢厂不加价可直发，因陕钢多次出现磅差，项目拒绝使用</v>
      </c>
      <c r="M1485" s="79">
        <v>45787</v>
      </c>
      <c r="O1485" s="49">
        <f ca="1" t="shared" ref="O1485:O1502" si="74">IF(OR(M1485="",N1485&lt;&gt;""),"",MAX(M1485-TODAY(),0))</f>
        <v>0</v>
      </c>
      <c r="P1485" s="49">
        <f ca="1" t="shared" si="70"/>
        <v>49</v>
      </c>
      <c r="Q1485" s="50" t="str">
        <f>VLOOKUP(B1485,辅助信息!E:M,9,FALSE)</f>
        <v>ZTWM-CDGS-XS-2024-0030-华西集采-简州大道</v>
      </c>
      <c r="R1485" s="50" t="str">
        <f>_xlfn._xlws.FILTER(辅助信息!D:D,辅助信息!E:E=B1485)</f>
        <v>华西简阳西城嘉苑</v>
      </c>
    </row>
    <row r="1486" hidden="1" spans="2:18">
      <c r="B1486" s="28" t="s">
        <v>81</v>
      </c>
      <c r="C1486" s="58">
        <v>45786</v>
      </c>
      <c r="D1486" s="28" t="str">
        <f>VLOOKUP(B1486,辅助信息!E:K,7,FALSE)</f>
        <v>JWDDCD2025060900080</v>
      </c>
      <c r="E1486" s="28" t="str">
        <f>VLOOKUP(F1486,辅助信息!A:B,2,FALSE)</f>
        <v>螺纹钢</v>
      </c>
      <c r="F1486" s="28" t="s">
        <v>46</v>
      </c>
      <c r="G1486" s="24">
        <v>2.5</v>
      </c>
      <c r="H1486" s="24" t="str">
        <f>_xlfn.XLOOKUP(C1486&amp;F1486&amp;I1486&amp;J1486,'[1]2025年已发货'!$F:$F&amp;'[1]2025年已发货'!$C:$C&amp;'[1]2025年已发货'!$G:$G&amp;'[1]2025年已发货'!$H:$H,'[1]2025年已发货'!$E:$E,"未发货")</f>
        <v>未发货</v>
      </c>
      <c r="I1486" s="28" t="str">
        <f>VLOOKUP(B1486,辅助信息!E:I,3,FALSE)</f>
        <v>（华西简阳西城嘉苑）四川省成都市简阳市简城街道高屋村</v>
      </c>
      <c r="J1486" s="28" t="str">
        <f>VLOOKUP(B1486,辅助信息!E:I,4,FALSE)</f>
        <v>张瀚镭</v>
      </c>
      <c r="K1486" s="28">
        <f>VLOOKUP(J1486,辅助信息!H:I,2,FALSE)</f>
        <v>15884666220</v>
      </c>
      <c r="L1486" s="96" t="str">
        <f>VLOOKUP(B1486,辅助信息!E:J,6,FALSE)</f>
        <v>优先威钢发货,我方卸车,新老国标钢厂不加价可直发，因陕钢多次出现磅差，项目拒绝使用</v>
      </c>
      <c r="M1486" s="79">
        <v>45787</v>
      </c>
      <c r="O1486" s="49">
        <f ca="1" t="shared" si="74"/>
        <v>0</v>
      </c>
      <c r="P1486" s="49">
        <f ca="1" t="shared" si="70"/>
        <v>49</v>
      </c>
      <c r="Q1486" s="50" t="str">
        <f>VLOOKUP(B1486,辅助信息!E:M,9,FALSE)</f>
        <v>ZTWM-CDGS-XS-2024-0030-华西集采-简州大道</v>
      </c>
      <c r="R1486" s="50" t="str">
        <f>_xlfn._xlws.FILTER(辅助信息!D:D,辅助信息!E:E=B1486)</f>
        <v>华西简阳西城嘉苑</v>
      </c>
    </row>
    <row r="1487" hidden="1" spans="2:18">
      <c r="B1487" s="28" t="s">
        <v>81</v>
      </c>
      <c r="C1487" s="58">
        <v>45786</v>
      </c>
      <c r="D1487" s="28" t="str">
        <f>VLOOKUP(B1487,辅助信息!E:K,7,FALSE)</f>
        <v>JWDDCD2025060900080</v>
      </c>
      <c r="E1487" s="28" t="str">
        <f>VLOOKUP(F1487,辅助信息!A:B,2,FALSE)</f>
        <v>螺纹钢</v>
      </c>
      <c r="F1487" s="28" t="s">
        <v>22</v>
      </c>
      <c r="G1487" s="24">
        <v>4.5</v>
      </c>
      <c r="H1487" s="24" t="str">
        <f>_xlfn.XLOOKUP(C1487&amp;F1487&amp;I1487&amp;J1487,'[1]2025年已发货'!$F:$F&amp;'[1]2025年已发货'!$C:$C&amp;'[1]2025年已发货'!$G:$G&amp;'[1]2025年已发货'!$H:$H,'[1]2025年已发货'!$E:$E,"未发货")</f>
        <v>未发货</v>
      </c>
      <c r="I1487" s="28" t="str">
        <f>VLOOKUP(B1487,辅助信息!E:I,3,FALSE)</f>
        <v>（华西简阳西城嘉苑）四川省成都市简阳市简城街道高屋村</v>
      </c>
      <c r="J1487" s="28" t="str">
        <f>VLOOKUP(B1487,辅助信息!E:I,4,FALSE)</f>
        <v>张瀚镭</v>
      </c>
      <c r="K1487" s="28">
        <f>VLOOKUP(J1487,辅助信息!H:I,2,FALSE)</f>
        <v>15884666220</v>
      </c>
      <c r="L1487" s="96" t="str">
        <f>VLOOKUP(B1487,辅助信息!E:J,6,FALSE)</f>
        <v>优先威钢发货,我方卸车,新老国标钢厂不加价可直发，因陕钢多次出现磅差，项目拒绝使用</v>
      </c>
      <c r="M1487" s="79">
        <v>45787</v>
      </c>
      <c r="O1487" s="49">
        <f ca="1" t="shared" si="74"/>
        <v>0</v>
      </c>
      <c r="P1487" s="49">
        <f ca="1" t="shared" ref="P1487:P1519" si="75">IF(M1487="","",IF(N1487&lt;&gt;"",MAX(N1487-M1487,0),IF(TODAY()&gt;M1487,TODAY()-M1487,0)))</f>
        <v>49</v>
      </c>
      <c r="Q1487" s="50" t="str">
        <f>VLOOKUP(B1487,辅助信息!E:M,9,FALSE)</f>
        <v>ZTWM-CDGS-XS-2024-0030-华西集采-简州大道</v>
      </c>
      <c r="R1487" s="50" t="str">
        <f>_xlfn._xlws.FILTER(辅助信息!D:D,辅助信息!E:E=B1487)</f>
        <v>华西简阳西城嘉苑</v>
      </c>
    </row>
    <row r="1488" hidden="1" spans="2:18">
      <c r="B1488" s="28" t="s">
        <v>147</v>
      </c>
      <c r="C1488" s="58">
        <v>45787</v>
      </c>
      <c r="D1488" s="28" t="str">
        <f>VLOOKUP(B1488,辅助信息!E:K,7,FALSE)</f>
        <v>JWDDCD2025052800131</v>
      </c>
      <c r="E1488" s="28" t="str">
        <f>VLOOKUP(F1488,辅助信息!A:B,2,FALSE)</f>
        <v>高线</v>
      </c>
      <c r="F1488" s="28" t="s">
        <v>57</v>
      </c>
      <c r="G1488" s="24">
        <v>7.5</v>
      </c>
      <c r="H1488" s="24" t="str">
        <f>_xlfn.XLOOKUP(C1488&amp;F1488&amp;I1488&amp;J1488,'[1]2025年已发货'!$F:$F&amp;'[1]2025年已发货'!$C:$C&amp;'[1]2025年已发货'!$G:$G&amp;'[1]2025年已发货'!$H:$H,'[1]2025年已发货'!$E:$E,"未发货")</f>
        <v>未发货</v>
      </c>
      <c r="I1488" s="28" t="str">
        <f>VLOOKUP(B1488,辅助信息!E:I,3,FALSE)</f>
        <v>（商投建工达州中医药科技园-4工区-11号楼）达州市通川区达州中医药职业学院犀牛大道北段</v>
      </c>
      <c r="J1488" s="28" t="str">
        <f>VLOOKUP(B1488,辅助信息!E:I,4,FALSE)</f>
        <v>张扬</v>
      </c>
      <c r="K1488" s="28">
        <f>VLOOKUP(J1488,辅助信息!H:I,2,FALSE)</f>
        <v>18381904567</v>
      </c>
      <c r="L1488" s="96" t="str">
        <f>VLOOKUP(B1488,辅助信息!E:J,6,FALSE)</f>
        <v>控制炉批号！多了现场不收！,优先安排达钢,提前联系到场规格及数量</v>
      </c>
      <c r="M1488" s="79">
        <v>45784</v>
      </c>
      <c r="O1488" s="49">
        <f ca="1" t="shared" si="74"/>
        <v>0</v>
      </c>
      <c r="P1488" s="49">
        <f ca="1" t="shared" si="75"/>
        <v>52</v>
      </c>
      <c r="Q1488" s="50" t="str">
        <f>VLOOKUP(B1488,辅助信息!E:M,9,FALSE)</f>
        <v>ZTWM-CDGS-XS-2024-0134-商投建工达州中医药科技成果示范园项目</v>
      </c>
      <c r="R1488" s="50" t="str">
        <f>_xlfn._xlws.FILTER(辅助信息!D:D,辅助信息!E:E=B1488)</f>
        <v>商投建工达州中医药科技园</v>
      </c>
    </row>
    <row r="1489" hidden="1" spans="2:18">
      <c r="B1489" s="28" t="s">
        <v>147</v>
      </c>
      <c r="C1489" s="58">
        <v>45787</v>
      </c>
      <c r="D1489" s="28" t="str">
        <f>VLOOKUP(B1489,辅助信息!E:K,7,FALSE)</f>
        <v>JWDDCD2025052800131</v>
      </c>
      <c r="E1489" s="28" t="str">
        <f>VLOOKUP(F1489,辅助信息!A:B,2,FALSE)</f>
        <v>螺纹钢</v>
      </c>
      <c r="F1489" s="28" t="s">
        <v>30</v>
      </c>
      <c r="G1489" s="24">
        <v>7</v>
      </c>
      <c r="H1489" s="24" t="str">
        <f>_xlfn.XLOOKUP(C1489&amp;F1489&amp;I1489&amp;J1489,'[1]2025年已发货'!$F:$F&amp;'[1]2025年已发货'!$C:$C&amp;'[1]2025年已发货'!$G:$G&amp;'[1]2025年已发货'!$H:$H,'[1]2025年已发货'!$E:$E,"未发货")</f>
        <v>未发货</v>
      </c>
      <c r="I1489" s="28" t="str">
        <f>VLOOKUP(B1489,辅助信息!E:I,3,FALSE)</f>
        <v>（商投建工达州中医药科技园-4工区-11号楼）达州市通川区达州中医药职业学院犀牛大道北段</v>
      </c>
      <c r="J1489" s="28" t="str">
        <f>VLOOKUP(B1489,辅助信息!E:I,4,FALSE)</f>
        <v>张扬</v>
      </c>
      <c r="K1489" s="28">
        <f>VLOOKUP(J1489,辅助信息!H:I,2,FALSE)</f>
        <v>18381904567</v>
      </c>
      <c r="L1489" s="96" t="str">
        <f>VLOOKUP(B1489,辅助信息!E:J,6,FALSE)</f>
        <v>控制炉批号！多了现场不收！,优先安排达钢,提前联系到场规格及数量</v>
      </c>
      <c r="M1489" s="79">
        <v>45784</v>
      </c>
      <c r="O1489" s="49">
        <f ca="1" t="shared" si="74"/>
        <v>0</v>
      </c>
      <c r="P1489" s="49">
        <f ca="1" t="shared" si="75"/>
        <v>52</v>
      </c>
      <c r="Q1489" s="50" t="str">
        <f>VLOOKUP(B1489,辅助信息!E:M,9,FALSE)</f>
        <v>ZTWM-CDGS-XS-2024-0134-商投建工达州中医药科技成果示范园项目</v>
      </c>
      <c r="R1489" s="50" t="str">
        <f>_xlfn._xlws.FILTER(辅助信息!D:D,辅助信息!E:E=B1489)</f>
        <v>商投建工达州中医药科技园</v>
      </c>
    </row>
    <row r="1490" hidden="1" spans="1:18">
      <c r="A1490" s="70" t="s">
        <v>100</v>
      </c>
      <c r="B1490" s="28" t="s">
        <v>106</v>
      </c>
      <c r="C1490" s="58">
        <v>45787</v>
      </c>
      <c r="D1490" s="28" t="str">
        <f>VLOOKUP(B1490,辅助信息!E:K,7,FALSE)</f>
        <v>JWDDCD2024101600133</v>
      </c>
      <c r="E1490" s="28" t="str">
        <f>VLOOKUP(F1490,辅助信息!A:B,2,FALSE)</f>
        <v>盘螺</v>
      </c>
      <c r="F1490" s="28" t="s">
        <v>40</v>
      </c>
      <c r="G1490" s="24">
        <v>57.5</v>
      </c>
      <c r="H1490" s="24" t="str">
        <f>_xlfn.XLOOKUP(C1490&amp;F1490&amp;I1490&amp;J1490,'[1]2025年已发货'!$F:$F&amp;'[1]2025年已发货'!$C:$C&amp;'[1]2025年已发货'!$G:$G&amp;'[1]2025年已发货'!$H:$H,'[1]2025年已发货'!$E:$E,"未发货")</f>
        <v>未发货</v>
      </c>
      <c r="I1490" s="28" t="str">
        <f>VLOOKUP(B1490,辅助信息!E:I,3,FALSE)</f>
        <v>（五冶钢构宜宾高县月江镇建设项目）  四川省宜宾市高县月江镇刚记超市斜对面(还阳组团沪碳二期项目)</v>
      </c>
      <c r="J1490" s="28" t="str">
        <f>VLOOKUP(B1490,辅助信息!E:I,4,FALSE)</f>
        <v>张朝亮</v>
      </c>
      <c r="K1490" s="28">
        <f>VLOOKUP(J1490,辅助信息!H:I,2,FALSE)</f>
        <v>15228205853</v>
      </c>
      <c r="L1490" s="96" t="str">
        <f>VLOOKUP(B1490,辅助信息!E:J,6,FALSE)</f>
        <v>提前联系到场规格</v>
      </c>
      <c r="M1490" s="79">
        <v>45785</v>
      </c>
      <c r="O1490" s="49">
        <f ca="1" t="shared" si="74"/>
        <v>0</v>
      </c>
      <c r="P1490" s="49">
        <f ca="1" t="shared" si="75"/>
        <v>51</v>
      </c>
      <c r="Q1490" s="50" t="str">
        <f>VLOOKUP(B1490,辅助信息!E:M,9,FALSE)</f>
        <v>ZTWM-CDGS-XS-2024-0169-中冶西部钢构-宜宾市南溪区幸福路东路,高县月江镇建设项目</v>
      </c>
      <c r="R1490" s="50" t="str">
        <f>_xlfn._xlws.FILTER(辅助信息!D:D,辅助信息!E:E=B1490)</f>
        <v>五冶钢构-宜宾市南溪区高县月江镇建设项目</v>
      </c>
    </row>
    <row r="1491" hidden="1" spans="1:18">
      <c r="A1491" s="70"/>
      <c r="B1491" s="28" t="s">
        <v>106</v>
      </c>
      <c r="C1491" s="58">
        <v>45787</v>
      </c>
      <c r="D1491" s="28" t="str">
        <f>VLOOKUP(B1491,辅助信息!E:K,7,FALSE)</f>
        <v>JWDDCD2024101600133</v>
      </c>
      <c r="E1491" s="28" t="str">
        <f>VLOOKUP(F1491,辅助信息!A:B,2,FALSE)</f>
        <v>螺纹钢</v>
      </c>
      <c r="F1491" s="28" t="s">
        <v>27</v>
      </c>
      <c r="G1491" s="24">
        <v>9</v>
      </c>
      <c r="H1491" s="24" t="str">
        <f>_xlfn.XLOOKUP(C1491&amp;F1491&amp;I1491&amp;J1491,'[1]2025年已发货'!$F:$F&amp;'[1]2025年已发货'!$C:$C&amp;'[1]2025年已发货'!$G:$G&amp;'[1]2025年已发货'!$H:$H,'[1]2025年已发货'!$E:$E,"未发货")</f>
        <v>未发货</v>
      </c>
      <c r="I1491" s="28" t="str">
        <f>VLOOKUP(B1491,辅助信息!E:I,3,FALSE)</f>
        <v>（五冶钢构宜宾高县月江镇建设项目）  四川省宜宾市高县月江镇刚记超市斜对面(还阳组团沪碳二期项目)</v>
      </c>
      <c r="J1491" s="28" t="str">
        <f>VLOOKUP(B1491,辅助信息!E:I,4,FALSE)</f>
        <v>张朝亮</v>
      </c>
      <c r="K1491" s="28">
        <f>VLOOKUP(J1491,辅助信息!H:I,2,FALSE)</f>
        <v>15228205853</v>
      </c>
      <c r="L1491" s="96" t="str">
        <f>VLOOKUP(B1491,辅助信息!E:J,6,FALSE)</f>
        <v>提前联系到场规格</v>
      </c>
      <c r="M1491" s="79">
        <v>45785</v>
      </c>
      <c r="O1491" s="49">
        <f ca="1" t="shared" si="74"/>
        <v>0</v>
      </c>
      <c r="P1491" s="49">
        <f ca="1" t="shared" si="75"/>
        <v>51</v>
      </c>
      <c r="Q1491" s="50" t="str">
        <f>VLOOKUP(B1491,辅助信息!E:M,9,FALSE)</f>
        <v>ZTWM-CDGS-XS-2024-0169-中冶西部钢构-宜宾市南溪区幸福路东路,高县月江镇建设项目</v>
      </c>
      <c r="R1491" s="50" t="str">
        <f>_xlfn._xlws.FILTER(辅助信息!D:D,辅助信息!E:E=B1491)</f>
        <v>五冶钢构-宜宾市南溪区高县月江镇建设项目</v>
      </c>
    </row>
    <row r="1492" hidden="1" spans="1:18">
      <c r="A1492" s="70"/>
      <c r="B1492" s="28" t="s">
        <v>106</v>
      </c>
      <c r="C1492" s="58">
        <v>45787</v>
      </c>
      <c r="D1492" s="28" t="str">
        <f>VLOOKUP(B1492,辅助信息!E:K,7,FALSE)</f>
        <v>JWDDCD2024101600133</v>
      </c>
      <c r="E1492" s="28" t="str">
        <f>VLOOKUP(F1492,辅助信息!A:B,2,FALSE)</f>
        <v>螺纹钢</v>
      </c>
      <c r="F1492" s="28" t="s">
        <v>19</v>
      </c>
      <c r="G1492" s="24">
        <v>9</v>
      </c>
      <c r="H1492" s="24" t="str">
        <f>_xlfn.XLOOKUP(C1492&amp;F1492&amp;I1492&amp;J1492,'[1]2025年已发货'!$F:$F&amp;'[1]2025年已发货'!$C:$C&amp;'[1]2025年已发货'!$G:$G&amp;'[1]2025年已发货'!$H:$H,'[1]2025年已发货'!$E:$E,"未发货")</f>
        <v>未发货</v>
      </c>
      <c r="I1492" s="28" t="str">
        <f>VLOOKUP(B1492,辅助信息!E:I,3,FALSE)</f>
        <v>（五冶钢构宜宾高县月江镇建设项目）  四川省宜宾市高县月江镇刚记超市斜对面(还阳组团沪碳二期项目)</v>
      </c>
      <c r="J1492" s="28" t="str">
        <f>VLOOKUP(B1492,辅助信息!E:I,4,FALSE)</f>
        <v>张朝亮</v>
      </c>
      <c r="K1492" s="28">
        <f>VLOOKUP(J1492,辅助信息!H:I,2,FALSE)</f>
        <v>15228205853</v>
      </c>
      <c r="L1492" s="96" t="str">
        <f>VLOOKUP(B1492,辅助信息!E:J,6,FALSE)</f>
        <v>提前联系到场规格</v>
      </c>
      <c r="M1492" s="79">
        <v>45785</v>
      </c>
      <c r="O1492" s="49">
        <f ca="1" t="shared" si="74"/>
        <v>0</v>
      </c>
      <c r="P1492" s="49">
        <f ca="1" t="shared" si="75"/>
        <v>51</v>
      </c>
      <c r="Q1492" s="50" t="str">
        <f>VLOOKUP(B1492,辅助信息!E:M,9,FALSE)</f>
        <v>ZTWM-CDGS-XS-2024-0169-中冶西部钢构-宜宾市南溪区幸福路东路,高县月江镇建设项目</v>
      </c>
      <c r="R1492" s="50" t="str">
        <f>_xlfn._xlws.FILTER(辅助信息!D:D,辅助信息!E:E=B1492)</f>
        <v>五冶钢构-宜宾市南溪区高县月江镇建设项目</v>
      </c>
    </row>
    <row r="1493" hidden="1" spans="1:18">
      <c r="A1493" s="70"/>
      <c r="B1493" s="28" t="s">
        <v>106</v>
      </c>
      <c r="C1493" s="58">
        <v>45787</v>
      </c>
      <c r="D1493" s="28" t="str">
        <f>VLOOKUP(B1493,辅助信息!E:K,7,FALSE)</f>
        <v>JWDDCD2024101600133</v>
      </c>
      <c r="E1493" s="28" t="str">
        <f>VLOOKUP(F1493,辅助信息!A:B,2,FALSE)</f>
        <v>螺纹钢</v>
      </c>
      <c r="F1493" s="28" t="s">
        <v>33</v>
      </c>
      <c r="G1493" s="24">
        <v>9</v>
      </c>
      <c r="H1493" s="24" t="str">
        <f>_xlfn.XLOOKUP(C1493&amp;F1493&amp;I1493&amp;J1493,'[1]2025年已发货'!$F:$F&amp;'[1]2025年已发货'!$C:$C&amp;'[1]2025年已发货'!$G:$G&amp;'[1]2025年已发货'!$H:$H,'[1]2025年已发货'!$E:$E,"未发货")</f>
        <v>未发货</v>
      </c>
      <c r="I1493" s="28" t="str">
        <f>VLOOKUP(B1493,辅助信息!E:I,3,FALSE)</f>
        <v>（五冶钢构宜宾高县月江镇建设项目）  四川省宜宾市高县月江镇刚记超市斜对面(还阳组团沪碳二期项目)</v>
      </c>
      <c r="J1493" s="28" t="str">
        <f>VLOOKUP(B1493,辅助信息!E:I,4,FALSE)</f>
        <v>张朝亮</v>
      </c>
      <c r="K1493" s="28">
        <f>VLOOKUP(J1493,辅助信息!H:I,2,FALSE)</f>
        <v>15228205853</v>
      </c>
      <c r="L1493" s="96" t="str">
        <f>VLOOKUP(B1493,辅助信息!E:J,6,FALSE)</f>
        <v>提前联系到场规格</v>
      </c>
      <c r="M1493" s="79">
        <v>45785</v>
      </c>
      <c r="O1493" s="49">
        <f ca="1" t="shared" si="74"/>
        <v>0</v>
      </c>
      <c r="P1493" s="49">
        <f ca="1" t="shared" si="75"/>
        <v>51</v>
      </c>
      <c r="Q1493" s="50" t="str">
        <f>VLOOKUP(B1493,辅助信息!E:M,9,FALSE)</f>
        <v>ZTWM-CDGS-XS-2024-0169-中冶西部钢构-宜宾市南溪区幸福路东路,高县月江镇建设项目</v>
      </c>
      <c r="R1493" s="50" t="str">
        <f>_xlfn._xlws.FILTER(辅助信息!D:D,辅助信息!E:E=B1493)</f>
        <v>五冶钢构-宜宾市南溪区高县月江镇建设项目</v>
      </c>
    </row>
    <row r="1494" hidden="1" spans="1:18">
      <c r="A1494" s="70"/>
      <c r="B1494" s="28" t="s">
        <v>106</v>
      </c>
      <c r="C1494" s="58">
        <v>45787</v>
      </c>
      <c r="D1494" s="28" t="str">
        <f>VLOOKUP(B1494,辅助信息!E:K,7,FALSE)</f>
        <v>JWDDCD2024101600133</v>
      </c>
      <c r="E1494" s="28" t="str">
        <f>VLOOKUP(F1494,辅助信息!A:B,2,FALSE)</f>
        <v>螺纹钢</v>
      </c>
      <c r="F1494" s="28" t="s">
        <v>28</v>
      </c>
      <c r="G1494" s="24">
        <v>21</v>
      </c>
      <c r="H1494" s="24" t="str">
        <f>_xlfn.XLOOKUP(C1494&amp;F1494&amp;I1494&amp;J1494,'[1]2025年已发货'!$F:$F&amp;'[1]2025年已发货'!$C:$C&amp;'[1]2025年已发货'!$G:$G&amp;'[1]2025年已发货'!$H:$H,'[1]2025年已发货'!$E:$E,"未发货")</f>
        <v>未发货</v>
      </c>
      <c r="I1494" s="28" t="str">
        <f>VLOOKUP(B1494,辅助信息!E:I,3,FALSE)</f>
        <v>（五冶钢构宜宾高县月江镇建设项目）  四川省宜宾市高县月江镇刚记超市斜对面(还阳组团沪碳二期项目)</v>
      </c>
      <c r="J1494" s="28" t="str">
        <f>VLOOKUP(B1494,辅助信息!E:I,4,FALSE)</f>
        <v>张朝亮</v>
      </c>
      <c r="K1494" s="28">
        <f>VLOOKUP(J1494,辅助信息!H:I,2,FALSE)</f>
        <v>15228205853</v>
      </c>
      <c r="L1494" s="96" t="str">
        <f>VLOOKUP(B1494,辅助信息!E:J,6,FALSE)</f>
        <v>提前联系到场规格</v>
      </c>
      <c r="M1494" s="79">
        <v>45785</v>
      </c>
      <c r="O1494" s="49">
        <f ca="1" t="shared" si="74"/>
        <v>0</v>
      </c>
      <c r="P1494" s="49">
        <f ca="1" t="shared" si="75"/>
        <v>51</v>
      </c>
      <c r="Q1494" s="50" t="str">
        <f>VLOOKUP(B1494,辅助信息!E:M,9,FALSE)</f>
        <v>ZTWM-CDGS-XS-2024-0169-中冶西部钢构-宜宾市南溪区幸福路东路,高县月江镇建设项目</v>
      </c>
      <c r="R1494" s="50" t="str">
        <f>_xlfn._xlws.FILTER(辅助信息!D:D,辅助信息!E:E=B1494)</f>
        <v>五冶钢构-宜宾市南溪区高县月江镇建设项目</v>
      </c>
    </row>
    <row r="1495" hidden="1" spans="1:18">
      <c r="A1495" s="70" t="s">
        <v>100</v>
      </c>
      <c r="B1495" s="28" t="s">
        <v>127</v>
      </c>
      <c r="C1495" s="58">
        <v>45787</v>
      </c>
      <c r="D1495" s="28" t="str">
        <f>VLOOKUP(B1495,辅助信息!E:K,7,FALSE)</f>
        <v>JWDDCD2025051000019</v>
      </c>
      <c r="E1495" s="28" t="str">
        <f>VLOOKUP(F1495,辅助信息!A:B,2,FALSE)</f>
        <v>盘螺</v>
      </c>
      <c r="F1495" s="28" t="s">
        <v>49</v>
      </c>
      <c r="G1495" s="24">
        <v>12</v>
      </c>
      <c r="H1495" s="24">
        <f>_xlfn.XLOOKUP(C1495&amp;F1495&amp;I1495&amp;J1495,'[1]2025年已发货'!$F:$F&amp;'[1]2025年已发货'!$C:$C&amp;'[1]2025年已发货'!$G:$G&amp;'[1]2025年已发货'!$H:$H,'[1]2025年已发货'!$E:$E,"未发货")</f>
        <v>12</v>
      </c>
      <c r="I1495" s="28" t="str">
        <f>VLOOKUP(B1495,辅助信息!E:I,3,FALSE)</f>
        <v>(五冶钢构医学科学产业园建设项目房建三部-管网总坪)四川省南充市顺庆区搬罾街道学府大道二段</v>
      </c>
      <c r="J1495" s="28" t="str">
        <f>VLOOKUP(B1495,辅助信息!E:I,4,FALSE)</f>
        <v>郑林</v>
      </c>
      <c r="K1495" s="28">
        <f>VLOOKUP(J1495,辅助信息!H:I,2,FALSE)</f>
        <v>18349955455</v>
      </c>
      <c r="L1495" s="96" t="str">
        <f>VLOOKUP(B1495,辅助信息!E:J,6,FALSE)</f>
        <v>送货单：送货单位：南充思临新材料科技有限公司,收货单位：五冶集团川北(南充)建设有限公司,项目名称：南充医学科学产业园,送货车型13米,装货前联系收货人核实到场规格</v>
      </c>
      <c r="M1495" s="79">
        <v>45785</v>
      </c>
      <c r="O1495" s="49">
        <f ca="1" t="shared" si="74"/>
        <v>0</v>
      </c>
      <c r="P1495" s="49">
        <f ca="1" t="shared" si="75"/>
        <v>51</v>
      </c>
      <c r="Q1495" s="50" t="str">
        <f>VLOOKUP(B1495,辅助信息!E:M,9,FALSE)</f>
        <v>ZTWM-CDGS-XS-2024-0248-五冶钢构-南充市医学院项目</v>
      </c>
      <c r="R1495" s="50" t="str">
        <f>_xlfn._xlws.FILTER(辅助信息!D:D,辅助信息!E:E=B1495)</f>
        <v>五冶钢构南充医学科学产业园建设项目</v>
      </c>
    </row>
    <row r="1496" hidden="1" spans="1:18">
      <c r="A1496" s="70"/>
      <c r="B1496" s="28" t="s">
        <v>127</v>
      </c>
      <c r="C1496" s="58">
        <v>45787</v>
      </c>
      <c r="D1496" s="28" t="str">
        <f>VLOOKUP(B1496,辅助信息!E:K,7,FALSE)</f>
        <v>JWDDCD2025051000019</v>
      </c>
      <c r="E1496" s="28" t="str">
        <f>VLOOKUP(F1496,辅助信息!A:B,2,FALSE)</f>
        <v>盘螺</v>
      </c>
      <c r="F1496" s="28" t="s">
        <v>41</v>
      </c>
      <c r="G1496" s="24">
        <v>10</v>
      </c>
      <c r="H1496" s="24">
        <f>_xlfn.XLOOKUP(C1496&amp;F1496&amp;I1496&amp;J1496,'[1]2025年已发货'!$F:$F&amp;'[1]2025年已发货'!$C:$C&amp;'[1]2025年已发货'!$G:$G&amp;'[1]2025年已发货'!$H:$H,'[1]2025年已发货'!$E:$E,"未发货")</f>
        <v>10</v>
      </c>
      <c r="I1496" s="28" t="str">
        <f>VLOOKUP(B1496,辅助信息!E:I,3,FALSE)</f>
        <v>(五冶钢构医学科学产业园建设项目房建三部-管网总坪)四川省南充市顺庆区搬罾街道学府大道二段</v>
      </c>
      <c r="J1496" s="28" t="str">
        <f>VLOOKUP(B1496,辅助信息!E:I,4,FALSE)</f>
        <v>郑林</v>
      </c>
      <c r="K1496" s="28">
        <f>VLOOKUP(J1496,辅助信息!H:I,2,FALSE)</f>
        <v>18349955455</v>
      </c>
      <c r="L1496" s="96" t="str">
        <f>VLOOKUP(B1496,辅助信息!E:J,6,FALSE)</f>
        <v>送货单：送货单位：南充思临新材料科技有限公司,收货单位：五冶集团川北(南充)建设有限公司,项目名称：南充医学科学产业园,送货车型13米,装货前联系收货人核实到场规格</v>
      </c>
      <c r="M1496" s="79">
        <v>45785</v>
      </c>
      <c r="O1496" s="49">
        <f ca="1" t="shared" si="74"/>
        <v>0</v>
      </c>
      <c r="P1496" s="49">
        <f ca="1" t="shared" si="75"/>
        <v>51</v>
      </c>
      <c r="Q1496" s="50" t="str">
        <f>VLOOKUP(B1496,辅助信息!E:M,9,FALSE)</f>
        <v>ZTWM-CDGS-XS-2024-0248-五冶钢构-南充市医学院项目</v>
      </c>
      <c r="R1496" s="50" t="str">
        <f>_xlfn._xlws.FILTER(辅助信息!D:D,辅助信息!E:E=B1496)</f>
        <v>五冶钢构南充医学科学产业园建设项目</v>
      </c>
    </row>
    <row r="1497" hidden="1" spans="1:18">
      <c r="A1497" s="70"/>
      <c r="B1497" s="28" t="s">
        <v>127</v>
      </c>
      <c r="C1497" s="58">
        <v>45787</v>
      </c>
      <c r="D1497" s="28" t="str">
        <f>VLOOKUP(B1497,辅助信息!E:K,7,FALSE)</f>
        <v>JWDDCD2025051000019</v>
      </c>
      <c r="E1497" s="28" t="str">
        <f>VLOOKUP(F1497,辅助信息!A:B,2,FALSE)</f>
        <v>螺纹钢</v>
      </c>
      <c r="F1497" s="28" t="s">
        <v>27</v>
      </c>
      <c r="G1497" s="24">
        <v>13</v>
      </c>
      <c r="H1497" s="24">
        <f>_xlfn.XLOOKUP(C1497&amp;F1497&amp;I1497&amp;J1497,'[1]2025年已发货'!$F:$F&amp;'[1]2025年已发货'!$C:$C&amp;'[1]2025年已发货'!$G:$G&amp;'[1]2025年已发货'!$H:$H,'[1]2025年已发货'!$E:$E,"未发货")</f>
        <v>13</v>
      </c>
      <c r="I1497" s="28" t="str">
        <f>VLOOKUP(B1497,辅助信息!E:I,3,FALSE)</f>
        <v>(五冶钢构医学科学产业园建设项目房建三部-管网总坪)四川省南充市顺庆区搬罾街道学府大道二段</v>
      </c>
      <c r="J1497" s="28" t="str">
        <f>VLOOKUP(B1497,辅助信息!E:I,4,FALSE)</f>
        <v>郑林</v>
      </c>
      <c r="K1497" s="28">
        <f>VLOOKUP(J1497,辅助信息!H:I,2,FALSE)</f>
        <v>18349955455</v>
      </c>
      <c r="L1497" s="96" t="str">
        <f>VLOOKUP(B1497,辅助信息!E:J,6,FALSE)</f>
        <v>送货单：送货单位：南充思临新材料科技有限公司,收货单位：五冶集团川北(南充)建设有限公司,项目名称：南充医学科学产业园,送货车型13米,装货前联系收货人核实到场规格</v>
      </c>
      <c r="M1497" s="79">
        <v>45785</v>
      </c>
      <c r="O1497" s="49">
        <f ca="1" t="shared" si="74"/>
        <v>0</v>
      </c>
      <c r="P1497" s="49">
        <f ca="1" t="shared" si="75"/>
        <v>51</v>
      </c>
      <c r="Q1497" s="50" t="str">
        <f>VLOOKUP(B1497,辅助信息!E:M,9,FALSE)</f>
        <v>ZTWM-CDGS-XS-2024-0248-五冶钢构-南充市医学院项目</v>
      </c>
      <c r="R1497" s="50" t="str">
        <f>_xlfn._xlws.FILTER(辅助信息!D:D,辅助信息!E:E=B1497)</f>
        <v>五冶钢构南充医学科学产业园建设项目</v>
      </c>
    </row>
    <row r="1498" hidden="1" spans="1:18">
      <c r="A1498" s="70" t="s">
        <v>100</v>
      </c>
      <c r="B1498" s="28" t="s">
        <v>68</v>
      </c>
      <c r="C1498" s="58">
        <v>45787</v>
      </c>
      <c r="D1498" s="28" t="str">
        <f>VLOOKUP(B1498,辅助信息!E:K,7,FALSE)</f>
        <v>JWDDCD2025052800131</v>
      </c>
      <c r="E1498" s="28" t="str">
        <f>VLOOKUP(F1498,辅助信息!A:B,2,FALSE)</f>
        <v>盘螺</v>
      </c>
      <c r="F1498" s="28" t="s">
        <v>41</v>
      </c>
      <c r="G1498" s="24">
        <v>8</v>
      </c>
      <c r="H1498" s="24">
        <f>_xlfn.XLOOKUP(C1498&amp;F1498&amp;I1498&amp;J1498,'[1]2025年已发货'!$F:$F&amp;'[1]2025年已发货'!$C:$C&amp;'[1]2025年已发货'!$G:$G&amp;'[1]2025年已发货'!$H:$H,'[1]2025年已发货'!$E:$E,"未发货")</f>
        <v>8</v>
      </c>
      <c r="I1498" s="28" t="str">
        <f>VLOOKUP(B1498,辅助信息!E:I,3,FALSE)</f>
        <v>（商投建工达州中医药科技园-2工区-景观桥）达州市通川区达州中医药职业学院犀牛大道北段</v>
      </c>
      <c r="J1498" s="28" t="str">
        <f>VLOOKUP(B1498,辅助信息!E:I,4,FALSE)</f>
        <v>李波</v>
      </c>
      <c r="K1498" s="28">
        <f>VLOOKUP(J1498,辅助信息!H:I,2,FALSE)</f>
        <v>18381899787</v>
      </c>
      <c r="L1498" s="96" t="str">
        <f>VLOOKUP(B1498,辅助信息!E:J,6,FALSE)</f>
        <v>控制炉批号！多了现场不收！,优先安排达钢,提前联系到场规格及数量</v>
      </c>
      <c r="M1498" s="79">
        <v>45785</v>
      </c>
      <c r="O1498" s="49">
        <f ca="1" t="shared" si="74"/>
        <v>0</v>
      </c>
      <c r="P1498" s="49">
        <f ca="1" t="shared" si="75"/>
        <v>51</v>
      </c>
      <c r="Q1498" s="50" t="str">
        <f>VLOOKUP(B1498,辅助信息!E:M,9,FALSE)</f>
        <v>ZTWM-CDGS-XS-2024-0134-商投建工达州中医药科技成果示范园项目</v>
      </c>
      <c r="R1498" s="50" t="str">
        <f>_xlfn._xlws.FILTER(辅助信息!D:D,辅助信息!E:E=B1498)</f>
        <v>商投建工达州中医药科技园</v>
      </c>
    </row>
    <row r="1499" hidden="1" spans="1:18">
      <c r="A1499" s="70"/>
      <c r="B1499" s="28" t="s">
        <v>68</v>
      </c>
      <c r="C1499" s="58">
        <v>45787</v>
      </c>
      <c r="D1499" s="28" t="str">
        <f>VLOOKUP(B1499,辅助信息!E:K,7,FALSE)</f>
        <v>JWDDCD2025052800131</v>
      </c>
      <c r="E1499" s="28" t="str">
        <f>VLOOKUP(F1499,辅助信息!A:B,2,FALSE)</f>
        <v>螺纹钢</v>
      </c>
      <c r="F1499" s="28" t="s">
        <v>52</v>
      </c>
      <c r="G1499" s="24">
        <v>17</v>
      </c>
      <c r="H1499" s="24">
        <f>_xlfn.XLOOKUP(C1499&amp;F1499&amp;I1499&amp;J1499,'[1]2025年已发货'!$F:$F&amp;'[1]2025年已发货'!$C:$C&amp;'[1]2025年已发货'!$G:$G&amp;'[1]2025年已发货'!$H:$H,'[1]2025年已发货'!$E:$E,"未发货")</f>
        <v>17</v>
      </c>
      <c r="I1499" s="28" t="str">
        <f>VLOOKUP(B1499,辅助信息!E:I,3,FALSE)</f>
        <v>（商投建工达州中医药科技园-2工区-景观桥）达州市通川区达州中医药职业学院犀牛大道北段</v>
      </c>
      <c r="J1499" s="28" t="str">
        <f>VLOOKUP(B1499,辅助信息!E:I,4,FALSE)</f>
        <v>李波</v>
      </c>
      <c r="K1499" s="28">
        <f>VLOOKUP(J1499,辅助信息!H:I,2,FALSE)</f>
        <v>18381899787</v>
      </c>
      <c r="L1499" s="96" t="str">
        <f>VLOOKUP(B1499,辅助信息!E:J,6,FALSE)</f>
        <v>控制炉批号！多了现场不收！,优先安排达钢,提前联系到场规格及数量</v>
      </c>
      <c r="M1499" s="79">
        <v>45785</v>
      </c>
      <c r="O1499" s="49">
        <f ca="1" t="shared" si="74"/>
        <v>0</v>
      </c>
      <c r="P1499" s="49">
        <f ca="1" t="shared" si="75"/>
        <v>51</v>
      </c>
      <c r="Q1499" s="50" t="str">
        <f>VLOOKUP(B1499,辅助信息!E:M,9,FALSE)</f>
        <v>ZTWM-CDGS-XS-2024-0134-商投建工达州中医药科技成果示范园项目</v>
      </c>
      <c r="R1499" s="50" t="str">
        <f>_xlfn._xlws.FILTER(辅助信息!D:D,辅助信息!E:E=B1499)</f>
        <v>商投建工达州中医药科技园</v>
      </c>
    </row>
    <row r="1500" hidden="1" spans="1:18">
      <c r="A1500" s="70"/>
      <c r="B1500" s="28" t="s">
        <v>68</v>
      </c>
      <c r="C1500" s="58">
        <v>45787</v>
      </c>
      <c r="D1500" s="28" t="str">
        <f>VLOOKUP(B1500,辅助信息!E:K,7,FALSE)</f>
        <v>JWDDCD2025052800131</v>
      </c>
      <c r="E1500" s="28" t="str">
        <f>VLOOKUP(F1500,辅助信息!A:B,2,FALSE)</f>
        <v>螺纹钢</v>
      </c>
      <c r="F1500" s="28" t="s">
        <v>33</v>
      </c>
      <c r="G1500" s="24">
        <v>10</v>
      </c>
      <c r="H1500" s="24">
        <f>_xlfn.XLOOKUP(C1500&amp;F1500&amp;I1500&amp;J1500,'[1]2025年已发货'!$F:$F&amp;'[1]2025年已发货'!$C:$C&amp;'[1]2025年已发货'!$G:$G&amp;'[1]2025年已发货'!$H:$H,'[1]2025年已发货'!$E:$E,"未发货")</f>
        <v>10</v>
      </c>
      <c r="I1500" s="28" t="str">
        <f>VLOOKUP(B1500,辅助信息!E:I,3,FALSE)</f>
        <v>（商投建工达州中医药科技园-2工区-景观桥）达州市通川区达州中医药职业学院犀牛大道北段</v>
      </c>
      <c r="J1500" s="28" t="str">
        <f>VLOOKUP(B1500,辅助信息!E:I,4,FALSE)</f>
        <v>李波</v>
      </c>
      <c r="K1500" s="28">
        <f>VLOOKUP(J1500,辅助信息!H:I,2,FALSE)</f>
        <v>18381899787</v>
      </c>
      <c r="L1500" s="96" t="str">
        <f>VLOOKUP(B1500,辅助信息!E:J,6,FALSE)</f>
        <v>控制炉批号！多了现场不收！,优先安排达钢,提前联系到场规格及数量</v>
      </c>
      <c r="M1500" s="79">
        <v>45787</v>
      </c>
      <c r="O1500" s="49">
        <f ca="1" t="shared" si="74"/>
        <v>0</v>
      </c>
      <c r="P1500" s="49">
        <f ca="1" t="shared" si="75"/>
        <v>49</v>
      </c>
      <c r="Q1500" s="50" t="str">
        <f>VLOOKUP(B1500,辅助信息!E:M,9,FALSE)</f>
        <v>ZTWM-CDGS-XS-2024-0134-商投建工达州中医药科技成果示范园项目</v>
      </c>
      <c r="R1500" s="50" t="str">
        <f>_xlfn._xlws.FILTER(辅助信息!D:D,辅助信息!E:E=B1500)</f>
        <v>商投建工达州中医药科技园</v>
      </c>
    </row>
    <row r="1501" hidden="1" spans="2:18">
      <c r="B1501" s="28" t="s">
        <v>56</v>
      </c>
      <c r="C1501" s="58">
        <v>45787</v>
      </c>
      <c r="D1501" s="28" t="str">
        <f>VLOOKUP(B1501,辅助信息!E:K,7,FALSE)</f>
        <v>JWDDCD2025052800131</v>
      </c>
      <c r="E1501" s="28" t="str">
        <f>VLOOKUP(F1501,辅助信息!A:B,2,FALSE)</f>
        <v>螺纹钢</v>
      </c>
      <c r="F1501" s="28" t="s">
        <v>66</v>
      </c>
      <c r="G1501" s="24">
        <v>15</v>
      </c>
      <c r="H1501" s="24">
        <f>_xlfn.XLOOKUP(C1501&amp;F1501&amp;I1501&amp;J1501,'[1]2025年已发货'!$F:$F&amp;'[1]2025年已发货'!$C:$C&amp;'[1]2025年已发货'!$G:$G&amp;'[1]2025年已发货'!$H:$H,'[1]2025年已发货'!$E:$E,"未发货")</f>
        <v>20</v>
      </c>
      <c r="I1501" s="28" t="str">
        <f>VLOOKUP(B1501,辅助信息!E:I,3,FALSE)</f>
        <v>（商投建工达州中医药科技园-4工区-7号楼）达州市通川区达州中医药职业学院犀牛大道北段</v>
      </c>
      <c r="J1501" s="28" t="str">
        <f>VLOOKUP(B1501,辅助信息!E:I,4,FALSE)</f>
        <v>张扬</v>
      </c>
      <c r="K1501" s="28">
        <f>VLOOKUP(J1501,辅助信息!H:I,2,FALSE)</f>
        <v>18381904567</v>
      </c>
      <c r="L1501" s="96" t="str">
        <f>VLOOKUP(B1501,辅助信息!E:J,6,FALSE)</f>
        <v>控制炉批号！多了现场不收！,优先安排达钢,提前联系到场规格及数量</v>
      </c>
      <c r="M1501" s="79">
        <v>45787</v>
      </c>
      <c r="O1501" s="49">
        <f ca="1" t="shared" si="74"/>
        <v>0</v>
      </c>
      <c r="P1501" s="49">
        <f ca="1" t="shared" si="75"/>
        <v>49</v>
      </c>
      <c r="Q1501" s="50" t="str">
        <f>VLOOKUP(B1501,辅助信息!E:M,9,FALSE)</f>
        <v>ZTWM-CDGS-XS-2024-0134-商投建工达州中医药科技成果示范园项目</v>
      </c>
      <c r="R1501" s="50" t="str">
        <f>_xlfn._xlws.FILTER(辅助信息!D:D,辅助信息!E:E=B1501)</f>
        <v>商投建工达州中医药科技园</v>
      </c>
    </row>
    <row r="1502" hidden="1" spans="2:18">
      <c r="B1502" s="28" t="s">
        <v>56</v>
      </c>
      <c r="C1502" s="58">
        <v>45787</v>
      </c>
      <c r="D1502" s="28" t="str">
        <f>VLOOKUP(B1502,辅助信息!E:K,7,FALSE)</f>
        <v>JWDDCD2025052800131</v>
      </c>
      <c r="E1502" s="28" t="str">
        <f>VLOOKUP(F1502,辅助信息!A:B,2,FALSE)</f>
        <v>螺纹钢</v>
      </c>
      <c r="F1502" s="28" t="s">
        <v>22</v>
      </c>
      <c r="G1502" s="24">
        <v>21</v>
      </c>
      <c r="H1502" s="24">
        <f>_xlfn.XLOOKUP(C1502&amp;F1502&amp;I1502&amp;J1502,'[1]2025年已发货'!$F:$F&amp;'[1]2025年已发货'!$C:$C&amp;'[1]2025年已发货'!$G:$G&amp;'[1]2025年已发货'!$H:$H,'[1]2025年已发货'!$E:$E,"未发货")</f>
        <v>25</v>
      </c>
      <c r="I1502" s="28" t="str">
        <f>VLOOKUP(B1502,辅助信息!E:I,3,FALSE)</f>
        <v>（商投建工达州中医药科技园-4工区-7号楼）达州市通川区达州中医药职业学院犀牛大道北段</v>
      </c>
      <c r="J1502" s="28" t="str">
        <f>VLOOKUP(B1502,辅助信息!E:I,4,FALSE)</f>
        <v>张扬</v>
      </c>
      <c r="K1502" s="28">
        <f>VLOOKUP(J1502,辅助信息!H:I,2,FALSE)</f>
        <v>18381904567</v>
      </c>
      <c r="L1502" s="96" t="str">
        <f>VLOOKUP(B1502,辅助信息!E:J,6,FALSE)</f>
        <v>控制炉批号！多了现场不收！,优先安排达钢,提前联系到场规格及数量</v>
      </c>
      <c r="M1502" s="79">
        <v>45787</v>
      </c>
      <c r="O1502" s="49">
        <f ca="1" t="shared" si="74"/>
        <v>0</v>
      </c>
      <c r="P1502" s="49">
        <f ca="1" t="shared" si="75"/>
        <v>49</v>
      </c>
      <c r="Q1502" s="50" t="str">
        <f>VLOOKUP(B1502,辅助信息!E:M,9,FALSE)</f>
        <v>ZTWM-CDGS-XS-2024-0134-商投建工达州中医药科技成果示范园项目</v>
      </c>
      <c r="R1502" s="50" t="str">
        <f>_xlfn._xlws.FILTER(辅助信息!D:D,辅助信息!E:E=B1502)</f>
        <v>商投建工达州中医药科技园</v>
      </c>
    </row>
    <row r="1503" hidden="1" spans="1:18">
      <c r="A1503" s="70" t="s">
        <v>100</v>
      </c>
      <c r="B1503" s="28" t="s">
        <v>81</v>
      </c>
      <c r="C1503" s="58">
        <v>45787</v>
      </c>
      <c r="D1503" s="28" t="str">
        <f>VLOOKUP(B1503,辅助信息!E:K,7,FALSE)</f>
        <v>JWDDCD2025060900080</v>
      </c>
      <c r="E1503" s="28" t="str">
        <f>VLOOKUP(F1503,辅助信息!A:B,2,FALSE)</f>
        <v>高线</v>
      </c>
      <c r="F1503" s="28" t="s">
        <v>53</v>
      </c>
      <c r="G1503" s="24">
        <v>7</v>
      </c>
      <c r="H1503" s="24" t="str">
        <f>_xlfn.XLOOKUP(C1503&amp;F1503&amp;I1503&amp;J1503,'[1]2025年已发货'!$F:$F&amp;'[1]2025年已发货'!$C:$C&amp;'[1]2025年已发货'!$G:$G&amp;'[1]2025年已发货'!$H:$H,'[1]2025年已发货'!$E:$E,"未发货")</f>
        <v>未发货</v>
      </c>
      <c r="I1503" s="28" t="str">
        <f>VLOOKUP(B1503,辅助信息!E:I,3,FALSE)</f>
        <v>（华西简阳西城嘉苑）四川省成都市简阳市简城街道高屋村</v>
      </c>
      <c r="J1503" s="28" t="str">
        <f>VLOOKUP(B1503,辅助信息!E:I,4,FALSE)</f>
        <v>张瀚镭</v>
      </c>
      <c r="K1503" s="28">
        <f>VLOOKUP(J1503,辅助信息!H:I,2,FALSE)</f>
        <v>15884666220</v>
      </c>
      <c r="L1503" s="96" t="str">
        <f>VLOOKUP(B1503,辅助信息!E:J,6,FALSE)</f>
        <v>优先威钢发货,我方卸车,新老国标钢厂不加价可直发，因陕钢多次出现磅差，项目拒绝使用</v>
      </c>
      <c r="M1503" s="79">
        <v>45787</v>
      </c>
      <c r="O1503" s="49">
        <f ca="1" t="shared" ref="O1503:O1521" si="76">IF(OR(M1503="",N1503&lt;&gt;""),"",MAX(M1503-TODAY(),0))</f>
        <v>0</v>
      </c>
      <c r="P1503" s="49">
        <f ca="1" t="shared" si="75"/>
        <v>49</v>
      </c>
      <c r="Q1503" s="50" t="str">
        <f>VLOOKUP(B1503,辅助信息!E:M,9,FALSE)</f>
        <v>ZTWM-CDGS-XS-2024-0030-华西集采-简州大道</v>
      </c>
      <c r="R1503" s="50" t="str">
        <f>_xlfn._xlws.FILTER(辅助信息!D:D,辅助信息!E:E=B1503)</f>
        <v>华西简阳西城嘉苑</v>
      </c>
    </row>
    <row r="1504" hidden="1" spans="1:18">
      <c r="A1504" s="70"/>
      <c r="B1504" s="28" t="s">
        <v>81</v>
      </c>
      <c r="C1504" s="58">
        <v>45787</v>
      </c>
      <c r="D1504" s="28" t="str">
        <f>VLOOKUP(B1504,辅助信息!E:K,7,FALSE)</f>
        <v>JWDDCD2025060900080</v>
      </c>
      <c r="E1504" s="28" t="str">
        <f>VLOOKUP(F1504,辅助信息!A:B,2,FALSE)</f>
        <v>盘螺</v>
      </c>
      <c r="F1504" s="28" t="s">
        <v>49</v>
      </c>
      <c r="G1504" s="24">
        <v>4</v>
      </c>
      <c r="H1504" s="24" t="str">
        <f>_xlfn.XLOOKUP(C1504&amp;F1504&amp;I1504&amp;J1504,'[1]2025年已发货'!$F:$F&amp;'[1]2025年已发货'!$C:$C&amp;'[1]2025年已发货'!$G:$G&amp;'[1]2025年已发货'!$H:$H,'[1]2025年已发货'!$E:$E,"未发货")</f>
        <v>未发货</v>
      </c>
      <c r="I1504" s="28" t="str">
        <f>VLOOKUP(B1504,辅助信息!E:I,3,FALSE)</f>
        <v>（华西简阳西城嘉苑）四川省成都市简阳市简城街道高屋村</v>
      </c>
      <c r="J1504" s="28" t="str">
        <f>VLOOKUP(B1504,辅助信息!E:I,4,FALSE)</f>
        <v>张瀚镭</v>
      </c>
      <c r="K1504" s="28">
        <f>VLOOKUP(J1504,辅助信息!H:I,2,FALSE)</f>
        <v>15884666220</v>
      </c>
      <c r="L1504" s="96" t="str">
        <f>VLOOKUP(B1504,辅助信息!E:J,6,FALSE)</f>
        <v>优先威钢发货,我方卸车,新老国标钢厂不加价可直发，因陕钢多次出现磅差，项目拒绝使用</v>
      </c>
      <c r="M1504" s="79">
        <v>45788</v>
      </c>
      <c r="O1504" s="49">
        <f ca="1" t="shared" si="76"/>
        <v>0</v>
      </c>
      <c r="P1504" s="49">
        <f ca="1" t="shared" si="75"/>
        <v>48</v>
      </c>
      <c r="Q1504" s="50" t="str">
        <f>VLOOKUP(B1504,辅助信息!E:M,9,FALSE)</f>
        <v>ZTWM-CDGS-XS-2024-0030-华西集采-简州大道</v>
      </c>
      <c r="R1504" s="50" t="str">
        <f>_xlfn._xlws.FILTER(辅助信息!D:D,辅助信息!E:E=B1504)</f>
        <v>华西简阳西城嘉苑</v>
      </c>
    </row>
    <row r="1505" hidden="1" spans="1:18">
      <c r="A1505" s="70"/>
      <c r="B1505" s="28" t="s">
        <v>81</v>
      </c>
      <c r="C1505" s="58">
        <v>45787</v>
      </c>
      <c r="D1505" s="28" t="str">
        <f>VLOOKUP(B1505,辅助信息!E:K,7,FALSE)</f>
        <v>JWDDCD2025060900080</v>
      </c>
      <c r="E1505" s="28" t="str">
        <f>VLOOKUP(F1505,辅助信息!A:B,2,FALSE)</f>
        <v>盘螺</v>
      </c>
      <c r="F1505" s="28" t="s">
        <v>40</v>
      </c>
      <c r="G1505" s="24">
        <v>62</v>
      </c>
      <c r="H1505" s="24" t="str">
        <f>_xlfn.XLOOKUP(C1505&amp;F1505&amp;I1505&amp;J1505,'[1]2025年已发货'!$F:$F&amp;'[1]2025年已发货'!$C:$C&amp;'[1]2025年已发货'!$G:$G&amp;'[1]2025年已发货'!$H:$H,'[1]2025年已发货'!$E:$E,"未发货")</f>
        <v>未发货</v>
      </c>
      <c r="I1505" s="28" t="str">
        <f>VLOOKUP(B1505,辅助信息!E:I,3,FALSE)</f>
        <v>（华西简阳西城嘉苑）四川省成都市简阳市简城街道高屋村</v>
      </c>
      <c r="J1505" s="28" t="str">
        <f>VLOOKUP(B1505,辅助信息!E:I,4,FALSE)</f>
        <v>张瀚镭</v>
      </c>
      <c r="K1505" s="28">
        <f>VLOOKUP(J1505,辅助信息!H:I,2,FALSE)</f>
        <v>15884666220</v>
      </c>
      <c r="L1505" s="96" t="str">
        <f>VLOOKUP(B1505,辅助信息!E:J,6,FALSE)</f>
        <v>优先威钢发货,我方卸车,新老国标钢厂不加价可直发，因陕钢多次出现磅差，项目拒绝使用</v>
      </c>
      <c r="M1505" s="79">
        <v>45788</v>
      </c>
      <c r="O1505" s="49">
        <f ca="1" t="shared" si="76"/>
        <v>0</v>
      </c>
      <c r="P1505" s="49">
        <f ca="1" t="shared" si="75"/>
        <v>48</v>
      </c>
      <c r="Q1505" s="50" t="str">
        <f>VLOOKUP(B1505,辅助信息!E:M,9,FALSE)</f>
        <v>ZTWM-CDGS-XS-2024-0030-华西集采-简州大道</v>
      </c>
      <c r="R1505" s="50" t="str">
        <f>_xlfn._xlws.FILTER(辅助信息!D:D,辅助信息!E:E=B1505)</f>
        <v>华西简阳西城嘉苑</v>
      </c>
    </row>
    <row r="1506" hidden="1" spans="1:18">
      <c r="A1506" s="70"/>
      <c r="B1506" s="28" t="s">
        <v>81</v>
      </c>
      <c r="C1506" s="58">
        <v>45787</v>
      </c>
      <c r="D1506" s="28" t="str">
        <f>VLOOKUP(B1506,辅助信息!E:K,7,FALSE)</f>
        <v>JWDDCD2025060900080</v>
      </c>
      <c r="E1506" s="28" t="str">
        <f>VLOOKUP(F1506,辅助信息!A:B,2,FALSE)</f>
        <v>盘螺</v>
      </c>
      <c r="F1506" s="28" t="s">
        <v>41</v>
      </c>
      <c r="G1506" s="24">
        <v>134.5</v>
      </c>
      <c r="H1506" s="24" t="str">
        <f>_xlfn.XLOOKUP(C1506&amp;F1506&amp;I1506&amp;J1506,'[1]2025年已发货'!$F:$F&amp;'[1]2025年已发货'!$C:$C&amp;'[1]2025年已发货'!$G:$G&amp;'[1]2025年已发货'!$H:$H,'[1]2025年已发货'!$E:$E,"未发货")</f>
        <v>未发货</v>
      </c>
      <c r="I1506" s="28" t="str">
        <f>VLOOKUP(B1506,辅助信息!E:I,3,FALSE)</f>
        <v>（华西简阳西城嘉苑）四川省成都市简阳市简城街道高屋村</v>
      </c>
      <c r="J1506" s="28" t="str">
        <f>VLOOKUP(B1506,辅助信息!E:I,4,FALSE)</f>
        <v>张瀚镭</v>
      </c>
      <c r="K1506" s="28">
        <f>VLOOKUP(J1506,辅助信息!H:I,2,FALSE)</f>
        <v>15884666220</v>
      </c>
      <c r="L1506" s="96" t="str">
        <f>VLOOKUP(B1506,辅助信息!E:J,6,FALSE)</f>
        <v>优先威钢发货,我方卸车,新老国标钢厂不加价可直发，因陕钢多次出现磅差，项目拒绝使用</v>
      </c>
      <c r="M1506" s="79">
        <v>45787</v>
      </c>
      <c r="O1506" s="49">
        <f ca="1" t="shared" si="76"/>
        <v>0</v>
      </c>
      <c r="P1506" s="49">
        <f ca="1" t="shared" si="75"/>
        <v>49</v>
      </c>
      <c r="Q1506" s="50" t="str">
        <f>VLOOKUP(B1506,辅助信息!E:M,9,FALSE)</f>
        <v>ZTWM-CDGS-XS-2024-0030-华西集采-简州大道</v>
      </c>
      <c r="R1506" s="50" t="str">
        <f>_xlfn._xlws.FILTER(辅助信息!D:D,辅助信息!E:E=B1506)</f>
        <v>华西简阳西城嘉苑</v>
      </c>
    </row>
    <row r="1507" hidden="1" spans="1:18">
      <c r="A1507" s="70"/>
      <c r="B1507" s="28" t="s">
        <v>81</v>
      </c>
      <c r="C1507" s="58">
        <v>45787</v>
      </c>
      <c r="D1507" s="28" t="str">
        <f>VLOOKUP(B1507,辅助信息!E:K,7,FALSE)</f>
        <v>JWDDCD2025060900080</v>
      </c>
      <c r="E1507" s="28" t="str">
        <f>VLOOKUP(F1507,辅助信息!A:B,2,FALSE)</f>
        <v>盘螺</v>
      </c>
      <c r="F1507" s="28" t="s">
        <v>26</v>
      </c>
      <c r="G1507" s="24">
        <v>57</v>
      </c>
      <c r="H1507" s="24">
        <f>_xlfn.XLOOKUP(C1507&amp;F1507&amp;I1507&amp;J1507,'[1]2025年已发货'!$F:$F&amp;'[1]2025年已发货'!$C:$C&amp;'[1]2025年已发货'!$G:$G&amp;'[1]2025年已发货'!$H:$H,'[1]2025年已发货'!$E:$E,"未发货")</f>
        <v>57</v>
      </c>
      <c r="I1507" s="28" t="str">
        <f>VLOOKUP(B1507,辅助信息!E:I,3,FALSE)</f>
        <v>（华西简阳西城嘉苑）四川省成都市简阳市简城街道高屋村</v>
      </c>
      <c r="J1507" s="28" t="str">
        <f>VLOOKUP(B1507,辅助信息!E:I,4,FALSE)</f>
        <v>张瀚镭</v>
      </c>
      <c r="K1507" s="28">
        <f>VLOOKUP(J1507,辅助信息!H:I,2,FALSE)</f>
        <v>15884666220</v>
      </c>
      <c r="L1507" s="96" t="str">
        <f>VLOOKUP(B1507,辅助信息!E:J,6,FALSE)</f>
        <v>优先威钢发货,我方卸车,新老国标钢厂不加价可直发，因陕钢多次出现磅差，项目拒绝使用</v>
      </c>
      <c r="M1507" s="79">
        <v>45787</v>
      </c>
      <c r="O1507" s="49">
        <f ca="1" t="shared" si="76"/>
        <v>0</v>
      </c>
      <c r="P1507" s="49">
        <f ca="1" t="shared" si="75"/>
        <v>49</v>
      </c>
      <c r="Q1507" s="50" t="str">
        <f>VLOOKUP(B1507,辅助信息!E:M,9,FALSE)</f>
        <v>ZTWM-CDGS-XS-2024-0030-华西集采-简州大道</v>
      </c>
      <c r="R1507" s="50" t="str">
        <f>_xlfn._xlws.FILTER(辅助信息!D:D,辅助信息!E:E=B1507)</f>
        <v>华西简阳西城嘉苑</v>
      </c>
    </row>
    <row r="1508" hidden="1" spans="1:18">
      <c r="A1508" s="70"/>
      <c r="B1508" s="28" t="s">
        <v>81</v>
      </c>
      <c r="C1508" s="58">
        <v>45787</v>
      </c>
      <c r="D1508" s="28" t="str">
        <f>VLOOKUP(B1508,辅助信息!E:K,7,FALSE)</f>
        <v>JWDDCD2025060900080</v>
      </c>
      <c r="E1508" s="28" t="str">
        <f>VLOOKUP(F1508,辅助信息!A:B,2,FALSE)</f>
        <v>螺纹钢</v>
      </c>
      <c r="F1508" s="28" t="s">
        <v>19</v>
      </c>
      <c r="G1508" s="24">
        <v>14</v>
      </c>
      <c r="H1508" s="24">
        <f>_xlfn.XLOOKUP(C1508&amp;F1508&amp;I1508&amp;J1508,'[1]2025年已发货'!$F:$F&amp;'[1]2025年已发货'!$C:$C&amp;'[1]2025年已发货'!$G:$G&amp;'[1]2025年已发货'!$H:$H,'[1]2025年已发货'!$E:$E,"未发货")</f>
        <v>14</v>
      </c>
      <c r="I1508" s="28" t="str">
        <f>VLOOKUP(B1508,辅助信息!E:I,3,FALSE)</f>
        <v>（华西简阳西城嘉苑）四川省成都市简阳市简城街道高屋村</v>
      </c>
      <c r="J1508" s="28" t="str">
        <f>VLOOKUP(B1508,辅助信息!E:I,4,FALSE)</f>
        <v>张瀚镭</v>
      </c>
      <c r="K1508" s="28">
        <f>VLOOKUP(J1508,辅助信息!H:I,2,FALSE)</f>
        <v>15884666220</v>
      </c>
      <c r="L1508" s="96" t="str">
        <f>VLOOKUP(B1508,辅助信息!E:J,6,FALSE)</f>
        <v>优先威钢发货,我方卸车,新老国标钢厂不加价可直发，因陕钢多次出现磅差，项目拒绝使用</v>
      </c>
      <c r="M1508" s="79">
        <v>45787</v>
      </c>
      <c r="O1508" s="49">
        <f ca="1" t="shared" si="76"/>
        <v>0</v>
      </c>
      <c r="P1508" s="49">
        <f ca="1" t="shared" si="75"/>
        <v>49</v>
      </c>
      <c r="Q1508" s="50" t="str">
        <f>VLOOKUP(B1508,辅助信息!E:M,9,FALSE)</f>
        <v>ZTWM-CDGS-XS-2024-0030-华西集采-简州大道</v>
      </c>
      <c r="R1508" s="50" t="str">
        <f>_xlfn._xlws.FILTER(辅助信息!D:D,辅助信息!E:E=B1508)</f>
        <v>华西简阳西城嘉苑</v>
      </c>
    </row>
    <row r="1509" hidden="1" spans="1:18">
      <c r="A1509" s="70"/>
      <c r="B1509" s="28" t="s">
        <v>81</v>
      </c>
      <c r="C1509" s="58">
        <v>45787</v>
      </c>
      <c r="D1509" s="28" t="str">
        <f>VLOOKUP(B1509,辅助信息!E:K,7,FALSE)</f>
        <v>JWDDCD2025060900080</v>
      </c>
      <c r="E1509" s="28" t="str">
        <f>VLOOKUP(F1509,辅助信息!A:B,2,FALSE)</f>
        <v>螺纹钢</v>
      </c>
      <c r="F1509" s="28" t="s">
        <v>32</v>
      </c>
      <c r="G1509" s="24">
        <v>58.5</v>
      </c>
      <c r="H1509" s="24">
        <f>_xlfn.XLOOKUP(C1509&amp;F1509&amp;I1509&amp;J1509,'[1]2025年已发货'!$F:$F&amp;'[1]2025年已发货'!$C:$C&amp;'[1]2025年已发货'!$G:$G&amp;'[1]2025年已发货'!$H:$H,'[1]2025年已发货'!$E:$E,"未发货")</f>
        <v>57</v>
      </c>
      <c r="I1509" s="28" t="str">
        <f>VLOOKUP(B1509,辅助信息!E:I,3,FALSE)</f>
        <v>（华西简阳西城嘉苑）四川省成都市简阳市简城街道高屋村</v>
      </c>
      <c r="J1509" s="28" t="str">
        <f>VLOOKUP(B1509,辅助信息!E:I,4,FALSE)</f>
        <v>张瀚镭</v>
      </c>
      <c r="K1509" s="28">
        <f>VLOOKUP(J1509,辅助信息!H:I,2,FALSE)</f>
        <v>15884666220</v>
      </c>
      <c r="L1509" s="96" t="str">
        <f>VLOOKUP(B1509,辅助信息!E:J,6,FALSE)</f>
        <v>优先威钢发货,我方卸车,新老国标钢厂不加价可直发，因陕钢多次出现磅差，项目拒绝使用</v>
      </c>
      <c r="M1509" s="79">
        <v>45787</v>
      </c>
      <c r="O1509" s="49">
        <f ca="1" t="shared" si="76"/>
        <v>0</v>
      </c>
      <c r="P1509" s="49">
        <f ca="1" t="shared" si="75"/>
        <v>49</v>
      </c>
      <c r="Q1509" s="50" t="str">
        <f>VLOOKUP(B1509,辅助信息!E:M,9,FALSE)</f>
        <v>ZTWM-CDGS-XS-2024-0030-华西集采-简州大道</v>
      </c>
      <c r="R1509" s="50" t="str">
        <f>_xlfn._xlws.FILTER(辅助信息!D:D,辅助信息!E:E=B1509)</f>
        <v>华西简阳西城嘉苑</v>
      </c>
    </row>
    <row r="1510" hidden="1" spans="1:18">
      <c r="A1510" s="70"/>
      <c r="B1510" s="28" t="s">
        <v>81</v>
      </c>
      <c r="C1510" s="58">
        <v>45787</v>
      </c>
      <c r="D1510" s="28" t="str">
        <f>VLOOKUP(B1510,辅助信息!E:K,7,FALSE)</f>
        <v>JWDDCD2025060900080</v>
      </c>
      <c r="E1510" s="28" t="str">
        <f>VLOOKUP(F1510,辅助信息!A:B,2,FALSE)</f>
        <v>螺纹钢</v>
      </c>
      <c r="F1510" s="28" t="s">
        <v>30</v>
      </c>
      <c r="G1510" s="24">
        <v>59</v>
      </c>
      <c r="H1510" s="24" t="str">
        <f>_xlfn.XLOOKUP(C1510&amp;F1510&amp;I1510&amp;J1510,'[1]2025年已发货'!$F:$F&amp;'[1]2025年已发货'!$C:$C&amp;'[1]2025年已发货'!$G:$G&amp;'[1]2025年已发货'!$H:$H,'[1]2025年已发货'!$E:$E,"未发货")</f>
        <v>未发货</v>
      </c>
      <c r="I1510" s="28" t="str">
        <f>VLOOKUP(B1510,辅助信息!E:I,3,FALSE)</f>
        <v>（华西简阳西城嘉苑）四川省成都市简阳市简城街道高屋村</v>
      </c>
      <c r="J1510" s="28" t="str">
        <f>VLOOKUP(B1510,辅助信息!E:I,4,FALSE)</f>
        <v>张瀚镭</v>
      </c>
      <c r="K1510" s="28">
        <f>VLOOKUP(J1510,辅助信息!H:I,2,FALSE)</f>
        <v>15884666220</v>
      </c>
      <c r="L1510" s="96" t="str">
        <f>VLOOKUP(B1510,辅助信息!E:J,6,FALSE)</f>
        <v>优先威钢发货,我方卸车,新老国标钢厂不加价可直发，因陕钢多次出现磅差，项目拒绝使用</v>
      </c>
      <c r="M1510" s="79">
        <v>45787</v>
      </c>
      <c r="O1510" s="49">
        <f ca="1" t="shared" si="76"/>
        <v>0</v>
      </c>
      <c r="P1510" s="49">
        <f ca="1" t="shared" si="75"/>
        <v>49</v>
      </c>
      <c r="Q1510" s="50" t="str">
        <f>VLOOKUP(B1510,辅助信息!E:M,9,FALSE)</f>
        <v>ZTWM-CDGS-XS-2024-0030-华西集采-简州大道</v>
      </c>
      <c r="R1510" s="50" t="str">
        <f>_xlfn._xlws.FILTER(辅助信息!D:D,辅助信息!E:E=B1510)</f>
        <v>华西简阳西城嘉苑</v>
      </c>
    </row>
    <row r="1511" hidden="1" spans="1:18">
      <c r="A1511" s="70"/>
      <c r="B1511" s="28" t="s">
        <v>81</v>
      </c>
      <c r="C1511" s="58">
        <v>45787</v>
      </c>
      <c r="D1511" s="28" t="str">
        <f>VLOOKUP(B1511,辅助信息!E:K,7,FALSE)</f>
        <v>JWDDCD2025060900080</v>
      </c>
      <c r="E1511" s="28" t="str">
        <f>VLOOKUP(F1511,辅助信息!A:B,2,FALSE)</f>
        <v>螺纹钢</v>
      </c>
      <c r="F1511" s="28" t="s">
        <v>33</v>
      </c>
      <c r="G1511" s="24">
        <v>25.5</v>
      </c>
      <c r="H1511" s="24" t="str">
        <f>_xlfn.XLOOKUP(C1511&amp;F1511&amp;I1511&amp;J1511,'[1]2025年已发货'!$F:$F&amp;'[1]2025年已发货'!$C:$C&amp;'[1]2025年已发货'!$G:$G&amp;'[1]2025年已发货'!$H:$H,'[1]2025年已发货'!$E:$E,"未发货")</f>
        <v>未发货</v>
      </c>
      <c r="I1511" s="28" t="str">
        <f>VLOOKUP(B1511,辅助信息!E:I,3,FALSE)</f>
        <v>（华西简阳西城嘉苑）四川省成都市简阳市简城街道高屋村</v>
      </c>
      <c r="J1511" s="28" t="str">
        <f>VLOOKUP(B1511,辅助信息!E:I,4,FALSE)</f>
        <v>张瀚镭</v>
      </c>
      <c r="K1511" s="28">
        <f>VLOOKUP(J1511,辅助信息!H:I,2,FALSE)</f>
        <v>15884666220</v>
      </c>
      <c r="L1511" s="96" t="str">
        <f>VLOOKUP(B1511,辅助信息!E:J,6,FALSE)</f>
        <v>优先威钢发货,我方卸车,新老国标钢厂不加价可直发，因陕钢多次出现磅差，项目拒绝使用</v>
      </c>
      <c r="M1511" s="79">
        <v>45787</v>
      </c>
      <c r="O1511" s="49">
        <f ca="1" t="shared" si="76"/>
        <v>0</v>
      </c>
      <c r="P1511" s="49">
        <f ca="1" t="shared" si="75"/>
        <v>49</v>
      </c>
      <c r="Q1511" s="50" t="str">
        <f>VLOOKUP(B1511,辅助信息!E:M,9,FALSE)</f>
        <v>ZTWM-CDGS-XS-2024-0030-华西集采-简州大道</v>
      </c>
      <c r="R1511" s="50" t="str">
        <f>_xlfn._xlws.FILTER(辅助信息!D:D,辅助信息!E:E=B1511)</f>
        <v>华西简阳西城嘉苑</v>
      </c>
    </row>
    <row r="1512" hidden="1" spans="1:18">
      <c r="A1512" s="70"/>
      <c r="B1512" s="28" t="s">
        <v>81</v>
      </c>
      <c r="C1512" s="58">
        <v>45787</v>
      </c>
      <c r="D1512" s="28" t="str">
        <f>VLOOKUP(B1512,辅助信息!E:K,7,FALSE)</f>
        <v>JWDDCD2025060900080</v>
      </c>
      <c r="E1512" s="28" t="str">
        <f>VLOOKUP(F1512,辅助信息!A:B,2,FALSE)</f>
        <v>螺纹钢</v>
      </c>
      <c r="F1512" s="28" t="s">
        <v>28</v>
      </c>
      <c r="G1512" s="24">
        <v>7</v>
      </c>
      <c r="H1512" s="24" t="str">
        <f>_xlfn.XLOOKUP(C1512&amp;F1512&amp;I1512&amp;J1512,'[1]2025年已发货'!$F:$F&amp;'[1]2025年已发货'!$C:$C&amp;'[1]2025年已发货'!$G:$G&amp;'[1]2025年已发货'!$H:$H,'[1]2025年已发货'!$E:$E,"未发货")</f>
        <v>未发货</v>
      </c>
      <c r="I1512" s="28" t="str">
        <f>VLOOKUP(B1512,辅助信息!E:I,3,FALSE)</f>
        <v>（华西简阳西城嘉苑）四川省成都市简阳市简城街道高屋村</v>
      </c>
      <c r="J1512" s="28" t="str">
        <f>VLOOKUP(B1512,辅助信息!E:I,4,FALSE)</f>
        <v>张瀚镭</v>
      </c>
      <c r="K1512" s="28">
        <f>VLOOKUP(J1512,辅助信息!H:I,2,FALSE)</f>
        <v>15884666220</v>
      </c>
      <c r="L1512" s="96" t="str">
        <f>VLOOKUP(B1512,辅助信息!E:J,6,FALSE)</f>
        <v>优先威钢发货,我方卸车,新老国标钢厂不加价可直发，因陕钢多次出现磅差，项目拒绝使用</v>
      </c>
      <c r="M1512" s="79">
        <v>45787</v>
      </c>
      <c r="O1512" s="49">
        <f ca="1" t="shared" si="76"/>
        <v>0</v>
      </c>
      <c r="P1512" s="49">
        <f ca="1" t="shared" si="75"/>
        <v>49</v>
      </c>
      <c r="Q1512" s="50" t="str">
        <f>VLOOKUP(B1512,辅助信息!E:M,9,FALSE)</f>
        <v>ZTWM-CDGS-XS-2024-0030-华西集采-简州大道</v>
      </c>
      <c r="R1512" s="50" t="str">
        <f>_xlfn._xlws.FILTER(辅助信息!D:D,辅助信息!E:E=B1512)</f>
        <v>华西简阳西城嘉苑</v>
      </c>
    </row>
    <row r="1513" hidden="1" spans="1:18">
      <c r="A1513" s="70"/>
      <c r="B1513" s="28" t="s">
        <v>81</v>
      </c>
      <c r="C1513" s="58">
        <v>45787</v>
      </c>
      <c r="D1513" s="28" t="str">
        <f>VLOOKUP(B1513,辅助信息!E:K,7,FALSE)</f>
        <v>JWDDCD2025060900080</v>
      </c>
      <c r="E1513" s="28" t="str">
        <f>VLOOKUP(F1513,辅助信息!A:B,2,FALSE)</f>
        <v>螺纹钢</v>
      </c>
      <c r="F1513" s="28" t="s">
        <v>18</v>
      </c>
      <c r="G1513" s="24">
        <v>14.5</v>
      </c>
      <c r="H1513" s="24" t="str">
        <f>_xlfn.XLOOKUP(C1513&amp;F1513&amp;I1513&amp;J1513,'[1]2025年已发货'!$F:$F&amp;'[1]2025年已发货'!$C:$C&amp;'[1]2025年已发货'!$G:$G&amp;'[1]2025年已发货'!$H:$H,'[1]2025年已发货'!$E:$E,"未发货")</f>
        <v>未发货</v>
      </c>
      <c r="I1513" s="28" t="str">
        <f>VLOOKUP(B1513,辅助信息!E:I,3,FALSE)</f>
        <v>（华西简阳西城嘉苑）四川省成都市简阳市简城街道高屋村</v>
      </c>
      <c r="J1513" s="28" t="str">
        <f>VLOOKUP(B1513,辅助信息!E:I,4,FALSE)</f>
        <v>张瀚镭</v>
      </c>
      <c r="K1513" s="28">
        <f>VLOOKUP(J1513,辅助信息!H:I,2,FALSE)</f>
        <v>15884666220</v>
      </c>
      <c r="L1513" s="96" t="str">
        <f>VLOOKUP(B1513,辅助信息!E:J,6,FALSE)</f>
        <v>优先威钢发货,我方卸车,新老国标钢厂不加价可直发，因陕钢多次出现磅差，项目拒绝使用</v>
      </c>
      <c r="M1513" s="79">
        <v>45787</v>
      </c>
      <c r="O1513" s="49">
        <f ca="1" t="shared" si="76"/>
        <v>0</v>
      </c>
      <c r="P1513" s="49">
        <f ca="1" t="shared" si="75"/>
        <v>49</v>
      </c>
      <c r="Q1513" s="50" t="str">
        <f>VLOOKUP(B1513,辅助信息!E:M,9,FALSE)</f>
        <v>ZTWM-CDGS-XS-2024-0030-华西集采-简州大道</v>
      </c>
      <c r="R1513" s="50" t="str">
        <f>_xlfn._xlws.FILTER(辅助信息!D:D,辅助信息!E:E=B1513)</f>
        <v>华西简阳西城嘉苑</v>
      </c>
    </row>
    <row r="1514" hidden="1" spans="1:18">
      <c r="A1514" s="70"/>
      <c r="B1514" s="28" t="s">
        <v>81</v>
      </c>
      <c r="C1514" s="58">
        <v>45787</v>
      </c>
      <c r="D1514" s="28" t="str">
        <f>VLOOKUP(B1514,辅助信息!E:K,7,FALSE)</f>
        <v>JWDDCD2025060900080</v>
      </c>
      <c r="E1514" s="28" t="str">
        <f>VLOOKUP(F1514,辅助信息!A:B,2,FALSE)</f>
        <v>螺纹钢</v>
      </c>
      <c r="F1514" s="28" t="s">
        <v>66</v>
      </c>
      <c r="G1514" s="24">
        <v>2.5</v>
      </c>
      <c r="H1514" s="24">
        <f>_xlfn.XLOOKUP(C1514&amp;F1514&amp;I1514&amp;J1514,'[1]2025年已发货'!$F:$F&amp;'[1]2025年已发货'!$C:$C&amp;'[1]2025年已发货'!$G:$G&amp;'[1]2025年已发货'!$H:$H,'[1]2025年已发货'!$E:$E,"未发货")</f>
        <v>3</v>
      </c>
      <c r="I1514" s="28" t="str">
        <f>VLOOKUP(B1514,辅助信息!E:I,3,FALSE)</f>
        <v>（华西简阳西城嘉苑）四川省成都市简阳市简城街道高屋村</v>
      </c>
      <c r="J1514" s="28" t="str">
        <f>VLOOKUP(B1514,辅助信息!E:I,4,FALSE)</f>
        <v>张瀚镭</v>
      </c>
      <c r="K1514" s="28">
        <f>VLOOKUP(J1514,辅助信息!H:I,2,FALSE)</f>
        <v>15884666220</v>
      </c>
      <c r="L1514" s="96" t="str">
        <f>VLOOKUP(B1514,辅助信息!E:J,6,FALSE)</f>
        <v>优先威钢发货,我方卸车,新老国标钢厂不加价可直发，因陕钢多次出现磅差，项目拒绝使用</v>
      </c>
      <c r="M1514" s="79">
        <v>45788</v>
      </c>
      <c r="O1514" s="49">
        <f ca="1" t="shared" si="76"/>
        <v>0</v>
      </c>
      <c r="P1514" s="49">
        <f ca="1" t="shared" si="75"/>
        <v>48</v>
      </c>
      <c r="Q1514" s="50" t="str">
        <f>VLOOKUP(B1514,辅助信息!E:M,9,FALSE)</f>
        <v>ZTWM-CDGS-XS-2024-0030-华西集采-简州大道</v>
      </c>
      <c r="R1514" s="50" t="str">
        <f>_xlfn._xlws.FILTER(辅助信息!D:D,辅助信息!E:E=B1514)</f>
        <v>华西简阳西城嘉苑</v>
      </c>
    </row>
    <row r="1515" hidden="1" spans="1:18">
      <c r="A1515" s="70"/>
      <c r="B1515" s="28" t="s">
        <v>81</v>
      </c>
      <c r="C1515" s="58">
        <v>45787</v>
      </c>
      <c r="D1515" s="28" t="str">
        <f>VLOOKUP(B1515,辅助信息!E:K,7,FALSE)</f>
        <v>JWDDCD2025060900080</v>
      </c>
      <c r="E1515" s="28" t="str">
        <f>VLOOKUP(F1515,辅助信息!A:B,2,FALSE)</f>
        <v>螺纹钢</v>
      </c>
      <c r="F1515" s="28" t="s">
        <v>82</v>
      </c>
      <c r="G1515" s="24">
        <v>2.5</v>
      </c>
      <c r="H1515" s="24">
        <f>_xlfn.XLOOKUP(C1515&amp;F1515&amp;I1515&amp;J1515,'[1]2025年已发货'!$F:$F&amp;'[1]2025年已发货'!$C:$C&amp;'[1]2025年已发货'!$G:$G&amp;'[1]2025年已发货'!$H:$H,'[1]2025年已发货'!$E:$E,"未发货")</f>
        <v>3</v>
      </c>
      <c r="I1515" s="28" t="str">
        <f>VLOOKUP(B1515,辅助信息!E:I,3,FALSE)</f>
        <v>（华西简阳西城嘉苑）四川省成都市简阳市简城街道高屋村</v>
      </c>
      <c r="J1515" s="28" t="str">
        <f>VLOOKUP(B1515,辅助信息!E:I,4,FALSE)</f>
        <v>张瀚镭</v>
      </c>
      <c r="K1515" s="28">
        <f>VLOOKUP(J1515,辅助信息!H:I,2,FALSE)</f>
        <v>15884666220</v>
      </c>
      <c r="L1515" s="96" t="str">
        <f>VLOOKUP(B1515,辅助信息!E:J,6,FALSE)</f>
        <v>优先威钢发货,我方卸车,新老国标钢厂不加价可直发，因陕钢多次出现磅差，项目拒绝使用</v>
      </c>
      <c r="M1515" s="79">
        <v>45788</v>
      </c>
      <c r="O1515" s="49">
        <f ca="1" t="shared" si="76"/>
        <v>0</v>
      </c>
      <c r="P1515" s="49">
        <f ca="1" t="shared" si="75"/>
        <v>48</v>
      </c>
      <c r="Q1515" s="50" t="str">
        <f>VLOOKUP(B1515,辅助信息!E:M,9,FALSE)</f>
        <v>ZTWM-CDGS-XS-2024-0030-华西集采-简州大道</v>
      </c>
      <c r="R1515" s="50" t="str">
        <f>_xlfn._xlws.FILTER(辅助信息!D:D,辅助信息!E:E=B1515)</f>
        <v>华西简阳西城嘉苑</v>
      </c>
    </row>
    <row r="1516" hidden="1" spans="1:18">
      <c r="A1516" s="70"/>
      <c r="B1516" s="28" t="s">
        <v>81</v>
      </c>
      <c r="C1516" s="58">
        <v>45787</v>
      </c>
      <c r="D1516" s="28" t="str">
        <f>VLOOKUP(B1516,辅助信息!E:K,7,FALSE)</f>
        <v>JWDDCD2025060900080</v>
      </c>
      <c r="E1516" s="28" t="str">
        <f>VLOOKUP(F1516,辅助信息!A:B,2,FALSE)</f>
        <v>螺纹钢</v>
      </c>
      <c r="F1516" s="28" t="s">
        <v>45</v>
      </c>
      <c r="G1516" s="24">
        <v>2.5</v>
      </c>
      <c r="H1516" s="24">
        <f>_xlfn.XLOOKUP(C1516&amp;F1516&amp;I1516&amp;J1516,'[1]2025年已发货'!$F:$F&amp;'[1]2025年已发货'!$C:$C&amp;'[1]2025年已发货'!$G:$G&amp;'[1]2025年已发货'!$H:$H,'[1]2025年已发货'!$E:$E,"未发货")</f>
        <v>3</v>
      </c>
      <c r="I1516" s="28" t="str">
        <f>VLOOKUP(B1516,辅助信息!E:I,3,FALSE)</f>
        <v>（华西简阳西城嘉苑）四川省成都市简阳市简城街道高屋村</v>
      </c>
      <c r="J1516" s="28" t="str">
        <f>VLOOKUP(B1516,辅助信息!E:I,4,FALSE)</f>
        <v>张瀚镭</v>
      </c>
      <c r="K1516" s="28">
        <f>VLOOKUP(J1516,辅助信息!H:I,2,FALSE)</f>
        <v>15884666220</v>
      </c>
      <c r="L1516" s="96" t="str">
        <f>VLOOKUP(B1516,辅助信息!E:J,6,FALSE)</f>
        <v>优先威钢发货,我方卸车,新老国标钢厂不加价可直发，因陕钢多次出现磅差，项目拒绝使用</v>
      </c>
      <c r="M1516" s="79">
        <v>45788</v>
      </c>
      <c r="O1516" s="49">
        <f ca="1" t="shared" si="76"/>
        <v>0</v>
      </c>
      <c r="P1516" s="49">
        <f ca="1" t="shared" si="75"/>
        <v>48</v>
      </c>
      <c r="Q1516" s="50" t="str">
        <f>VLOOKUP(B1516,辅助信息!E:M,9,FALSE)</f>
        <v>ZTWM-CDGS-XS-2024-0030-华西集采-简州大道</v>
      </c>
      <c r="R1516" s="50" t="str">
        <f>_xlfn._xlws.FILTER(辅助信息!D:D,辅助信息!E:E=B1516)</f>
        <v>华西简阳西城嘉苑</v>
      </c>
    </row>
    <row r="1517" hidden="1" spans="1:18">
      <c r="A1517" s="70"/>
      <c r="B1517" s="28" t="s">
        <v>81</v>
      </c>
      <c r="C1517" s="58">
        <v>45787</v>
      </c>
      <c r="D1517" s="28" t="str">
        <f>VLOOKUP(B1517,辅助信息!E:K,7,FALSE)</f>
        <v>JWDDCD2025060900080</v>
      </c>
      <c r="E1517" s="28" t="str">
        <f>VLOOKUP(F1517,辅助信息!A:B,2,FALSE)</f>
        <v>螺纹钢</v>
      </c>
      <c r="F1517" s="28" t="s">
        <v>21</v>
      </c>
      <c r="G1517" s="24">
        <v>2.5</v>
      </c>
      <c r="H1517" s="24" t="str">
        <f>_xlfn.XLOOKUP(C1517&amp;F1517&amp;I1517&amp;J1517,'[1]2025年已发货'!$F:$F&amp;'[1]2025年已发货'!$C:$C&amp;'[1]2025年已发货'!$G:$G&amp;'[1]2025年已发货'!$H:$H,'[1]2025年已发货'!$E:$E,"未发货")</f>
        <v>未发货</v>
      </c>
      <c r="I1517" s="28" t="str">
        <f>VLOOKUP(B1517,辅助信息!E:I,3,FALSE)</f>
        <v>（华西简阳西城嘉苑）四川省成都市简阳市简城街道高屋村</v>
      </c>
      <c r="J1517" s="28" t="str">
        <f>VLOOKUP(B1517,辅助信息!E:I,4,FALSE)</f>
        <v>张瀚镭</v>
      </c>
      <c r="K1517" s="28">
        <f>VLOOKUP(J1517,辅助信息!H:I,2,FALSE)</f>
        <v>15884666220</v>
      </c>
      <c r="L1517" s="96" t="str">
        <f>VLOOKUP(B1517,辅助信息!E:J,6,FALSE)</f>
        <v>优先威钢发货,我方卸车,新老国标钢厂不加价可直发，因陕钢多次出现磅差，项目拒绝使用</v>
      </c>
      <c r="M1517" s="79">
        <v>45788</v>
      </c>
      <c r="O1517" s="49">
        <f ca="1" t="shared" si="76"/>
        <v>0</v>
      </c>
      <c r="P1517" s="49">
        <f ca="1" t="shared" si="75"/>
        <v>48</v>
      </c>
      <c r="Q1517" s="50" t="str">
        <f>VLOOKUP(B1517,辅助信息!E:M,9,FALSE)</f>
        <v>ZTWM-CDGS-XS-2024-0030-华西集采-简州大道</v>
      </c>
      <c r="R1517" s="50" t="str">
        <f>_xlfn._xlws.FILTER(辅助信息!D:D,辅助信息!E:E=B1517)</f>
        <v>华西简阳西城嘉苑</v>
      </c>
    </row>
    <row r="1518" hidden="1" spans="1:18">
      <c r="A1518" s="70"/>
      <c r="B1518" s="28" t="s">
        <v>81</v>
      </c>
      <c r="C1518" s="58">
        <v>45787</v>
      </c>
      <c r="D1518" s="28" t="str">
        <f>VLOOKUP(B1518,辅助信息!E:K,7,FALSE)</f>
        <v>JWDDCD2025060900080</v>
      </c>
      <c r="E1518" s="28" t="str">
        <f>VLOOKUP(F1518,辅助信息!A:B,2,FALSE)</f>
        <v>螺纹钢</v>
      </c>
      <c r="F1518" s="28" t="s">
        <v>58</v>
      </c>
      <c r="G1518" s="24">
        <v>3.5</v>
      </c>
      <c r="H1518" s="24">
        <f>_xlfn.XLOOKUP(C1518&amp;F1518&amp;I1518&amp;J1518,'[1]2025年已发货'!$F:$F&amp;'[1]2025年已发货'!$C:$C&amp;'[1]2025年已发货'!$G:$G&amp;'[1]2025年已发货'!$H:$H,'[1]2025年已发货'!$E:$E,"未发货")</f>
        <v>3</v>
      </c>
      <c r="I1518" s="28" t="str">
        <f>VLOOKUP(B1518,辅助信息!E:I,3,FALSE)</f>
        <v>（华西简阳西城嘉苑）四川省成都市简阳市简城街道高屋村</v>
      </c>
      <c r="J1518" s="28" t="str">
        <f>VLOOKUP(B1518,辅助信息!E:I,4,FALSE)</f>
        <v>张瀚镭</v>
      </c>
      <c r="K1518" s="28">
        <f>VLOOKUP(J1518,辅助信息!H:I,2,FALSE)</f>
        <v>15884666220</v>
      </c>
      <c r="L1518" s="96" t="str">
        <f>VLOOKUP(B1518,辅助信息!E:J,6,FALSE)</f>
        <v>优先威钢发货,我方卸车,新老国标钢厂不加价可直发，因陕钢多次出现磅差，项目拒绝使用</v>
      </c>
      <c r="M1518" s="79">
        <v>45788</v>
      </c>
      <c r="O1518" s="49">
        <f ca="1" t="shared" si="76"/>
        <v>0</v>
      </c>
      <c r="P1518" s="49">
        <f ca="1" t="shared" si="75"/>
        <v>48</v>
      </c>
      <c r="Q1518" s="50" t="str">
        <f>VLOOKUP(B1518,辅助信息!E:M,9,FALSE)</f>
        <v>ZTWM-CDGS-XS-2024-0030-华西集采-简州大道</v>
      </c>
      <c r="R1518" s="50" t="str">
        <f>_xlfn._xlws.FILTER(辅助信息!D:D,辅助信息!E:E=B1518)</f>
        <v>华西简阳西城嘉苑</v>
      </c>
    </row>
    <row r="1519" hidden="1" spans="1:18">
      <c r="A1519" s="70"/>
      <c r="B1519" s="28" t="s">
        <v>81</v>
      </c>
      <c r="C1519" s="58">
        <v>45787</v>
      </c>
      <c r="D1519" s="28" t="str">
        <f>VLOOKUP(B1519,辅助信息!E:K,7,FALSE)</f>
        <v>JWDDCD2025060900080</v>
      </c>
      <c r="E1519" s="28" t="str">
        <f>VLOOKUP(F1519,辅助信息!A:B,2,FALSE)</f>
        <v>螺纹钢</v>
      </c>
      <c r="F1519" s="28" t="s">
        <v>46</v>
      </c>
      <c r="G1519" s="24">
        <v>8.5</v>
      </c>
      <c r="H1519" s="24" t="str">
        <f>_xlfn.XLOOKUP(C1519&amp;F1519&amp;I1519&amp;J1519,'[1]2025年已发货'!$F:$F&amp;'[1]2025年已发货'!$C:$C&amp;'[1]2025年已发货'!$G:$G&amp;'[1]2025年已发货'!$H:$H,'[1]2025年已发货'!$E:$E,"未发货")</f>
        <v>未发货</v>
      </c>
      <c r="I1519" s="28" t="str">
        <f>VLOOKUP(B1519,辅助信息!E:I,3,FALSE)</f>
        <v>（华西简阳西城嘉苑）四川省成都市简阳市简城街道高屋村</v>
      </c>
      <c r="J1519" s="28" t="str">
        <f>VLOOKUP(B1519,辅助信息!E:I,4,FALSE)</f>
        <v>张瀚镭</v>
      </c>
      <c r="K1519" s="28">
        <f>VLOOKUP(J1519,辅助信息!H:I,2,FALSE)</f>
        <v>15884666220</v>
      </c>
      <c r="L1519" s="96" t="str">
        <f>VLOOKUP(B1519,辅助信息!E:J,6,FALSE)</f>
        <v>优先威钢发货,我方卸车,新老国标钢厂不加价可直发，因陕钢多次出现磅差，项目拒绝使用</v>
      </c>
      <c r="M1519" s="79">
        <v>45788</v>
      </c>
      <c r="O1519" s="49">
        <f ca="1" t="shared" si="76"/>
        <v>0</v>
      </c>
      <c r="P1519" s="49">
        <f ca="1" t="shared" si="75"/>
        <v>48</v>
      </c>
      <c r="Q1519" s="50" t="str">
        <f>VLOOKUP(B1519,辅助信息!E:M,9,FALSE)</f>
        <v>ZTWM-CDGS-XS-2024-0030-华西集采-简州大道</v>
      </c>
      <c r="R1519" s="50" t="str">
        <f>_xlfn._xlws.FILTER(辅助信息!D:D,辅助信息!E:E=B1519)</f>
        <v>华西简阳西城嘉苑</v>
      </c>
    </row>
    <row r="1520" hidden="1" spans="1:18">
      <c r="A1520" s="70"/>
      <c r="B1520" s="28" t="s">
        <v>81</v>
      </c>
      <c r="C1520" s="58">
        <v>45787</v>
      </c>
      <c r="D1520" s="28" t="str">
        <f>VLOOKUP(B1520,辅助信息!E:K,7,FALSE)</f>
        <v>JWDDCD2025060900080</v>
      </c>
      <c r="E1520" s="28" t="str">
        <f>VLOOKUP(F1520,辅助信息!A:B,2,FALSE)</f>
        <v>螺纹钢</v>
      </c>
      <c r="F1520" s="28" t="s">
        <v>22</v>
      </c>
      <c r="G1520" s="24">
        <v>4.5</v>
      </c>
      <c r="H1520" s="24">
        <f>_xlfn.XLOOKUP(C1520&amp;F1520&amp;I1520&amp;J1520,'[1]2025年已发货'!$F:$F&amp;'[1]2025年已发货'!$C:$C&amp;'[1]2025年已发货'!$G:$G&amp;'[1]2025年已发货'!$H:$H,'[1]2025年已发货'!$E:$E,"未发货")</f>
        <v>3</v>
      </c>
      <c r="I1520" s="28" t="str">
        <f>VLOOKUP(B1520,辅助信息!E:I,3,FALSE)</f>
        <v>（华西简阳西城嘉苑）四川省成都市简阳市简城街道高屋村</v>
      </c>
      <c r="J1520" s="28" t="str">
        <f>VLOOKUP(B1520,辅助信息!E:I,4,FALSE)</f>
        <v>张瀚镭</v>
      </c>
      <c r="K1520" s="28">
        <f>VLOOKUP(J1520,辅助信息!H:I,2,FALSE)</f>
        <v>15884666220</v>
      </c>
      <c r="L1520" s="96" t="str">
        <f>VLOOKUP(B1520,辅助信息!E:J,6,FALSE)</f>
        <v>优先威钢发货,我方卸车,新老国标钢厂不加价可直发，因陕钢多次出现磅差，项目拒绝使用</v>
      </c>
      <c r="M1520" s="79">
        <v>45788</v>
      </c>
      <c r="O1520" s="49">
        <f ca="1" t="shared" si="76"/>
        <v>0</v>
      </c>
      <c r="P1520" s="49">
        <f ca="1" t="shared" ref="P1520:P1570" si="77">IF(M1520="","",IF(N1520&lt;&gt;"",MAX(N1520-M1520,0),IF(TODAY()&gt;M1520,TODAY()-M1520,0)))</f>
        <v>48</v>
      </c>
      <c r="Q1520" s="50" t="str">
        <f>VLOOKUP(B1520,辅助信息!E:M,9,FALSE)</f>
        <v>ZTWM-CDGS-XS-2024-0030-华西集采-简州大道</v>
      </c>
      <c r="R1520" s="50" t="str">
        <f>_xlfn._xlws.FILTER(辅助信息!D:D,辅助信息!E:E=B1520)</f>
        <v>华西简阳西城嘉苑</v>
      </c>
    </row>
    <row r="1521" hidden="1" spans="1:18">
      <c r="A1521" s="70" t="s">
        <v>100</v>
      </c>
      <c r="B1521" s="28" t="s">
        <v>31</v>
      </c>
      <c r="C1521" s="58">
        <v>45787</v>
      </c>
      <c r="D1521" s="28" t="str">
        <f>VLOOKUP(B1521,辅助信息!E:K,7,FALSE)</f>
        <v>JWDDCD2024121000136</v>
      </c>
      <c r="E1521" s="28" t="str">
        <f>VLOOKUP(F1521,辅助信息!A:B,2,FALSE)</f>
        <v>盘螺</v>
      </c>
      <c r="F1521" s="28" t="s">
        <v>49</v>
      </c>
      <c r="G1521" s="24">
        <v>35</v>
      </c>
      <c r="H1521" s="24" t="str">
        <f>_xlfn.XLOOKUP(C1521&amp;F1521&amp;I1521&amp;J1521,'[1]2025年已发货'!$F:$F&amp;'[1]2025年已发货'!$C:$C&amp;'[1]2025年已发货'!$G:$G&amp;'[1]2025年已发货'!$H:$H,'[1]2025年已发货'!$E:$E,"未发货")</f>
        <v>未发货</v>
      </c>
      <c r="I1521" s="28" t="str">
        <f>VLOOKUP(B1521,辅助信息!E:I,3,FALSE)</f>
        <v>（四川商建-射洪城乡一体化项目）遂宁市射洪市忠新幼儿园北侧约220米新溪小区</v>
      </c>
      <c r="J1521" s="28" t="str">
        <f>VLOOKUP(B1521,辅助信息!E:I,4,FALSE)</f>
        <v>柏子刚</v>
      </c>
      <c r="K1521" s="28">
        <f>VLOOKUP(J1521,辅助信息!H:I,2,FALSE)</f>
        <v>15692885305</v>
      </c>
      <c r="L1521" s="96" t="str">
        <f>VLOOKUP(B1521,辅助信息!E:J,6,FALSE)</f>
        <v>提前联系到场规格及数量</v>
      </c>
      <c r="M1521" s="79">
        <v>45788</v>
      </c>
      <c r="O1521" s="49">
        <f ca="1" t="shared" si="76"/>
        <v>0</v>
      </c>
      <c r="P1521" s="49">
        <f ca="1" t="shared" si="77"/>
        <v>48</v>
      </c>
      <c r="Q1521" s="50" t="str">
        <f>VLOOKUP(B1521,辅助信息!E:M,9,FALSE)</f>
        <v>ZTWM-CDGS-XS-2024-0179-四川商投-射洪城乡一体化建设项目</v>
      </c>
      <c r="R1521" s="50" t="str">
        <f>_xlfn._xlws.FILTER(辅助信息!D:D,辅助信息!E:E=B1521)</f>
        <v>四川商建
射洪城乡一体化项目</v>
      </c>
    </row>
    <row r="1522" hidden="1" spans="2:18">
      <c r="B1522" s="28" t="s">
        <v>150</v>
      </c>
      <c r="C1522" s="58">
        <v>45787</v>
      </c>
      <c r="D1522" s="28" t="str">
        <f>VLOOKUP(B1522,辅助信息!E:K,7,FALSE)</f>
        <v>JWDDCD2025050800101</v>
      </c>
      <c r="E1522" s="28" t="str">
        <f>VLOOKUP(F1522,辅助信息!A:B,2,FALSE)</f>
        <v>螺纹钢</v>
      </c>
      <c r="F1522" s="28" t="s">
        <v>28</v>
      </c>
      <c r="G1522" s="24">
        <v>27</v>
      </c>
      <c r="H1522" s="24" t="str">
        <f>_xlfn.XLOOKUP(C1522&amp;F1522&amp;I1522&amp;J1522,'[1]2025年已发货'!$F:$F&amp;'[1]2025年已发货'!$C:$C&amp;'[1]2025年已发货'!$G:$G&amp;'[1]2025年已发货'!$H:$H,'[1]2025年已发货'!$E:$E,"未发货")</f>
        <v>未发货</v>
      </c>
      <c r="I1522" s="28" t="str">
        <f>VLOOKUP(B1522,辅助信息!E:I,3,FALSE)</f>
        <v>(中铁科研院宜宾泥溪项目)中铁科研院集团有限公司宜宾市泥溪东互通式立交下穿成贵客专铁路工程项目钢筋加工厂</v>
      </c>
      <c r="J1522" s="28" t="str">
        <f>VLOOKUP(B1522,辅助信息!E:I,4,FALSE)</f>
        <v>蔡鹏</v>
      </c>
      <c r="K1522" s="28">
        <f>VLOOKUP(J1522,辅助信息!H:I,2,FALSE)</f>
        <v>19130850820</v>
      </c>
      <c r="L1522" s="96" t="str">
        <f>VLOOKUP(B1522,辅助信息!E:J,6,FALSE)</f>
        <v>装货前联系收货人核实到场规格，货物最下面用方木垫下方便卸货</v>
      </c>
      <c r="M1522" s="79">
        <v>45792</v>
      </c>
      <c r="O1522" s="49">
        <f ca="1" t="shared" ref="O1522:O1570" si="78">IF(OR(M1522="",N1522&lt;&gt;""),"",MAX(M1522-TODAY(),0))</f>
        <v>0</v>
      </c>
      <c r="P1522" s="49">
        <f ca="1" t="shared" si="77"/>
        <v>44</v>
      </c>
      <c r="Q1522" s="50" t="str">
        <f>VLOOKUP(B1522,辅助信息!E:M,9,FALSE)</f>
        <v>ZTWM-CDGS-XS-2025-0050-中铁科研院-宜宾泥溪项目</v>
      </c>
      <c r="R1522" s="50" t="str">
        <f>_xlfn._xlws.FILTER(辅助信息!D:D,辅助信息!E:E=B1522)</f>
        <v>中铁科研院宜宾泥溪项目</v>
      </c>
    </row>
    <row r="1523" hidden="1" spans="2:18">
      <c r="B1523" s="28" t="s">
        <v>150</v>
      </c>
      <c r="C1523" s="58">
        <v>45787</v>
      </c>
      <c r="D1523" s="28" t="str">
        <f>VLOOKUP(B1523,辅助信息!E:K,7,FALSE)</f>
        <v>JWDDCD2025050800101</v>
      </c>
      <c r="E1523" s="28" t="str">
        <f>VLOOKUP(F1523,辅助信息!A:B,2,FALSE)</f>
        <v>螺纹钢</v>
      </c>
      <c r="F1523" s="28" t="s">
        <v>65</v>
      </c>
      <c r="G1523" s="24">
        <v>36</v>
      </c>
      <c r="H1523" s="24" t="str">
        <f>_xlfn.XLOOKUP(C1523&amp;F1523&amp;I1523&amp;J1523,'[1]2025年已发货'!$F:$F&amp;'[1]2025年已发货'!$C:$C&amp;'[1]2025年已发货'!$G:$G&amp;'[1]2025年已发货'!$H:$H,'[1]2025年已发货'!$E:$E,"未发货")</f>
        <v>未发货</v>
      </c>
      <c r="I1523" s="28" t="str">
        <f>VLOOKUP(B1523,辅助信息!E:I,3,FALSE)</f>
        <v>(中铁科研院宜宾泥溪项目)中铁科研院集团有限公司宜宾市泥溪东互通式立交下穿成贵客专铁路工程项目钢筋加工厂</v>
      </c>
      <c r="J1523" s="28" t="str">
        <f>VLOOKUP(B1523,辅助信息!E:I,4,FALSE)</f>
        <v>蔡鹏</v>
      </c>
      <c r="K1523" s="28">
        <f>VLOOKUP(J1523,辅助信息!H:I,2,FALSE)</f>
        <v>19130850820</v>
      </c>
      <c r="L1523" s="96" t="str">
        <f>VLOOKUP(B1523,辅助信息!E:J,6,FALSE)</f>
        <v>装货前联系收货人核实到场规格，货物最下面用方木垫下方便卸货</v>
      </c>
      <c r="M1523" s="79">
        <v>45792</v>
      </c>
      <c r="O1523" s="49">
        <f ca="1" t="shared" si="78"/>
        <v>0</v>
      </c>
      <c r="P1523" s="49">
        <f ca="1" t="shared" si="77"/>
        <v>44</v>
      </c>
      <c r="Q1523" s="50" t="str">
        <f>VLOOKUP(B1523,辅助信息!E:M,9,FALSE)</f>
        <v>ZTWM-CDGS-XS-2025-0050-中铁科研院-宜宾泥溪项目</v>
      </c>
      <c r="R1523" s="50" t="str">
        <f>_xlfn._xlws.FILTER(辅助信息!D:D,辅助信息!E:E=B1523)</f>
        <v>中铁科研院宜宾泥溪项目</v>
      </c>
    </row>
    <row r="1524" hidden="1" spans="2:18">
      <c r="B1524" s="28" t="s">
        <v>150</v>
      </c>
      <c r="C1524" s="58">
        <v>45787</v>
      </c>
      <c r="D1524" s="28" t="str">
        <f>VLOOKUP(B1524,辅助信息!E:K,7,FALSE)</f>
        <v>JWDDCD2025050800101</v>
      </c>
      <c r="E1524" s="28" t="str">
        <f>VLOOKUP(F1524,辅助信息!A:B,2,FALSE)</f>
        <v>螺纹钢</v>
      </c>
      <c r="F1524" s="28" t="s">
        <v>32</v>
      </c>
      <c r="G1524" s="24">
        <v>6</v>
      </c>
      <c r="H1524" s="24" t="str">
        <f>_xlfn.XLOOKUP(C1524&amp;F1524&amp;I1524&amp;J1524,'[1]2025年已发货'!$F:$F&amp;'[1]2025年已发货'!$C:$C&amp;'[1]2025年已发货'!$G:$G&amp;'[1]2025年已发货'!$H:$H,'[1]2025年已发货'!$E:$E,"未发货")</f>
        <v>未发货</v>
      </c>
      <c r="I1524" s="28" t="str">
        <f>VLOOKUP(B1524,辅助信息!E:I,3,FALSE)</f>
        <v>(中铁科研院宜宾泥溪项目)中铁科研院集团有限公司宜宾市泥溪东互通式立交下穿成贵客专铁路工程项目钢筋加工厂</v>
      </c>
      <c r="J1524" s="28" t="str">
        <f>VLOOKUP(B1524,辅助信息!E:I,4,FALSE)</f>
        <v>蔡鹏</v>
      </c>
      <c r="K1524" s="28">
        <f>VLOOKUP(J1524,辅助信息!H:I,2,FALSE)</f>
        <v>19130850820</v>
      </c>
      <c r="L1524" s="96" t="str">
        <f>VLOOKUP(B1524,辅助信息!E:J,6,FALSE)</f>
        <v>装货前联系收货人核实到场规格，货物最下面用方木垫下方便卸货</v>
      </c>
      <c r="M1524" s="79">
        <v>45792</v>
      </c>
      <c r="O1524" s="49">
        <f ca="1" t="shared" si="78"/>
        <v>0</v>
      </c>
      <c r="P1524" s="49">
        <f ca="1" t="shared" si="77"/>
        <v>44</v>
      </c>
      <c r="Q1524" s="50" t="str">
        <f>VLOOKUP(B1524,辅助信息!E:M,9,FALSE)</f>
        <v>ZTWM-CDGS-XS-2025-0050-中铁科研院-宜宾泥溪项目</v>
      </c>
      <c r="R1524" s="50" t="str">
        <f>_xlfn._xlws.FILTER(辅助信息!D:D,辅助信息!E:E=B1524)</f>
        <v>中铁科研院宜宾泥溪项目</v>
      </c>
    </row>
    <row r="1525" hidden="1" spans="2:18">
      <c r="B1525" s="28" t="s">
        <v>147</v>
      </c>
      <c r="C1525" s="58">
        <v>45788</v>
      </c>
      <c r="D1525" s="28" t="str">
        <f>VLOOKUP(B1525,辅助信息!E:K,7,FALSE)</f>
        <v>JWDDCD2025052800131</v>
      </c>
      <c r="E1525" s="28" t="str">
        <f>VLOOKUP(F1525,辅助信息!A:B,2,FALSE)</f>
        <v>高线</v>
      </c>
      <c r="F1525" s="28" t="s">
        <v>57</v>
      </c>
      <c r="G1525" s="24">
        <v>7.5</v>
      </c>
      <c r="H1525" s="24" t="str">
        <f>_xlfn.XLOOKUP(C1525&amp;F1525&amp;I1525&amp;J1525,'[1]2025年已发货'!$F:$F&amp;'[1]2025年已发货'!$C:$C&amp;'[1]2025年已发货'!$G:$G&amp;'[1]2025年已发货'!$H:$H,'[1]2025年已发货'!$E:$E,"未发货")</f>
        <v>未发货</v>
      </c>
      <c r="I1525" s="28" t="str">
        <f>VLOOKUP(B1525,辅助信息!E:I,3,FALSE)</f>
        <v>（商投建工达州中医药科技园-4工区-11号楼）达州市通川区达州中医药职业学院犀牛大道北段</v>
      </c>
      <c r="J1525" s="28" t="str">
        <f>VLOOKUP(B1525,辅助信息!E:I,4,FALSE)</f>
        <v>张扬</v>
      </c>
      <c r="K1525" s="28">
        <f>VLOOKUP(J1525,辅助信息!H:I,2,FALSE)</f>
        <v>18381904567</v>
      </c>
      <c r="L1525" s="96" t="str">
        <f>VLOOKUP(B1525,辅助信息!E:J,6,FALSE)</f>
        <v>控制炉批号！多了现场不收！,优先安排达钢,提前联系到场规格及数量</v>
      </c>
      <c r="M1525" s="79">
        <v>45784</v>
      </c>
      <c r="O1525" s="49">
        <f ca="1" t="shared" si="78"/>
        <v>0</v>
      </c>
      <c r="P1525" s="49">
        <f ca="1" t="shared" si="77"/>
        <v>52</v>
      </c>
      <c r="Q1525" s="50" t="str">
        <f>VLOOKUP(B1525,辅助信息!E:M,9,FALSE)</f>
        <v>ZTWM-CDGS-XS-2024-0134-商投建工达州中医药科技成果示范园项目</v>
      </c>
      <c r="R1525" s="50" t="str">
        <f>_xlfn._xlws.FILTER(辅助信息!D:D,辅助信息!E:E=B1525)</f>
        <v>商投建工达州中医药科技园</v>
      </c>
    </row>
    <row r="1526" hidden="1" spans="2:18">
      <c r="B1526" s="28" t="s">
        <v>147</v>
      </c>
      <c r="C1526" s="58">
        <v>45788</v>
      </c>
      <c r="D1526" s="28" t="str">
        <f>VLOOKUP(B1526,辅助信息!E:K,7,FALSE)</f>
        <v>JWDDCD2025052800131</v>
      </c>
      <c r="E1526" s="28" t="str">
        <f>VLOOKUP(F1526,辅助信息!A:B,2,FALSE)</f>
        <v>螺纹钢</v>
      </c>
      <c r="F1526" s="28" t="s">
        <v>30</v>
      </c>
      <c r="G1526" s="24">
        <v>7</v>
      </c>
      <c r="H1526" s="24" t="str">
        <f>_xlfn.XLOOKUP(C1526&amp;F1526&amp;I1526&amp;J1526,'[1]2025年已发货'!$F:$F&amp;'[1]2025年已发货'!$C:$C&amp;'[1]2025年已发货'!$G:$G&amp;'[1]2025年已发货'!$H:$H,'[1]2025年已发货'!$E:$E,"未发货")</f>
        <v>未发货</v>
      </c>
      <c r="I1526" s="28" t="str">
        <f>VLOOKUP(B1526,辅助信息!E:I,3,FALSE)</f>
        <v>（商投建工达州中医药科技园-4工区-11号楼）达州市通川区达州中医药职业学院犀牛大道北段</v>
      </c>
      <c r="J1526" s="28" t="str">
        <f>VLOOKUP(B1526,辅助信息!E:I,4,FALSE)</f>
        <v>张扬</v>
      </c>
      <c r="K1526" s="28">
        <f>VLOOKUP(J1526,辅助信息!H:I,2,FALSE)</f>
        <v>18381904567</v>
      </c>
      <c r="L1526" s="96" t="str">
        <f>VLOOKUP(B1526,辅助信息!E:J,6,FALSE)</f>
        <v>控制炉批号！多了现场不收！,优先安排达钢,提前联系到场规格及数量</v>
      </c>
      <c r="M1526" s="79">
        <v>45784</v>
      </c>
      <c r="O1526" s="49">
        <f ca="1" t="shared" si="78"/>
        <v>0</v>
      </c>
      <c r="P1526" s="49">
        <f ca="1" t="shared" si="77"/>
        <v>52</v>
      </c>
      <c r="Q1526" s="50" t="str">
        <f>VLOOKUP(B1526,辅助信息!E:M,9,FALSE)</f>
        <v>ZTWM-CDGS-XS-2024-0134-商投建工达州中医药科技成果示范园项目</v>
      </c>
      <c r="R1526" s="50" t="str">
        <f>_xlfn._xlws.FILTER(辅助信息!D:D,辅助信息!E:E=B1526)</f>
        <v>商投建工达州中医药科技园</v>
      </c>
    </row>
    <row r="1527" hidden="1" spans="1:18">
      <c r="A1527" s="45" t="s">
        <v>100</v>
      </c>
      <c r="B1527" s="28" t="s">
        <v>106</v>
      </c>
      <c r="C1527" s="58">
        <v>45788</v>
      </c>
      <c r="D1527" s="28" t="str">
        <f>VLOOKUP(B1527,辅助信息!E:K,7,FALSE)</f>
        <v>JWDDCD2024101600133</v>
      </c>
      <c r="E1527" s="28" t="str">
        <f>VLOOKUP(F1527,辅助信息!A:B,2,FALSE)</f>
        <v>盘螺</v>
      </c>
      <c r="F1527" s="28" t="s">
        <v>40</v>
      </c>
      <c r="G1527" s="24">
        <v>57.5</v>
      </c>
      <c r="H1527" s="24">
        <f>_xlfn.XLOOKUP(C1527&amp;F1527&amp;I1527&amp;J1527,'[1]2025年已发货'!$F:$F&amp;'[1]2025年已发货'!$C:$C&amp;'[1]2025年已发货'!$G:$G&amp;'[1]2025年已发货'!$H:$H,'[1]2025年已发货'!$E:$E,"未发货")</f>
        <v>35</v>
      </c>
      <c r="I1527" s="28" t="str">
        <f>VLOOKUP(B1527,辅助信息!E:I,3,FALSE)</f>
        <v>（五冶钢构宜宾高县月江镇建设项目）  四川省宜宾市高县月江镇刚记超市斜对面(还阳组团沪碳二期项目)</v>
      </c>
      <c r="J1527" s="28" t="str">
        <f>VLOOKUP(B1527,辅助信息!E:I,4,FALSE)</f>
        <v>张朝亮</v>
      </c>
      <c r="K1527" s="28">
        <f>VLOOKUP(J1527,辅助信息!H:I,2,FALSE)</f>
        <v>15228205853</v>
      </c>
      <c r="L1527" s="96" t="str">
        <f>VLOOKUP(B1527,辅助信息!E:J,6,FALSE)</f>
        <v>提前联系到场规格</v>
      </c>
      <c r="M1527" s="79">
        <v>45785</v>
      </c>
      <c r="O1527" s="49">
        <f ca="1" t="shared" si="78"/>
        <v>0</v>
      </c>
      <c r="P1527" s="49">
        <f ca="1" t="shared" si="77"/>
        <v>51</v>
      </c>
      <c r="Q1527" s="50" t="str">
        <f>VLOOKUP(B1527,辅助信息!E:M,9,FALSE)</f>
        <v>ZTWM-CDGS-XS-2024-0169-中冶西部钢构-宜宾市南溪区幸福路东路,高县月江镇建设项目</v>
      </c>
      <c r="R1527" s="50" t="str">
        <f>_xlfn._xlws.FILTER(辅助信息!D:D,辅助信息!E:E=B1527)</f>
        <v>五冶钢构-宜宾市南溪区高县月江镇建设项目</v>
      </c>
    </row>
    <row r="1528" hidden="1" spans="2:18">
      <c r="B1528" s="28" t="s">
        <v>106</v>
      </c>
      <c r="C1528" s="58">
        <v>45788</v>
      </c>
      <c r="D1528" s="28" t="str">
        <f>VLOOKUP(B1528,辅助信息!E:K,7,FALSE)</f>
        <v>JWDDCD2024101600133</v>
      </c>
      <c r="E1528" s="28" t="str">
        <f>VLOOKUP(F1528,辅助信息!A:B,2,FALSE)</f>
        <v>螺纹钢</v>
      </c>
      <c r="F1528" s="28" t="s">
        <v>27</v>
      </c>
      <c r="G1528" s="24">
        <v>9</v>
      </c>
      <c r="H1528" s="24">
        <f>_xlfn.XLOOKUP(C1528&amp;F1528&amp;I1528&amp;J1528,'[1]2025年已发货'!$F:$F&amp;'[1]2025年已发货'!$C:$C&amp;'[1]2025年已发货'!$G:$G&amp;'[1]2025年已发货'!$H:$H,'[1]2025年已发货'!$E:$E,"未发货")</f>
        <v>9</v>
      </c>
      <c r="I1528" s="28" t="str">
        <f>VLOOKUP(B1528,辅助信息!E:I,3,FALSE)</f>
        <v>（五冶钢构宜宾高县月江镇建设项目）  四川省宜宾市高县月江镇刚记超市斜对面(还阳组团沪碳二期项目)</v>
      </c>
      <c r="J1528" s="28" t="str">
        <f>VLOOKUP(B1528,辅助信息!E:I,4,FALSE)</f>
        <v>张朝亮</v>
      </c>
      <c r="K1528" s="28">
        <f>VLOOKUP(J1528,辅助信息!H:I,2,FALSE)</f>
        <v>15228205853</v>
      </c>
      <c r="L1528" s="96" t="str">
        <f>VLOOKUP(B1528,辅助信息!E:J,6,FALSE)</f>
        <v>提前联系到场规格</v>
      </c>
      <c r="M1528" s="79">
        <v>45785</v>
      </c>
      <c r="O1528" s="49">
        <f ca="1" t="shared" si="78"/>
        <v>0</v>
      </c>
      <c r="P1528" s="49">
        <f ca="1" t="shared" si="77"/>
        <v>51</v>
      </c>
      <c r="Q1528" s="50" t="str">
        <f>VLOOKUP(B1528,辅助信息!E:M,9,FALSE)</f>
        <v>ZTWM-CDGS-XS-2024-0169-中冶西部钢构-宜宾市南溪区幸福路东路,高县月江镇建设项目</v>
      </c>
      <c r="R1528" s="50" t="str">
        <f>_xlfn._xlws.FILTER(辅助信息!D:D,辅助信息!E:E=B1528)</f>
        <v>五冶钢构-宜宾市南溪区高县月江镇建设项目</v>
      </c>
    </row>
    <row r="1529" hidden="1" spans="2:18">
      <c r="B1529" s="28" t="s">
        <v>106</v>
      </c>
      <c r="C1529" s="58">
        <v>45788</v>
      </c>
      <c r="D1529" s="28" t="str">
        <f>VLOOKUP(B1529,辅助信息!E:K,7,FALSE)</f>
        <v>JWDDCD2024101600133</v>
      </c>
      <c r="E1529" s="28" t="str">
        <f>VLOOKUP(F1529,辅助信息!A:B,2,FALSE)</f>
        <v>螺纹钢</v>
      </c>
      <c r="F1529" s="28" t="s">
        <v>19</v>
      </c>
      <c r="G1529" s="24">
        <v>9</v>
      </c>
      <c r="H1529" s="24">
        <f>_xlfn.XLOOKUP(C1529&amp;F1529&amp;I1529&amp;J1529,'[1]2025年已发货'!$F:$F&amp;'[1]2025年已发货'!$C:$C&amp;'[1]2025年已发货'!$G:$G&amp;'[1]2025年已发货'!$H:$H,'[1]2025年已发货'!$E:$E,"未发货")</f>
        <v>9</v>
      </c>
      <c r="I1529" s="28" t="str">
        <f>VLOOKUP(B1529,辅助信息!E:I,3,FALSE)</f>
        <v>（五冶钢构宜宾高县月江镇建设项目）  四川省宜宾市高县月江镇刚记超市斜对面(还阳组团沪碳二期项目)</v>
      </c>
      <c r="J1529" s="28" t="str">
        <f>VLOOKUP(B1529,辅助信息!E:I,4,FALSE)</f>
        <v>张朝亮</v>
      </c>
      <c r="K1529" s="28">
        <f>VLOOKUP(J1529,辅助信息!H:I,2,FALSE)</f>
        <v>15228205853</v>
      </c>
      <c r="L1529" s="96" t="str">
        <f>VLOOKUP(B1529,辅助信息!E:J,6,FALSE)</f>
        <v>提前联系到场规格</v>
      </c>
      <c r="M1529" s="79">
        <v>45785</v>
      </c>
      <c r="O1529" s="49">
        <f ca="1" t="shared" si="78"/>
        <v>0</v>
      </c>
      <c r="P1529" s="49">
        <f ca="1" t="shared" si="77"/>
        <v>51</v>
      </c>
      <c r="Q1529" s="50" t="str">
        <f>VLOOKUP(B1529,辅助信息!E:M,9,FALSE)</f>
        <v>ZTWM-CDGS-XS-2024-0169-中冶西部钢构-宜宾市南溪区幸福路东路,高县月江镇建设项目</v>
      </c>
      <c r="R1529" s="50" t="str">
        <f>_xlfn._xlws.FILTER(辅助信息!D:D,辅助信息!E:E=B1529)</f>
        <v>五冶钢构-宜宾市南溪区高县月江镇建设项目</v>
      </c>
    </row>
    <row r="1530" hidden="1" spans="2:18">
      <c r="B1530" s="28" t="s">
        <v>106</v>
      </c>
      <c r="C1530" s="58">
        <v>45788</v>
      </c>
      <c r="D1530" s="28" t="str">
        <f>VLOOKUP(B1530,辅助信息!E:K,7,FALSE)</f>
        <v>JWDDCD2024101600133</v>
      </c>
      <c r="E1530" s="28" t="str">
        <f>VLOOKUP(F1530,辅助信息!A:B,2,FALSE)</f>
        <v>螺纹钢</v>
      </c>
      <c r="F1530" s="28" t="s">
        <v>33</v>
      </c>
      <c r="G1530" s="24">
        <v>9</v>
      </c>
      <c r="H1530" s="24" t="str">
        <f>_xlfn.XLOOKUP(C1530&amp;F1530&amp;I1530&amp;J1530,'[1]2025年已发货'!$F:$F&amp;'[1]2025年已发货'!$C:$C&amp;'[1]2025年已发货'!$G:$G&amp;'[1]2025年已发货'!$H:$H,'[1]2025年已发货'!$E:$E,"未发货")</f>
        <v>未发货</v>
      </c>
      <c r="I1530" s="28" t="str">
        <f>VLOOKUP(B1530,辅助信息!E:I,3,FALSE)</f>
        <v>（五冶钢构宜宾高县月江镇建设项目）  四川省宜宾市高县月江镇刚记超市斜对面(还阳组团沪碳二期项目)</v>
      </c>
      <c r="J1530" s="28" t="str">
        <f>VLOOKUP(B1530,辅助信息!E:I,4,FALSE)</f>
        <v>张朝亮</v>
      </c>
      <c r="K1530" s="28">
        <f>VLOOKUP(J1530,辅助信息!H:I,2,FALSE)</f>
        <v>15228205853</v>
      </c>
      <c r="L1530" s="96" t="str">
        <f>VLOOKUP(B1530,辅助信息!E:J,6,FALSE)</f>
        <v>提前联系到场规格</v>
      </c>
      <c r="M1530" s="79">
        <v>45785</v>
      </c>
      <c r="O1530" s="49">
        <f ca="1" t="shared" si="78"/>
        <v>0</v>
      </c>
      <c r="P1530" s="49">
        <f ca="1" t="shared" si="77"/>
        <v>51</v>
      </c>
      <c r="Q1530" s="50" t="str">
        <f>VLOOKUP(B1530,辅助信息!E:M,9,FALSE)</f>
        <v>ZTWM-CDGS-XS-2024-0169-中冶西部钢构-宜宾市南溪区幸福路东路,高县月江镇建设项目</v>
      </c>
      <c r="R1530" s="50" t="str">
        <f>_xlfn._xlws.FILTER(辅助信息!D:D,辅助信息!E:E=B1530)</f>
        <v>五冶钢构-宜宾市南溪区高县月江镇建设项目</v>
      </c>
    </row>
    <row r="1531" hidden="1" spans="2:18">
      <c r="B1531" s="28" t="s">
        <v>106</v>
      </c>
      <c r="C1531" s="58">
        <v>45788</v>
      </c>
      <c r="D1531" s="28" t="str">
        <f>VLOOKUP(B1531,辅助信息!E:K,7,FALSE)</f>
        <v>JWDDCD2024101600133</v>
      </c>
      <c r="E1531" s="28" t="str">
        <f>VLOOKUP(F1531,辅助信息!A:B,2,FALSE)</f>
        <v>螺纹钢</v>
      </c>
      <c r="F1531" s="28" t="s">
        <v>28</v>
      </c>
      <c r="G1531" s="24">
        <v>21</v>
      </c>
      <c r="H1531" s="24">
        <f>_xlfn.XLOOKUP(C1531&amp;F1531&amp;I1531&amp;J1531,'[1]2025年已发货'!$F:$F&amp;'[1]2025年已发货'!$C:$C&amp;'[1]2025年已发货'!$G:$G&amp;'[1]2025年已发货'!$H:$H,'[1]2025年已发货'!$E:$E,"未发货")</f>
        <v>18</v>
      </c>
      <c r="I1531" s="28" t="str">
        <f>VLOOKUP(B1531,辅助信息!E:I,3,FALSE)</f>
        <v>（五冶钢构宜宾高县月江镇建设项目）  四川省宜宾市高县月江镇刚记超市斜对面(还阳组团沪碳二期项目)</v>
      </c>
      <c r="J1531" s="28" t="str">
        <f>VLOOKUP(B1531,辅助信息!E:I,4,FALSE)</f>
        <v>张朝亮</v>
      </c>
      <c r="K1531" s="28">
        <f>VLOOKUP(J1531,辅助信息!H:I,2,FALSE)</f>
        <v>15228205853</v>
      </c>
      <c r="L1531" s="96" t="str">
        <f>VLOOKUP(B1531,辅助信息!E:J,6,FALSE)</f>
        <v>提前联系到场规格</v>
      </c>
      <c r="M1531" s="79">
        <v>45785</v>
      </c>
      <c r="O1531" s="49">
        <f ca="1" t="shared" si="78"/>
        <v>0</v>
      </c>
      <c r="P1531" s="49">
        <f ca="1" t="shared" si="77"/>
        <v>51</v>
      </c>
      <c r="Q1531" s="50" t="str">
        <f>VLOOKUP(B1531,辅助信息!E:M,9,FALSE)</f>
        <v>ZTWM-CDGS-XS-2024-0169-中冶西部钢构-宜宾市南溪区幸福路东路,高县月江镇建设项目</v>
      </c>
      <c r="R1531" s="50" t="str">
        <f>_xlfn._xlws.FILTER(辅助信息!D:D,辅助信息!E:E=B1531)</f>
        <v>五冶钢构-宜宾市南溪区高县月江镇建设项目</v>
      </c>
    </row>
    <row r="1532" hidden="1" spans="1:18">
      <c r="A1532" s="45" t="s">
        <v>100</v>
      </c>
      <c r="B1532" s="28" t="s">
        <v>81</v>
      </c>
      <c r="C1532" s="58">
        <v>45788</v>
      </c>
      <c r="D1532" s="28" t="str">
        <f>VLOOKUP(B1532,辅助信息!E:K,7,FALSE)</f>
        <v>JWDDCD2025060900080</v>
      </c>
      <c r="E1532" s="28" t="str">
        <f>VLOOKUP(F1532,辅助信息!A:B,2,FALSE)</f>
        <v>高线</v>
      </c>
      <c r="F1532" s="28" t="s">
        <v>53</v>
      </c>
      <c r="G1532" s="24">
        <v>7</v>
      </c>
      <c r="H1532" s="24" t="str">
        <f>_xlfn.XLOOKUP(C1532&amp;F1532&amp;I1532&amp;J1532,'[1]2025年已发货'!$F:$F&amp;'[1]2025年已发货'!$C:$C&amp;'[1]2025年已发货'!$G:$G&amp;'[1]2025年已发货'!$H:$H,'[1]2025年已发货'!$E:$E,"未发货")</f>
        <v>未发货</v>
      </c>
      <c r="I1532" s="28" t="str">
        <f>VLOOKUP(B1532,辅助信息!E:I,3,FALSE)</f>
        <v>（华西简阳西城嘉苑）四川省成都市简阳市简城街道高屋村</v>
      </c>
      <c r="J1532" s="28" t="str">
        <f>VLOOKUP(B1532,辅助信息!E:I,4,FALSE)</f>
        <v>张瀚镭</v>
      </c>
      <c r="K1532" s="28">
        <f>VLOOKUP(J1532,辅助信息!H:I,2,FALSE)</f>
        <v>15884666220</v>
      </c>
      <c r="L1532" s="96" t="str">
        <f>VLOOKUP(B1532,辅助信息!E:J,6,FALSE)</f>
        <v>优先威钢发货,我方卸车,新老国标钢厂不加价可直发，因陕钢多次出现磅差，项目拒绝使用</v>
      </c>
      <c r="M1532" s="79">
        <v>45787</v>
      </c>
      <c r="O1532" s="49">
        <f ca="1" t="shared" si="78"/>
        <v>0</v>
      </c>
      <c r="P1532" s="49">
        <f ca="1" t="shared" si="77"/>
        <v>49</v>
      </c>
      <c r="Q1532" s="50" t="str">
        <f>VLOOKUP(B1532,辅助信息!E:M,9,FALSE)</f>
        <v>ZTWM-CDGS-XS-2024-0030-华西集采-简州大道</v>
      </c>
      <c r="R1532" s="50" t="str">
        <f>_xlfn._xlws.FILTER(辅助信息!D:D,辅助信息!E:E=B1532)</f>
        <v>华西简阳西城嘉苑</v>
      </c>
    </row>
    <row r="1533" hidden="1" spans="2:18">
      <c r="B1533" s="28" t="s">
        <v>81</v>
      </c>
      <c r="C1533" s="58">
        <v>45788</v>
      </c>
      <c r="D1533" s="28" t="str">
        <f>VLOOKUP(B1533,辅助信息!E:K,7,FALSE)</f>
        <v>JWDDCD2025060900080</v>
      </c>
      <c r="E1533" s="28" t="str">
        <f>VLOOKUP(F1533,辅助信息!A:B,2,FALSE)</f>
        <v>盘螺</v>
      </c>
      <c r="F1533" s="28" t="s">
        <v>49</v>
      </c>
      <c r="G1533" s="24">
        <v>4</v>
      </c>
      <c r="H1533" s="24" t="str">
        <f>_xlfn.XLOOKUP(C1533&amp;F1533&amp;I1533&amp;J1533,'[1]2025年已发货'!$F:$F&amp;'[1]2025年已发货'!$C:$C&amp;'[1]2025年已发货'!$G:$G&amp;'[1]2025年已发货'!$H:$H,'[1]2025年已发货'!$E:$E,"未发货")</f>
        <v>未发货</v>
      </c>
      <c r="I1533" s="28" t="str">
        <f>VLOOKUP(B1533,辅助信息!E:I,3,FALSE)</f>
        <v>（华西简阳西城嘉苑）四川省成都市简阳市简城街道高屋村</v>
      </c>
      <c r="J1533" s="28" t="str">
        <f>VLOOKUP(B1533,辅助信息!E:I,4,FALSE)</f>
        <v>张瀚镭</v>
      </c>
      <c r="K1533" s="28">
        <f>VLOOKUP(J1533,辅助信息!H:I,2,FALSE)</f>
        <v>15884666220</v>
      </c>
      <c r="L1533" s="96" t="str">
        <f>VLOOKUP(B1533,辅助信息!E:J,6,FALSE)</f>
        <v>优先威钢发货,我方卸车,新老国标钢厂不加价可直发，因陕钢多次出现磅差，项目拒绝使用</v>
      </c>
      <c r="M1533" s="79">
        <v>45788</v>
      </c>
      <c r="O1533" s="49">
        <f ca="1" t="shared" si="78"/>
        <v>0</v>
      </c>
      <c r="P1533" s="49">
        <f ca="1" t="shared" si="77"/>
        <v>48</v>
      </c>
      <c r="Q1533" s="50" t="str">
        <f>VLOOKUP(B1533,辅助信息!E:M,9,FALSE)</f>
        <v>ZTWM-CDGS-XS-2024-0030-华西集采-简州大道</v>
      </c>
      <c r="R1533" s="50" t="str">
        <f>_xlfn._xlws.FILTER(辅助信息!D:D,辅助信息!E:E=B1533)</f>
        <v>华西简阳西城嘉苑</v>
      </c>
    </row>
    <row r="1534" hidden="1" spans="2:18">
      <c r="B1534" s="28" t="s">
        <v>81</v>
      </c>
      <c r="C1534" s="58">
        <v>45788</v>
      </c>
      <c r="D1534" s="28" t="str">
        <f>VLOOKUP(B1534,辅助信息!E:K,7,FALSE)</f>
        <v>JWDDCD2025060900080</v>
      </c>
      <c r="E1534" s="28" t="str">
        <f>VLOOKUP(F1534,辅助信息!A:B,2,FALSE)</f>
        <v>盘螺</v>
      </c>
      <c r="F1534" s="28" t="s">
        <v>40</v>
      </c>
      <c r="G1534" s="24">
        <v>62</v>
      </c>
      <c r="H1534" s="24" t="str">
        <f>_xlfn.XLOOKUP(C1534&amp;F1534&amp;I1534&amp;J1534,'[1]2025年已发货'!$F:$F&amp;'[1]2025年已发货'!$C:$C&amp;'[1]2025年已发货'!$G:$G&amp;'[1]2025年已发货'!$H:$H,'[1]2025年已发货'!$E:$E,"未发货")</f>
        <v>未发货</v>
      </c>
      <c r="I1534" s="28" t="str">
        <f>VLOOKUP(B1534,辅助信息!E:I,3,FALSE)</f>
        <v>（华西简阳西城嘉苑）四川省成都市简阳市简城街道高屋村</v>
      </c>
      <c r="J1534" s="28" t="str">
        <f>VLOOKUP(B1534,辅助信息!E:I,4,FALSE)</f>
        <v>张瀚镭</v>
      </c>
      <c r="K1534" s="28">
        <f>VLOOKUP(J1534,辅助信息!H:I,2,FALSE)</f>
        <v>15884666220</v>
      </c>
      <c r="L1534" s="96" t="str">
        <f>VLOOKUP(B1534,辅助信息!E:J,6,FALSE)</f>
        <v>优先威钢发货,我方卸车,新老国标钢厂不加价可直发，因陕钢多次出现磅差，项目拒绝使用</v>
      </c>
      <c r="M1534" s="79">
        <v>45788</v>
      </c>
      <c r="O1534" s="49">
        <f ca="1" t="shared" si="78"/>
        <v>0</v>
      </c>
      <c r="P1534" s="49">
        <f ca="1" t="shared" si="77"/>
        <v>48</v>
      </c>
      <c r="Q1534" s="50" t="str">
        <f>VLOOKUP(B1534,辅助信息!E:M,9,FALSE)</f>
        <v>ZTWM-CDGS-XS-2024-0030-华西集采-简州大道</v>
      </c>
      <c r="R1534" s="50" t="str">
        <f>_xlfn._xlws.FILTER(辅助信息!D:D,辅助信息!E:E=B1534)</f>
        <v>华西简阳西城嘉苑</v>
      </c>
    </row>
    <row r="1535" hidden="1" spans="2:18">
      <c r="B1535" s="28" t="s">
        <v>81</v>
      </c>
      <c r="C1535" s="58">
        <v>45788</v>
      </c>
      <c r="D1535" s="28" t="str">
        <f>VLOOKUP(B1535,辅助信息!E:K,7,FALSE)</f>
        <v>JWDDCD2025060900080</v>
      </c>
      <c r="E1535" s="28" t="str">
        <f>VLOOKUP(F1535,辅助信息!A:B,2,FALSE)</f>
        <v>盘螺</v>
      </c>
      <c r="F1535" s="28" t="s">
        <v>41</v>
      </c>
      <c r="G1535" s="24">
        <v>134.5</v>
      </c>
      <c r="H1535" s="24" t="str">
        <f>_xlfn.XLOOKUP(C1535&amp;F1535&amp;I1535&amp;J1535,'[1]2025年已发货'!$F:$F&amp;'[1]2025年已发货'!$C:$C&amp;'[1]2025年已发货'!$G:$G&amp;'[1]2025年已发货'!$H:$H,'[1]2025年已发货'!$E:$E,"未发货")</f>
        <v>未发货</v>
      </c>
      <c r="I1535" s="28" t="str">
        <f>VLOOKUP(B1535,辅助信息!E:I,3,FALSE)</f>
        <v>（华西简阳西城嘉苑）四川省成都市简阳市简城街道高屋村</v>
      </c>
      <c r="J1535" s="28" t="str">
        <f>VLOOKUP(B1535,辅助信息!E:I,4,FALSE)</f>
        <v>张瀚镭</v>
      </c>
      <c r="K1535" s="28">
        <f>VLOOKUP(J1535,辅助信息!H:I,2,FALSE)</f>
        <v>15884666220</v>
      </c>
      <c r="L1535" s="96" t="str">
        <f>VLOOKUP(B1535,辅助信息!E:J,6,FALSE)</f>
        <v>优先威钢发货,我方卸车,新老国标钢厂不加价可直发，因陕钢多次出现磅差，项目拒绝使用</v>
      </c>
      <c r="M1535" s="79">
        <v>45787</v>
      </c>
      <c r="O1535" s="49">
        <f ca="1" t="shared" si="78"/>
        <v>0</v>
      </c>
      <c r="P1535" s="49">
        <f ca="1" t="shared" si="77"/>
        <v>49</v>
      </c>
      <c r="Q1535" s="50" t="str">
        <f>VLOOKUP(B1535,辅助信息!E:M,9,FALSE)</f>
        <v>ZTWM-CDGS-XS-2024-0030-华西集采-简州大道</v>
      </c>
      <c r="R1535" s="50" t="str">
        <f>_xlfn._xlws.FILTER(辅助信息!D:D,辅助信息!E:E=B1535)</f>
        <v>华西简阳西城嘉苑</v>
      </c>
    </row>
    <row r="1536" hidden="1" spans="2:18">
      <c r="B1536" s="28" t="s">
        <v>81</v>
      </c>
      <c r="C1536" s="58">
        <v>45788</v>
      </c>
      <c r="D1536" s="28" t="str">
        <f>VLOOKUP(B1536,辅助信息!E:K,7,FALSE)</f>
        <v>JWDDCD2025060900080</v>
      </c>
      <c r="E1536" s="28" t="str">
        <f>VLOOKUP(F1536,辅助信息!A:B,2,FALSE)</f>
        <v>螺纹钢</v>
      </c>
      <c r="F1536" s="28" t="s">
        <v>30</v>
      </c>
      <c r="G1536" s="24">
        <v>59</v>
      </c>
      <c r="H1536" s="24" t="str">
        <f>_xlfn.XLOOKUP(C1536&amp;F1536&amp;I1536&amp;J1536,'[1]2025年已发货'!$F:$F&amp;'[1]2025年已发货'!$C:$C&amp;'[1]2025年已发货'!$G:$G&amp;'[1]2025年已发货'!$H:$H,'[1]2025年已发货'!$E:$E,"未发货")</f>
        <v>未发货</v>
      </c>
      <c r="I1536" s="28" t="str">
        <f>VLOOKUP(B1536,辅助信息!E:I,3,FALSE)</f>
        <v>（华西简阳西城嘉苑）四川省成都市简阳市简城街道高屋村</v>
      </c>
      <c r="J1536" s="28" t="str">
        <f>VLOOKUP(B1536,辅助信息!E:I,4,FALSE)</f>
        <v>张瀚镭</v>
      </c>
      <c r="K1536" s="28">
        <f>VLOOKUP(J1536,辅助信息!H:I,2,FALSE)</f>
        <v>15884666220</v>
      </c>
      <c r="L1536" s="96" t="str">
        <f>VLOOKUP(B1536,辅助信息!E:J,6,FALSE)</f>
        <v>优先威钢发货,我方卸车,新老国标钢厂不加价可直发，因陕钢多次出现磅差，项目拒绝使用</v>
      </c>
      <c r="M1536" s="79">
        <v>45787</v>
      </c>
      <c r="O1536" s="49">
        <f ca="1" t="shared" si="78"/>
        <v>0</v>
      </c>
      <c r="P1536" s="49">
        <f ca="1" t="shared" si="77"/>
        <v>49</v>
      </c>
      <c r="Q1536" s="50" t="str">
        <f>VLOOKUP(B1536,辅助信息!E:M,9,FALSE)</f>
        <v>ZTWM-CDGS-XS-2024-0030-华西集采-简州大道</v>
      </c>
      <c r="R1536" s="50" t="str">
        <f>_xlfn._xlws.FILTER(辅助信息!D:D,辅助信息!E:E=B1536)</f>
        <v>华西简阳西城嘉苑</v>
      </c>
    </row>
    <row r="1537" hidden="1" spans="2:18">
      <c r="B1537" s="28" t="s">
        <v>81</v>
      </c>
      <c r="C1537" s="58">
        <v>45788</v>
      </c>
      <c r="D1537" s="28" t="str">
        <f>VLOOKUP(B1537,辅助信息!E:K,7,FALSE)</f>
        <v>JWDDCD2025060900080</v>
      </c>
      <c r="E1537" s="28" t="str">
        <f>VLOOKUP(F1537,辅助信息!A:B,2,FALSE)</f>
        <v>螺纹钢</v>
      </c>
      <c r="F1537" s="28" t="s">
        <v>33</v>
      </c>
      <c r="G1537" s="24">
        <v>25.5</v>
      </c>
      <c r="H1537" s="24" t="str">
        <f>_xlfn.XLOOKUP(C1537&amp;F1537&amp;I1537&amp;J1537,'[1]2025年已发货'!$F:$F&amp;'[1]2025年已发货'!$C:$C&amp;'[1]2025年已发货'!$G:$G&amp;'[1]2025年已发货'!$H:$H,'[1]2025年已发货'!$E:$E,"未发货")</f>
        <v>未发货</v>
      </c>
      <c r="I1537" s="28" t="str">
        <f>VLOOKUP(B1537,辅助信息!E:I,3,FALSE)</f>
        <v>（华西简阳西城嘉苑）四川省成都市简阳市简城街道高屋村</v>
      </c>
      <c r="J1537" s="28" t="str">
        <f>VLOOKUP(B1537,辅助信息!E:I,4,FALSE)</f>
        <v>张瀚镭</v>
      </c>
      <c r="K1537" s="28">
        <f>VLOOKUP(J1537,辅助信息!H:I,2,FALSE)</f>
        <v>15884666220</v>
      </c>
      <c r="L1537" s="96" t="str">
        <f>VLOOKUP(B1537,辅助信息!E:J,6,FALSE)</f>
        <v>优先威钢发货,我方卸车,新老国标钢厂不加价可直发，因陕钢多次出现磅差，项目拒绝使用</v>
      </c>
      <c r="M1537" s="79">
        <v>45787</v>
      </c>
      <c r="O1537" s="49">
        <f ca="1" t="shared" si="78"/>
        <v>0</v>
      </c>
      <c r="P1537" s="49">
        <f ca="1" t="shared" si="77"/>
        <v>49</v>
      </c>
      <c r="Q1537" s="50" t="str">
        <f>VLOOKUP(B1537,辅助信息!E:M,9,FALSE)</f>
        <v>ZTWM-CDGS-XS-2024-0030-华西集采-简州大道</v>
      </c>
      <c r="R1537" s="50" t="str">
        <f>_xlfn._xlws.FILTER(辅助信息!D:D,辅助信息!E:E=B1537)</f>
        <v>华西简阳西城嘉苑</v>
      </c>
    </row>
    <row r="1538" hidden="1" spans="2:18">
      <c r="B1538" s="28" t="s">
        <v>81</v>
      </c>
      <c r="C1538" s="58">
        <v>45788</v>
      </c>
      <c r="D1538" s="28" t="str">
        <f>VLOOKUP(B1538,辅助信息!E:K,7,FALSE)</f>
        <v>JWDDCD2025060900080</v>
      </c>
      <c r="E1538" s="28" t="str">
        <f>VLOOKUP(F1538,辅助信息!A:B,2,FALSE)</f>
        <v>螺纹钢</v>
      </c>
      <c r="F1538" s="28" t="s">
        <v>28</v>
      </c>
      <c r="G1538" s="24">
        <v>7</v>
      </c>
      <c r="H1538" s="24" t="str">
        <f>_xlfn.XLOOKUP(C1538&amp;F1538&amp;I1538&amp;J1538,'[1]2025年已发货'!$F:$F&amp;'[1]2025年已发货'!$C:$C&amp;'[1]2025年已发货'!$G:$G&amp;'[1]2025年已发货'!$H:$H,'[1]2025年已发货'!$E:$E,"未发货")</f>
        <v>未发货</v>
      </c>
      <c r="I1538" s="28" t="str">
        <f>VLOOKUP(B1538,辅助信息!E:I,3,FALSE)</f>
        <v>（华西简阳西城嘉苑）四川省成都市简阳市简城街道高屋村</v>
      </c>
      <c r="J1538" s="28" t="str">
        <f>VLOOKUP(B1538,辅助信息!E:I,4,FALSE)</f>
        <v>张瀚镭</v>
      </c>
      <c r="K1538" s="28">
        <f>VLOOKUP(J1538,辅助信息!H:I,2,FALSE)</f>
        <v>15884666220</v>
      </c>
      <c r="L1538" s="96" t="str">
        <f>VLOOKUP(B1538,辅助信息!E:J,6,FALSE)</f>
        <v>优先威钢发货,我方卸车,新老国标钢厂不加价可直发，因陕钢多次出现磅差，项目拒绝使用</v>
      </c>
      <c r="M1538" s="79">
        <v>45787</v>
      </c>
      <c r="O1538" s="49">
        <f ca="1" t="shared" si="78"/>
        <v>0</v>
      </c>
      <c r="P1538" s="49">
        <f ca="1" t="shared" si="77"/>
        <v>49</v>
      </c>
      <c r="Q1538" s="50" t="str">
        <f>VLOOKUP(B1538,辅助信息!E:M,9,FALSE)</f>
        <v>ZTWM-CDGS-XS-2024-0030-华西集采-简州大道</v>
      </c>
      <c r="R1538" s="50" t="str">
        <f>_xlfn._xlws.FILTER(辅助信息!D:D,辅助信息!E:E=B1538)</f>
        <v>华西简阳西城嘉苑</v>
      </c>
    </row>
    <row r="1539" hidden="1" spans="2:18">
      <c r="B1539" s="28" t="s">
        <v>81</v>
      </c>
      <c r="C1539" s="58">
        <v>45788</v>
      </c>
      <c r="D1539" s="28" t="str">
        <f>VLOOKUP(B1539,辅助信息!E:K,7,FALSE)</f>
        <v>JWDDCD2025060900080</v>
      </c>
      <c r="E1539" s="28" t="str">
        <f>VLOOKUP(F1539,辅助信息!A:B,2,FALSE)</f>
        <v>螺纹钢</v>
      </c>
      <c r="F1539" s="28" t="s">
        <v>18</v>
      </c>
      <c r="G1539" s="24">
        <v>14.5</v>
      </c>
      <c r="H1539" s="24" t="str">
        <f>_xlfn.XLOOKUP(C1539&amp;F1539&amp;I1539&amp;J1539,'[1]2025年已发货'!$F:$F&amp;'[1]2025年已发货'!$C:$C&amp;'[1]2025年已发货'!$G:$G&amp;'[1]2025年已发货'!$H:$H,'[1]2025年已发货'!$E:$E,"未发货")</f>
        <v>未发货</v>
      </c>
      <c r="I1539" s="28" t="str">
        <f>VLOOKUP(B1539,辅助信息!E:I,3,FALSE)</f>
        <v>（华西简阳西城嘉苑）四川省成都市简阳市简城街道高屋村</v>
      </c>
      <c r="J1539" s="28" t="str">
        <f>VLOOKUP(B1539,辅助信息!E:I,4,FALSE)</f>
        <v>张瀚镭</v>
      </c>
      <c r="K1539" s="28">
        <f>VLOOKUP(J1539,辅助信息!H:I,2,FALSE)</f>
        <v>15884666220</v>
      </c>
      <c r="L1539" s="96" t="str">
        <f>VLOOKUP(B1539,辅助信息!E:J,6,FALSE)</f>
        <v>优先威钢发货,我方卸车,新老国标钢厂不加价可直发，因陕钢多次出现磅差，项目拒绝使用</v>
      </c>
      <c r="M1539" s="79">
        <v>45787</v>
      </c>
      <c r="O1539" s="49">
        <f ca="1" t="shared" si="78"/>
        <v>0</v>
      </c>
      <c r="P1539" s="49">
        <f ca="1" t="shared" si="77"/>
        <v>49</v>
      </c>
      <c r="Q1539" s="50" t="str">
        <f>VLOOKUP(B1539,辅助信息!E:M,9,FALSE)</f>
        <v>ZTWM-CDGS-XS-2024-0030-华西集采-简州大道</v>
      </c>
      <c r="R1539" s="50" t="str">
        <f>_xlfn._xlws.FILTER(辅助信息!D:D,辅助信息!E:E=B1539)</f>
        <v>华西简阳西城嘉苑</v>
      </c>
    </row>
    <row r="1540" hidden="1" spans="2:18">
      <c r="B1540" s="28" t="s">
        <v>81</v>
      </c>
      <c r="C1540" s="58">
        <v>45788</v>
      </c>
      <c r="D1540" s="28" t="str">
        <f>VLOOKUP(B1540,辅助信息!E:K,7,FALSE)</f>
        <v>JWDDCD2025060900080</v>
      </c>
      <c r="E1540" s="28" t="str">
        <f>VLOOKUP(F1540,辅助信息!A:B,2,FALSE)</f>
        <v>螺纹钢</v>
      </c>
      <c r="F1540" s="28" t="s">
        <v>21</v>
      </c>
      <c r="G1540" s="24">
        <v>2.5</v>
      </c>
      <c r="H1540" s="24" t="str">
        <f>_xlfn.XLOOKUP(C1540&amp;F1540&amp;I1540&amp;J1540,'[1]2025年已发货'!$F:$F&amp;'[1]2025年已发货'!$C:$C&amp;'[1]2025年已发货'!$G:$G&amp;'[1]2025年已发货'!$H:$H,'[1]2025年已发货'!$E:$E,"未发货")</f>
        <v>未发货</v>
      </c>
      <c r="I1540" s="28" t="str">
        <f>VLOOKUP(B1540,辅助信息!E:I,3,FALSE)</f>
        <v>（华西简阳西城嘉苑）四川省成都市简阳市简城街道高屋村</v>
      </c>
      <c r="J1540" s="28" t="str">
        <f>VLOOKUP(B1540,辅助信息!E:I,4,FALSE)</f>
        <v>张瀚镭</v>
      </c>
      <c r="K1540" s="28">
        <f>VLOOKUP(J1540,辅助信息!H:I,2,FALSE)</f>
        <v>15884666220</v>
      </c>
      <c r="L1540" s="96" t="str">
        <f>VLOOKUP(B1540,辅助信息!E:J,6,FALSE)</f>
        <v>优先威钢发货,我方卸车,新老国标钢厂不加价可直发，因陕钢多次出现磅差，项目拒绝使用</v>
      </c>
      <c r="M1540" s="79">
        <v>45788</v>
      </c>
      <c r="O1540" s="49">
        <f ca="1" t="shared" si="78"/>
        <v>0</v>
      </c>
      <c r="P1540" s="49">
        <f ca="1" t="shared" si="77"/>
        <v>48</v>
      </c>
      <c r="Q1540" s="50" t="str">
        <f>VLOOKUP(B1540,辅助信息!E:M,9,FALSE)</f>
        <v>ZTWM-CDGS-XS-2024-0030-华西集采-简州大道</v>
      </c>
      <c r="R1540" s="50" t="str">
        <f>_xlfn._xlws.FILTER(辅助信息!D:D,辅助信息!E:E=B1540)</f>
        <v>华西简阳西城嘉苑</v>
      </c>
    </row>
    <row r="1541" hidden="1" spans="2:18">
      <c r="B1541" s="28" t="s">
        <v>81</v>
      </c>
      <c r="C1541" s="58">
        <v>45788</v>
      </c>
      <c r="D1541" s="28" t="str">
        <f>VLOOKUP(B1541,辅助信息!E:K,7,FALSE)</f>
        <v>JWDDCD2025060900080</v>
      </c>
      <c r="E1541" s="28" t="str">
        <f>VLOOKUP(F1541,辅助信息!A:B,2,FALSE)</f>
        <v>螺纹钢</v>
      </c>
      <c r="F1541" s="28" t="s">
        <v>46</v>
      </c>
      <c r="G1541" s="24">
        <v>8.5</v>
      </c>
      <c r="H1541" s="24" t="str">
        <f>_xlfn.XLOOKUP(C1541&amp;F1541&amp;I1541&amp;J1541,'[1]2025年已发货'!$F:$F&amp;'[1]2025年已发货'!$C:$C&amp;'[1]2025年已发货'!$G:$G&amp;'[1]2025年已发货'!$H:$H,'[1]2025年已发货'!$E:$E,"未发货")</f>
        <v>未发货</v>
      </c>
      <c r="I1541" s="28" t="str">
        <f>VLOOKUP(B1541,辅助信息!E:I,3,FALSE)</f>
        <v>（华西简阳西城嘉苑）四川省成都市简阳市简城街道高屋村</v>
      </c>
      <c r="J1541" s="28" t="str">
        <f>VLOOKUP(B1541,辅助信息!E:I,4,FALSE)</f>
        <v>张瀚镭</v>
      </c>
      <c r="K1541" s="28">
        <f>VLOOKUP(J1541,辅助信息!H:I,2,FALSE)</f>
        <v>15884666220</v>
      </c>
      <c r="L1541" s="96" t="str">
        <f>VLOOKUP(B1541,辅助信息!E:J,6,FALSE)</f>
        <v>优先威钢发货,我方卸车,新老国标钢厂不加价可直发，因陕钢多次出现磅差，项目拒绝使用</v>
      </c>
      <c r="M1541" s="79">
        <v>45788</v>
      </c>
      <c r="O1541" s="49">
        <f ca="1" t="shared" si="78"/>
        <v>0</v>
      </c>
      <c r="P1541" s="49">
        <f ca="1" t="shared" si="77"/>
        <v>48</v>
      </c>
      <c r="Q1541" s="50" t="str">
        <f>VLOOKUP(B1541,辅助信息!E:M,9,FALSE)</f>
        <v>ZTWM-CDGS-XS-2024-0030-华西集采-简州大道</v>
      </c>
      <c r="R1541" s="50" t="str">
        <f>_xlfn._xlws.FILTER(辅助信息!D:D,辅助信息!E:E=B1541)</f>
        <v>华西简阳西城嘉苑</v>
      </c>
    </row>
    <row r="1542" hidden="1" spans="1:18">
      <c r="A1542" s="45" t="s">
        <v>100</v>
      </c>
      <c r="B1542" s="28" t="s">
        <v>31</v>
      </c>
      <c r="C1542" s="58">
        <v>45788</v>
      </c>
      <c r="D1542" s="28" t="str">
        <f>VLOOKUP(B1542,辅助信息!E:K,7,FALSE)</f>
        <v>JWDDCD2024121000136</v>
      </c>
      <c r="E1542" s="28" t="str">
        <f>VLOOKUP(F1542,辅助信息!A:B,2,FALSE)</f>
        <v>盘螺</v>
      </c>
      <c r="F1542" s="28" t="s">
        <v>49</v>
      </c>
      <c r="G1542" s="24">
        <v>35</v>
      </c>
      <c r="H1542" s="24">
        <f>_xlfn.XLOOKUP(C1542&amp;F1542&amp;I1542&amp;J1542,'[1]2025年已发货'!$F:$F&amp;'[1]2025年已发货'!$C:$C&amp;'[1]2025年已发货'!$G:$G&amp;'[1]2025年已发货'!$H:$H,'[1]2025年已发货'!$E:$E,"未发货")</f>
        <v>35</v>
      </c>
      <c r="I1542" s="28" t="str">
        <f>VLOOKUP(B1542,辅助信息!E:I,3,FALSE)</f>
        <v>（四川商建-射洪城乡一体化项目）遂宁市射洪市忠新幼儿园北侧约220米新溪小区</v>
      </c>
      <c r="J1542" s="28" t="str">
        <f>VLOOKUP(B1542,辅助信息!E:I,4,FALSE)</f>
        <v>柏子刚</v>
      </c>
      <c r="K1542" s="28">
        <f>VLOOKUP(J1542,辅助信息!H:I,2,FALSE)</f>
        <v>15692885305</v>
      </c>
      <c r="L1542" s="96" t="str">
        <f>VLOOKUP(B1542,辅助信息!E:J,6,FALSE)</f>
        <v>提前联系到场规格及数量</v>
      </c>
      <c r="M1542" s="79">
        <v>45788</v>
      </c>
      <c r="O1542" s="49">
        <f ca="1" t="shared" si="78"/>
        <v>0</v>
      </c>
      <c r="P1542" s="49">
        <f ca="1" t="shared" si="77"/>
        <v>48</v>
      </c>
      <c r="Q1542" s="50" t="str">
        <f>VLOOKUP(B1542,辅助信息!E:M,9,FALSE)</f>
        <v>ZTWM-CDGS-XS-2024-0179-四川商投-射洪城乡一体化建设项目</v>
      </c>
      <c r="R1542" s="50" t="str">
        <f>_xlfn._xlws.FILTER(辅助信息!D:D,辅助信息!E:E=B1542)</f>
        <v>四川商建
射洪城乡一体化项目</v>
      </c>
    </row>
    <row r="1543" hidden="1" spans="2:18">
      <c r="B1543" s="28" t="s">
        <v>150</v>
      </c>
      <c r="C1543" s="58">
        <v>45788</v>
      </c>
      <c r="D1543" s="28" t="str">
        <f>VLOOKUP(B1543,辅助信息!E:K,7,FALSE)</f>
        <v>JWDDCD2025050800101</v>
      </c>
      <c r="E1543" s="28" t="str">
        <f>VLOOKUP(F1543,辅助信息!A:B,2,FALSE)</f>
        <v>螺纹钢</v>
      </c>
      <c r="F1543" s="28" t="s">
        <v>28</v>
      </c>
      <c r="G1543" s="24">
        <v>27</v>
      </c>
      <c r="H1543" s="24" t="str">
        <f>_xlfn.XLOOKUP(C1543&amp;F1543&amp;I1543&amp;J1543,'[1]2025年已发货'!$F:$F&amp;'[1]2025年已发货'!$C:$C&amp;'[1]2025年已发货'!$G:$G&amp;'[1]2025年已发货'!$H:$H,'[1]2025年已发货'!$E:$E,"未发货")</f>
        <v>未发货</v>
      </c>
      <c r="I1543" s="28" t="str">
        <f>VLOOKUP(B1543,辅助信息!E:I,3,FALSE)</f>
        <v>(中铁科研院宜宾泥溪项目)中铁科研院集团有限公司宜宾市泥溪东互通式立交下穿成贵客专铁路工程项目钢筋加工厂</v>
      </c>
      <c r="J1543" s="28" t="str">
        <f>VLOOKUP(B1543,辅助信息!E:I,4,FALSE)</f>
        <v>蔡鹏</v>
      </c>
      <c r="K1543" s="28">
        <f>VLOOKUP(J1543,辅助信息!H:I,2,FALSE)</f>
        <v>19130850820</v>
      </c>
      <c r="L1543" s="96" t="str">
        <f>VLOOKUP(B1543,辅助信息!E:J,6,FALSE)</f>
        <v>装货前联系收货人核实到场规格，货物最下面用方木垫下方便卸货</v>
      </c>
      <c r="M1543" s="79">
        <v>45792</v>
      </c>
      <c r="O1543" s="49">
        <f ca="1" t="shared" si="78"/>
        <v>0</v>
      </c>
      <c r="P1543" s="49">
        <f ca="1" t="shared" si="77"/>
        <v>44</v>
      </c>
      <c r="Q1543" s="50" t="str">
        <f>VLOOKUP(B1543,辅助信息!E:M,9,FALSE)</f>
        <v>ZTWM-CDGS-XS-2025-0050-中铁科研院-宜宾泥溪项目</v>
      </c>
      <c r="R1543" s="50" t="str">
        <f>_xlfn._xlws.FILTER(辅助信息!D:D,辅助信息!E:E=B1543)</f>
        <v>中铁科研院宜宾泥溪项目</v>
      </c>
    </row>
    <row r="1544" hidden="1" spans="2:18">
      <c r="B1544" s="28" t="s">
        <v>150</v>
      </c>
      <c r="C1544" s="58">
        <v>45788</v>
      </c>
      <c r="D1544" s="28" t="str">
        <f>VLOOKUP(B1544,辅助信息!E:K,7,FALSE)</f>
        <v>JWDDCD2025050800101</v>
      </c>
      <c r="E1544" s="28" t="str">
        <f>VLOOKUP(F1544,辅助信息!A:B,2,FALSE)</f>
        <v>螺纹钢</v>
      </c>
      <c r="F1544" s="28" t="s">
        <v>65</v>
      </c>
      <c r="G1544" s="24">
        <v>36</v>
      </c>
      <c r="H1544" s="24" t="str">
        <f>_xlfn.XLOOKUP(C1544&amp;F1544&amp;I1544&amp;J1544,'[1]2025年已发货'!$F:$F&amp;'[1]2025年已发货'!$C:$C&amp;'[1]2025年已发货'!$G:$G&amp;'[1]2025年已发货'!$H:$H,'[1]2025年已发货'!$E:$E,"未发货")</f>
        <v>未发货</v>
      </c>
      <c r="I1544" s="28" t="str">
        <f>VLOOKUP(B1544,辅助信息!E:I,3,FALSE)</f>
        <v>(中铁科研院宜宾泥溪项目)中铁科研院集团有限公司宜宾市泥溪东互通式立交下穿成贵客专铁路工程项目钢筋加工厂</v>
      </c>
      <c r="J1544" s="28" t="str">
        <f>VLOOKUP(B1544,辅助信息!E:I,4,FALSE)</f>
        <v>蔡鹏</v>
      </c>
      <c r="K1544" s="28">
        <f>VLOOKUP(J1544,辅助信息!H:I,2,FALSE)</f>
        <v>19130850820</v>
      </c>
      <c r="L1544" s="96" t="str">
        <f>VLOOKUP(B1544,辅助信息!E:J,6,FALSE)</f>
        <v>装货前联系收货人核实到场规格，货物最下面用方木垫下方便卸货</v>
      </c>
      <c r="M1544" s="79">
        <v>45792</v>
      </c>
      <c r="O1544" s="49">
        <f ca="1" t="shared" si="78"/>
        <v>0</v>
      </c>
      <c r="P1544" s="49">
        <f ca="1" t="shared" si="77"/>
        <v>44</v>
      </c>
      <c r="Q1544" s="50" t="str">
        <f>VLOOKUP(B1544,辅助信息!E:M,9,FALSE)</f>
        <v>ZTWM-CDGS-XS-2025-0050-中铁科研院-宜宾泥溪项目</v>
      </c>
      <c r="R1544" s="50" t="str">
        <f>_xlfn._xlws.FILTER(辅助信息!D:D,辅助信息!E:E=B1544)</f>
        <v>中铁科研院宜宾泥溪项目</v>
      </c>
    </row>
    <row r="1545" hidden="1" spans="2:18">
      <c r="B1545" s="28" t="s">
        <v>150</v>
      </c>
      <c r="C1545" s="58">
        <v>45788</v>
      </c>
      <c r="D1545" s="28" t="str">
        <f>VLOOKUP(B1545,辅助信息!E:K,7,FALSE)</f>
        <v>JWDDCD2025050800101</v>
      </c>
      <c r="E1545" s="28" t="str">
        <f>VLOOKUP(F1545,辅助信息!A:B,2,FALSE)</f>
        <v>螺纹钢</v>
      </c>
      <c r="F1545" s="28" t="s">
        <v>32</v>
      </c>
      <c r="G1545" s="24">
        <v>6</v>
      </c>
      <c r="H1545" s="24" t="str">
        <f>_xlfn.XLOOKUP(C1545&amp;F1545&amp;I1545&amp;J1545,'[1]2025年已发货'!$F:$F&amp;'[1]2025年已发货'!$C:$C&amp;'[1]2025年已发货'!$G:$G&amp;'[1]2025年已发货'!$H:$H,'[1]2025年已发货'!$E:$E,"未发货")</f>
        <v>未发货</v>
      </c>
      <c r="I1545" s="28" t="str">
        <f>VLOOKUP(B1545,辅助信息!E:I,3,FALSE)</f>
        <v>(中铁科研院宜宾泥溪项目)中铁科研院集团有限公司宜宾市泥溪东互通式立交下穿成贵客专铁路工程项目钢筋加工厂</v>
      </c>
      <c r="J1545" s="28" t="str">
        <f>VLOOKUP(B1545,辅助信息!E:I,4,FALSE)</f>
        <v>蔡鹏</v>
      </c>
      <c r="K1545" s="28">
        <f>VLOOKUP(J1545,辅助信息!H:I,2,FALSE)</f>
        <v>19130850820</v>
      </c>
      <c r="L1545" s="96" t="str">
        <f>VLOOKUP(B1545,辅助信息!E:J,6,FALSE)</f>
        <v>装货前联系收货人核实到场规格，货物最下面用方木垫下方便卸货</v>
      </c>
      <c r="M1545" s="79">
        <v>45792</v>
      </c>
      <c r="O1545" s="49">
        <f ca="1" t="shared" si="78"/>
        <v>0</v>
      </c>
      <c r="P1545" s="49">
        <f ca="1" t="shared" si="77"/>
        <v>44</v>
      </c>
      <c r="Q1545" s="50" t="str">
        <f>VLOOKUP(B1545,辅助信息!E:M,9,FALSE)</f>
        <v>ZTWM-CDGS-XS-2025-0050-中铁科研院-宜宾泥溪项目</v>
      </c>
      <c r="R1545" s="50" t="str">
        <f>_xlfn._xlws.FILTER(辅助信息!D:D,辅助信息!E:E=B1545)</f>
        <v>中铁科研院宜宾泥溪项目</v>
      </c>
    </row>
    <row r="1546" hidden="1" spans="2:18">
      <c r="B1546" s="28" t="s">
        <v>147</v>
      </c>
      <c r="C1546" s="58">
        <v>45789</v>
      </c>
      <c r="D1546" s="28" t="str">
        <f>VLOOKUP(B1546,辅助信息!E:K,7,FALSE)</f>
        <v>JWDDCD2025052800131</v>
      </c>
      <c r="E1546" s="28" t="str">
        <f>VLOOKUP(F1546,辅助信息!A:B,2,FALSE)</f>
        <v>高线</v>
      </c>
      <c r="F1546" s="28" t="s">
        <v>57</v>
      </c>
      <c r="G1546" s="24">
        <v>7.5</v>
      </c>
      <c r="H1546" s="24" t="str">
        <f>_xlfn.XLOOKUP(C1546&amp;F1546&amp;I1546&amp;J1546,'[1]2025年已发货'!$F:$F&amp;'[1]2025年已发货'!$C:$C&amp;'[1]2025年已发货'!$G:$G&amp;'[1]2025年已发货'!$H:$H,'[1]2025年已发货'!$E:$E,"未发货")</f>
        <v>未发货</v>
      </c>
      <c r="I1546" s="28" t="str">
        <f>VLOOKUP(B1546,辅助信息!E:I,3,FALSE)</f>
        <v>（商投建工达州中医药科技园-4工区-11号楼）达州市通川区达州中医药职业学院犀牛大道北段</v>
      </c>
      <c r="J1546" s="28" t="str">
        <f>VLOOKUP(B1546,辅助信息!E:I,4,FALSE)</f>
        <v>张扬</v>
      </c>
      <c r="K1546" s="28">
        <f>VLOOKUP(J1546,辅助信息!H:I,2,FALSE)</f>
        <v>18381904567</v>
      </c>
      <c r="L1546" s="96" t="str">
        <f>VLOOKUP(B1546,辅助信息!E:J,6,FALSE)</f>
        <v>控制炉批号！多了现场不收！,优先安排达钢,提前联系到场规格及数量</v>
      </c>
      <c r="M1546" s="79">
        <v>45784</v>
      </c>
      <c r="O1546" s="49">
        <f ca="1" t="shared" si="78"/>
        <v>0</v>
      </c>
      <c r="P1546" s="49">
        <f ca="1" t="shared" si="77"/>
        <v>52</v>
      </c>
      <c r="Q1546" s="50" t="str">
        <f>VLOOKUP(B1546,辅助信息!E:M,9,FALSE)</f>
        <v>ZTWM-CDGS-XS-2024-0134-商投建工达州中医药科技成果示范园项目</v>
      </c>
      <c r="R1546" s="50" t="str">
        <f>_xlfn._xlws.FILTER(辅助信息!D:D,辅助信息!E:E=B1546)</f>
        <v>商投建工达州中医药科技园</v>
      </c>
    </row>
    <row r="1547" hidden="1" spans="2:18">
      <c r="B1547" s="28" t="s">
        <v>147</v>
      </c>
      <c r="C1547" s="58">
        <v>45789</v>
      </c>
      <c r="D1547" s="28" t="str">
        <f>VLOOKUP(B1547,辅助信息!E:K,7,FALSE)</f>
        <v>JWDDCD2025052800131</v>
      </c>
      <c r="E1547" s="28" t="str">
        <f>VLOOKUP(F1547,辅助信息!A:B,2,FALSE)</f>
        <v>螺纹钢</v>
      </c>
      <c r="F1547" s="28" t="s">
        <v>30</v>
      </c>
      <c r="G1547" s="24">
        <v>7</v>
      </c>
      <c r="H1547" s="24" t="str">
        <f>_xlfn.XLOOKUP(C1547&amp;F1547&amp;I1547&amp;J1547,'[1]2025年已发货'!$F:$F&amp;'[1]2025年已发货'!$C:$C&amp;'[1]2025年已发货'!$G:$G&amp;'[1]2025年已发货'!$H:$H,'[1]2025年已发货'!$E:$E,"未发货")</f>
        <v>未发货</v>
      </c>
      <c r="I1547" s="28" t="str">
        <f>VLOOKUP(B1547,辅助信息!E:I,3,FALSE)</f>
        <v>（商投建工达州中医药科技园-4工区-11号楼）达州市通川区达州中医药职业学院犀牛大道北段</v>
      </c>
      <c r="J1547" s="28" t="str">
        <f>VLOOKUP(B1547,辅助信息!E:I,4,FALSE)</f>
        <v>张扬</v>
      </c>
      <c r="K1547" s="28">
        <f>VLOOKUP(J1547,辅助信息!H:I,2,FALSE)</f>
        <v>18381904567</v>
      </c>
      <c r="L1547" s="96" t="str">
        <f>VLOOKUP(B1547,辅助信息!E:J,6,FALSE)</f>
        <v>控制炉批号！多了现场不收！,优先安排达钢,提前联系到场规格及数量</v>
      </c>
      <c r="M1547" s="79">
        <v>45784</v>
      </c>
      <c r="O1547" s="49">
        <f ca="1" t="shared" si="78"/>
        <v>0</v>
      </c>
      <c r="P1547" s="49">
        <f ca="1" t="shared" si="77"/>
        <v>52</v>
      </c>
      <c r="Q1547" s="50" t="str">
        <f>VLOOKUP(B1547,辅助信息!E:M,9,FALSE)</f>
        <v>ZTWM-CDGS-XS-2024-0134-商投建工达州中医药科技成果示范园项目</v>
      </c>
      <c r="R1547" s="50" t="str">
        <f>_xlfn._xlws.FILTER(辅助信息!D:D,辅助信息!E:E=B1547)</f>
        <v>商投建工达州中医药科技园</v>
      </c>
    </row>
    <row r="1548" hidden="1" spans="1:18">
      <c r="A1548" s="70" t="s">
        <v>100</v>
      </c>
      <c r="B1548" s="28" t="s">
        <v>106</v>
      </c>
      <c r="C1548" s="58">
        <v>45789</v>
      </c>
      <c r="D1548" s="28" t="str">
        <f>VLOOKUP(B1548,辅助信息!E:K,7,FALSE)</f>
        <v>JWDDCD2024101600133</v>
      </c>
      <c r="E1548" s="28" t="str">
        <f>VLOOKUP(F1548,辅助信息!A:B,2,FALSE)</f>
        <v>盘螺</v>
      </c>
      <c r="F1548" s="28" t="s">
        <v>40</v>
      </c>
      <c r="G1548" s="24">
        <v>22.5</v>
      </c>
      <c r="H1548" s="24">
        <f>_xlfn.XLOOKUP(C1548&amp;F1548&amp;I1548&amp;J1548,'[1]2025年已发货'!$F:$F&amp;'[1]2025年已发货'!$C:$C&amp;'[1]2025年已发货'!$G:$G&amp;'[1]2025年已发货'!$H:$H,'[1]2025年已发货'!$E:$E,"未发货")</f>
        <v>23</v>
      </c>
      <c r="I1548" s="28" t="str">
        <f>VLOOKUP(B1548,辅助信息!E:I,3,FALSE)</f>
        <v>（五冶钢构宜宾高县月江镇建设项目）  四川省宜宾市高县月江镇刚记超市斜对面(还阳组团沪碳二期项目)</v>
      </c>
      <c r="J1548" s="28" t="str">
        <f>VLOOKUP(B1548,辅助信息!E:I,4,FALSE)</f>
        <v>张朝亮</v>
      </c>
      <c r="K1548" s="28">
        <f>VLOOKUP(J1548,辅助信息!H:I,2,FALSE)</f>
        <v>15228205853</v>
      </c>
      <c r="L1548" s="96" t="str">
        <f>VLOOKUP(B1548,辅助信息!E:J,6,FALSE)</f>
        <v>提前联系到场规格</v>
      </c>
      <c r="M1548" s="79">
        <v>45785</v>
      </c>
      <c r="O1548" s="49">
        <f ca="1" t="shared" si="78"/>
        <v>0</v>
      </c>
      <c r="P1548" s="49">
        <f ca="1" t="shared" si="77"/>
        <v>51</v>
      </c>
      <c r="Q1548" s="50" t="str">
        <f>VLOOKUP(B1548,辅助信息!E:M,9,FALSE)</f>
        <v>ZTWM-CDGS-XS-2024-0169-中冶西部钢构-宜宾市南溪区幸福路东路,高县月江镇建设项目</v>
      </c>
      <c r="R1548" s="50" t="str">
        <f>_xlfn._xlws.FILTER(辅助信息!D:D,辅助信息!E:E=B1548)</f>
        <v>五冶钢构-宜宾市南溪区高县月江镇建设项目</v>
      </c>
    </row>
    <row r="1549" hidden="1" spans="1:18">
      <c r="A1549" s="70"/>
      <c r="B1549" s="28" t="s">
        <v>106</v>
      </c>
      <c r="C1549" s="58">
        <v>45789</v>
      </c>
      <c r="D1549" s="28" t="str">
        <f>VLOOKUP(B1549,辅助信息!E:K,7,FALSE)</f>
        <v>JWDDCD2024101600133</v>
      </c>
      <c r="E1549" s="28" t="str">
        <f>VLOOKUP(F1549,辅助信息!A:B,2,FALSE)</f>
        <v>螺纹钢</v>
      </c>
      <c r="F1549" s="28" t="s">
        <v>33</v>
      </c>
      <c r="G1549" s="24">
        <v>9</v>
      </c>
      <c r="H1549" s="24">
        <f>_xlfn.XLOOKUP(C1549&amp;F1549&amp;I1549&amp;J1549,'[1]2025年已发货'!$F:$F&amp;'[1]2025年已发货'!$C:$C&amp;'[1]2025年已发货'!$G:$G&amp;'[1]2025年已发货'!$H:$H,'[1]2025年已发货'!$E:$E,"未发货")</f>
        <v>9</v>
      </c>
      <c r="I1549" s="28" t="str">
        <f>VLOOKUP(B1549,辅助信息!E:I,3,FALSE)</f>
        <v>（五冶钢构宜宾高县月江镇建设项目）  四川省宜宾市高县月江镇刚记超市斜对面(还阳组团沪碳二期项目)</v>
      </c>
      <c r="J1549" s="28" t="str">
        <f>VLOOKUP(B1549,辅助信息!E:I,4,FALSE)</f>
        <v>张朝亮</v>
      </c>
      <c r="K1549" s="28">
        <f>VLOOKUP(J1549,辅助信息!H:I,2,FALSE)</f>
        <v>15228205853</v>
      </c>
      <c r="L1549" s="96" t="str">
        <f>VLOOKUP(B1549,辅助信息!E:J,6,FALSE)</f>
        <v>提前联系到场规格</v>
      </c>
      <c r="M1549" s="79">
        <v>45785</v>
      </c>
      <c r="O1549" s="49">
        <f ca="1" t="shared" si="78"/>
        <v>0</v>
      </c>
      <c r="P1549" s="49">
        <f ca="1" t="shared" si="77"/>
        <v>51</v>
      </c>
      <c r="Q1549" s="50" t="str">
        <f>VLOOKUP(B1549,辅助信息!E:M,9,FALSE)</f>
        <v>ZTWM-CDGS-XS-2024-0169-中冶西部钢构-宜宾市南溪区幸福路东路,高县月江镇建设项目</v>
      </c>
      <c r="R1549" s="50" t="str">
        <f>_xlfn._xlws.FILTER(辅助信息!D:D,辅助信息!E:E=B1549)</f>
        <v>五冶钢构-宜宾市南溪区高县月江镇建设项目</v>
      </c>
    </row>
    <row r="1550" hidden="1" spans="1:18">
      <c r="A1550" s="70"/>
      <c r="B1550" s="28" t="s">
        <v>106</v>
      </c>
      <c r="C1550" s="58">
        <v>45789</v>
      </c>
      <c r="D1550" s="28" t="str">
        <f>VLOOKUP(B1550,辅助信息!E:K,7,FALSE)</f>
        <v>JWDDCD2024101600133</v>
      </c>
      <c r="E1550" s="28" t="str">
        <f>VLOOKUP(F1550,辅助信息!A:B,2,FALSE)</f>
        <v>螺纹钢</v>
      </c>
      <c r="F1550" s="28" t="s">
        <v>28</v>
      </c>
      <c r="G1550" s="24">
        <v>3</v>
      </c>
      <c r="H1550" s="24">
        <f>_xlfn.XLOOKUP(C1550&amp;F1550&amp;I1550&amp;J1550,'[1]2025年已发货'!$F:$F&amp;'[1]2025年已发货'!$C:$C&amp;'[1]2025年已发货'!$G:$G&amp;'[1]2025年已发货'!$H:$H,'[1]2025年已发货'!$E:$E,"未发货")</f>
        <v>3</v>
      </c>
      <c r="I1550" s="28" t="str">
        <f>VLOOKUP(B1550,辅助信息!E:I,3,FALSE)</f>
        <v>（五冶钢构宜宾高县月江镇建设项目）  四川省宜宾市高县月江镇刚记超市斜对面(还阳组团沪碳二期项目)</v>
      </c>
      <c r="J1550" s="28" t="str">
        <f>VLOOKUP(B1550,辅助信息!E:I,4,FALSE)</f>
        <v>张朝亮</v>
      </c>
      <c r="K1550" s="28">
        <f>VLOOKUP(J1550,辅助信息!H:I,2,FALSE)</f>
        <v>15228205853</v>
      </c>
      <c r="L1550" s="96" t="str">
        <f>VLOOKUP(B1550,辅助信息!E:J,6,FALSE)</f>
        <v>提前联系到场规格</v>
      </c>
      <c r="M1550" s="79">
        <v>45785</v>
      </c>
      <c r="O1550" s="49">
        <f ca="1" t="shared" si="78"/>
        <v>0</v>
      </c>
      <c r="P1550" s="49">
        <f ca="1" t="shared" si="77"/>
        <v>51</v>
      </c>
      <c r="Q1550" s="50" t="str">
        <f>VLOOKUP(B1550,辅助信息!E:M,9,FALSE)</f>
        <v>ZTWM-CDGS-XS-2024-0169-中冶西部钢构-宜宾市南溪区幸福路东路,高县月江镇建设项目</v>
      </c>
      <c r="R1550" s="50" t="str">
        <f>_xlfn._xlws.FILTER(辅助信息!D:D,辅助信息!E:E=B1550)</f>
        <v>五冶钢构-宜宾市南溪区高县月江镇建设项目</v>
      </c>
    </row>
    <row r="1551" hidden="1" spans="1:18">
      <c r="A1551" s="70" t="s">
        <v>100</v>
      </c>
      <c r="B1551" s="28" t="s">
        <v>81</v>
      </c>
      <c r="C1551" s="58">
        <v>45789</v>
      </c>
      <c r="D1551" s="28" t="str">
        <f>VLOOKUP(B1551,辅助信息!E:K,7,FALSE)</f>
        <v>JWDDCD2025060900080</v>
      </c>
      <c r="E1551" s="28" t="str">
        <f>VLOOKUP(F1551,辅助信息!A:B,2,FALSE)</f>
        <v>高线</v>
      </c>
      <c r="F1551" s="28" t="s">
        <v>53</v>
      </c>
      <c r="G1551" s="24">
        <v>7</v>
      </c>
      <c r="H1551" s="24" t="str">
        <f>_xlfn.XLOOKUP(C1551&amp;F1551&amp;I1551&amp;J1551,'[1]2025年已发货'!$F:$F&amp;'[1]2025年已发货'!$C:$C&amp;'[1]2025年已发货'!$G:$G&amp;'[1]2025年已发货'!$H:$H,'[1]2025年已发货'!$E:$E,"未发货")</f>
        <v>未发货</v>
      </c>
      <c r="I1551" s="28" t="str">
        <f>VLOOKUP(B1551,辅助信息!E:I,3,FALSE)</f>
        <v>（华西简阳西城嘉苑）四川省成都市简阳市简城街道高屋村</v>
      </c>
      <c r="J1551" s="28" t="str">
        <f>VLOOKUP(B1551,辅助信息!E:I,4,FALSE)</f>
        <v>张瀚镭</v>
      </c>
      <c r="K1551" s="28">
        <f>VLOOKUP(J1551,辅助信息!H:I,2,FALSE)</f>
        <v>15884666220</v>
      </c>
      <c r="L1551" s="96" t="str">
        <f>VLOOKUP(B1551,辅助信息!E:J,6,FALSE)</f>
        <v>优先威钢发货,我方卸车,新老国标钢厂不加价可直发，因陕钢多次出现磅差，项目拒绝使用</v>
      </c>
      <c r="M1551" s="79">
        <v>45787</v>
      </c>
      <c r="O1551" s="49">
        <f ca="1" t="shared" si="78"/>
        <v>0</v>
      </c>
      <c r="P1551" s="49">
        <f ca="1" t="shared" si="77"/>
        <v>49</v>
      </c>
      <c r="Q1551" s="50" t="str">
        <f>VLOOKUP(B1551,辅助信息!E:M,9,FALSE)</f>
        <v>ZTWM-CDGS-XS-2024-0030-华西集采-简州大道</v>
      </c>
      <c r="R1551" s="50" t="str">
        <f>_xlfn._xlws.FILTER(辅助信息!D:D,辅助信息!E:E=B1551)</f>
        <v>华西简阳西城嘉苑</v>
      </c>
    </row>
    <row r="1552" hidden="1" spans="1:18">
      <c r="A1552" s="70"/>
      <c r="B1552" s="28" t="s">
        <v>81</v>
      </c>
      <c r="C1552" s="58">
        <v>45789</v>
      </c>
      <c r="D1552" s="28" t="str">
        <f>VLOOKUP(B1552,辅助信息!E:K,7,FALSE)</f>
        <v>JWDDCD2025060900080</v>
      </c>
      <c r="E1552" s="28" t="str">
        <f>VLOOKUP(F1552,辅助信息!A:B,2,FALSE)</f>
        <v>盘螺</v>
      </c>
      <c r="F1552" s="28" t="s">
        <v>49</v>
      </c>
      <c r="G1552" s="24">
        <v>4</v>
      </c>
      <c r="H1552" s="24" t="str">
        <f>_xlfn.XLOOKUP(C1552&amp;F1552&amp;I1552&amp;J1552,'[1]2025年已发货'!$F:$F&amp;'[1]2025年已发货'!$C:$C&amp;'[1]2025年已发货'!$G:$G&amp;'[1]2025年已发货'!$H:$H,'[1]2025年已发货'!$E:$E,"未发货")</f>
        <v>未发货</v>
      </c>
      <c r="I1552" s="28" t="str">
        <f>VLOOKUP(B1552,辅助信息!E:I,3,FALSE)</f>
        <v>（华西简阳西城嘉苑）四川省成都市简阳市简城街道高屋村</v>
      </c>
      <c r="J1552" s="28" t="str">
        <f>VLOOKUP(B1552,辅助信息!E:I,4,FALSE)</f>
        <v>张瀚镭</v>
      </c>
      <c r="K1552" s="28">
        <f>VLOOKUP(J1552,辅助信息!H:I,2,FALSE)</f>
        <v>15884666220</v>
      </c>
      <c r="L1552" s="96" t="str">
        <f>VLOOKUP(B1552,辅助信息!E:J,6,FALSE)</f>
        <v>优先威钢发货,我方卸车,新老国标钢厂不加价可直发，因陕钢多次出现磅差，项目拒绝使用</v>
      </c>
      <c r="M1552" s="79">
        <v>45788</v>
      </c>
      <c r="O1552" s="49">
        <f ca="1" t="shared" si="78"/>
        <v>0</v>
      </c>
      <c r="P1552" s="49">
        <f ca="1" t="shared" si="77"/>
        <v>48</v>
      </c>
      <c r="Q1552" s="50" t="str">
        <f>VLOOKUP(B1552,辅助信息!E:M,9,FALSE)</f>
        <v>ZTWM-CDGS-XS-2024-0030-华西集采-简州大道</v>
      </c>
      <c r="R1552" s="50" t="str">
        <f>_xlfn._xlws.FILTER(辅助信息!D:D,辅助信息!E:E=B1552)</f>
        <v>华西简阳西城嘉苑</v>
      </c>
    </row>
    <row r="1553" hidden="1" spans="1:18">
      <c r="A1553" s="70"/>
      <c r="B1553" s="28" t="s">
        <v>81</v>
      </c>
      <c r="C1553" s="58">
        <v>45789</v>
      </c>
      <c r="D1553" s="28" t="str">
        <f>VLOOKUP(B1553,辅助信息!E:K,7,FALSE)</f>
        <v>JWDDCD2025060900080</v>
      </c>
      <c r="E1553" s="28" t="str">
        <f>VLOOKUP(F1553,辅助信息!A:B,2,FALSE)</f>
        <v>盘螺</v>
      </c>
      <c r="F1553" s="28" t="s">
        <v>40</v>
      </c>
      <c r="G1553" s="24">
        <v>62</v>
      </c>
      <c r="H1553" s="24" t="str">
        <f>_xlfn.XLOOKUP(C1553&amp;F1553&amp;I1553&amp;J1553,'[1]2025年已发货'!$F:$F&amp;'[1]2025年已发货'!$C:$C&amp;'[1]2025年已发货'!$G:$G&amp;'[1]2025年已发货'!$H:$H,'[1]2025年已发货'!$E:$E,"未发货")</f>
        <v>未发货</v>
      </c>
      <c r="I1553" s="28" t="str">
        <f>VLOOKUP(B1553,辅助信息!E:I,3,FALSE)</f>
        <v>（华西简阳西城嘉苑）四川省成都市简阳市简城街道高屋村</v>
      </c>
      <c r="J1553" s="28" t="str">
        <f>VLOOKUP(B1553,辅助信息!E:I,4,FALSE)</f>
        <v>张瀚镭</v>
      </c>
      <c r="K1553" s="28">
        <f>VLOOKUP(J1553,辅助信息!H:I,2,FALSE)</f>
        <v>15884666220</v>
      </c>
      <c r="L1553" s="96" t="str">
        <f>VLOOKUP(B1553,辅助信息!E:J,6,FALSE)</f>
        <v>优先威钢发货,我方卸车,新老国标钢厂不加价可直发，因陕钢多次出现磅差，项目拒绝使用</v>
      </c>
      <c r="M1553" s="79">
        <v>45788</v>
      </c>
      <c r="O1553" s="49">
        <f ca="1" t="shared" si="78"/>
        <v>0</v>
      </c>
      <c r="P1553" s="49">
        <f ca="1" t="shared" si="77"/>
        <v>48</v>
      </c>
      <c r="Q1553" s="50" t="str">
        <f>VLOOKUP(B1553,辅助信息!E:M,9,FALSE)</f>
        <v>ZTWM-CDGS-XS-2024-0030-华西集采-简州大道</v>
      </c>
      <c r="R1553" s="50" t="str">
        <f>_xlfn._xlws.FILTER(辅助信息!D:D,辅助信息!E:E=B1553)</f>
        <v>华西简阳西城嘉苑</v>
      </c>
    </row>
    <row r="1554" hidden="1" spans="1:18">
      <c r="A1554" s="70"/>
      <c r="B1554" s="28" t="s">
        <v>81</v>
      </c>
      <c r="C1554" s="58">
        <v>45789</v>
      </c>
      <c r="D1554" s="28" t="str">
        <f>VLOOKUP(B1554,辅助信息!E:K,7,FALSE)</f>
        <v>JWDDCD2025060900080</v>
      </c>
      <c r="E1554" s="28" t="str">
        <f>VLOOKUP(F1554,辅助信息!A:B,2,FALSE)</f>
        <v>盘螺</v>
      </c>
      <c r="F1554" s="28" t="s">
        <v>41</v>
      </c>
      <c r="G1554" s="24">
        <v>134.5</v>
      </c>
      <c r="H1554" s="24">
        <f>_xlfn.XLOOKUP(C1554&amp;F1554&amp;I1554&amp;J1554,'[1]2025年已发货'!$F:$F&amp;'[1]2025年已发货'!$C:$C&amp;'[1]2025年已发货'!$G:$G&amp;'[1]2025年已发货'!$H:$H,'[1]2025年已发货'!$E:$E,"未发货")</f>
        <v>35</v>
      </c>
      <c r="I1554" s="28" t="str">
        <f>VLOOKUP(B1554,辅助信息!E:I,3,FALSE)</f>
        <v>（华西简阳西城嘉苑）四川省成都市简阳市简城街道高屋村</v>
      </c>
      <c r="J1554" s="28" t="str">
        <f>VLOOKUP(B1554,辅助信息!E:I,4,FALSE)</f>
        <v>张瀚镭</v>
      </c>
      <c r="K1554" s="28">
        <f>VLOOKUP(J1554,辅助信息!H:I,2,FALSE)</f>
        <v>15884666220</v>
      </c>
      <c r="L1554" s="96" t="str">
        <f>VLOOKUP(B1554,辅助信息!E:J,6,FALSE)</f>
        <v>优先威钢发货,我方卸车,新老国标钢厂不加价可直发，因陕钢多次出现磅差，项目拒绝使用</v>
      </c>
      <c r="M1554" s="79">
        <v>45787</v>
      </c>
      <c r="O1554" s="49">
        <f ca="1" t="shared" si="78"/>
        <v>0</v>
      </c>
      <c r="P1554" s="49">
        <f ca="1" t="shared" si="77"/>
        <v>49</v>
      </c>
      <c r="Q1554" s="50" t="str">
        <f>VLOOKUP(B1554,辅助信息!E:M,9,FALSE)</f>
        <v>ZTWM-CDGS-XS-2024-0030-华西集采-简州大道</v>
      </c>
      <c r="R1554" s="50" t="str">
        <f>_xlfn._xlws.FILTER(辅助信息!D:D,辅助信息!E:E=B1554)</f>
        <v>华西简阳西城嘉苑</v>
      </c>
    </row>
    <row r="1555" hidden="1" spans="1:18">
      <c r="A1555" s="70"/>
      <c r="B1555" s="28" t="s">
        <v>81</v>
      </c>
      <c r="C1555" s="58">
        <v>45789</v>
      </c>
      <c r="D1555" s="28" t="str">
        <f>VLOOKUP(B1555,辅助信息!E:K,7,FALSE)</f>
        <v>JWDDCD2025060900080</v>
      </c>
      <c r="E1555" s="28" t="str">
        <f>VLOOKUP(F1555,辅助信息!A:B,2,FALSE)</f>
        <v>螺纹钢</v>
      </c>
      <c r="F1555" s="28" t="s">
        <v>30</v>
      </c>
      <c r="G1555" s="24">
        <v>59</v>
      </c>
      <c r="H1555" s="24">
        <f>_xlfn.XLOOKUP(C1555&amp;F1555&amp;I1555&amp;J1555,'[1]2025年已发货'!$F:$F&amp;'[1]2025年已发货'!$C:$C&amp;'[1]2025年已发货'!$G:$G&amp;'[1]2025年已发货'!$H:$H,'[1]2025年已发货'!$E:$E,"未发货")</f>
        <v>12</v>
      </c>
      <c r="I1555" s="28" t="str">
        <f>VLOOKUP(B1555,辅助信息!E:I,3,FALSE)</f>
        <v>（华西简阳西城嘉苑）四川省成都市简阳市简城街道高屋村</v>
      </c>
      <c r="J1555" s="28" t="str">
        <f>VLOOKUP(B1555,辅助信息!E:I,4,FALSE)</f>
        <v>张瀚镭</v>
      </c>
      <c r="K1555" s="28">
        <f>VLOOKUP(J1555,辅助信息!H:I,2,FALSE)</f>
        <v>15884666220</v>
      </c>
      <c r="L1555" s="96" t="str">
        <f>VLOOKUP(B1555,辅助信息!E:J,6,FALSE)</f>
        <v>优先威钢发货,我方卸车,新老国标钢厂不加价可直发，因陕钢多次出现磅差，项目拒绝使用</v>
      </c>
      <c r="M1555" s="79">
        <v>45787</v>
      </c>
      <c r="O1555" s="49">
        <f ca="1" t="shared" si="78"/>
        <v>0</v>
      </c>
      <c r="P1555" s="49">
        <f ca="1" t="shared" si="77"/>
        <v>49</v>
      </c>
      <c r="Q1555" s="50" t="str">
        <f>VLOOKUP(B1555,辅助信息!E:M,9,FALSE)</f>
        <v>ZTWM-CDGS-XS-2024-0030-华西集采-简州大道</v>
      </c>
      <c r="R1555" s="50" t="str">
        <f>_xlfn._xlws.FILTER(辅助信息!D:D,辅助信息!E:E=B1555)</f>
        <v>华西简阳西城嘉苑</v>
      </c>
    </row>
    <row r="1556" hidden="1" spans="1:18">
      <c r="A1556" s="70"/>
      <c r="B1556" s="28" t="s">
        <v>81</v>
      </c>
      <c r="C1556" s="58">
        <v>45789</v>
      </c>
      <c r="D1556" s="28" t="str">
        <f>VLOOKUP(B1556,辅助信息!E:K,7,FALSE)</f>
        <v>JWDDCD2025060900080</v>
      </c>
      <c r="E1556" s="28" t="str">
        <f>VLOOKUP(F1556,辅助信息!A:B,2,FALSE)</f>
        <v>螺纹钢</v>
      </c>
      <c r="F1556" s="28" t="s">
        <v>33</v>
      </c>
      <c r="G1556" s="24">
        <v>25.5</v>
      </c>
      <c r="H1556" s="24">
        <f>_xlfn.XLOOKUP(C1556&amp;F1556&amp;I1556&amp;J1556,'[1]2025年已发货'!$F:$F&amp;'[1]2025年已发货'!$C:$C&amp;'[1]2025年已发货'!$G:$G&amp;'[1]2025年已发货'!$H:$H,'[1]2025年已发货'!$E:$E,"未发货")</f>
        <v>25.5</v>
      </c>
      <c r="I1556" s="28" t="str">
        <f>VLOOKUP(B1556,辅助信息!E:I,3,FALSE)</f>
        <v>（华西简阳西城嘉苑）四川省成都市简阳市简城街道高屋村</v>
      </c>
      <c r="J1556" s="28" t="str">
        <f>VLOOKUP(B1556,辅助信息!E:I,4,FALSE)</f>
        <v>张瀚镭</v>
      </c>
      <c r="K1556" s="28">
        <f>VLOOKUP(J1556,辅助信息!H:I,2,FALSE)</f>
        <v>15884666220</v>
      </c>
      <c r="L1556" s="96" t="str">
        <f>VLOOKUP(B1556,辅助信息!E:J,6,FALSE)</f>
        <v>优先威钢发货,我方卸车,新老国标钢厂不加价可直发，因陕钢多次出现磅差，项目拒绝使用</v>
      </c>
      <c r="M1556" s="79">
        <v>45787</v>
      </c>
      <c r="O1556" s="49">
        <f ca="1" t="shared" si="78"/>
        <v>0</v>
      </c>
      <c r="P1556" s="49">
        <f ca="1" t="shared" si="77"/>
        <v>49</v>
      </c>
      <c r="Q1556" s="50" t="str">
        <f>VLOOKUP(B1556,辅助信息!E:M,9,FALSE)</f>
        <v>ZTWM-CDGS-XS-2024-0030-华西集采-简州大道</v>
      </c>
      <c r="R1556" s="50" t="str">
        <f>_xlfn._xlws.FILTER(辅助信息!D:D,辅助信息!E:E=B1556)</f>
        <v>华西简阳西城嘉苑</v>
      </c>
    </row>
    <row r="1557" hidden="1" spans="1:18">
      <c r="A1557" s="70"/>
      <c r="B1557" s="28" t="s">
        <v>81</v>
      </c>
      <c r="C1557" s="58">
        <v>45789</v>
      </c>
      <c r="D1557" s="28" t="str">
        <f>VLOOKUP(B1557,辅助信息!E:K,7,FALSE)</f>
        <v>JWDDCD2025060900080</v>
      </c>
      <c r="E1557" s="28" t="str">
        <f>VLOOKUP(F1557,辅助信息!A:B,2,FALSE)</f>
        <v>螺纹钢</v>
      </c>
      <c r="F1557" s="28" t="s">
        <v>28</v>
      </c>
      <c r="G1557" s="24">
        <v>7</v>
      </c>
      <c r="H1557" s="24">
        <f>_xlfn.XLOOKUP(C1557&amp;F1557&amp;I1557&amp;J1557,'[1]2025年已发货'!$F:$F&amp;'[1]2025年已发货'!$C:$C&amp;'[1]2025年已发货'!$G:$G&amp;'[1]2025年已发货'!$H:$H,'[1]2025年已发货'!$E:$E,"未发货")</f>
        <v>7</v>
      </c>
      <c r="I1557" s="28" t="str">
        <f>VLOOKUP(B1557,辅助信息!E:I,3,FALSE)</f>
        <v>（华西简阳西城嘉苑）四川省成都市简阳市简城街道高屋村</v>
      </c>
      <c r="J1557" s="28" t="str">
        <f>VLOOKUP(B1557,辅助信息!E:I,4,FALSE)</f>
        <v>张瀚镭</v>
      </c>
      <c r="K1557" s="28">
        <f>VLOOKUP(J1557,辅助信息!H:I,2,FALSE)</f>
        <v>15884666220</v>
      </c>
      <c r="L1557" s="96" t="str">
        <f>VLOOKUP(B1557,辅助信息!E:J,6,FALSE)</f>
        <v>优先威钢发货,我方卸车,新老国标钢厂不加价可直发，因陕钢多次出现磅差，项目拒绝使用</v>
      </c>
      <c r="M1557" s="79">
        <v>45787</v>
      </c>
      <c r="O1557" s="49">
        <f ca="1" t="shared" si="78"/>
        <v>0</v>
      </c>
      <c r="P1557" s="49">
        <f ca="1" t="shared" si="77"/>
        <v>49</v>
      </c>
      <c r="Q1557" s="50" t="str">
        <f>VLOOKUP(B1557,辅助信息!E:M,9,FALSE)</f>
        <v>ZTWM-CDGS-XS-2024-0030-华西集采-简州大道</v>
      </c>
      <c r="R1557" s="50" t="str">
        <f>_xlfn._xlws.FILTER(辅助信息!D:D,辅助信息!E:E=B1557)</f>
        <v>华西简阳西城嘉苑</v>
      </c>
    </row>
    <row r="1558" hidden="1" spans="1:18">
      <c r="A1558" s="70"/>
      <c r="B1558" s="28" t="s">
        <v>81</v>
      </c>
      <c r="C1558" s="58">
        <v>45789</v>
      </c>
      <c r="D1558" s="28" t="str">
        <f>VLOOKUP(B1558,辅助信息!E:K,7,FALSE)</f>
        <v>JWDDCD2025060900080</v>
      </c>
      <c r="E1558" s="28" t="str">
        <f>VLOOKUP(F1558,辅助信息!A:B,2,FALSE)</f>
        <v>螺纹钢</v>
      </c>
      <c r="F1558" s="28" t="s">
        <v>18</v>
      </c>
      <c r="G1558" s="24">
        <v>14.5</v>
      </c>
      <c r="H1558" s="24">
        <f>_xlfn.XLOOKUP(C1558&amp;F1558&amp;I1558&amp;J1558,'[1]2025年已发货'!$F:$F&amp;'[1]2025年已发货'!$C:$C&amp;'[1]2025年已发货'!$G:$G&amp;'[1]2025年已发货'!$H:$H,'[1]2025年已发货'!$E:$E,"未发货")</f>
        <v>14.5</v>
      </c>
      <c r="I1558" s="28" t="str">
        <f>VLOOKUP(B1558,辅助信息!E:I,3,FALSE)</f>
        <v>（华西简阳西城嘉苑）四川省成都市简阳市简城街道高屋村</v>
      </c>
      <c r="J1558" s="28" t="str">
        <f>VLOOKUP(B1558,辅助信息!E:I,4,FALSE)</f>
        <v>张瀚镭</v>
      </c>
      <c r="K1558" s="28">
        <f>VLOOKUP(J1558,辅助信息!H:I,2,FALSE)</f>
        <v>15884666220</v>
      </c>
      <c r="L1558" s="96" t="str">
        <f>VLOOKUP(B1558,辅助信息!E:J,6,FALSE)</f>
        <v>优先威钢发货,我方卸车,新老国标钢厂不加价可直发，因陕钢多次出现磅差，项目拒绝使用</v>
      </c>
      <c r="M1558" s="79">
        <v>45787</v>
      </c>
      <c r="O1558" s="49">
        <f ca="1" t="shared" si="78"/>
        <v>0</v>
      </c>
      <c r="P1558" s="49">
        <f ca="1" t="shared" si="77"/>
        <v>49</v>
      </c>
      <c r="Q1558" s="50" t="str">
        <f>VLOOKUP(B1558,辅助信息!E:M,9,FALSE)</f>
        <v>ZTWM-CDGS-XS-2024-0030-华西集采-简州大道</v>
      </c>
      <c r="R1558" s="50" t="str">
        <f>_xlfn._xlws.FILTER(辅助信息!D:D,辅助信息!E:E=B1558)</f>
        <v>华西简阳西城嘉苑</v>
      </c>
    </row>
    <row r="1559" hidden="1" spans="1:18">
      <c r="A1559" s="70"/>
      <c r="B1559" s="28" t="s">
        <v>81</v>
      </c>
      <c r="C1559" s="58">
        <v>45789</v>
      </c>
      <c r="D1559" s="28" t="str">
        <f>VLOOKUP(B1559,辅助信息!E:K,7,FALSE)</f>
        <v>JWDDCD2025060900080</v>
      </c>
      <c r="E1559" s="28" t="str">
        <f>VLOOKUP(F1559,辅助信息!A:B,2,FALSE)</f>
        <v>螺纹钢</v>
      </c>
      <c r="F1559" s="28" t="s">
        <v>21</v>
      </c>
      <c r="G1559" s="24">
        <v>2.5</v>
      </c>
      <c r="H1559" s="24">
        <f>_xlfn.XLOOKUP(C1559&amp;F1559&amp;I1559&amp;J1559,'[1]2025年已发货'!$F:$F&amp;'[1]2025年已发货'!$C:$C&amp;'[1]2025年已发货'!$G:$G&amp;'[1]2025年已发货'!$H:$H,'[1]2025年已发货'!$E:$E,"未发货")</f>
        <v>2.5</v>
      </c>
      <c r="I1559" s="28" t="str">
        <f>VLOOKUP(B1559,辅助信息!E:I,3,FALSE)</f>
        <v>（华西简阳西城嘉苑）四川省成都市简阳市简城街道高屋村</v>
      </c>
      <c r="J1559" s="28" t="str">
        <f>VLOOKUP(B1559,辅助信息!E:I,4,FALSE)</f>
        <v>张瀚镭</v>
      </c>
      <c r="K1559" s="28">
        <f>VLOOKUP(J1559,辅助信息!H:I,2,FALSE)</f>
        <v>15884666220</v>
      </c>
      <c r="L1559" s="96" t="str">
        <f>VLOOKUP(B1559,辅助信息!E:J,6,FALSE)</f>
        <v>优先威钢发货,我方卸车,新老国标钢厂不加价可直发，因陕钢多次出现磅差，项目拒绝使用</v>
      </c>
      <c r="M1559" s="79">
        <v>45788</v>
      </c>
      <c r="O1559" s="49">
        <f ca="1" t="shared" si="78"/>
        <v>0</v>
      </c>
      <c r="P1559" s="49">
        <f ca="1" t="shared" si="77"/>
        <v>48</v>
      </c>
      <c r="Q1559" s="50" t="str">
        <f>VLOOKUP(B1559,辅助信息!E:M,9,FALSE)</f>
        <v>ZTWM-CDGS-XS-2024-0030-华西集采-简州大道</v>
      </c>
      <c r="R1559" s="50" t="str">
        <f>_xlfn._xlws.FILTER(辅助信息!D:D,辅助信息!E:E=B1559)</f>
        <v>华西简阳西城嘉苑</v>
      </c>
    </row>
    <row r="1560" hidden="1" spans="1:18">
      <c r="A1560" s="70"/>
      <c r="B1560" s="28" t="s">
        <v>81</v>
      </c>
      <c r="C1560" s="58">
        <v>45789</v>
      </c>
      <c r="D1560" s="28" t="str">
        <f>VLOOKUP(B1560,辅助信息!E:K,7,FALSE)</f>
        <v>JWDDCD2025060900080</v>
      </c>
      <c r="E1560" s="28" t="str">
        <f>VLOOKUP(F1560,辅助信息!A:B,2,FALSE)</f>
        <v>螺纹钢</v>
      </c>
      <c r="F1560" s="28" t="s">
        <v>46</v>
      </c>
      <c r="G1560" s="24">
        <v>8.5</v>
      </c>
      <c r="H1560" s="24">
        <f>_xlfn.XLOOKUP(C1560&amp;F1560&amp;I1560&amp;J1560,'[1]2025年已发货'!$F:$F&amp;'[1]2025年已发货'!$C:$C&amp;'[1]2025年已发货'!$G:$G&amp;'[1]2025年已发货'!$H:$H,'[1]2025年已发货'!$E:$E,"未发货")</f>
        <v>8.5</v>
      </c>
      <c r="I1560" s="28" t="str">
        <f>VLOOKUP(B1560,辅助信息!E:I,3,FALSE)</f>
        <v>（华西简阳西城嘉苑）四川省成都市简阳市简城街道高屋村</v>
      </c>
      <c r="J1560" s="28" t="str">
        <f>VLOOKUP(B1560,辅助信息!E:I,4,FALSE)</f>
        <v>张瀚镭</v>
      </c>
      <c r="K1560" s="28">
        <f>VLOOKUP(J1560,辅助信息!H:I,2,FALSE)</f>
        <v>15884666220</v>
      </c>
      <c r="L1560" s="96" t="str">
        <f>VLOOKUP(B1560,辅助信息!E:J,6,FALSE)</f>
        <v>优先威钢发货,我方卸车,新老国标钢厂不加价可直发，因陕钢多次出现磅差，项目拒绝使用</v>
      </c>
      <c r="M1560" s="79">
        <v>45788</v>
      </c>
      <c r="O1560" s="49">
        <f ca="1" t="shared" si="78"/>
        <v>0</v>
      </c>
      <c r="P1560" s="49">
        <f ca="1" t="shared" si="77"/>
        <v>48</v>
      </c>
      <c r="Q1560" s="50" t="str">
        <f>VLOOKUP(B1560,辅助信息!E:M,9,FALSE)</f>
        <v>ZTWM-CDGS-XS-2024-0030-华西集采-简州大道</v>
      </c>
      <c r="R1560" s="50" t="str">
        <f>_xlfn._xlws.FILTER(辅助信息!D:D,辅助信息!E:E=B1560)</f>
        <v>华西简阳西城嘉苑</v>
      </c>
    </row>
    <row r="1561" hidden="1" spans="2:18">
      <c r="B1561" s="28" t="s">
        <v>150</v>
      </c>
      <c r="C1561" s="58">
        <v>45789</v>
      </c>
      <c r="D1561" s="28" t="str">
        <f>VLOOKUP(B1561,辅助信息!E:K,7,FALSE)</f>
        <v>JWDDCD2025050800101</v>
      </c>
      <c r="E1561" s="28" t="str">
        <f>VLOOKUP(F1561,辅助信息!A:B,2,FALSE)</f>
        <v>螺纹钢</v>
      </c>
      <c r="F1561" s="28" t="s">
        <v>28</v>
      </c>
      <c r="G1561" s="24">
        <v>27</v>
      </c>
      <c r="H1561" s="24" t="str">
        <f>_xlfn.XLOOKUP(C1561&amp;F1561&amp;I1561&amp;J1561,'[1]2025年已发货'!$F:$F&amp;'[1]2025年已发货'!$C:$C&amp;'[1]2025年已发货'!$G:$G&amp;'[1]2025年已发货'!$H:$H,'[1]2025年已发货'!$E:$E,"未发货")</f>
        <v>未发货</v>
      </c>
      <c r="I1561" s="28" t="str">
        <f>VLOOKUP(B1561,辅助信息!E:I,3,FALSE)</f>
        <v>(中铁科研院宜宾泥溪项目)中铁科研院集团有限公司宜宾市泥溪东互通式立交下穿成贵客专铁路工程项目钢筋加工厂</v>
      </c>
      <c r="J1561" s="28" t="str">
        <f>VLOOKUP(B1561,辅助信息!E:I,4,FALSE)</f>
        <v>蔡鹏</v>
      </c>
      <c r="K1561" s="28">
        <f>VLOOKUP(J1561,辅助信息!H:I,2,FALSE)</f>
        <v>19130850820</v>
      </c>
      <c r="L1561" s="96" t="str">
        <f>VLOOKUP(B1561,辅助信息!E:J,6,FALSE)</f>
        <v>装货前联系收货人核实到场规格，货物最下面用方木垫下方便卸货</v>
      </c>
      <c r="M1561" s="79">
        <v>45792</v>
      </c>
      <c r="O1561" s="49">
        <f ca="1" t="shared" si="78"/>
        <v>0</v>
      </c>
      <c r="P1561" s="49">
        <f ca="1" t="shared" si="77"/>
        <v>44</v>
      </c>
      <c r="Q1561" s="50" t="str">
        <f>VLOOKUP(B1561,辅助信息!E:M,9,FALSE)</f>
        <v>ZTWM-CDGS-XS-2025-0050-中铁科研院-宜宾泥溪项目</v>
      </c>
      <c r="R1561" s="50" t="str">
        <f>_xlfn._xlws.FILTER(辅助信息!D:D,辅助信息!E:E=B1561)</f>
        <v>中铁科研院宜宾泥溪项目</v>
      </c>
    </row>
    <row r="1562" hidden="1" spans="2:18">
      <c r="B1562" s="28" t="s">
        <v>150</v>
      </c>
      <c r="C1562" s="58">
        <v>45789</v>
      </c>
      <c r="D1562" s="28" t="str">
        <f>VLOOKUP(B1562,辅助信息!E:K,7,FALSE)</f>
        <v>JWDDCD2025050800101</v>
      </c>
      <c r="E1562" s="28" t="str">
        <f>VLOOKUP(F1562,辅助信息!A:B,2,FALSE)</f>
        <v>螺纹钢</v>
      </c>
      <c r="F1562" s="28" t="s">
        <v>65</v>
      </c>
      <c r="G1562" s="24">
        <v>36</v>
      </c>
      <c r="H1562" s="24" t="str">
        <f>_xlfn.XLOOKUP(C1562&amp;F1562&amp;I1562&amp;J1562,'[1]2025年已发货'!$F:$F&amp;'[1]2025年已发货'!$C:$C&amp;'[1]2025年已发货'!$G:$G&amp;'[1]2025年已发货'!$H:$H,'[1]2025年已发货'!$E:$E,"未发货")</f>
        <v>未发货</v>
      </c>
      <c r="I1562" s="28" t="str">
        <f>VLOOKUP(B1562,辅助信息!E:I,3,FALSE)</f>
        <v>(中铁科研院宜宾泥溪项目)中铁科研院集团有限公司宜宾市泥溪东互通式立交下穿成贵客专铁路工程项目钢筋加工厂</v>
      </c>
      <c r="J1562" s="28" t="str">
        <f>VLOOKUP(B1562,辅助信息!E:I,4,FALSE)</f>
        <v>蔡鹏</v>
      </c>
      <c r="K1562" s="28">
        <f>VLOOKUP(J1562,辅助信息!H:I,2,FALSE)</f>
        <v>19130850820</v>
      </c>
      <c r="L1562" s="96" t="str">
        <f>VLOOKUP(B1562,辅助信息!E:J,6,FALSE)</f>
        <v>装货前联系收货人核实到场规格，货物最下面用方木垫下方便卸货</v>
      </c>
      <c r="M1562" s="79">
        <v>45792</v>
      </c>
      <c r="O1562" s="49">
        <f ca="1" t="shared" si="78"/>
        <v>0</v>
      </c>
      <c r="P1562" s="49">
        <f ca="1" t="shared" si="77"/>
        <v>44</v>
      </c>
      <c r="Q1562" s="50" t="str">
        <f>VLOOKUP(B1562,辅助信息!E:M,9,FALSE)</f>
        <v>ZTWM-CDGS-XS-2025-0050-中铁科研院-宜宾泥溪项目</v>
      </c>
      <c r="R1562" s="50" t="str">
        <f>_xlfn._xlws.FILTER(辅助信息!D:D,辅助信息!E:E=B1562)</f>
        <v>中铁科研院宜宾泥溪项目</v>
      </c>
    </row>
    <row r="1563" hidden="1" spans="2:18">
      <c r="B1563" s="28" t="s">
        <v>150</v>
      </c>
      <c r="C1563" s="58">
        <v>45789</v>
      </c>
      <c r="D1563" s="28" t="str">
        <f>VLOOKUP(B1563,辅助信息!E:K,7,FALSE)</f>
        <v>JWDDCD2025050800101</v>
      </c>
      <c r="E1563" s="28" t="str">
        <f>VLOOKUP(F1563,辅助信息!A:B,2,FALSE)</f>
        <v>螺纹钢</v>
      </c>
      <c r="F1563" s="28" t="s">
        <v>32</v>
      </c>
      <c r="G1563" s="24">
        <v>6</v>
      </c>
      <c r="H1563" s="24" t="str">
        <f>_xlfn.XLOOKUP(C1563&amp;F1563&amp;I1563&amp;J1563,'[1]2025年已发货'!$F:$F&amp;'[1]2025年已发货'!$C:$C&amp;'[1]2025年已发货'!$G:$G&amp;'[1]2025年已发货'!$H:$H,'[1]2025年已发货'!$E:$E,"未发货")</f>
        <v>未发货</v>
      </c>
      <c r="I1563" s="28" t="str">
        <f>VLOOKUP(B1563,辅助信息!E:I,3,FALSE)</f>
        <v>(中铁科研院宜宾泥溪项目)中铁科研院集团有限公司宜宾市泥溪东互通式立交下穿成贵客专铁路工程项目钢筋加工厂</v>
      </c>
      <c r="J1563" s="28" t="str">
        <f>VLOOKUP(B1563,辅助信息!E:I,4,FALSE)</f>
        <v>蔡鹏</v>
      </c>
      <c r="K1563" s="28">
        <f>VLOOKUP(J1563,辅助信息!H:I,2,FALSE)</f>
        <v>19130850820</v>
      </c>
      <c r="L1563" s="96" t="str">
        <f>VLOOKUP(B1563,辅助信息!E:J,6,FALSE)</f>
        <v>装货前联系收货人核实到场规格，货物最下面用方木垫下方便卸货</v>
      </c>
      <c r="M1563" s="79">
        <v>45792</v>
      </c>
      <c r="O1563" s="49">
        <f ca="1" t="shared" si="78"/>
        <v>0</v>
      </c>
      <c r="P1563" s="49">
        <f ca="1" t="shared" si="77"/>
        <v>44</v>
      </c>
      <c r="Q1563" s="50" t="str">
        <f>VLOOKUP(B1563,辅助信息!E:M,9,FALSE)</f>
        <v>ZTWM-CDGS-XS-2025-0050-中铁科研院-宜宾泥溪项目</v>
      </c>
      <c r="R1563" s="50" t="str">
        <f>_xlfn._xlws.FILTER(辅助信息!D:D,辅助信息!E:E=B1563)</f>
        <v>中铁科研院宜宾泥溪项目</v>
      </c>
    </row>
    <row r="1564" hidden="1" spans="2:18">
      <c r="B1564" s="28" t="s">
        <v>92</v>
      </c>
      <c r="C1564" s="58">
        <v>45793</v>
      </c>
      <c r="D1564" s="107" t="str">
        <f>VLOOKUP(B1564,辅助信息!E:K,7,FALSE)</f>
        <v>JWDDCD2025051800046</v>
      </c>
      <c r="E1564" s="107" t="str">
        <f>VLOOKUP(F1564,辅助信息!A:B,2,FALSE)</f>
        <v>盘螺</v>
      </c>
      <c r="F1564" s="28" t="s">
        <v>40</v>
      </c>
      <c r="G1564" s="24">
        <v>25</v>
      </c>
      <c r="H1564" s="108">
        <f>_xlfn.XLOOKUP(C1564&amp;F1564&amp;I1564&amp;J1564,'[1]2025年已发货'!$F:$F&amp;'[1]2025年已发货'!$C:$C&amp;'[1]2025年已发货'!$G:$G&amp;'[1]2025年已发货'!$H:$H,'[1]2025年已发货'!$E:$E,"未发货")</f>
        <v>25</v>
      </c>
      <c r="I1564" s="107" t="str">
        <f>VLOOKUP(B1564,辅助信息!E:I,3,FALSE)</f>
        <v>（华西萌海科创农业生态谷）成都市简阳市白金山水库</v>
      </c>
      <c r="J1564" s="107" t="str">
        <f>VLOOKUP(B1564,辅助信息!E:I,4,FALSE)</f>
        <v>石清国</v>
      </c>
      <c r="K1564" s="107">
        <f>VLOOKUP(J1564,辅助信息!H:I,2,FALSE)</f>
        <v>13458642015</v>
      </c>
      <c r="L1564" s="109" t="str">
        <f>VLOOKUP(B1564,辅助信息!E:J,6,FALSE)</f>
        <v>优先威钢,我方卸车,新老国标钢厂不加价可直发</v>
      </c>
      <c r="M1564" s="79">
        <v>45794</v>
      </c>
      <c r="O1564" s="49">
        <f ca="1" t="shared" si="78"/>
        <v>0</v>
      </c>
      <c r="P1564" s="49">
        <f ca="1" t="shared" si="77"/>
        <v>42</v>
      </c>
      <c r="Q1564" s="50" t="str">
        <f>VLOOKUP(B1564,辅助信息!E:M,9,FALSE)</f>
        <v>ZTWM-CDGS-XS-2024-0092-华西-萌海科创农业生态谷</v>
      </c>
      <c r="R1564" s="50" t="str">
        <f>_xlfn._xlws.FILTER(辅助信息!D:D,辅助信息!E:E=B1564)</f>
        <v>华西萌海-科创农业生态谷</v>
      </c>
    </row>
    <row r="1565" hidden="1" spans="2:18">
      <c r="B1565" s="28" t="s">
        <v>92</v>
      </c>
      <c r="C1565" s="58">
        <v>45793</v>
      </c>
      <c r="D1565" s="107" t="str">
        <f>VLOOKUP(B1565,辅助信息!E:K,7,FALSE)</f>
        <v>JWDDCD2025051800046</v>
      </c>
      <c r="E1565" s="107" t="str">
        <f>VLOOKUP(F1565,辅助信息!A:B,2,FALSE)</f>
        <v>盘螺</v>
      </c>
      <c r="F1565" s="28" t="s">
        <v>41</v>
      </c>
      <c r="G1565" s="24">
        <v>10</v>
      </c>
      <c r="H1565" s="108">
        <f>_xlfn.XLOOKUP(C1565&amp;F1565&amp;I1565&amp;J1565,'[1]2025年已发货'!$F:$F&amp;'[1]2025年已发货'!$C:$C&amp;'[1]2025年已发货'!$G:$G&amp;'[1]2025年已发货'!$H:$H,'[1]2025年已发货'!$E:$E,"未发货")</f>
        <v>10</v>
      </c>
      <c r="I1565" s="107" t="str">
        <f>VLOOKUP(B1565,辅助信息!E:I,3,FALSE)</f>
        <v>（华西萌海科创农业生态谷）成都市简阳市白金山水库</v>
      </c>
      <c r="J1565" s="107" t="str">
        <f>VLOOKUP(B1565,辅助信息!E:I,4,FALSE)</f>
        <v>石清国</v>
      </c>
      <c r="K1565" s="107">
        <f>VLOOKUP(J1565,辅助信息!H:I,2,FALSE)</f>
        <v>13458642015</v>
      </c>
      <c r="L1565" s="109" t="str">
        <f>VLOOKUP(B1565,辅助信息!E:J,6,FALSE)</f>
        <v>优先威钢,我方卸车,新老国标钢厂不加价可直发</v>
      </c>
      <c r="M1565" s="79">
        <v>45794</v>
      </c>
      <c r="O1565" s="49">
        <f ca="1" t="shared" si="78"/>
        <v>0</v>
      </c>
      <c r="P1565" s="49">
        <f ca="1" t="shared" si="77"/>
        <v>42</v>
      </c>
      <c r="Q1565" s="50" t="str">
        <f>VLOOKUP(B1565,辅助信息!E:M,9,FALSE)</f>
        <v>ZTWM-CDGS-XS-2024-0092-华西-萌海科创农业生态谷</v>
      </c>
      <c r="R1565" s="50" t="str">
        <f>_xlfn._xlws.FILTER(辅助信息!D:D,辅助信息!E:E=B1565)</f>
        <v>华西萌海-科创农业生态谷</v>
      </c>
    </row>
    <row r="1566" hidden="1" spans="2:18">
      <c r="B1566" s="28" t="s">
        <v>17</v>
      </c>
      <c r="C1566" s="58">
        <v>45793</v>
      </c>
      <c r="D1566" s="107" t="str">
        <f>VLOOKUP(B1566,辅助信息!E:K,7,FALSE)</f>
        <v>JWDDCD2024101600090</v>
      </c>
      <c r="E1566" s="107" t="str">
        <f>VLOOKUP(F1566,辅助信息!A:B,2,FALSE)</f>
        <v>盘螺</v>
      </c>
      <c r="F1566" s="28" t="s">
        <v>49</v>
      </c>
      <c r="G1566" s="24">
        <v>14</v>
      </c>
      <c r="H1566" s="108">
        <f>_xlfn.XLOOKUP(C1566&amp;F1566&amp;I1566&amp;J1566,'[1]2025年已发货'!$F:$F&amp;'[1]2025年已发货'!$C:$C&amp;'[1]2025年已发货'!$G:$G&amp;'[1]2025年已发货'!$H:$H,'[1]2025年已发货'!$E:$E,"未发货")</f>
        <v>14</v>
      </c>
      <c r="I1566" s="107" t="str">
        <f>VLOOKUP(B1566,辅助信息!E:I,3,FALSE)</f>
        <v>（达州市公共卫生临床医疗中心项目-一标-1号制作房）达州市通川区西外复兴镇公共卫生临床医疗中心项目</v>
      </c>
      <c r="J1566" s="107" t="str">
        <f>VLOOKUP(B1566,辅助信息!E:I,4,FALSE)</f>
        <v>潘建发</v>
      </c>
      <c r="K1566" s="107">
        <f>VLOOKUP(J1566,辅助信息!H:I,2,FALSE)</f>
        <v>13658059919</v>
      </c>
      <c r="L1566" s="109" t="str">
        <f>VLOOKUP(B1566,辅助信息!E:J,6,FALSE)</f>
        <v>提前联系到场规格,一天到场车辆不低于2车</v>
      </c>
      <c r="M1566" s="79">
        <v>45793</v>
      </c>
      <c r="O1566" s="49">
        <f ca="1" t="shared" si="78"/>
        <v>0</v>
      </c>
      <c r="P1566" s="49">
        <f ca="1" t="shared" si="77"/>
        <v>43</v>
      </c>
      <c r="Q1566" s="50" t="str">
        <f>VLOOKUP(B1566,辅助信息!E:M,9,FALSE)</f>
        <v>ZTWM-CDGS-XS-2024-0205-五冶钢构-达州市通川区西外复兴镇及临近片区建设项目</v>
      </c>
      <c r="R1566" s="50" t="str">
        <f>_xlfn._xlws.FILTER(辅助信息!D:D,辅助信息!E:E=B1566)</f>
        <v>五冶钢构达州市公共卫生临床医疗中心项目</v>
      </c>
    </row>
    <row r="1567" hidden="1" spans="2:18">
      <c r="B1567" s="28" t="s">
        <v>17</v>
      </c>
      <c r="C1567" s="58">
        <v>45793</v>
      </c>
      <c r="D1567" s="107" t="str">
        <f>VLOOKUP(B1567,辅助信息!E:K,7,FALSE)</f>
        <v>JWDDCD2024101600090</v>
      </c>
      <c r="E1567" s="107" t="str">
        <f>VLOOKUP(F1567,辅助信息!A:B,2,FALSE)</f>
        <v>盘螺</v>
      </c>
      <c r="F1567" s="28" t="s">
        <v>41</v>
      </c>
      <c r="G1567" s="24">
        <v>7</v>
      </c>
      <c r="H1567" s="108">
        <f>_xlfn.XLOOKUP(C1567&amp;F1567&amp;I1567&amp;J1567,'[1]2025年已发货'!$F:$F&amp;'[1]2025年已发货'!$C:$C&amp;'[1]2025年已发货'!$G:$G&amp;'[1]2025年已发货'!$H:$H,'[1]2025年已发货'!$E:$E,"未发货")</f>
        <v>7</v>
      </c>
      <c r="I1567" s="107" t="str">
        <f>VLOOKUP(B1567,辅助信息!E:I,3,FALSE)</f>
        <v>（达州市公共卫生临床医疗中心项目-一标-1号制作房）达州市通川区西外复兴镇公共卫生临床医疗中心项目</v>
      </c>
      <c r="J1567" s="107" t="str">
        <f>VLOOKUP(B1567,辅助信息!E:I,4,FALSE)</f>
        <v>潘建发</v>
      </c>
      <c r="K1567" s="107">
        <f>VLOOKUP(J1567,辅助信息!H:I,2,FALSE)</f>
        <v>13658059919</v>
      </c>
      <c r="L1567" s="109" t="str">
        <f>VLOOKUP(B1567,辅助信息!E:J,6,FALSE)</f>
        <v>提前联系到场规格,一天到场车辆不低于2车</v>
      </c>
      <c r="M1567" s="79">
        <v>45793</v>
      </c>
      <c r="O1567" s="49">
        <f ca="1" t="shared" si="78"/>
        <v>0</v>
      </c>
      <c r="P1567" s="49">
        <f ca="1" t="shared" si="77"/>
        <v>43</v>
      </c>
      <c r="Q1567" s="50" t="str">
        <f>VLOOKUP(B1567,辅助信息!E:M,9,FALSE)</f>
        <v>ZTWM-CDGS-XS-2024-0205-五冶钢构-达州市通川区西外复兴镇及临近片区建设项目</v>
      </c>
      <c r="R1567" s="50" t="str">
        <f>_xlfn._xlws.FILTER(辅助信息!D:D,辅助信息!E:E=B1567)</f>
        <v>五冶钢构达州市公共卫生临床医疗中心项目</v>
      </c>
    </row>
    <row r="1568" hidden="1" spans="2:18">
      <c r="B1568" s="28" t="s">
        <v>17</v>
      </c>
      <c r="C1568" s="58">
        <v>45793</v>
      </c>
      <c r="D1568" s="107" t="str">
        <f>VLOOKUP(B1568,辅助信息!E:K,7,FALSE)</f>
        <v>JWDDCD2024101600090</v>
      </c>
      <c r="E1568" s="107" t="str">
        <f>VLOOKUP(F1568,辅助信息!A:B,2,FALSE)</f>
        <v>螺纹钢</v>
      </c>
      <c r="F1568" s="28" t="s">
        <v>27</v>
      </c>
      <c r="G1568" s="24">
        <v>2</v>
      </c>
      <c r="H1568" s="108">
        <f>_xlfn.XLOOKUP(C1568&amp;F1568&amp;I1568&amp;J1568,'[1]2025年已发货'!$F:$F&amp;'[1]2025年已发货'!$C:$C&amp;'[1]2025年已发货'!$G:$G&amp;'[1]2025年已发货'!$H:$H,'[1]2025年已发货'!$E:$E,"未发货")</f>
        <v>2</v>
      </c>
      <c r="I1568" s="107" t="str">
        <f>VLOOKUP(B1568,辅助信息!E:I,3,FALSE)</f>
        <v>（达州市公共卫生临床医疗中心项目-一标-1号制作房）达州市通川区西外复兴镇公共卫生临床医疗中心项目</v>
      </c>
      <c r="J1568" s="107" t="str">
        <f>VLOOKUP(B1568,辅助信息!E:I,4,FALSE)</f>
        <v>潘建发</v>
      </c>
      <c r="K1568" s="107">
        <f>VLOOKUP(J1568,辅助信息!H:I,2,FALSE)</f>
        <v>13658059919</v>
      </c>
      <c r="L1568" s="109" t="str">
        <f>VLOOKUP(B1568,辅助信息!E:J,6,FALSE)</f>
        <v>提前联系到场规格,一天到场车辆不低于2车</v>
      </c>
      <c r="M1568" s="79">
        <v>45793</v>
      </c>
      <c r="O1568" s="49">
        <f ca="1" t="shared" si="78"/>
        <v>0</v>
      </c>
      <c r="P1568" s="49">
        <f ca="1" t="shared" si="77"/>
        <v>43</v>
      </c>
      <c r="Q1568" s="50" t="str">
        <f>VLOOKUP(B1568,辅助信息!E:M,9,FALSE)</f>
        <v>ZTWM-CDGS-XS-2024-0205-五冶钢构-达州市通川区西外复兴镇及临近片区建设项目</v>
      </c>
      <c r="R1568" s="50" t="str">
        <f>_xlfn._xlws.FILTER(辅助信息!D:D,辅助信息!E:E=B1568)</f>
        <v>五冶钢构达州市公共卫生临床医疗中心项目</v>
      </c>
    </row>
    <row r="1569" hidden="1" spans="2:18">
      <c r="B1569" s="28" t="s">
        <v>17</v>
      </c>
      <c r="C1569" s="58">
        <v>45793</v>
      </c>
      <c r="D1569" s="107" t="str">
        <f>VLOOKUP(B1569,辅助信息!E:K,7,FALSE)</f>
        <v>JWDDCD2024101600090</v>
      </c>
      <c r="E1569" s="107" t="str">
        <f>VLOOKUP(F1569,辅助信息!A:B,2,FALSE)</f>
        <v>螺纹钢</v>
      </c>
      <c r="F1569" s="28" t="s">
        <v>19</v>
      </c>
      <c r="G1569" s="24">
        <v>2</v>
      </c>
      <c r="H1569" s="108">
        <f>_xlfn.XLOOKUP(C1569&amp;F1569&amp;I1569&amp;J1569,'[1]2025年已发货'!$F:$F&amp;'[1]2025年已发货'!$C:$C&amp;'[1]2025年已发货'!$G:$G&amp;'[1]2025年已发货'!$H:$H,'[1]2025年已发货'!$E:$E,"未发货")</f>
        <v>2</v>
      </c>
      <c r="I1569" s="107" t="str">
        <f>VLOOKUP(B1569,辅助信息!E:I,3,FALSE)</f>
        <v>（达州市公共卫生临床医疗中心项目-一标-1号制作房）达州市通川区西外复兴镇公共卫生临床医疗中心项目</v>
      </c>
      <c r="J1569" s="107" t="str">
        <f>VLOOKUP(B1569,辅助信息!E:I,4,FALSE)</f>
        <v>潘建发</v>
      </c>
      <c r="K1569" s="107">
        <f>VLOOKUP(J1569,辅助信息!H:I,2,FALSE)</f>
        <v>13658059919</v>
      </c>
      <c r="L1569" s="109" t="str">
        <f>VLOOKUP(B1569,辅助信息!E:J,6,FALSE)</f>
        <v>提前联系到场规格,一天到场车辆不低于2车</v>
      </c>
      <c r="M1569" s="79">
        <v>45793</v>
      </c>
      <c r="O1569" s="49">
        <f ca="1" t="shared" si="78"/>
        <v>0</v>
      </c>
      <c r="P1569" s="49">
        <f ca="1" t="shared" si="77"/>
        <v>43</v>
      </c>
      <c r="Q1569" s="50" t="str">
        <f>VLOOKUP(B1569,辅助信息!E:M,9,FALSE)</f>
        <v>ZTWM-CDGS-XS-2024-0205-五冶钢构-达州市通川区西外复兴镇及临近片区建设项目</v>
      </c>
      <c r="R1569" s="50" t="str">
        <f>_xlfn._xlws.FILTER(辅助信息!D:D,辅助信息!E:E=B1569)</f>
        <v>五冶钢构达州市公共卫生临床医疗中心项目</v>
      </c>
    </row>
    <row r="1570" hidden="1" spans="2:18">
      <c r="B1570" s="28" t="s">
        <v>151</v>
      </c>
      <c r="C1570" s="58">
        <v>45793</v>
      </c>
      <c r="D1570" s="107" t="str">
        <f>VLOOKUP(B1570,辅助信息!E:K,7,FALSE)</f>
        <v>JWDDCD2025051000019</v>
      </c>
      <c r="E1570" s="107" t="str">
        <f>VLOOKUP(F1570,辅助信息!A:B,2,FALSE)</f>
        <v>螺纹钢</v>
      </c>
      <c r="F1570" s="28" t="s">
        <v>19</v>
      </c>
      <c r="G1570" s="24">
        <v>35</v>
      </c>
      <c r="H1570" s="108">
        <f>_xlfn.XLOOKUP(C1570&amp;F1570&amp;I1570&amp;J1570,'[1]2025年已发货'!$F:$F&amp;'[1]2025年已发货'!$C:$C&amp;'[1]2025年已发货'!$G:$G&amp;'[1]2025年已发货'!$H:$H,'[1]2025年已发货'!$E:$E,"未发货")</f>
        <v>35</v>
      </c>
      <c r="I1570" s="107" t="str">
        <f>VLOOKUP(B1570,辅助信息!E:I,3,FALSE)</f>
        <v>(五冶钢构医学科学产业园建设项目房建一部-四标（3-7）)四川省南充市顺庆区搬罾街道学府大道二段</v>
      </c>
      <c r="J1570" s="107" t="str">
        <f>VLOOKUP(B1570,辅助信息!E:I,4,FALSE)</f>
        <v>胡泽宇</v>
      </c>
      <c r="K1570" s="107">
        <f>VLOOKUP(J1570,辅助信息!H:I,2,FALSE)</f>
        <v>18141337338</v>
      </c>
      <c r="L1570" s="109" t="str">
        <f>VLOOKUP(B1570,辅助信息!E:J,6,FALSE)</f>
        <v>送货单：送货单位：南充思临新材料科技有限公司,收货单位：五冶集团川北(南充)建设有限公司,项目名称：南充医学科学产业园,送货车型13米,装货前联系收货人核实到场规格</v>
      </c>
      <c r="M1570" s="79">
        <v>45793</v>
      </c>
      <c r="O1570" s="49">
        <f ca="1" t="shared" ref="O1570:O1591" si="79">IF(OR(M1570="",N1570&lt;&gt;""),"",MAX(M1570-TODAY(),0))</f>
        <v>0</v>
      </c>
      <c r="P1570" s="49">
        <f ca="1" t="shared" ref="P1570:P1591" si="80">IF(M1570="","",IF(N1570&lt;&gt;"",MAX(N1570-M1570,0),IF(TODAY()&gt;M1570,TODAY()-M1570,0)))</f>
        <v>43</v>
      </c>
      <c r="Q1570" s="50" t="str">
        <f>VLOOKUP(B1570,辅助信息!E:M,9,FALSE)</f>
        <v>ZTWM-CDGS-XS-2024-0248-五冶钢构-南充市医学院项目</v>
      </c>
      <c r="R1570" s="50" t="str">
        <f>_xlfn._xlws.FILTER(辅助信息!D:D,辅助信息!E:E=B1570)</f>
        <v>五冶钢构南充医学科学产业园建设项目</v>
      </c>
    </row>
    <row r="1571" hidden="1" spans="2:18">
      <c r="B1571" s="28" t="s">
        <v>81</v>
      </c>
      <c r="C1571" s="58">
        <v>45793</v>
      </c>
      <c r="D1571" s="107" t="str">
        <f>VLOOKUP(B1571,辅助信息!E:K,7,FALSE)</f>
        <v>JWDDCD2025060900080</v>
      </c>
      <c r="E1571" s="107" t="str">
        <f>VLOOKUP(F1571,辅助信息!A:B,2,FALSE)</f>
        <v>盘螺</v>
      </c>
      <c r="F1571" s="28" t="s">
        <v>49</v>
      </c>
      <c r="G1571" s="24">
        <v>2.5</v>
      </c>
      <c r="H1571" s="108" t="str">
        <f>_xlfn.XLOOKUP(C1571&amp;F1571&amp;I1571&amp;J1571,'[1]2025年已发货'!$F:$F&amp;'[1]2025年已发货'!$C:$C&amp;'[1]2025年已发货'!$G:$G&amp;'[1]2025年已发货'!$H:$H,'[1]2025年已发货'!$E:$E,"未发货")</f>
        <v>未发货</v>
      </c>
      <c r="I1571" s="107" t="str">
        <f>VLOOKUP(B1571,辅助信息!E:I,3,FALSE)</f>
        <v>（华西简阳西城嘉苑）四川省成都市简阳市简城街道高屋村</v>
      </c>
      <c r="J1571" s="107" t="str">
        <f>VLOOKUP(B1571,辅助信息!E:I,4,FALSE)</f>
        <v>张瀚镭</v>
      </c>
      <c r="K1571" s="107">
        <f>VLOOKUP(J1571,辅助信息!H:I,2,FALSE)</f>
        <v>15884666220</v>
      </c>
      <c r="L1571" s="109" t="str">
        <f>VLOOKUP(B1571,辅助信息!E:J,6,FALSE)</f>
        <v>优先威钢发货,我方卸车,新老国标钢厂不加价可直发，因陕钢多次出现磅差，项目拒绝使用</v>
      </c>
      <c r="M1571" s="79">
        <v>45797</v>
      </c>
      <c r="O1571" s="49">
        <f ca="1" t="shared" si="79"/>
        <v>0</v>
      </c>
      <c r="P1571" s="49">
        <f ca="1" t="shared" si="80"/>
        <v>39</v>
      </c>
      <c r="Q1571" s="50" t="str">
        <f>VLOOKUP(B1571,辅助信息!E:M,9,FALSE)</f>
        <v>ZTWM-CDGS-XS-2024-0030-华西集采-简州大道</v>
      </c>
      <c r="R1571" s="50" t="str">
        <f>_xlfn._xlws.FILTER(辅助信息!D:D,辅助信息!E:E=B1571)</f>
        <v>华西简阳西城嘉苑</v>
      </c>
    </row>
    <row r="1572" hidden="1" spans="2:18">
      <c r="B1572" s="28" t="s">
        <v>81</v>
      </c>
      <c r="C1572" s="58">
        <v>45793</v>
      </c>
      <c r="D1572" s="107" t="str">
        <f>VLOOKUP(B1572,辅助信息!E:K,7,FALSE)</f>
        <v>JWDDCD2025060900080</v>
      </c>
      <c r="E1572" s="107" t="str">
        <f>VLOOKUP(F1572,辅助信息!A:B,2,FALSE)</f>
        <v>盘螺</v>
      </c>
      <c r="F1572" s="28" t="s">
        <v>40</v>
      </c>
      <c r="G1572" s="24">
        <v>17</v>
      </c>
      <c r="H1572" s="108" t="str">
        <f>_xlfn.XLOOKUP(C1572&amp;F1572&amp;I1572&amp;J1572,'[1]2025年已发货'!$F:$F&amp;'[1]2025年已发货'!$C:$C&amp;'[1]2025年已发货'!$G:$G&amp;'[1]2025年已发货'!$H:$H,'[1]2025年已发货'!$E:$E,"未发货")</f>
        <v>未发货</v>
      </c>
      <c r="I1572" s="107" t="str">
        <f>VLOOKUP(B1572,辅助信息!E:I,3,FALSE)</f>
        <v>（华西简阳西城嘉苑）四川省成都市简阳市简城街道高屋村</v>
      </c>
      <c r="J1572" s="107" t="str">
        <f>VLOOKUP(B1572,辅助信息!E:I,4,FALSE)</f>
        <v>张瀚镭</v>
      </c>
      <c r="K1572" s="107">
        <f>VLOOKUP(J1572,辅助信息!H:I,2,FALSE)</f>
        <v>15884666220</v>
      </c>
      <c r="L1572" s="109" t="str">
        <f>VLOOKUP(B1572,辅助信息!E:J,6,FALSE)</f>
        <v>优先威钢发货,我方卸车,新老国标钢厂不加价可直发，因陕钢多次出现磅差，项目拒绝使用</v>
      </c>
      <c r="M1572" s="79">
        <v>45797</v>
      </c>
      <c r="O1572" s="49">
        <f ca="1" t="shared" si="79"/>
        <v>0</v>
      </c>
      <c r="P1572" s="49">
        <f ca="1" t="shared" si="80"/>
        <v>39</v>
      </c>
      <c r="Q1572" s="50" t="str">
        <f>VLOOKUP(B1572,辅助信息!E:M,9,FALSE)</f>
        <v>ZTWM-CDGS-XS-2024-0030-华西集采-简州大道</v>
      </c>
      <c r="R1572" s="50" t="str">
        <f>_xlfn._xlws.FILTER(辅助信息!D:D,辅助信息!E:E=B1572)</f>
        <v>华西简阳西城嘉苑</v>
      </c>
    </row>
    <row r="1573" hidden="1" spans="2:18">
      <c r="B1573" s="28" t="s">
        <v>81</v>
      </c>
      <c r="C1573" s="58">
        <v>45793</v>
      </c>
      <c r="D1573" s="107" t="str">
        <f>VLOOKUP(B1573,辅助信息!E:K,7,FALSE)</f>
        <v>JWDDCD2025060900080</v>
      </c>
      <c r="E1573" s="107" t="str">
        <f>VLOOKUP(F1573,辅助信息!A:B,2,FALSE)</f>
        <v>盘螺</v>
      </c>
      <c r="F1573" s="28" t="s">
        <v>26</v>
      </c>
      <c r="G1573" s="24">
        <v>35</v>
      </c>
      <c r="H1573" s="108" t="str">
        <f>_xlfn.XLOOKUP(C1573&amp;F1573&amp;I1573&amp;J1573,'[1]2025年已发货'!$F:$F&amp;'[1]2025年已发货'!$C:$C&amp;'[1]2025年已发货'!$G:$G&amp;'[1]2025年已发货'!$H:$H,'[1]2025年已发货'!$E:$E,"未发货")</f>
        <v>未发货</v>
      </c>
      <c r="I1573" s="107" t="str">
        <f>VLOOKUP(B1573,辅助信息!E:I,3,FALSE)</f>
        <v>（华西简阳西城嘉苑）四川省成都市简阳市简城街道高屋村</v>
      </c>
      <c r="J1573" s="107" t="str">
        <f>VLOOKUP(B1573,辅助信息!E:I,4,FALSE)</f>
        <v>张瀚镭</v>
      </c>
      <c r="K1573" s="107">
        <f>VLOOKUP(J1573,辅助信息!H:I,2,FALSE)</f>
        <v>15884666220</v>
      </c>
      <c r="L1573" s="109" t="str">
        <f>VLOOKUP(B1573,辅助信息!E:J,6,FALSE)</f>
        <v>优先威钢发货,我方卸车,新老国标钢厂不加价可直发，因陕钢多次出现磅差，项目拒绝使用</v>
      </c>
      <c r="M1573" s="79">
        <v>45797</v>
      </c>
      <c r="O1573" s="49">
        <f ca="1" t="shared" si="79"/>
        <v>0</v>
      </c>
      <c r="P1573" s="49">
        <f ca="1" t="shared" si="80"/>
        <v>39</v>
      </c>
      <c r="Q1573" s="50" t="str">
        <f>VLOOKUP(B1573,辅助信息!E:M,9,FALSE)</f>
        <v>ZTWM-CDGS-XS-2024-0030-华西集采-简州大道</v>
      </c>
      <c r="R1573" s="50" t="str">
        <f>_xlfn._xlws.FILTER(辅助信息!D:D,辅助信息!E:E=B1573)</f>
        <v>华西简阳西城嘉苑</v>
      </c>
    </row>
    <row r="1574" hidden="1" spans="2:18">
      <c r="B1574" s="28" t="s">
        <v>81</v>
      </c>
      <c r="C1574" s="58">
        <v>45793</v>
      </c>
      <c r="D1574" s="107" t="str">
        <f>VLOOKUP(B1574,辅助信息!E:K,7,FALSE)</f>
        <v>JWDDCD2025060900080</v>
      </c>
      <c r="E1574" s="107" t="str">
        <f>VLOOKUP(F1574,辅助信息!A:B,2,FALSE)</f>
        <v>螺纹钢</v>
      </c>
      <c r="F1574" s="28" t="s">
        <v>19</v>
      </c>
      <c r="G1574" s="24">
        <v>7</v>
      </c>
      <c r="H1574" s="108">
        <f>_xlfn.XLOOKUP(C1574&amp;F1574&amp;I1574&amp;J1574,'[1]2025年已发货'!$F:$F&amp;'[1]2025年已发货'!$C:$C&amp;'[1]2025年已发货'!$G:$G&amp;'[1]2025年已发货'!$H:$H,'[1]2025年已发货'!$E:$E,"未发货")</f>
        <v>6</v>
      </c>
      <c r="I1574" s="107" t="str">
        <f>VLOOKUP(B1574,辅助信息!E:I,3,FALSE)</f>
        <v>（华西简阳西城嘉苑）四川省成都市简阳市简城街道高屋村</v>
      </c>
      <c r="J1574" s="107" t="str">
        <f>VLOOKUP(B1574,辅助信息!E:I,4,FALSE)</f>
        <v>张瀚镭</v>
      </c>
      <c r="K1574" s="107">
        <f>VLOOKUP(J1574,辅助信息!H:I,2,FALSE)</f>
        <v>15884666220</v>
      </c>
      <c r="L1574" s="109" t="str">
        <f>VLOOKUP(B1574,辅助信息!E:J,6,FALSE)</f>
        <v>优先威钢发货,我方卸车,新老国标钢厂不加价可直发，因陕钢多次出现磅差，项目拒绝使用</v>
      </c>
      <c r="M1574" s="79">
        <v>45797</v>
      </c>
      <c r="O1574" s="49">
        <f ca="1" t="shared" si="79"/>
        <v>0</v>
      </c>
      <c r="P1574" s="49">
        <f ca="1" t="shared" si="80"/>
        <v>39</v>
      </c>
      <c r="Q1574" s="50" t="str">
        <f>VLOOKUP(B1574,辅助信息!E:M,9,FALSE)</f>
        <v>ZTWM-CDGS-XS-2024-0030-华西集采-简州大道</v>
      </c>
      <c r="R1574" s="50" t="str">
        <f>_xlfn._xlws.FILTER(辅助信息!D:D,辅助信息!E:E=B1574)</f>
        <v>华西简阳西城嘉苑</v>
      </c>
    </row>
    <row r="1575" hidden="1" spans="2:18">
      <c r="B1575" s="28" t="s">
        <v>81</v>
      </c>
      <c r="C1575" s="58">
        <v>45793</v>
      </c>
      <c r="D1575" s="107" t="str">
        <f>VLOOKUP(B1575,辅助信息!E:K,7,FALSE)</f>
        <v>JWDDCD2025060900080</v>
      </c>
      <c r="E1575" s="107" t="str">
        <f>VLOOKUP(F1575,辅助信息!A:B,2,FALSE)</f>
        <v>螺纹钢</v>
      </c>
      <c r="F1575" s="28" t="s">
        <v>32</v>
      </c>
      <c r="G1575" s="24">
        <v>18</v>
      </c>
      <c r="H1575" s="108">
        <f>_xlfn.XLOOKUP(C1575&amp;F1575&amp;I1575&amp;J1575,'[1]2025年已发货'!$F:$F&amp;'[1]2025年已发货'!$C:$C&amp;'[1]2025年已发货'!$G:$G&amp;'[1]2025年已发货'!$H:$H,'[1]2025年已发货'!$E:$E,"未发货")</f>
        <v>15</v>
      </c>
      <c r="I1575" s="107" t="str">
        <f>VLOOKUP(B1575,辅助信息!E:I,3,FALSE)</f>
        <v>（华西简阳西城嘉苑）四川省成都市简阳市简城街道高屋村</v>
      </c>
      <c r="J1575" s="107" t="str">
        <f>VLOOKUP(B1575,辅助信息!E:I,4,FALSE)</f>
        <v>张瀚镭</v>
      </c>
      <c r="K1575" s="107">
        <f>VLOOKUP(J1575,辅助信息!H:I,2,FALSE)</f>
        <v>15884666220</v>
      </c>
      <c r="L1575" s="109" t="str">
        <f>VLOOKUP(B1575,辅助信息!E:J,6,FALSE)</f>
        <v>优先威钢发货,我方卸车,新老国标钢厂不加价可直发，因陕钢多次出现磅差，项目拒绝使用</v>
      </c>
      <c r="M1575" s="79">
        <v>45797</v>
      </c>
      <c r="O1575" s="49">
        <f ca="1" t="shared" si="79"/>
        <v>0</v>
      </c>
      <c r="P1575" s="49">
        <f ca="1" t="shared" si="80"/>
        <v>39</v>
      </c>
      <c r="Q1575" s="50" t="str">
        <f>VLOOKUP(B1575,辅助信息!E:M,9,FALSE)</f>
        <v>ZTWM-CDGS-XS-2024-0030-华西集采-简州大道</v>
      </c>
      <c r="R1575" s="50" t="str">
        <f>_xlfn._xlws.FILTER(辅助信息!D:D,辅助信息!E:E=B1575)</f>
        <v>华西简阳西城嘉苑</v>
      </c>
    </row>
    <row r="1576" hidden="1" spans="2:18">
      <c r="B1576" s="28" t="s">
        <v>81</v>
      </c>
      <c r="C1576" s="58">
        <v>45793</v>
      </c>
      <c r="D1576" s="107" t="str">
        <f>VLOOKUP(B1576,辅助信息!E:K,7,FALSE)</f>
        <v>JWDDCD2025060900080</v>
      </c>
      <c r="E1576" s="107" t="str">
        <f>VLOOKUP(F1576,辅助信息!A:B,2,FALSE)</f>
        <v>螺纹钢</v>
      </c>
      <c r="F1576" s="28" t="s">
        <v>30</v>
      </c>
      <c r="G1576" s="24">
        <v>9</v>
      </c>
      <c r="H1576" s="108">
        <f>_xlfn.XLOOKUP(C1576&amp;F1576&amp;I1576&amp;J1576,'[1]2025年已发货'!$F:$F&amp;'[1]2025年已发货'!$C:$C&amp;'[1]2025年已发货'!$G:$G&amp;'[1]2025年已发货'!$H:$H,'[1]2025年已发货'!$E:$E,"未发货")</f>
        <v>9</v>
      </c>
      <c r="I1576" s="107" t="str">
        <f>VLOOKUP(B1576,辅助信息!E:I,3,FALSE)</f>
        <v>（华西简阳西城嘉苑）四川省成都市简阳市简城街道高屋村</v>
      </c>
      <c r="J1576" s="107" t="str">
        <f>VLOOKUP(B1576,辅助信息!E:I,4,FALSE)</f>
        <v>张瀚镭</v>
      </c>
      <c r="K1576" s="107">
        <f>VLOOKUP(J1576,辅助信息!H:I,2,FALSE)</f>
        <v>15884666220</v>
      </c>
      <c r="L1576" s="109" t="str">
        <f>VLOOKUP(B1576,辅助信息!E:J,6,FALSE)</f>
        <v>优先威钢发货,我方卸车,新老国标钢厂不加价可直发，因陕钢多次出现磅差，项目拒绝使用</v>
      </c>
      <c r="M1576" s="79">
        <v>45797</v>
      </c>
      <c r="O1576" s="49">
        <f ca="1" t="shared" si="79"/>
        <v>0</v>
      </c>
      <c r="P1576" s="49">
        <f ca="1" t="shared" si="80"/>
        <v>39</v>
      </c>
      <c r="Q1576" s="50" t="str">
        <f>VLOOKUP(B1576,辅助信息!E:M,9,FALSE)</f>
        <v>ZTWM-CDGS-XS-2024-0030-华西集采-简州大道</v>
      </c>
      <c r="R1576" s="50" t="str">
        <f>_xlfn._xlws.FILTER(辅助信息!D:D,辅助信息!E:E=B1576)</f>
        <v>华西简阳西城嘉苑</v>
      </c>
    </row>
    <row r="1577" hidden="1" spans="2:18">
      <c r="B1577" s="28" t="s">
        <v>81</v>
      </c>
      <c r="C1577" s="58">
        <v>45793</v>
      </c>
      <c r="D1577" s="107" t="str">
        <f>VLOOKUP(B1577,辅助信息!E:K,7,FALSE)</f>
        <v>JWDDCD2025060900080</v>
      </c>
      <c r="E1577" s="107" t="str">
        <f>VLOOKUP(F1577,辅助信息!A:B,2,FALSE)</f>
        <v>螺纹钢</v>
      </c>
      <c r="F1577" s="28" t="s">
        <v>33</v>
      </c>
      <c r="G1577" s="24">
        <v>7</v>
      </c>
      <c r="H1577" s="108">
        <f>_xlfn.XLOOKUP(C1577&amp;F1577&amp;I1577&amp;J1577,'[1]2025年已发货'!$F:$F&amp;'[1]2025年已发货'!$C:$C&amp;'[1]2025年已发货'!$G:$G&amp;'[1]2025年已发货'!$H:$H,'[1]2025年已发货'!$E:$E,"未发货")</f>
        <v>6</v>
      </c>
      <c r="I1577" s="107" t="str">
        <f>VLOOKUP(B1577,辅助信息!E:I,3,FALSE)</f>
        <v>（华西简阳西城嘉苑）四川省成都市简阳市简城街道高屋村</v>
      </c>
      <c r="J1577" s="107" t="str">
        <f>VLOOKUP(B1577,辅助信息!E:I,4,FALSE)</f>
        <v>张瀚镭</v>
      </c>
      <c r="K1577" s="107">
        <f>VLOOKUP(J1577,辅助信息!H:I,2,FALSE)</f>
        <v>15884666220</v>
      </c>
      <c r="L1577" s="109" t="str">
        <f>VLOOKUP(B1577,辅助信息!E:J,6,FALSE)</f>
        <v>优先威钢发货,我方卸车,新老国标钢厂不加价可直发，因陕钢多次出现磅差，项目拒绝使用</v>
      </c>
      <c r="M1577" s="79">
        <v>45797</v>
      </c>
      <c r="O1577" s="49">
        <f ca="1" t="shared" si="79"/>
        <v>0</v>
      </c>
      <c r="P1577" s="49">
        <f ca="1" t="shared" si="80"/>
        <v>39</v>
      </c>
      <c r="Q1577" s="50" t="str">
        <f>VLOOKUP(B1577,辅助信息!E:M,9,FALSE)</f>
        <v>ZTWM-CDGS-XS-2024-0030-华西集采-简州大道</v>
      </c>
      <c r="R1577" s="50" t="str">
        <f>_xlfn._xlws.FILTER(辅助信息!D:D,辅助信息!E:E=B1577)</f>
        <v>华西简阳西城嘉苑</v>
      </c>
    </row>
    <row r="1578" hidden="1" spans="2:18">
      <c r="B1578" s="28" t="s">
        <v>81</v>
      </c>
      <c r="C1578" s="58">
        <v>45793</v>
      </c>
      <c r="D1578" s="107" t="str">
        <f>VLOOKUP(B1578,辅助信息!E:K,7,FALSE)</f>
        <v>JWDDCD2025060900080</v>
      </c>
      <c r="E1578" s="107" t="str">
        <f>VLOOKUP(F1578,辅助信息!A:B,2,FALSE)</f>
        <v>螺纹钢</v>
      </c>
      <c r="F1578" s="28" t="s">
        <v>28</v>
      </c>
      <c r="G1578" s="24">
        <v>2.5</v>
      </c>
      <c r="H1578" s="108">
        <f>_xlfn.XLOOKUP(C1578&amp;F1578&amp;I1578&amp;J1578,'[1]2025年已发货'!$F:$F&amp;'[1]2025年已发货'!$C:$C&amp;'[1]2025年已发货'!$G:$G&amp;'[1]2025年已发货'!$H:$H,'[1]2025年已发货'!$E:$E,"未发货")</f>
        <v>3</v>
      </c>
      <c r="I1578" s="107" t="str">
        <f>VLOOKUP(B1578,辅助信息!E:I,3,FALSE)</f>
        <v>（华西简阳西城嘉苑）四川省成都市简阳市简城街道高屋村</v>
      </c>
      <c r="J1578" s="107" t="str">
        <f>VLOOKUP(B1578,辅助信息!E:I,4,FALSE)</f>
        <v>张瀚镭</v>
      </c>
      <c r="K1578" s="107">
        <f>VLOOKUP(J1578,辅助信息!H:I,2,FALSE)</f>
        <v>15884666220</v>
      </c>
      <c r="L1578" s="109" t="str">
        <f>VLOOKUP(B1578,辅助信息!E:J,6,FALSE)</f>
        <v>优先威钢发货,我方卸车,新老国标钢厂不加价可直发，因陕钢多次出现磅差，项目拒绝使用</v>
      </c>
      <c r="M1578" s="79">
        <v>45797</v>
      </c>
      <c r="O1578" s="49">
        <f ca="1" t="shared" si="79"/>
        <v>0</v>
      </c>
      <c r="P1578" s="49">
        <f ca="1" t="shared" si="80"/>
        <v>39</v>
      </c>
      <c r="Q1578" s="50" t="str">
        <f>VLOOKUP(B1578,辅助信息!E:M,9,FALSE)</f>
        <v>ZTWM-CDGS-XS-2024-0030-华西集采-简州大道</v>
      </c>
      <c r="R1578" s="50" t="str">
        <f>_xlfn._xlws.FILTER(辅助信息!D:D,辅助信息!E:E=B1578)</f>
        <v>华西简阳西城嘉苑</v>
      </c>
    </row>
    <row r="1579" hidden="1" spans="2:18">
      <c r="B1579" s="28" t="s">
        <v>81</v>
      </c>
      <c r="C1579" s="58">
        <v>45793</v>
      </c>
      <c r="D1579" s="107" t="str">
        <f>VLOOKUP(B1579,辅助信息!E:K,7,FALSE)</f>
        <v>JWDDCD2025060900080</v>
      </c>
      <c r="E1579" s="107" t="str">
        <f>VLOOKUP(F1579,辅助信息!A:B,2,FALSE)</f>
        <v>螺纹钢</v>
      </c>
      <c r="F1579" s="28" t="s">
        <v>18</v>
      </c>
      <c r="G1579" s="24">
        <v>2.5</v>
      </c>
      <c r="H1579" s="108">
        <f>_xlfn.XLOOKUP(C1579&amp;F1579&amp;I1579&amp;J1579,'[1]2025年已发货'!$F:$F&amp;'[1]2025年已发货'!$C:$C&amp;'[1]2025年已发货'!$G:$G&amp;'[1]2025年已发货'!$H:$H,'[1]2025年已发货'!$E:$E,"未发货")</f>
        <v>3</v>
      </c>
      <c r="I1579" s="107" t="str">
        <f>VLOOKUP(B1579,辅助信息!E:I,3,FALSE)</f>
        <v>（华西简阳西城嘉苑）四川省成都市简阳市简城街道高屋村</v>
      </c>
      <c r="J1579" s="107" t="str">
        <f>VLOOKUP(B1579,辅助信息!E:I,4,FALSE)</f>
        <v>张瀚镭</v>
      </c>
      <c r="K1579" s="107">
        <f>VLOOKUP(J1579,辅助信息!H:I,2,FALSE)</f>
        <v>15884666220</v>
      </c>
      <c r="L1579" s="109" t="str">
        <f>VLOOKUP(B1579,辅助信息!E:J,6,FALSE)</f>
        <v>优先威钢发货,我方卸车,新老国标钢厂不加价可直发，因陕钢多次出现磅差，项目拒绝使用</v>
      </c>
      <c r="M1579" s="79">
        <v>45797</v>
      </c>
      <c r="O1579" s="49">
        <f ca="1" t="shared" si="79"/>
        <v>0</v>
      </c>
      <c r="P1579" s="49">
        <f ca="1" t="shared" si="80"/>
        <v>39</v>
      </c>
      <c r="Q1579" s="50" t="str">
        <f>VLOOKUP(B1579,辅助信息!E:M,9,FALSE)</f>
        <v>ZTWM-CDGS-XS-2024-0030-华西集采-简州大道</v>
      </c>
      <c r="R1579" s="50" t="str">
        <f>_xlfn._xlws.FILTER(辅助信息!D:D,辅助信息!E:E=B1579)</f>
        <v>华西简阳西城嘉苑</v>
      </c>
    </row>
    <row r="1580" hidden="1" spans="2:18">
      <c r="B1580" s="28" t="s">
        <v>81</v>
      </c>
      <c r="C1580" s="58">
        <v>45793</v>
      </c>
      <c r="D1580" s="107" t="str">
        <f>VLOOKUP(B1580,辅助信息!E:K,7,FALSE)</f>
        <v>JWDDCD2025060900080</v>
      </c>
      <c r="E1580" s="107" t="str">
        <f>VLOOKUP(F1580,辅助信息!A:B,2,FALSE)</f>
        <v>螺纹钢</v>
      </c>
      <c r="F1580" s="28" t="s">
        <v>66</v>
      </c>
      <c r="G1580" s="24">
        <v>2.5</v>
      </c>
      <c r="H1580" s="108">
        <f>_xlfn.XLOOKUP(C1580&amp;F1580&amp;I1580&amp;J1580,'[1]2025年已发货'!$F:$F&amp;'[1]2025年已发货'!$C:$C&amp;'[1]2025年已发货'!$G:$G&amp;'[1]2025年已发货'!$H:$H,'[1]2025年已发货'!$E:$E,"未发货")</f>
        <v>3</v>
      </c>
      <c r="I1580" s="107" t="str">
        <f>VLOOKUP(B1580,辅助信息!E:I,3,FALSE)</f>
        <v>（华西简阳西城嘉苑）四川省成都市简阳市简城街道高屋村</v>
      </c>
      <c r="J1580" s="107" t="str">
        <f>VLOOKUP(B1580,辅助信息!E:I,4,FALSE)</f>
        <v>张瀚镭</v>
      </c>
      <c r="K1580" s="107">
        <f>VLOOKUP(J1580,辅助信息!H:I,2,FALSE)</f>
        <v>15884666220</v>
      </c>
      <c r="L1580" s="109" t="str">
        <f>VLOOKUP(B1580,辅助信息!E:J,6,FALSE)</f>
        <v>优先威钢发货,我方卸车,新老国标钢厂不加价可直发，因陕钢多次出现磅差，项目拒绝使用</v>
      </c>
      <c r="M1580" s="79">
        <v>45797</v>
      </c>
      <c r="O1580" s="49">
        <f ca="1" t="shared" si="79"/>
        <v>0</v>
      </c>
      <c r="P1580" s="49">
        <f ca="1" t="shared" si="80"/>
        <v>39</v>
      </c>
      <c r="Q1580" s="50" t="str">
        <f>VLOOKUP(B1580,辅助信息!E:M,9,FALSE)</f>
        <v>ZTWM-CDGS-XS-2024-0030-华西集采-简州大道</v>
      </c>
      <c r="R1580" s="50" t="str">
        <f>_xlfn._xlws.FILTER(辅助信息!D:D,辅助信息!E:E=B1580)</f>
        <v>华西简阳西城嘉苑</v>
      </c>
    </row>
    <row r="1581" hidden="1" spans="2:18">
      <c r="B1581" s="28" t="s">
        <v>81</v>
      </c>
      <c r="C1581" s="58">
        <v>45793</v>
      </c>
      <c r="D1581" s="107" t="str">
        <f>VLOOKUP(B1581,辅助信息!E:K,7,FALSE)</f>
        <v>JWDDCD2025060900080</v>
      </c>
      <c r="E1581" s="107" t="str">
        <f>VLOOKUP(F1581,辅助信息!A:B,2,FALSE)</f>
        <v>螺纹钢</v>
      </c>
      <c r="F1581" s="28" t="s">
        <v>82</v>
      </c>
      <c r="G1581" s="24">
        <v>2.5</v>
      </c>
      <c r="H1581" s="108">
        <f>_xlfn.XLOOKUP(C1581&amp;F1581&amp;I1581&amp;J1581,'[1]2025年已发货'!$F:$F&amp;'[1]2025年已发货'!$C:$C&amp;'[1]2025年已发货'!$G:$G&amp;'[1]2025年已发货'!$H:$H,'[1]2025年已发货'!$E:$E,"未发货")</f>
        <v>3</v>
      </c>
      <c r="I1581" s="107" t="str">
        <f>VLOOKUP(B1581,辅助信息!E:I,3,FALSE)</f>
        <v>（华西简阳西城嘉苑）四川省成都市简阳市简城街道高屋村</v>
      </c>
      <c r="J1581" s="107" t="str">
        <f>VLOOKUP(B1581,辅助信息!E:I,4,FALSE)</f>
        <v>张瀚镭</v>
      </c>
      <c r="K1581" s="107">
        <f>VLOOKUP(J1581,辅助信息!H:I,2,FALSE)</f>
        <v>15884666220</v>
      </c>
      <c r="L1581" s="109" t="str">
        <f>VLOOKUP(B1581,辅助信息!E:J,6,FALSE)</f>
        <v>优先威钢发货,我方卸车,新老国标钢厂不加价可直发，因陕钢多次出现磅差，项目拒绝使用</v>
      </c>
      <c r="M1581" s="79">
        <v>45797</v>
      </c>
      <c r="O1581" s="49">
        <f ca="1" t="shared" si="79"/>
        <v>0</v>
      </c>
      <c r="P1581" s="49">
        <f ca="1" t="shared" si="80"/>
        <v>39</v>
      </c>
      <c r="Q1581" s="50" t="str">
        <f>VLOOKUP(B1581,辅助信息!E:M,9,FALSE)</f>
        <v>ZTWM-CDGS-XS-2024-0030-华西集采-简州大道</v>
      </c>
      <c r="R1581" s="50" t="str">
        <f>_xlfn._xlws.FILTER(辅助信息!D:D,辅助信息!E:E=B1581)</f>
        <v>华西简阳西城嘉苑</v>
      </c>
    </row>
    <row r="1582" hidden="1" spans="2:18">
      <c r="B1582" s="28" t="s">
        <v>81</v>
      </c>
      <c r="C1582" s="58">
        <v>45793</v>
      </c>
      <c r="D1582" s="107" t="str">
        <f>VLOOKUP(B1582,辅助信息!E:K,7,FALSE)</f>
        <v>JWDDCD2025060900080</v>
      </c>
      <c r="E1582" s="107" t="str">
        <f>VLOOKUP(F1582,辅助信息!A:B,2,FALSE)</f>
        <v>螺纹钢</v>
      </c>
      <c r="F1582" s="28" t="s">
        <v>45</v>
      </c>
      <c r="G1582" s="24">
        <v>2.5</v>
      </c>
      <c r="H1582" s="108">
        <f>_xlfn.XLOOKUP(C1582&amp;F1582&amp;I1582&amp;J1582,'[1]2025年已发货'!$F:$F&amp;'[1]2025年已发货'!$C:$C&amp;'[1]2025年已发货'!$G:$G&amp;'[1]2025年已发货'!$H:$H,'[1]2025年已发货'!$E:$E,"未发货")</f>
        <v>3</v>
      </c>
      <c r="I1582" s="107" t="str">
        <f>VLOOKUP(B1582,辅助信息!E:I,3,FALSE)</f>
        <v>（华西简阳西城嘉苑）四川省成都市简阳市简城街道高屋村</v>
      </c>
      <c r="J1582" s="107" t="str">
        <f>VLOOKUP(B1582,辅助信息!E:I,4,FALSE)</f>
        <v>张瀚镭</v>
      </c>
      <c r="K1582" s="107">
        <f>VLOOKUP(J1582,辅助信息!H:I,2,FALSE)</f>
        <v>15884666220</v>
      </c>
      <c r="L1582" s="109" t="str">
        <f>VLOOKUP(B1582,辅助信息!E:J,6,FALSE)</f>
        <v>优先威钢发货,我方卸车,新老国标钢厂不加价可直发，因陕钢多次出现磅差，项目拒绝使用</v>
      </c>
      <c r="M1582" s="79">
        <v>45797</v>
      </c>
      <c r="O1582" s="49">
        <f ca="1" t="shared" si="79"/>
        <v>0</v>
      </c>
      <c r="P1582" s="49">
        <f ca="1" t="shared" si="80"/>
        <v>39</v>
      </c>
      <c r="Q1582" s="50" t="str">
        <f>VLOOKUP(B1582,辅助信息!E:M,9,FALSE)</f>
        <v>ZTWM-CDGS-XS-2024-0030-华西集采-简州大道</v>
      </c>
      <c r="R1582" s="50" t="str">
        <f>_xlfn._xlws.FILTER(辅助信息!D:D,辅助信息!E:E=B1582)</f>
        <v>华西简阳西城嘉苑</v>
      </c>
    </row>
    <row r="1583" hidden="1" spans="2:18">
      <c r="B1583" s="28" t="s">
        <v>81</v>
      </c>
      <c r="C1583" s="58">
        <v>45793</v>
      </c>
      <c r="D1583" s="107" t="str">
        <f>VLOOKUP(B1583,辅助信息!E:K,7,FALSE)</f>
        <v>JWDDCD2025060900080</v>
      </c>
      <c r="E1583" s="107" t="str">
        <f>VLOOKUP(F1583,辅助信息!A:B,2,FALSE)</f>
        <v>螺纹钢</v>
      </c>
      <c r="F1583" s="28" t="s">
        <v>21</v>
      </c>
      <c r="G1583" s="24">
        <v>2.5</v>
      </c>
      <c r="H1583" s="108">
        <f>_xlfn.XLOOKUP(C1583&amp;F1583&amp;I1583&amp;J1583,'[1]2025年已发货'!$F:$F&amp;'[1]2025年已发货'!$C:$C&amp;'[1]2025年已发货'!$G:$G&amp;'[1]2025年已发货'!$H:$H,'[1]2025年已发货'!$E:$E,"未发货")</f>
        <v>3</v>
      </c>
      <c r="I1583" s="107" t="str">
        <f>VLOOKUP(B1583,辅助信息!E:I,3,FALSE)</f>
        <v>（华西简阳西城嘉苑）四川省成都市简阳市简城街道高屋村</v>
      </c>
      <c r="J1583" s="107" t="str">
        <f>VLOOKUP(B1583,辅助信息!E:I,4,FALSE)</f>
        <v>张瀚镭</v>
      </c>
      <c r="K1583" s="107">
        <f>VLOOKUP(J1583,辅助信息!H:I,2,FALSE)</f>
        <v>15884666220</v>
      </c>
      <c r="L1583" s="109" t="str">
        <f>VLOOKUP(B1583,辅助信息!E:J,6,FALSE)</f>
        <v>优先威钢发货,我方卸车,新老国标钢厂不加价可直发，因陕钢多次出现磅差，项目拒绝使用</v>
      </c>
      <c r="M1583" s="79">
        <v>45797</v>
      </c>
      <c r="O1583" s="49">
        <f ca="1" t="shared" si="79"/>
        <v>0</v>
      </c>
      <c r="P1583" s="49">
        <f ca="1" t="shared" si="80"/>
        <v>39</v>
      </c>
      <c r="Q1583" s="50" t="str">
        <f>VLOOKUP(B1583,辅助信息!E:M,9,FALSE)</f>
        <v>ZTWM-CDGS-XS-2024-0030-华西集采-简州大道</v>
      </c>
      <c r="R1583" s="50" t="str">
        <f>_xlfn._xlws.FILTER(辅助信息!D:D,辅助信息!E:E=B1583)</f>
        <v>华西简阳西城嘉苑</v>
      </c>
    </row>
    <row r="1584" hidden="1" spans="2:18">
      <c r="B1584" s="28" t="s">
        <v>81</v>
      </c>
      <c r="C1584" s="58">
        <v>45793</v>
      </c>
      <c r="D1584" s="107" t="str">
        <f>VLOOKUP(B1584,辅助信息!E:K,7,FALSE)</f>
        <v>JWDDCD2025060900080</v>
      </c>
      <c r="E1584" s="107" t="str">
        <f>VLOOKUP(F1584,辅助信息!A:B,2,FALSE)</f>
        <v>螺纹钢</v>
      </c>
      <c r="F1584" s="28" t="s">
        <v>58</v>
      </c>
      <c r="G1584" s="24">
        <v>5</v>
      </c>
      <c r="H1584" s="108">
        <f>_xlfn.XLOOKUP(C1584&amp;F1584&amp;I1584&amp;J1584,'[1]2025年已发货'!$F:$F&amp;'[1]2025年已发货'!$C:$C&amp;'[1]2025年已发货'!$G:$G&amp;'[1]2025年已发货'!$H:$H,'[1]2025年已发货'!$E:$E,"未发货")</f>
        <v>6</v>
      </c>
      <c r="I1584" s="107" t="str">
        <f>VLOOKUP(B1584,辅助信息!E:I,3,FALSE)</f>
        <v>（华西简阳西城嘉苑）四川省成都市简阳市简城街道高屋村</v>
      </c>
      <c r="J1584" s="107" t="str">
        <f>VLOOKUP(B1584,辅助信息!E:I,4,FALSE)</f>
        <v>张瀚镭</v>
      </c>
      <c r="K1584" s="107">
        <f>VLOOKUP(J1584,辅助信息!H:I,2,FALSE)</f>
        <v>15884666220</v>
      </c>
      <c r="L1584" s="109" t="str">
        <f>VLOOKUP(B1584,辅助信息!E:J,6,FALSE)</f>
        <v>优先威钢发货,我方卸车,新老国标钢厂不加价可直发，因陕钢多次出现磅差，项目拒绝使用</v>
      </c>
      <c r="M1584" s="79">
        <v>45797</v>
      </c>
      <c r="O1584" s="49">
        <f ca="1" t="shared" si="79"/>
        <v>0</v>
      </c>
      <c r="P1584" s="49">
        <f ca="1" t="shared" si="80"/>
        <v>39</v>
      </c>
      <c r="Q1584" s="50" t="str">
        <f>VLOOKUP(B1584,辅助信息!E:M,9,FALSE)</f>
        <v>ZTWM-CDGS-XS-2024-0030-华西集采-简州大道</v>
      </c>
      <c r="R1584" s="50" t="str">
        <f>_xlfn._xlws.FILTER(辅助信息!D:D,辅助信息!E:E=B1584)</f>
        <v>华西简阳西城嘉苑</v>
      </c>
    </row>
    <row r="1585" hidden="1" spans="2:18">
      <c r="B1585" s="28" t="s">
        <v>81</v>
      </c>
      <c r="C1585" s="58">
        <v>45793</v>
      </c>
      <c r="D1585" s="107" t="str">
        <f>VLOOKUP(B1585,辅助信息!E:K,7,FALSE)</f>
        <v>JWDDCD2025060900080</v>
      </c>
      <c r="E1585" s="107" t="str">
        <f>VLOOKUP(F1585,辅助信息!A:B,2,FALSE)</f>
        <v>螺纹钢</v>
      </c>
      <c r="F1585" s="28" t="s">
        <v>46</v>
      </c>
      <c r="G1585" s="24">
        <v>2.5</v>
      </c>
      <c r="H1585" s="108">
        <f>_xlfn.XLOOKUP(C1585&amp;F1585&amp;I1585&amp;J1585,'[1]2025年已发货'!$F:$F&amp;'[1]2025年已发货'!$C:$C&amp;'[1]2025年已发货'!$G:$G&amp;'[1]2025年已发货'!$H:$H,'[1]2025年已发货'!$E:$E,"未发货")</f>
        <v>3</v>
      </c>
      <c r="I1585" s="107" t="str">
        <f>VLOOKUP(B1585,辅助信息!E:I,3,FALSE)</f>
        <v>（华西简阳西城嘉苑）四川省成都市简阳市简城街道高屋村</v>
      </c>
      <c r="J1585" s="107" t="str">
        <f>VLOOKUP(B1585,辅助信息!E:I,4,FALSE)</f>
        <v>张瀚镭</v>
      </c>
      <c r="K1585" s="107">
        <f>VLOOKUP(J1585,辅助信息!H:I,2,FALSE)</f>
        <v>15884666220</v>
      </c>
      <c r="L1585" s="109" t="str">
        <f>VLOOKUP(B1585,辅助信息!E:J,6,FALSE)</f>
        <v>优先威钢发货,我方卸车,新老国标钢厂不加价可直发，因陕钢多次出现磅差，项目拒绝使用</v>
      </c>
      <c r="M1585" s="79">
        <v>45797</v>
      </c>
      <c r="O1585" s="49">
        <f ca="1" t="shared" si="79"/>
        <v>0</v>
      </c>
      <c r="P1585" s="49">
        <f ca="1" t="shared" si="80"/>
        <v>39</v>
      </c>
      <c r="Q1585" s="50" t="str">
        <f>VLOOKUP(B1585,辅助信息!E:M,9,FALSE)</f>
        <v>ZTWM-CDGS-XS-2024-0030-华西集采-简州大道</v>
      </c>
      <c r="R1585" s="50" t="str">
        <f>_xlfn._xlws.FILTER(辅助信息!D:D,辅助信息!E:E=B1585)</f>
        <v>华西简阳西城嘉苑</v>
      </c>
    </row>
    <row r="1586" hidden="1" spans="2:18">
      <c r="B1586" s="28" t="s">
        <v>81</v>
      </c>
      <c r="C1586" s="58">
        <v>45793</v>
      </c>
      <c r="D1586" s="107" t="str">
        <f>VLOOKUP(B1586,辅助信息!E:K,7,FALSE)</f>
        <v>JWDDCD2025060900080</v>
      </c>
      <c r="E1586" s="107" t="str">
        <f>VLOOKUP(F1586,辅助信息!A:B,2,FALSE)</f>
        <v>螺纹钢</v>
      </c>
      <c r="F1586" s="28" t="s">
        <v>22</v>
      </c>
      <c r="G1586" s="24">
        <v>7</v>
      </c>
      <c r="H1586" s="108">
        <f>_xlfn.XLOOKUP(C1586&amp;F1586&amp;I1586&amp;J1586,'[1]2025年已发货'!$F:$F&amp;'[1]2025年已发货'!$C:$C&amp;'[1]2025年已发货'!$G:$G&amp;'[1]2025年已发货'!$H:$H,'[1]2025年已发货'!$E:$E,"未发货")</f>
        <v>9</v>
      </c>
      <c r="I1586" s="107" t="str">
        <f>VLOOKUP(B1586,辅助信息!E:I,3,FALSE)</f>
        <v>（华西简阳西城嘉苑）四川省成都市简阳市简城街道高屋村</v>
      </c>
      <c r="J1586" s="107" t="str">
        <f>VLOOKUP(B1586,辅助信息!E:I,4,FALSE)</f>
        <v>张瀚镭</v>
      </c>
      <c r="K1586" s="107">
        <f>VLOOKUP(J1586,辅助信息!H:I,2,FALSE)</f>
        <v>15884666220</v>
      </c>
      <c r="L1586" s="109" t="str">
        <f>VLOOKUP(B1586,辅助信息!E:J,6,FALSE)</f>
        <v>优先威钢发货,我方卸车,新老国标钢厂不加价可直发，因陕钢多次出现磅差，项目拒绝使用</v>
      </c>
      <c r="M1586" s="79">
        <v>45797</v>
      </c>
      <c r="O1586" s="49">
        <f ca="1" t="shared" si="79"/>
        <v>0</v>
      </c>
      <c r="P1586" s="49">
        <f ca="1" t="shared" si="80"/>
        <v>39</v>
      </c>
      <c r="Q1586" s="50" t="str">
        <f>VLOOKUP(B1586,辅助信息!E:M,9,FALSE)</f>
        <v>ZTWM-CDGS-XS-2024-0030-华西集采-简州大道</v>
      </c>
      <c r="R1586" s="50" t="str">
        <f>_xlfn._xlws.FILTER(辅助信息!D:D,辅助信息!E:E=B1586)</f>
        <v>华西简阳西城嘉苑</v>
      </c>
    </row>
    <row r="1587" hidden="1" spans="2:18">
      <c r="B1587" s="28" t="s">
        <v>152</v>
      </c>
      <c r="C1587" s="58">
        <v>45793</v>
      </c>
      <c r="D1587" s="107" t="e">
        <f>VLOOKUP(B1587,辅助信息!E:K,7,FALSE)</f>
        <v>#N/A</v>
      </c>
      <c r="E1587" s="107" t="str">
        <f>VLOOKUP(F1587,辅助信息!A:B,2,FALSE)</f>
        <v>高线</v>
      </c>
      <c r="F1587" s="28" t="s">
        <v>51</v>
      </c>
      <c r="G1587" s="24">
        <v>35</v>
      </c>
      <c r="H1587" s="108" t="e">
        <f>_xlfn.XLOOKUP(C1587&amp;F1587&amp;I1587&amp;J1587,'[1]2025年已发货'!$F:$F&amp;'[1]2025年已发货'!$C:$C&amp;'[1]2025年已发货'!$G:$G&amp;'[1]2025年已发货'!$H:$H,'[1]2025年已发货'!$E:$E,"未发货")</f>
        <v>#N/A</v>
      </c>
      <c r="I1587" s="107" t="e">
        <f>VLOOKUP(B1587,辅助信息!E:I,3,FALSE)</f>
        <v>#N/A</v>
      </c>
      <c r="J1587" s="107" t="e">
        <f>VLOOKUP(B1587,辅助信息!E:I,4,FALSE)</f>
        <v>#N/A</v>
      </c>
      <c r="K1587" s="107" t="e">
        <f>VLOOKUP(J1587,辅助信息!H:I,2,FALSE)</f>
        <v>#N/A</v>
      </c>
      <c r="L1587" s="109" t="e">
        <f>VLOOKUP(B1587,辅助信息!E:J,6,FALSE)</f>
        <v>#N/A</v>
      </c>
      <c r="M1587" s="79">
        <v>45797</v>
      </c>
      <c r="O1587" s="49">
        <f ca="1" t="shared" si="79"/>
        <v>0</v>
      </c>
      <c r="P1587" s="49">
        <f ca="1" t="shared" si="80"/>
        <v>39</v>
      </c>
      <c r="Q1587" s="50" t="e">
        <f>VLOOKUP(B1587,辅助信息!E:M,9,FALSE)</f>
        <v>#N/A</v>
      </c>
      <c r="R1587" s="50" vm="1" t="e">
        <f>_xlfn._xlws.FILTER(辅助信息!D:D,辅助信息!E:E=B1587)</f>
        <v>#VALUE!</v>
      </c>
    </row>
    <row r="1588" hidden="1" spans="2:18">
      <c r="B1588" s="28" t="s">
        <v>152</v>
      </c>
      <c r="C1588" s="58">
        <v>45793</v>
      </c>
      <c r="D1588" s="107" t="e">
        <f>VLOOKUP(B1588,辅助信息!E:K,7,FALSE)</f>
        <v>#N/A</v>
      </c>
      <c r="E1588" s="107" t="str">
        <f>VLOOKUP(F1588,辅助信息!A:B,2,FALSE)</f>
        <v>螺纹钢</v>
      </c>
      <c r="F1588" s="28" t="s">
        <v>28</v>
      </c>
      <c r="G1588" s="24">
        <v>105</v>
      </c>
      <c r="H1588" s="108" t="e">
        <f>_xlfn.XLOOKUP(C1588&amp;F1588&amp;I1588&amp;J1588,'[1]2025年已发货'!$F:$F&amp;'[1]2025年已发货'!$C:$C&amp;'[1]2025年已发货'!$G:$G&amp;'[1]2025年已发货'!$H:$H,'[1]2025年已发货'!$E:$E,"未发货")</f>
        <v>#N/A</v>
      </c>
      <c r="I1588" s="107" t="e">
        <f>VLOOKUP(B1588,辅助信息!E:I,3,FALSE)</f>
        <v>#N/A</v>
      </c>
      <c r="J1588" s="107" t="e">
        <f>VLOOKUP(B1588,辅助信息!E:I,4,FALSE)</f>
        <v>#N/A</v>
      </c>
      <c r="K1588" s="107" t="e">
        <f>VLOOKUP(J1588,辅助信息!H:I,2,FALSE)</f>
        <v>#N/A</v>
      </c>
      <c r="L1588" s="109" t="e">
        <f>VLOOKUP(B1588,辅助信息!E:J,6,FALSE)</f>
        <v>#N/A</v>
      </c>
      <c r="M1588" s="79">
        <v>45797</v>
      </c>
      <c r="O1588" s="49">
        <f ca="1" t="shared" si="79"/>
        <v>0</v>
      </c>
      <c r="P1588" s="49">
        <f ca="1" t="shared" si="80"/>
        <v>39</v>
      </c>
      <c r="Q1588" s="50" t="e">
        <f>VLOOKUP(B1588,辅助信息!E:M,9,FALSE)</f>
        <v>#N/A</v>
      </c>
      <c r="R1588" s="50" vm="1" t="e">
        <f>_xlfn._xlws.FILTER(辅助信息!D:D,辅助信息!E:E=B1588)</f>
        <v>#VALUE!</v>
      </c>
    </row>
    <row r="1589" hidden="1" spans="2:18">
      <c r="B1589" s="28" t="s">
        <v>81</v>
      </c>
      <c r="C1589" s="58">
        <v>45796</v>
      </c>
      <c r="D1589" s="107" t="str">
        <f>VLOOKUP(B1589,辅助信息!E:K,7,FALSE)</f>
        <v>JWDDCD2025060900080</v>
      </c>
      <c r="E1589" s="107" t="str">
        <f>VLOOKUP(F1589,辅助信息!A:B,2,FALSE)</f>
        <v>盘螺</v>
      </c>
      <c r="F1589" s="28" t="s">
        <v>49</v>
      </c>
      <c r="G1589" s="24">
        <v>7.5</v>
      </c>
      <c r="H1589" s="108" t="str">
        <f>_xlfn.XLOOKUP(C1589&amp;F1589&amp;I1589&amp;J1589,'[1]2025年已发货'!$F:$F&amp;'[1]2025年已发货'!$C:$C&amp;'[1]2025年已发货'!$G:$G&amp;'[1]2025年已发货'!$H:$H,'[1]2025年已发货'!$E:$E,"未发货")</f>
        <v>未发货</v>
      </c>
      <c r="I1589" s="107" t="str">
        <f>VLOOKUP(B1589,辅助信息!E:I,3,FALSE)</f>
        <v>（华西简阳西城嘉苑）四川省成都市简阳市简城街道高屋村</v>
      </c>
      <c r="J1589" s="107" t="str">
        <f>VLOOKUP(B1589,辅助信息!E:I,4,FALSE)</f>
        <v>张瀚镭</v>
      </c>
      <c r="K1589" s="107">
        <f>VLOOKUP(J1589,辅助信息!H:I,2,FALSE)</f>
        <v>15884666220</v>
      </c>
      <c r="L1589" s="109" t="str">
        <f>VLOOKUP(B1589,辅助信息!E:J,6,FALSE)</f>
        <v>优先威钢发货,我方卸车,新老国标钢厂不加价可直发，因陕钢多次出现磅差，项目拒绝使用</v>
      </c>
      <c r="M1589" s="79">
        <v>45800</v>
      </c>
      <c r="O1589" s="49">
        <f ca="1" t="shared" si="79"/>
        <v>0</v>
      </c>
      <c r="P1589" s="49">
        <f ca="1" t="shared" si="80"/>
        <v>36</v>
      </c>
      <c r="Q1589" s="50" t="str">
        <f>VLOOKUP(B1589,辅助信息!E:M,9,FALSE)</f>
        <v>ZTWM-CDGS-XS-2024-0030-华西集采-简州大道</v>
      </c>
      <c r="R1589" s="50" t="str">
        <f>_xlfn._xlws.FILTER(辅助信息!D:D,辅助信息!E:E=B1589)</f>
        <v>华西简阳西城嘉苑</v>
      </c>
    </row>
    <row r="1590" hidden="1" spans="2:18">
      <c r="B1590" s="28" t="s">
        <v>81</v>
      </c>
      <c r="C1590" s="58">
        <v>45796</v>
      </c>
      <c r="D1590" s="107" t="str">
        <f>VLOOKUP(B1590,辅助信息!E:K,7,FALSE)</f>
        <v>JWDDCD2025060900080</v>
      </c>
      <c r="E1590" s="107" t="str">
        <f>VLOOKUP(F1590,辅助信息!A:B,2,FALSE)</f>
        <v>盘螺</v>
      </c>
      <c r="F1590" s="28" t="s">
        <v>40</v>
      </c>
      <c r="G1590" s="24">
        <v>27.5</v>
      </c>
      <c r="H1590" s="108">
        <f>_xlfn.XLOOKUP(C1590&amp;F1590&amp;I1590&amp;J1590,'[1]2025年已发货'!$F:$F&amp;'[1]2025年已发货'!$C:$C&amp;'[1]2025年已发货'!$G:$G&amp;'[1]2025年已发货'!$H:$H,'[1]2025年已发货'!$E:$E,"未发货")</f>
        <v>30</v>
      </c>
      <c r="I1590" s="107" t="str">
        <f>VLOOKUP(B1590,辅助信息!E:I,3,FALSE)</f>
        <v>（华西简阳西城嘉苑）四川省成都市简阳市简城街道高屋村</v>
      </c>
      <c r="J1590" s="107" t="str">
        <f>VLOOKUP(B1590,辅助信息!E:I,4,FALSE)</f>
        <v>张瀚镭</v>
      </c>
      <c r="K1590" s="107">
        <f>VLOOKUP(J1590,辅助信息!H:I,2,FALSE)</f>
        <v>15884666220</v>
      </c>
      <c r="L1590" s="109" t="str">
        <f>VLOOKUP(B1590,辅助信息!E:J,6,FALSE)</f>
        <v>优先威钢发货,我方卸车,新老国标钢厂不加价可直发，因陕钢多次出现磅差，项目拒绝使用</v>
      </c>
      <c r="M1590" s="79">
        <v>45800</v>
      </c>
      <c r="O1590" s="49">
        <f ca="1" t="shared" ref="O1590:O1601" si="81">IF(OR(M1590="",N1590&lt;&gt;""),"",MAX(M1590-TODAY(),0))</f>
        <v>0</v>
      </c>
      <c r="P1590" s="49">
        <f ca="1" t="shared" ref="P1590:P1601" si="82">IF(M1590="","",IF(N1590&lt;&gt;"",MAX(N1590-M1590,0),IF(TODAY()&gt;M1590,TODAY()-M1590,0)))</f>
        <v>36</v>
      </c>
      <c r="Q1590" s="50" t="str">
        <f>VLOOKUP(B1590,辅助信息!E:M,9,FALSE)</f>
        <v>ZTWM-CDGS-XS-2024-0030-华西集采-简州大道</v>
      </c>
      <c r="R1590" s="50" t="str">
        <f>_xlfn._xlws.FILTER(辅助信息!D:D,辅助信息!E:E=B1590)</f>
        <v>华西简阳西城嘉苑</v>
      </c>
    </row>
    <row r="1591" hidden="1" spans="2:18">
      <c r="B1591" s="28" t="s">
        <v>81</v>
      </c>
      <c r="C1591" s="58">
        <v>45796</v>
      </c>
      <c r="D1591" s="107" t="str">
        <f>VLOOKUP(B1591,辅助信息!E:K,7,FALSE)</f>
        <v>JWDDCD2025060900080</v>
      </c>
      <c r="E1591" s="107" t="str">
        <f>VLOOKUP(F1591,辅助信息!A:B,2,FALSE)</f>
        <v>盘螺</v>
      </c>
      <c r="F1591" s="28" t="s">
        <v>41</v>
      </c>
      <c r="G1591" s="24">
        <v>51</v>
      </c>
      <c r="H1591" s="108">
        <f>_xlfn.XLOOKUP(C1591&amp;F1591&amp;I1591&amp;J1591,'[1]2025年已发货'!$F:$F&amp;'[1]2025年已发货'!$C:$C&amp;'[1]2025年已发货'!$G:$G&amp;'[1]2025年已发货'!$H:$H,'[1]2025年已发货'!$E:$E,"未发货")</f>
        <v>40</v>
      </c>
      <c r="I1591" s="107" t="str">
        <f>VLOOKUP(B1591,辅助信息!E:I,3,FALSE)</f>
        <v>（华西简阳西城嘉苑）四川省成都市简阳市简城街道高屋村</v>
      </c>
      <c r="J1591" s="107" t="str">
        <f>VLOOKUP(B1591,辅助信息!E:I,4,FALSE)</f>
        <v>张瀚镭</v>
      </c>
      <c r="K1591" s="107">
        <f>VLOOKUP(J1591,辅助信息!H:I,2,FALSE)</f>
        <v>15884666220</v>
      </c>
      <c r="L1591" s="109" t="str">
        <f>VLOOKUP(B1591,辅助信息!E:J,6,FALSE)</f>
        <v>优先威钢发货,我方卸车,新老国标钢厂不加价可直发，因陕钢多次出现磅差，项目拒绝使用</v>
      </c>
      <c r="M1591" s="79">
        <v>45800</v>
      </c>
      <c r="O1591" s="49">
        <f ca="1" t="shared" si="81"/>
        <v>0</v>
      </c>
      <c r="P1591" s="49">
        <f ca="1" t="shared" si="82"/>
        <v>36</v>
      </c>
      <c r="Q1591" s="50" t="str">
        <f>VLOOKUP(B1591,辅助信息!E:M,9,FALSE)</f>
        <v>ZTWM-CDGS-XS-2024-0030-华西集采-简州大道</v>
      </c>
      <c r="R1591" s="50" t="str">
        <f>_xlfn._xlws.FILTER(辅助信息!D:D,辅助信息!E:E=B1591)</f>
        <v>华西简阳西城嘉苑</v>
      </c>
    </row>
    <row r="1592" hidden="1" spans="2:18">
      <c r="B1592" s="28" t="s">
        <v>81</v>
      </c>
      <c r="C1592" s="58">
        <v>45796</v>
      </c>
      <c r="D1592" s="107" t="str">
        <f>VLOOKUP(B1592,辅助信息!E:K,7,FALSE)</f>
        <v>JWDDCD2025060900080</v>
      </c>
      <c r="E1592" s="107" t="str">
        <f>VLOOKUP(F1592,辅助信息!A:B,2,FALSE)</f>
        <v>盘螺</v>
      </c>
      <c r="F1592" s="28" t="s">
        <v>26</v>
      </c>
      <c r="G1592" s="24">
        <v>64</v>
      </c>
      <c r="H1592" s="108">
        <f>_xlfn.XLOOKUP(C1592&amp;F1592&amp;I1592&amp;J1592,'[1]2025年已发货'!$F:$F&amp;'[1]2025年已发货'!$C:$C&amp;'[1]2025年已发货'!$G:$G&amp;'[1]2025年已发货'!$H:$H,'[1]2025年已发货'!$E:$E,"未发货")</f>
        <v>35</v>
      </c>
      <c r="I1592" s="107" t="str">
        <f>VLOOKUP(B1592,辅助信息!E:I,3,FALSE)</f>
        <v>（华西简阳西城嘉苑）四川省成都市简阳市简城街道高屋村</v>
      </c>
      <c r="J1592" s="107" t="str">
        <f>VLOOKUP(B1592,辅助信息!E:I,4,FALSE)</f>
        <v>张瀚镭</v>
      </c>
      <c r="K1592" s="107">
        <f>VLOOKUP(J1592,辅助信息!H:I,2,FALSE)</f>
        <v>15884666220</v>
      </c>
      <c r="L1592" s="109" t="str">
        <f>VLOOKUP(B1592,辅助信息!E:J,6,FALSE)</f>
        <v>优先威钢发货,我方卸车,新老国标钢厂不加价可直发，因陕钢多次出现磅差，项目拒绝使用</v>
      </c>
      <c r="M1592" s="79">
        <v>45800</v>
      </c>
      <c r="O1592" s="49">
        <f ca="1" t="shared" si="81"/>
        <v>0</v>
      </c>
      <c r="P1592" s="49">
        <f ca="1" t="shared" si="82"/>
        <v>36</v>
      </c>
      <c r="Q1592" s="50" t="str">
        <f>VLOOKUP(B1592,辅助信息!E:M,9,FALSE)</f>
        <v>ZTWM-CDGS-XS-2024-0030-华西集采-简州大道</v>
      </c>
      <c r="R1592" s="50" t="str">
        <f>_xlfn._xlws.FILTER(辅助信息!D:D,辅助信息!E:E=B1592)</f>
        <v>华西简阳西城嘉苑</v>
      </c>
    </row>
    <row r="1593" hidden="1" spans="2:18">
      <c r="B1593" s="28" t="s">
        <v>81</v>
      </c>
      <c r="C1593" s="58">
        <v>45796</v>
      </c>
      <c r="D1593" s="107" t="str">
        <f>VLOOKUP(B1593,辅助信息!E:K,7,FALSE)</f>
        <v>JWDDCD2025060900080</v>
      </c>
      <c r="E1593" s="107" t="str">
        <f>VLOOKUP(F1593,辅助信息!A:B,2,FALSE)</f>
        <v>螺纹钢</v>
      </c>
      <c r="F1593" s="28" t="s">
        <v>19</v>
      </c>
      <c r="G1593" s="24">
        <v>5.5</v>
      </c>
      <c r="H1593" s="108">
        <f>_xlfn.XLOOKUP(C1593&amp;F1593&amp;I1593&amp;J1593,'[1]2025年已发货'!$F:$F&amp;'[1]2025年已发货'!$C:$C&amp;'[1]2025年已发货'!$G:$G&amp;'[1]2025年已发货'!$H:$H,'[1]2025年已发货'!$E:$E,"未发货")</f>
        <v>6</v>
      </c>
      <c r="I1593" s="107" t="str">
        <f>VLOOKUP(B1593,辅助信息!E:I,3,FALSE)</f>
        <v>（华西简阳西城嘉苑）四川省成都市简阳市简城街道高屋村</v>
      </c>
      <c r="J1593" s="107" t="str">
        <f>VLOOKUP(B1593,辅助信息!E:I,4,FALSE)</f>
        <v>张瀚镭</v>
      </c>
      <c r="K1593" s="107">
        <f>VLOOKUP(J1593,辅助信息!H:I,2,FALSE)</f>
        <v>15884666220</v>
      </c>
      <c r="L1593" s="109" t="str">
        <f>VLOOKUP(B1593,辅助信息!E:J,6,FALSE)</f>
        <v>优先威钢发货,我方卸车,新老国标钢厂不加价可直发，因陕钢多次出现磅差，项目拒绝使用</v>
      </c>
      <c r="M1593" s="79">
        <v>45800</v>
      </c>
      <c r="O1593" s="49">
        <f ca="1" t="shared" si="81"/>
        <v>0</v>
      </c>
      <c r="P1593" s="49">
        <f ca="1" t="shared" si="82"/>
        <v>36</v>
      </c>
      <c r="Q1593" s="50" t="str">
        <f>VLOOKUP(B1593,辅助信息!E:M,9,FALSE)</f>
        <v>ZTWM-CDGS-XS-2024-0030-华西集采-简州大道</v>
      </c>
      <c r="R1593" s="50" t="str">
        <f>_xlfn._xlws.FILTER(辅助信息!D:D,辅助信息!E:E=B1593)</f>
        <v>华西简阳西城嘉苑</v>
      </c>
    </row>
    <row r="1594" hidden="1" spans="2:18">
      <c r="B1594" s="28" t="s">
        <v>81</v>
      </c>
      <c r="C1594" s="58">
        <v>45796</v>
      </c>
      <c r="D1594" s="107" t="str">
        <f>VLOOKUP(B1594,辅助信息!E:K,7,FALSE)</f>
        <v>JWDDCD2025060900080</v>
      </c>
      <c r="E1594" s="107" t="str">
        <f>VLOOKUP(F1594,辅助信息!A:B,2,FALSE)</f>
        <v>螺纹钢</v>
      </c>
      <c r="F1594" s="28" t="s">
        <v>32</v>
      </c>
      <c r="G1594" s="24">
        <v>8</v>
      </c>
      <c r="H1594" s="108">
        <f>_xlfn.XLOOKUP(C1594&amp;F1594&amp;I1594&amp;J1594,'[1]2025年已发货'!$F:$F&amp;'[1]2025年已发货'!$C:$C&amp;'[1]2025年已发货'!$G:$G&amp;'[1]2025年已发货'!$H:$H,'[1]2025年已发货'!$E:$E,"未发货")</f>
        <v>9</v>
      </c>
      <c r="I1594" s="107" t="str">
        <f>VLOOKUP(B1594,辅助信息!E:I,3,FALSE)</f>
        <v>（华西简阳西城嘉苑）四川省成都市简阳市简城街道高屋村</v>
      </c>
      <c r="J1594" s="107" t="str">
        <f>VLOOKUP(B1594,辅助信息!E:I,4,FALSE)</f>
        <v>张瀚镭</v>
      </c>
      <c r="K1594" s="107">
        <f>VLOOKUP(J1594,辅助信息!H:I,2,FALSE)</f>
        <v>15884666220</v>
      </c>
      <c r="L1594" s="109" t="str">
        <f>VLOOKUP(B1594,辅助信息!E:J,6,FALSE)</f>
        <v>优先威钢发货,我方卸车,新老国标钢厂不加价可直发，因陕钢多次出现磅差，项目拒绝使用</v>
      </c>
      <c r="M1594" s="79">
        <v>45800</v>
      </c>
      <c r="O1594" s="49">
        <f ca="1" t="shared" si="81"/>
        <v>0</v>
      </c>
      <c r="P1594" s="49">
        <f ca="1" t="shared" si="82"/>
        <v>36</v>
      </c>
      <c r="Q1594" s="50" t="str">
        <f>VLOOKUP(B1594,辅助信息!E:M,9,FALSE)</f>
        <v>ZTWM-CDGS-XS-2024-0030-华西集采-简州大道</v>
      </c>
      <c r="R1594" s="50" t="str">
        <f>_xlfn._xlws.FILTER(辅助信息!D:D,辅助信息!E:E=B1594)</f>
        <v>华西简阳西城嘉苑</v>
      </c>
    </row>
    <row r="1595" hidden="1" spans="2:18">
      <c r="B1595" s="28" t="s">
        <v>81</v>
      </c>
      <c r="C1595" s="58">
        <v>45796</v>
      </c>
      <c r="D1595" s="107" t="str">
        <f>VLOOKUP(B1595,辅助信息!E:K,7,FALSE)</f>
        <v>JWDDCD2025060900080</v>
      </c>
      <c r="E1595" s="107" t="str">
        <f>VLOOKUP(F1595,辅助信息!A:B,2,FALSE)</f>
        <v>螺纹钢</v>
      </c>
      <c r="F1595" s="28" t="s">
        <v>30</v>
      </c>
      <c r="G1595" s="24">
        <v>13.5</v>
      </c>
      <c r="H1595" s="108">
        <f>_xlfn.XLOOKUP(C1595&amp;F1595&amp;I1595&amp;J1595,'[1]2025年已发货'!$F:$F&amp;'[1]2025年已发货'!$C:$C&amp;'[1]2025年已发货'!$G:$G&amp;'[1]2025年已发货'!$H:$H,'[1]2025年已发货'!$E:$E,"未发货")</f>
        <v>6</v>
      </c>
      <c r="I1595" s="107" t="str">
        <f>VLOOKUP(B1595,辅助信息!E:I,3,FALSE)</f>
        <v>（华西简阳西城嘉苑）四川省成都市简阳市简城街道高屋村</v>
      </c>
      <c r="J1595" s="107" t="str">
        <f>VLOOKUP(B1595,辅助信息!E:I,4,FALSE)</f>
        <v>张瀚镭</v>
      </c>
      <c r="K1595" s="107">
        <f>VLOOKUP(J1595,辅助信息!H:I,2,FALSE)</f>
        <v>15884666220</v>
      </c>
      <c r="L1595" s="109" t="str">
        <f>VLOOKUP(B1595,辅助信息!E:J,6,FALSE)</f>
        <v>优先威钢发货,我方卸车,新老国标钢厂不加价可直发，因陕钢多次出现磅差，项目拒绝使用</v>
      </c>
      <c r="M1595" s="79">
        <v>45800</v>
      </c>
      <c r="O1595" s="49">
        <f ca="1" t="shared" si="81"/>
        <v>0</v>
      </c>
      <c r="P1595" s="49">
        <f ca="1" t="shared" si="82"/>
        <v>36</v>
      </c>
      <c r="Q1595" s="50" t="str">
        <f>VLOOKUP(B1595,辅助信息!E:M,9,FALSE)</f>
        <v>ZTWM-CDGS-XS-2024-0030-华西集采-简州大道</v>
      </c>
      <c r="R1595" s="50" t="str">
        <f>_xlfn._xlws.FILTER(辅助信息!D:D,辅助信息!E:E=B1595)</f>
        <v>华西简阳西城嘉苑</v>
      </c>
    </row>
    <row r="1596" hidden="1" spans="2:18">
      <c r="B1596" s="28" t="s">
        <v>81</v>
      </c>
      <c r="C1596" s="58">
        <v>45796</v>
      </c>
      <c r="D1596" s="107" t="str">
        <f>VLOOKUP(B1596,辅助信息!E:K,7,FALSE)</f>
        <v>JWDDCD2025060900080</v>
      </c>
      <c r="E1596" s="107" t="str">
        <f>VLOOKUP(F1596,辅助信息!A:B,2,FALSE)</f>
        <v>螺纹钢</v>
      </c>
      <c r="F1596" s="28" t="s">
        <v>33</v>
      </c>
      <c r="G1596" s="24">
        <v>20</v>
      </c>
      <c r="H1596" s="108">
        <f>_xlfn.XLOOKUP(C1596&amp;F1596&amp;I1596&amp;J1596,'[1]2025年已发货'!$F:$F&amp;'[1]2025年已发货'!$C:$C&amp;'[1]2025年已发货'!$G:$G&amp;'[1]2025年已发货'!$H:$H,'[1]2025年已发货'!$E:$E,"未发货")</f>
        <v>6</v>
      </c>
      <c r="I1596" s="107" t="str">
        <f>VLOOKUP(B1596,辅助信息!E:I,3,FALSE)</f>
        <v>（华西简阳西城嘉苑）四川省成都市简阳市简城街道高屋村</v>
      </c>
      <c r="J1596" s="107" t="str">
        <f>VLOOKUP(B1596,辅助信息!E:I,4,FALSE)</f>
        <v>张瀚镭</v>
      </c>
      <c r="K1596" s="107">
        <f>VLOOKUP(J1596,辅助信息!H:I,2,FALSE)</f>
        <v>15884666220</v>
      </c>
      <c r="L1596" s="109" t="str">
        <f>VLOOKUP(B1596,辅助信息!E:J,6,FALSE)</f>
        <v>优先威钢发货,我方卸车,新老国标钢厂不加价可直发，因陕钢多次出现磅差，项目拒绝使用</v>
      </c>
      <c r="M1596" s="79">
        <v>45800</v>
      </c>
      <c r="O1596" s="49">
        <f ca="1" t="shared" si="81"/>
        <v>0</v>
      </c>
      <c r="P1596" s="49">
        <f ca="1" t="shared" si="82"/>
        <v>36</v>
      </c>
      <c r="Q1596" s="50" t="str">
        <f>VLOOKUP(B1596,辅助信息!E:M,9,FALSE)</f>
        <v>ZTWM-CDGS-XS-2024-0030-华西集采-简州大道</v>
      </c>
      <c r="R1596" s="50" t="str">
        <f>_xlfn._xlws.FILTER(辅助信息!D:D,辅助信息!E:E=B1596)</f>
        <v>华西简阳西城嘉苑</v>
      </c>
    </row>
    <row r="1597" hidden="1" spans="2:18">
      <c r="B1597" s="28" t="s">
        <v>81</v>
      </c>
      <c r="C1597" s="58">
        <v>45796</v>
      </c>
      <c r="D1597" s="107" t="str">
        <f>VLOOKUP(B1597,辅助信息!E:K,7,FALSE)</f>
        <v>JWDDCD2025060900080</v>
      </c>
      <c r="E1597" s="107" t="str">
        <f>VLOOKUP(F1597,辅助信息!A:B,2,FALSE)</f>
        <v>螺纹钢</v>
      </c>
      <c r="F1597" s="28" t="s">
        <v>28</v>
      </c>
      <c r="G1597" s="24">
        <v>2.7</v>
      </c>
      <c r="H1597" s="108">
        <f>_xlfn.XLOOKUP(C1597&amp;F1597&amp;I1597&amp;J1597,'[1]2025年已发货'!$F:$F&amp;'[1]2025年已发货'!$C:$C&amp;'[1]2025年已发货'!$G:$G&amp;'[1]2025年已发货'!$H:$H,'[1]2025年已发货'!$E:$E,"未发货")</f>
        <v>3</v>
      </c>
      <c r="I1597" s="107" t="str">
        <f>VLOOKUP(B1597,辅助信息!E:I,3,FALSE)</f>
        <v>（华西简阳西城嘉苑）四川省成都市简阳市简城街道高屋村</v>
      </c>
      <c r="J1597" s="107" t="str">
        <f>VLOOKUP(B1597,辅助信息!E:I,4,FALSE)</f>
        <v>张瀚镭</v>
      </c>
      <c r="K1597" s="107">
        <f>VLOOKUP(J1597,辅助信息!H:I,2,FALSE)</f>
        <v>15884666220</v>
      </c>
      <c r="L1597" s="109" t="str">
        <f>VLOOKUP(B1597,辅助信息!E:J,6,FALSE)</f>
        <v>优先威钢发货,我方卸车,新老国标钢厂不加价可直发，因陕钢多次出现磅差，项目拒绝使用</v>
      </c>
      <c r="M1597" s="79">
        <v>45800</v>
      </c>
      <c r="O1597" s="49">
        <f ca="1" t="shared" si="81"/>
        <v>0</v>
      </c>
      <c r="P1597" s="49">
        <f ca="1" t="shared" si="82"/>
        <v>36</v>
      </c>
      <c r="Q1597" s="50" t="str">
        <f>VLOOKUP(B1597,辅助信息!E:M,9,FALSE)</f>
        <v>ZTWM-CDGS-XS-2024-0030-华西集采-简州大道</v>
      </c>
      <c r="R1597" s="50" t="str">
        <f>_xlfn._xlws.FILTER(辅助信息!D:D,辅助信息!E:E=B1597)</f>
        <v>华西简阳西城嘉苑</v>
      </c>
    </row>
    <row r="1598" hidden="1" spans="2:18">
      <c r="B1598" s="28" t="s">
        <v>81</v>
      </c>
      <c r="C1598" s="58">
        <v>45796</v>
      </c>
      <c r="D1598" s="107" t="str">
        <f>VLOOKUP(B1598,辅助信息!E:K,7,FALSE)</f>
        <v>JWDDCD2025060900080</v>
      </c>
      <c r="E1598" s="107" t="str">
        <f>VLOOKUP(F1598,辅助信息!A:B,2,FALSE)</f>
        <v>螺纹钢</v>
      </c>
      <c r="F1598" s="28" t="s">
        <v>18</v>
      </c>
      <c r="G1598" s="24">
        <v>7.5</v>
      </c>
      <c r="H1598" s="108">
        <f>_xlfn.XLOOKUP(C1598&amp;F1598&amp;I1598&amp;J1598,'[1]2025年已发货'!$F:$F&amp;'[1]2025年已发货'!$C:$C&amp;'[1]2025年已发货'!$G:$G&amp;'[1]2025年已发货'!$H:$H,'[1]2025年已发货'!$E:$E,"未发货")</f>
        <v>6</v>
      </c>
      <c r="I1598" s="107" t="str">
        <f>VLOOKUP(B1598,辅助信息!E:I,3,FALSE)</f>
        <v>（华西简阳西城嘉苑）四川省成都市简阳市简城街道高屋村</v>
      </c>
      <c r="J1598" s="107" t="str">
        <f>VLOOKUP(B1598,辅助信息!E:I,4,FALSE)</f>
        <v>张瀚镭</v>
      </c>
      <c r="K1598" s="107">
        <f>VLOOKUP(J1598,辅助信息!H:I,2,FALSE)</f>
        <v>15884666220</v>
      </c>
      <c r="L1598" s="109" t="str">
        <f>VLOOKUP(B1598,辅助信息!E:J,6,FALSE)</f>
        <v>优先威钢发货,我方卸车,新老国标钢厂不加价可直发，因陕钢多次出现磅差，项目拒绝使用</v>
      </c>
      <c r="M1598" s="79">
        <v>45800</v>
      </c>
      <c r="O1598" s="49">
        <f ca="1" t="shared" si="81"/>
        <v>0</v>
      </c>
      <c r="P1598" s="49">
        <f ca="1" t="shared" si="82"/>
        <v>36</v>
      </c>
      <c r="Q1598" s="50" t="str">
        <f>VLOOKUP(B1598,辅助信息!E:M,9,FALSE)</f>
        <v>ZTWM-CDGS-XS-2024-0030-华西集采-简州大道</v>
      </c>
      <c r="R1598" s="50" t="str">
        <f>_xlfn._xlws.FILTER(辅助信息!D:D,辅助信息!E:E=B1598)</f>
        <v>华西简阳西城嘉苑</v>
      </c>
    </row>
    <row r="1599" hidden="1" spans="2:18">
      <c r="B1599" s="28" t="s">
        <v>153</v>
      </c>
      <c r="C1599" s="58">
        <v>45796</v>
      </c>
      <c r="D1599" s="107" t="str">
        <f>VLOOKUP(B1599,辅助信息!E:K,7,FALSE)</f>
        <v>JWDDCD2025050800080</v>
      </c>
      <c r="E1599" s="107" t="str">
        <f>VLOOKUP(F1599,辅助信息!A:B,2,FALSE)</f>
        <v>螺纹钢</v>
      </c>
      <c r="F1599" s="28" t="s">
        <v>27</v>
      </c>
      <c r="G1599" s="24">
        <v>15</v>
      </c>
      <c r="H1599" s="108" t="str">
        <f>_xlfn.XLOOKUP(C1599&amp;F1599&amp;I1599&amp;J1599,'[1]2025年已发货'!$F:$F&amp;'[1]2025年已发货'!$C:$C&amp;'[1]2025年已发货'!$G:$G&amp;'[1]2025年已发货'!$H:$H,'[1]2025年已发货'!$E:$E,"未发货")</f>
        <v>未发货</v>
      </c>
      <c r="I1599" s="107" t="str">
        <f>VLOOKUP(B1599,辅助信息!E:I,3,FALSE)</f>
        <v>(宜宾兴港三江新区长江工业园建设项目-M2-4#厂房)宜宾市翠屏区宜宾汽车零部件配套产业基地(纬五路南)</v>
      </c>
      <c r="J1599" s="107" t="str">
        <f>VLOOKUP(B1599,辅助信息!E:I,4,FALSE)</f>
        <v>李国享</v>
      </c>
      <c r="K1599" s="107">
        <f>VLOOKUP(J1599,辅助信息!H:I,2,FALSE)</f>
        <v>17713876279</v>
      </c>
      <c r="L1599" s="109" t="str">
        <f>VLOOKUP(B1599,辅助信息!E:J,6,FALSE)</f>
        <v>装货前联系收货人核实到场规格，货物最下面用方木垫下方便卸货</v>
      </c>
      <c r="M1599" s="79">
        <v>45797</v>
      </c>
      <c r="O1599" s="49">
        <f ca="1" t="shared" si="81"/>
        <v>0</v>
      </c>
      <c r="P1599" s="49">
        <f ca="1" t="shared" si="82"/>
        <v>39</v>
      </c>
      <c r="Q1599" s="50" t="str">
        <f>VLOOKUP(B1599,辅助信息!E:M,9,FALSE)</f>
        <v>ZTWM-CDGS-XS-2025-0059-宜宾兴港建材-宜宾冷链项目</v>
      </c>
      <c r="R1599" s="50" t="str">
        <f>_xlfn._xlws.FILTER(辅助信息!D:D,辅助信息!E:E=B1599)</f>
        <v>宜宾兴港三江新区长江工业园建设项目</v>
      </c>
    </row>
    <row r="1600" hidden="1" spans="2:18">
      <c r="B1600" s="28" t="s">
        <v>135</v>
      </c>
      <c r="C1600" s="58">
        <v>45796</v>
      </c>
      <c r="D1600" s="107" t="str">
        <f>VLOOKUP(B1600,辅助信息!E:K,7,FALSE)</f>
        <v>JWDDCD2025050800080</v>
      </c>
      <c r="E1600" s="107" t="str">
        <f>VLOOKUP(F1600,辅助信息!A:B,2,FALSE)</f>
        <v>螺纹钢</v>
      </c>
      <c r="F1600" s="28" t="s">
        <v>130</v>
      </c>
      <c r="G1600" s="24">
        <v>40</v>
      </c>
      <c r="H1600" s="108" t="str">
        <f>_xlfn.XLOOKUP(C1600&amp;F1600&amp;I1600&amp;J1600,'[1]2025年已发货'!$F:$F&amp;'[1]2025年已发货'!$C:$C&amp;'[1]2025年已发货'!$G:$G&amp;'[1]2025年已发货'!$H:$H,'[1]2025年已发货'!$E:$E,"未发货")</f>
        <v>未发货</v>
      </c>
      <c r="I1600" s="107" t="str">
        <f>VLOOKUP(B1600,辅助信息!E:I,3,FALSE)</f>
        <v>(宜宾兴港三江新区长江工业园建设项目-M2-2#厂房)宜宾市翠屏区宜宾汽车零部件配套产业基地(纬五路南)</v>
      </c>
      <c r="J1600" s="107" t="str">
        <f>VLOOKUP(B1600,辅助信息!E:I,4,FALSE)</f>
        <v>李国享</v>
      </c>
      <c r="K1600" s="107">
        <f>VLOOKUP(J1600,辅助信息!H:I,2,FALSE)</f>
        <v>17713876279</v>
      </c>
      <c r="L1600" s="109" t="str">
        <f>VLOOKUP(B1600,辅助信息!E:J,6,FALSE)</f>
        <v>装货前联系收货人核实到场规格，货物最下面用方木垫下方便卸货</v>
      </c>
      <c r="M1600" s="79">
        <v>45797</v>
      </c>
      <c r="O1600" s="49">
        <f ca="1" t="shared" si="81"/>
        <v>0</v>
      </c>
      <c r="P1600" s="49">
        <f ca="1" t="shared" si="82"/>
        <v>39</v>
      </c>
      <c r="Q1600" s="50" t="str">
        <f>VLOOKUP(B1600,辅助信息!E:M,9,FALSE)</f>
        <v>ZTWM-CDGS-XS-2025-0059-宜宾兴港建材-宜宾冷链项目</v>
      </c>
      <c r="R1600" s="50" t="str">
        <f>_xlfn._xlws.FILTER(辅助信息!D:D,辅助信息!E:E=B1600)</f>
        <v>宜宾兴港三江新区长江工业园建设项目</v>
      </c>
    </row>
    <row r="1601" hidden="1" spans="2:18">
      <c r="B1601" s="28" t="s">
        <v>154</v>
      </c>
      <c r="C1601" s="58">
        <v>45796</v>
      </c>
      <c r="D1601" s="107" t="str">
        <f>VLOOKUP(B1601,辅助信息!E:K,7,FALSE)</f>
        <v>JWDDCD2025050800080</v>
      </c>
      <c r="E1601" s="107" t="str">
        <f>VLOOKUP(F1601,辅助信息!A:B,2,FALSE)</f>
        <v>螺纹钢</v>
      </c>
      <c r="F1601" s="28" t="s">
        <v>133</v>
      </c>
      <c r="G1601" s="24">
        <v>60</v>
      </c>
      <c r="H1601" s="108" t="str">
        <f>_xlfn.XLOOKUP(C1601&amp;F1601&amp;I1601&amp;J1601,'[1]2025年已发货'!$F:$F&amp;'[1]2025年已发货'!$C:$C&amp;'[1]2025年已发货'!$G:$G&amp;'[1]2025年已发货'!$H:$H,'[1]2025年已发货'!$E:$E,"未发货")</f>
        <v>未发货</v>
      </c>
      <c r="I1601" s="107" t="str">
        <f>VLOOKUP(B1601,辅助信息!E:I,3,FALSE)</f>
        <v>(宜宾兴港三江新区长江工业园建设项目-M2-5#厂房)宜宾市翠屏区宜宾汽车零部件配套产业基地(纬五路南)</v>
      </c>
      <c r="J1601" s="107" t="str">
        <f>VLOOKUP(B1601,辅助信息!E:I,4,FALSE)</f>
        <v>李国享</v>
      </c>
      <c r="K1601" s="107">
        <f>VLOOKUP(J1601,辅助信息!H:I,2,FALSE)</f>
        <v>17713876279</v>
      </c>
      <c r="L1601" s="109" t="str">
        <f>VLOOKUP(B1601,辅助信息!E:J,6,FALSE)</f>
        <v>装货前联系收货人核实到场规格，货物最下面用方木垫下方便卸货</v>
      </c>
      <c r="M1601" s="79">
        <v>45797</v>
      </c>
      <c r="O1601" s="49">
        <f ca="1" t="shared" ref="O1601:O1613" si="83">IF(OR(M1601="",N1601&lt;&gt;""),"",MAX(M1601-TODAY(),0))</f>
        <v>0</v>
      </c>
      <c r="P1601" s="49">
        <f ca="1" t="shared" ref="P1601:P1613" si="84">IF(M1601="","",IF(N1601&lt;&gt;"",MAX(N1601-M1601,0),IF(TODAY()&gt;M1601,TODAY()-M1601,0)))</f>
        <v>39</v>
      </c>
      <c r="Q1601" s="50" t="str">
        <f>VLOOKUP(B1601,辅助信息!E:M,9,FALSE)</f>
        <v>ZTWM-CDGS-XS-2025-0059-宜宾兴港建材-宜宾冷链项目</v>
      </c>
      <c r="R1601" s="50" t="str">
        <f>_xlfn._xlws.FILTER(辅助信息!D:D,辅助信息!E:E=B1601)</f>
        <v>宜宾兴港三江新区长江工业园建设项目</v>
      </c>
    </row>
    <row r="1602" hidden="1" spans="2:18">
      <c r="B1602" s="28" t="s">
        <v>150</v>
      </c>
      <c r="C1602" s="58">
        <v>45798</v>
      </c>
      <c r="D1602" s="107" t="str">
        <f>VLOOKUP(B1602,辅助信息!E:K,7,FALSE)</f>
        <v>JWDDCD2025050800101</v>
      </c>
      <c r="E1602" s="107" t="str">
        <f>VLOOKUP(F1602,辅助信息!A:B,2,FALSE)</f>
        <v>盘螺</v>
      </c>
      <c r="F1602" s="28" t="s">
        <v>26</v>
      </c>
      <c r="G1602" s="24">
        <v>15</v>
      </c>
      <c r="H1602" s="108">
        <v>15</v>
      </c>
      <c r="I1602" s="107" t="str">
        <f>VLOOKUP(B1602,辅助信息!E:I,3,FALSE)</f>
        <v>(中铁科研院宜宾泥溪项目)中铁科研院集团有限公司宜宾市泥溪东互通式立交下穿成贵客专铁路工程项目钢筋加工厂</v>
      </c>
      <c r="J1602" s="107" t="str">
        <f>VLOOKUP(B1602,辅助信息!E:I,4,FALSE)</f>
        <v>蔡鹏</v>
      </c>
      <c r="K1602" s="107">
        <f>VLOOKUP(J1602,辅助信息!H:I,2,FALSE)</f>
        <v>19130850820</v>
      </c>
      <c r="L1602" s="109" t="str">
        <f>VLOOKUP(B1602,辅助信息!E:J,6,FALSE)</f>
        <v>装货前联系收货人核实到场规格，货物最下面用方木垫下方便卸货</v>
      </c>
      <c r="M1602" s="79">
        <v>45800</v>
      </c>
      <c r="O1602" s="49">
        <f ca="1" t="shared" si="83"/>
        <v>0</v>
      </c>
      <c r="P1602" s="49">
        <f ca="1" t="shared" si="84"/>
        <v>36</v>
      </c>
      <c r="Q1602" s="50" t="str">
        <f>VLOOKUP(B1602,辅助信息!E:M,9,FALSE)</f>
        <v>ZTWM-CDGS-XS-2025-0050-中铁科研院-宜宾泥溪项目</v>
      </c>
      <c r="R1602" s="50" t="str">
        <f>_xlfn._xlws.FILTER(辅助信息!D:D,辅助信息!E:E=B1602)</f>
        <v>中铁科研院宜宾泥溪项目</v>
      </c>
    </row>
    <row r="1603" hidden="1" spans="2:18">
      <c r="B1603" s="28" t="s">
        <v>150</v>
      </c>
      <c r="C1603" s="58">
        <v>45798</v>
      </c>
      <c r="D1603" s="107" t="str">
        <f>VLOOKUP(B1603,辅助信息!E:K,7,FALSE)</f>
        <v>JWDDCD2025050800101</v>
      </c>
      <c r="E1603" s="107" t="str">
        <f>VLOOKUP(F1603,辅助信息!A:B,2,FALSE)</f>
        <v>螺纹钢</v>
      </c>
      <c r="F1603" s="28" t="s">
        <v>18</v>
      </c>
      <c r="G1603" s="24">
        <v>12</v>
      </c>
      <c r="H1603" s="108">
        <v>12</v>
      </c>
      <c r="I1603" s="107" t="str">
        <f>VLOOKUP(B1603,辅助信息!E:I,3,FALSE)</f>
        <v>(中铁科研院宜宾泥溪项目)中铁科研院集团有限公司宜宾市泥溪东互通式立交下穿成贵客专铁路工程项目钢筋加工厂</v>
      </c>
      <c r="J1603" s="107" t="str">
        <f>VLOOKUP(B1603,辅助信息!E:I,4,FALSE)</f>
        <v>蔡鹏</v>
      </c>
      <c r="K1603" s="107">
        <f>VLOOKUP(J1603,辅助信息!H:I,2,FALSE)</f>
        <v>19130850820</v>
      </c>
      <c r="L1603" s="109" t="str">
        <f>VLOOKUP(B1603,辅助信息!E:J,6,FALSE)</f>
        <v>装货前联系收货人核实到场规格，货物最下面用方木垫下方便卸货</v>
      </c>
      <c r="M1603" s="79">
        <v>45800</v>
      </c>
      <c r="O1603" s="49">
        <f ca="1" t="shared" si="83"/>
        <v>0</v>
      </c>
      <c r="P1603" s="49">
        <f ca="1" t="shared" si="84"/>
        <v>36</v>
      </c>
      <c r="Q1603" s="50" t="str">
        <f>VLOOKUP(B1603,辅助信息!E:M,9,FALSE)</f>
        <v>ZTWM-CDGS-XS-2025-0050-中铁科研院-宜宾泥溪项目</v>
      </c>
      <c r="R1603" s="50" t="str">
        <f>_xlfn._xlws.FILTER(辅助信息!D:D,辅助信息!E:E=B1603)</f>
        <v>中铁科研院宜宾泥溪项目</v>
      </c>
    </row>
    <row r="1604" hidden="1" spans="2:18">
      <c r="B1604" s="28" t="s">
        <v>150</v>
      </c>
      <c r="C1604" s="58">
        <v>45798</v>
      </c>
      <c r="D1604" s="107" t="str">
        <f>VLOOKUP(B1604,辅助信息!E:K,7,FALSE)</f>
        <v>JWDDCD2025050800101</v>
      </c>
      <c r="E1604" s="107" t="str">
        <f>VLOOKUP(F1604,辅助信息!A:B,2,FALSE)</f>
        <v>螺纹钢</v>
      </c>
      <c r="F1604" s="28" t="s">
        <v>65</v>
      </c>
      <c r="G1604" s="24">
        <v>6</v>
      </c>
      <c r="H1604" s="108">
        <v>6</v>
      </c>
      <c r="I1604" s="107" t="str">
        <f>VLOOKUP(B1604,辅助信息!E:I,3,FALSE)</f>
        <v>(中铁科研院宜宾泥溪项目)中铁科研院集团有限公司宜宾市泥溪东互通式立交下穿成贵客专铁路工程项目钢筋加工厂</v>
      </c>
      <c r="J1604" s="107" t="str">
        <f>VLOOKUP(B1604,辅助信息!E:I,4,FALSE)</f>
        <v>蔡鹏</v>
      </c>
      <c r="K1604" s="107">
        <f>VLOOKUP(J1604,辅助信息!H:I,2,FALSE)</f>
        <v>19130850820</v>
      </c>
      <c r="L1604" s="109" t="str">
        <f>VLOOKUP(B1604,辅助信息!E:J,6,FALSE)</f>
        <v>装货前联系收货人核实到场规格，货物最下面用方木垫下方便卸货</v>
      </c>
      <c r="M1604" s="79">
        <v>45800</v>
      </c>
      <c r="O1604" s="49">
        <f ca="1" t="shared" si="83"/>
        <v>0</v>
      </c>
      <c r="P1604" s="49">
        <f ca="1" t="shared" si="84"/>
        <v>36</v>
      </c>
      <c r="Q1604" s="50" t="str">
        <f>VLOOKUP(B1604,辅助信息!E:M,9,FALSE)</f>
        <v>ZTWM-CDGS-XS-2025-0050-中铁科研院-宜宾泥溪项目</v>
      </c>
      <c r="R1604" s="50" t="str">
        <f>_xlfn._xlws.FILTER(辅助信息!D:D,辅助信息!E:E=B1604)</f>
        <v>中铁科研院宜宾泥溪项目</v>
      </c>
    </row>
    <row r="1605" hidden="1" spans="2:18">
      <c r="B1605" s="107" t="s">
        <v>81</v>
      </c>
      <c r="C1605" s="58">
        <v>45798</v>
      </c>
      <c r="D1605" s="107" t="str">
        <f>VLOOKUP(B1605,辅助信息!E:K,7,FALSE)</f>
        <v>JWDDCD2025060900080</v>
      </c>
      <c r="E1605" s="107" t="str">
        <f>VLOOKUP(F1605,辅助信息!A:B,2,FALSE)</f>
        <v>盘螺</v>
      </c>
      <c r="F1605" s="107" t="s">
        <v>49</v>
      </c>
      <c r="G1605" s="108">
        <v>7.5</v>
      </c>
      <c r="H1605" s="108" t="str">
        <f>_xlfn.XLOOKUP(C1605&amp;F1605&amp;I1605&amp;J1605,'[1]2025年已发货'!$F:$F&amp;'[1]2025年已发货'!$C:$C&amp;'[1]2025年已发货'!$G:$G&amp;'[1]2025年已发货'!$H:$H,'[1]2025年已发货'!$E:$E,"未发货")</f>
        <v>未发货</v>
      </c>
      <c r="I1605" s="107" t="str">
        <f>VLOOKUP(B1605,辅助信息!E:I,3,FALSE)</f>
        <v>（华西简阳西城嘉苑）四川省成都市简阳市简城街道高屋村</v>
      </c>
      <c r="J1605" s="107" t="str">
        <f>VLOOKUP(B1605,辅助信息!E:I,4,FALSE)</f>
        <v>张瀚镭</v>
      </c>
      <c r="K1605" s="107">
        <f>VLOOKUP(J1605,辅助信息!H:I,2,FALSE)</f>
        <v>15884666220</v>
      </c>
      <c r="L1605" s="109" t="str">
        <f>VLOOKUP(B1605,辅助信息!E:J,6,FALSE)</f>
        <v>优先威钢发货,我方卸车,新老国标钢厂不加价可直发，因陕钢多次出现磅差，项目拒绝使用</v>
      </c>
      <c r="M1605" s="79">
        <v>45800</v>
      </c>
      <c r="O1605" s="49">
        <f ca="1" t="shared" si="83"/>
        <v>0</v>
      </c>
      <c r="P1605" s="49">
        <f ca="1" t="shared" si="84"/>
        <v>36</v>
      </c>
      <c r="Q1605" s="50" t="str">
        <f>VLOOKUP(B1605,辅助信息!E:M,9,FALSE)</f>
        <v>ZTWM-CDGS-XS-2024-0030-华西集采-简州大道</v>
      </c>
      <c r="R1605" s="50" t="str">
        <f>_xlfn._xlws.FILTER(辅助信息!D:D,辅助信息!E:E=B1605)</f>
        <v>华西简阳西城嘉苑</v>
      </c>
    </row>
    <row r="1606" hidden="1" spans="2:18">
      <c r="B1606" s="107" t="s">
        <v>81</v>
      </c>
      <c r="C1606" s="58">
        <v>45798</v>
      </c>
      <c r="D1606" s="107" t="str">
        <f>VLOOKUP(B1606,辅助信息!E:K,7,FALSE)</f>
        <v>JWDDCD2025060900080</v>
      </c>
      <c r="E1606" s="107" t="str">
        <f>VLOOKUP(F1606,辅助信息!A:B,2,FALSE)</f>
        <v>盘螺</v>
      </c>
      <c r="F1606" s="107" t="s">
        <v>41</v>
      </c>
      <c r="G1606" s="108">
        <v>10</v>
      </c>
      <c r="H1606" s="108"/>
      <c r="I1606" s="107" t="str">
        <f>VLOOKUP(B1606,辅助信息!E:I,3,FALSE)</f>
        <v>（华西简阳西城嘉苑）四川省成都市简阳市简城街道高屋村</v>
      </c>
      <c r="J1606" s="107" t="str">
        <f>VLOOKUP(B1606,辅助信息!E:I,4,FALSE)</f>
        <v>张瀚镭</v>
      </c>
      <c r="K1606" s="107">
        <f>VLOOKUP(J1606,辅助信息!H:I,2,FALSE)</f>
        <v>15884666220</v>
      </c>
      <c r="L1606" s="109" t="str">
        <f>VLOOKUP(B1606,辅助信息!E:J,6,FALSE)</f>
        <v>优先威钢发货,我方卸车,新老国标钢厂不加价可直发，因陕钢多次出现磅差，项目拒绝使用</v>
      </c>
      <c r="M1606" s="79">
        <v>45800</v>
      </c>
      <c r="O1606" s="49">
        <f ca="1" t="shared" si="83"/>
        <v>0</v>
      </c>
      <c r="P1606" s="49">
        <f ca="1" t="shared" si="84"/>
        <v>36</v>
      </c>
      <c r="Q1606" s="50" t="str">
        <f>VLOOKUP(B1606,辅助信息!E:M,9,FALSE)</f>
        <v>ZTWM-CDGS-XS-2024-0030-华西集采-简州大道</v>
      </c>
      <c r="R1606" s="50" t="str">
        <f>_xlfn._xlws.FILTER(辅助信息!D:D,辅助信息!E:E=B1606)</f>
        <v>华西简阳西城嘉苑</v>
      </c>
    </row>
    <row r="1607" hidden="1" spans="2:18">
      <c r="B1607" s="107" t="s">
        <v>81</v>
      </c>
      <c r="C1607" s="58">
        <v>45798</v>
      </c>
      <c r="D1607" s="107" t="str">
        <f>VLOOKUP(B1607,辅助信息!E:K,7,FALSE)</f>
        <v>JWDDCD2025060900080</v>
      </c>
      <c r="E1607" s="107" t="str">
        <f>VLOOKUP(F1607,辅助信息!A:B,2,FALSE)</f>
        <v>盘螺</v>
      </c>
      <c r="F1607" s="107" t="s">
        <v>26</v>
      </c>
      <c r="G1607" s="108">
        <v>29</v>
      </c>
      <c r="H1607" s="108">
        <f>_xlfn.XLOOKUP(C1607&amp;F1607&amp;I1607&amp;J1607,'[1]2025年已发货'!$F:$F&amp;'[1]2025年已发货'!$C:$C&amp;'[1]2025年已发货'!$G:$G&amp;'[1]2025年已发货'!$H:$H,'[1]2025年已发货'!$E:$E,"未发货")</f>
        <v>25</v>
      </c>
      <c r="I1607" s="107" t="str">
        <f>VLOOKUP(B1607,辅助信息!E:I,3,FALSE)</f>
        <v>（华西简阳西城嘉苑）四川省成都市简阳市简城街道高屋村</v>
      </c>
      <c r="J1607" s="107" t="str">
        <f>VLOOKUP(B1607,辅助信息!E:I,4,FALSE)</f>
        <v>张瀚镭</v>
      </c>
      <c r="K1607" s="107">
        <f>VLOOKUP(J1607,辅助信息!H:I,2,FALSE)</f>
        <v>15884666220</v>
      </c>
      <c r="L1607" s="109" t="str">
        <f>VLOOKUP(B1607,辅助信息!E:J,6,FALSE)</f>
        <v>优先威钢发货,我方卸车,新老国标钢厂不加价可直发，因陕钢多次出现磅差，项目拒绝使用</v>
      </c>
      <c r="M1607" s="79">
        <v>45800</v>
      </c>
      <c r="O1607" s="49">
        <f ca="1" t="shared" si="83"/>
        <v>0</v>
      </c>
      <c r="P1607" s="49">
        <f ca="1" t="shared" si="84"/>
        <v>36</v>
      </c>
      <c r="Q1607" s="50" t="str">
        <f>VLOOKUP(B1607,辅助信息!E:M,9,FALSE)</f>
        <v>ZTWM-CDGS-XS-2024-0030-华西集采-简州大道</v>
      </c>
      <c r="R1607" s="50" t="str">
        <f>_xlfn._xlws.FILTER(辅助信息!D:D,辅助信息!E:E=B1607)</f>
        <v>华西简阳西城嘉苑</v>
      </c>
    </row>
    <row r="1608" hidden="1" spans="2:18">
      <c r="B1608" s="107" t="s">
        <v>81</v>
      </c>
      <c r="C1608" s="58">
        <v>45798</v>
      </c>
      <c r="D1608" s="107" t="str">
        <f>VLOOKUP(B1608,辅助信息!E:K,7,FALSE)</f>
        <v>JWDDCD2025060900080</v>
      </c>
      <c r="E1608" s="107" t="str">
        <f>VLOOKUP(F1608,辅助信息!A:B,2,FALSE)</f>
        <v>螺纹钢</v>
      </c>
      <c r="F1608" s="107" t="s">
        <v>30</v>
      </c>
      <c r="G1608" s="108">
        <v>13.5</v>
      </c>
      <c r="H1608" s="108" t="str">
        <f>_xlfn.XLOOKUP(C1608&amp;F1608&amp;I1608&amp;J1608,'[1]2025年已发货'!$F:$F&amp;'[1]2025年已发货'!$C:$C&amp;'[1]2025年已发货'!$G:$G&amp;'[1]2025年已发货'!$H:$H,'[1]2025年已发货'!$E:$E,"未发货")</f>
        <v>未发货</v>
      </c>
      <c r="I1608" s="107" t="str">
        <f>VLOOKUP(B1608,辅助信息!E:I,3,FALSE)</f>
        <v>（华西简阳西城嘉苑）四川省成都市简阳市简城街道高屋村</v>
      </c>
      <c r="J1608" s="107" t="str">
        <f>VLOOKUP(B1608,辅助信息!E:I,4,FALSE)</f>
        <v>张瀚镭</v>
      </c>
      <c r="K1608" s="107">
        <f>VLOOKUP(J1608,辅助信息!H:I,2,FALSE)</f>
        <v>15884666220</v>
      </c>
      <c r="L1608" s="109" t="str">
        <f>VLOOKUP(B1608,辅助信息!E:J,6,FALSE)</f>
        <v>优先威钢发货,我方卸车,新老国标钢厂不加价可直发，因陕钢多次出现磅差，项目拒绝使用</v>
      </c>
      <c r="M1608" s="79">
        <v>45800</v>
      </c>
      <c r="O1608" s="49">
        <f ca="1" t="shared" si="83"/>
        <v>0</v>
      </c>
      <c r="P1608" s="49">
        <f ca="1" t="shared" si="84"/>
        <v>36</v>
      </c>
      <c r="Q1608" s="50" t="str">
        <f>VLOOKUP(B1608,辅助信息!E:M,9,FALSE)</f>
        <v>ZTWM-CDGS-XS-2024-0030-华西集采-简州大道</v>
      </c>
      <c r="R1608" s="50" t="str">
        <f>_xlfn._xlws.FILTER(辅助信息!D:D,辅助信息!E:E=B1608)</f>
        <v>华西简阳西城嘉苑</v>
      </c>
    </row>
    <row r="1609" hidden="1" spans="2:18">
      <c r="B1609" s="107" t="s">
        <v>81</v>
      </c>
      <c r="C1609" s="58">
        <v>45798</v>
      </c>
      <c r="D1609" s="107" t="str">
        <f>VLOOKUP(B1609,辅助信息!E:K,7,FALSE)</f>
        <v>JWDDCD2025060900080</v>
      </c>
      <c r="E1609" s="107" t="str">
        <f>VLOOKUP(F1609,辅助信息!A:B,2,FALSE)</f>
        <v>螺纹钢</v>
      </c>
      <c r="F1609" s="107" t="s">
        <v>33</v>
      </c>
      <c r="G1609" s="108">
        <v>14</v>
      </c>
      <c r="H1609" s="108">
        <v>12</v>
      </c>
      <c r="I1609" s="107" t="str">
        <f>VLOOKUP(B1609,辅助信息!E:I,3,FALSE)</f>
        <v>（华西简阳西城嘉苑）四川省成都市简阳市简城街道高屋村</v>
      </c>
      <c r="J1609" s="107" t="str">
        <f>VLOOKUP(B1609,辅助信息!E:I,4,FALSE)</f>
        <v>张瀚镭</v>
      </c>
      <c r="K1609" s="107">
        <f>VLOOKUP(J1609,辅助信息!H:I,2,FALSE)</f>
        <v>15884666220</v>
      </c>
      <c r="L1609" s="109" t="str">
        <f>VLOOKUP(B1609,辅助信息!E:J,6,FALSE)</f>
        <v>优先威钢发货,我方卸车,新老国标钢厂不加价可直发，因陕钢多次出现磅差，项目拒绝使用</v>
      </c>
      <c r="M1609" s="79">
        <v>45800</v>
      </c>
      <c r="O1609" s="49">
        <f ca="1" t="shared" si="83"/>
        <v>0</v>
      </c>
      <c r="P1609" s="49">
        <f ca="1" t="shared" si="84"/>
        <v>36</v>
      </c>
      <c r="Q1609" s="50" t="str">
        <f>VLOOKUP(B1609,辅助信息!E:M,9,FALSE)</f>
        <v>ZTWM-CDGS-XS-2024-0030-华西集采-简州大道</v>
      </c>
      <c r="R1609" s="50" t="str">
        <f>_xlfn._xlws.FILTER(辅助信息!D:D,辅助信息!E:E=B1609)</f>
        <v>华西简阳西城嘉苑</v>
      </c>
    </row>
    <row r="1610" hidden="1" spans="2:17">
      <c r="B1610" s="28" t="s">
        <v>147</v>
      </c>
      <c r="C1610" s="58">
        <v>45798</v>
      </c>
      <c r="D1610" s="107" t="str">
        <f>VLOOKUP(B1610,辅助信息!E:K,7,FALSE)</f>
        <v>JWDDCD2025052800131</v>
      </c>
      <c r="E1610" s="107" t="str">
        <f>VLOOKUP(F1610,辅助信息!A:B,2,FALSE)</f>
        <v>高线</v>
      </c>
      <c r="F1610" s="28" t="s">
        <v>57</v>
      </c>
      <c r="G1610" s="24">
        <v>13</v>
      </c>
      <c r="H1610" s="108" t="str">
        <f>_xlfn.XLOOKUP(C1610&amp;F1610&amp;I1610&amp;J1610,'[1]2025年已发货'!$F:$F&amp;'[1]2025年已发货'!$C:$C&amp;'[1]2025年已发货'!$G:$G&amp;'[1]2025年已发货'!$H:$H,'[1]2025年已发货'!$E:$E,"未发货")</f>
        <v>未发货</v>
      </c>
      <c r="I1610" s="107" t="str">
        <f>VLOOKUP(B1610,辅助信息!E:I,3,FALSE)</f>
        <v>（商投建工达州中医药科技园-4工区-11号楼）达州市通川区达州中医药职业学院犀牛大道北段</v>
      </c>
      <c r="J1610" s="107" t="str">
        <f>VLOOKUP(B1610,辅助信息!E:I,4,FALSE)</f>
        <v>张扬</v>
      </c>
      <c r="K1610" s="107">
        <f>VLOOKUP(J1610,辅助信息!H:I,2,FALSE)</f>
        <v>18381904567</v>
      </c>
      <c r="L1610" s="109" t="str">
        <f>VLOOKUP(B1610,辅助信息!E:J,6,FALSE)</f>
        <v>控制炉批号！多了现场不收！,优先安排达钢,提前联系到场规格及数量</v>
      </c>
      <c r="M1610" s="79">
        <v>45799</v>
      </c>
      <c r="O1610" s="49">
        <f ca="1" t="shared" si="83"/>
        <v>0</v>
      </c>
      <c r="P1610" s="49">
        <f ca="1" t="shared" si="84"/>
        <v>37</v>
      </c>
      <c r="Q1610" s="50" t="str">
        <f>VLOOKUP(B1610,辅助信息!E:M,9,FALSE)</f>
        <v>ZTWM-CDGS-XS-2024-0134-商投建工达州中医药科技成果示范园项目</v>
      </c>
    </row>
    <row r="1611" hidden="1" spans="2:17">
      <c r="B1611" s="28" t="s">
        <v>147</v>
      </c>
      <c r="C1611" s="58">
        <v>45798</v>
      </c>
      <c r="D1611" s="107" t="str">
        <f>VLOOKUP(B1611,辅助信息!E:K,7,FALSE)</f>
        <v>JWDDCD2025052800131</v>
      </c>
      <c r="E1611" s="107" t="str">
        <f>VLOOKUP(F1611,辅助信息!A:B,2,FALSE)</f>
        <v>盘螺</v>
      </c>
      <c r="F1611" s="28" t="s">
        <v>49</v>
      </c>
      <c r="G1611" s="24">
        <v>6</v>
      </c>
      <c r="H1611" s="108" t="str">
        <f>_xlfn.XLOOKUP(C1611&amp;F1611&amp;I1611&amp;J1611,'[1]2025年已发货'!$F:$F&amp;'[1]2025年已发货'!$C:$C&amp;'[1]2025年已发货'!$G:$G&amp;'[1]2025年已发货'!$H:$H,'[1]2025年已发货'!$E:$E,"未发货")</f>
        <v>未发货</v>
      </c>
      <c r="I1611" s="107" t="str">
        <f>VLOOKUP(B1611,辅助信息!E:I,3,FALSE)</f>
        <v>（商投建工达州中医药科技园-4工区-11号楼）达州市通川区达州中医药职业学院犀牛大道北段</v>
      </c>
      <c r="J1611" s="107" t="str">
        <f>VLOOKUP(B1611,辅助信息!E:I,4,FALSE)</f>
        <v>张扬</v>
      </c>
      <c r="K1611" s="107">
        <f>VLOOKUP(J1611,辅助信息!H:I,2,FALSE)</f>
        <v>18381904567</v>
      </c>
      <c r="L1611" s="109" t="str">
        <f>VLOOKUP(B1611,辅助信息!E:J,6,FALSE)</f>
        <v>控制炉批号！多了现场不收！,优先安排达钢,提前联系到场规格及数量</v>
      </c>
      <c r="M1611" s="79">
        <v>45799</v>
      </c>
      <c r="O1611" s="49">
        <f ca="1" t="shared" si="83"/>
        <v>0</v>
      </c>
      <c r="P1611" s="49">
        <f ca="1" t="shared" si="84"/>
        <v>37</v>
      </c>
      <c r="Q1611" s="50" t="str">
        <f>VLOOKUP(B1611,辅助信息!E:M,9,FALSE)</f>
        <v>ZTWM-CDGS-XS-2024-0134-商投建工达州中医药科技成果示范园项目</v>
      </c>
    </row>
    <row r="1612" hidden="1" spans="2:17">
      <c r="B1612" s="28" t="s">
        <v>147</v>
      </c>
      <c r="C1612" s="58">
        <v>45798</v>
      </c>
      <c r="D1612" s="107" t="str">
        <f>VLOOKUP(B1612,辅助信息!E:K,7,FALSE)</f>
        <v>JWDDCD2025052800131</v>
      </c>
      <c r="E1612" s="107" t="str">
        <f>VLOOKUP(F1612,辅助信息!A:B,2,FALSE)</f>
        <v>螺纹钢</v>
      </c>
      <c r="F1612" s="28" t="s">
        <v>32</v>
      </c>
      <c r="G1612" s="24">
        <v>6</v>
      </c>
      <c r="H1612" s="108" t="str">
        <f>_xlfn.XLOOKUP(C1612&amp;F1612&amp;I1612&amp;J1612,'[1]2025年已发货'!$F:$F&amp;'[1]2025年已发货'!$C:$C&amp;'[1]2025年已发货'!$G:$G&amp;'[1]2025年已发货'!$H:$H,'[1]2025年已发货'!$E:$E,"未发货")</f>
        <v>未发货</v>
      </c>
      <c r="I1612" s="107" t="str">
        <f>VLOOKUP(B1612,辅助信息!E:I,3,FALSE)</f>
        <v>（商投建工达州中医药科技园-4工区-11号楼）达州市通川区达州中医药职业学院犀牛大道北段</v>
      </c>
      <c r="J1612" s="107" t="str">
        <f>VLOOKUP(B1612,辅助信息!E:I,4,FALSE)</f>
        <v>张扬</v>
      </c>
      <c r="K1612" s="107">
        <f>VLOOKUP(J1612,辅助信息!H:I,2,FALSE)</f>
        <v>18381904567</v>
      </c>
      <c r="L1612" s="109" t="str">
        <f>VLOOKUP(B1612,辅助信息!E:J,6,FALSE)</f>
        <v>控制炉批号！多了现场不收！,优先安排达钢,提前联系到场规格及数量</v>
      </c>
      <c r="M1612" s="79">
        <v>45799</v>
      </c>
      <c r="O1612" s="49">
        <f ca="1" t="shared" si="83"/>
        <v>0</v>
      </c>
      <c r="P1612" s="49">
        <f ca="1" t="shared" si="84"/>
        <v>37</v>
      </c>
      <c r="Q1612" s="50" t="str">
        <f>VLOOKUP(B1612,辅助信息!E:M,9,FALSE)</f>
        <v>ZTWM-CDGS-XS-2024-0134-商投建工达州中医药科技成果示范园项目</v>
      </c>
    </row>
    <row r="1613" hidden="1" spans="2:17">
      <c r="B1613" s="28" t="s">
        <v>147</v>
      </c>
      <c r="C1613" s="58">
        <v>45798</v>
      </c>
      <c r="D1613" s="107" t="str">
        <f>VLOOKUP(B1613,辅助信息!E:K,7,FALSE)</f>
        <v>JWDDCD2025052800131</v>
      </c>
      <c r="E1613" s="107" t="str">
        <f>VLOOKUP(F1613,辅助信息!A:B,2,FALSE)</f>
        <v>螺纹钢</v>
      </c>
      <c r="F1613" s="28" t="s">
        <v>18</v>
      </c>
      <c r="G1613" s="24">
        <v>9</v>
      </c>
      <c r="H1613" s="108" t="str">
        <f>_xlfn.XLOOKUP(C1613&amp;F1613&amp;I1613&amp;J1613,'[1]2025年已发货'!$F:$F&amp;'[1]2025年已发货'!$C:$C&amp;'[1]2025年已发货'!$G:$G&amp;'[1]2025年已发货'!$H:$H,'[1]2025年已发货'!$E:$E,"未发货")</f>
        <v>未发货</v>
      </c>
      <c r="I1613" s="107" t="str">
        <f>VLOOKUP(B1613,辅助信息!E:I,3,FALSE)</f>
        <v>（商投建工达州中医药科技园-4工区-11号楼）达州市通川区达州中医药职业学院犀牛大道北段</v>
      </c>
      <c r="J1613" s="107" t="str">
        <f>VLOOKUP(B1613,辅助信息!E:I,4,FALSE)</f>
        <v>张扬</v>
      </c>
      <c r="K1613" s="107">
        <f>VLOOKUP(J1613,辅助信息!H:I,2,FALSE)</f>
        <v>18381904567</v>
      </c>
      <c r="L1613" s="109" t="str">
        <f>VLOOKUP(B1613,辅助信息!E:J,6,FALSE)</f>
        <v>控制炉批号！多了现场不收！,优先安排达钢,提前联系到场规格及数量</v>
      </c>
      <c r="M1613" s="79">
        <v>45799</v>
      </c>
      <c r="O1613" s="49">
        <f ca="1" t="shared" si="83"/>
        <v>0</v>
      </c>
      <c r="P1613" s="49">
        <f ca="1" t="shared" si="84"/>
        <v>37</v>
      </c>
      <c r="Q1613" s="50" t="str">
        <f>VLOOKUP(B1613,辅助信息!E:M,9,FALSE)</f>
        <v>ZTWM-CDGS-XS-2024-0134-商投建工达州中医药科技成果示范园项目</v>
      </c>
    </row>
    <row r="1614" hidden="1" spans="2:17">
      <c r="B1614" s="28" t="s">
        <v>81</v>
      </c>
      <c r="C1614" s="58">
        <v>45798</v>
      </c>
      <c r="D1614" s="107" t="str">
        <f>VLOOKUP(B1614,辅助信息!E:K,7,FALSE)</f>
        <v>JWDDCD2025060900080</v>
      </c>
      <c r="E1614" s="107" t="str">
        <f>VLOOKUP(F1614,辅助信息!A:B,2,FALSE)</f>
        <v>盘螺</v>
      </c>
      <c r="F1614" s="28" t="s">
        <v>49</v>
      </c>
      <c r="G1614" s="24">
        <v>3</v>
      </c>
      <c r="H1614" s="108" t="str">
        <f>_xlfn.XLOOKUP(C1614&amp;F1614&amp;I1614&amp;J1614,'[1]2025年已发货'!$F:$F&amp;'[1]2025年已发货'!$C:$C&amp;'[1]2025年已发货'!$G:$G&amp;'[1]2025年已发货'!$H:$H,'[1]2025年已发货'!$E:$E,"未发货")</f>
        <v>未发货</v>
      </c>
      <c r="I1614" s="107" t="str">
        <f>VLOOKUP(B1614,辅助信息!E:I,3,FALSE)</f>
        <v>（华西简阳西城嘉苑）四川省成都市简阳市简城街道高屋村</v>
      </c>
      <c r="J1614" s="107" t="str">
        <f>VLOOKUP(B1614,辅助信息!E:I,4,FALSE)</f>
        <v>张瀚镭</v>
      </c>
      <c r="K1614" s="107">
        <f>VLOOKUP(J1614,辅助信息!H:I,2,FALSE)</f>
        <v>15884666220</v>
      </c>
      <c r="L1614" s="109" t="str">
        <f>VLOOKUP(B1614,辅助信息!E:J,6,FALSE)</f>
        <v>优先威钢发货,我方卸车,新老国标钢厂不加价可直发，因陕钢多次出现磅差，项目拒绝使用</v>
      </c>
      <c r="M1614" s="79">
        <v>45799</v>
      </c>
      <c r="O1614" s="49">
        <f ca="1" t="shared" ref="O1614:O1635" si="85">IF(OR(M1614="",N1614&lt;&gt;""),"",MAX(M1614-TODAY(),0))</f>
        <v>0</v>
      </c>
      <c r="P1614" s="49">
        <f ca="1" t="shared" ref="P1614:P1635" si="86">IF(M1614="","",IF(N1614&lt;&gt;"",MAX(N1614-M1614,0),IF(TODAY()&gt;M1614,TODAY()-M1614,0)))</f>
        <v>37</v>
      </c>
      <c r="Q1614" s="50" t="str">
        <f>VLOOKUP(B1614,辅助信息!E:M,9,FALSE)</f>
        <v>ZTWM-CDGS-XS-2024-0030-华西集采-简州大道</v>
      </c>
    </row>
    <row r="1615" hidden="1" spans="2:17">
      <c r="B1615" s="28" t="s">
        <v>81</v>
      </c>
      <c r="C1615" s="58">
        <v>45798</v>
      </c>
      <c r="D1615" s="107" t="str">
        <f>VLOOKUP(B1615,辅助信息!E:K,7,FALSE)</f>
        <v>JWDDCD2025060900080</v>
      </c>
      <c r="E1615" s="107" t="str">
        <f>VLOOKUP(F1615,辅助信息!A:B,2,FALSE)</f>
        <v>盘螺</v>
      </c>
      <c r="F1615" s="28" t="s">
        <v>40</v>
      </c>
      <c r="G1615" s="24">
        <v>14</v>
      </c>
      <c r="H1615" s="108">
        <f>_xlfn.XLOOKUP(C1615&amp;F1615&amp;I1615&amp;J1615,'[1]2025年已发货'!$F:$F&amp;'[1]2025年已发货'!$C:$C&amp;'[1]2025年已发货'!$G:$G&amp;'[1]2025年已发货'!$H:$H,'[1]2025年已发货'!$E:$E,"未发货")</f>
        <v>15</v>
      </c>
      <c r="I1615" s="107" t="str">
        <f>VLOOKUP(B1615,辅助信息!E:I,3,FALSE)</f>
        <v>（华西简阳西城嘉苑）四川省成都市简阳市简城街道高屋村</v>
      </c>
      <c r="J1615" s="107" t="str">
        <f>VLOOKUP(B1615,辅助信息!E:I,4,FALSE)</f>
        <v>张瀚镭</v>
      </c>
      <c r="K1615" s="107">
        <f>VLOOKUP(J1615,辅助信息!H:I,2,FALSE)</f>
        <v>15884666220</v>
      </c>
      <c r="L1615" s="109" t="str">
        <f>VLOOKUP(B1615,辅助信息!E:J,6,FALSE)</f>
        <v>优先威钢发货,我方卸车,新老国标钢厂不加价可直发，因陕钢多次出现磅差，项目拒绝使用</v>
      </c>
      <c r="M1615" s="79">
        <v>45799</v>
      </c>
      <c r="O1615" s="49">
        <f ca="1" t="shared" si="85"/>
        <v>0</v>
      </c>
      <c r="P1615" s="49">
        <f ca="1" t="shared" si="86"/>
        <v>37</v>
      </c>
      <c r="Q1615" s="50" t="str">
        <f>VLOOKUP(B1615,辅助信息!E:M,9,FALSE)</f>
        <v>ZTWM-CDGS-XS-2024-0030-华西集采-简州大道</v>
      </c>
    </row>
    <row r="1616" hidden="1" spans="2:17">
      <c r="B1616" s="28" t="s">
        <v>81</v>
      </c>
      <c r="C1616" s="58">
        <v>45798</v>
      </c>
      <c r="D1616" s="107" t="str">
        <f>VLOOKUP(B1616,辅助信息!E:K,7,FALSE)</f>
        <v>JWDDCD2025060900080</v>
      </c>
      <c r="E1616" s="107" t="str">
        <f>VLOOKUP(F1616,辅助信息!A:B,2,FALSE)</f>
        <v>盘螺</v>
      </c>
      <c r="F1616" s="28" t="s">
        <v>41</v>
      </c>
      <c r="G1616" s="24">
        <v>30</v>
      </c>
      <c r="H1616" s="108">
        <f>_xlfn.XLOOKUP(C1616&amp;F1616&amp;I1616&amp;J1616,'[1]2025年已发货'!$F:$F&amp;'[1]2025年已发货'!$C:$C&amp;'[1]2025年已发货'!$G:$G&amp;'[1]2025年已发货'!$H:$H,'[1]2025年已发货'!$E:$E,"未发货")</f>
        <v>30</v>
      </c>
      <c r="I1616" s="107" t="str">
        <f>VLOOKUP(B1616,辅助信息!E:I,3,FALSE)</f>
        <v>（华西简阳西城嘉苑）四川省成都市简阳市简城街道高屋村</v>
      </c>
      <c r="J1616" s="107" t="str">
        <f>VLOOKUP(B1616,辅助信息!E:I,4,FALSE)</f>
        <v>张瀚镭</v>
      </c>
      <c r="K1616" s="107">
        <f>VLOOKUP(J1616,辅助信息!H:I,2,FALSE)</f>
        <v>15884666220</v>
      </c>
      <c r="L1616" s="109" t="str">
        <f>VLOOKUP(B1616,辅助信息!E:J,6,FALSE)</f>
        <v>优先威钢发货,我方卸车,新老国标钢厂不加价可直发，因陕钢多次出现磅差，项目拒绝使用</v>
      </c>
      <c r="M1616" s="79">
        <v>45799</v>
      </c>
      <c r="O1616" s="49">
        <f ca="1" t="shared" si="85"/>
        <v>0</v>
      </c>
      <c r="P1616" s="49">
        <f ca="1" t="shared" si="86"/>
        <v>37</v>
      </c>
      <c r="Q1616" s="50" t="str">
        <f>VLOOKUP(B1616,辅助信息!E:M,9,FALSE)</f>
        <v>ZTWM-CDGS-XS-2024-0030-华西集采-简州大道</v>
      </c>
    </row>
    <row r="1617" hidden="1" spans="2:17">
      <c r="B1617" s="28" t="s">
        <v>81</v>
      </c>
      <c r="C1617" s="58">
        <v>45798</v>
      </c>
      <c r="D1617" s="107" t="str">
        <f>VLOOKUP(B1617,辅助信息!E:K,7,FALSE)</f>
        <v>JWDDCD2025060900080</v>
      </c>
      <c r="E1617" s="107" t="str">
        <f>VLOOKUP(F1617,辅助信息!A:B,2,FALSE)</f>
        <v>盘螺</v>
      </c>
      <c r="F1617" s="28" t="s">
        <v>26</v>
      </c>
      <c r="G1617" s="24">
        <v>30</v>
      </c>
      <c r="H1617" s="108"/>
      <c r="I1617" s="107" t="str">
        <f>VLOOKUP(B1617,辅助信息!E:I,3,FALSE)</f>
        <v>（华西简阳西城嘉苑）四川省成都市简阳市简城街道高屋村</v>
      </c>
      <c r="J1617" s="107" t="str">
        <f>VLOOKUP(B1617,辅助信息!E:I,4,FALSE)</f>
        <v>张瀚镭</v>
      </c>
      <c r="K1617" s="107">
        <f>VLOOKUP(J1617,辅助信息!H:I,2,FALSE)</f>
        <v>15884666220</v>
      </c>
      <c r="L1617" s="109" t="str">
        <f>VLOOKUP(B1617,辅助信息!E:J,6,FALSE)</f>
        <v>优先威钢发货,我方卸车,新老国标钢厂不加价可直发，因陕钢多次出现磅差，项目拒绝使用</v>
      </c>
      <c r="M1617" s="79">
        <v>45799</v>
      </c>
      <c r="O1617" s="49">
        <f ca="1" t="shared" si="85"/>
        <v>0</v>
      </c>
      <c r="P1617" s="49">
        <f ca="1" t="shared" si="86"/>
        <v>37</v>
      </c>
      <c r="Q1617" s="50" t="str">
        <f>VLOOKUP(B1617,辅助信息!E:M,9,FALSE)</f>
        <v>ZTWM-CDGS-XS-2024-0030-华西集采-简州大道</v>
      </c>
    </row>
    <row r="1618" hidden="1" spans="2:17">
      <c r="B1618" s="28" t="s">
        <v>81</v>
      </c>
      <c r="C1618" s="58">
        <v>45798</v>
      </c>
      <c r="D1618" s="107" t="str">
        <f>VLOOKUP(B1618,辅助信息!E:K,7,FALSE)</f>
        <v>JWDDCD2025060900080</v>
      </c>
      <c r="E1618" s="107" t="str">
        <f>VLOOKUP(F1618,辅助信息!A:B,2,FALSE)</f>
        <v>螺纹钢</v>
      </c>
      <c r="F1618" s="28" t="s">
        <v>32</v>
      </c>
      <c r="G1618" s="24">
        <v>5</v>
      </c>
      <c r="H1618" s="108">
        <f>_xlfn.XLOOKUP(C1618&amp;F1618&amp;I1618&amp;J1618,'[1]2025年已发货'!$F:$F&amp;'[1]2025年已发货'!$C:$C&amp;'[1]2025年已发货'!$G:$G&amp;'[1]2025年已发货'!$H:$H,'[1]2025年已发货'!$E:$E,"未发货")</f>
        <v>6</v>
      </c>
      <c r="I1618" s="107" t="str">
        <f>VLOOKUP(B1618,辅助信息!E:I,3,FALSE)</f>
        <v>（华西简阳西城嘉苑）四川省成都市简阳市简城街道高屋村</v>
      </c>
      <c r="J1618" s="107" t="str">
        <f>VLOOKUP(B1618,辅助信息!E:I,4,FALSE)</f>
        <v>张瀚镭</v>
      </c>
      <c r="K1618" s="107">
        <f>VLOOKUP(J1618,辅助信息!H:I,2,FALSE)</f>
        <v>15884666220</v>
      </c>
      <c r="L1618" s="109" t="str">
        <f>VLOOKUP(B1618,辅助信息!E:J,6,FALSE)</f>
        <v>优先威钢发货,我方卸车,新老国标钢厂不加价可直发，因陕钢多次出现磅差，项目拒绝使用</v>
      </c>
      <c r="M1618" s="79">
        <v>45799</v>
      </c>
      <c r="O1618" s="49">
        <f ca="1" t="shared" si="85"/>
        <v>0</v>
      </c>
      <c r="P1618" s="49">
        <f ca="1" t="shared" si="86"/>
        <v>37</v>
      </c>
      <c r="Q1618" s="50" t="str">
        <f>VLOOKUP(B1618,辅助信息!E:M,9,FALSE)</f>
        <v>ZTWM-CDGS-XS-2024-0030-华西集采-简州大道</v>
      </c>
    </row>
    <row r="1619" hidden="1" spans="2:17">
      <c r="B1619" s="28" t="s">
        <v>81</v>
      </c>
      <c r="C1619" s="58">
        <v>45798</v>
      </c>
      <c r="D1619" s="107" t="str">
        <f>VLOOKUP(B1619,辅助信息!E:K,7,FALSE)</f>
        <v>JWDDCD2025060900080</v>
      </c>
      <c r="E1619" s="107" t="str">
        <f>VLOOKUP(F1619,辅助信息!A:B,2,FALSE)</f>
        <v>螺纹钢</v>
      </c>
      <c r="F1619" s="28" t="s">
        <v>30</v>
      </c>
      <c r="G1619" s="24">
        <v>20</v>
      </c>
      <c r="H1619" s="108" t="str">
        <f>_xlfn.XLOOKUP(C1619&amp;F1619&amp;I1619&amp;J1619,'[1]2025年已发货'!$F:$F&amp;'[1]2025年已发货'!$C:$C&amp;'[1]2025年已发货'!$G:$G&amp;'[1]2025年已发货'!$H:$H,'[1]2025年已发货'!$E:$E,"未发货")</f>
        <v>未发货</v>
      </c>
      <c r="I1619" s="107" t="str">
        <f>VLOOKUP(B1619,辅助信息!E:I,3,FALSE)</f>
        <v>（华西简阳西城嘉苑）四川省成都市简阳市简城街道高屋村</v>
      </c>
      <c r="J1619" s="107" t="str">
        <f>VLOOKUP(B1619,辅助信息!E:I,4,FALSE)</f>
        <v>张瀚镭</v>
      </c>
      <c r="K1619" s="107">
        <f>VLOOKUP(J1619,辅助信息!H:I,2,FALSE)</f>
        <v>15884666220</v>
      </c>
      <c r="L1619" s="109" t="str">
        <f>VLOOKUP(B1619,辅助信息!E:J,6,FALSE)</f>
        <v>优先威钢发货,我方卸车,新老国标钢厂不加价可直发，因陕钢多次出现磅差，项目拒绝使用</v>
      </c>
      <c r="M1619" s="79">
        <v>45799</v>
      </c>
      <c r="O1619" s="49">
        <f ca="1" t="shared" si="85"/>
        <v>0</v>
      </c>
      <c r="P1619" s="49">
        <f ca="1" t="shared" si="86"/>
        <v>37</v>
      </c>
      <c r="Q1619" s="50" t="str">
        <f>VLOOKUP(B1619,辅助信息!E:M,9,FALSE)</f>
        <v>ZTWM-CDGS-XS-2024-0030-华西集采-简州大道</v>
      </c>
    </row>
    <row r="1620" hidden="1" spans="2:17">
      <c r="B1620" s="28" t="s">
        <v>81</v>
      </c>
      <c r="C1620" s="58">
        <v>45798</v>
      </c>
      <c r="D1620" s="107" t="str">
        <f>VLOOKUP(B1620,辅助信息!E:K,7,FALSE)</f>
        <v>JWDDCD2025060900080</v>
      </c>
      <c r="E1620" s="107" t="str">
        <f>VLOOKUP(F1620,辅助信息!A:B,2,FALSE)</f>
        <v>螺纹钢</v>
      </c>
      <c r="F1620" s="28" t="s">
        <v>33</v>
      </c>
      <c r="G1620" s="24">
        <v>12</v>
      </c>
      <c r="H1620" s="108">
        <v>12</v>
      </c>
      <c r="I1620" s="107" t="str">
        <f>VLOOKUP(B1620,辅助信息!E:I,3,FALSE)</f>
        <v>（华西简阳西城嘉苑）四川省成都市简阳市简城街道高屋村</v>
      </c>
      <c r="J1620" s="107" t="str">
        <f>VLOOKUP(B1620,辅助信息!E:I,4,FALSE)</f>
        <v>张瀚镭</v>
      </c>
      <c r="K1620" s="107">
        <f>VLOOKUP(J1620,辅助信息!H:I,2,FALSE)</f>
        <v>15884666220</v>
      </c>
      <c r="L1620" s="109" t="str">
        <f>VLOOKUP(B1620,辅助信息!E:J,6,FALSE)</f>
        <v>优先威钢发货,我方卸车,新老国标钢厂不加价可直发，因陕钢多次出现磅差，项目拒绝使用</v>
      </c>
      <c r="M1620" s="79">
        <v>45799</v>
      </c>
      <c r="O1620" s="49">
        <f ca="1" t="shared" si="85"/>
        <v>0</v>
      </c>
      <c r="P1620" s="49">
        <f ca="1" t="shared" si="86"/>
        <v>37</v>
      </c>
      <c r="Q1620" s="50" t="str">
        <f>VLOOKUP(B1620,辅助信息!E:M,9,FALSE)</f>
        <v>ZTWM-CDGS-XS-2024-0030-华西集采-简州大道</v>
      </c>
    </row>
    <row r="1621" hidden="1" spans="2:17">
      <c r="B1621" s="28" t="s">
        <v>81</v>
      </c>
      <c r="C1621" s="58">
        <v>45798</v>
      </c>
      <c r="D1621" s="107" t="str">
        <f>VLOOKUP(B1621,辅助信息!E:K,7,FALSE)</f>
        <v>JWDDCD2025060900080</v>
      </c>
      <c r="E1621" s="107" t="str">
        <f>VLOOKUP(F1621,辅助信息!A:B,2,FALSE)</f>
        <v>螺纹钢</v>
      </c>
      <c r="F1621" s="28" t="s">
        <v>28</v>
      </c>
      <c r="G1621" s="24">
        <v>3</v>
      </c>
      <c r="H1621" s="108">
        <f>_xlfn.XLOOKUP(C1621&amp;F1621&amp;I1621&amp;J1621,'[1]2025年已发货'!$F:$F&amp;'[1]2025年已发货'!$C:$C&amp;'[1]2025年已发货'!$G:$G&amp;'[1]2025年已发货'!$H:$H,'[1]2025年已发货'!$E:$E,"未发货")</f>
        <v>3</v>
      </c>
      <c r="I1621" s="107" t="str">
        <f>VLOOKUP(B1621,辅助信息!E:I,3,FALSE)</f>
        <v>（华西简阳西城嘉苑）四川省成都市简阳市简城街道高屋村</v>
      </c>
      <c r="J1621" s="107" t="str">
        <f>VLOOKUP(B1621,辅助信息!E:I,4,FALSE)</f>
        <v>张瀚镭</v>
      </c>
      <c r="K1621" s="107">
        <f>VLOOKUP(J1621,辅助信息!H:I,2,FALSE)</f>
        <v>15884666220</v>
      </c>
      <c r="L1621" s="109" t="str">
        <f>VLOOKUP(B1621,辅助信息!E:J,6,FALSE)</f>
        <v>优先威钢发货,我方卸车,新老国标钢厂不加价可直发，因陕钢多次出现磅差，项目拒绝使用</v>
      </c>
      <c r="M1621" s="79">
        <v>45799</v>
      </c>
      <c r="O1621" s="49">
        <f ca="1" t="shared" si="85"/>
        <v>0</v>
      </c>
      <c r="P1621" s="49">
        <f ca="1" t="shared" si="86"/>
        <v>37</v>
      </c>
      <c r="Q1621" s="50" t="str">
        <f>VLOOKUP(B1621,辅助信息!E:M,9,FALSE)</f>
        <v>ZTWM-CDGS-XS-2024-0030-华西集采-简州大道</v>
      </c>
    </row>
    <row r="1622" hidden="1" spans="2:17">
      <c r="B1622" s="28" t="s">
        <v>81</v>
      </c>
      <c r="C1622" s="58">
        <v>45798</v>
      </c>
      <c r="D1622" s="107" t="str">
        <f>VLOOKUP(B1622,辅助信息!E:K,7,FALSE)</f>
        <v>JWDDCD2025060900080</v>
      </c>
      <c r="E1622" s="107" t="str">
        <f>VLOOKUP(F1622,辅助信息!A:B,2,FALSE)</f>
        <v>螺纹钢</v>
      </c>
      <c r="F1622" s="28" t="s">
        <v>18</v>
      </c>
      <c r="G1622" s="24">
        <v>3</v>
      </c>
      <c r="H1622" s="108">
        <f>_xlfn.XLOOKUP(C1622&amp;F1622&amp;I1622&amp;J1622,'[1]2025年已发货'!$F:$F&amp;'[1]2025年已发货'!$C:$C&amp;'[1]2025年已发货'!$G:$G&amp;'[1]2025年已发货'!$H:$H,'[1]2025年已发货'!$E:$E,"未发货")</f>
        <v>3</v>
      </c>
      <c r="I1622" s="107" t="str">
        <f>VLOOKUP(B1622,辅助信息!E:I,3,FALSE)</f>
        <v>（华西简阳西城嘉苑）四川省成都市简阳市简城街道高屋村</v>
      </c>
      <c r="J1622" s="107" t="str">
        <f>VLOOKUP(B1622,辅助信息!E:I,4,FALSE)</f>
        <v>张瀚镭</v>
      </c>
      <c r="K1622" s="107">
        <f>VLOOKUP(J1622,辅助信息!H:I,2,FALSE)</f>
        <v>15884666220</v>
      </c>
      <c r="L1622" s="109" t="str">
        <f>VLOOKUP(B1622,辅助信息!E:J,6,FALSE)</f>
        <v>优先威钢发货,我方卸车,新老国标钢厂不加价可直发，因陕钢多次出现磅差，项目拒绝使用</v>
      </c>
      <c r="M1622" s="79">
        <v>45799</v>
      </c>
      <c r="O1622" s="49">
        <f ca="1" t="shared" si="85"/>
        <v>0</v>
      </c>
      <c r="P1622" s="49">
        <f ca="1" t="shared" si="86"/>
        <v>37</v>
      </c>
      <c r="Q1622" s="50" t="str">
        <f>VLOOKUP(B1622,辅助信息!E:M,9,FALSE)</f>
        <v>ZTWM-CDGS-XS-2024-0030-华西集采-简州大道</v>
      </c>
    </row>
    <row r="1623" hidden="1" spans="2:17">
      <c r="B1623" s="28" t="s">
        <v>155</v>
      </c>
      <c r="C1623" s="58">
        <v>45798</v>
      </c>
      <c r="D1623" s="107" t="str">
        <f>VLOOKUP(B1623,辅助信息!E:K,7,FALSE)</f>
        <v>JWDDCD2024101600133</v>
      </c>
      <c r="E1623" s="107" t="str">
        <f>VLOOKUP(F1623,辅助信息!A:B,2,FALSE)</f>
        <v>高线</v>
      </c>
      <c r="F1623" s="28" t="s">
        <v>51</v>
      </c>
      <c r="G1623" s="24">
        <v>2.5</v>
      </c>
      <c r="H1623" s="108">
        <f>_xlfn.XLOOKUP(C1623&amp;F1623&amp;I1623&amp;J1623,'[1]2025年已发货'!$F:$F&amp;'[1]2025年已发货'!$C:$C&amp;'[1]2025年已发货'!$G:$G&amp;'[1]2025年已发货'!$H:$H,'[1]2025年已发货'!$E:$E,"未发货")</f>
        <v>2.5</v>
      </c>
      <c r="I1623" s="107" t="str">
        <f>VLOOKUP(B1623,辅助信息!E:I,3,FALSE)</f>
        <v>(五冶钢构宜宾高县月江镇建设项目-308亩平场项目)宜宾市高县月江镇三转湾(308亩平场项目)</v>
      </c>
      <c r="J1623" s="107" t="str">
        <f>VLOOKUP(B1623,辅助信息!E:I,4,FALSE)</f>
        <v>张朝亮</v>
      </c>
      <c r="K1623" s="107">
        <f>VLOOKUP(J1623,辅助信息!H:I,2,FALSE)</f>
        <v>15228205853</v>
      </c>
      <c r="L1623" s="109" t="str">
        <f>VLOOKUP(B1623,辅助信息!E:J,6,FALSE)</f>
        <v>送货单要求：送货单位：宜宾罗投资产管理有限公司,收货单位：中国五冶集团有限公司,装货前联系收货人核实到场规格</v>
      </c>
      <c r="M1623" s="79">
        <v>45799</v>
      </c>
      <c r="O1623" s="49">
        <f ca="1" t="shared" si="85"/>
        <v>0</v>
      </c>
      <c r="P1623" s="49">
        <f ca="1" t="shared" si="86"/>
        <v>37</v>
      </c>
      <c r="Q1623" s="50" t="str">
        <f>VLOOKUP(B1623,辅助信息!E:M,9,FALSE)</f>
        <v>ZTWM-CDGS-XS-2024-0169-中冶西部钢构-宜宾市南溪区幸福路东路,高县月江镇建设项目</v>
      </c>
    </row>
    <row r="1624" hidden="1" spans="2:17">
      <c r="B1624" s="28" t="s">
        <v>155</v>
      </c>
      <c r="C1624" s="58">
        <v>45798</v>
      </c>
      <c r="D1624" s="107" t="str">
        <f>VLOOKUP(B1624,辅助信息!E:K,7,FALSE)</f>
        <v>JWDDCD2024101600133</v>
      </c>
      <c r="E1624" s="107" t="str">
        <f>VLOOKUP(F1624,辅助信息!A:B,2,FALSE)</f>
        <v>盘螺</v>
      </c>
      <c r="F1624" s="28" t="s">
        <v>26</v>
      </c>
      <c r="G1624" s="24">
        <v>7</v>
      </c>
      <c r="H1624" s="108">
        <f>_xlfn.XLOOKUP(C1624&amp;F1624&amp;I1624&amp;J1624,'[1]2025年已发货'!$F:$F&amp;'[1]2025年已发货'!$C:$C&amp;'[1]2025年已发货'!$G:$G&amp;'[1]2025年已发货'!$H:$H,'[1]2025年已发货'!$E:$E,"未发货")</f>
        <v>7</v>
      </c>
      <c r="I1624" s="107" t="str">
        <f>VLOOKUP(B1624,辅助信息!E:I,3,FALSE)</f>
        <v>(五冶钢构宜宾高县月江镇建设项目-308亩平场项目)宜宾市高县月江镇三转湾(308亩平场项目)</v>
      </c>
      <c r="J1624" s="107" t="str">
        <f>VLOOKUP(B1624,辅助信息!E:I,4,FALSE)</f>
        <v>张朝亮</v>
      </c>
      <c r="K1624" s="107">
        <f>VLOOKUP(J1624,辅助信息!H:I,2,FALSE)</f>
        <v>15228205853</v>
      </c>
      <c r="L1624" s="109" t="str">
        <f>VLOOKUP(B1624,辅助信息!E:J,6,FALSE)</f>
        <v>送货单要求：送货单位：宜宾罗投资产管理有限公司,收货单位：中国五冶集团有限公司,装货前联系收货人核实到场规格</v>
      </c>
      <c r="M1624" s="79">
        <v>45799</v>
      </c>
      <c r="O1624" s="49">
        <f ca="1" t="shared" si="85"/>
        <v>0</v>
      </c>
      <c r="P1624" s="49">
        <f ca="1" t="shared" si="86"/>
        <v>37</v>
      </c>
      <c r="Q1624" s="50" t="str">
        <f>VLOOKUP(B1624,辅助信息!E:M,9,FALSE)</f>
        <v>ZTWM-CDGS-XS-2024-0169-中冶西部钢构-宜宾市南溪区幸福路东路,高县月江镇建设项目</v>
      </c>
    </row>
    <row r="1625" hidden="1" spans="2:17">
      <c r="B1625" s="28" t="s">
        <v>155</v>
      </c>
      <c r="C1625" s="58">
        <v>45798</v>
      </c>
      <c r="D1625" s="107" t="str">
        <f>VLOOKUP(B1625,辅助信息!E:K,7,FALSE)</f>
        <v>JWDDCD2024101600133</v>
      </c>
      <c r="E1625" s="107" t="str">
        <f>VLOOKUP(F1625,辅助信息!A:B,2,FALSE)</f>
        <v>螺纹钢</v>
      </c>
      <c r="F1625" s="28" t="s">
        <v>18</v>
      </c>
      <c r="G1625" s="24">
        <v>24</v>
      </c>
      <c r="H1625" s="108">
        <f>_xlfn.XLOOKUP(C1625&amp;F1625&amp;I1625&amp;J1625,'[1]2025年已发货'!$F:$F&amp;'[1]2025年已发货'!$C:$C&amp;'[1]2025年已发货'!$G:$G&amp;'[1]2025年已发货'!$H:$H,'[1]2025年已发货'!$E:$E,"未发货")</f>
        <v>24</v>
      </c>
      <c r="I1625" s="107" t="str">
        <f>VLOOKUP(B1625,辅助信息!E:I,3,FALSE)</f>
        <v>(五冶钢构宜宾高县月江镇建设项目-308亩平场项目)宜宾市高县月江镇三转湾(308亩平场项目)</v>
      </c>
      <c r="J1625" s="107" t="str">
        <f>VLOOKUP(B1625,辅助信息!E:I,4,FALSE)</f>
        <v>张朝亮</v>
      </c>
      <c r="K1625" s="107">
        <f>VLOOKUP(J1625,辅助信息!H:I,2,FALSE)</f>
        <v>15228205853</v>
      </c>
      <c r="L1625" s="109" t="str">
        <f>VLOOKUP(B1625,辅助信息!E:J,6,FALSE)</f>
        <v>送货单要求：送货单位：宜宾罗投资产管理有限公司,收货单位：中国五冶集团有限公司,装货前联系收货人核实到场规格</v>
      </c>
      <c r="M1625" s="79">
        <v>45799</v>
      </c>
      <c r="O1625" s="49">
        <f ca="1" t="shared" si="85"/>
        <v>0</v>
      </c>
      <c r="P1625" s="49">
        <f ca="1" t="shared" si="86"/>
        <v>37</v>
      </c>
      <c r="Q1625" s="50" t="str">
        <f>VLOOKUP(B1625,辅助信息!E:M,9,FALSE)</f>
        <v>ZTWM-CDGS-XS-2024-0169-中冶西部钢构-宜宾市南溪区幸福路东路,高县月江镇建设项目</v>
      </c>
    </row>
    <row r="1626" hidden="1" spans="2:17">
      <c r="B1626" s="107" t="s">
        <v>147</v>
      </c>
      <c r="C1626" s="58">
        <v>45800</v>
      </c>
      <c r="D1626" s="107" t="str">
        <f>VLOOKUP(B1626,辅助信息!E:K,7,FALSE)</f>
        <v>JWDDCD2025052800131</v>
      </c>
      <c r="E1626" s="107" t="str">
        <f>VLOOKUP(F1626,辅助信息!A:B,2,FALSE)</f>
        <v>高线</v>
      </c>
      <c r="F1626" s="107" t="s">
        <v>57</v>
      </c>
      <c r="G1626" s="108">
        <v>13</v>
      </c>
      <c r="H1626" s="108">
        <f>_xlfn.XLOOKUP(C1626&amp;F1626&amp;I1626&amp;J1626,'[1]2025年已发货'!$F:$F&amp;'[1]2025年已发货'!$C:$C&amp;'[1]2025年已发货'!$G:$G&amp;'[1]2025年已发货'!$H:$H,'[1]2025年已发货'!$E:$E,"未发货")</f>
        <v>13</v>
      </c>
      <c r="I1626" s="107" t="str">
        <f>VLOOKUP(B1626,辅助信息!E:I,3,FALSE)</f>
        <v>（商投建工达州中医药科技园-4工区-11号楼）达州市通川区达州中医药职业学院犀牛大道北段</v>
      </c>
      <c r="J1626" s="107" t="str">
        <f>VLOOKUP(B1626,辅助信息!E:I,4,FALSE)</f>
        <v>张扬</v>
      </c>
      <c r="K1626" s="107">
        <f>VLOOKUP(J1626,辅助信息!H:I,2,FALSE)</f>
        <v>18381904567</v>
      </c>
      <c r="L1626" s="109" t="str">
        <f>VLOOKUP(B1626,辅助信息!E:J,6,FALSE)</f>
        <v>控制炉批号！多了现场不收！,优先安排达钢,提前联系到场规格及数量</v>
      </c>
      <c r="M1626" s="79">
        <v>45799</v>
      </c>
      <c r="O1626" s="49">
        <f ca="1" t="shared" si="85"/>
        <v>0</v>
      </c>
      <c r="P1626" s="49">
        <f ca="1" t="shared" si="86"/>
        <v>37</v>
      </c>
      <c r="Q1626" s="50" t="str">
        <f>VLOOKUP(B1626,辅助信息!E:M,9,FALSE)</f>
        <v>ZTWM-CDGS-XS-2024-0134-商投建工达州中医药科技成果示范园项目</v>
      </c>
    </row>
    <row r="1627" hidden="1" spans="2:17">
      <c r="B1627" s="107" t="s">
        <v>147</v>
      </c>
      <c r="C1627" s="58">
        <v>45800</v>
      </c>
      <c r="D1627" s="107" t="str">
        <f>VLOOKUP(B1627,辅助信息!E:K,7,FALSE)</f>
        <v>JWDDCD2025052800131</v>
      </c>
      <c r="E1627" s="107" t="str">
        <f>VLOOKUP(F1627,辅助信息!A:B,2,FALSE)</f>
        <v>盘螺</v>
      </c>
      <c r="F1627" s="107" t="s">
        <v>49</v>
      </c>
      <c r="G1627" s="108">
        <v>6</v>
      </c>
      <c r="H1627" s="108">
        <f>_xlfn.XLOOKUP(C1627&amp;F1627&amp;I1627&amp;J1627,'[1]2025年已发货'!$F:$F&amp;'[1]2025年已发货'!$C:$C&amp;'[1]2025年已发货'!$G:$G&amp;'[1]2025年已发货'!$H:$H,'[1]2025年已发货'!$E:$E,"未发货")</f>
        <v>6</v>
      </c>
      <c r="I1627" s="107" t="str">
        <f>VLOOKUP(B1627,辅助信息!E:I,3,FALSE)</f>
        <v>（商投建工达州中医药科技园-4工区-11号楼）达州市通川区达州中医药职业学院犀牛大道北段</v>
      </c>
      <c r="J1627" s="107" t="str">
        <f>VLOOKUP(B1627,辅助信息!E:I,4,FALSE)</f>
        <v>张扬</v>
      </c>
      <c r="K1627" s="107">
        <f>VLOOKUP(J1627,辅助信息!H:I,2,FALSE)</f>
        <v>18381904567</v>
      </c>
      <c r="L1627" s="109" t="str">
        <f>VLOOKUP(B1627,辅助信息!E:J,6,FALSE)</f>
        <v>控制炉批号！多了现场不收！,优先安排达钢,提前联系到场规格及数量</v>
      </c>
      <c r="M1627" s="79">
        <v>45799</v>
      </c>
      <c r="O1627" s="49">
        <f ca="1" t="shared" si="85"/>
        <v>0</v>
      </c>
      <c r="P1627" s="49">
        <f ca="1" t="shared" si="86"/>
        <v>37</v>
      </c>
      <c r="Q1627" s="50" t="str">
        <f>VLOOKUP(B1627,辅助信息!E:M,9,FALSE)</f>
        <v>ZTWM-CDGS-XS-2024-0134-商投建工达州中医药科技成果示范园项目</v>
      </c>
    </row>
    <row r="1628" hidden="1" spans="2:17">
      <c r="B1628" s="107" t="s">
        <v>147</v>
      </c>
      <c r="C1628" s="58">
        <v>45800</v>
      </c>
      <c r="D1628" s="107" t="str">
        <f>VLOOKUP(B1628,辅助信息!E:K,7,FALSE)</f>
        <v>JWDDCD2025052800131</v>
      </c>
      <c r="E1628" s="107" t="str">
        <f>VLOOKUP(F1628,辅助信息!A:B,2,FALSE)</f>
        <v>螺纹钢</v>
      </c>
      <c r="F1628" s="107" t="s">
        <v>32</v>
      </c>
      <c r="G1628" s="108">
        <v>6</v>
      </c>
      <c r="H1628" s="108">
        <f>_xlfn.XLOOKUP(C1628&amp;F1628&amp;I1628&amp;J1628,'[1]2025年已发货'!$F:$F&amp;'[1]2025年已发货'!$C:$C&amp;'[1]2025年已发货'!$G:$G&amp;'[1]2025年已发货'!$H:$H,'[1]2025年已发货'!$E:$E,"未发货")</f>
        <v>6</v>
      </c>
      <c r="I1628" s="107" t="str">
        <f>VLOOKUP(B1628,辅助信息!E:I,3,FALSE)</f>
        <v>（商投建工达州中医药科技园-4工区-11号楼）达州市通川区达州中医药职业学院犀牛大道北段</v>
      </c>
      <c r="J1628" s="107" t="str">
        <f>VLOOKUP(B1628,辅助信息!E:I,4,FALSE)</f>
        <v>张扬</v>
      </c>
      <c r="K1628" s="107">
        <f>VLOOKUP(J1628,辅助信息!H:I,2,FALSE)</f>
        <v>18381904567</v>
      </c>
      <c r="L1628" s="109" t="str">
        <f>VLOOKUP(B1628,辅助信息!E:J,6,FALSE)</f>
        <v>控制炉批号！多了现场不收！,优先安排达钢,提前联系到场规格及数量</v>
      </c>
      <c r="M1628" s="79">
        <v>45799</v>
      </c>
      <c r="O1628" s="49">
        <f ca="1" t="shared" si="85"/>
        <v>0</v>
      </c>
      <c r="P1628" s="49">
        <f ca="1" t="shared" si="86"/>
        <v>37</v>
      </c>
      <c r="Q1628" s="50" t="str">
        <f>VLOOKUP(B1628,辅助信息!E:M,9,FALSE)</f>
        <v>ZTWM-CDGS-XS-2024-0134-商投建工达州中医药科技成果示范园项目</v>
      </c>
    </row>
    <row r="1629" hidden="1" spans="2:17">
      <c r="B1629" s="107" t="s">
        <v>147</v>
      </c>
      <c r="C1629" s="58">
        <v>45800</v>
      </c>
      <c r="D1629" s="107" t="str">
        <f>VLOOKUP(B1629,辅助信息!E:K,7,FALSE)</f>
        <v>JWDDCD2025052800131</v>
      </c>
      <c r="E1629" s="107" t="str">
        <f>VLOOKUP(F1629,辅助信息!A:B,2,FALSE)</f>
        <v>螺纹钢</v>
      </c>
      <c r="F1629" s="107" t="s">
        <v>18</v>
      </c>
      <c r="G1629" s="108">
        <v>9</v>
      </c>
      <c r="H1629" s="108">
        <f>_xlfn.XLOOKUP(C1629&amp;F1629&amp;I1629&amp;J1629,'[1]2025年已发货'!$F:$F&amp;'[1]2025年已发货'!$C:$C&amp;'[1]2025年已发货'!$G:$G&amp;'[1]2025年已发货'!$H:$H,'[1]2025年已发货'!$E:$E,"未发货")</f>
        <v>9</v>
      </c>
      <c r="I1629" s="107" t="str">
        <f>VLOOKUP(B1629,辅助信息!E:I,3,FALSE)</f>
        <v>（商投建工达州中医药科技园-4工区-11号楼）达州市通川区达州中医药职业学院犀牛大道北段</v>
      </c>
      <c r="J1629" s="107" t="str">
        <f>VLOOKUP(B1629,辅助信息!E:I,4,FALSE)</f>
        <v>张扬</v>
      </c>
      <c r="K1629" s="107">
        <f>VLOOKUP(J1629,辅助信息!H:I,2,FALSE)</f>
        <v>18381904567</v>
      </c>
      <c r="L1629" s="109" t="str">
        <f>VLOOKUP(B1629,辅助信息!E:J,6,FALSE)</f>
        <v>控制炉批号！多了现场不收！,优先安排达钢,提前联系到场规格及数量</v>
      </c>
      <c r="M1629" s="79">
        <v>45799</v>
      </c>
      <c r="O1629" s="49">
        <f ca="1" t="shared" si="85"/>
        <v>0</v>
      </c>
      <c r="P1629" s="49">
        <f ca="1" t="shared" si="86"/>
        <v>37</v>
      </c>
      <c r="Q1629" s="50" t="str">
        <f>VLOOKUP(B1629,辅助信息!E:M,9,FALSE)</f>
        <v>ZTWM-CDGS-XS-2024-0134-商投建工达州中医药科技成果示范园项目</v>
      </c>
    </row>
    <row r="1630" hidden="1" spans="2:18">
      <c r="B1630" s="28" t="s">
        <v>127</v>
      </c>
      <c r="C1630" s="58">
        <v>45800</v>
      </c>
      <c r="D1630" s="107" t="str">
        <f>VLOOKUP(B1630,辅助信息!E:K,7,FALSE)</f>
        <v>JWDDCD2025051000019</v>
      </c>
      <c r="E1630" s="107" t="str">
        <f>VLOOKUP(F1630,辅助信息!A:B,2,FALSE)</f>
        <v>盘螺</v>
      </c>
      <c r="F1630" s="28" t="s">
        <v>49</v>
      </c>
      <c r="G1630" s="24">
        <v>35</v>
      </c>
      <c r="H1630" s="108">
        <f>_xlfn.XLOOKUP(C1630&amp;F1630&amp;I1630&amp;J1630,'[1]2025年已发货'!$F:$F&amp;'[1]2025年已发货'!$C:$C&amp;'[1]2025年已发货'!$G:$G&amp;'[1]2025年已发货'!$H:$H,'[1]2025年已发货'!$E:$E,"未发货")</f>
        <v>35</v>
      </c>
      <c r="I1630" s="107" t="str">
        <f>VLOOKUP(B1630,辅助信息!E:I,3,FALSE)</f>
        <v>(五冶钢构医学科学产业园建设项目房建三部-管网总坪)四川省南充市顺庆区搬罾街道学府大道二段</v>
      </c>
      <c r="J1630" s="107" t="str">
        <f>VLOOKUP(B1630,辅助信息!E:I,4,FALSE)</f>
        <v>郑林</v>
      </c>
      <c r="K1630" s="107">
        <f>VLOOKUP(J1630,辅助信息!H:I,2,FALSE)</f>
        <v>18349955455</v>
      </c>
      <c r="L1630" s="109" t="str">
        <f>VLOOKUP(B1630,辅助信息!E:J,6,FALSE)</f>
        <v>送货单：送货单位：南充思临新材料科技有限公司,收货单位：五冶集团川北(南充)建设有限公司,项目名称：南充医学科学产业园,送货车型13米,装货前联系收货人核实到场规格</v>
      </c>
      <c r="M1630" s="79">
        <v>45803</v>
      </c>
      <c r="O1630" s="49">
        <f ca="1" t="shared" si="85"/>
        <v>0</v>
      </c>
      <c r="P1630" s="49">
        <f ca="1" t="shared" si="86"/>
        <v>33</v>
      </c>
      <c r="Q1630" s="50" t="str">
        <f>VLOOKUP(B1630,辅助信息!E:M,9,FALSE)</f>
        <v>ZTWM-CDGS-XS-2024-0248-五冶钢构-南充市医学院项目</v>
      </c>
      <c r="R1630" s="50" t="str">
        <f>_xlfn._xlws.FILTER(辅助信息!D:D,辅助信息!E:E=B1630)</f>
        <v>五冶钢构南充医学科学产业园建设项目</v>
      </c>
    </row>
    <row r="1631" hidden="1" spans="2:18">
      <c r="B1631" s="28" t="s">
        <v>156</v>
      </c>
      <c r="C1631" s="58">
        <v>45800</v>
      </c>
      <c r="D1631" s="107" t="str">
        <f>VLOOKUP(B1631,辅助信息!E:K,7,FALSE)</f>
        <v>JWDDCD2025052800131</v>
      </c>
      <c r="E1631" s="107" t="str">
        <f>VLOOKUP(F1631,辅助信息!A:B,2,FALSE)</f>
        <v>螺纹钢</v>
      </c>
      <c r="F1631" s="28" t="s">
        <v>27</v>
      </c>
      <c r="G1631" s="24">
        <v>25</v>
      </c>
      <c r="H1631" s="108">
        <f>_xlfn.XLOOKUP(C1631&amp;F1631&amp;I1631&amp;J1631,'[1]2025年已发货'!$F:$F&amp;'[1]2025年已发货'!$C:$C&amp;'[1]2025年已发货'!$G:$G&amp;'[1]2025年已发货'!$H:$H,'[1]2025年已发货'!$E:$E,"未发货")</f>
        <v>25</v>
      </c>
      <c r="I1631" s="107" t="str">
        <f>VLOOKUP(B1631,辅助信息!E:I,3,FALSE)</f>
        <v>（商投建工达州中医药科技园-2工区-2号桥）达州市通川区达州中医药职业学院犀牛大道北段</v>
      </c>
      <c r="J1631" s="107" t="str">
        <f>VLOOKUP(B1631,辅助信息!E:I,4,FALSE)</f>
        <v>李波</v>
      </c>
      <c r="K1631" s="107">
        <f>VLOOKUP(J1631,辅助信息!H:I,2,FALSE)</f>
        <v>18381899787</v>
      </c>
      <c r="L1631" s="109" t="str">
        <f>VLOOKUP(B1631,辅助信息!E:J,6,FALSE)</f>
        <v>控制炉批号！多了现场不收！,优先安排达钢,提前联系到场规格及数量</v>
      </c>
      <c r="M1631" s="79">
        <v>45803</v>
      </c>
      <c r="O1631" s="49">
        <f ca="1" t="shared" si="85"/>
        <v>0</v>
      </c>
      <c r="P1631" s="49">
        <f ca="1" t="shared" si="86"/>
        <v>33</v>
      </c>
      <c r="Q1631" s="50" t="str">
        <f>VLOOKUP(B1631,辅助信息!E:M,9,FALSE)</f>
        <v>ZTWM-CDGS-XS-2024-0134-商投建工达州中医药科技成果示范园项目</v>
      </c>
      <c r="R1631" s="50" t="str">
        <f>_xlfn._xlws.FILTER(辅助信息!D:D,辅助信息!E:E=B1631)</f>
        <v>商投建工达州中医药科技园</v>
      </c>
    </row>
    <row r="1632" hidden="1" spans="2:18">
      <c r="B1632" s="28" t="s">
        <v>156</v>
      </c>
      <c r="C1632" s="58">
        <v>45800</v>
      </c>
      <c r="D1632" s="107" t="str">
        <f>VLOOKUP(B1632,辅助信息!E:K,7,FALSE)</f>
        <v>JWDDCD2025052800131</v>
      </c>
      <c r="E1632" s="107" t="str">
        <f>VLOOKUP(F1632,辅助信息!A:B,2,FALSE)</f>
        <v>螺纹钢</v>
      </c>
      <c r="F1632" s="28" t="s">
        <v>32</v>
      </c>
      <c r="G1632" s="24">
        <v>42</v>
      </c>
      <c r="H1632" s="108">
        <f>_xlfn.XLOOKUP(C1632&amp;F1632&amp;I1632&amp;J1632,'[1]2025年已发货'!$F:$F&amp;'[1]2025年已发货'!$C:$C&amp;'[1]2025年已发货'!$G:$G&amp;'[1]2025年已发货'!$H:$H,'[1]2025年已发货'!$E:$E,"未发货")</f>
        <v>42</v>
      </c>
      <c r="I1632" s="107" t="str">
        <f>VLOOKUP(B1632,辅助信息!E:I,3,FALSE)</f>
        <v>（商投建工达州中医药科技园-2工区-2号桥）达州市通川区达州中医药职业学院犀牛大道北段</v>
      </c>
      <c r="J1632" s="107" t="str">
        <f>VLOOKUP(B1632,辅助信息!E:I,4,FALSE)</f>
        <v>李波</v>
      </c>
      <c r="K1632" s="107">
        <f>VLOOKUP(J1632,辅助信息!H:I,2,FALSE)</f>
        <v>18381899787</v>
      </c>
      <c r="L1632" s="109" t="str">
        <f>VLOOKUP(B1632,辅助信息!E:J,6,FALSE)</f>
        <v>控制炉批号！多了现场不收！,优先安排达钢,提前联系到场规格及数量</v>
      </c>
      <c r="M1632" s="79">
        <v>45803</v>
      </c>
      <c r="O1632" s="49">
        <f ca="1" t="shared" si="85"/>
        <v>0</v>
      </c>
      <c r="P1632" s="49">
        <f ca="1" t="shared" si="86"/>
        <v>33</v>
      </c>
      <c r="Q1632" s="50" t="str">
        <f>VLOOKUP(B1632,辅助信息!E:M,9,FALSE)</f>
        <v>ZTWM-CDGS-XS-2024-0134-商投建工达州中医药科技成果示范园项目</v>
      </c>
      <c r="R1632" s="50" t="str">
        <f>_xlfn._xlws.FILTER(辅助信息!D:D,辅助信息!E:E=B1632)</f>
        <v>商投建工达州中医药科技园</v>
      </c>
    </row>
    <row r="1633" hidden="1" spans="2:18">
      <c r="B1633" s="28" t="s">
        <v>156</v>
      </c>
      <c r="C1633" s="58">
        <v>45800</v>
      </c>
      <c r="D1633" s="107" t="str">
        <f>VLOOKUP(B1633,辅助信息!E:K,7,FALSE)</f>
        <v>JWDDCD2025052800131</v>
      </c>
      <c r="E1633" s="107" t="str">
        <f>VLOOKUP(F1633,辅助信息!A:B,2,FALSE)</f>
        <v>螺纹钢</v>
      </c>
      <c r="F1633" s="28" t="s">
        <v>33</v>
      </c>
      <c r="G1633" s="24">
        <v>80</v>
      </c>
      <c r="H1633" s="108">
        <f>_xlfn.XLOOKUP(C1633&amp;F1633&amp;I1633&amp;J1633,'[1]2025年已发货'!$F:$F&amp;'[1]2025年已发货'!$C:$C&amp;'[1]2025年已发货'!$G:$G&amp;'[1]2025年已发货'!$H:$H,'[1]2025年已发货'!$E:$E,"未发货")</f>
        <v>80</v>
      </c>
      <c r="I1633" s="107" t="str">
        <f>VLOOKUP(B1633,辅助信息!E:I,3,FALSE)</f>
        <v>（商投建工达州中医药科技园-2工区-2号桥）达州市通川区达州中医药职业学院犀牛大道北段</v>
      </c>
      <c r="J1633" s="107" t="str">
        <f>VLOOKUP(B1633,辅助信息!E:I,4,FALSE)</f>
        <v>李波</v>
      </c>
      <c r="K1633" s="107">
        <f>VLOOKUP(J1633,辅助信息!H:I,2,FALSE)</f>
        <v>18381899787</v>
      </c>
      <c r="L1633" s="109" t="str">
        <f>VLOOKUP(B1633,辅助信息!E:J,6,FALSE)</f>
        <v>控制炉批号！多了现场不收！,优先安排达钢,提前联系到场规格及数量</v>
      </c>
      <c r="M1633" s="79">
        <v>45803</v>
      </c>
      <c r="O1633" s="49">
        <f ca="1" t="shared" si="85"/>
        <v>0</v>
      </c>
      <c r="P1633" s="49">
        <f ca="1" t="shared" si="86"/>
        <v>33</v>
      </c>
      <c r="Q1633" s="50" t="str">
        <f>VLOOKUP(B1633,辅助信息!E:M,9,FALSE)</f>
        <v>ZTWM-CDGS-XS-2024-0134-商投建工达州中医药科技成果示范园项目</v>
      </c>
      <c r="R1633" s="50" t="str">
        <f>_xlfn._xlws.FILTER(辅助信息!D:D,辅助信息!E:E=B1633)</f>
        <v>商投建工达州中医药科技园</v>
      </c>
    </row>
    <row r="1634" hidden="1" spans="2:18">
      <c r="B1634" s="28" t="s">
        <v>156</v>
      </c>
      <c r="C1634" s="58">
        <v>45800</v>
      </c>
      <c r="D1634" s="107" t="str">
        <f>VLOOKUP(B1634,辅助信息!E:K,7,FALSE)</f>
        <v>JWDDCD2025052800131</v>
      </c>
      <c r="E1634" s="107" t="str">
        <f>VLOOKUP(F1634,辅助信息!A:B,2,FALSE)</f>
        <v>螺纹钢</v>
      </c>
      <c r="F1634" s="28" t="s">
        <v>28</v>
      </c>
      <c r="G1634" s="24">
        <v>34</v>
      </c>
      <c r="H1634" s="108">
        <f>_xlfn.XLOOKUP(C1634&amp;F1634&amp;I1634&amp;J1634,'[1]2025年已发货'!$F:$F&amp;'[1]2025年已发货'!$C:$C&amp;'[1]2025年已发货'!$G:$G&amp;'[1]2025年已发货'!$H:$H,'[1]2025年已发货'!$E:$E,"未发货")</f>
        <v>34</v>
      </c>
      <c r="I1634" s="107" t="str">
        <f>VLOOKUP(B1634,辅助信息!E:I,3,FALSE)</f>
        <v>（商投建工达州中医药科技园-2工区-2号桥）达州市通川区达州中医药职业学院犀牛大道北段</v>
      </c>
      <c r="J1634" s="107" t="str">
        <f>VLOOKUP(B1634,辅助信息!E:I,4,FALSE)</f>
        <v>李波</v>
      </c>
      <c r="K1634" s="107">
        <f>VLOOKUP(J1634,辅助信息!H:I,2,FALSE)</f>
        <v>18381899787</v>
      </c>
      <c r="L1634" s="109" t="str">
        <f>VLOOKUP(B1634,辅助信息!E:J,6,FALSE)</f>
        <v>控制炉批号！多了现场不收！,优先安排达钢,提前联系到场规格及数量</v>
      </c>
      <c r="M1634" s="79">
        <v>45803</v>
      </c>
      <c r="O1634" s="49">
        <f ca="1" t="shared" si="85"/>
        <v>0</v>
      </c>
      <c r="P1634" s="49">
        <f ca="1" t="shared" si="86"/>
        <v>33</v>
      </c>
      <c r="Q1634" s="50" t="str">
        <f>VLOOKUP(B1634,辅助信息!E:M,9,FALSE)</f>
        <v>ZTWM-CDGS-XS-2024-0134-商投建工达州中医药科技成果示范园项目</v>
      </c>
      <c r="R1634" s="50" t="str">
        <f>_xlfn._xlws.FILTER(辅助信息!D:D,辅助信息!E:E=B1634)</f>
        <v>商投建工达州中医药科技园</v>
      </c>
    </row>
    <row r="1635" hidden="1" spans="2:18">
      <c r="B1635" s="28" t="s">
        <v>156</v>
      </c>
      <c r="C1635" s="58">
        <v>45800</v>
      </c>
      <c r="D1635" s="107" t="str">
        <f>VLOOKUP(B1635,辅助信息!E:K,7,FALSE)</f>
        <v>JWDDCD2025052800131</v>
      </c>
      <c r="E1635" s="107" t="str">
        <f>VLOOKUP(F1635,辅助信息!A:B,2,FALSE)</f>
        <v>螺纹钢</v>
      </c>
      <c r="F1635" s="28" t="s">
        <v>65</v>
      </c>
      <c r="G1635" s="24">
        <v>445</v>
      </c>
      <c r="H1635" s="108">
        <f>_xlfn.XLOOKUP(C1635&amp;F1635&amp;I1635&amp;J1635,'[1]2025年已发货'!$F:$F&amp;'[1]2025年已发货'!$C:$C&amp;'[1]2025年已发货'!$G:$G&amp;'[1]2025年已发货'!$H:$H,'[1]2025年已发货'!$E:$E,"未发货")</f>
        <v>445</v>
      </c>
      <c r="I1635" s="107" t="str">
        <f>VLOOKUP(B1635,辅助信息!E:I,3,FALSE)</f>
        <v>（商投建工达州中医药科技园-2工区-2号桥）达州市通川区达州中医药职业学院犀牛大道北段</v>
      </c>
      <c r="J1635" s="107" t="str">
        <f>VLOOKUP(B1635,辅助信息!E:I,4,FALSE)</f>
        <v>李波</v>
      </c>
      <c r="K1635" s="107">
        <f>VLOOKUP(J1635,辅助信息!H:I,2,FALSE)</f>
        <v>18381899787</v>
      </c>
      <c r="L1635" s="109" t="str">
        <f>VLOOKUP(B1635,辅助信息!E:J,6,FALSE)</f>
        <v>控制炉批号！多了现场不收！,优先安排达钢,提前联系到场规格及数量</v>
      </c>
      <c r="M1635" s="79">
        <v>45803</v>
      </c>
      <c r="O1635" s="49">
        <f ca="1" t="shared" si="85"/>
        <v>0</v>
      </c>
      <c r="P1635" s="49">
        <f ca="1" t="shared" si="86"/>
        <v>33</v>
      </c>
      <c r="Q1635" s="50" t="str">
        <f>VLOOKUP(B1635,辅助信息!E:M,9,FALSE)</f>
        <v>ZTWM-CDGS-XS-2024-0134-商投建工达州中医药科技成果示范园项目</v>
      </c>
      <c r="R1635" s="50" t="str">
        <f>_xlfn._xlws.FILTER(辅助信息!D:D,辅助信息!E:E=B1635)</f>
        <v>商投建工达州中医药科技园</v>
      </c>
    </row>
    <row r="1636" hidden="1" spans="2:18">
      <c r="B1636" s="28" t="s">
        <v>56</v>
      </c>
      <c r="C1636" s="58">
        <v>45803</v>
      </c>
      <c r="D1636" s="107" t="str">
        <f>VLOOKUP(B1636,辅助信息!E:K,7,FALSE)</f>
        <v>JWDDCD2025052800131</v>
      </c>
      <c r="E1636" s="107" t="str">
        <f>VLOOKUP(F1636,辅助信息!A:B,2,FALSE)</f>
        <v>盘螺</v>
      </c>
      <c r="F1636" s="28" t="s">
        <v>49</v>
      </c>
      <c r="G1636" s="24">
        <v>12</v>
      </c>
      <c r="H1636" s="108" t="str">
        <f>_xlfn.XLOOKUP(C1636&amp;F1636&amp;I1636&amp;J1636,'[1]2025年已发货'!$F:$F&amp;'[1]2025年已发货'!$C:$C&amp;'[1]2025年已发货'!$G:$G&amp;'[1]2025年已发货'!$H:$H,'[1]2025年已发货'!$E:$E,"未发货")</f>
        <v>未发货</v>
      </c>
      <c r="I1636" s="107" t="str">
        <f>VLOOKUP(B1636,辅助信息!E:I,3,FALSE)</f>
        <v>（商投建工达州中医药科技园-4工区-7号楼）达州市通川区达州中医药职业学院犀牛大道北段</v>
      </c>
      <c r="J1636" s="107" t="str">
        <f>VLOOKUP(B1636,辅助信息!E:I,4,FALSE)</f>
        <v>张扬</v>
      </c>
      <c r="K1636" s="107">
        <f>VLOOKUP(J1636,辅助信息!H:I,2,FALSE)</f>
        <v>18381904567</v>
      </c>
      <c r="L1636" s="109" t="str">
        <f>VLOOKUP(B1636,辅助信息!E:J,6,FALSE)</f>
        <v>控制炉批号！多了现场不收！,优先安排达钢,提前联系到场规格及数量</v>
      </c>
      <c r="M1636" s="79">
        <v>45805</v>
      </c>
      <c r="O1636" s="49">
        <f ca="1" t="shared" ref="O1636:O1654" si="87">IF(OR(M1636="",N1636&lt;&gt;""),"",MAX(M1636-TODAY(),0))</f>
        <v>0</v>
      </c>
      <c r="P1636" s="49">
        <f ca="1" t="shared" ref="P1636:P1654" si="88">IF(M1636="","",IF(N1636&lt;&gt;"",MAX(N1636-M1636,0),IF(TODAY()&gt;M1636,TODAY()-M1636,0)))</f>
        <v>31</v>
      </c>
      <c r="Q1636" s="50" t="str">
        <f>VLOOKUP(B1636,辅助信息!E:M,9,FALSE)</f>
        <v>ZTWM-CDGS-XS-2024-0134-商投建工达州中医药科技成果示范园项目</v>
      </c>
      <c r="R1636" s="50" t="str">
        <f>_xlfn._xlws.FILTER(辅助信息!D:D,辅助信息!E:E=B1636)</f>
        <v>商投建工达州中医药科技园</v>
      </c>
    </row>
    <row r="1637" hidden="1" spans="2:18">
      <c r="B1637" s="28" t="s">
        <v>56</v>
      </c>
      <c r="C1637" s="58">
        <v>45803</v>
      </c>
      <c r="D1637" s="107" t="str">
        <f>VLOOKUP(B1637,辅助信息!E:K,7,FALSE)</f>
        <v>JWDDCD2025052800131</v>
      </c>
      <c r="E1637" s="107" t="str">
        <f>VLOOKUP(F1637,辅助信息!A:B,2,FALSE)</f>
        <v>盘螺</v>
      </c>
      <c r="F1637" s="28" t="s">
        <v>40</v>
      </c>
      <c r="G1637" s="24">
        <v>24</v>
      </c>
      <c r="H1637" s="108" t="str">
        <f>_xlfn.XLOOKUP(C1637&amp;F1637&amp;I1637&amp;J1637,'[1]2025年已发货'!$F:$F&amp;'[1]2025年已发货'!$C:$C&amp;'[1]2025年已发货'!$G:$G&amp;'[1]2025年已发货'!$H:$H,'[1]2025年已发货'!$E:$E,"未发货")</f>
        <v>未发货</v>
      </c>
      <c r="I1637" s="107" t="str">
        <f>VLOOKUP(B1637,辅助信息!E:I,3,FALSE)</f>
        <v>（商投建工达州中医药科技园-4工区-7号楼）达州市通川区达州中医药职业学院犀牛大道北段</v>
      </c>
      <c r="J1637" s="107" t="str">
        <f>VLOOKUP(B1637,辅助信息!E:I,4,FALSE)</f>
        <v>张扬</v>
      </c>
      <c r="K1637" s="107">
        <f>VLOOKUP(J1637,辅助信息!H:I,2,FALSE)</f>
        <v>18381904567</v>
      </c>
      <c r="L1637" s="109" t="str">
        <f>VLOOKUP(B1637,辅助信息!E:J,6,FALSE)</f>
        <v>控制炉批号！多了现场不收！,优先安排达钢,提前联系到场规格及数量</v>
      </c>
      <c r="M1637" s="79">
        <v>45805</v>
      </c>
      <c r="O1637" s="49">
        <f ca="1" t="shared" si="87"/>
        <v>0</v>
      </c>
      <c r="P1637" s="49">
        <f ca="1" t="shared" si="88"/>
        <v>31</v>
      </c>
      <c r="Q1637" s="50" t="str">
        <f>VLOOKUP(B1637,辅助信息!E:M,9,FALSE)</f>
        <v>ZTWM-CDGS-XS-2024-0134-商投建工达州中医药科技成果示范园项目</v>
      </c>
      <c r="R1637" s="50" t="str">
        <f>_xlfn._xlws.FILTER(辅助信息!D:D,辅助信息!E:E=B1637)</f>
        <v>商投建工达州中医药科技园</v>
      </c>
    </row>
    <row r="1638" hidden="1" spans="2:18">
      <c r="B1638" s="28" t="s">
        <v>106</v>
      </c>
      <c r="C1638" s="58">
        <v>45803</v>
      </c>
      <c r="D1638" s="107" t="str">
        <f>VLOOKUP(B1638,辅助信息!E:K,7,FALSE)</f>
        <v>JWDDCD2024101600133</v>
      </c>
      <c r="E1638" s="107" t="str">
        <f>VLOOKUP(F1638,辅助信息!A:B,2,FALSE)</f>
        <v>螺纹钢</v>
      </c>
      <c r="F1638" s="28" t="s">
        <v>27</v>
      </c>
      <c r="G1638" s="24">
        <v>9</v>
      </c>
      <c r="H1638" s="108">
        <f>_xlfn.XLOOKUP(C1638&amp;F1638&amp;I1638&amp;J1638,'[1]2025年已发货'!$F:$F&amp;'[1]2025年已发货'!$C:$C&amp;'[1]2025年已发货'!$G:$G&amp;'[1]2025年已发货'!$H:$H,'[1]2025年已发货'!$E:$E,"未发货")</f>
        <v>9</v>
      </c>
      <c r="I1638" s="107" t="str">
        <f>VLOOKUP(B1638,辅助信息!E:I,3,FALSE)</f>
        <v>（五冶钢构宜宾高县月江镇建设项目）  四川省宜宾市高县月江镇刚记超市斜对面(还阳组团沪碳二期项目)</v>
      </c>
      <c r="J1638" s="107" t="str">
        <f>VLOOKUP(B1638,辅助信息!E:I,4,FALSE)</f>
        <v>张朝亮</v>
      </c>
      <c r="K1638" s="107">
        <f>VLOOKUP(J1638,辅助信息!H:I,2,FALSE)</f>
        <v>15228205853</v>
      </c>
      <c r="L1638" s="109" t="str">
        <f>VLOOKUP(B1638,辅助信息!E:J,6,FALSE)</f>
        <v>提前联系到场规格</v>
      </c>
      <c r="M1638" s="79">
        <v>45804</v>
      </c>
      <c r="O1638" s="49">
        <f ca="1" t="shared" si="87"/>
        <v>0</v>
      </c>
      <c r="P1638" s="49">
        <f ca="1" t="shared" si="88"/>
        <v>32</v>
      </c>
      <c r="Q1638" s="50" t="str">
        <f>VLOOKUP(B1638,辅助信息!E:M,9,FALSE)</f>
        <v>ZTWM-CDGS-XS-2024-0169-中冶西部钢构-宜宾市南溪区幸福路东路,高县月江镇建设项目</v>
      </c>
      <c r="R1638" s="50" t="str">
        <f>_xlfn._xlws.FILTER(辅助信息!D:D,辅助信息!E:E=B1638)</f>
        <v>五冶钢构-宜宾市南溪区高县月江镇建设项目</v>
      </c>
    </row>
    <row r="1639" hidden="1" spans="2:18">
      <c r="B1639" s="28" t="s">
        <v>106</v>
      </c>
      <c r="C1639" s="58">
        <v>45803</v>
      </c>
      <c r="D1639" s="107" t="str">
        <f>VLOOKUP(B1639,辅助信息!E:K,7,FALSE)</f>
        <v>JWDDCD2024101600133</v>
      </c>
      <c r="E1639" s="107" t="str">
        <f>VLOOKUP(F1639,辅助信息!A:B,2,FALSE)</f>
        <v>螺纹钢</v>
      </c>
      <c r="F1639" s="28" t="s">
        <v>19</v>
      </c>
      <c r="G1639" s="24">
        <v>9</v>
      </c>
      <c r="H1639" s="108">
        <f>_xlfn.XLOOKUP(C1639&amp;F1639&amp;I1639&amp;J1639,'[1]2025年已发货'!$F:$F&amp;'[1]2025年已发货'!$C:$C&amp;'[1]2025年已发货'!$G:$G&amp;'[1]2025年已发货'!$H:$H,'[1]2025年已发货'!$E:$E,"未发货")</f>
        <v>9</v>
      </c>
      <c r="I1639" s="107" t="str">
        <f>VLOOKUP(B1639,辅助信息!E:I,3,FALSE)</f>
        <v>（五冶钢构宜宾高县月江镇建设项目）  四川省宜宾市高县月江镇刚记超市斜对面(还阳组团沪碳二期项目)</v>
      </c>
      <c r="J1639" s="107" t="str">
        <f>VLOOKUP(B1639,辅助信息!E:I,4,FALSE)</f>
        <v>张朝亮</v>
      </c>
      <c r="K1639" s="107">
        <f>VLOOKUP(J1639,辅助信息!H:I,2,FALSE)</f>
        <v>15228205853</v>
      </c>
      <c r="L1639" s="109" t="str">
        <f>VLOOKUP(B1639,辅助信息!E:J,6,FALSE)</f>
        <v>提前联系到场规格</v>
      </c>
      <c r="M1639" s="79">
        <v>45804</v>
      </c>
      <c r="O1639" s="49">
        <f ca="1" t="shared" si="87"/>
        <v>0</v>
      </c>
      <c r="P1639" s="49">
        <f ca="1" t="shared" si="88"/>
        <v>32</v>
      </c>
      <c r="Q1639" s="50" t="str">
        <f>VLOOKUP(B1639,辅助信息!E:M,9,FALSE)</f>
        <v>ZTWM-CDGS-XS-2024-0169-中冶西部钢构-宜宾市南溪区幸福路东路,高县月江镇建设项目</v>
      </c>
      <c r="R1639" s="50" t="str">
        <f>_xlfn._xlws.FILTER(辅助信息!D:D,辅助信息!E:E=B1639)</f>
        <v>五冶钢构-宜宾市南溪区高县月江镇建设项目</v>
      </c>
    </row>
    <row r="1640" hidden="1" spans="2:18">
      <c r="B1640" s="28" t="s">
        <v>106</v>
      </c>
      <c r="C1640" s="58">
        <v>45803</v>
      </c>
      <c r="D1640" s="107" t="str">
        <f>VLOOKUP(B1640,辅助信息!E:K,7,FALSE)</f>
        <v>JWDDCD2024101600133</v>
      </c>
      <c r="E1640" s="107" t="str">
        <f>VLOOKUP(F1640,辅助信息!A:B,2,FALSE)</f>
        <v>螺纹钢</v>
      </c>
      <c r="F1640" s="28" t="s">
        <v>32</v>
      </c>
      <c r="G1640" s="24">
        <v>12</v>
      </c>
      <c r="H1640" s="108">
        <f>_xlfn.XLOOKUP(C1640&amp;F1640&amp;I1640&amp;J1640,'[1]2025年已发货'!$F:$F&amp;'[1]2025年已发货'!$C:$C&amp;'[1]2025年已发货'!$G:$G&amp;'[1]2025年已发货'!$H:$H,'[1]2025年已发货'!$E:$E,"未发货")</f>
        <v>12</v>
      </c>
      <c r="I1640" s="107" t="str">
        <f>VLOOKUP(B1640,辅助信息!E:I,3,FALSE)</f>
        <v>（五冶钢构宜宾高县月江镇建设项目）  四川省宜宾市高县月江镇刚记超市斜对面(还阳组团沪碳二期项目)</v>
      </c>
      <c r="J1640" s="107" t="str">
        <f>VLOOKUP(B1640,辅助信息!E:I,4,FALSE)</f>
        <v>张朝亮</v>
      </c>
      <c r="K1640" s="107">
        <f>VLOOKUP(J1640,辅助信息!H:I,2,FALSE)</f>
        <v>15228205853</v>
      </c>
      <c r="L1640" s="109" t="str">
        <f>VLOOKUP(B1640,辅助信息!E:J,6,FALSE)</f>
        <v>提前联系到场规格</v>
      </c>
      <c r="M1640" s="79">
        <v>45804</v>
      </c>
      <c r="O1640" s="49">
        <f ca="1" t="shared" si="87"/>
        <v>0</v>
      </c>
      <c r="P1640" s="49">
        <f ca="1" t="shared" si="88"/>
        <v>32</v>
      </c>
      <c r="Q1640" s="50" t="str">
        <f>VLOOKUP(B1640,辅助信息!E:M,9,FALSE)</f>
        <v>ZTWM-CDGS-XS-2024-0169-中冶西部钢构-宜宾市南溪区幸福路东路,高县月江镇建设项目</v>
      </c>
      <c r="R1640" s="50" t="str">
        <f>_xlfn._xlws.FILTER(辅助信息!D:D,辅助信息!E:E=B1640)</f>
        <v>五冶钢构-宜宾市南溪区高县月江镇建设项目</v>
      </c>
    </row>
    <row r="1641" hidden="1" spans="2:18">
      <c r="B1641" s="28" t="s">
        <v>106</v>
      </c>
      <c r="C1641" s="58">
        <v>45803</v>
      </c>
      <c r="D1641" s="107" t="str">
        <f>VLOOKUP(B1641,辅助信息!E:K,7,FALSE)</f>
        <v>JWDDCD2024101600133</v>
      </c>
      <c r="E1641" s="107" t="str">
        <f>VLOOKUP(F1641,辅助信息!A:B,2,FALSE)</f>
        <v>螺纹钢</v>
      </c>
      <c r="F1641" s="28" t="s">
        <v>30</v>
      </c>
      <c r="G1641" s="24">
        <v>24</v>
      </c>
      <c r="H1641" s="108">
        <f>_xlfn.XLOOKUP(C1641&amp;F1641&amp;I1641&amp;J1641,'[1]2025年已发货'!$F:$F&amp;'[1]2025年已发货'!$C:$C&amp;'[1]2025年已发货'!$G:$G&amp;'[1]2025年已发货'!$H:$H,'[1]2025年已发货'!$E:$E,"未发货")</f>
        <v>24</v>
      </c>
      <c r="I1641" s="107" t="str">
        <f>VLOOKUP(B1641,辅助信息!E:I,3,FALSE)</f>
        <v>（五冶钢构宜宾高县月江镇建设项目）  四川省宜宾市高县月江镇刚记超市斜对面(还阳组团沪碳二期项目)</v>
      </c>
      <c r="J1641" s="107" t="str">
        <f>VLOOKUP(B1641,辅助信息!E:I,4,FALSE)</f>
        <v>张朝亮</v>
      </c>
      <c r="K1641" s="107">
        <f>VLOOKUP(J1641,辅助信息!H:I,2,FALSE)</f>
        <v>15228205853</v>
      </c>
      <c r="L1641" s="109" t="str">
        <f>VLOOKUP(B1641,辅助信息!E:J,6,FALSE)</f>
        <v>提前联系到场规格</v>
      </c>
      <c r="M1641" s="79">
        <v>45804</v>
      </c>
      <c r="O1641" s="49">
        <f ca="1" t="shared" si="87"/>
        <v>0</v>
      </c>
      <c r="P1641" s="49">
        <f ca="1" t="shared" si="88"/>
        <v>32</v>
      </c>
      <c r="Q1641" s="50" t="str">
        <f>VLOOKUP(B1641,辅助信息!E:M,9,FALSE)</f>
        <v>ZTWM-CDGS-XS-2024-0169-中冶西部钢构-宜宾市南溪区幸福路东路,高县月江镇建设项目</v>
      </c>
      <c r="R1641" s="50" t="str">
        <f>_xlfn._xlws.FILTER(辅助信息!D:D,辅助信息!E:E=B1641)</f>
        <v>五冶钢构-宜宾市南溪区高县月江镇建设项目</v>
      </c>
    </row>
    <row r="1642" hidden="1" spans="2:18">
      <c r="B1642" s="28" t="s">
        <v>106</v>
      </c>
      <c r="C1642" s="58">
        <v>45803</v>
      </c>
      <c r="D1642" s="107" t="str">
        <f>VLOOKUP(B1642,辅助信息!E:K,7,FALSE)</f>
        <v>JWDDCD2024101600133</v>
      </c>
      <c r="E1642" s="107" t="str">
        <f>VLOOKUP(F1642,辅助信息!A:B,2,FALSE)</f>
        <v>螺纹钢</v>
      </c>
      <c r="F1642" s="28" t="s">
        <v>28</v>
      </c>
      <c r="G1642" s="24">
        <v>12</v>
      </c>
      <c r="H1642" s="108">
        <f>_xlfn.XLOOKUP(C1642&amp;F1642&amp;I1642&amp;J1642,'[1]2025年已发货'!$F:$F&amp;'[1]2025年已发货'!$C:$C&amp;'[1]2025年已发货'!$G:$G&amp;'[1]2025年已发货'!$H:$H,'[1]2025年已发货'!$E:$E,"未发货")</f>
        <v>12</v>
      </c>
      <c r="I1642" s="107" t="str">
        <f>VLOOKUP(B1642,辅助信息!E:I,3,FALSE)</f>
        <v>（五冶钢构宜宾高县月江镇建设项目）  四川省宜宾市高县月江镇刚记超市斜对面(还阳组团沪碳二期项目)</v>
      </c>
      <c r="J1642" s="107" t="str">
        <f>VLOOKUP(B1642,辅助信息!E:I,4,FALSE)</f>
        <v>张朝亮</v>
      </c>
      <c r="K1642" s="107">
        <f>VLOOKUP(J1642,辅助信息!H:I,2,FALSE)</f>
        <v>15228205853</v>
      </c>
      <c r="L1642" s="109" t="str">
        <f>VLOOKUP(B1642,辅助信息!E:J,6,FALSE)</f>
        <v>提前联系到场规格</v>
      </c>
      <c r="M1642" s="79">
        <v>45804</v>
      </c>
      <c r="O1642" s="49">
        <f ca="1" t="shared" si="87"/>
        <v>0</v>
      </c>
      <c r="P1642" s="49">
        <f ca="1" t="shared" si="88"/>
        <v>32</v>
      </c>
      <c r="Q1642" s="50" t="str">
        <f>VLOOKUP(B1642,辅助信息!E:M,9,FALSE)</f>
        <v>ZTWM-CDGS-XS-2024-0169-中冶西部钢构-宜宾市南溪区幸福路东路,高县月江镇建设项目</v>
      </c>
      <c r="R1642" s="50" t="str">
        <f>_xlfn._xlws.FILTER(辅助信息!D:D,辅助信息!E:E=B1642)</f>
        <v>五冶钢构-宜宾市南溪区高县月江镇建设项目</v>
      </c>
    </row>
    <row r="1643" hidden="1" spans="2:18">
      <c r="B1643" s="28" t="s">
        <v>106</v>
      </c>
      <c r="C1643" s="58">
        <v>45803</v>
      </c>
      <c r="D1643" s="107" t="str">
        <f>VLOOKUP(B1643,辅助信息!E:K,7,FALSE)</f>
        <v>JWDDCD2024101600133</v>
      </c>
      <c r="E1643" s="107" t="str">
        <f>VLOOKUP(F1643,辅助信息!A:B,2,FALSE)</f>
        <v>螺纹钢</v>
      </c>
      <c r="F1643" s="28" t="s">
        <v>18</v>
      </c>
      <c r="G1643" s="24">
        <v>6</v>
      </c>
      <c r="H1643" s="108">
        <f>_xlfn.XLOOKUP(C1643&amp;F1643&amp;I1643&amp;J1643,'[1]2025年已发货'!$F:$F&amp;'[1]2025年已发货'!$C:$C&amp;'[1]2025年已发货'!$G:$G&amp;'[1]2025年已发货'!$H:$H,'[1]2025年已发货'!$E:$E,"未发货")</f>
        <v>6</v>
      </c>
      <c r="I1643" s="107" t="str">
        <f>VLOOKUP(B1643,辅助信息!E:I,3,FALSE)</f>
        <v>（五冶钢构宜宾高县月江镇建设项目）  四川省宜宾市高县月江镇刚记超市斜对面(还阳组团沪碳二期项目)</v>
      </c>
      <c r="J1643" s="107" t="str">
        <f>VLOOKUP(B1643,辅助信息!E:I,4,FALSE)</f>
        <v>张朝亮</v>
      </c>
      <c r="K1643" s="107">
        <f>VLOOKUP(J1643,辅助信息!H:I,2,FALSE)</f>
        <v>15228205853</v>
      </c>
      <c r="L1643" s="109" t="str">
        <f>VLOOKUP(B1643,辅助信息!E:J,6,FALSE)</f>
        <v>提前联系到场规格</v>
      </c>
      <c r="M1643" s="79">
        <v>45804</v>
      </c>
      <c r="O1643" s="49">
        <f ca="1" t="shared" si="87"/>
        <v>0</v>
      </c>
      <c r="P1643" s="49">
        <f ca="1" t="shared" si="88"/>
        <v>32</v>
      </c>
      <c r="Q1643" s="50" t="str">
        <f>VLOOKUP(B1643,辅助信息!E:M,9,FALSE)</f>
        <v>ZTWM-CDGS-XS-2024-0169-中冶西部钢构-宜宾市南溪区幸福路东路,高县月江镇建设项目</v>
      </c>
      <c r="R1643" s="50" t="str">
        <f>_xlfn._xlws.FILTER(辅助信息!D:D,辅助信息!E:E=B1643)</f>
        <v>五冶钢构-宜宾市南溪区高县月江镇建设项目</v>
      </c>
    </row>
    <row r="1644" hidden="1" spans="1:18">
      <c r="A1644" s="80" t="s">
        <v>157</v>
      </c>
      <c r="B1644" s="110" t="s">
        <v>158</v>
      </c>
      <c r="C1644" s="58">
        <v>45803</v>
      </c>
      <c r="D1644" s="107" t="str">
        <f>VLOOKUP(B1644,辅助信息!E:K,7,FALSE)</f>
        <v>JWDDCD2025051800044</v>
      </c>
      <c r="E1644" s="107" t="str">
        <f>VLOOKUP(F1644,辅助信息!A:B,2,FALSE)</f>
        <v>高线</v>
      </c>
      <c r="F1644" s="28" t="s">
        <v>53</v>
      </c>
      <c r="G1644" s="24">
        <v>17</v>
      </c>
      <c r="H1644" s="108" t="str">
        <f>_xlfn.XLOOKUP(C1644&amp;F1644&amp;I1644&amp;J1644,'[1]2025年已发货'!$F:$F&amp;'[1]2025年已发货'!$C:$C&amp;'[1]2025年已发货'!$G:$G&amp;'[1]2025年已发货'!$H:$H,'[1]2025年已发货'!$E:$E,"未发货")</f>
        <v>未发货</v>
      </c>
      <c r="I1644" s="107" t="str">
        <f>VLOOKUP(B1644,辅助信息!E:I,3,FALSE)</f>
        <v>(五冶建设龙泉芙蓉花语项目-2地块)龙泉驿区北川路双堰塘钓鱼东100米(北川路)</v>
      </c>
      <c r="J1644" s="107" t="str">
        <f>VLOOKUP(B1644,辅助信息!E:I,4,FALSE)</f>
        <v>白燕军</v>
      </c>
      <c r="K1644" s="107">
        <f>VLOOKUP(J1644,辅助信息!H:I,2,FALSE)</f>
        <v>15982002377</v>
      </c>
      <c r="L1644" s="109" t="str">
        <f>VLOOKUP(B1644,辅助信息!E:J,6,FALSE)</f>
        <v>五冶建设送货单,4份材质书,锈货不收，项目名称：中冶成勘-成都安置房项目，装货前联系收货人核实到场规格,没提前告知进场规格现场不给予接收</v>
      </c>
      <c r="M1644" s="79">
        <v>45803</v>
      </c>
      <c r="O1644" s="49">
        <f ca="1" t="shared" si="87"/>
        <v>0</v>
      </c>
      <c r="P1644" s="49">
        <f ca="1" t="shared" si="88"/>
        <v>33</v>
      </c>
      <c r="Q1644" s="50" t="str">
        <f>VLOOKUP(B1644,辅助信息!E:M,9,FALSE)</f>
        <v>ZTWM-CDGS-XS-2025-0073-五冶天府-成都怡心湖片区及龙泉驿医院等项目</v>
      </c>
      <c r="R1644" s="50" t="str">
        <f>_xlfn._xlws.FILTER(辅助信息!D:D,辅助信息!E:E=B1644)</f>
        <v>五冶建设成都怡心湖片区及龙泉驿医院等项目</v>
      </c>
    </row>
    <row r="1645" hidden="1" spans="1:18">
      <c r="A1645" s="80"/>
      <c r="B1645" s="110" t="s">
        <v>158</v>
      </c>
      <c r="C1645" s="58">
        <v>45803</v>
      </c>
      <c r="D1645" s="107" t="str">
        <f>VLOOKUP(B1645,辅助信息!E:K,7,FALSE)</f>
        <v>JWDDCD2025051800044</v>
      </c>
      <c r="E1645" s="107" t="str">
        <f>VLOOKUP(F1645,辅助信息!A:B,2,FALSE)</f>
        <v>螺纹钢</v>
      </c>
      <c r="F1645" s="28" t="s">
        <v>32</v>
      </c>
      <c r="G1645" s="24">
        <v>10</v>
      </c>
      <c r="H1645" s="108" t="str">
        <f>_xlfn.XLOOKUP(C1645&amp;F1645&amp;I1645&amp;J1645,'[1]2025年已发货'!$F:$F&amp;'[1]2025年已发货'!$C:$C&amp;'[1]2025年已发货'!$G:$G&amp;'[1]2025年已发货'!$H:$H,'[1]2025年已发货'!$E:$E,"未发货")</f>
        <v>未发货</v>
      </c>
      <c r="I1645" s="107" t="str">
        <f>VLOOKUP(B1645,辅助信息!E:I,3,FALSE)</f>
        <v>(五冶建设龙泉芙蓉花语项目-2地块)龙泉驿区北川路双堰塘钓鱼东100米(北川路)</v>
      </c>
      <c r="J1645" s="107" t="str">
        <f>VLOOKUP(B1645,辅助信息!E:I,4,FALSE)</f>
        <v>白燕军</v>
      </c>
      <c r="K1645" s="107">
        <f>VLOOKUP(J1645,辅助信息!H:I,2,FALSE)</f>
        <v>15982002377</v>
      </c>
      <c r="L1645" s="109" t="str">
        <f>VLOOKUP(B1645,辅助信息!E:J,6,FALSE)</f>
        <v>五冶建设送货单,4份材质书,锈货不收，项目名称：中冶成勘-成都安置房项目，装货前联系收货人核实到场规格,没提前告知进场规格现场不给予接收</v>
      </c>
      <c r="M1645" s="79">
        <v>45803</v>
      </c>
      <c r="O1645" s="49">
        <f ca="1" t="shared" si="87"/>
        <v>0</v>
      </c>
      <c r="P1645" s="49">
        <f ca="1" t="shared" si="88"/>
        <v>33</v>
      </c>
      <c r="Q1645" s="50" t="str">
        <f>VLOOKUP(B1645,辅助信息!E:M,9,FALSE)</f>
        <v>ZTWM-CDGS-XS-2025-0073-五冶天府-成都怡心湖片区及龙泉驿医院等项目</v>
      </c>
      <c r="R1645" s="50" t="str">
        <f>_xlfn._xlws.FILTER(辅助信息!D:D,辅助信息!E:E=B1645)</f>
        <v>五冶建设成都怡心湖片区及龙泉驿医院等项目</v>
      </c>
    </row>
    <row r="1646" hidden="1" spans="2:18">
      <c r="B1646" s="28" t="s">
        <v>31</v>
      </c>
      <c r="C1646" s="58">
        <v>45803</v>
      </c>
      <c r="D1646" s="107" t="str">
        <f>VLOOKUP(B1646,辅助信息!E:K,7,FALSE)</f>
        <v>JWDDCD2024121000136</v>
      </c>
      <c r="E1646" s="107" t="str">
        <f>VLOOKUP(F1646,辅助信息!A:B,2,FALSE)</f>
        <v>高线</v>
      </c>
      <c r="F1646" s="28" t="s">
        <v>57</v>
      </c>
      <c r="G1646" s="24">
        <v>2.5</v>
      </c>
      <c r="H1646" s="108">
        <f>_xlfn.XLOOKUP(C1646&amp;F1646&amp;I1646&amp;J1646,'[1]2025年已发货'!$F:$F&amp;'[1]2025年已发货'!$C:$C&amp;'[1]2025年已发货'!$G:$G&amp;'[1]2025年已发货'!$H:$H,'[1]2025年已发货'!$E:$E,"未发货")</f>
        <v>2.5</v>
      </c>
      <c r="I1646" s="107" t="str">
        <f>VLOOKUP(B1646,辅助信息!E:I,3,FALSE)</f>
        <v>（四川商建-射洪城乡一体化项目）遂宁市射洪市忠新幼儿园北侧约220米新溪小区</v>
      </c>
      <c r="J1646" s="107" t="str">
        <f>VLOOKUP(B1646,辅助信息!E:I,4,FALSE)</f>
        <v>柏子刚</v>
      </c>
      <c r="K1646" s="107">
        <f>VLOOKUP(J1646,辅助信息!H:I,2,FALSE)</f>
        <v>15692885305</v>
      </c>
      <c r="L1646" s="109" t="str">
        <f>VLOOKUP(B1646,辅助信息!E:J,6,FALSE)</f>
        <v>提前联系到场规格及数量</v>
      </c>
      <c r="M1646" s="79">
        <v>45804</v>
      </c>
      <c r="O1646" s="49">
        <f ca="1" t="shared" si="87"/>
        <v>0</v>
      </c>
      <c r="P1646" s="49">
        <f ca="1" t="shared" si="88"/>
        <v>32</v>
      </c>
      <c r="Q1646" s="50" t="str">
        <f>VLOOKUP(B1646,辅助信息!E:M,9,FALSE)</f>
        <v>ZTWM-CDGS-XS-2024-0179-四川商投-射洪城乡一体化建设项目</v>
      </c>
      <c r="R1646" s="50" t="str">
        <f>_xlfn._xlws.FILTER(辅助信息!D:D,辅助信息!E:E=B1646)</f>
        <v>四川商建
射洪城乡一体化项目</v>
      </c>
    </row>
    <row r="1647" hidden="1" spans="2:18">
      <c r="B1647" s="28" t="s">
        <v>31</v>
      </c>
      <c r="C1647" s="58">
        <v>45803</v>
      </c>
      <c r="D1647" s="107" t="str">
        <f>VLOOKUP(B1647,辅助信息!E:K,7,FALSE)</f>
        <v>JWDDCD2024121000136</v>
      </c>
      <c r="E1647" s="107" t="str">
        <f>VLOOKUP(F1647,辅助信息!A:B,2,FALSE)</f>
        <v>高线</v>
      </c>
      <c r="F1647" s="28" t="s">
        <v>53</v>
      </c>
      <c r="G1647" s="24">
        <v>7.5</v>
      </c>
      <c r="H1647" s="108">
        <f>_xlfn.XLOOKUP(C1647&amp;F1647&amp;I1647&amp;J1647,'[1]2025年已发货'!$F:$F&amp;'[1]2025年已发货'!$C:$C&amp;'[1]2025年已发货'!$G:$G&amp;'[1]2025年已发货'!$H:$H,'[1]2025年已发货'!$E:$E,"未发货")</f>
        <v>7.5</v>
      </c>
      <c r="I1647" s="107" t="str">
        <f>VLOOKUP(B1647,辅助信息!E:I,3,FALSE)</f>
        <v>（四川商建-射洪城乡一体化项目）遂宁市射洪市忠新幼儿园北侧约220米新溪小区</v>
      </c>
      <c r="J1647" s="107" t="str">
        <f>VLOOKUP(B1647,辅助信息!E:I,4,FALSE)</f>
        <v>柏子刚</v>
      </c>
      <c r="K1647" s="107">
        <f>VLOOKUP(J1647,辅助信息!H:I,2,FALSE)</f>
        <v>15692885305</v>
      </c>
      <c r="L1647" s="109" t="str">
        <f>VLOOKUP(B1647,辅助信息!E:J,6,FALSE)</f>
        <v>提前联系到场规格及数量</v>
      </c>
      <c r="M1647" s="79">
        <v>45804</v>
      </c>
      <c r="O1647" s="49">
        <f ca="1" t="shared" si="87"/>
        <v>0</v>
      </c>
      <c r="P1647" s="49">
        <f ca="1" t="shared" si="88"/>
        <v>32</v>
      </c>
      <c r="Q1647" s="50" t="str">
        <f>VLOOKUP(B1647,辅助信息!E:M,9,FALSE)</f>
        <v>ZTWM-CDGS-XS-2024-0179-四川商投-射洪城乡一体化建设项目</v>
      </c>
      <c r="R1647" s="50" t="str">
        <f>_xlfn._xlws.FILTER(辅助信息!D:D,辅助信息!E:E=B1647)</f>
        <v>四川商建
射洪城乡一体化项目</v>
      </c>
    </row>
    <row r="1648" hidden="1" spans="2:18">
      <c r="B1648" s="28" t="s">
        <v>31</v>
      </c>
      <c r="C1648" s="58">
        <v>45803</v>
      </c>
      <c r="D1648" s="107" t="str">
        <f>VLOOKUP(B1648,辅助信息!E:K,7,FALSE)</f>
        <v>JWDDCD2024121000136</v>
      </c>
      <c r="E1648" s="107" t="str">
        <f>VLOOKUP(F1648,辅助信息!A:B,2,FALSE)</f>
        <v>高线</v>
      </c>
      <c r="F1648" s="28" t="s">
        <v>51</v>
      </c>
      <c r="G1648" s="24">
        <v>7.5</v>
      </c>
      <c r="H1648" s="108">
        <f>_xlfn.XLOOKUP(C1648&amp;F1648&amp;I1648&amp;J1648,'[1]2025年已发货'!$F:$F&amp;'[1]2025年已发货'!$C:$C&amp;'[1]2025年已发货'!$G:$G&amp;'[1]2025年已发货'!$H:$H,'[1]2025年已发货'!$E:$E,"未发货")</f>
        <v>7.5</v>
      </c>
      <c r="I1648" s="107" t="str">
        <f>VLOOKUP(B1648,辅助信息!E:I,3,FALSE)</f>
        <v>（四川商建-射洪城乡一体化项目）遂宁市射洪市忠新幼儿园北侧约220米新溪小区</v>
      </c>
      <c r="J1648" s="107" t="str">
        <f>VLOOKUP(B1648,辅助信息!E:I,4,FALSE)</f>
        <v>柏子刚</v>
      </c>
      <c r="K1648" s="107">
        <f>VLOOKUP(J1648,辅助信息!H:I,2,FALSE)</f>
        <v>15692885305</v>
      </c>
      <c r="L1648" s="109" t="str">
        <f>VLOOKUP(B1648,辅助信息!E:J,6,FALSE)</f>
        <v>提前联系到场规格及数量</v>
      </c>
      <c r="M1648" s="79">
        <v>45804</v>
      </c>
      <c r="O1648" s="49">
        <f ca="1" t="shared" si="87"/>
        <v>0</v>
      </c>
      <c r="P1648" s="49">
        <f ca="1" t="shared" si="88"/>
        <v>32</v>
      </c>
      <c r="Q1648" s="50" t="str">
        <f>VLOOKUP(B1648,辅助信息!E:M,9,FALSE)</f>
        <v>ZTWM-CDGS-XS-2024-0179-四川商投-射洪城乡一体化建设项目</v>
      </c>
      <c r="R1648" s="50" t="str">
        <f>_xlfn._xlws.FILTER(辅助信息!D:D,辅助信息!E:E=B1648)</f>
        <v>四川商建
射洪城乡一体化项目</v>
      </c>
    </row>
    <row r="1649" hidden="1" spans="2:18">
      <c r="B1649" s="28" t="s">
        <v>31</v>
      </c>
      <c r="C1649" s="58">
        <v>45803</v>
      </c>
      <c r="D1649" s="107" t="str">
        <f>VLOOKUP(B1649,辅助信息!E:K,7,FALSE)</f>
        <v>JWDDCD2024121000136</v>
      </c>
      <c r="E1649" s="107" t="str">
        <f>VLOOKUP(F1649,辅助信息!A:B,2,FALSE)</f>
        <v>盘螺</v>
      </c>
      <c r="F1649" s="28" t="s">
        <v>49</v>
      </c>
      <c r="G1649" s="24">
        <v>18</v>
      </c>
      <c r="H1649" s="108">
        <f>_xlfn.XLOOKUP(C1649&amp;F1649&amp;I1649&amp;J1649,'[1]2025年已发货'!$F:$F&amp;'[1]2025年已发货'!$C:$C&amp;'[1]2025年已发货'!$G:$G&amp;'[1]2025年已发货'!$H:$H,'[1]2025年已发货'!$E:$E,"未发货")</f>
        <v>18</v>
      </c>
      <c r="I1649" s="107" t="str">
        <f>VLOOKUP(B1649,辅助信息!E:I,3,FALSE)</f>
        <v>（四川商建-射洪城乡一体化项目）遂宁市射洪市忠新幼儿园北侧约220米新溪小区</v>
      </c>
      <c r="J1649" s="107" t="str">
        <f>VLOOKUP(B1649,辅助信息!E:I,4,FALSE)</f>
        <v>柏子刚</v>
      </c>
      <c r="K1649" s="107">
        <f>VLOOKUP(J1649,辅助信息!H:I,2,FALSE)</f>
        <v>15692885305</v>
      </c>
      <c r="L1649" s="109" t="str">
        <f>VLOOKUP(B1649,辅助信息!E:J,6,FALSE)</f>
        <v>提前联系到场规格及数量</v>
      </c>
      <c r="M1649" s="79">
        <v>45804</v>
      </c>
      <c r="O1649" s="49">
        <f ca="1" t="shared" si="87"/>
        <v>0</v>
      </c>
      <c r="P1649" s="49">
        <f ca="1" t="shared" si="88"/>
        <v>32</v>
      </c>
      <c r="Q1649" s="50" t="str">
        <f>VLOOKUP(B1649,辅助信息!E:M,9,FALSE)</f>
        <v>ZTWM-CDGS-XS-2024-0179-四川商投-射洪城乡一体化建设项目</v>
      </c>
      <c r="R1649" s="50" t="str">
        <f>_xlfn._xlws.FILTER(辅助信息!D:D,辅助信息!E:E=B1649)</f>
        <v>四川商建
射洪城乡一体化项目</v>
      </c>
    </row>
    <row r="1650" hidden="1" spans="2:17">
      <c r="B1650" s="28" t="s">
        <v>81</v>
      </c>
      <c r="C1650" s="58">
        <v>45803</v>
      </c>
      <c r="D1650" s="107" t="str">
        <f>VLOOKUP(B1650,辅助信息!E:K,7,FALSE)</f>
        <v>JWDDCD2025060900080</v>
      </c>
      <c r="E1650" s="107" t="str">
        <f>VLOOKUP(F1650,辅助信息!A:B,2,FALSE)</f>
        <v>盘螺</v>
      </c>
      <c r="F1650" s="28" t="s">
        <v>49</v>
      </c>
      <c r="G1650" s="24">
        <v>10</v>
      </c>
      <c r="H1650" s="108">
        <f>_xlfn.XLOOKUP(C1650&amp;F1650&amp;I1650&amp;J1650,'[1]2025年已发货'!$F:$F&amp;'[1]2025年已发货'!$C:$C&amp;'[1]2025年已发货'!$G:$G&amp;'[1]2025年已发货'!$H:$H,'[1]2025年已发货'!$E:$E,"未发货")</f>
        <v>10</v>
      </c>
      <c r="I1650" s="107" t="str">
        <f>VLOOKUP(B1650,辅助信息!E:I,3,FALSE)</f>
        <v>（华西简阳西城嘉苑）四川省成都市简阳市简城街道高屋村</v>
      </c>
      <c r="J1650" s="107" t="str">
        <f>VLOOKUP(B1650,辅助信息!E:I,4,FALSE)</f>
        <v>张瀚镭</v>
      </c>
      <c r="K1650" s="107">
        <f>VLOOKUP(J1650,辅助信息!H:I,2,FALSE)</f>
        <v>15884666220</v>
      </c>
      <c r="L1650" s="109" t="str">
        <f>VLOOKUP(B1650,辅助信息!E:J,6,FALSE)</f>
        <v>优先威钢发货,我方卸车,新老国标钢厂不加价可直发，因陕钢多次出现磅差，项目拒绝使用</v>
      </c>
      <c r="M1650" s="79">
        <v>45799</v>
      </c>
      <c r="O1650" s="49">
        <f ca="1" t="shared" si="87"/>
        <v>0</v>
      </c>
      <c r="P1650" s="49">
        <f ca="1" t="shared" si="88"/>
        <v>37</v>
      </c>
      <c r="Q1650" s="50" t="str">
        <f>VLOOKUP(B1650,辅助信息!E:M,9,FALSE)</f>
        <v>ZTWM-CDGS-XS-2024-0030-华西集采-简州大道</v>
      </c>
    </row>
    <row r="1651" hidden="1" spans="2:18">
      <c r="B1651" s="28" t="s">
        <v>81</v>
      </c>
      <c r="C1651" s="58">
        <v>45803</v>
      </c>
      <c r="D1651" s="107" t="str">
        <f>VLOOKUP(B1651,辅助信息!E:K,7,FALSE)</f>
        <v>JWDDCD2025060900080</v>
      </c>
      <c r="E1651" s="107" t="str">
        <f>VLOOKUP(F1651,辅助信息!A:B,2,FALSE)</f>
        <v>螺纹钢</v>
      </c>
      <c r="F1651" s="28" t="s">
        <v>30</v>
      </c>
      <c r="G1651" s="24">
        <v>25</v>
      </c>
      <c r="H1651" s="108">
        <f>_xlfn.XLOOKUP(C1651&amp;F1651&amp;I1651&amp;J1651,'[1]2025年已发货'!$F:$F&amp;'[1]2025年已发货'!$C:$C&amp;'[1]2025年已发货'!$G:$G&amp;'[1]2025年已发货'!$H:$H,'[1]2025年已发货'!$E:$E,"未发货")</f>
        <v>25</v>
      </c>
      <c r="I1651" s="107" t="str">
        <f>VLOOKUP(B1651,辅助信息!E:I,3,FALSE)</f>
        <v>（华西简阳西城嘉苑）四川省成都市简阳市简城街道高屋村</v>
      </c>
      <c r="J1651" s="107" t="str">
        <f>VLOOKUP(B1651,辅助信息!E:I,4,FALSE)</f>
        <v>张瀚镭</v>
      </c>
      <c r="K1651" s="107">
        <f>VLOOKUP(J1651,辅助信息!H:I,2,FALSE)</f>
        <v>15884666220</v>
      </c>
      <c r="L1651" s="109" t="str">
        <f>VLOOKUP(B1651,辅助信息!E:J,6,FALSE)</f>
        <v>优先威钢发货,我方卸车,新老国标钢厂不加价可直发，因陕钢多次出现磅差，项目拒绝使用</v>
      </c>
      <c r="M1651" s="79">
        <v>45807</v>
      </c>
      <c r="O1651" s="49">
        <f ca="1" t="shared" si="87"/>
        <v>0</v>
      </c>
      <c r="P1651" s="49">
        <f ca="1" t="shared" si="88"/>
        <v>29</v>
      </c>
      <c r="Q1651" s="50" t="str">
        <f>VLOOKUP(B1651,辅助信息!E:M,9,FALSE)</f>
        <v>ZTWM-CDGS-XS-2024-0030-华西集采-简州大道</v>
      </c>
      <c r="R1651" s="50" t="str">
        <f>_xlfn._xlws.FILTER(辅助信息!D:D,辅助信息!E:E=B1651)</f>
        <v>华西简阳西城嘉苑</v>
      </c>
    </row>
    <row r="1652" hidden="1" spans="2:18">
      <c r="B1652" s="28" t="s">
        <v>44</v>
      </c>
      <c r="C1652" s="58">
        <v>45803</v>
      </c>
      <c r="D1652" s="107" t="str">
        <f>VLOOKUP(B1652,辅助信息!E:K,7,FALSE)</f>
        <v>JWDDCD2025060600053</v>
      </c>
      <c r="E1652" s="107" t="str">
        <f>VLOOKUP(F1652,辅助信息!A:B,2,FALSE)</f>
        <v>盘螺</v>
      </c>
      <c r="F1652" s="28" t="s">
        <v>49</v>
      </c>
      <c r="G1652" s="24">
        <v>17.5</v>
      </c>
      <c r="H1652" s="108">
        <f>_xlfn.XLOOKUP(C1652&amp;F1652&amp;I1652&amp;J1652,'[1]2025年已发货'!$F:$F&amp;'[1]2025年已发货'!$C:$C&amp;'[1]2025年已发货'!$G:$G&amp;'[1]2025年已发货'!$H:$H,'[1]2025年已发货'!$E:$E,"未发货")</f>
        <v>17.5</v>
      </c>
      <c r="I1652" s="107" t="str">
        <f>VLOOKUP(B1652,辅助信息!E:I,3,FALSE)</f>
        <v>（华西酒城南）成都市武侯区火车南站西路8号酒城南项目</v>
      </c>
      <c r="J1652" s="107" t="str">
        <f>VLOOKUP(B1652,辅助信息!E:I,4,FALSE)</f>
        <v>龙耀宇</v>
      </c>
      <c r="K1652" s="107">
        <f>VLOOKUP(J1652,辅助信息!H:I,2,FALSE)</f>
        <v>18384145895</v>
      </c>
      <c r="L1652" s="109" t="str">
        <f>VLOOKUP(B1652,辅助信息!E:J,6,FALSE)</f>
        <v>对方卸车</v>
      </c>
      <c r="M1652" s="79">
        <v>45804</v>
      </c>
      <c r="O1652" s="49">
        <f ca="1" t="shared" si="87"/>
        <v>0</v>
      </c>
      <c r="P1652" s="49">
        <f ca="1" t="shared" si="88"/>
        <v>32</v>
      </c>
      <c r="Q1652" s="50" t="str">
        <f>VLOOKUP(B1652,辅助信息!E:M,9,FALSE)</f>
        <v>ZTWM-CDGS-XS-2024-0189-华西集采-酒城南项目</v>
      </c>
      <c r="R1652" s="50" t="str">
        <f>_xlfn._xlws.FILTER(辅助信息!D:D,辅助信息!E:E=B1652)</f>
        <v>华西酒城南</v>
      </c>
    </row>
    <row r="1653" hidden="1" spans="2:18">
      <c r="B1653" s="28" t="s">
        <v>44</v>
      </c>
      <c r="C1653" s="58">
        <v>45803</v>
      </c>
      <c r="D1653" s="107" t="str">
        <f>VLOOKUP(B1653,辅助信息!E:K,7,FALSE)</f>
        <v>JWDDCD2025060600053</v>
      </c>
      <c r="E1653" s="107" t="str">
        <f>VLOOKUP(F1653,辅助信息!A:B,2,FALSE)</f>
        <v>盘螺</v>
      </c>
      <c r="F1653" s="28" t="s">
        <v>41</v>
      </c>
      <c r="G1653" s="24">
        <v>2.5</v>
      </c>
      <c r="H1653" s="108">
        <f>_xlfn.XLOOKUP(C1653&amp;F1653&amp;I1653&amp;J1653,'[1]2025年已发货'!$F:$F&amp;'[1]2025年已发货'!$C:$C&amp;'[1]2025年已发货'!$G:$G&amp;'[1]2025年已发货'!$H:$H,'[1]2025年已发货'!$E:$E,"未发货")</f>
        <v>2.5</v>
      </c>
      <c r="I1653" s="107" t="str">
        <f>VLOOKUP(B1653,辅助信息!E:I,3,FALSE)</f>
        <v>（华西酒城南）成都市武侯区火车南站西路8号酒城南项目</v>
      </c>
      <c r="J1653" s="107" t="str">
        <f>VLOOKUP(B1653,辅助信息!E:I,4,FALSE)</f>
        <v>龙耀宇</v>
      </c>
      <c r="K1653" s="107">
        <f>VLOOKUP(J1653,辅助信息!H:I,2,FALSE)</f>
        <v>18384145895</v>
      </c>
      <c r="L1653" s="109" t="str">
        <f>VLOOKUP(B1653,辅助信息!E:J,6,FALSE)</f>
        <v>对方卸车</v>
      </c>
      <c r="M1653" s="79">
        <v>45804</v>
      </c>
      <c r="O1653" s="49">
        <f ca="1" t="shared" si="87"/>
        <v>0</v>
      </c>
      <c r="P1653" s="49">
        <f ca="1" t="shared" si="88"/>
        <v>32</v>
      </c>
      <c r="Q1653" s="50" t="str">
        <f>VLOOKUP(B1653,辅助信息!E:M,9,FALSE)</f>
        <v>ZTWM-CDGS-XS-2024-0189-华西集采-酒城南项目</v>
      </c>
      <c r="R1653" s="50" t="str">
        <f>_xlfn._xlws.FILTER(辅助信息!D:D,辅助信息!E:E=B1653)</f>
        <v>华西酒城南</v>
      </c>
    </row>
    <row r="1654" hidden="1" spans="2:18">
      <c r="B1654" s="28" t="s">
        <v>44</v>
      </c>
      <c r="C1654" s="58">
        <v>45803</v>
      </c>
      <c r="D1654" s="107" t="str">
        <f>VLOOKUP(B1654,辅助信息!E:K,7,FALSE)</f>
        <v>JWDDCD2025060600053</v>
      </c>
      <c r="E1654" s="107" t="str">
        <f>VLOOKUP(F1654,辅助信息!A:B,2,FALSE)</f>
        <v>盘螺</v>
      </c>
      <c r="F1654" s="28" t="s">
        <v>26</v>
      </c>
      <c r="G1654" s="24">
        <v>15</v>
      </c>
      <c r="H1654" s="108">
        <f>_xlfn.XLOOKUP(C1654&amp;F1654&amp;I1654&amp;J1654,'[1]2025年已发货'!$F:$F&amp;'[1]2025年已发货'!$C:$C&amp;'[1]2025年已发货'!$G:$G&amp;'[1]2025年已发货'!$H:$H,'[1]2025年已发货'!$E:$E,"未发货")</f>
        <v>15</v>
      </c>
      <c r="I1654" s="107" t="str">
        <f>VLOOKUP(B1654,辅助信息!E:I,3,FALSE)</f>
        <v>（华西酒城南）成都市武侯区火车南站西路8号酒城南项目</v>
      </c>
      <c r="J1654" s="107" t="str">
        <f>VLOOKUP(B1654,辅助信息!E:I,4,FALSE)</f>
        <v>龙耀宇</v>
      </c>
      <c r="K1654" s="107">
        <f>VLOOKUP(J1654,辅助信息!H:I,2,FALSE)</f>
        <v>18384145895</v>
      </c>
      <c r="L1654" s="109" t="str">
        <f>VLOOKUP(B1654,辅助信息!E:J,6,FALSE)</f>
        <v>对方卸车</v>
      </c>
      <c r="M1654" s="79">
        <v>45804</v>
      </c>
      <c r="O1654" s="49">
        <f ca="1" t="shared" si="87"/>
        <v>0</v>
      </c>
      <c r="P1654" s="49">
        <f ca="1" t="shared" si="88"/>
        <v>32</v>
      </c>
      <c r="Q1654" s="50" t="str">
        <f>VLOOKUP(B1654,辅助信息!E:M,9,FALSE)</f>
        <v>ZTWM-CDGS-XS-2024-0189-华西集采-酒城南项目</v>
      </c>
      <c r="R1654" s="50" t="str">
        <f>_xlfn._xlws.FILTER(辅助信息!D:D,辅助信息!E:E=B1654)</f>
        <v>华西酒城南</v>
      </c>
    </row>
    <row r="1655" hidden="1" spans="2:18">
      <c r="B1655" s="28" t="s">
        <v>151</v>
      </c>
      <c r="C1655" s="58">
        <v>45803</v>
      </c>
      <c r="D1655" s="107" t="str">
        <f>VLOOKUP(B1655,辅助信息!E:K,7,FALSE)</f>
        <v>JWDDCD2025051000019</v>
      </c>
      <c r="E1655" s="107" t="str">
        <f>VLOOKUP(F1655,辅助信息!A:B,2,FALSE)</f>
        <v>螺纹钢</v>
      </c>
      <c r="F1655" s="28" t="s">
        <v>27</v>
      </c>
      <c r="G1655" s="24">
        <v>3</v>
      </c>
      <c r="H1655" s="108">
        <f>_xlfn.XLOOKUP(C1655&amp;F1655&amp;I1655&amp;J1655,'[1]2025年已发货'!$F:$F&amp;'[1]2025年已发货'!$C:$C&amp;'[1]2025年已发货'!$G:$G&amp;'[1]2025年已发货'!$H:$H,'[1]2025年已发货'!$E:$E,"未发货")</f>
        <v>3</v>
      </c>
      <c r="I1655" s="107" t="str">
        <f>VLOOKUP(B1655,辅助信息!E:I,3,FALSE)</f>
        <v>(五冶钢构医学科学产业园建设项目房建一部-四标（3-7）)四川省南充市顺庆区搬罾街道学府大道二段</v>
      </c>
      <c r="J1655" s="107" t="str">
        <f>VLOOKUP(B1655,辅助信息!E:I,4,FALSE)</f>
        <v>胡泽宇</v>
      </c>
      <c r="K1655" s="107">
        <f>VLOOKUP(J1655,辅助信息!H:I,2,FALSE)</f>
        <v>18141337338</v>
      </c>
      <c r="L1655" s="109" t="str">
        <f>VLOOKUP(B1655,辅助信息!E:J,6,FALSE)</f>
        <v>送货单：送货单位：南充思临新材料科技有限公司,收货单位：五冶集团川北(南充)建设有限公司,项目名称：南充医学科学产业园,送货车型13米,装货前联系收货人核实到场规格</v>
      </c>
      <c r="M1655" s="79">
        <v>45804</v>
      </c>
      <c r="O1655" s="49">
        <f ca="1" t="shared" ref="O1655:O1664" si="89">IF(OR(M1655="",N1655&lt;&gt;""),"",MAX(M1655-TODAY(),0))</f>
        <v>0</v>
      </c>
      <c r="P1655" s="49">
        <f ca="1" t="shared" ref="P1655:P1664" si="90">IF(M1655="","",IF(N1655&lt;&gt;"",MAX(N1655-M1655,0),IF(TODAY()&gt;M1655,TODAY()-M1655,0)))</f>
        <v>32</v>
      </c>
      <c r="Q1655" s="50" t="str">
        <f>VLOOKUP(B1655,辅助信息!E:M,9,FALSE)</f>
        <v>ZTWM-CDGS-XS-2024-0248-五冶钢构-南充市医学院项目</v>
      </c>
      <c r="R1655" s="50" t="str">
        <f>_xlfn._xlws.FILTER(辅助信息!D:D,辅助信息!E:E=B1655)</f>
        <v>五冶钢构南充医学科学产业园建设项目</v>
      </c>
    </row>
    <row r="1656" hidden="1" spans="2:18">
      <c r="B1656" s="28" t="s">
        <v>151</v>
      </c>
      <c r="C1656" s="58">
        <v>45803</v>
      </c>
      <c r="D1656" s="107" t="str">
        <f>VLOOKUP(B1656,辅助信息!E:K,7,FALSE)</f>
        <v>JWDDCD2025051000019</v>
      </c>
      <c r="E1656" s="107" t="str">
        <f>VLOOKUP(F1656,辅助信息!A:B,2,FALSE)</f>
        <v>螺纹钢</v>
      </c>
      <c r="F1656" s="28" t="s">
        <v>19</v>
      </c>
      <c r="G1656" s="24">
        <v>30</v>
      </c>
      <c r="H1656" s="108">
        <f>_xlfn.XLOOKUP(C1656&amp;F1656&amp;I1656&amp;J1656,'[1]2025年已发货'!$F:$F&amp;'[1]2025年已发货'!$C:$C&amp;'[1]2025年已发货'!$G:$G&amp;'[1]2025年已发货'!$H:$H,'[1]2025年已发货'!$E:$E,"未发货")</f>
        <v>30</v>
      </c>
      <c r="I1656" s="107" t="str">
        <f>VLOOKUP(B1656,辅助信息!E:I,3,FALSE)</f>
        <v>(五冶钢构医学科学产业园建设项目房建一部-四标（3-7）)四川省南充市顺庆区搬罾街道学府大道二段</v>
      </c>
      <c r="J1656" s="107" t="str">
        <f>VLOOKUP(B1656,辅助信息!E:I,4,FALSE)</f>
        <v>胡泽宇</v>
      </c>
      <c r="K1656" s="107">
        <f>VLOOKUP(J1656,辅助信息!H:I,2,FALSE)</f>
        <v>18141337338</v>
      </c>
      <c r="L1656" s="109" t="str">
        <f>VLOOKUP(B1656,辅助信息!E:J,6,FALSE)</f>
        <v>送货单：送货单位：南充思临新材料科技有限公司,收货单位：五冶集团川北(南充)建设有限公司,项目名称：南充医学科学产业园,送货车型13米,装货前联系收货人核实到场规格</v>
      </c>
      <c r="M1656" s="79">
        <v>45804</v>
      </c>
      <c r="O1656" s="49">
        <f ca="1" t="shared" si="89"/>
        <v>0</v>
      </c>
      <c r="P1656" s="49">
        <f ca="1" t="shared" si="90"/>
        <v>32</v>
      </c>
      <c r="Q1656" s="50" t="str">
        <f>VLOOKUP(B1656,辅助信息!E:M,9,FALSE)</f>
        <v>ZTWM-CDGS-XS-2024-0248-五冶钢构-南充市医学院项目</v>
      </c>
      <c r="R1656" s="50" t="str">
        <f>_xlfn._xlws.FILTER(辅助信息!D:D,辅助信息!E:E=B1656)</f>
        <v>五冶钢构南充医学科学产业园建设项目</v>
      </c>
    </row>
    <row r="1657" hidden="1" spans="2:18">
      <c r="B1657" s="28" t="s">
        <v>151</v>
      </c>
      <c r="C1657" s="58">
        <v>45803</v>
      </c>
      <c r="D1657" s="107" t="str">
        <f>VLOOKUP(B1657,辅助信息!E:K,7,FALSE)</f>
        <v>JWDDCD2025051000019</v>
      </c>
      <c r="E1657" s="107" t="str">
        <f>VLOOKUP(F1657,辅助信息!A:B,2,FALSE)</f>
        <v>螺纹钢</v>
      </c>
      <c r="F1657" s="28" t="s">
        <v>32</v>
      </c>
      <c r="G1657" s="24">
        <v>3</v>
      </c>
      <c r="H1657" s="108">
        <f>_xlfn.XLOOKUP(C1657&amp;F1657&amp;I1657&amp;J1657,'[1]2025年已发货'!$F:$F&amp;'[1]2025年已发货'!$C:$C&amp;'[1]2025年已发货'!$G:$G&amp;'[1]2025年已发货'!$H:$H,'[1]2025年已发货'!$E:$E,"未发货")</f>
        <v>3</v>
      </c>
      <c r="I1657" s="107" t="str">
        <f>VLOOKUP(B1657,辅助信息!E:I,3,FALSE)</f>
        <v>(五冶钢构医学科学产业园建设项目房建一部-四标（3-7）)四川省南充市顺庆区搬罾街道学府大道二段</v>
      </c>
      <c r="J1657" s="107" t="str">
        <f>VLOOKUP(B1657,辅助信息!E:I,4,FALSE)</f>
        <v>胡泽宇</v>
      </c>
      <c r="K1657" s="107">
        <f>VLOOKUP(J1657,辅助信息!H:I,2,FALSE)</f>
        <v>18141337338</v>
      </c>
      <c r="L1657" s="109" t="str">
        <f>VLOOKUP(B1657,辅助信息!E:J,6,FALSE)</f>
        <v>送货单：送货单位：南充思临新材料科技有限公司,收货单位：五冶集团川北(南充)建设有限公司,项目名称：南充医学科学产业园,送货车型13米,装货前联系收货人核实到场规格</v>
      </c>
      <c r="M1657" s="79">
        <v>45804</v>
      </c>
      <c r="O1657" s="49">
        <f ca="1" t="shared" si="89"/>
        <v>0</v>
      </c>
      <c r="P1657" s="49">
        <f ca="1" t="shared" si="90"/>
        <v>32</v>
      </c>
      <c r="Q1657" s="50" t="str">
        <f>VLOOKUP(B1657,辅助信息!E:M,9,FALSE)</f>
        <v>ZTWM-CDGS-XS-2024-0248-五冶钢构-南充市医学院项目</v>
      </c>
      <c r="R1657" s="50" t="str">
        <f>_xlfn._xlws.FILTER(辅助信息!D:D,辅助信息!E:E=B1657)</f>
        <v>五冶钢构南充医学科学产业园建设项目</v>
      </c>
    </row>
    <row r="1658" hidden="1" spans="2:18">
      <c r="B1658" s="28" t="s">
        <v>159</v>
      </c>
      <c r="C1658" s="58">
        <v>45803</v>
      </c>
      <c r="D1658" s="107" t="str">
        <f>VLOOKUP(B1658,辅助信息!E:K,7,FALSE)</f>
        <v>JWDDCD2025052800131</v>
      </c>
      <c r="E1658" s="107" t="str">
        <f>VLOOKUP(F1658,辅助信息!A:B,2,FALSE)</f>
        <v>螺纹钢</v>
      </c>
      <c r="F1658" s="28" t="s">
        <v>66</v>
      </c>
      <c r="G1658" s="24">
        <v>9</v>
      </c>
      <c r="H1658" s="108" t="str">
        <f>_xlfn.XLOOKUP(C1658&amp;F1658&amp;I1658&amp;J1658,'[1]2025年已发货'!$F:$F&amp;'[1]2025年已发货'!$C:$C&amp;'[1]2025年已发货'!$G:$G&amp;'[1]2025年已发货'!$H:$H,'[1]2025年已发货'!$E:$E,"未发货")</f>
        <v>未发货</v>
      </c>
      <c r="I1658" s="107" t="str">
        <f>VLOOKUP(B1658,辅助信息!E:I,3,FALSE)</f>
        <v>（商投建工达州中医药科技园-3工区）达州市通川区达州中医药职业学院犀牛大道北段</v>
      </c>
      <c r="J1658" s="107" t="str">
        <f>VLOOKUP(B1658,辅助信息!E:I,4,FALSE)</f>
        <v>程黄刚</v>
      </c>
      <c r="K1658" s="107">
        <f>VLOOKUP(J1658,辅助信息!H:I,2,FALSE)</f>
        <v>15108211617</v>
      </c>
      <c r="L1658" s="109" t="str">
        <f>VLOOKUP(B1658,辅助信息!E:J,6,FALSE)</f>
        <v>控制炉批号！多了现场不收！,优先安排达钢,提前联系到场规格及数量</v>
      </c>
      <c r="M1658" s="79">
        <v>45806</v>
      </c>
      <c r="O1658" s="49">
        <f ca="1" t="shared" si="89"/>
        <v>0</v>
      </c>
      <c r="P1658" s="49">
        <f ca="1" t="shared" si="90"/>
        <v>30</v>
      </c>
      <c r="Q1658" s="50" t="str">
        <f>VLOOKUP(B1658,辅助信息!E:M,9,FALSE)</f>
        <v>ZTWM-CDGS-XS-2024-0134-商投建工达州中医药科技成果示范园项目</v>
      </c>
      <c r="R1658" s="50" t="str">
        <f>_xlfn._xlws.FILTER(辅助信息!D:D,辅助信息!E:E=B1658)</f>
        <v>商投建工达州中医药科技园</v>
      </c>
    </row>
    <row r="1659" hidden="1" spans="2:18">
      <c r="B1659" s="28" t="s">
        <v>159</v>
      </c>
      <c r="C1659" s="58">
        <v>45803</v>
      </c>
      <c r="D1659" s="107" t="str">
        <f>VLOOKUP(B1659,辅助信息!E:K,7,FALSE)</f>
        <v>JWDDCD2025052800131</v>
      </c>
      <c r="E1659" s="107" t="str">
        <f>VLOOKUP(F1659,辅助信息!A:B,2,FALSE)</f>
        <v>螺纹钢</v>
      </c>
      <c r="F1659" s="28" t="s">
        <v>82</v>
      </c>
      <c r="G1659" s="24">
        <v>6</v>
      </c>
      <c r="H1659" s="108" t="str">
        <f>_xlfn.XLOOKUP(C1659&amp;F1659&amp;I1659&amp;J1659,'[1]2025年已发货'!$F:$F&amp;'[1]2025年已发货'!$C:$C&amp;'[1]2025年已发货'!$G:$G&amp;'[1]2025年已发货'!$H:$H,'[1]2025年已发货'!$E:$E,"未发货")</f>
        <v>未发货</v>
      </c>
      <c r="I1659" s="107" t="str">
        <f>VLOOKUP(B1659,辅助信息!E:I,3,FALSE)</f>
        <v>（商投建工达州中医药科技园-3工区）达州市通川区达州中医药职业学院犀牛大道北段</v>
      </c>
      <c r="J1659" s="107" t="str">
        <f>VLOOKUP(B1659,辅助信息!E:I,4,FALSE)</f>
        <v>程黄刚</v>
      </c>
      <c r="K1659" s="107">
        <f>VLOOKUP(J1659,辅助信息!H:I,2,FALSE)</f>
        <v>15108211617</v>
      </c>
      <c r="L1659" s="109" t="str">
        <f>VLOOKUP(B1659,辅助信息!E:J,6,FALSE)</f>
        <v>控制炉批号！多了现场不收！,优先安排达钢,提前联系到场规格及数量</v>
      </c>
      <c r="M1659" s="79">
        <v>45806</v>
      </c>
      <c r="O1659" s="49">
        <f ca="1" t="shared" si="89"/>
        <v>0</v>
      </c>
      <c r="P1659" s="49">
        <f ca="1" t="shared" si="90"/>
        <v>30</v>
      </c>
      <c r="Q1659" s="50" t="str">
        <f>VLOOKUP(B1659,辅助信息!E:M,9,FALSE)</f>
        <v>ZTWM-CDGS-XS-2024-0134-商投建工达州中医药科技成果示范园项目</v>
      </c>
      <c r="R1659" s="50" t="str">
        <f>_xlfn._xlws.FILTER(辅助信息!D:D,辅助信息!E:E=B1659)</f>
        <v>商投建工达州中医药科技园</v>
      </c>
    </row>
    <row r="1660" hidden="1" spans="2:18">
      <c r="B1660" s="28" t="s">
        <v>159</v>
      </c>
      <c r="C1660" s="58">
        <v>45803</v>
      </c>
      <c r="D1660" s="107" t="str">
        <f>VLOOKUP(B1660,辅助信息!E:K,7,FALSE)</f>
        <v>JWDDCD2025052800131</v>
      </c>
      <c r="E1660" s="107" t="str">
        <f>VLOOKUP(F1660,辅助信息!A:B,2,FALSE)</f>
        <v>螺纹钢</v>
      </c>
      <c r="F1660" s="28" t="s">
        <v>45</v>
      </c>
      <c r="G1660" s="24">
        <v>6</v>
      </c>
      <c r="H1660" s="108" t="str">
        <f>_xlfn.XLOOKUP(C1660&amp;F1660&amp;I1660&amp;J1660,'[1]2025年已发货'!$F:$F&amp;'[1]2025年已发货'!$C:$C&amp;'[1]2025年已发货'!$G:$G&amp;'[1]2025年已发货'!$H:$H,'[1]2025年已发货'!$E:$E,"未发货")</f>
        <v>未发货</v>
      </c>
      <c r="I1660" s="107" t="str">
        <f>VLOOKUP(B1660,辅助信息!E:I,3,FALSE)</f>
        <v>（商投建工达州中医药科技园-3工区）达州市通川区达州中医药职业学院犀牛大道北段</v>
      </c>
      <c r="J1660" s="107" t="str">
        <f>VLOOKUP(B1660,辅助信息!E:I,4,FALSE)</f>
        <v>程黄刚</v>
      </c>
      <c r="K1660" s="107">
        <f>VLOOKUP(J1660,辅助信息!H:I,2,FALSE)</f>
        <v>15108211617</v>
      </c>
      <c r="L1660" s="109" t="str">
        <f>VLOOKUP(B1660,辅助信息!E:J,6,FALSE)</f>
        <v>控制炉批号！多了现场不收！,优先安排达钢,提前联系到场规格及数量</v>
      </c>
      <c r="M1660" s="79">
        <v>45806</v>
      </c>
      <c r="O1660" s="49">
        <f ca="1" t="shared" si="89"/>
        <v>0</v>
      </c>
      <c r="P1660" s="49">
        <f ca="1" t="shared" si="90"/>
        <v>30</v>
      </c>
      <c r="Q1660" s="50" t="str">
        <f>VLOOKUP(B1660,辅助信息!E:M,9,FALSE)</f>
        <v>ZTWM-CDGS-XS-2024-0134-商投建工达州中医药科技成果示范园项目</v>
      </c>
      <c r="R1660" s="50" t="str">
        <f>_xlfn._xlws.FILTER(辅助信息!D:D,辅助信息!E:E=B1660)</f>
        <v>商投建工达州中医药科技园</v>
      </c>
    </row>
    <row r="1661" hidden="1" spans="2:18">
      <c r="B1661" s="28" t="s">
        <v>159</v>
      </c>
      <c r="C1661" s="58">
        <v>45803</v>
      </c>
      <c r="D1661" s="107" t="str">
        <f>VLOOKUP(B1661,辅助信息!E:K,7,FALSE)</f>
        <v>JWDDCD2025052800131</v>
      </c>
      <c r="E1661" s="107" t="str">
        <f>VLOOKUP(F1661,辅助信息!A:B,2,FALSE)</f>
        <v>螺纹钢</v>
      </c>
      <c r="F1661" s="28" t="s">
        <v>21</v>
      </c>
      <c r="G1661" s="24">
        <v>6</v>
      </c>
      <c r="H1661" s="108" t="str">
        <f>_xlfn.XLOOKUP(C1661&amp;F1661&amp;I1661&amp;J1661,'[1]2025年已发货'!$F:$F&amp;'[1]2025年已发货'!$C:$C&amp;'[1]2025年已发货'!$G:$G&amp;'[1]2025年已发货'!$H:$H,'[1]2025年已发货'!$E:$E,"未发货")</f>
        <v>未发货</v>
      </c>
      <c r="I1661" s="107" t="str">
        <f>VLOOKUP(B1661,辅助信息!E:I,3,FALSE)</f>
        <v>（商投建工达州中医药科技园-3工区）达州市通川区达州中医药职业学院犀牛大道北段</v>
      </c>
      <c r="J1661" s="107" t="str">
        <f>VLOOKUP(B1661,辅助信息!E:I,4,FALSE)</f>
        <v>程黄刚</v>
      </c>
      <c r="K1661" s="107">
        <f>VLOOKUP(J1661,辅助信息!H:I,2,FALSE)</f>
        <v>15108211617</v>
      </c>
      <c r="L1661" s="109" t="str">
        <f>VLOOKUP(B1661,辅助信息!E:J,6,FALSE)</f>
        <v>控制炉批号！多了现场不收！,优先安排达钢,提前联系到场规格及数量</v>
      </c>
      <c r="M1661" s="79">
        <v>45806</v>
      </c>
      <c r="O1661" s="49">
        <f ca="1" t="shared" si="89"/>
        <v>0</v>
      </c>
      <c r="P1661" s="49">
        <f ca="1" t="shared" si="90"/>
        <v>30</v>
      </c>
      <c r="Q1661" s="50" t="str">
        <f>VLOOKUP(B1661,辅助信息!E:M,9,FALSE)</f>
        <v>ZTWM-CDGS-XS-2024-0134-商投建工达州中医药科技成果示范园项目</v>
      </c>
      <c r="R1661" s="50" t="str">
        <f>_xlfn._xlws.FILTER(辅助信息!D:D,辅助信息!E:E=B1661)</f>
        <v>商投建工达州中医药科技园</v>
      </c>
    </row>
    <row r="1662" hidden="1" spans="2:18">
      <c r="B1662" s="28" t="s">
        <v>159</v>
      </c>
      <c r="C1662" s="58">
        <v>45803</v>
      </c>
      <c r="D1662" s="107" t="str">
        <f>VLOOKUP(B1662,辅助信息!E:K,7,FALSE)</f>
        <v>JWDDCD2025052800131</v>
      </c>
      <c r="E1662" s="107" t="str">
        <f>VLOOKUP(F1662,辅助信息!A:B,2,FALSE)</f>
        <v>螺纹钢</v>
      </c>
      <c r="F1662" s="28" t="s">
        <v>58</v>
      </c>
      <c r="G1662" s="24">
        <v>9</v>
      </c>
      <c r="H1662" s="108" t="str">
        <f>_xlfn.XLOOKUP(C1662&amp;F1662&amp;I1662&amp;J1662,'[1]2025年已发货'!$F:$F&amp;'[1]2025年已发货'!$C:$C&amp;'[1]2025年已发货'!$G:$G&amp;'[1]2025年已发货'!$H:$H,'[1]2025年已发货'!$E:$E,"未发货")</f>
        <v>未发货</v>
      </c>
      <c r="I1662" s="107" t="str">
        <f>VLOOKUP(B1662,辅助信息!E:I,3,FALSE)</f>
        <v>（商投建工达州中医药科技园-3工区）达州市通川区达州中医药职业学院犀牛大道北段</v>
      </c>
      <c r="J1662" s="107" t="str">
        <f>VLOOKUP(B1662,辅助信息!E:I,4,FALSE)</f>
        <v>程黄刚</v>
      </c>
      <c r="K1662" s="107">
        <f>VLOOKUP(J1662,辅助信息!H:I,2,FALSE)</f>
        <v>15108211617</v>
      </c>
      <c r="L1662" s="109" t="str">
        <f>VLOOKUP(B1662,辅助信息!E:J,6,FALSE)</f>
        <v>控制炉批号！多了现场不收！,优先安排达钢,提前联系到场规格及数量</v>
      </c>
      <c r="M1662" s="79">
        <v>45806</v>
      </c>
      <c r="O1662" s="49">
        <f ca="1" t="shared" si="89"/>
        <v>0</v>
      </c>
      <c r="P1662" s="49">
        <f ca="1" t="shared" si="90"/>
        <v>30</v>
      </c>
      <c r="Q1662" s="50" t="str">
        <f>VLOOKUP(B1662,辅助信息!E:M,9,FALSE)</f>
        <v>ZTWM-CDGS-XS-2024-0134-商投建工达州中医药科技成果示范园项目</v>
      </c>
      <c r="R1662" s="50" t="str">
        <f>_xlfn._xlws.FILTER(辅助信息!D:D,辅助信息!E:E=B1662)</f>
        <v>商投建工达州中医药科技园</v>
      </c>
    </row>
    <row r="1663" hidden="1" spans="2:18">
      <c r="B1663" s="28" t="s">
        <v>159</v>
      </c>
      <c r="C1663" s="58">
        <v>45803</v>
      </c>
      <c r="D1663" s="107" t="str">
        <f>VLOOKUP(B1663,辅助信息!E:K,7,FALSE)</f>
        <v>JWDDCD2025052800131</v>
      </c>
      <c r="E1663" s="107" t="str">
        <f>VLOOKUP(F1663,辅助信息!A:B,2,FALSE)</f>
        <v>螺纹钢</v>
      </c>
      <c r="F1663" s="28" t="s">
        <v>46</v>
      </c>
      <c r="G1663" s="24">
        <v>9</v>
      </c>
      <c r="H1663" s="108" t="str">
        <f>_xlfn.XLOOKUP(C1663&amp;F1663&amp;I1663&amp;J1663,'[1]2025年已发货'!$F:$F&amp;'[1]2025年已发货'!$C:$C&amp;'[1]2025年已发货'!$G:$G&amp;'[1]2025年已发货'!$H:$H,'[1]2025年已发货'!$E:$E,"未发货")</f>
        <v>未发货</v>
      </c>
      <c r="I1663" s="107" t="str">
        <f>VLOOKUP(B1663,辅助信息!E:I,3,FALSE)</f>
        <v>（商投建工达州中医药科技园-3工区）达州市通川区达州中医药职业学院犀牛大道北段</v>
      </c>
      <c r="J1663" s="107" t="str">
        <f>VLOOKUP(B1663,辅助信息!E:I,4,FALSE)</f>
        <v>程黄刚</v>
      </c>
      <c r="K1663" s="107">
        <f>VLOOKUP(J1663,辅助信息!H:I,2,FALSE)</f>
        <v>15108211617</v>
      </c>
      <c r="L1663" s="109" t="str">
        <f>VLOOKUP(B1663,辅助信息!E:J,6,FALSE)</f>
        <v>控制炉批号！多了现场不收！,优先安排达钢,提前联系到场规格及数量</v>
      </c>
      <c r="M1663" s="79">
        <v>45806</v>
      </c>
      <c r="O1663" s="49">
        <f ca="1" t="shared" si="89"/>
        <v>0</v>
      </c>
      <c r="P1663" s="49">
        <f ca="1" t="shared" si="90"/>
        <v>30</v>
      </c>
      <c r="Q1663" s="50" t="str">
        <f>VLOOKUP(B1663,辅助信息!E:M,9,FALSE)</f>
        <v>ZTWM-CDGS-XS-2024-0134-商投建工达州中医药科技成果示范园项目</v>
      </c>
      <c r="R1663" s="50" t="str">
        <f>_xlfn._xlws.FILTER(辅助信息!D:D,辅助信息!E:E=B1663)</f>
        <v>商投建工达州中医药科技园</v>
      </c>
    </row>
    <row r="1664" hidden="1" spans="2:18">
      <c r="B1664" s="28" t="s">
        <v>159</v>
      </c>
      <c r="C1664" s="58">
        <v>45803</v>
      </c>
      <c r="D1664" s="107" t="str">
        <f>VLOOKUP(B1664,辅助信息!E:K,7,FALSE)</f>
        <v>JWDDCD2025052800131</v>
      </c>
      <c r="E1664" s="107" t="str">
        <f>VLOOKUP(F1664,辅助信息!A:B,2,FALSE)</f>
        <v>螺纹钢</v>
      </c>
      <c r="F1664" s="28" t="s">
        <v>22</v>
      </c>
      <c r="G1664" s="24">
        <v>27</v>
      </c>
      <c r="H1664" s="108" t="str">
        <f>_xlfn.XLOOKUP(C1664&amp;F1664&amp;I1664&amp;J1664,'[1]2025年已发货'!$F:$F&amp;'[1]2025年已发货'!$C:$C&amp;'[1]2025年已发货'!$G:$G&amp;'[1]2025年已发货'!$H:$H,'[1]2025年已发货'!$E:$E,"未发货")</f>
        <v>未发货</v>
      </c>
      <c r="I1664" s="107" t="str">
        <f>VLOOKUP(B1664,辅助信息!E:I,3,FALSE)</f>
        <v>（商投建工达州中医药科技园-3工区）达州市通川区达州中医药职业学院犀牛大道北段</v>
      </c>
      <c r="J1664" s="107" t="str">
        <f>VLOOKUP(B1664,辅助信息!E:I,4,FALSE)</f>
        <v>程黄刚</v>
      </c>
      <c r="K1664" s="107">
        <f>VLOOKUP(J1664,辅助信息!H:I,2,FALSE)</f>
        <v>15108211617</v>
      </c>
      <c r="L1664" s="109" t="str">
        <f>VLOOKUP(B1664,辅助信息!E:J,6,FALSE)</f>
        <v>控制炉批号！多了现场不收！,优先安排达钢,提前联系到场规格及数量</v>
      </c>
      <c r="M1664" s="79">
        <v>45806</v>
      </c>
      <c r="O1664" s="49">
        <f ca="1" t="shared" si="89"/>
        <v>0</v>
      </c>
      <c r="P1664" s="49">
        <f ca="1" t="shared" si="90"/>
        <v>30</v>
      </c>
      <c r="Q1664" s="50" t="str">
        <f>VLOOKUP(B1664,辅助信息!E:M,9,FALSE)</f>
        <v>ZTWM-CDGS-XS-2024-0134-商投建工达州中医药科技成果示范园项目</v>
      </c>
      <c r="R1664" s="50" t="str">
        <f>_xlfn._xlws.FILTER(辅助信息!D:D,辅助信息!E:E=B1664)</f>
        <v>商投建工达州中医药科技园</v>
      </c>
    </row>
    <row r="1665" hidden="1" spans="2:18">
      <c r="B1665" s="28" t="s">
        <v>92</v>
      </c>
      <c r="C1665" s="58">
        <v>45806</v>
      </c>
      <c r="D1665" s="107" t="str">
        <f>VLOOKUP(B1665,辅助信息!E:K,7,FALSE)</f>
        <v>JWDDCD2025051800046</v>
      </c>
      <c r="E1665" s="107" t="str">
        <f>VLOOKUP(F1665,辅助信息!A:B,2,FALSE)</f>
        <v>盘螺</v>
      </c>
      <c r="F1665" s="28" t="s">
        <v>40</v>
      </c>
      <c r="G1665" s="24">
        <v>12</v>
      </c>
      <c r="H1665" s="108">
        <f>_xlfn.XLOOKUP(C1665&amp;F1665&amp;I1665&amp;J1665,'[1]2025年已发货'!$F:$F&amp;'[1]2025年已发货'!$C:$C&amp;'[1]2025年已发货'!$G:$G&amp;'[1]2025年已发货'!$H:$H,'[1]2025年已发货'!$E:$E,"未发货")</f>
        <v>12</v>
      </c>
      <c r="I1665" s="107" t="str">
        <f>VLOOKUP(B1665,辅助信息!E:I,3,FALSE)</f>
        <v>（华西萌海科创农业生态谷）成都市简阳市白金山水库</v>
      </c>
      <c r="J1665" s="107" t="str">
        <f>VLOOKUP(B1665,辅助信息!E:I,4,FALSE)</f>
        <v>石清国</v>
      </c>
      <c r="K1665" s="107">
        <f>VLOOKUP(J1665,辅助信息!H:I,2,FALSE)</f>
        <v>13458642015</v>
      </c>
      <c r="L1665" s="109" t="str">
        <f>VLOOKUP(B1665,辅助信息!E:J,6,FALSE)</f>
        <v>优先威钢,我方卸车,新老国标钢厂不加价可直发</v>
      </c>
      <c r="M1665" s="79">
        <v>45807</v>
      </c>
      <c r="O1665" s="49">
        <f ca="1" t="shared" ref="O1665:O1685" si="91">IF(OR(M1665="",N1665&lt;&gt;""),"",MAX(M1665-TODAY(),0))</f>
        <v>0</v>
      </c>
      <c r="P1665" s="49">
        <f ca="1" t="shared" ref="P1665:P1685" si="92">IF(M1665="","",IF(N1665&lt;&gt;"",MAX(N1665-M1665,0),IF(TODAY()&gt;M1665,TODAY()-M1665,0)))</f>
        <v>29</v>
      </c>
      <c r="Q1665" s="50" t="str">
        <f>VLOOKUP(B1665,辅助信息!E:M,9,FALSE)</f>
        <v>ZTWM-CDGS-XS-2024-0092-华西-萌海科创农业生态谷</v>
      </c>
      <c r="R1665" s="50" t="str">
        <f>_xlfn._xlws.FILTER(辅助信息!D:D,辅助信息!E:E=B1665)</f>
        <v>华西萌海-科创农业生态谷</v>
      </c>
    </row>
    <row r="1666" hidden="1" spans="2:18">
      <c r="B1666" s="28" t="s">
        <v>92</v>
      </c>
      <c r="C1666" s="58">
        <v>45806</v>
      </c>
      <c r="D1666" s="107" t="str">
        <f>VLOOKUP(B1666,辅助信息!E:K,7,FALSE)</f>
        <v>JWDDCD2025051800046</v>
      </c>
      <c r="E1666" s="107" t="str">
        <f>VLOOKUP(F1666,辅助信息!A:B,2,FALSE)</f>
        <v>盘螺</v>
      </c>
      <c r="F1666" s="28" t="s">
        <v>41</v>
      </c>
      <c r="G1666" s="24">
        <v>15</v>
      </c>
      <c r="H1666" s="108">
        <f>_xlfn.XLOOKUP(C1666&amp;F1666&amp;I1666&amp;J1666,'[1]2025年已发货'!$F:$F&amp;'[1]2025年已发货'!$C:$C&amp;'[1]2025年已发货'!$G:$G&amp;'[1]2025年已发货'!$H:$H,'[1]2025年已发货'!$E:$E,"未发货")</f>
        <v>15</v>
      </c>
      <c r="I1666" s="107" t="str">
        <f>VLOOKUP(B1666,辅助信息!E:I,3,FALSE)</f>
        <v>（华西萌海科创农业生态谷）成都市简阳市白金山水库</v>
      </c>
      <c r="J1666" s="107" t="str">
        <f>VLOOKUP(B1666,辅助信息!E:I,4,FALSE)</f>
        <v>石清国</v>
      </c>
      <c r="K1666" s="107">
        <f>VLOOKUP(J1666,辅助信息!H:I,2,FALSE)</f>
        <v>13458642015</v>
      </c>
      <c r="L1666" s="109" t="str">
        <f>VLOOKUP(B1666,辅助信息!E:J,6,FALSE)</f>
        <v>优先威钢,我方卸车,新老国标钢厂不加价可直发</v>
      </c>
      <c r="M1666" s="79">
        <v>45807</v>
      </c>
      <c r="O1666" s="49">
        <f ca="1" t="shared" si="91"/>
        <v>0</v>
      </c>
      <c r="P1666" s="49">
        <f ca="1" t="shared" si="92"/>
        <v>29</v>
      </c>
      <c r="Q1666" s="50" t="str">
        <f>VLOOKUP(B1666,辅助信息!E:M,9,FALSE)</f>
        <v>ZTWM-CDGS-XS-2024-0092-华西-萌海科创农业生态谷</v>
      </c>
      <c r="R1666" s="50" t="str">
        <f>_xlfn._xlws.FILTER(辅助信息!D:D,辅助信息!E:E=B1666)</f>
        <v>华西萌海-科创农业生态谷</v>
      </c>
    </row>
    <row r="1667" hidden="1" spans="2:18">
      <c r="B1667" s="28" t="s">
        <v>92</v>
      </c>
      <c r="C1667" s="58">
        <v>45806</v>
      </c>
      <c r="D1667" s="107" t="str">
        <f>VLOOKUP(B1667,辅助信息!E:K,7,FALSE)</f>
        <v>JWDDCD2025051800046</v>
      </c>
      <c r="E1667" s="107" t="str">
        <f>VLOOKUP(F1667,辅助信息!A:B,2,FALSE)</f>
        <v>螺纹钢</v>
      </c>
      <c r="F1667" s="28" t="s">
        <v>27</v>
      </c>
      <c r="G1667" s="24">
        <v>5</v>
      </c>
      <c r="H1667" s="108">
        <f>_xlfn.XLOOKUP(C1667&amp;F1667&amp;I1667&amp;J1667,'[1]2025年已发货'!$F:$F&amp;'[1]2025年已发货'!$C:$C&amp;'[1]2025年已发货'!$G:$G&amp;'[1]2025年已发货'!$H:$H,'[1]2025年已发货'!$E:$E,"未发货")</f>
        <v>5</v>
      </c>
      <c r="I1667" s="107" t="str">
        <f>VLOOKUP(B1667,辅助信息!E:I,3,FALSE)</f>
        <v>（华西萌海科创农业生态谷）成都市简阳市白金山水库</v>
      </c>
      <c r="J1667" s="107" t="str">
        <f>VLOOKUP(B1667,辅助信息!E:I,4,FALSE)</f>
        <v>石清国</v>
      </c>
      <c r="K1667" s="107">
        <f>VLOOKUP(J1667,辅助信息!H:I,2,FALSE)</f>
        <v>13458642015</v>
      </c>
      <c r="L1667" s="109" t="str">
        <f>VLOOKUP(B1667,辅助信息!E:J,6,FALSE)</f>
        <v>优先威钢,我方卸车,新老国标钢厂不加价可直发</v>
      </c>
      <c r="M1667" s="79">
        <v>45807</v>
      </c>
      <c r="O1667" s="49">
        <f ca="1" t="shared" si="91"/>
        <v>0</v>
      </c>
      <c r="P1667" s="49">
        <f ca="1" t="shared" si="92"/>
        <v>29</v>
      </c>
      <c r="Q1667" s="50" t="str">
        <f>VLOOKUP(B1667,辅助信息!E:M,9,FALSE)</f>
        <v>ZTWM-CDGS-XS-2024-0092-华西-萌海科创农业生态谷</v>
      </c>
      <c r="R1667" s="50" t="str">
        <f>_xlfn._xlws.FILTER(辅助信息!D:D,辅助信息!E:E=B1667)</f>
        <v>华西萌海-科创农业生态谷</v>
      </c>
    </row>
    <row r="1668" hidden="1" spans="2:18">
      <c r="B1668" s="28" t="s">
        <v>92</v>
      </c>
      <c r="C1668" s="58">
        <v>45806</v>
      </c>
      <c r="D1668" s="107" t="str">
        <f>VLOOKUP(B1668,辅助信息!E:K,7,FALSE)</f>
        <v>JWDDCD2025051800046</v>
      </c>
      <c r="E1668" s="107" t="str">
        <f>VLOOKUP(F1668,辅助信息!A:B,2,FALSE)</f>
        <v>螺纹钢</v>
      </c>
      <c r="F1668" s="28" t="s">
        <v>19</v>
      </c>
      <c r="G1668" s="24">
        <v>3</v>
      </c>
      <c r="H1668" s="108">
        <f>_xlfn.XLOOKUP(C1668&amp;F1668&amp;I1668&amp;J1668,'[1]2025年已发货'!$F:$F&amp;'[1]2025年已发货'!$C:$C&amp;'[1]2025年已发货'!$G:$G&amp;'[1]2025年已发货'!$H:$H,'[1]2025年已发货'!$E:$E,"未发货")</f>
        <v>3</v>
      </c>
      <c r="I1668" s="107" t="str">
        <f>VLOOKUP(B1668,辅助信息!E:I,3,FALSE)</f>
        <v>（华西萌海科创农业生态谷）成都市简阳市白金山水库</v>
      </c>
      <c r="J1668" s="107" t="str">
        <f>VLOOKUP(B1668,辅助信息!E:I,4,FALSE)</f>
        <v>石清国</v>
      </c>
      <c r="K1668" s="107">
        <f>VLOOKUP(J1668,辅助信息!H:I,2,FALSE)</f>
        <v>13458642015</v>
      </c>
      <c r="L1668" s="109" t="str">
        <f>VLOOKUP(B1668,辅助信息!E:J,6,FALSE)</f>
        <v>优先威钢,我方卸车,新老国标钢厂不加价可直发</v>
      </c>
      <c r="M1668" s="79">
        <v>45807</v>
      </c>
      <c r="O1668" s="49">
        <f ca="1" t="shared" si="91"/>
        <v>0</v>
      </c>
      <c r="P1668" s="49">
        <f ca="1" t="shared" si="92"/>
        <v>29</v>
      </c>
      <c r="Q1668" s="50" t="str">
        <f>VLOOKUP(B1668,辅助信息!E:M,9,FALSE)</f>
        <v>ZTWM-CDGS-XS-2024-0092-华西-萌海科创农业生态谷</v>
      </c>
      <c r="R1668" s="50" t="str">
        <f>_xlfn._xlws.FILTER(辅助信息!D:D,辅助信息!E:E=B1668)</f>
        <v>华西萌海-科创农业生态谷</v>
      </c>
    </row>
    <row r="1669" hidden="1" spans="2:18">
      <c r="B1669" s="28" t="s">
        <v>92</v>
      </c>
      <c r="C1669" s="58">
        <v>45806</v>
      </c>
      <c r="D1669" s="107" t="str">
        <f>VLOOKUP(B1669,辅助信息!E:K,7,FALSE)</f>
        <v>JWDDCD2025051800046</v>
      </c>
      <c r="E1669" s="107" t="str">
        <f>VLOOKUP(F1669,辅助信息!A:B,2,FALSE)</f>
        <v>螺纹钢</v>
      </c>
      <c r="F1669" s="28" t="s">
        <v>82</v>
      </c>
      <c r="G1669" s="24">
        <v>3</v>
      </c>
      <c r="H1669" s="108">
        <f>_xlfn.XLOOKUP(C1669&amp;F1669&amp;I1669&amp;J1669,'[1]2025年已发货'!$F:$F&amp;'[1]2025年已发货'!$C:$C&amp;'[1]2025年已发货'!$G:$G&amp;'[1]2025年已发货'!$H:$H,'[1]2025年已发货'!$E:$E,"未发货")</f>
        <v>3</v>
      </c>
      <c r="I1669" s="107" t="str">
        <f>VLOOKUP(B1669,辅助信息!E:I,3,FALSE)</f>
        <v>（华西萌海科创农业生态谷）成都市简阳市白金山水库</v>
      </c>
      <c r="J1669" s="107" t="str">
        <f>VLOOKUP(B1669,辅助信息!E:I,4,FALSE)</f>
        <v>石清国</v>
      </c>
      <c r="K1669" s="107">
        <f>VLOOKUP(J1669,辅助信息!H:I,2,FALSE)</f>
        <v>13458642015</v>
      </c>
      <c r="L1669" s="109" t="str">
        <f>VLOOKUP(B1669,辅助信息!E:J,6,FALSE)</f>
        <v>优先威钢,我方卸车,新老国标钢厂不加价可直发</v>
      </c>
      <c r="M1669" s="79">
        <v>45807</v>
      </c>
      <c r="O1669" s="49">
        <f ca="1" t="shared" si="91"/>
        <v>0</v>
      </c>
      <c r="P1669" s="49">
        <f ca="1" t="shared" si="92"/>
        <v>29</v>
      </c>
      <c r="Q1669" s="50" t="str">
        <f>VLOOKUP(B1669,辅助信息!E:M,9,FALSE)</f>
        <v>ZTWM-CDGS-XS-2024-0092-华西-萌海科创农业生态谷</v>
      </c>
      <c r="R1669" s="50" t="str">
        <f>_xlfn._xlws.FILTER(辅助信息!D:D,辅助信息!E:E=B1669)</f>
        <v>华西萌海-科创农业生态谷</v>
      </c>
    </row>
    <row r="1670" hidden="1" spans="2:18">
      <c r="B1670" s="28" t="s">
        <v>92</v>
      </c>
      <c r="C1670" s="58">
        <v>45806</v>
      </c>
      <c r="D1670" s="107" t="str">
        <f>VLOOKUP(B1670,辅助信息!E:K,7,FALSE)</f>
        <v>JWDDCD2025051800046</v>
      </c>
      <c r="E1670" s="107" t="str">
        <f>VLOOKUP(F1670,辅助信息!A:B,2,FALSE)</f>
        <v>螺纹钢</v>
      </c>
      <c r="F1670" s="28" t="s">
        <v>45</v>
      </c>
      <c r="G1670" s="24">
        <v>3</v>
      </c>
      <c r="H1670" s="108">
        <f>_xlfn.XLOOKUP(C1670&amp;F1670&amp;I1670&amp;J1670,'[1]2025年已发货'!$F:$F&amp;'[1]2025年已发货'!$C:$C&amp;'[1]2025年已发货'!$G:$G&amp;'[1]2025年已发货'!$H:$H,'[1]2025年已发货'!$E:$E,"未发货")</f>
        <v>3</v>
      </c>
      <c r="I1670" s="107" t="str">
        <f>VLOOKUP(B1670,辅助信息!E:I,3,FALSE)</f>
        <v>（华西萌海科创农业生态谷）成都市简阳市白金山水库</v>
      </c>
      <c r="J1670" s="107" t="str">
        <f>VLOOKUP(B1670,辅助信息!E:I,4,FALSE)</f>
        <v>石清国</v>
      </c>
      <c r="K1670" s="107">
        <f>VLOOKUP(J1670,辅助信息!H:I,2,FALSE)</f>
        <v>13458642015</v>
      </c>
      <c r="L1670" s="109" t="str">
        <f>VLOOKUP(B1670,辅助信息!E:J,6,FALSE)</f>
        <v>优先威钢,我方卸车,新老国标钢厂不加价可直发</v>
      </c>
      <c r="M1670" s="79">
        <v>45807</v>
      </c>
      <c r="O1670" s="49">
        <f ca="1" t="shared" si="91"/>
        <v>0</v>
      </c>
      <c r="P1670" s="49">
        <f ca="1" t="shared" si="92"/>
        <v>29</v>
      </c>
      <c r="Q1670" s="50" t="str">
        <f>VLOOKUP(B1670,辅助信息!E:M,9,FALSE)</f>
        <v>ZTWM-CDGS-XS-2024-0092-华西-萌海科创农业生态谷</v>
      </c>
      <c r="R1670" s="50" t="str">
        <f>_xlfn._xlws.FILTER(辅助信息!D:D,辅助信息!E:E=B1670)</f>
        <v>华西萌海-科创农业生态谷</v>
      </c>
    </row>
    <row r="1671" hidden="1" spans="2:18">
      <c r="B1671" s="28" t="s">
        <v>92</v>
      </c>
      <c r="C1671" s="58">
        <v>45806</v>
      </c>
      <c r="D1671" s="107" t="str">
        <f>VLOOKUP(B1671,辅助信息!E:K,7,FALSE)</f>
        <v>JWDDCD2025051800046</v>
      </c>
      <c r="E1671" s="107" t="str">
        <f>VLOOKUP(F1671,辅助信息!A:B,2,FALSE)</f>
        <v>螺纹钢</v>
      </c>
      <c r="F1671" s="28" t="s">
        <v>58</v>
      </c>
      <c r="G1671" s="24">
        <v>3</v>
      </c>
      <c r="H1671" s="108">
        <f>_xlfn.XLOOKUP(C1671&amp;F1671&amp;I1671&amp;J1671,'[1]2025年已发货'!$F:$F&amp;'[1]2025年已发货'!$C:$C&amp;'[1]2025年已发货'!$G:$G&amp;'[1]2025年已发货'!$H:$H,'[1]2025年已发货'!$E:$E,"未发货")</f>
        <v>3</v>
      </c>
      <c r="I1671" s="107" t="str">
        <f>VLOOKUP(B1671,辅助信息!E:I,3,FALSE)</f>
        <v>（华西萌海科创农业生态谷）成都市简阳市白金山水库</v>
      </c>
      <c r="J1671" s="107" t="str">
        <f>VLOOKUP(B1671,辅助信息!E:I,4,FALSE)</f>
        <v>石清国</v>
      </c>
      <c r="K1671" s="107">
        <f>VLOOKUP(J1671,辅助信息!H:I,2,FALSE)</f>
        <v>13458642015</v>
      </c>
      <c r="L1671" s="109" t="str">
        <f>VLOOKUP(B1671,辅助信息!E:J,6,FALSE)</f>
        <v>优先威钢,我方卸车,新老国标钢厂不加价可直发</v>
      </c>
      <c r="M1671" s="79">
        <v>45807</v>
      </c>
      <c r="O1671" s="49">
        <f ca="1" t="shared" si="91"/>
        <v>0</v>
      </c>
      <c r="P1671" s="49">
        <f ca="1" t="shared" si="92"/>
        <v>29</v>
      </c>
      <c r="Q1671" s="50" t="str">
        <f>VLOOKUP(B1671,辅助信息!E:M,9,FALSE)</f>
        <v>ZTWM-CDGS-XS-2024-0092-华西-萌海科创农业生态谷</v>
      </c>
      <c r="R1671" s="50" t="str">
        <f>_xlfn._xlws.FILTER(辅助信息!D:D,辅助信息!E:E=B1671)</f>
        <v>华西萌海-科创农业生态谷</v>
      </c>
    </row>
    <row r="1672" hidden="1" spans="2:18">
      <c r="B1672" s="28" t="s">
        <v>92</v>
      </c>
      <c r="C1672" s="58">
        <v>45806</v>
      </c>
      <c r="D1672" s="107" t="str">
        <f>VLOOKUP(B1672,辅助信息!E:K,7,FALSE)</f>
        <v>JWDDCD2025051800046</v>
      </c>
      <c r="E1672" s="107" t="str">
        <f>VLOOKUP(F1672,辅助信息!A:B,2,FALSE)</f>
        <v>螺纹钢</v>
      </c>
      <c r="F1672" s="28" t="s">
        <v>22</v>
      </c>
      <c r="G1672" s="24">
        <v>26</v>
      </c>
      <c r="H1672" s="108">
        <f>_xlfn.XLOOKUP(C1672&amp;F1672&amp;I1672&amp;J1672,'[1]2025年已发货'!$F:$F&amp;'[1]2025年已发货'!$C:$C&amp;'[1]2025年已发货'!$G:$G&amp;'[1]2025年已发货'!$H:$H,'[1]2025年已发货'!$E:$E,"未发货")</f>
        <v>26</v>
      </c>
      <c r="I1672" s="107" t="str">
        <f>VLOOKUP(B1672,辅助信息!E:I,3,FALSE)</f>
        <v>（华西萌海科创农业生态谷）成都市简阳市白金山水库</v>
      </c>
      <c r="J1672" s="107" t="str">
        <f>VLOOKUP(B1672,辅助信息!E:I,4,FALSE)</f>
        <v>石清国</v>
      </c>
      <c r="K1672" s="107">
        <f>VLOOKUP(J1672,辅助信息!H:I,2,FALSE)</f>
        <v>13458642015</v>
      </c>
      <c r="L1672" s="109" t="str">
        <f>VLOOKUP(B1672,辅助信息!E:J,6,FALSE)</f>
        <v>优先威钢,我方卸车,新老国标钢厂不加价可直发</v>
      </c>
      <c r="M1672" s="79">
        <v>45807</v>
      </c>
      <c r="O1672" s="49">
        <f ca="1" t="shared" si="91"/>
        <v>0</v>
      </c>
      <c r="P1672" s="49">
        <f ca="1" t="shared" si="92"/>
        <v>29</v>
      </c>
      <c r="Q1672" s="50" t="str">
        <f>VLOOKUP(B1672,辅助信息!E:M,9,FALSE)</f>
        <v>ZTWM-CDGS-XS-2024-0092-华西-萌海科创农业生态谷</v>
      </c>
      <c r="R1672" s="50" t="str">
        <f>_xlfn._xlws.FILTER(辅助信息!D:D,辅助信息!E:E=B1672)</f>
        <v>华西萌海-科创农业生态谷</v>
      </c>
    </row>
    <row r="1673" hidden="1" spans="2:18">
      <c r="B1673" s="28" t="s">
        <v>56</v>
      </c>
      <c r="C1673" s="58">
        <v>45806</v>
      </c>
      <c r="D1673" s="107" t="str">
        <f>VLOOKUP(B1673,辅助信息!E:K,7,FALSE)</f>
        <v>JWDDCD2025052800131</v>
      </c>
      <c r="E1673" s="107" t="str">
        <f>VLOOKUP(F1673,辅助信息!A:B,2,FALSE)</f>
        <v>螺纹钢</v>
      </c>
      <c r="F1673" s="28" t="s">
        <v>66</v>
      </c>
      <c r="G1673" s="24">
        <v>6</v>
      </c>
      <c r="H1673" s="108">
        <f>_xlfn.XLOOKUP(C1673&amp;F1673&amp;I1673&amp;J1673,'[1]2025年已发货'!$F:$F&amp;'[1]2025年已发货'!$C:$C&amp;'[1]2025年已发货'!$G:$G&amp;'[1]2025年已发货'!$H:$H,'[1]2025年已发货'!$E:$E,"未发货")</f>
        <v>6</v>
      </c>
      <c r="I1673" s="107" t="str">
        <f>VLOOKUP(B1673,辅助信息!E:I,3,FALSE)</f>
        <v>（商投建工达州中医药科技园-4工区-7号楼）达州市通川区达州中医药职业学院犀牛大道北段</v>
      </c>
      <c r="J1673" s="107" t="str">
        <f>VLOOKUP(B1673,辅助信息!E:I,4,FALSE)</f>
        <v>张扬</v>
      </c>
      <c r="K1673" s="107">
        <f>VLOOKUP(J1673,辅助信息!H:I,2,FALSE)</f>
        <v>18381904567</v>
      </c>
      <c r="L1673" s="109" t="str">
        <f>VLOOKUP(B1673,辅助信息!E:J,6,FALSE)</f>
        <v>控制炉批号！多了现场不收！,优先安排达钢,提前联系到场规格及数量</v>
      </c>
      <c r="M1673" s="79">
        <v>45807</v>
      </c>
      <c r="O1673" s="49">
        <f ca="1" t="shared" si="91"/>
        <v>0</v>
      </c>
      <c r="P1673" s="49">
        <f ca="1" t="shared" si="92"/>
        <v>29</v>
      </c>
      <c r="Q1673" s="50" t="str">
        <f>VLOOKUP(B1673,辅助信息!E:M,9,FALSE)</f>
        <v>ZTWM-CDGS-XS-2024-0134-商投建工达州中医药科技成果示范园项目</v>
      </c>
      <c r="R1673" s="50" t="str">
        <f>_xlfn._xlws.FILTER(辅助信息!D:D,辅助信息!E:E=B1673)</f>
        <v>商投建工达州中医药科技园</v>
      </c>
    </row>
    <row r="1674" hidden="1" spans="2:18">
      <c r="B1674" s="28" t="s">
        <v>56</v>
      </c>
      <c r="C1674" s="58">
        <v>45806</v>
      </c>
      <c r="D1674" s="107" t="str">
        <f>VLOOKUP(B1674,辅助信息!E:K,7,FALSE)</f>
        <v>JWDDCD2025052800131</v>
      </c>
      <c r="E1674" s="107" t="str">
        <f>VLOOKUP(F1674,辅助信息!A:B,2,FALSE)</f>
        <v>螺纹钢</v>
      </c>
      <c r="F1674" s="28" t="s">
        <v>45</v>
      </c>
      <c r="G1674" s="24">
        <v>9</v>
      </c>
      <c r="H1674" s="108">
        <f>_xlfn.XLOOKUP(C1674&amp;F1674&amp;I1674&amp;J1674,'[1]2025年已发货'!$F:$F&amp;'[1]2025年已发货'!$C:$C&amp;'[1]2025年已发货'!$G:$G&amp;'[1]2025年已发货'!$H:$H,'[1]2025年已发货'!$E:$E,"未发货")</f>
        <v>9</v>
      </c>
      <c r="I1674" s="107" t="str">
        <f>VLOOKUP(B1674,辅助信息!E:I,3,FALSE)</f>
        <v>（商投建工达州中医药科技园-4工区-7号楼）达州市通川区达州中医药职业学院犀牛大道北段</v>
      </c>
      <c r="J1674" s="107" t="str">
        <f>VLOOKUP(B1674,辅助信息!E:I,4,FALSE)</f>
        <v>张扬</v>
      </c>
      <c r="K1674" s="107">
        <f>VLOOKUP(J1674,辅助信息!H:I,2,FALSE)</f>
        <v>18381904567</v>
      </c>
      <c r="L1674" s="109" t="str">
        <f>VLOOKUP(B1674,辅助信息!E:J,6,FALSE)</f>
        <v>控制炉批号！多了现场不收！,优先安排达钢,提前联系到场规格及数量</v>
      </c>
      <c r="M1674" s="79">
        <v>45807</v>
      </c>
      <c r="O1674" s="49">
        <f ca="1" t="shared" si="91"/>
        <v>0</v>
      </c>
      <c r="P1674" s="49">
        <f ca="1" t="shared" si="92"/>
        <v>29</v>
      </c>
      <c r="Q1674" s="50" t="str">
        <f>VLOOKUP(B1674,辅助信息!E:M,9,FALSE)</f>
        <v>ZTWM-CDGS-XS-2024-0134-商投建工达州中医药科技成果示范园项目</v>
      </c>
      <c r="R1674" s="50" t="str">
        <f>_xlfn._xlws.FILTER(辅助信息!D:D,辅助信息!E:E=B1674)</f>
        <v>商投建工达州中医药科技园</v>
      </c>
    </row>
    <row r="1675" hidden="1" spans="2:18">
      <c r="B1675" s="28" t="s">
        <v>56</v>
      </c>
      <c r="C1675" s="58">
        <v>45806</v>
      </c>
      <c r="D1675" s="107" t="str">
        <f>VLOOKUP(B1675,辅助信息!E:K,7,FALSE)</f>
        <v>JWDDCD2025052800131</v>
      </c>
      <c r="E1675" s="107" t="str">
        <f>VLOOKUP(F1675,辅助信息!A:B,2,FALSE)</f>
        <v>螺纹钢</v>
      </c>
      <c r="F1675" s="28" t="s">
        <v>58</v>
      </c>
      <c r="G1675" s="24">
        <v>12</v>
      </c>
      <c r="H1675" s="108">
        <f>_xlfn.XLOOKUP(C1675&amp;F1675&amp;I1675&amp;J1675,'[1]2025年已发货'!$F:$F&amp;'[1]2025年已发货'!$C:$C&amp;'[1]2025年已发货'!$G:$G&amp;'[1]2025年已发货'!$H:$H,'[1]2025年已发货'!$E:$E,"未发货")</f>
        <v>12</v>
      </c>
      <c r="I1675" s="107" t="str">
        <f>VLOOKUP(B1675,辅助信息!E:I,3,FALSE)</f>
        <v>（商投建工达州中医药科技园-4工区-7号楼）达州市通川区达州中医药职业学院犀牛大道北段</v>
      </c>
      <c r="J1675" s="107" t="str">
        <f>VLOOKUP(B1675,辅助信息!E:I,4,FALSE)</f>
        <v>张扬</v>
      </c>
      <c r="K1675" s="107">
        <f>VLOOKUP(J1675,辅助信息!H:I,2,FALSE)</f>
        <v>18381904567</v>
      </c>
      <c r="L1675" s="109" t="str">
        <f>VLOOKUP(B1675,辅助信息!E:J,6,FALSE)</f>
        <v>控制炉批号！多了现场不收！,优先安排达钢,提前联系到场规格及数量</v>
      </c>
      <c r="M1675" s="79">
        <v>45807</v>
      </c>
      <c r="O1675" s="49">
        <f ca="1" t="shared" si="91"/>
        <v>0</v>
      </c>
      <c r="P1675" s="49">
        <f ca="1" t="shared" si="92"/>
        <v>29</v>
      </c>
      <c r="Q1675" s="50" t="str">
        <f>VLOOKUP(B1675,辅助信息!E:M,9,FALSE)</f>
        <v>ZTWM-CDGS-XS-2024-0134-商投建工达州中医药科技成果示范园项目</v>
      </c>
      <c r="R1675" s="50" t="str">
        <f>_xlfn._xlws.FILTER(辅助信息!D:D,辅助信息!E:E=B1675)</f>
        <v>商投建工达州中医药科技园</v>
      </c>
    </row>
    <row r="1676" hidden="1" spans="2:18">
      <c r="B1676" s="28" t="s">
        <v>56</v>
      </c>
      <c r="C1676" s="58">
        <v>45806</v>
      </c>
      <c r="D1676" s="107" t="str">
        <f>VLOOKUP(B1676,辅助信息!E:K,7,FALSE)</f>
        <v>JWDDCD2025052800131</v>
      </c>
      <c r="E1676" s="107" t="str">
        <f>VLOOKUP(F1676,辅助信息!A:B,2,FALSE)</f>
        <v>螺纹钢</v>
      </c>
      <c r="F1676" s="28" t="s">
        <v>22</v>
      </c>
      <c r="G1676" s="24">
        <v>9</v>
      </c>
      <c r="H1676" s="108">
        <f>_xlfn.XLOOKUP(C1676&amp;F1676&amp;I1676&amp;J1676,'[1]2025年已发货'!$F:$F&amp;'[1]2025年已发货'!$C:$C&amp;'[1]2025年已发货'!$G:$G&amp;'[1]2025年已发货'!$H:$H,'[1]2025年已发货'!$E:$E,"未发货")</f>
        <v>9</v>
      </c>
      <c r="I1676" s="107" t="str">
        <f>VLOOKUP(B1676,辅助信息!E:I,3,FALSE)</f>
        <v>（商投建工达州中医药科技园-4工区-7号楼）达州市通川区达州中医药职业学院犀牛大道北段</v>
      </c>
      <c r="J1676" s="107" t="str">
        <f>VLOOKUP(B1676,辅助信息!E:I,4,FALSE)</f>
        <v>张扬</v>
      </c>
      <c r="K1676" s="107">
        <f>VLOOKUP(J1676,辅助信息!H:I,2,FALSE)</f>
        <v>18381904567</v>
      </c>
      <c r="L1676" s="109" t="str">
        <f>VLOOKUP(B1676,辅助信息!E:J,6,FALSE)</f>
        <v>控制炉批号！多了现场不收！,优先安排达钢,提前联系到场规格及数量</v>
      </c>
      <c r="M1676" s="79">
        <v>45807</v>
      </c>
      <c r="O1676" s="49">
        <f ca="1" t="shared" si="91"/>
        <v>0</v>
      </c>
      <c r="P1676" s="49">
        <f ca="1" t="shared" si="92"/>
        <v>29</v>
      </c>
      <c r="Q1676" s="50" t="str">
        <f>VLOOKUP(B1676,辅助信息!E:M,9,FALSE)</f>
        <v>ZTWM-CDGS-XS-2024-0134-商投建工达州中医药科技成果示范园项目</v>
      </c>
      <c r="R1676" s="50" t="str">
        <f>_xlfn._xlws.FILTER(辅助信息!D:D,辅助信息!E:E=B1676)</f>
        <v>商投建工达州中医药科技园</v>
      </c>
    </row>
    <row r="1677" hidden="1" spans="2:17">
      <c r="B1677" s="107" t="s">
        <v>81</v>
      </c>
      <c r="C1677" s="58">
        <v>45806</v>
      </c>
      <c r="D1677" s="107" t="str">
        <f>VLOOKUP(B1677,辅助信息!E:K,7,FALSE)</f>
        <v>JWDDCD2025060900080</v>
      </c>
      <c r="E1677" s="107" t="str">
        <f>VLOOKUP(F1677,辅助信息!A:B,2,FALSE)</f>
        <v>盘螺</v>
      </c>
      <c r="F1677" s="107" t="s">
        <v>49</v>
      </c>
      <c r="G1677" s="108">
        <v>3</v>
      </c>
      <c r="H1677" s="108">
        <f>_xlfn.XLOOKUP(C1677&amp;F1677&amp;I1677&amp;J1677,'[1]2025年已发货'!$F:$F&amp;'[1]2025年已发货'!$C:$C&amp;'[1]2025年已发货'!$G:$G&amp;'[1]2025年已发货'!$H:$H,'[1]2025年已发货'!$E:$E,"未发货")</f>
        <v>2</v>
      </c>
      <c r="I1677" s="107" t="str">
        <f>VLOOKUP(B1677,辅助信息!E:I,3,FALSE)</f>
        <v>（华西简阳西城嘉苑）四川省成都市简阳市简城街道高屋村</v>
      </c>
      <c r="J1677" s="107" t="str">
        <f>VLOOKUP(B1677,辅助信息!E:I,4,FALSE)</f>
        <v>张瀚镭</v>
      </c>
      <c r="K1677" s="107">
        <f>VLOOKUP(J1677,辅助信息!H:I,2,FALSE)</f>
        <v>15884666220</v>
      </c>
      <c r="L1677" s="109" t="str">
        <f>VLOOKUP(B1677,辅助信息!E:J,6,FALSE)</f>
        <v>优先威钢发货,我方卸车,新老国标钢厂不加价可直发，因陕钢多次出现磅差，项目拒绝使用</v>
      </c>
      <c r="M1677" s="79">
        <v>45807</v>
      </c>
      <c r="O1677" s="49">
        <f ca="1" t="shared" si="91"/>
        <v>0</v>
      </c>
      <c r="P1677" s="49">
        <f ca="1" t="shared" si="92"/>
        <v>29</v>
      </c>
      <c r="Q1677" s="50" t="str">
        <f>VLOOKUP(B1677,辅助信息!E:M,9,FALSE)</f>
        <v>ZTWM-CDGS-XS-2024-0030-华西集采-简州大道</v>
      </c>
    </row>
    <row r="1678" hidden="1" spans="2:17">
      <c r="B1678" s="107" t="s">
        <v>81</v>
      </c>
      <c r="C1678" s="58">
        <v>45806</v>
      </c>
      <c r="D1678" s="107" t="str">
        <f>VLOOKUP(B1678,辅助信息!E:K,7,FALSE)</f>
        <v>JWDDCD2025060900080</v>
      </c>
      <c r="E1678" s="107" t="str">
        <f>VLOOKUP(F1678,辅助信息!A:B,2,FALSE)</f>
        <v>盘螺</v>
      </c>
      <c r="F1678" s="107" t="s">
        <v>40</v>
      </c>
      <c r="G1678" s="108">
        <v>14</v>
      </c>
      <c r="H1678" s="108">
        <f>_xlfn.XLOOKUP(C1678&amp;F1678&amp;I1678&amp;J1678,'[1]2025年已发货'!$F:$F&amp;'[1]2025年已发货'!$C:$C&amp;'[1]2025年已发货'!$G:$G&amp;'[1]2025年已发货'!$H:$H,'[1]2025年已发货'!$E:$E,"未发货")</f>
        <v>15</v>
      </c>
      <c r="I1678" s="107" t="str">
        <f>VLOOKUP(B1678,辅助信息!E:I,3,FALSE)</f>
        <v>（华西简阳西城嘉苑）四川省成都市简阳市简城街道高屋村</v>
      </c>
      <c r="J1678" s="107" t="str">
        <f>VLOOKUP(B1678,辅助信息!E:I,4,FALSE)</f>
        <v>张瀚镭</v>
      </c>
      <c r="K1678" s="107">
        <f>VLOOKUP(J1678,辅助信息!H:I,2,FALSE)</f>
        <v>15884666220</v>
      </c>
      <c r="L1678" s="109" t="str">
        <f>VLOOKUP(B1678,辅助信息!E:J,6,FALSE)</f>
        <v>优先威钢发货,我方卸车,新老国标钢厂不加价可直发，因陕钢多次出现磅差，项目拒绝使用</v>
      </c>
      <c r="M1678" s="79">
        <v>45807</v>
      </c>
      <c r="O1678" s="49">
        <f ca="1" t="shared" si="91"/>
        <v>0</v>
      </c>
      <c r="P1678" s="49">
        <f ca="1" t="shared" si="92"/>
        <v>29</v>
      </c>
      <c r="Q1678" s="50" t="str">
        <f>VLOOKUP(B1678,辅助信息!E:M,9,FALSE)</f>
        <v>ZTWM-CDGS-XS-2024-0030-华西集采-简州大道</v>
      </c>
    </row>
    <row r="1679" hidden="1" spans="2:17">
      <c r="B1679" s="107" t="s">
        <v>81</v>
      </c>
      <c r="C1679" s="58">
        <v>45806</v>
      </c>
      <c r="D1679" s="107" t="str">
        <f>VLOOKUP(B1679,辅助信息!E:K,7,FALSE)</f>
        <v>JWDDCD2025060900080</v>
      </c>
      <c r="E1679" s="107" t="str">
        <f>VLOOKUP(F1679,辅助信息!A:B,2,FALSE)</f>
        <v>盘螺</v>
      </c>
      <c r="F1679" s="107" t="s">
        <v>41</v>
      </c>
      <c r="G1679" s="108">
        <v>30</v>
      </c>
      <c r="H1679" s="108">
        <f>_xlfn.XLOOKUP(C1679&amp;F1679&amp;I1679&amp;J1679,'[1]2025年已发货'!$F:$F&amp;'[1]2025年已发货'!$C:$C&amp;'[1]2025年已发货'!$G:$G&amp;'[1]2025年已发货'!$H:$H,'[1]2025年已发货'!$E:$E,"未发货")</f>
        <v>30</v>
      </c>
      <c r="I1679" s="107" t="str">
        <f>VLOOKUP(B1679,辅助信息!E:I,3,FALSE)</f>
        <v>（华西简阳西城嘉苑）四川省成都市简阳市简城街道高屋村</v>
      </c>
      <c r="J1679" s="107" t="str">
        <f>VLOOKUP(B1679,辅助信息!E:I,4,FALSE)</f>
        <v>张瀚镭</v>
      </c>
      <c r="K1679" s="107">
        <f>VLOOKUP(J1679,辅助信息!H:I,2,FALSE)</f>
        <v>15884666220</v>
      </c>
      <c r="L1679" s="109" t="str">
        <f>VLOOKUP(B1679,辅助信息!E:J,6,FALSE)</f>
        <v>优先威钢发货,我方卸车,新老国标钢厂不加价可直发，因陕钢多次出现磅差，项目拒绝使用</v>
      </c>
      <c r="M1679" s="79">
        <v>45807</v>
      </c>
      <c r="O1679" s="49">
        <f ca="1" t="shared" si="91"/>
        <v>0</v>
      </c>
      <c r="P1679" s="49">
        <f ca="1" t="shared" si="92"/>
        <v>29</v>
      </c>
      <c r="Q1679" s="50" t="str">
        <f>VLOOKUP(B1679,辅助信息!E:M,9,FALSE)</f>
        <v>ZTWM-CDGS-XS-2024-0030-华西集采-简州大道</v>
      </c>
    </row>
    <row r="1680" hidden="1" spans="2:17">
      <c r="B1680" s="107" t="s">
        <v>81</v>
      </c>
      <c r="C1680" s="58">
        <v>45806</v>
      </c>
      <c r="D1680" s="107" t="str">
        <f>VLOOKUP(B1680,辅助信息!E:K,7,FALSE)</f>
        <v>JWDDCD2025060900080</v>
      </c>
      <c r="E1680" s="107" t="str">
        <f>VLOOKUP(F1680,辅助信息!A:B,2,FALSE)</f>
        <v>盘螺</v>
      </c>
      <c r="F1680" s="107" t="s">
        <v>26</v>
      </c>
      <c r="G1680" s="108">
        <v>30</v>
      </c>
      <c r="H1680" s="108">
        <f>_xlfn.XLOOKUP(C1680&amp;F1680&amp;I1680&amp;J1680,'[1]2025年已发货'!$F:$F&amp;'[1]2025年已发货'!$C:$C&amp;'[1]2025年已发货'!$G:$G&amp;'[1]2025年已发货'!$H:$H,'[1]2025年已发货'!$E:$E,"未发货")</f>
        <v>30</v>
      </c>
      <c r="I1680" s="107" t="str">
        <f>VLOOKUP(B1680,辅助信息!E:I,3,FALSE)</f>
        <v>（华西简阳西城嘉苑）四川省成都市简阳市简城街道高屋村</v>
      </c>
      <c r="J1680" s="107" t="str">
        <f>VLOOKUP(B1680,辅助信息!E:I,4,FALSE)</f>
        <v>张瀚镭</v>
      </c>
      <c r="K1680" s="107">
        <f>VLOOKUP(J1680,辅助信息!H:I,2,FALSE)</f>
        <v>15884666220</v>
      </c>
      <c r="L1680" s="109" t="str">
        <f>VLOOKUP(B1680,辅助信息!E:J,6,FALSE)</f>
        <v>优先威钢发货,我方卸车,新老国标钢厂不加价可直发，因陕钢多次出现磅差，项目拒绝使用</v>
      </c>
      <c r="M1680" s="79">
        <v>45807</v>
      </c>
      <c r="O1680" s="49">
        <f ca="1" t="shared" si="91"/>
        <v>0</v>
      </c>
      <c r="P1680" s="49">
        <f ca="1" t="shared" si="92"/>
        <v>29</v>
      </c>
      <c r="Q1680" s="50" t="str">
        <f>VLOOKUP(B1680,辅助信息!E:M,9,FALSE)</f>
        <v>ZTWM-CDGS-XS-2024-0030-华西集采-简州大道</v>
      </c>
    </row>
    <row r="1681" hidden="1" spans="2:17">
      <c r="B1681" s="107" t="s">
        <v>81</v>
      </c>
      <c r="C1681" s="58">
        <v>45806</v>
      </c>
      <c r="D1681" s="107" t="str">
        <f>VLOOKUP(B1681,辅助信息!E:K,7,FALSE)</f>
        <v>JWDDCD2025060900080</v>
      </c>
      <c r="E1681" s="107" t="str">
        <f>VLOOKUP(F1681,辅助信息!A:B,2,FALSE)</f>
        <v>螺纹钢</v>
      </c>
      <c r="F1681" s="107" t="s">
        <v>32</v>
      </c>
      <c r="G1681" s="108">
        <v>5</v>
      </c>
      <c r="H1681" s="108">
        <f>_xlfn.XLOOKUP(C1681&amp;F1681&amp;I1681&amp;J1681,'[1]2025年已发货'!$F:$F&amp;'[1]2025年已发货'!$C:$C&amp;'[1]2025年已发货'!$G:$G&amp;'[1]2025年已发货'!$H:$H,'[1]2025年已发货'!$E:$E,"未发货")</f>
        <v>6</v>
      </c>
      <c r="I1681" s="107" t="str">
        <f>VLOOKUP(B1681,辅助信息!E:I,3,FALSE)</f>
        <v>（华西简阳西城嘉苑）四川省成都市简阳市简城街道高屋村</v>
      </c>
      <c r="J1681" s="107" t="str">
        <f>VLOOKUP(B1681,辅助信息!E:I,4,FALSE)</f>
        <v>张瀚镭</v>
      </c>
      <c r="K1681" s="107">
        <f>VLOOKUP(J1681,辅助信息!H:I,2,FALSE)</f>
        <v>15884666220</v>
      </c>
      <c r="L1681" s="109" t="str">
        <f>VLOOKUP(B1681,辅助信息!E:J,6,FALSE)</f>
        <v>优先威钢发货,我方卸车,新老国标钢厂不加价可直发，因陕钢多次出现磅差，项目拒绝使用</v>
      </c>
      <c r="M1681" s="79">
        <v>45807</v>
      </c>
      <c r="O1681" s="49">
        <f ca="1" t="shared" si="91"/>
        <v>0</v>
      </c>
      <c r="P1681" s="49">
        <f ca="1" t="shared" si="92"/>
        <v>29</v>
      </c>
      <c r="Q1681" s="50" t="str">
        <f>VLOOKUP(B1681,辅助信息!E:M,9,FALSE)</f>
        <v>ZTWM-CDGS-XS-2024-0030-华西集采-简州大道</v>
      </c>
    </row>
    <row r="1682" hidden="1" spans="2:17">
      <c r="B1682" s="107" t="s">
        <v>81</v>
      </c>
      <c r="C1682" s="58">
        <v>45806</v>
      </c>
      <c r="D1682" s="107" t="str">
        <f>VLOOKUP(B1682,辅助信息!E:K,7,FALSE)</f>
        <v>JWDDCD2025060900080</v>
      </c>
      <c r="E1682" s="107" t="str">
        <f>VLOOKUP(F1682,辅助信息!A:B,2,FALSE)</f>
        <v>螺纹钢</v>
      </c>
      <c r="F1682" s="107" t="s">
        <v>30</v>
      </c>
      <c r="G1682" s="108">
        <v>20</v>
      </c>
      <c r="H1682" s="108">
        <f>_xlfn.XLOOKUP(C1682&amp;F1682&amp;I1682&amp;J1682,'[1]2025年已发货'!$F:$F&amp;'[1]2025年已发货'!$C:$C&amp;'[1]2025年已发货'!$G:$G&amp;'[1]2025年已发货'!$H:$H,'[1]2025年已发货'!$E:$E,"未发货")</f>
        <v>21</v>
      </c>
      <c r="I1682" s="107" t="str">
        <f>VLOOKUP(B1682,辅助信息!E:I,3,FALSE)</f>
        <v>（华西简阳西城嘉苑）四川省成都市简阳市简城街道高屋村</v>
      </c>
      <c r="J1682" s="107" t="str">
        <f>VLOOKUP(B1682,辅助信息!E:I,4,FALSE)</f>
        <v>张瀚镭</v>
      </c>
      <c r="K1682" s="107">
        <f>VLOOKUP(J1682,辅助信息!H:I,2,FALSE)</f>
        <v>15884666220</v>
      </c>
      <c r="L1682" s="109" t="str">
        <f>VLOOKUP(B1682,辅助信息!E:J,6,FALSE)</f>
        <v>优先威钢发货,我方卸车,新老国标钢厂不加价可直发，因陕钢多次出现磅差，项目拒绝使用</v>
      </c>
      <c r="M1682" s="79">
        <v>45807</v>
      </c>
      <c r="O1682" s="49">
        <f ca="1" t="shared" si="91"/>
        <v>0</v>
      </c>
      <c r="P1682" s="49">
        <f ca="1" t="shared" si="92"/>
        <v>29</v>
      </c>
      <c r="Q1682" s="50" t="str">
        <f>VLOOKUP(B1682,辅助信息!E:M,9,FALSE)</f>
        <v>ZTWM-CDGS-XS-2024-0030-华西集采-简州大道</v>
      </c>
    </row>
    <row r="1683" hidden="1" spans="2:17">
      <c r="B1683" s="107" t="s">
        <v>81</v>
      </c>
      <c r="C1683" s="58">
        <v>45806</v>
      </c>
      <c r="D1683" s="107" t="str">
        <f>VLOOKUP(B1683,辅助信息!E:K,7,FALSE)</f>
        <v>JWDDCD2025060900080</v>
      </c>
      <c r="E1683" s="107" t="str">
        <f>VLOOKUP(F1683,辅助信息!A:B,2,FALSE)</f>
        <v>螺纹钢</v>
      </c>
      <c r="F1683" s="107" t="s">
        <v>33</v>
      </c>
      <c r="G1683" s="108">
        <v>32</v>
      </c>
      <c r="H1683" s="108">
        <f>_xlfn.XLOOKUP(C1683&amp;F1683&amp;I1683&amp;J1683,'[1]2025年已发货'!$F:$F&amp;'[1]2025年已发货'!$C:$C&amp;'[1]2025年已发货'!$G:$G&amp;'[1]2025年已发货'!$H:$H,'[1]2025年已发货'!$E:$E,"未发货")</f>
        <v>33</v>
      </c>
      <c r="I1683" s="107" t="str">
        <f>VLOOKUP(B1683,辅助信息!E:I,3,FALSE)</f>
        <v>（华西简阳西城嘉苑）四川省成都市简阳市简城街道高屋村</v>
      </c>
      <c r="J1683" s="107" t="str">
        <f>VLOOKUP(B1683,辅助信息!E:I,4,FALSE)</f>
        <v>张瀚镭</v>
      </c>
      <c r="K1683" s="107">
        <f>VLOOKUP(J1683,辅助信息!H:I,2,FALSE)</f>
        <v>15884666220</v>
      </c>
      <c r="L1683" s="109" t="str">
        <f>VLOOKUP(B1683,辅助信息!E:J,6,FALSE)</f>
        <v>优先威钢发货,我方卸车,新老国标钢厂不加价可直发，因陕钢多次出现磅差，项目拒绝使用</v>
      </c>
      <c r="M1683" s="79">
        <v>45807</v>
      </c>
      <c r="O1683" s="49">
        <f ca="1" t="shared" si="91"/>
        <v>0</v>
      </c>
      <c r="P1683" s="49">
        <f ca="1" t="shared" si="92"/>
        <v>29</v>
      </c>
      <c r="Q1683" s="50" t="str">
        <f>VLOOKUP(B1683,辅助信息!E:M,9,FALSE)</f>
        <v>ZTWM-CDGS-XS-2024-0030-华西集采-简州大道</v>
      </c>
    </row>
    <row r="1684" hidden="1" spans="2:17">
      <c r="B1684" s="107" t="s">
        <v>81</v>
      </c>
      <c r="C1684" s="58">
        <v>45806</v>
      </c>
      <c r="D1684" s="107" t="str">
        <f>VLOOKUP(B1684,辅助信息!E:K,7,FALSE)</f>
        <v>JWDDCD2025060900080</v>
      </c>
      <c r="E1684" s="107" t="str">
        <f>VLOOKUP(F1684,辅助信息!A:B,2,FALSE)</f>
        <v>螺纹钢</v>
      </c>
      <c r="F1684" s="107" t="s">
        <v>28</v>
      </c>
      <c r="G1684" s="108">
        <v>3</v>
      </c>
      <c r="H1684" s="108">
        <f>_xlfn.XLOOKUP(C1684&amp;F1684&amp;I1684&amp;J1684,'[1]2025年已发货'!$F:$F&amp;'[1]2025年已发货'!$C:$C&amp;'[1]2025年已发货'!$G:$G&amp;'[1]2025年已发货'!$H:$H,'[1]2025年已发货'!$E:$E,"未发货")</f>
        <v>3</v>
      </c>
      <c r="I1684" s="107" t="str">
        <f>VLOOKUP(B1684,辅助信息!E:I,3,FALSE)</f>
        <v>（华西简阳西城嘉苑）四川省成都市简阳市简城街道高屋村</v>
      </c>
      <c r="J1684" s="107" t="str">
        <f>VLOOKUP(B1684,辅助信息!E:I,4,FALSE)</f>
        <v>张瀚镭</v>
      </c>
      <c r="K1684" s="107">
        <f>VLOOKUP(J1684,辅助信息!H:I,2,FALSE)</f>
        <v>15884666220</v>
      </c>
      <c r="L1684" s="109" t="str">
        <f>VLOOKUP(B1684,辅助信息!E:J,6,FALSE)</f>
        <v>优先威钢发货,我方卸车,新老国标钢厂不加价可直发，因陕钢多次出现磅差，项目拒绝使用</v>
      </c>
      <c r="M1684" s="79">
        <v>45807</v>
      </c>
      <c r="O1684" s="49">
        <f ca="1" t="shared" si="91"/>
        <v>0</v>
      </c>
      <c r="P1684" s="49">
        <f ca="1" t="shared" si="92"/>
        <v>29</v>
      </c>
      <c r="Q1684" s="50" t="str">
        <f>VLOOKUP(B1684,辅助信息!E:M,9,FALSE)</f>
        <v>ZTWM-CDGS-XS-2024-0030-华西集采-简州大道</v>
      </c>
    </row>
    <row r="1685" hidden="1" spans="2:17">
      <c r="B1685" s="107" t="s">
        <v>81</v>
      </c>
      <c r="C1685" s="58">
        <v>45806</v>
      </c>
      <c r="D1685" s="107" t="str">
        <f>VLOOKUP(B1685,辅助信息!E:K,7,FALSE)</f>
        <v>JWDDCD2025060900080</v>
      </c>
      <c r="E1685" s="107" t="str">
        <f>VLOOKUP(F1685,辅助信息!A:B,2,FALSE)</f>
        <v>螺纹钢</v>
      </c>
      <c r="F1685" s="107" t="s">
        <v>18</v>
      </c>
      <c r="G1685" s="108">
        <v>3</v>
      </c>
      <c r="H1685" s="108">
        <f>_xlfn.XLOOKUP(C1685&amp;F1685&amp;I1685&amp;J1685,'[1]2025年已发货'!$F:$F&amp;'[1]2025年已发货'!$C:$C&amp;'[1]2025年已发货'!$G:$G&amp;'[1]2025年已发货'!$H:$H,'[1]2025年已发货'!$E:$E,"未发货")</f>
        <v>3</v>
      </c>
      <c r="I1685" s="107" t="str">
        <f>VLOOKUP(B1685,辅助信息!E:I,3,FALSE)</f>
        <v>（华西简阳西城嘉苑）四川省成都市简阳市简城街道高屋村</v>
      </c>
      <c r="J1685" s="107" t="str">
        <f>VLOOKUP(B1685,辅助信息!E:I,4,FALSE)</f>
        <v>张瀚镭</v>
      </c>
      <c r="K1685" s="107">
        <f>VLOOKUP(J1685,辅助信息!H:I,2,FALSE)</f>
        <v>15884666220</v>
      </c>
      <c r="L1685" s="109" t="str">
        <f>VLOOKUP(B1685,辅助信息!E:J,6,FALSE)</f>
        <v>优先威钢发货,我方卸车,新老国标钢厂不加价可直发，因陕钢多次出现磅差，项目拒绝使用</v>
      </c>
      <c r="M1685" s="79">
        <v>45807</v>
      </c>
      <c r="O1685" s="49">
        <f ca="1" t="shared" si="91"/>
        <v>0</v>
      </c>
      <c r="P1685" s="49">
        <f ca="1" t="shared" si="92"/>
        <v>29</v>
      </c>
      <c r="Q1685" s="50" t="str">
        <f>VLOOKUP(B1685,辅助信息!E:M,9,FALSE)</f>
        <v>ZTWM-CDGS-XS-2024-0030-华西集采-简州大道</v>
      </c>
    </row>
    <row r="1686" hidden="1" spans="2:18">
      <c r="B1686" s="28" t="s">
        <v>31</v>
      </c>
      <c r="C1686" s="58">
        <v>45810</v>
      </c>
      <c r="D1686" s="107" t="str">
        <f>VLOOKUP(B1686,辅助信息!E:K,7,FALSE)</f>
        <v>JWDDCD2024121000136</v>
      </c>
      <c r="E1686" s="107" t="str">
        <f>VLOOKUP(F1686,辅助信息!A:B,2,FALSE)</f>
        <v>盘螺</v>
      </c>
      <c r="F1686" s="28" t="s">
        <v>49</v>
      </c>
      <c r="G1686" s="24">
        <v>15</v>
      </c>
      <c r="H1686" s="108">
        <f>_xlfn.XLOOKUP(C1686&amp;F1686&amp;I1686&amp;J1686,'[1]2025年已发货'!$F:$F&amp;'[1]2025年已发货'!$C:$C&amp;'[1]2025年已发货'!$G:$G&amp;'[1]2025年已发货'!$H:$H,'[1]2025年已发货'!$E:$E,"未发货")</f>
        <v>15</v>
      </c>
      <c r="I1686" s="107" t="str">
        <f>VLOOKUP(B1686,辅助信息!E:I,3,FALSE)</f>
        <v>（四川商建-射洪城乡一体化项目）遂宁市射洪市忠新幼儿园北侧约220米新溪小区</v>
      </c>
      <c r="J1686" s="107" t="str">
        <f>VLOOKUP(B1686,辅助信息!E:I,4,FALSE)</f>
        <v>柏子刚</v>
      </c>
      <c r="K1686" s="107">
        <f>VLOOKUP(J1686,辅助信息!H:I,2,FALSE)</f>
        <v>15692885305</v>
      </c>
      <c r="L1686" s="109" t="str">
        <f>VLOOKUP(B1686,辅助信息!E:J,6,FALSE)</f>
        <v>提前联系到场规格及数量</v>
      </c>
      <c r="M1686" s="79">
        <v>45813</v>
      </c>
      <c r="O1686" s="49">
        <f ca="1" t="shared" ref="O1686:O1711" si="93">IF(OR(M1686="",N1686&lt;&gt;""),"",MAX(M1686-TODAY(),0))</f>
        <v>0</v>
      </c>
      <c r="P1686" s="49">
        <f ca="1" t="shared" ref="P1686:P1711" si="94">IF(M1686="","",IF(N1686&lt;&gt;"",MAX(N1686-M1686,0),IF(TODAY()&gt;M1686,TODAY()-M1686,0)))</f>
        <v>23</v>
      </c>
      <c r="Q1686" s="50" t="str">
        <f>VLOOKUP(B1686,辅助信息!E:M,9,FALSE)</f>
        <v>ZTWM-CDGS-XS-2024-0179-四川商投-射洪城乡一体化建设项目</v>
      </c>
      <c r="R1686" s="50" t="str">
        <f>_xlfn._xlws.FILTER(辅助信息!D:D,辅助信息!E:E=B1686)</f>
        <v>四川商建
射洪城乡一体化项目</v>
      </c>
    </row>
    <row r="1687" hidden="1" spans="2:18">
      <c r="B1687" s="28" t="s">
        <v>31</v>
      </c>
      <c r="C1687" s="58">
        <v>45810</v>
      </c>
      <c r="D1687" s="107" t="str">
        <f>VLOOKUP(B1687,辅助信息!E:K,7,FALSE)</f>
        <v>JWDDCD2024121000136</v>
      </c>
      <c r="E1687" s="107" t="str">
        <f>VLOOKUP(F1687,辅助信息!A:B,2,FALSE)</f>
        <v>螺纹钢</v>
      </c>
      <c r="F1687" s="28" t="s">
        <v>66</v>
      </c>
      <c r="G1687" s="24">
        <v>6</v>
      </c>
      <c r="H1687" s="108">
        <f>_xlfn.XLOOKUP(C1687&amp;F1687&amp;I1687&amp;J1687,'[1]2025年已发货'!$F:$F&amp;'[1]2025年已发货'!$C:$C&amp;'[1]2025年已发货'!$G:$G&amp;'[1]2025年已发货'!$H:$H,'[1]2025年已发货'!$E:$E,"未发货")</f>
        <v>6</v>
      </c>
      <c r="I1687" s="107" t="str">
        <f>VLOOKUP(B1687,辅助信息!E:I,3,FALSE)</f>
        <v>（四川商建-射洪城乡一体化项目）遂宁市射洪市忠新幼儿园北侧约220米新溪小区</v>
      </c>
      <c r="J1687" s="107" t="str">
        <f>VLOOKUP(B1687,辅助信息!E:I,4,FALSE)</f>
        <v>柏子刚</v>
      </c>
      <c r="K1687" s="107">
        <f>VLOOKUP(J1687,辅助信息!H:I,2,FALSE)</f>
        <v>15692885305</v>
      </c>
      <c r="L1687" s="109" t="str">
        <f>VLOOKUP(B1687,辅助信息!E:J,6,FALSE)</f>
        <v>提前联系到场规格及数量</v>
      </c>
      <c r="M1687" s="79">
        <v>45813</v>
      </c>
      <c r="O1687" s="49">
        <f ca="1" t="shared" si="93"/>
        <v>0</v>
      </c>
      <c r="P1687" s="49">
        <f ca="1" t="shared" si="94"/>
        <v>23</v>
      </c>
      <c r="Q1687" s="50" t="str">
        <f>VLOOKUP(B1687,辅助信息!E:M,9,FALSE)</f>
        <v>ZTWM-CDGS-XS-2024-0179-四川商投-射洪城乡一体化建设项目</v>
      </c>
      <c r="R1687" s="50" t="str">
        <f>_xlfn._xlws.FILTER(辅助信息!D:D,辅助信息!E:E=B1687)</f>
        <v>四川商建
射洪城乡一体化项目</v>
      </c>
    </row>
    <row r="1688" hidden="1" spans="2:18">
      <c r="B1688" s="28" t="s">
        <v>31</v>
      </c>
      <c r="C1688" s="58">
        <v>45810</v>
      </c>
      <c r="D1688" s="107" t="str">
        <f>VLOOKUP(B1688,辅助信息!E:K,7,FALSE)</f>
        <v>JWDDCD2024121000136</v>
      </c>
      <c r="E1688" s="107" t="str">
        <f>VLOOKUP(F1688,辅助信息!A:B,2,FALSE)</f>
        <v>螺纹钢</v>
      </c>
      <c r="F1688" s="28" t="s">
        <v>46</v>
      </c>
      <c r="G1688" s="24">
        <v>9</v>
      </c>
      <c r="H1688" s="108">
        <f>_xlfn.XLOOKUP(C1688&amp;F1688&amp;I1688&amp;J1688,'[1]2025年已发货'!$F:$F&amp;'[1]2025年已发货'!$C:$C&amp;'[1]2025年已发货'!$G:$G&amp;'[1]2025年已发货'!$H:$H,'[1]2025年已发货'!$E:$E,"未发货")</f>
        <v>9</v>
      </c>
      <c r="I1688" s="107" t="str">
        <f>VLOOKUP(B1688,辅助信息!E:I,3,FALSE)</f>
        <v>（四川商建-射洪城乡一体化项目）遂宁市射洪市忠新幼儿园北侧约220米新溪小区</v>
      </c>
      <c r="J1688" s="107" t="str">
        <f>VLOOKUP(B1688,辅助信息!E:I,4,FALSE)</f>
        <v>柏子刚</v>
      </c>
      <c r="K1688" s="107">
        <f>VLOOKUP(J1688,辅助信息!H:I,2,FALSE)</f>
        <v>15692885305</v>
      </c>
      <c r="L1688" s="109" t="str">
        <f>VLOOKUP(B1688,辅助信息!E:J,6,FALSE)</f>
        <v>提前联系到场规格及数量</v>
      </c>
      <c r="M1688" s="79">
        <v>45813</v>
      </c>
      <c r="O1688" s="49">
        <f ca="1" t="shared" si="93"/>
        <v>0</v>
      </c>
      <c r="P1688" s="49">
        <f ca="1" t="shared" si="94"/>
        <v>23</v>
      </c>
      <c r="Q1688" s="50" t="str">
        <f>VLOOKUP(B1688,辅助信息!E:M,9,FALSE)</f>
        <v>ZTWM-CDGS-XS-2024-0179-四川商投-射洪城乡一体化建设项目</v>
      </c>
      <c r="R1688" s="50" t="str">
        <f>_xlfn._xlws.FILTER(辅助信息!D:D,辅助信息!E:E=B1688)</f>
        <v>四川商建
射洪城乡一体化项目</v>
      </c>
    </row>
    <row r="1689" hidden="1" spans="2:18">
      <c r="B1689" s="28" t="s">
        <v>31</v>
      </c>
      <c r="C1689" s="58">
        <v>45810</v>
      </c>
      <c r="D1689" s="107" t="str">
        <f>VLOOKUP(B1689,辅助信息!E:K,7,FALSE)</f>
        <v>JWDDCD2024121000136</v>
      </c>
      <c r="E1689" s="107" t="str">
        <f>VLOOKUP(F1689,辅助信息!A:B,2,FALSE)</f>
        <v>螺纹钢</v>
      </c>
      <c r="F1689" s="28" t="s">
        <v>22</v>
      </c>
      <c r="G1689" s="24">
        <v>40</v>
      </c>
      <c r="H1689" s="108">
        <f>_xlfn.XLOOKUP(C1689&amp;F1689&amp;I1689&amp;J1689,'[1]2025年已发货'!$F:$F&amp;'[1]2025年已发货'!$C:$C&amp;'[1]2025年已发货'!$G:$G&amp;'[1]2025年已发货'!$H:$H,'[1]2025年已发货'!$E:$E,"未发货")</f>
        <v>40</v>
      </c>
      <c r="I1689" s="107" t="str">
        <f>VLOOKUP(B1689,辅助信息!E:I,3,FALSE)</f>
        <v>（四川商建-射洪城乡一体化项目）遂宁市射洪市忠新幼儿园北侧约220米新溪小区</v>
      </c>
      <c r="J1689" s="107" t="str">
        <f>VLOOKUP(B1689,辅助信息!E:I,4,FALSE)</f>
        <v>柏子刚</v>
      </c>
      <c r="K1689" s="107">
        <f>VLOOKUP(J1689,辅助信息!H:I,2,FALSE)</f>
        <v>15692885305</v>
      </c>
      <c r="L1689" s="109" t="str">
        <f>VLOOKUP(B1689,辅助信息!E:J,6,FALSE)</f>
        <v>提前联系到场规格及数量</v>
      </c>
      <c r="M1689" s="79">
        <v>45813</v>
      </c>
      <c r="O1689" s="49">
        <f ca="1" t="shared" si="93"/>
        <v>0</v>
      </c>
      <c r="P1689" s="49">
        <f ca="1" t="shared" si="94"/>
        <v>23</v>
      </c>
      <c r="Q1689" s="50" t="str">
        <f>VLOOKUP(B1689,辅助信息!E:M,9,FALSE)</f>
        <v>ZTWM-CDGS-XS-2024-0179-四川商投-射洪城乡一体化建设项目</v>
      </c>
      <c r="R1689" s="50" t="str">
        <f>_xlfn._xlws.FILTER(辅助信息!D:D,辅助信息!E:E=B1689)</f>
        <v>四川商建
射洪城乡一体化项目</v>
      </c>
    </row>
    <row r="1690" hidden="1" spans="2:18">
      <c r="B1690" s="28" t="s">
        <v>81</v>
      </c>
      <c r="C1690" s="58">
        <v>45810</v>
      </c>
      <c r="D1690" s="107" t="str">
        <f>VLOOKUP(B1690,辅助信息!E:K,7,FALSE)</f>
        <v>JWDDCD2025060900080</v>
      </c>
      <c r="E1690" s="107" t="str">
        <f>VLOOKUP(F1690,辅助信息!A:B,2,FALSE)</f>
        <v>高线</v>
      </c>
      <c r="F1690" s="28" t="s">
        <v>53</v>
      </c>
      <c r="G1690" s="24">
        <v>2</v>
      </c>
      <c r="H1690" s="108" t="str">
        <f>_xlfn.XLOOKUP(C1690&amp;F1690&amp;I1690&amp;J1690,'[1]2025年已发货'!$F:$F&amp;'[1]2025年已发货'!$C:$C&amp;'[1]2025年已发货'!$G:$G&amp;'[1]2025年已发货'!$H:$H,'[1]2025年已发货'!$E:$E,"未发货")</f>
        <v>未发货</v>
      </c>
      <c r="I1690" s="107" t="str">
        <f>VLOOKUP(B1690,辅助信息!E:I,3,FALSE)</f>
        <v>（华西简阳西城嘉苑）四川省成都市简阳市简城街道高屋村</v>
      </c>
      <c r="J1690" s="107" t="str">
        <f>VLOOKUP(B1690,辅助信息!E:I,4,FALSE)</f>
        <v>张瀚镭</v>
      </c>
      <c r="K1690" s="107">
        <f>VLOOKUP(J1690,辅助信息!H:I,2,FALSE)</f>
        <v>15884666220</v>
      </c>
      <c r="L1690" s="109" t="str">
        <f>VLOOKUP(B1690,辅助信息!E:J,6,FALSE)</f>
        <v>优先威钢发货,我方卸车,新老国标钢厂不加价可直发，因陕钢多次出现磅差，项目拒绝使用</v>
      </c>
      <c r="M1690" s="79">
        <v>45811</v>
      </c>
      <c r="O1690" s="49">
        <f ca="1" t="shared" si="93"/>
        <v>0</v>
      </c>
      <c r="P1690" s="49">
        <f ca="1" t="shared" si="94"/>
        <v>25</v>
      </c>
      <c r="Q1690" s="50" t="str">
        <f>VLOOKUP(B1690,辅助信息!E:M,9,FALSE)</f>
        <v>ZTWM-CDGS-XS-2024-0030-华西集采-简州大道</v>
      </c>
      <c r="R1690" s="50" t="str">
        <f>_xlfn._xlws.FILTER(辅助信息!D:D,辅助信息!E:E=B1690)</f>
        <v>华西简阳西城嘉苑</v>
      </c>
    </row>
    <row r="1691" hidden="1" spans="2:18">
      <c r="B1691" s="28" t="s">
        <v>81</v>
      </c>
      <c r="C1691" s="58">
        <v>45810</v>
      </c>
      <c r="D1691" s="107" t="str">
        <f>VLOOKUP(B1691,辅助信息!E:K,7,FALSE)</f>
        <v>JWDDCD2025060900080</v>
      </c>
      <c r="E1691" s="107" t="str">
        <f>VLOOKUP(F1691,辅助信息!A:B,2,FALSE)</f>
        <v>盘螺</v>
      </c>
      <c r="F1691" s="28" t="s">
        <v>49</v>
      </c>
      <c r="G1691" s="24">
        <v>4.5</v>
      </c>
      <c r="H1691" s="108" t="str">
        <f>_xlfn.XLOOKUP(C1691&amp;F1691&amp;I1691&amp;J1691,'[1]2025年已发货'!$F:$F&amp;'[1]2025年已发货'!$C:$C&amp;'[1]2025年已发货'!$G:$G&amp;'[1]2025年已发货'!$H:$H,'[1]2025年已发货'!$E:$E,"未发货")</f>
        <v>未发货</v>
      </c>
      <c r="I1691" s="107" t="str">
        <f>VLOOKUP(B1691,辅助信息!E:I,3,FALSE)</f>
        <v>（华西简阳西城嘉苑）四川省成都市简阳市简城街道高屋村</v>
      </c>
      <c r="J1691" s="107" t="str">
        <f>VLOOKUP(B1691,辅助信息!E:I,4,FALSE)</f>
        <v>张瀚镭</v>
      </c>
      <c r="K1691" s="107">
        <f>VLOOKUP(J1691,辅助信息!H:I,2,FALSE)</f>
        <v>15884666220</v>
      </c>
      <c r="L1691" s="109" t="str">
        <f>VLOOKUP(B1691,辅助信息!E:J,6,FALSE)</f>
        <v>优先威钢发货,我方卸车,新老国标钢厂不加价可直发，因陕钢多次出现磅差，项目拒绝使用</v>
      </c>
      <c r="M1691" s="79">
        <v>45811</v>
      </c>
      <c r="O1691" s="49">
        <f ca="1" t="shared" si="93"/>
        <v>0</v>
      </c>
      <c r="P1691" s="49">
        <f ca="1" t="shared" si="94"/>
        <v>25</v>
      </c>
      <c r="Q1691" s="50" t="str">
        <f>VLOOKUP(B1691,辅助信息!E:M,9,FALSE)</f>
        <v>ZTWM-CDGS-XS-2024-0030-华西集采-简州大道</v>
      </c>
      <c r="R1691" s="50" t="str">
        <f>_xlfn._xlws.FILTER(辅助信息!D:D,辅助信息!E:E=B1691)</f>
        <v>华西简阳西城嘉苑</v>
      </c>
    </row>
    <row r="1692" hidden="1" spans="2:18">
      <c r="B1692" s="28" t="s">
        <v>81</v>
      </c>
      <c r="C1692" s="58">
        <v>45810</v>
      </c>
      <c r="D1692" s="107" t="str">
        <f>VLOOKUP(B1692,辅助信息!E:K,7,FALSE)</f>
        <v>JWDDCD2025060900080</v>
      </c>
      <c r="E1692" s="107" t="str">
        <f>VLOOKUP(F1692,辅助信息!A:B,2,FALSE)</f>
        <v>盘螺</v>
      </c>
      <c r="F1692" s="28" t="s">
        <v>40</v>
      </c>
      <c r="G1692" s="24">
        <v>11</v>
      </c>
      <c r="H1692" s="108">
        <f>_xlfn.XLOOKUP(C1692&amp;F1692&amp;I1692&amp;J1692,'[1]2025年已发货'!$F:$F&amp;'[1]2025年已发货'!$C:$C&amp;'[1]2025年已发货'!$G:$G&amp;'[1]2025年已发货'!$H:$H,'[1]2025年已发货'!$E:$E,"未发货")</f>
        <v>11</v>
      </c>
      <c r="I1692" s="107" t="str">
        <f>VLOOKUP(B1692,辅助信息!E:I,3,FALSE)</f>
        <v>（华西简阳西城嘉苑）四川省成都市简阳市简城街道高屋村</v>
      </c>
      <c r="J1692" s="107" t="str">
        <f>VLOOKUP(B1692,辅助信息!E:I,4,FALSE)</f>
        <v>张瀚镭</v>
      </c>
      <c r="K1692" s="107">
        <f>VLOOKUP(J1692,辅助信息!H:I,2,FALSE)</f>
        <v>15884666220</v>
      </c>
      <c r="L1692" s="109" t="str">
        <f>VLOOKUP(B1692,辅助信息!E:J,6,FALSE)</f>
        <v>优先威钢发货,我方卸车,新老国标钢厂不加价可直发，因陕钢多次出现磅差，项目拒绝使用</v>
      </c>
      <c r="M1692" s="79">
        <v>45811</v>
      </c>
      <c r="O1692" s="49">
        <f ca="1" t="shared" si="93"/>
        <v>0</v>
      </c>
      <c r="P1692" s="49">
        <f ca="1" t="shared" si="94"/>
        <v>25</v>
      </c>
      <c r="Q1692" s="50" t="str">
        <f>VLOOKUP(B1692,辅助信息!E:M,9,FALSE)</f>
        <v>ZTWM-CDGS-XS-2024-0030-华西集采-简州大道</v>
      </c>
      <c r="R1692" s="50" t="str">
        <f>_xlfn._xlws.FILTER(辅助信息!D:D,辅助信息!E:E=B1692)</f>
        <v>华西简阳西城嘉苑</v>
      </c>
    </row>
    <row r="1693" hidden="1" spans="2:18">
      <c r="B1693" s="28" t="s">
        <v>81</v>
      </c>
      <c r="C1693" s="58">
        <v>45810</v>
      </c>
      <c r="D1693" s="107" t="str">
        <f>VLOOKUP(B1693,辅助信息!E:K,7,FALSE)</f>
        <v>JWDDCD2025060900080</v>
      </c>
      <c r="E1693" s="107" t="str">
        <f>VLOOKUP(F1693,辅助信息!A:B,2,FALSE)</f>
        <v>盘螺</v>
      </c>
      <c r="F1693" s="28" t="s">
        <v>41</v>
      </c>
      <c r="G1693" s="24">
        <v>72</v>
      </c>
      <c r="H1693" s="108">
        <f>_xlfn.XLOOKUP(C1693&amp;F1693&amp;I1693&amp;J1693,'[1]2025年已发货'!$F:$F&amp;'[1]2025年已发货'!$C:$C&amp;'[1]2025年已发货'!$G:$G&amp;'[1]2025年已发货'!$H:$H,'[1]2025年已发货'!$E:$E,"未发货")</f>
        <v>24</v>
      </c>
      <c r="I1693" s="107" t="str">
        <f>VLOOKUP(B1693,辅助信息!E:I,3,FALSE)</f>
        <v>（华西简阳西城嘉苑）四川省成都市简阳市简城街道高屋村</v>
      </c>
      <c r="J1693" s="107" t="str">
        <f>VLOOKUP(B1693,辅助信息!E:I,4,FALSE)</f>
        <v>张瀚镭</v>
      </c>
      <c r="K1693" s="107">
        <f>VLOOKUP(J1693,辅助信息!H:I,2,FALSE)</f>
        <v>15884666220</v>
      </c>
      <c r="L1693" s="109" t="str">
        <f>VLOOKUP(B1693,辅助信息!E:J,6,FALSE)</f>
        <v>优先威钢发货,我方卸车,新老国标钢厂不加价可直发，因陕钢多次出现磅差，项目拒绝使用</v>
      </c>
      <c r="M1693" s="79">
        <v>45811</v>
      </c>
      <c r="O1693" s="49">
        <f ca="1" t="shared" si="93"/>
        <v>0</v>
      </c>
      <c r="P1693" s="49">
        <f ca="1" t="shared" si="94"/>
        <v>25</v>
      </c>
      <c r="Q1693" s="50" t="str">
        <f>VLOOKUP(B1693,辅助信息!E:M,9,FALSE)</f>
        <v>ZTWM-CDGS-XS-2024-0030-华西集采-简州大道</v>
      </c>
      <c r="R1693" s="50" t="str">
        <f>_xlfn._xlws.FILTER(辅助信息!D:D,辅助信息!E:E=B1693)</f>
        <v>华西简阳西城嘉苑</v>
      </c>
    </row>
    <row r="1694" hidden="1" spans="2:18">
      <c r="B1694" s="28" t="s">
        <v>81</v>
      </c>
      <c r="C1694" s="58">
        <v>45810</v>
      </c>
      <c r="D1694" s="107" t="str">
        <f>VLOOKUP(B1694,辅助信息!E:K,7,FALSE)</f>
        <v>JWDDCD2025060900080</v>
      </c>
      <c r="E1694" s="107" t="str">
        <f>VLOOKUP(F1694,辅助信息!A:B,2,FALSE)</f>
        <v>盘螺</v>
      </c>
      <c r="F1694" s="28" t="s">
        <v>26</v>
      </c>
      <c r="G1694" s="24">
        <v>51</v>
      </c>
      <c r="H1694" s="108">
        <f>_xlfn.XLOOKUP(C1694&amp;F1694&amp;I1694&amp;J1694,'[1]2025年已发货'!$F:$F&amp;'[1]2025年已发货'!$C:$C&amp;'[1]2025年已发货'!$G:$G&amp;'[1]2025年已发货'!$H:$H,'[1]2025年已发货'!$E:$E,"未发货")</f>
        <v>35</v>
      </c>
      <c r="I1694" s="107" t="str">
        <f>VLOOKUP(B1694,辅助信息!E:I,3,FALSE)</f>
        <v>（华西简阳西城嘉苑）四川省成都市简阳市简城街道高屋村</v>
      </c>
      <c r="J1694" s="107" t="str">
        <f>VLOOKUP(B1694,辅助信息!E:I,4,FALSE)</f>
        <v>张瀚镭</v>
      </c>
      <c r="K1694" s="107">
        <f>VLOOKUP(J1694,辅助信息!H:I,2,FALSE)</f>
        <v>15884666220</v>
      </c>
      <c r="L1694" s="109" t="str">
        <f>VLOOKUP(B1694,辅助信息!E:J,6,FALSE)</f>
        <v>优先威钢发货,我方卸车,新老国标钢厂不加价可直发，因陕钢多次出现磅差，项目拒绝使用</v>
      </c>
      <c r="M1694" s="79">
        <v>45811</v>
      </c>
      <c r="O1694" s="49">
        <f ca="1" t="shared" si="93"/>
        <v>0</v>
      </c>
      <c r="P1694" s="49">
        <f ca="1" t="shared" si="94"/>
        <v>25</v>
      </c>
      <c r="Q1694" s="50" t="str">
        <f>VLOOKUP(B1694,辅助信息!E:M,9,FALSE)</f>
        <v>ZTWM-CDGS-XS-2024-0030-华西集采-简州大道</v>
      </c>
      <c r="R1694" s="50" t="str">
        <f>_xlfn._xlws.FILTER(辅助信息!D:D,辅助信息!E:E=B1694)</f>
        <v>华西简阳西城嘉苑</v>
      </c>
    </row>
    <row r="1695" hidden="1" spans="2:18">
      <c r="B1695" s="28" t="s">
        <v>81</v>
      </c>
      <c r="C1695" s="58">
        <v>45810</v>
      </c>
      <c r="D1695" s="107" t="str">
        <f>VLOOKUP(B1695,辅助信息!E:K,7,FALSE)</f>
        <v>JWDDCD2025060900080</v>
      </c>
      <c r="E1695" s="107" t="str">
        <f>VLOOKUP(F1695,辅助信息!A:B,2,FALSE)</f>
        <v>螺纹钢</v>
      </c>
      <c r="F1695" s="28" t="s">
        <v>19</v>
      </c>
      <c r="G1695" s="24">
        <v>17</v>
      </c>
      <c r="H1695" s="108">
        <f>_xlfn.XLOOKUP(C1695&amp;F1695&amp;I1695&amp;J1695,'[1]2025年已发货'!$F:$F&amp;'[1]2025年已发货'!$C:$C&amp;'[1]2025年已发货'!$G:$G&amp;'[1]2025年已发货'!$H:$H,'[1]2025年已发货'!$E:$E,"未发货")</f>
        <v>17</v>
      </c>
      <c r="I1695" s="107" t="str">
        <f>VLOOKUP(B1695,辅助信息!E:I,3,FALSE)</f>
        <v>（华西简阳西城嘉苑）四川省成都市简阳市简城街道高屋村</v>
      </c>
      <c r="J1695" s="107" t="str">
        <f>VLOOKUP(B1695,辅助信息!E:I,4,FALSE)</f>
        <v>张瀚镭</v>
      </c>
      <c r="K1695" s="107">
        <f>VLOOKUP(J1695,辅助信息!H:I,2,FALSE)</f>
        <v>15884666220</v>
      </c>
      <c r="L1695" s="109" t="str">
        <f>VLOOKUP(B1695,辅助信息!E:J,6,FALSE)</f>
        <v>优先威钢发货,我方卸车,新老国标钢厂不加价可直发，因陕钢多次出现磅差，项目拒绝使用</v>
      </c>
      <c r="M1695" s="79">
        <v>45811</v>
      </c>
      <c r="O1695" s="49">
        <f ca="1" t="shared" si="93"/>
        <v>0</v>
      </c>
      <c r="P1695" s="49">
        <f ca="1" t="shared" si="94"/>
        <v>25</v>
      </c>
      <c r="Q1695" s="50" t="str">
        <f>VLOOKUP(B1695,辅助信息!E:M,9,FALSE)</f>
        <v>ZTWM-CDGS-XS-2024-0030-华西集采-简州大道</v>
      </c>
      <c r="R1695" s="50" t="str">
        <f>_xlfn._xlws.FILTER(辅助信息!D:D,辅助信息!E:E=B1695)</f>
        <v>华西简阳西城嘉苑</v>
      </c>
    </row>
    <row r="1696" hidden="1" spans="2:18">
      <c r="B1696" s="28" t="s">
        <v>81</v>
      </c>
      <c r="C1696" s="58">
        <v>45810</v>
      </c>
      <c r="D1696" s="107" t="str">
        <f>VLOOKUP(B1696,辅助信息!E:K,7,FALSE)</f>
        <v>JWDDCD2025060900080</v>
      </c>
      <c r="E1696" s="107" t="str">
        <f>VLOOKUP(F1696,辅助信息!A:B,2,FALSE)</f>
        <v>螺纹钢</v>
      </c>
      <c r="F1696" s="28" t="s">
        <v>32</v>
      </c>
      <c r="G1696" s="24">
        <v>68</v>
      </c>
      <c r="H1696" s="108">
        <f>_xlfn.XLOOKUP(C1696&amp;F1696&amp;I1696&amp;J1696,'[1]2025年已发货'!$F:$F&amp;'[1]2025年已发货'!$C:$C&amp;'[1]2025年已发货'!$G:$G&amp;'[1]2025年已发货'!$H:$H,'[1]2025年已发货'!$E:$E,"未发货")</f>
        <v>68</v>
      </c>
      <c r="I1696" s="107" t="str">
        <f>VLOOKUP(B1696,辅助信息!E:I,3,FALSE)</f>
        <v>（华西简阳西城嘉苑）四川省成都市简阳市简城街道高屋村</v>
      </c>
      <c r="J1696" s="107" t="str">
        <f>VLOOKUP(B1696,辅助信息!E:I,4,FALSE)</f>
        <v>张瀚镭</v>
      </c>
      <c r="K1696" s="107">
        <f>VLOOKUP(J1696,辅助信息!H:I,2,FALSE)</f>
        <v>15884666220</v>
      </c>
      <c r="L1696" s="109" t="str">
        <f>VLOOKUP(B1696,辅助信息!E:J,6,FALSE)</f>
        <v>优先威钢发货,我方卸车,新老国标钢厂不加价可直发，因陕钢多次出现磅差，项目拒绝使用</v>
      </c>
      <c r="M1696" s="79">
        <v>45811</v>
      </c>
      <c r="O1696" s="49">
        <f ca="1" t="shared" si="93"/>
        <v>0</v>
      </c>
      <c r="P1696" s="49">
        <f ca="1" t="shared" si="94"/>
        <v>25</v>
      </c>
      <c r="Q1696" s="50" t="str">
        <f>VLOOKUP(B1696,辅助信息!E:M,9,FALSE)</f>
        <v>ZTWM-CDGS-XS-2024-0030-华西集采-简州大道</v>
      </c>
      <c r="R1696" s="50" t="str">
        <f>_xlfn._xlws.FILTER(辅助信息!D:D,辅助信息!E:E=B1696)</f>
        <v>华西简阳西城嘉苑</v>
      </c>
    </row>
    <row r="1697" hidden="1" spans="2:18">
      <c r="B1697" s="28" t="s">
        <v>81</v>
      </c>
      <c r="C1697" s="58">
        <v>45810</v>
      </c>
      <c r="D1697" s="107" t="str">
        <f>VLOOKUP(B1697,辅助信息!E:K,7,FALSE)</f>
        <v>JWDDCD2025060900080</v>
      </c>
      <c r="E1697" s="107" t="str">
        <f>VLOOKUP(F1697,辅助信息!A:B,2,FALSE)</f>
        <v>螺纹钢</v>
      </c>
      <c r="F1697" s="28" t="s">
        <v>30</v>
      </c>
      <c r="G1697" s="24">
        <v>20</v>
      </c>
      <c r="H1697" s="108">
        <f>_xlfn.XLOOKUP(C1697&amp;F1697&amp;I1697&amp;J1697,'[1]2025年已发货'!$F:$F&amp;'[1]2025年已发货'!$C:$C&amp;'[1]2025年已发货'!$G:$G&amp;'[1]2025年已发货'!$H:$H,'[1]2025年已发货'!$E:$E,"未发货")</f>
        <v>20</v>
      </c>
      <c r="I1697" s="107" t="str">
        <f>VLOOKUP(B1697,辅助信息!E:I,3,FALSE)</f>
        <v>（华西简阳西城嘉苑）四川省成都市简阳市简城街道高屋村</v>
      </c>
      <c r="J1697" s="107" t="str">
        <f>VLOOKUP(B1697,辅助信息!E:I,4,FALSE)</f>
        <v>张瀚镭</v>
      </c>
      <c r="K1697" s="107">
        <f>VLOOKUP(J1697,辅助信息!H:I,2,FALSE)</f>
        <v>15884666220</v>
      </c>
      <c r="L1697" s="109" t="str">
        <f>VLOOKUP(B1697,辅助信息!E:J,6,FALSE)</f>
        <v>优先威钢发货,我方卸车,新老国标钢厂不加价可直发，因陕钢多次出现磅差，项目拒绝使用</v>
      </c>
      <c r="M1697" s="79">
        <v>45811</v>
      </c>
      <c r="O1697" s="49">
        <f ca="1" t="shared" si="93"/>
        <v>0</v>
      </c>
      <c r="P1697" s="49">
        <f ca="1" t="shared" si="94"/>
        <v>25</v>
      </c>
      <c r="Q1697" s="50" t="str">
        <f>VLOOKUP(B1697,辅助信息!E:M,9,FALSE)</f>
        <v>ZTWM-CDGS-XS-2024-0030-华西集采-简州大道</v>
      </c>
      <c r="R1697" s="50" t="str">
        <f>_xlfn._xlws.FILTER(辅助信息!D:D,辅助信息!E:E=B1697)</f>
        <v>华西简阳西城嘉苑</v>
      </c>
    </row>
    <row r="1698" hidden="1" spans="2:18">
      <c r="B1698" s="28" t="s">
        <v>81</v>
      </c>
      <c r="C1698" s="58">
        <v>45810</v>
      </c>
      <c r="D1698" s="107" t="str">
        <f>VLOOKUP(B1698,辅助信息!E:K,7,FALSE)</f>
        <v>JWDDCD2025060900080</v>
      </c>
      <c r="E1698" s="107" t="str">
        <f>VLOOKUP(F1698,辅助信息!A:B,2,FALSE)</f>
        <v>螺纹钢</v>
      </c>
      <c r="F1698" s="28" t="s">
        <v>33</v>
      </c>
      <c r="G1698" s="24">
        <v>94</v>
      </c>
      <c r="H1698" s="108">
        <f>_xlfn.XLOOKUP(C1698&amp;F1698&amp;I1698&amp;J1698,'[1]2025年已发货'!$F:$F&amp;'[1]2025年已发货'!$C:$C&amp;'[1]2025年已发货'!$G:$G&amp;'[1]2025年已发货'!$H:$H,'[1]2025年已发货'!$E:$E,"未发货")</f>
        <v>94</v>
      </c>
      <c r="I1698" s="107" t="str">
        <f>VLOOKUP(B1698,辅助信息!E:I,3,FALSE)</f>
        <v>（华西简阳西城嘉苑）四川省成都市简阳市简城街道高屋村</v>
      </c>
      <c r="J1698" s="107" t="str">
        <f>VLOOKUP(B1698,辅助信息!E:I,4,FALSE)</f>
        <v>张瀚镭</v>
      </c>
      <c r="K1698" s="107">
        <f>VLOOKUP(J1698,辅助信息!H:I,2,FALSE)</f>
        <v>15884666220</v>
      </c>
      <c r="L1698" s="109" t="str">
        <f>VLOOKUP(B1698,辅助信息!E:J,6,FALSE)</f>
        <v>优先威钢发货,我方卸车,新老国标钢厂不加价可直发，因陕钢多次出现磅差，项目拒绝使用</v>
      </c>
      <c r="M1698" s="79">
        <v>45811</v>
      </c>
      <c r="O1698" s="49">
        <f ca="1" t="shared" si="93"/>
        <v>0</v>
      </c>
      <c r="P1698" s="49">
        <f ca="1" t="shared" si="94"/>
        <v>25</v>
      </c>
      <c r="Q1698" s="50" t="str">
        <f>VLOOKUP(B1698,辅助信息!E:M,9,FALSE)</f>
        <v>ZTWM-CDGS-XS-2024-0030-华西集采-简州大道</v>
      </c>
      <c r="R1698" s="50" t="str">
        <f>_xlfn._xlws.FILTER(辅助信息!D:D,辅助信息!E:E=B1698)</f>
        <v>华西简阳西城嘉苑</v>
      </c>
    </row>
    <row r="1699" hidden="1" spans="2:18">
      <c r="B1699" s="28" t="s">
        <v>81</v>
      </c>
      <c r="C1699" s="58">
        <v>45810</v>
      </c>
      <c r="D1699" s="107" t="str">
        <f>VLOOKUP(B1699,辅助信息!E:K,7,FALSE)</f>
        <v>JWDDCD2025060900080</v>
      </c>
      <c r="E1699" s="107" t="str">
        <f>VLOOKUP(F1699,辅助信息!A:B,2,FALSE)</f>
        <v>螺纹钢</v>
      </c>
      <c r="F1699" s="28" t="s">
        <v>28</v>
      </c>
      <c r="G1699" s="24">
        <v>12</v>
      </c>
      <c r="H1699" s="108">
        <f>_xlfn.XLOOKUP(C1699&amp;F1699&amp;I1699&amp;J1699,'[1]2025年已发货'!$F:$F&amp;'[1]2025年已发货'!$C:$C&amp;'[1]2025年已发货'!$G:$G&amp;'[1]2025年已发货'!$H:$H,'[1]2025年已发货'!$E:$E,"未发货")</f>
        <v>12</v>
      </c>
      <c r="I1699" s="107" t="str">
        <f>VLOOKUP(B1699,辅助信息!E:I,3,FALSE)</f>
        <v>（华西简阳西城嘉苑）四川省成都市简阳市简城街道高屋村</v>
      </c>
      <c r="J1699" s="107" t="str">
        <f>VLOOKUP(B1699,辅助信息!E:I,4,FALSE)</f>
        <v>张瀚镭</v>
      </c>
      <c r="K1699" s="107">
        <f>VLOOKUP(J1699,辅助信息!H:I,2,FALSE)</f>
        <v>15884666220</v>
      </c>
      <c r="L1699" s="109" t="str">
        <f>VLOOKUP(B1699,辅助信息!E:J,6,FALSE)</f>
        <v>优先威钢发货,我方卸车,新老国标钢厂不加价可直发，因陕钢多次出现磅差，项目拒绝使用</v>
      </c>
      <c r="M1699" s="79">
        <v>45811</v>
      </c>
      <c r="O1699" s="49">
        <f ca="1" t="shared" si="93"/>
        <v>0</v>
      </c>
      <c r="P1699" s="49">
        <f ca="1" t="shared" si="94"/>
        <v>25</v>
      </c>
      <c r="Q1699" s="50" t="str">
        <f>VLOOKUP(B1699,辅助信息!E:M,9,FALSE)</f>
        <v>ZTWM-CDGS-XS-2024-0030-华西集采-简州大道</v>
      </c>
      <c r="R1699" s="50" t="str">
        <f>_xlfn._xlws.FILTER(辅助信息!D:D,辅助信息!E:E=B1699)</f>
        <v>华西简阳西城嘉苑</v>
      </c>
    </row>
    <row r="1700" hidden="1" spans="2:18">
      <c r="B1700" s="71" t="s">
        <v>81</v>
      </c>
      <c r="C1700" s="72">
        <v>45810</v>
      </c>
      <c r="D1700" s="111" t="str">
        <f>VLOOKUP(B1700,辅助信息!E:K,7,FALSE)</f>
        <v>JWDDCD2025060900080</v>
      </c>
      <c r="E1700" s="111" t="str">
        <f>VLOOKUP(F1700,辅助信息!A:B,2,FALSE)</f>
        <v>螺纹钢</v>
      </c>
      <c r="F1700" s="71" t="s">
        <v>18</v>
      </c>
      <c r="G1700" s="73">
        <v>36</v>
      </c>
      <c r="H1700" s="112">
        <f>_xlfn.XLOOKUP(C1700&amp;F1700&amp;I1700&amp;J1700,'[1]2025年已发货'!$F:$F&amp;'[1]2025年已发货'!$C:$C&amp;'[1]2025年已发货'!$G:$G&amp;'[1]2025年已发货'!$H:$H,'[1]2025年已发货'!$E:$E,"未发货")</f>
        <v>36</v>
      </c>
      <c r="I1700" s="111" t="str">
        <f>VLOOKUP(B1700,辅助信息!E:I,3,FALSE)</f>
        <v>（华西简阳西城嘉苑）四川省成都市简阳市简城街道高屋村</v>
      </c>
      <c r="J1700" s="111" t="str">
        <f>VLOOKUP(B1700,辅助信息!E:I,4,FALSE)</f>
        <v>张瀚镭</v>
      </c>
      <c r="K1700" s="111">
        <f>VLOOKUP(J1700,辅助信息!H:I,2,FALSE)</f>
        <v>15884666220</v>
      </c>
      <c r="L1700" s="113" t="str">
        <f>VLOOKUP(B1700,辅助信息!E:J,6,FALSE)</f>
        <v>优先威钢发货,我方卸车,新老国标钢厂不加价可直发，因陕钢多次出现磅差，项目拒绝使用</v>
      </c>
      <c r="M1700" s="79">
        <v>45811</v>
      </c>
      <c r="O1700" s="49">
        <f ca="1" t="shared" si="93"/>
        <v>0</v>
      </c>
      <c r="P1700" s="49">
        <f ca="1" t="shared" si="94"/>
        <v>25</v>
      </c>
      <c r="Q1700" s="50" t="str">
        <f>VLOOKUP(B1700,辅助信息!E:M,9,FALSE)</f>
        <v>ZTWM-CDGS-XS-2024-0030-华西集采-简州大道</v>
      </c>
      <c r="R1700" s="50" t="str">
        <f>_xlfn._xlws.FILTER(辅助信息!D:D,辅助信息!E:E=B1700)</f>
        <v>华西简阳西城嘉苑</v>
      </c>
    </row>
    <row r="1701" hidden="1" spans="2:18">
      <c r="B1701" s="107" t="s">
        <v>81</v>
      </c>
      <c r="C1701" s="58">
        <v>45811</v>
      </c>
      <c r="D1701" s="107" t="str">
        <f>VLOOKUP(B1701,辅助信息!E:K,7,FALSE)</f>
        <v>JWDDCD2025060900080</v>
      </c>
      <c r="E1701" s="107" t="str">
        <f>VLOOKUP(F1701,辅助信息!A:B,2,FALSE)</f>
        <v>高线</v>
      </c>
      <c r="F1701" s="107" t="s">
        <v>53</v>
      </c>
      <c r="G1701" s="108">
        <v>2</v>
      </c>
      <c r="H1701" s="108" t="str">
        <f>_xlfn.XLOOKUP(C1701&amp;F1701&amp;I1701&amp;J1701,'[1]2025年已发货'!$F:$F&amp;'[1]2025年已发货'!$C:$C&amp;'[1]2025年已发货'!$G:$G&amp;'[1]2025年已发货'!$H:$H,'[1]2025年已发货'!$E:$E,"未发货")</f>
        <v>未发货</v>
      </c>
      <c r="I1701" s="107" t="str">
        <f>VLOOKUP(B1701,辅助信息!E:I,3,FALSE)</f>
        <v>（华西简阳西城嘉苑）四川省成都市简阳市简城街道高屋村</v>
      </c>
      <c r="J1701" s="107" t="str">
        <f>VLOOKUP(B1701,辅助信息!E:I,4,FALSE)</f>
        <v>张瀚镭</v>
      </c>
      <c r="K1701" s="107">
        <f>VLOOKUP(J1701,辅助信息!H:I,2,FALSE)</f>
        <v>15884666220</v>
      </c>
      <c r="L1701" s="109" t="str">
        <f>VLOOKUP(B1701,辅助信息!E:J,6,FALSE)</f>
        <v>优先威钢发货,我方卸车,新老国标钢厂不加价可直发，因陕钢多次出现磅差，项目拒绝使用</v>
      </c>
      <c r="M1701" s="91">
        <v>45812</v>
      </c>
      <c r="O1701" s="49">
        <f ca="1" t="shared" si="93"/>
        <v>0</v>
      </c>
      <c r="P1701" s="49">
        <f ca="1" t="shared" si="94"/>
        <v>24</v>
      </c>
      <c r="Q1701" s="50" t="str">
        <f>VLOOKUP(B1701,辅助信息!E:M,9,FALSE)</f>
        <v>ZTWM-CDGS-XS-2024-0030-华西集采-简州大道</v>
      </c>
      <c r="R1701" s="50" t="str">
        <f>_xlfn._xlws.FILTER(辅助信息!D:D,辅助信息!E:E=B1701)</f>
        <v>华西简阳西城嘉苑</v>
      </c>
    </row>
    <row r="1702" hidden="1" spans="2:18">
      <c r="B1702" s="107" t="s">
        <v>81</v>
      </c>
      <c r="C1702" s="58">
        <v>45811</v>
      </c>
      <c r="D1702" s="107" t="str">
        <f>VLOOKUP(B1702,辅助信息!E:K,7,FALSE)</f>
        <v>JWDDCD2025060900080</v>
      </c>
      <c r="E1702" s="107" t="str">
        <f>VLOOKUP(F1702,辅助信息!A:B,2,FALSE)</f>
        <v>盘螺</v>
      </c>
      <c r="F1702" s="107" t="s">
        <v>49</v>
      </c>
      <c r="G1702" s="108">
        <v>4.5</v>
      </c>
      <c r="H1702" s="108" t="str">
        <f>_xlfn.XLOOKUP(C1702&amp;F1702&amp;I1702&amp;J1702,'[1]2025年已发货'!$F:$F&amp;'[1]2025年已发货'!$C:$C&amp;'[1]2025年已发货'!$G:$G&amp;'[1]2025年已发货'!$H:$H,'[1]2025年已发货'!$E:$E,"未发货")</f>
        <v>未发货</v>
      </c>
      <c r="I1702" s="107" t="str">
        <f>VLOOKUP(B1702,辅助信息!E:I,3,FALSE)</f>
        <v>（华西简阳西城嘉苑）四川省成都市简阳市简城街道高屋村</v>
      </c>
      <c r="J1702" s="107" t="str">
        <f>VLOOKUP(B1702,辅助信息!E:I,4,FALSE)</f>
        <v>张瀚镭</v>
      </c>
      <c r="K1702" s="107">
        <f>VLOOKUP(J1702,辅助信息!H:I,2,FALSE)</f>
        <v>15884666220</v>
      </c>
      <c r="L1702" s="109" t="str">
        <f>VLOOKUP(B1702,辅助信息!E:J,6,FALSE)</f>
        <v>优先威钢发货,我方卸车,新老国标钢厂不加价可直发，因陕钢多次出现磅差，项目拒绝使用</v>
      </c>
      <c r="M1702" s="91">
        <v>45812</v>
      </c>
      <c r="O1702" s="49">
        <f ca="1" t="shared" si="93"/>
        <v>0</v>
      </c>
      <c r="P1702" s="49">
        <f ca="1" t="shared" si="94"/>
        <v>24</v>
      </c>
      <c r="Q1702" s="50" t="str">
        <f>VLOOKUP(B1702,辅助信息!E:M,9,FALSE)</f>
        <v>ZTWM-CDGS-XS-2024-0030-华西集采-简州大道</v>
      </c>
      <c r="R1702" s="50" t="str">
        <f>_xlfn._xlws.FILTER(辅助信息!D:D,辅助信息!E:E=B1702)</f>
        <v>华西简阳西城嘉苑</v>
      </c>
    </row>
    <row r="1703" hidden="1" spans="2:18">
      <c r="B1703" s="107" t="s">
        <v>81</v>
      </c>
      <c r="C1703" s="58">
        <v>45811</v>
      </c>
      <c r="D1703" s="107" t="str">
        <f>VLOOKUP(B1703,辅助信息!E:K,7,FALSE)</f>
        <v>JWDDCD2025060900080</v>
      </c>
      <c r="E1703" s="107" t="str">
        <f>VLOOKUP(F1703,辅助信息!A:B,2,FALSE)</f>
        <v>盘螺</v>
      </c>
      <c r="F1703" s="107" t="s">
        <v>41</v>
      </c>
      <c r="G1703" s="108">
        <f>72-24</f>
        <v>48</v>
      </c>
      <c r="H1703" s="108">
        <f>_xlfn.XLOOKUP(C1703&amp;F1703&amp;I1703&amp;J1703,'[1]2025年已发货'!$F:$F&amp;'[1]2025年已发货'!$C:$C&amp;'[1]2025年已发货'!$G:$G&amp;'[1]2025年已发货'!$H:$H,'[1]2025年已发货'!$E:$E,"未发货")</f>
        <v>39</v>
      </c>
      <c r="I1703" s="107" t="str">
        <f>VLOOKUP(B1703,辅助信息!E:I,3,FALSE)</f>
        <v>（华西简阳西城嘉苑）四川省成都市简阳市简城街道高屋村</v>
      </c>
      <c r="J1703" s="107" t="str">
        <f>VLOOKUP(B1703,辅助信息!E:I,4,FALSE)</f>
        <v>张瀚镭</v>
      </c>
      <c r="K1703" s="107">
        <f>VLOOKUP(J1703,辅助信息!H:I,2,FALSE)</f>
        <v>15884666220</v>
      </c>
      <c r="L1703" s="109" t="str">
        <f>VLOOKUP(B1703,辅助信息!E:J,6,FALSE)</f>
        <v>优先威钢发货,我方卸车,新老国标钢厂不加价可直发，因陕钢多次出现磅差，项目拒绝使用</v>
      </c>
      <c r="M1703" s="91">
        <v>45812</v>
      </c>
      <c r="O1703" s="49">
        <f ca="1" t="shared" si="93"/>
        <v>0</v>
      </c>
      <c r="P1703" s="49">
        <f ca="1" t="shared" si="94"/>
        <v>24</v>
      </c>
      <c r="Q1703" s="50" t="str">
        <f>VLOOKUP(B1703,辅助信息!E:M,9,FALSE)</f>
        <v>ZTWM-CDGS-XS-2024-0030-华西集采-简州大道</v>
      </c>
      <c r="R1703" s="50" t="str">
        <f>_xlfn._xlws.FILTER(辅助信息!D:D,辅助信息!E:E=B1703)</f>
        <v>华西简阳西城嘉苑</v>
      </c>
    </row>
    <row r="1704" hidden="1" spans="2:18">
      <c r="B1704" s="107" t="s">
        <v>81</v>
      </c>
      <c r="C1704" s="58">
        <v>45811</v>
      </c>
      <c r="D1704" s="107" t="str">
        <f>VLOOKUP(B1704,辅助信息!E:K,7,FALSE)</f>
        <v>JWDDCD2025060900080</v>
      </c>
      <c r="E1704" s="107" t="str">
        <f>VLOOKUP(F1704,辅助信息!A:B,2,FALSE)</f>
        <v>螺纹钢</v>
      </c>
      <c r="F1704" s="28" t="s">
        <v>58</v>
      </c>
      <c r="G1704" s="24">
        <v>9</v>
      </c>
      <c r="H1704" s="108">
        <f>_xlfn.XLOOKUP(C1704&amp;F1704&amp;I1704&amp;J1704,'[1]2025年已发货'!$F:$F&amp;'[1]2025年已发货'!$C:$C&amp;'[1]2025年已发货'!$G:$G&amp;'[1]2025年已发货'!$H:$H,'[1]2025年已发货'!$E:$E,"未发货")</f>
        <v>9</v>
      </c>
      <c r="I1704" s="107" t="str">
        <f>VLOOKUP(B1704,辅助信息!E:I,3,FALSE)</f>
        <v>（华西简阳西城嘉苑）四川省成都市简阳市简城街道高屋村</v>
      </c>
      <c r="J1704" s="107" t="str">
        <f>VLOOKUP(B1704,辅助信息!E:I,4,FALSE)</f>
        <v>张瀚镭</v>
      </c>
      <c r="K1704" s="107">
        <f>VLOOKUP(J1704,辅助信息!H:I,2,FALSE)</f>
        <v>15884666220</v>
      </c>
      <c r="L1704" s="109" t="str">
        <f>VLOOKUP(B1704,辅助信息!E:J,6,FALSE)</f>
        <v>优先威钢发货,我方卸车,新老国标钢厂不加价可直发，因陕钢多次出现磅差，项目拒绝使用</v>
      </c>
      <c r="M1704" s="91">
        <v>45812</v>
      </c>
      <c r="O1704" s="49">
        <f ca="1" t="shared" ref="O1704:O1729" si="95">IF(OR(M1704="",N1704&lt;&gt;""),"",MAX(M1704-TODAY(),0))</f>
        <v>0</v>
      </c>
      <c r="P1704" s="49">
        <f ca="1" t="shared" ref="P1704:P1729" si="96">IF(M1704="","",IF(N1704&lt;&gt;"",MAX(N1704-M1704,0),IF(TODAY()&gt;M1704,TODAY()-M1704,0)))</f>
        <v>24</v>
      </c>
      <c r="Q1704" s="50" t="str">
        <f>VLOOKUP(B1704,辅助信息!E:M,9,FALSE)</f>
        <v>ZTWM-CDGS-XS-2024-0030-华西集采-简州大道</v>
      </c>
      <c r="R1704" s="50" t="str">
        <f>_xlfn._xlws.FILTER(辅助信息!D:D,辅助信息!E:E=B1704)</f>
        <v>华西简阳西城嘉苑</v>
      </c>
    </row>
    <row r="1705" hidden="1" spans="2:18">
      <c r="B1705" s="107" t="s">
        <v>81</v>
      </c>
      <c r="C1705" s="58">
        <v>45811</v>
      </c>
      <c r="D1705" s="107" t="str">
        <f>VLOOKUP(B1705,辅助信息!E:K,7,FALSE)</f>
        <v>JWDDCD2025060900080</v>
      </c>
      <c r="E1705" s="107" t="str">
        <f>VLOOKUP(F1705,辅助信息!A:B,2,FALSE)</f>
        <v>螺纹钢</v>
      </c>
      <c r="F1705" s="28" t="s">
        <v>46</v>
      </c>
      <c r="G1705" s="24">
        <v>5</v>
      </c>
      <c r="H1705" s="108" t="str">
        <f>_xlfn.XLOOKUP(C1705&amp;F1705&amp;I1705&amp;J1705,'[1]2025年已发货'!$F:$F&amp;'[1]2025年已发货'!$C:$C&amp;'[1]2025年已发货'!$G:$G&amp;'[1]2025年已发货'!$H:$H,'[1]2025年已发货'!$E:$E,"未发货")</f>
        <v>未发货</v>
      </c>
      <c r="I1705" s="107" t="str">
        <f>VLOOKUP(B1705,辅助信息!E:I,3,FALSE)</f>
        <v>（华西简阳西城嘉苑）四川省成都市简阳市简城街道高屋村</v>
      </c>
      <c r="J1705" s="107" t="str">
        <f>VLOOKUP(B1705,辅助信息!E:I,4,FALSE)</f>
        <v>张瀚镭</v>
      </c>
      <c r="K1705" s="107">
        <f>VLOOKUP(J1705,辅助信息!H:I,2,FALSE)</f>
        <v>15884666220</v>
      </c>
      <c r="L1705" s="109" t="str">
        <f>VLOOKUP(B1705,辅助信息!E:J,6,FALSE)</f>
        <v>优先威钢发货,我方卸车,新老国标钢厂不加价可直发，因陕钢多次出现磅差，项目拒绝使用</v>
      </c>
      <c r="M1705" s="91">
        <v>45812</v>
      </c>
      <c r="O1705" s="49">
        <f ca="1" t="shared" si="95"/>
        <v>0</v>
      </c>
      <c r="P1705" s="49">
        <f ca="1" t="shared" si="96"/>
        <v>24</v>
      </c>
      <c r="Q1705" s="50" t="str">
        <f>VLOOKUP(B1705,辅助信息!E:M,9,FALSE)</f>
        <v>ZTWM-CDGS-XS-2024-0030-华西集采-简州大道</v>
      </c>
      <c r="R1705" s="50" t="str">
        <f>_xlfn._xlws.FILTER(辅助信息!D:D,辅助信息!E:E=B1705)</f>
        <v>华西简阳西城嘉苑</v>
      </c>
    </row>
    <row r="1706" hidden="1" spans="2:18">
      <c r="B1706" s="107" t="s">
        <v>81</v>
      </c>
      <c r="C1706" s="58">
        <v>45811</v>
      </c>
      <c r="D1706" s="107" t="str">
        <f>VLOOKUP(B1706,辅助信息!E:K,7,FALSE)</f>
        <v>JWDDCD2025060900080</v>
      </c>
      <c r="E1706" s="107" t="str">
        <f>VLOOKUP(F1706,辅助信息!A:B,2,FALSE)</f>
        <v>螺纹钢</v>
      </c>
      <c r="F1706" s="28" t="s">
        <v>22</v>
      </c>
      <c r="G1706" s="24">
        <v>24</v>
      </c>
      <c r="H1706" s="108">
        <f>_xlfn.XLOOKUP(C1706&amp;F1706&amp;I1706&amp;J1706,'[1]2025年已发货'!$F:$F&amp;'[1]2025年已发货'!$C:$C&amp;'[1]2025年已发货'!$G:$G&amp;'[1]2025年已发货'!$H:$H,'[1]2025年已发货'!$E:$E,"未发货")</f>
        <v>24</v>
      </c>
      <c r="I1706" s="107" t="str">
        <f>VLOOKUP(B1706,辅助信息!E:I,3,FALSE)</f>
        <v>（华西简阳西城嘉苑）四川省成都市简阳市简城街道高屋村</v>
      </c>
      <c r="J1706" s="107" t="str">
        <f>VLOOKUP(B1706,辅助信息!E:I,4,FALSE)</f>
        <v>张瀚镭</v>
      </c>
      <c r="K1706" s="107">
        <f>VLOOKUP(J1706,辅助信息!H:I,2,FALSE)</f>
        <v>15884666220</v>
      </c>
      <c r="L1706" s="109" t="str">
        <f>VLOOKUP(B1706,辅助信息!E:J,6,FALSE)</f>
        <v>优先威钢发货,我方卸车,新老国标钢厂不加价可直发，因陕钢多次出现磅差，项目拒绝使用</v>
      </c>
      <c r="M1706" s="91">
        <v>45812</v>
      </c>
      <c r="O1706" s="49">
        <f ca="1" t="shared" si="95"/>
        <v>0</v>
      </c>
      <c r="P1706" s="49">
        <f ca="1" t="shared" si="96"/>
        <v>24</v>
      </c>
      <c r="Q1706" s="50" t="str">
        <f>VLOOKUP(B1706,辅助信息!E:M,9,FALSE)</f>
        <v>ZTWM-CDGS-XS-2024-0030-华西集采-简州大道</v>
      </c>
      <c r="R1706" s="50" t="str">
        <f>_xlfn._xlws.FILTER(辅助信息!D:D,辅助信息!E:E=B1706)</f>
        <v>华西简阳西城嘉苑</v>
      </c>
    </row>
    <row r="1707" hidden="1" spans="2:18">
      <c r="B1707" s="107" t="s">
        <v>81</v>
      </c>
      <c r="C1707" s="58">
        <v>45812</v>
      </c>
      <c r="D1707" s="107" t="str">
        <f>VLOOKUP(B1707,辅助信息!E:K,7,FALSE)</f>
        <v>JWDDCD2025060900080</v>
      </c>
      <c r="E1707" s="107" t="str">
        <f>VLOOKUP(F1707,辅助信息!A:B,2,FALSE)</f>
        <v>高线</v>
      </c>
      <c r="F1707" s="107" t="s">
        <v>53</v>
      </c>
      <c r="G1707" s="108">
        <v>2</v>
      </c>
      <c r="H1707" s="108" t="str">
        <f>_xlfn.XLOOKUP(C1707&amp;F1707&amp;I1707&amp;J1707,'[1]2025年已发货'!$F:$F&amp;'[1]2025年已发货'!$C:$C&amp;'[1]2025年已发货'!$G:$G&amp;'[1]2025年已发货'!$H:$H,'[1]2025年已发货'!$E:$E,"未发货")</f>
        <v>未发货</v>
      </c>
      <c r="I1707" s="107" t="str">
        <f>VLOOKUP(B1707,辅助信息!E:I,3,FALSE)</f>
        <v>（华西简阳西城嘉苑）四川省成都市简阳市简城街道高屋村</v>
      </c>
      <c r="J1707" s="107" t="str">
        <f>VLOOKUP(B1707,辅助信息!E:I,4,FALSE)</f>
        <v>张瀚镭</v>
      </c>
      <c r="K1707" s="107">
        <f>VLOOKUP(J1707,辅助信息!H:I,2,FALSE)</f>
        <v>15884666220</v>
      </c>
      <c r="L1707" s="109" t="str">
        <f>VLOOKUP(B1707,辅助信息!E:J,6,FALSE)</f>
        <v>优先威钢发货,我方卸车,新老国标钢厂不加价可直发，因陕钢多次出现磅差，项目拒绝使用</v>
      </c>
      <c r="M1707" s="91">
        <v>45813</v>
      </c>
      <c r="O1707" s="49">
        <f ca="1" t="shared" si="95"/>
        <v>0</v>
      </c>
      <c r="P1707" s="49">
        <f ca="1" t="shared" si="96"/>
        <v>23</v>
      </c>
      <c r="Q1707" s="50" t="str">
        <f>VLOOKUP(B1707,辅助信息!E:M,9,FALSE)</f>
        <v>ZTWM-CDGS-XS-2024-0030-华西集采-简州大道</v>
      </c>
      <c r="R1707" s="50" t="str">
        <f>_xlfn._xlws.FILTER(辅助信息!D:D,辅助信息!E:E=B1707)</f>
        <v>华西简阳西城嘉苑</v>
      </c>
    </row>
    <row r="1708" hidden="1" spans="2:18">
      <c r="B1708" s="107" t="s">
        <v>81</v>
      </c>
      <c r="C1708" s="58">
        <v>45812</v>
      </c>
      <c r="D1708" s="107" t="str">
        <f>VLOOKUP(B1708,辅助信息!E:K,7,FALSE)</f>
        <v>JWDDCD2025060900080</v>
      </c>
      <c r="E1708" s="107" t="str">
        <f>VLOOKUP(F1708,辅助信息!A:B,2,FALSE)</f>
        <v>盘螺</v>
      </c>
      <c r="F1708" s="107" t="s">
        <v>49</v>
      </c>
      <c r="G1708" s="108">
        <v>7.5</v>
      </c>
      <c r="H1708" s="108" t="str">
        <f>_xlfn.XLOOKUP(C1708&amp;F1708&amp;I1708&amp;J1708,'[1]2025年已发货'!$F:$F&amp;'[1]2025年已发货'!$C:$C&amp;'[1]2025年已发货'!$G:$G&amp;'[1]2025年已发货'!$H:$H,'[1]2025年已发货'!$E:$E,"未发货")</f>
        <v>未发货</v>
      </c>
      <c r="I1708" s="107" t="str">
        <f>VLOOKUP(B1708,辅助信息!E:I,3,FALSE)</f>
        <v>（华西简阳西城嘉苑）四川省成都市简阳市简城街道高屋村</v>
      </c>
      <c r="J1708" s="107" t="str">
        <f>VLOOKUP(B1708,辅助信息!E:I,4,FALSE)</f>
        <v>张瀚镭</v>
      </c>
      <c r="K1708" s="107">
        <f>VLOOKUP(J1708,辅助信息!H:I,2,FALSE)</f>
        <v>15884666220</v>
      </c>
      <c r="L1708" s="109" t="str">
        <f>VLOOKUP(B1708,辅助信息!E:J,6,FALSE)</f>
        <v>优先威钢发货,我方卸车,新老国标钢厂不加价可直发，因陕钢多次出现磅差，项目拒绝使用</v>
      </c>
      <c r="M1708" s="91">
        <v>45813</v>
      </c>
      <c r="O1708" s="49">
        <f ca="1" t="shared" si="95"/>
        <v>0</v>
      </c>
      <c r="P1708" s="49">
        <f ca="1" t="shared" si="96"/>
        <v>23</v>
      </c>
      <c r="Q1708" s="50" t="str">
        <f>VLOOKUP(B1708,辅助信息!E:M,9,FALSE)</f>
        <v>ZTWM-CDGS-XS-2024-0030-华西集采-简州大道</v>
      </c>
      <c r="R1708" s="50" t="str">
        <f>_xlfn._xlws.FILTER(辅助信息!D:D,辅助信息!E:E=B1708)</f>
        <v>华西简阳西城嘉苑</v>
      </c>
    </row>
    <row r="1709" hidden="1" spans="2:18">
      <c r="B1709" s="107" t="s">
        <v>81</v>
      </c>
      <c r="C1709" s="58">
        <v>45812</v>
      </c>
      <c r="D1709" s="107" t="str">
        <f>VLOOKUP(B1709,辅助信息!E:K,7,FALSE)</f>
        <v>JWDDCD2025060900080</v>
      </c>
      <c r="E1709" s="107" t="str">
        <f>VLOOKUP(F1709,辅助信息!A:B,2,FALSE)</f>
        <v>盘螺</v>
      </c>
      <c r="F1709" s="107" t="s">
        <v>40</v>
      </c>
      <c r="G1709" s="108">
        <v>3</v>
      </c>
      <c r="H1709" s="108">
        <f>_xlfn.XLOOKUP(C1709&amp;F1709&amp;I1709&amp;J1709,'[1]2025年已发货'!$F:$F&amp;'[1]2025年已发货'!$C:$C&amp;'[1]2025年已发货'!$G:$G&amp;'[1]2025年已发货'!$H:$H,'[1]2025年已发货'!$E:$E,"未发货")</f>
        <v>2.5</v>
      </c>
      <c r="I1709" s="107" t="str">
        <f>VLOOKUP(B1709,辅助信息!E:I,3,FALSE)</f>
        <v>（华西简阳西城嘉苑）四川省成都市简阳市简城街道高屋村</v>
      </c>
      <c r="J1709" s="107" t="str">
        <f>VLOOKUP(B1709,辅助信息!E:I,4,FALSE)</f>
        <v>张瀚镭</v>
      </c>
      <c r="K1709" s="107">
        <f>VLOOKUP(J1709,辅助信息!H:I,2,FALSE)</f>
        <v>15884666220</v>
      </c>
      <c r="L1709" s="109" t="str">
        <f>VLOOKUP(B1709,辅助信息!E:J,6,FALSE)</f>
        <v>优先威钢发货,我方卸车,新老国标钢厂不加价可直发，因陕钢多次出现磅差，项目拒绝使用</v>
      </c>
      <c r="M1709" s="91">
        <v>45813</v>
      </c>
      <c r="O1709" s="49">
        <f ca="1" t="shared" si="95"/>
        <v>0</v>
      </c>
      <c r="P1709" s="49">
        <f ca="1" t="shared" si="96"/>
        <v>23</v>
      </c>
      <c r="Q1709" s="50" t="str">
        <f>VLOOKUP(B1709,辅助信息!E:M,9,FALSE)</f>
        <v>ZTWM-CDGS-XS-2024-0030-华西集采-简州大道</v>
      </c>
      <c r="R1709" s="50" t="str">
        <f>_xlfn._xlws.FILTER(辅助信息!D:D,辅助信息!E:E=B1709)</f>
        <v>华西简阳西城嘉苑</v>
      </c>
    </row>
    <row r="1710" hidden="1" spans="2:18">
      <c r="B1710" s="107" t="s">
        <v>81</v>
      </c>
      <c r="C1710" s="58">
        <v>45812</v>
      </c>
      <c r="D1710" s="107" t="str">
        <f>VLOOKUP(B1710,辅助信息!E:K,7,FALSE)</f>
        <v>JWDDCD2025060900080</v>
      </c>
      <c r="E1710" s="107" t="str">
        <f>VLOOKUP(F1710,辅助信息!A:B,2,FALSE)</f>
        <v>盘螺</v>
      </c>
      <c r="F1710" s="107" t="s">
        <v>41</v>
      </c>
      <c r="G1710" s="108">
        <v>12</v>
      </c>
      <c r="H1710" s="108">
        <f>_xlfn.XLOOKUP(C1710&amp;F1710&amp;I1710&amp;J1710,'[1]2025年已发货'!$F:$F&amp;'[1]2025年已发货'!$C:$C&amp;'[1]2025年已发货'!$G:$G&amp;'[1]2025年已发货'!$H:$H,'[1]2025年已发货'!$E:$E,"未发货")</f>
        <v>12</v>
      </c>
      <c r="I1710" s="107" t="str">
        <f>VLOOKUP(B1710,辅助信息!E:I,3,FALSE)</f>
        <v>（华西简阳西城嘉苑）四川省成都市简阳市简城街道高屋村</v>
      </c>
      <c r="J1710" s="107" t="str">
        <f>VLOOKUP(B1710,辅助信息!E:I,4,FALSE)</f>
        <v>张瀚镭</v>
      </c>
      <c r="K1710" s="107">
        <f>VLOOKUP(J1710,辅助信息!H:I,2,FALSE)</f>
        <v>15884666220</v>
      </c>
      <c r="L1710" s="109" t="str">
        <f>VLOOKUP(B1710,辅助信息!E:J,6,FALSE)</f>
        <v>优先威钢发货,我方卸车,新老国标钢厂不加价可直发，因陕钢多次出现磅差，项目拒绝使用</v>
      </c>
      <c r="M1710" s="91">
        <v>45813</v>
      </c>
      <c r="O1710" s="49">
        <f ca="1" t="shared" si="95"/>
        <v>0</v>
      </c>
      <c r="P1710" s="49">
        <f ca="1" t="shared" si="96"/>
        <v>23</v>
      </c>
      <c r="Q1710" s="50" t="str">
        <f>VLOOKUP(B1710,辅助信息!E:M,9,FALSE)</f>
        <v>ZTWM-CDGS-XS-2024-0030-华西集采-简州大道</v>
      </c>
      <c r="R1710" s="50" t="str">
        <f>_xlfn._xlws.FILTER(辅助信息!D:D,辅助信息!E:E=B1710)</f>
        <v>华西简阳西城嘉苑</v>
      </c>
    </row>
    <row r="1711" hidden="1" spans="2:18">
      <c r="B1711" s="107" t="s">
        <v>81</v>
      </c>
      <c r="C1711" s="58">
        <v>45812</v>
      </c>
      <c r="D1711" s="107" t="str">
        <f>VLOOKUP(B1711,辅助信息!E:K,7,FALSE)</f>
        <v>JWDDCD2025060900080</v>
      </c>
      <c r="E1711" s="107" t="str">
        <f>VLOOKUP(F1711,辅助信息!A:B,2,FALSE)</f>
        <v>盘螺</v>
      </c>
      <c r="F1711" s="107" t="s">
        <v>26</v>
      </c>
      <c r="G1711" s="108">
        <v>8</v>
      </c>
      <c r="H1711" s="108">
        <f>_xlfn.XLOOKUP(C1711&amp;F1711&amp;I1711&amp;J1711,'[1]2025年已发货'!$F:$F&amp;'[1]2025年已发货'!$C:$C&amp;'[1]2025年已发货'!$G:$G&amp;'[1]2025年已发货'!$H:$H,'[1]2025年已发货'!$E:$E,"未发货")</f>
        <v>7</v>
      </c>
      <c r="I1711" s="107" t="str">
        <f>VLOOKUP(B1711,辅助信息!E:I,3,FALSE)</f>
        <v>（华西简阳西城嘉苑）四川省成都市简阳市简城街道高屋村</v>
      </c>
      <c r="J1711" s="107" t="str">
        <f>VLOOKUP(B1711,辅助信息!E:I,4,FALSE)</f>
        <v>张瀚镭</v>
      </c>
      <c r="K1711" s="107">
        <f>VLOOKUP(J1711,辅助信息!H:I,2,FALSE)</f>
        <v>15884666220</v>
      </c>
      <c r="L1711" s="109" t="str">
        <f>VLOOKUP(B1711,辅助信息!E:J,6,FALSE)</f>
        <v>优先威钢发货,我方卸车,新老国标钢厂不加价可直发，因陕钢多次出现磅差，项目拒绝使用</v>
      </c>
      <c r="M1711" s="91">
        <v>45813</v>
      </c>
      <c r="O1711" s="49">
        <f ca="1" t="shared" si="95"/>
        <v>0</v>
      </c>
      <c r="P1711" s="49">
        <f ca="1" t="shared" si="96"/>
        <v>23</v>
      </c>
      <c r="Q1711" s="50" t="str">
        <f>VLOOKUP(B1711,辅助信息!E:M,9,FALSE)</f>
        <v>ZTWM-CDGS-XS-2024-0030-华西集采-简州大道</v>
      </c>
      <c r="R1711" s="50" t="str">
        <f>_xlfn._xlws.FILTER(辅助信息!D:D,辅助信息!E:E=B1711)</f>
        <v>华西简阳西城嘉苑</v>
      </c>
    </row>
    <row r="1712" hidden="1" spans="2:18">
      <c r="B1712" s="107" t="s">
        <v>81</v>
      </c>
      <c r="C1712" s="58">
        <v>45812</v>
      </c>
      <c r="D1712" s="107" t="str">
        <f>VLOOKUP(B1712,辅助信息!E:K,7,FALSE)</f>
        <v>JWDDCD2025060900080</v>
      </c>
      <c r="E1712" s="107" t="str">
        <f>VLOOKUP(F1712,辅助信息!A:B,2,FALSE)</f>
        <v>螺纹钢</v>
      </c>
      <c r="F1712" s="107" t="s">
        <v>19</v>
      </c>
      <c r="G1712" s="108">
        <v>72</v>
      </c>
      <c r="H1712" s="108">
        <v>62</v>
      </c>
      <c r="I1712" s="107" t="str">
        <f>VLOOKUP(B1712,辅助信息!E:I,3,FALSE)</f>
        <v>（华西简阳西城嘉苑）四川省成都市简阳市简城街道高屋村</v>
      </c>
      <c r="J1712" s="107" t="str">
        <f>VLOOKUP(B1712,辅助信息!E:I,4,FALSE)</f>
        <v>张瀚镭</v>
      </c>
      <c r="K1712" s="107">
        <f>VLOOKUP(J1712,辅助信息!H:I,2,FALSE)</f>
        <v>15884666220</v>
      </c>
      <c r="L1712" s="109" t="str">
        <f>VLOOKUP(B1712,辅助信息!E:J,6,FALSE)</f>
        <v>优先威钢发货,我方卸车,新老国标钢厂不加价可直发，因陕钢多次出现磅差，项目拒绝使用</v>
      </c>
      <c r="M1712" s="91">
        <v>45813</v>
      </c>
      <c r="O1712" s="49">
        <f ca="1" t="shared" si="95"/>
        <v>0</v>
      </c>
      <c r="P1712" s="49">
        <f ca="1" t="shared" si="96"/>
        <v>23</v>
      </c>
      <c r="Q1712" s="50" t="str">
        <f>VLOOKUP(B1712,辅助信息!E:M,9,FALSE)</f>
        <v>ZTWM-CDGS-XS-2024-0030-华西集采-简州大道</v>
      </c>
      <c r="R1712" s="50" t="str">
        <f>_xlfn._xlws.FILTER(辅助信息!D:D,辅助信息!E:E=B1712)</f>
        <v>华西简阳西城嘉苑</v>
      </c>
    </row>
    <row r="1713" hidden="1" spans="2:18">
      <c r="B1713" s="107" t="s">
        <v>81</v>
      </c>
      <c r="C1713" s="58">
        <v>45812</v>
      </c>
      <c r="D1713" s="107" t="str">
        <f>VLOOKUP(B1713,辅助信息!E:K,7,FALSE)</f>
        <v>JWDDCD2025060900080</v>
      </c>
      <c r="E1713" s="107" t="str">
        <f>VLOOKUP(F1713,辅助信息!A:B,2,FALSE)</f>
        <v>螺纹钢</v>
      </c>
      <c r="F1713" s="107" t="s">
        <v>32</v>
      </c>
      <c r="G1713" s="108">
        <v>12</v>
      </c>
      <c r="H1713" s="108">
        <f>_xlfn.XLOOKUP(C1713&amp;F1713&amp;I1713&amp;J1713,'[1]2025年已发货'!$F:$F&amp;'[1]2025年已发货'!$C:$C&amp;'[1]2025年已发货'!$G:$G&amp;'[1]2025年已发货'!$H:$H,'[1]2025年已发货'!$E:$E,"未发货")</f>
        <v>12</v>
      </c>
      <c r="I1713" s="107" t="str">
        <f>VLOOKUP(B1713,辅助信息!E:I,3,FALSE)</f>
        <v>（华西简阳西城嘉苑）四川省成都市简阳市简城街道高屋村</v>
      </c>
      <c r="J1713" s="107" t="str">
        <f>VLOOKUP(B1713,辅助信息!E:I,4,FALSE)</f>
        <v>张瀚镭</v>
      </c>
      <c r="K1713" s="107">
        <f>VLOOKUP(J1713,辅助信息!H:I,2,FALSE)</f>
        <v>15884666220</v>
      </c>
      <c r="L1713" s="109" t="str">
        <f>VLOOKUP(B1713,辅助信息!E:J,6,FALSE)</f>
        <v>优先威钢发货,我方卸车,新老国标钢厂不加价可直发，因陕钢多次出现磅差，项目拒绝使用</v>
      </c>
      <c r="M1713" s="91">
        <v>45813</v>
      </c>
      <c r="O1713" s="49">
        <f ca="1" t="shared" si="95"/>
        <v>0</v>
      </c>
      <c r="P1713" s="49">
        <f ca="1" t="shared" si="96"/>
        <v>23</v>
      </c>
      <c r="Q1713" s="50" t="str">
        <f>VLOOKUP(B1713,辅助信息!E:M,9,FALSE)</f>
        <v>ZTWM-CDGS-XS-2024-0030-华西集采-简州大道</v>
      </c>
      <c r="R1713" s="50" t="str">
        <f>_xlfn._xlws.FILTER(辅助信息!D:D,辅助信息!E:E=B1713)</f>
        <v>华西简阳西城嘉苑</v>
      </c>
    </row>
    <row r="1714" hidden="1" spans="2:18">
      <c r="B1714" s="107" t="s">
        <v>81</v>
      </c>
      <c r="C1714" s="58">
        <v>45812</v>
      </c>
      <c r="D1714" s="107" t="str">
        <f>VLOOKUP(B1714,辅助信息!E:K,7,FALSE)</f>
        <v>JWDDCD2025060900080</v>
      </c>
      <c r="E1714" s="107" t="str">
        <f>VLOOKUP(F1714,辅助信息!A:B,2,FALSE)</f>
        <v>螺纹钢</v>
      </c>
      <c r="F1714" s="107" t="s">
        <v>30</v>
      </c>
      <c r="G1714" s="108">
        <v>7</v>
      </c>
      <c r="H1714" s="108">
        <f>_xlfn.XLOOKUP(C1714&amp;F1714&amp;I1714&amp;J1714,'[1]2025年已发货'!$F:$F&amp;'[1]2025年已发货'!$C:$C&amp;'[1]2025年已发货'!$G:$G&amp;'[1]2025年已发货'!$H:$H,'[1]2025年已发货'!$E:$E,"未发货")</f>
        <v>6</v>
      </c>
      <c r="I1714" s="107" t="str">
        <f>VLOOKUP(B1714,辅助信息!E:I,3,FALSE)</f>
        <v>（华西简阳西城嘉苑）四川省成都市简阳市简城街道高屋村</v>
      </c>
      <c r="J1714" s="107" t="str">
        <f>VLOOKUP(B1714,辅助信息!E:I,4,FALSE)</f>
        <v>张瀚镭</v>
      </c>
      <c r="K1714" s="107">
        <f>VLOOKUP(J1714,辅助信息!H:I,2,FALSE)</f>
        <v>15884666220</v>
      </c>
      <c r="L1714" s="109" t="str">
        <f>VLOOKUP(B1714,辅助信息!E:J,6,FALSE)</f>
        <v>优先威钢发货,我方卸车,新老国标钢厂不加价可直发，因陕钢多次出现磅差，项目拒绝使用</v>
      </c>
      <c r="M1714" s="91">
        <v>45813</v>
      </c>
      <c r="O1714" s="49">
        <f ca="1" t="shared" si="95"/>
        <v>0</v>
      </c>
      <c r="P1714" s="49">
        <f ca="1" t="shared" si="96"/>
        <v>23</v>
      </c>
      <c r="Q1714" s="50" t="str">
        <f>VLOOKUP(B1714,辅助信息!E:M,9,FALSE)</f>
        <v>ZTWM-CDGS-XS-2024-0030-华西集采-简州大道</v>
      </c>
      <c r="R1714" s="50" t="str">
        <f>_xlfn._xlws.FILTER(辅助信息!D:D,辅助信息!E:E=B1714)</f>
        <v>华西简阳西城嘉苑</v>
      </c>
    </row>
    <row r="1715" hidden="1" spans="2:18">
      <c r="B1715" s="107" t="s">
        <v>81</v>
      </c>
      <c r="C1715" s="58">
        <v>45812</v>
      </c>
      <c r="D1715" s="107" t="str">
        <f>VLOOKUP(B1715,辅助信息!E:K,7,FALSE)</f>
        <v>JWDDCD2025060900080</v>
      </c>
      <c r="E1715" s="107" t="str">
        <f>VLOOKUP(F1715,辅助信息!A:B,2,FALSE)</f>
        <v>螺纹钢</v>
      </c>
      <c r="F1715" s="107" t="s">
        <v>33</v>
      </c>
      <c r="G1715" s="108">
        <v>18</v>
      </c>
      <c r="H1715" s="108">
        <f>_xlfn.XLOOKUP(C1715&amp;F1715&amp;I1715&amp;J1715,'[1]2025年已发货'!$F:$F&amp;'[1]2025年已发货'!$C:$C&amp;'[1]2025年已发货'!$G:$G&amp;'[1]2025年已发货'!$H:$H,'[1]2025年已发货'!$E:$E,"未发货")</f>
        <v>18</v>
      </c>
      <c r="I1715" s="107" t="str">
        <f>VLOOKUP(B1715,辅助信息!E:I,3,FALSE)</f>
        <v>（华西简阳西城嘉苑）四川省成都市简阳市简城街道高屋村</v>
      </c>
      <c r="J1715" s="107" t="str">
        <f>VLOOKUP(B1715,辅助信息!E:I,4,FALSE)</f>
        <v>张瀚镭</v>
      </c>
      <c r="K1715" s="107">
        <f>VLOOKUP(J1715,辅助信息!H:I,2,FALSE)</f>
        <v>15884666220</v>
      </c>
      <c r="L1715" s="109" t="str">
        <f>VLOOKUP(B1715,辅助信息!E:J,6,FALSE)</f>
        <v>优先威钢发货,我方卸车,新老国标钢厂不加价可直发，因陕钢多次出现磅差，项目拒绝使用</v>
      </c>
      <c r="M1715" s="91">
        <v>45813</v>
      </c>
      <c r="O1715" s="49">
        <f ca="1" t="shared" si="95"/>
        <v>0</v>
      </c>
      <c r="P1715" s="49">
        <f ca="1" t="shared" si="96"/>
        <v>23</v>
      </c>
      <c r="Q1715" s="50" t="str">
        <f>VLOOKUP(B1715,辅助信息!E:M,9,FALSE)</f>
        <v>ZTWM-CDGS-XS-2024-0030-华西集采-简州大道</v>
      </c>
      <c r="R1715" s="50" t="str">
        <f>_xlfn._xlws.FILTER(辅助信息!D:D,辅助信息!E:E=B1715)</f>
        <v>华西简阳西城嘉苑</v>
      </c>
    </row>
    <row r="1716" hidden="1" spans="2:18">
      <c r="B1716" s="107" t="s">
        <v>81</v>
      </c>
      <c r="C1716" s="58">
        <v>45812</v>
      </c>
      <c r="D1716" s="107" t="str">
        <f>VLOOKUP(B1716,辅助信息!E:K,7,FALSE)</f>
        <v>JWDDCD2025060900080</v>
      </c>
      <c r="E1716" s="107" t="str">
        <f>VLOOKUP(F1716,辅助信息!A:B,2,FALSE)</f>
        <v>螺纹钢</v>
      </c>
      <c r="F1716" s="107" t="s">
        <v>28</v>
      </c>
      <c r="G1716" s="108">
        <v>8</v>
      </c>
      <c r="H1716" s="108">
        <f>_xlfn.XLOOKUP(C1716&amp;F1716&amp;I1716&amp;J1716,'[1]2025年已发货'!$F:$F&amp;'[1]2025年已发货'!$C:$C&amp;'[1]2025年已发货'!$G:$G&amp;'[1]2025年已发货'!$H:$H,'[1]2025年已发货'!$E:$E,"未发货")</f>
        <v>8</v>
      </c>
      <c r="I1716" s="107" t="str">
        <f>VLOOKUP(B1716,辅助信息!E:I,3,FALSE)</f>
        <v>（华西简阳西城嘉苑）四川省成都市简阳市简城街道高屋村</v>
      </c>
      <c r="J1716" s="107" t="str">
        <f>VLOOKUP(B1716,辅助信息!E:I,4,FALSE)</f>
        <v>张瀚镭</v>
      </c>
      <c r="K1716" s="107">
        <f>VLOOKUP(J1716,辅助信息!H:I,2,FALSE)</f>
        <v>15884666220</v>
      </c>
      <c r="L1716" s="109" t="str">
        <f>VLOOKUP(B1716,辅助信息!E:J,6,FALSE)</f>
        <v>优先威钢发货,我方卸车,新老国标钢厂不加价可直发，因陕钢多次出现磅差，项目拒绝使用</v>
      </c>
      <c r="M1716" s="91">
        <v>45813</v>
      </c>
      <c r="O1716" s="49">
        <f ca="1" t="shared" si="95"/>
        <v>0</v>
      </c>
      <c r="P1716" s="49">
        <f ca="1" t="shared" si="96"/>
        <v>23</v>
      </c>
      <c r="Q1716" s="50" t="str">
        <f>VLOOKUP(B1716,辅助信息!E:M,9,FALSE)</f>
        <v>ZTWM-CDGS-XS-2024-0030-华西集采-简州大道</v>
      </c>
      <c r="R1716" s="50" t="str">
        <f>_xlfn._xlws.FILTER(辅助信息!D:D,辅助信息!E:E=B1716)</f>
        <v>华西简阳西城嘉苑</v>
      </c>
    </row>
    <row r="1717" hidden="1" spans="2:18">
      <c r="B1717" s="107" t="s">
        <v>81</v>
      </c>
      <c r="C1717" s="58">
        <v>45812</v>
      </c>
      <c r="D1717" s="107" t="str">
        <f>VLOOKUP(B1717,辅助信息!E:K,7,FALSE)</f>
        <v>JWDDCD2025060900080</v>
      </c>
      <c r="E1717" s="107" t="str">
        <f>VLOOKUP(F1717,辅助信息!A:B,2,FALSE)</f>
        <v>螺纹钢</v>
      </c>
      <c r="F1717" s="107" t="s">
        <v>18</v>
      </c>
      <c r="G1717" s="108">
        <v>13</v>
      </c>
      <c r="H1717" s="108">
        <f>_xlfn.XLOOKUP(C1717&amp;F1717&amp;I1717&amp;J1717,'[1]2025年已发货'!$F:$F&amp;'[1]2025年已发货'!$C:$C&amp;'[1]2025年已发货'!$G:$G&amp;'[1]2025年已发货'!$H:$H,'[1]2025年已发货'!$E:$E,"未发货")</f>
        <v>12</v>
      </c>
      <c r="I1717" s="107" t="str">
        <f>VLOOKUP(B1717,辅助信息!E:I,3,FALSE)</f>
        <v>（华西简阳西城嘉苑）四川省成都市简阳市简城街道高屋村</v>
      </c>
      <c r="J1717" s="107" t="str">
        <f>VLOOKUP(B1717,辅助信息!E:I,4,FALSE)</f>
        <v>张瀚镭</v>
      </c>
      <c r="K1717" s="107">
        <f>VLOOKUP(J1717,辅助信息!H:I,2,FALSE)</f>
        <v>15884666220</v>
      </c>
      <c r="L1717" s="109" t="str">
        <f>VLOOKUP(B1717,辅助信息!E:J,6,FALSE)</f>
        <v>优先威钢发货,我方卸车,新老国标钢厂不加价可直发，因陕钢多次出现磅差，项目拒绝使用</v>
      </c>
      <c r="M1717" s="91">
        <v>45813</v>
      </c>
      <c r="O1717" s="49">
        <f ca="1" t="shared" si="95"/>
        <v>0</v>
      </c>
      <c r="P1717" s="49">
        <f ca="1" t="shared" si="96"/>
        <v>23</v>
      </c>
      <c r="Q1717" s="50" t="str">
        <f>VLOOKUP(B1717,辅助信息!E:M,9,FALSE)</f>
        <v>ZTWM-CDGS-XS-2024-0030-华西集采-简州大道</v>
      </c>
      <c r="R1717" s="50" t="str">
        <f>_xlfn._xlws.FILTER(辅助信息!D:D,辅助信息!E:E=B1717)</f>
        <v>华西简阳西城嘉苑</v>
      </c>
    </row>
    <row r="1718" hidden="1" spans="2:18">
      <c r="B1718" s="107" t="s">
        <v>81</v>
      </c>
      <c r="C1718" s="58">
        <v>45812</v>
      </c>
      <c r="D1718" s="107" t="str">
        <f>VLOOKUP(B1718,辅助信息!E:K,7,FALSE)</f>
        <v>JWDDCD2025060900080</v>
      </c>
      <c r="E1718" s="107" t="str">
        <f>VLOOKUP(F1718,辅助信息!A:B,2,FALSE)</f>
        <v>螺纹钢</v>
      </c>
      <c r="F1718" s="107" t="s">
        <v>46</v>
      </c>
      <c r="G1718" s="108">
        <v>5</v>
      </c>
      <c r="H1718" s="108">
        <f>_xlfn.XLOOKUP(C1718&amp;F1718&amp;I1718&amp;J1718,'[1]2025年已发货'!$F:$F&amp;'[1]2025年已发货'!$C:$C&amp;'[1]2025年已发货'!$G:$G&amp;'[1]2025年已发货'!$H:$H,'[1]2025年已发货'!$E:$E,"未发货")</f>
        <v>5</v>
      </c>
      <c r="I1718" s="107" t="str">
        <f>VLOOKUP(B1718,辅助信息!E:I,3,FALSE)</f>
        <v>（华西简阳西城嘉苑）四川省成都市简阳市简城街道高屋村</v>
      </c>
      <c r="J1718" s="107" t="str">
        <f>VLOOKUP(B1718,辅助信息!E:I,4,FALSE)</f>
        <v>张瀚镭</v>
      </c>
      <c r="K1718" s="107">
        <f>VLOOKUP(J1718,辅助信息!H:I,2,FALSE)</f>
        <v>15884666220</v>
      </c>
      <c r="L1718" s="109" t="str">
        <f>VLOOKUP(B1718,辅助信息!E:J,6,FALSE)</f>
        <v>优先威钢发货,我方卸车,新老国标钢厂不加价可直发，因陕钢多次出现磅差，项目拒绝使用</v>
      </c>
      <c r="M1718" s="91">
        <v>45813</v>
      </c>
      <c r="O1718" s="49">
        <f ca="1" t="shared" si="95"/>
        <v>0</v>
      </c>
      <c r="P1718" s="49">
        <f ca="1" t="shared" si="96"/>
        <v>23</v>
      </c>
      <c r="Q1718" s="50" t="str">
        <f>VLOOKUP(B1718,辅助信息!E:M,9,FALSE)</f>
        <v>ZTWM-CDGS-XS-2024-0030-华西集采-简州大道</v>
      </c>
      <c r="R1718" s="50" t="str">
        <f>_xlfn._xlws.FILTER(辅助信息!D:D,辅助信息!E:E=B1718)</f>
        <v>华西简阳西城嘉苑</v>
      </c>
    </row>
    <row r="1719" hidden="1" spans="2:18">
      <c r="B1719" s="28" t="s">
        <v>159</v>
      </c>
      <c r="C1719" s="58">
        <v>45812</v>
      </c>
      <c r="D1719" s="107" t="str">
        <f>VLOOKUP(B1719,辅助信息!E:K,7,FALSE)</f>
        <v>JWDDCD2025052800131</v>
      </c>
      <c r="E1719" s="107" t="str">
        <f>VLOOKUP(F1719,辅助信息!A:B,2,FALSE)</f>
        <v>高线</v>
      </c>
      <c r="F1719" s="28" t="s">
        <v>57</v>
      </c>
      <c r="G1719" s="108">
        <v>17.5</v>
      </c>
      <c r="H1719" s="108" t="str">
        <f>_xlfn.XLOOKUP(C1719&amp;F1719&amp;I1719&amp;J1719,'[1]2025年已发货'!$F:$F&amp;'[1]2025年已发货'!$C:$C&amp;'[1]2025年已发货'!$G:$G&amp;'[1]2025年已发货'!$H:$H,'[1]2025年已发货'!$E:$E,"未发货")</f>
        <v>未发货</v>
      </c>
      <c r="I1719" s="107" t="str">
        <f>VLOOKUP(B1719,辅助信息!E:I,3,FALSE)</f>
        <v>（商投建工达州中医药科技园-3工区）达州市通川区达州中医药职业学院犀牛大道北段</v>
      </c>
      <c r="J1719" s="107" t="str">
        <f>VLOOKUP(B1719,辅助信息!E:I,4,FALSE)</f>
        <v>程黄刚</v>
      </c>
      <c r="K1719" s="107">
        <f>VLOOKUP(J1719,辅助信息!H:I,2,FALSE)</f>
        <v>15108211617</v>
      </c>
      <c r="L1719" s="109" t="str">
        <f>VLOOKUP(B1719,辅助信息!E:J,6,FALSE)</f>
        <v>控制炉批号！多了现场不收！,优先安排达钢,提前联系到场规格及数量</v>
      </c>
      <c r="M1719" s="91">
        <v>45813</v>
      </c>
      <c r="O1719" s="49">
        <f ca="1" t="shared" si="95"/>
        <v>0</v>
      </c>
      <c r="P1719" s="49">
        <f ca="1" t="shared" si="96"/>
        <v>23</v>
      </c>
      <c r="Q1719" s="50" t="str">
        <f>VLOOKUP(B1719,辅助信息!E:M,9,FALSE)</f>
        <v>ZTWM-CDGS-XS-2024-0134-商投建工达州中医药科技成果示范园项目</v>
      </c>
      <c r="R1719" s="50" t="str">
        <f>_xlfn._xlws.FILTER(辅助信息!D:D,辅助信息!E:E=B1719)</f>
        <v>商投建工达州中医药科技园</v>
      </c>
    </row>
    <row r="1720" hidden="1" spans="2:18">
      <c r="B1720" s="28" t="s">
        <v>159</v>
      </c>
      <c r="C1720" s="58">
        <v>45812</v>
      </c>
      <c r="D1720" s="107" t="str">
        <f>VLOOKUP(B1720,辅助信息!E:K,7,FALSE)</f>
        <v>JWDDCD2025052800131</v>
      </c>
      <c r="E1720" s="107" t="str">
        <f>VLOOKUP(F1720,辅助信息!A:B,2,FALSE)</f>
        <v>盘螺</v>
      </c>
      <c r="F1720" s="28" t="s">
        <v>40</v>
      </c>
      <c r="G1720" s="108">
        <v>17.5</v>
      </c>
      <c r="H1720" s="108">
        <f>_xlfn.XLOOKUP(C1720&amp;F1720&amp;I1720&amp;J1720,'[1]2025年已发货'!$F:$F&amp;'[1]2025年已发货'!$C:$C&amp;'[1]2025年已发货'!$G:$G&amp;'[1]2025年已发货'!$H:$H,'[1]2025年已发货'!$E:$E,"未发货")</f>
        <v>17</v>
      </c>
      <c r="I1720" s="107" t="str">
        <f>VLOOKUP(B1720,辅助信息!E:I,3,FALSE)</f>
        <v>（商投建工达州中医药科技园-3工区）达州市通川区达州中医药职业学院犀牛大道北段</v>
      </c>
      <c r="J1720" s="107" t="str">
        <f>VLOOKUP(B1720,辅助信息!E:I,4,FALSE)</f>
        <v>程黄刚</v>
      </c>
      <c r="K1720" s="107">
        <f>VLOOKUP(J1720,辅助信息!H:I,2,FALSE)</f>
        <v>15108211617</v>
      </c>
      <c r="L1720" s="109" t="str">
        <f>VLOOKUP(B1720,辅助信息!E:J,6,FALSE)</f>
        <v>控制炉批号！多了现场不收！,优先安排达钢,提前联系到场规格及数量</v>
      </c>
      <c r="M1720" s="91">
        <v>45813</v>
      </c>
      <c r="O1720" s="49">
        <f ca="1" t="shared" si="95"/>
        <v>0</v>
      </c>
      <c r="P1720" s="49">
        <f ca="1" t="shared" si="96"/>
        <v>23</v>
      </c>
      <c r="Q1720" s="50" t="str">
        <f>VLOOKUP(B1720,辅助信息!E:M,9,FALSE)</f>
        <v>ZTWM-CDGS-XS-2024-0134-商投建工达州中医药科技成果示范园项目</v>
      </c>
      <c r="R1720" s="50" t="str">
        <f>_xlfn._xlws.FILTER(辅助信息!D:D,辅助信息!E:E=B1720)</f>
        <v>商投建工达州中医药科技园</v>
      </c>
    </row>
    <row r="1721" hidden="1" spans="2:18">
      <c r="B1721" s="28" t="s">
        <v>159</v>
      </c>
      <c r="C1721" s="58">
        <v>45812</v>
      </c>
      <c r="D1721" s="107" t="str">
        <f>VLOOKUP(B1721,辅助信息!E:K,7,FALSE)</f>
        <v>JWDDCD2025052800131</v>
      </c>
      <c r="E1721" s="107" t="str">
        <f>VLOOKUP(F1721,辅助信息!A:B,2,FALSE)</f>
        <v>盘螺</v>
      </c>
      <c r="F1721" s="28" t="s">
        <v>41</v>
      </c>
      <c r="G1721" s="108">
        <v>25</v>
      </c>
      <c r="H1721" s="108">
        <f>_xlfn.XLOOKUP(C1721&amp;F1721&amp;I1721&amp;J1721,'[1]2025年已发货'!$F:$F&amp;'[1]2025年已发货'!$C:$C&amp;'[1]2025年已发货'!$G:$G&amp;'[1]2025年已发货'!$H:$H,'[1]2025年已发货'!$E:$E,"未发货")</f>
        <v>25</v>
      </c>
      <c r="I1721" s="107" t="str">
        <f>VLOOKUP(B1721,辅助信息!E:I,3,FALSE)</f>
        <v>（商投建工达州中医药科技园-3工区）达州市通川区达州中医药职业学院犀牛大道北段</v>
      </c>
      <c r="J1721" s="107" t="str">
        <f>VLOOKUP(B1721,辅助信息!E:I,4,FALSE)</f>
        <v>程黄刚</v>
      </c>
      <c r="K1721" s="107">
        <f>VLOOKUP(J1721,辅助信息!H:I,2,FALSE)</f>
        <v>15108211617</v>
      </c>
      <c r="L1721" s="109" t="str">
        <f>VLOOKUP(B1721,辅助信息!E:J,6,FALSE)</f>
        <v>控制炉批号！多了现场不收！,优先安排达钢,提前联系到场规格及数量</v>
      </c>
      <c r="M1721" s="91">
        <v>45813</v>
      </c>
      <c r="O1721" s="49">
        <f ca="1" t="shared" si="95"/>
        <v>0</v>
      </c>
      <c r="P1721" s="49">
        <f ca="1" t="shared" si="96"/>
        <v>23</v>
      </c>
      <c r="Q1721" s="50" t="str">
        <f>VLOOKUP(B1721,辅助信息!E:M,9,FALSE)</f>
        <v>ZTWM-CDGS-XS-2024-0134-商投建工达州中医药科技成果示范园项目</v>
      </c>
      <c r="R1721" s="50" t="str">
        <f>_xlfn._xlws.FILTER(辅助信息!D:D,辅助信息!E:E=B1721)</f>
        <v>商投建工达州中医药科技园</v>
      </c>
    </row>
    <row r="1722" hidden="1" spans="2:18">
      <c r="B1722" s="28" t="s">
        <v>159</v>
      </c>
      <c r="C1722" s="58">
        <v>45812</v>
      </c>
      <c r="D1722" s="107" t="str">
        <f>VLOOKUP(B1722,辅助信息!E:K,7,FALSE)</f>
        <v>JWDDCD2025052800131</v>
      </c>
      <c r="E1722" s="107" t="str">
        <f>VLOOKUP(F1722,辅助信息!A:B,2,FALSE)</f>
        <v>螺纹钢</v>
      </c>
      <c r="F1722" s="28" t="s">
        <v>30</v>
      </c>
      <c r="G1722" s="108">
        <v>6</v>
      </c>
      <c r="H1722" s="108">
        <f>_xlfn.XLOOKUP(C1722&amp;F1722&amp;I1722&amp;J1722,'[1]2025年已发货'!$F:$F&amp;'[1]2025年已发货'!$C:$C&amp;'[1]2025年已发货'!$G:$G&amp;'[1]2025年已发货'!$H:$H,'[1]2025年已发货'!$E:$E,"未发货")</f>
        <v>6</v>
      </c>
      <c r="I1722" s="107" t="str">
        <f>VLOOKUP(B1722,辅助信息!E:I,3,FALSE)</f>
        <v>（商投建工达州中医药科技园-3工区）达州市通川区达州中医药职业学院犀牛大道北段</v>
      </c>
      <c r="J1722" s="107" t="str">
        <f>VLOOKUP(B1722,辅助信息!E:I,4,FALSE)</f>
        <v>程黄刚</v>
      </c>
      <c r="K1722" s="107">
        <f>VLOOKUP(J1722,辅助信息!H:I,2,FALSE)</f>
        <v>15108211617</v>
      </c>
      <c r="L1722" s="109" t="str">
        <f>VLOOKUP(B1722,辅助信息!E:J,6,FALSE)</f>
        <v>控制炉批号！多了现场不收！,优先安排达钢,提前联系到场规格及数量</v>
      </c>
      <c r="M1722" s="91">
        <v>45813</v>
      </c>
      <c r="O1722" s="49">
        <f ca="1" t="shared" si="95"/>
        <v>0</v>
      </c>
      <c r="P1722" s="49">
        <f ca="1" t="shared" si="96"/>
        <v>23</v>
      </c>
      <c r="Q1722" s="50" t="str">
        <f>VLOOKUP(B1722,辅助信息!E:M,9,FALSE)</f>
        <v>ZTWM-CDGS-XS-2024-0134-商投建工达州中医药科技成果示范园项目</v>
      </c>
      <c r="R1722" s="50" t="str">
        <f>_xlfn._xlws.FILTER(辅助信息!D:D,辅助信息!E:E=B1722)</f>
        <v>商投建工达州中医药科技园</v>
      </c>
    </row>
    <row r="1723" hidden="1" spans="2:18">
      <c r="B1723" s="28" t="s">
        <v>159</v>
      </c>
      <c r="C1723" s="58">
        <v>45812</v>
      </c>
      <c r="D1723" s="107" t="str">
        <f>VLOOKUP(B1723,辅助信息!E:K,7,FALSE)</f>
        <v>JWDDCD2025052800131</v>
      </c>
      <c r="E1723" s="107" t="str">
        <f>VLOOKUP(F1723,辅助信息!A:B,2,FALSE)</f>
        <v>螺纹钢</v>
      </c>
      <c r="F1723" s="28" t="s">
        <v>66</v>
      </c>
      <c r="G1723" s="108">
        <v>6</v>
      </c>
      <c r="H1723" s="108" t="str">
        <f>_xlfn.XLOOKUP(C1723&amp;F1723&amp;I1723&amp;J1723,'[1]2025年已发货'!$F:$F&amp;'[1]2025年已发货'!$C:$C&amp;'[1]2025年已发货'!$G:$G&amp;'[1]2025年已发货'!$H:$H,'[1]2025年已发货'!$E:$E,"未发货")</f>
        <v>未发货</v>
      </c>
      <c r="I1723" s="107" t="str">
        <f>VLOOKUP(B1723,辅助信息!E:I,3,FALSE)</f>
        <v>（商投建工达州中医药科技园-3工区）达州市通川区达州中医药职业学院犀牛大道北段</v>
      </c>
      <c r="J1723" s="107" t="str">
        <f>VLOOKUP(B1723,辅助信息!E:I,4,FALSE)</f>
        <v>程黄刚</v>
      </c>
      <c r="K1723" s="107">
        <f>VLOOKUP(J1723,辅助信息!H:I,2,FALSE)</f>
        <v>15108211617</v>
      </c>
      <c r="L1723" s="109" t="str">
        <f>VLOOKUP(B1723,辅助信息!E:J,6,FALSE)</f>
        <v>控制炉批号！多了现场不收！,优先安排达钢,提前联系到场规格及数量</v>
      </c>
      <c r="M1723" s="91">
        <v>45813</v>
      </c>
      <c r="O1723" s="49">
        <f ca="1" t="shared" si="95"/>
        <v>0</v>
      </c>
      <c r="P1723" s="49">
        <f ca="1" t="shared" si="96"/>
        <v>23</v>
      </c>
      <c r="Q1723" s="50" t="str">
        <f>VLOOKUP(B1723,辅助信息!E:M,9,FALSE)</f>
        <v>ZTWM-CDGS-XS-2024-0134-商投建工达州中医药科技成果示范园项目</v>
      </c>
      <c r="R1723" s="50" t="str">
        <f>_xlfn._xlws.FILTER(辅助信息!D:D,辅助信息!E:E=B1723)</f>
        <v>商投建工达州中医药科技园</v>
      </c>
    </row>
    <row r="1724" hidden="1" spans="2:18">
      <c r="B1724" s="28" t="s">
        <v>159</v>
      </c>
      <c r="C1724" s="58">
        <v>45812</v>
      </c>
      <c r="D1724" s="107" t="str">
        <f>VLOOKUP(B1724,辅助信息!E:K,7,FALSE)</f>
        <v>JWDDCD2025052800131</v>
      </c>
      <c r="E1724" s="107" t="str">
        <f>VLOOKUP(F1724,辅助信息!A:B,2,FALSE)</f>
        <v>螺纹钢</v>
      </c>
      <c r="F1724" s="28" t="s">
        <v>82</v>
      </c>
      <c r="G1724" s="108">
        <v>3</v>
      </c>
      <c r="H1724" s="108" t="str">
        <f>_xlfn.XLOOKUP(C1724&amp;F1724&amp;I1724&amp;J1724,'[1]2025年已发货'!$F:$F&amp;'[1]2025年已发货'!$C:$C&amp;'[1]2025年已发货'!$G:$G&amp;'[1]2025年已发货'!$H:$H,'[1]2025年已发货'!$E:$E,"未发货")</f>
        <v>未发货</v>
      </c>
      <c r="I1724" s="107" t="str">
        <f>VLOOKUP(B1724,辅助信息!E:I,3,FALSE)</f>
        <v>（商投建工达州中医药科技园-3工区）达州市通川区达州中医药职业学院犀牛大道北段</v>
      </c>
      <c r="J1724" s="107" t="str">
        <f>VLOOKUP(B1724,辅助信息!E:I,4,FALSE)</f>
        <v>程黄刚</v>
      </c>
      <c r="K1724" s="107">
        <f>VLOOKUP(J1724,辅助信息!H:I,2,FALSE)</f>
        <v>15108211617</v>
      </c>
      <c r="L1724" s="109" t="str">
        <f>VLOOKUP(B1724,辅助信息!E:J,6,FALSE)</f>
        <v>控制炉批号！多了现场不收！,优先安排达钢,提前联系到场规格及数量</v>
      </c>
      <c r="M1724" s="91">
        <v>45813</v>
      </c>
      <c r="O1724" s="49">
        <f ca="1" t="shared" si="95"/>
        <v>0</v>
      </c>
      <c r="P1724" s="49">
        <f ca="1" t="shared" si="96"/>
        <v>23</v>
      </c>
      <c r="Q1724" s="50" t="str">
        <f>VLOOKUP(B1724,辅助信息!E:M,9,FALSE)</f>
        <v>ZTWM-CDGS-XS-2024-0134-商投建工达州中医药科技成果示范园项目</v>
      </c>
      <c r="R1724" s="50" t="str">
        <f>_xlfn._xlws.FILTER(辅助信息!D:D,辅助信息!E:E=B1724)</f>
        <v>商投建工达州中医药科技园</v>
      </c>
    </row>
    <row r="1725" hidden="1" spans="2:18">
      <c r="B1725" s="28" t="s">
        <v>159</v>
      </c>
      <c r="C1725" s="58">
        <v>45812</v>
      </c>
      <c r="D1725" s="107" t="str">
        <f>VLOOKUP(B1725,辅助信息!E:K,7,FALSE)</f>
        <v>JWDDCD2025052800131</v>
      </c>
      <c r="E1725" s="107" t="str">
        <f>VLOOKUP(F1725,辅助信息!A:B,2,FALSE)</f>
        <v>螺纹钢</v>
      </c>
      <c r="F1725" s="28" t="s">
        <v>45</v>
      </c>
      <c r="G1725" s="108">
        <v>6</v>
      </c>
      <c r="H1725" s="108" t="str">
        <f>_xlfn.XLOOKUP(C1725&amp;F1725&amp;I1725&amp;J1725,'[1]2025年已发货'!$F:$F&amp;'[1]2025年已发货'!$C:$C&amp;'[1]2025年已发货'!$G:$G&amp;'[1]2025年已发货'!$H:$H,'[1]2025年已发货'!$E:$E,"未发货")</f>
        <v>未发货</v>
      </c>
      <c r="I1725" s="107" t="str">
        <f>VLOOKUP(B1725,辅助信息!E:I,3,FALSE)</f>
        <v>（商投建工达州中医药科技园-3工区）达州市通川区达州中医药职业学院犀牛大道北段</v>
      </c>
      <c r="J1725" s="107" t="str">
        <f>VLOOKUP(B1725,辅助信息!E:I,4,FALSE)</f>
        <v>程黄刚</v>
      </c>
      <c r="K1725" s="107">
        <f>VLOOKUP(J1725,辅助信息!H:I,2,FALSE)</f>
        <v>15108211617</v>
      </c>
      <c r="L1725" s="109" t="str">
        <f>VLOOKUP(B1725,辅助信息!E:J,6,FALSE)</f>
        <v>控制炉批号！多了现场不收！,优先安排达钢,提前联系到场规格及数量</v>
      </c>
      <c r="M1725" s="91">
        <v>45813</v>
      </c>
      <c r="O1725" s="49">
        <f ca="1" t="shared" si="95"/>
        <v>0</v>
      </c>
      <c r="P1725" s="49">
        <f ca="1" t="shared" si="96"/>
        <v>23</v>
      </c>
      <c r="Q1725" s="50" t="str">
        <f>VLOOKUP(B1725,辅助信息!E:M,9,FALSE)</f>
        <v>ZTWM-CDGS-XS-2024-0134-商投建工达州中医药科技成果示范园项目</v>
      </c>
      <c r="R1725" s="50" t="str">
        <f>_xlfn._xlws.FILTER(辅助信息!D:D,辅助信息!E:E=B1725)</f>
        <v>商投建工达州中医药科技园</v>
      </c>
    </row>
    <row r="1726" hidden="1" spans="2:18">
      <c r="B1726" s="28" t="s">
        <v>159</v>
      </c>
      <c r="C1726" s="58">
        <v>45812</v>
      </c>
      <c r="D1726" s="107" t="str">
        <f>VLOOKUP(B1726,辅助信息!E:K,7,FALSE)</f>
        <v>JWDDCD2025052800131</v>
      </c>
      <c r="E1726" s="107" t="str">
        <f>VLOOKUP(F1726,辅助信息!A:B,2,FALSE)</f>
        <v>螺纹钢</v>
      </c>
      <c r="F1726" s="28" t="s">
        <v>21</v>
      </c>
      <c r="G1726" s="108">
        <v>9</v>
      </c>
      <c r="H1726" s="108" t="str">
        <f>_xlfn.XLOOKUP(C1726&amp;F1726&amp;I1726&amp;J1726,'[1]2025年已发货'!$F:$F&amp;'[1]2025年已发货'!$C:$C&amp;'[1]2025年已发货'!$G:$G&amp;'[1]2025年已发货'!$H:$H,'[1]2025年已发货'!$E:$E,"未发货")</f>
        <v>未发货</v>
      </c>
      <c r="I1726" s="107" t="str">
        <f>VLOOKUP(B1726,辅助信息!E:I,3,FALSE)</f>
        <v>（商投建工达州中医药科技园-3工区）达州市通川区达州中医药职业学院犀牛大道北段</v>
      </c>
      <c r="J1726" s="107" t="str">
        <f>VLOOKUP(B1726,辅助信息!E:I,4,FALSE)</f>
        <v>程黄刚</v>
      </c>
      <c r="K1726" s="107">
        <f>VLOOKUP(J1726,辅助信息!H:I,2,FALSE)</f>
        <v>15108211617</v>
      </c>
      <c r="L1726" s="109" t="str">
        <f>VLOOKUP(B1726,辅助信息!E:J,6,FALSE)</f>
        <v>控制炉批号！多了现场不收！,优先安排达钢,提前联系到场规格及数量</v>
      </c>
      <c r="M1726" s="91">
        <v>45813</v>
      </c>
      <c r="O1726" s="49">
        <f ca="1" t="shared" si="95"/>
        <v>0</v>
      </c>
      <c r="P1726" s="49">
        <f ca="1" t="shared" si="96"/>
        <v>23</v>
      </c>
      <c r="Q1726" s="50" t="str">
        <f>VLOOKUP(B1726,辅助信息!E:M,9,FALSE)</f>
        <v>ZTWM-CDGS-XS-2024-0134-商投建工达州中医药科技成果示范园项目</v>
      </c>
      <c r="R1726" s="50" t="str">
        <f>_xlfn._xlws.FILTER(辅助信息!D:D,辅助信息!E:E=B1726)</f>
        <v>商投建工达州中医药科技园</v>
      </c>
    </row>
    <row r="1727" hidden="1" spans="2:18">
      <c r="B1727" s="28" t="s">
        <v>159</v>
      </c>
      <c r="C1727" s="58">
        <v>45812</v>
      </c>
      <c r="D1727" s="107" t="str">
        <f>VLOOKUP(B1727,辅助信息!E:K,7,FALSE)</f>
        <v>JWDDCD2025052800131</v>
      </c>
      <c r="E1727" s="107" t="str">
        <f>VLOOKUP(F1727,辅助信息!A:B,2,FALSE)</f>
        <v>螺纹钢</v>
      </c>
      <c r="F1727" s="28" t="s">
        <v>58</v>
      </c>
      <c r="G1727" s="108">
        <v>18</v>
      </c>
      <c r="H1727" s="108">
        <f>_xlfn.XLOOKUP(C1727&amp;F1727&amp;I1727&amp;J1727,'[1]2025年已发货'!$F:$F&amp;'[1]2025年已发货'!$C:$C&amp;'[1]2025年已发货'!$G:$G&amp;'[1]2025年已发货'!$H:$H,'[1]2025年已发货'!$E:$E,"未发货")</f>
        <v>13</v>
      </c>
      <c r="I1727" s="107" t="str">
        <f>VLOOKUP(B1727,辅助信息!E:I,3,FALSE)</f>
        <v>（商投建工达州中医药科技园-3工区）达州市通川区达州中医药职业学院犀牛大道北段</v>
      </c>
      <c r="J1727" s="107" t="str">
        <f>VLOOKUP(B1727,辅助信息!E:I,4,FALSE)</f>
        <v>程黄刚</v>
      </c>
      <c r="K1727" s="107">
        <f>VLOOKUP(J1727,辅助信息!H:I,2,FALSE)</f>
        <v>15108211617</v>
      </c>
      <c r="L1727" s="109" t="str">
        <f>VLOOKUP(B1727,辅助信息!E:J,6,FALSE)</f>
        <v>控制炉批号！多了现场不收！,优先安排达钢,提前联系到场规格及数量</v>
      </c>
      <c r="M1727" s="91">
        <v>45813</v>
      </c>
      <c r="O1727" s="49">
        <f ca="1" t="shared" si="95"/>
        <v>0</v>
      </c>
      <c r="P1727" s="49">
        <f ca="1" t="shared" si="96"/>
        <v>23</v>
      </c>
      <c r="Q1727" s="50" t="str">
        <f>VLOOKUP(B1727,辅助信息!E:M,9,FALSE)</f>
        <v>ZTWM-CDGS-XS-2024-0134-商投建工达州中医药科技成果示范园项目</v>
      </c>
      <c r="R1727" s="50" t="str">
        <f>_xlfn._xlws.FILTER(辅助信息!D:D,辅助信息!E:E=B1727)</f>
        <v>商投建工达州中医药科技园</v>
      </c>
    </row>
    <row r="1728" hidden="1" spans="2:18">
      <c r="B1728" s="28" t="s">
        <v>159</v>
      </c>
      <c r="C1728" s="58">
        <v>45812</v>
      </c>
      <c r="D1728" s="107" t="str">
        <f>VLOOKUP(B1728,辅助信息!E:K,7,FALSE)</f>
        <v>JWDDCD2025052800131</v>
      </c>
      <c r="E1728" s="107" t="str">
        <f>VLOOKUP(F1728,辅助信息!A:B,2,FALSE)</f>
        <v>螺纹钢</v>
      </c>
      <c r="F1728" s="28" t="s">
        <v>46</v>
      </c>
      <c r="G1728" s="108">
        <v>30</v>
      </c>
      <c r="H1728" s="108">
        <f>_xlfn.XLOOKUP(C1728&amp;F1728&amp;I1728&amp;J1728,'[1]2025年已发货'!$F:$F&amp;'[1]2025年已发货'!$C:$C&amp;'[1]2025年已发货'!$G:$G&amp;'[1]2025年已发货'!$H:$H,'[1]2025年已发货'!$E:$E,"未发货")</f>
        <v>22</v>
      </c>
      <c r="I1728" s="107" t="str">
        <f>VLOOKUP(B1728,辅助信息!E:I,3,FALSE)</f>
        <v>（商投建工达州中医药科技园-3工区）达州市通川区达州中医药职业学院犀牛大道北段</v>
      </c>
      <c r="J1728" s="107" t="str">
        <f>VLOOKUP(B1728,辅助信息!E:I,4,FALSE)</f>
        <v>程黄刚</v>
      </c>
      <c r="K1728" s="107">
        <f>VLOOKUP(J1728,辅助信息!H:I,2,FALSE)</f>
        <v>15108211617</v>
      </c>
      <c r="L1728" s="109" t="str">
        <f>VLOOKUP(B1728,辅助信息!E:J,6,FALSE)</f>
        <v>控制炉批号！多了现场不收！,优先安排达钢,提前联系到场规格及数量</v>
      </c>
      <c r="M1728" s="91">
        <v>45813</v>
      </c>
      <c r="O1728" s="49">
        <f ca="1" t="shared" si="95"/>
        <v>0</v>
      </c>
      <c r="P1728" s="49">
        <f ca="1" t="shared" si="96"/>
        <v>23</v>
      </c>
      <c r="Q1728" s="50" t="str">
        <f>VLOOKUP(B1728,辅助信息!E:M,9,FALSE)</f>
        <v>ZTWM-CDGS-XS-2024-0134-商投建工达州中医药科技成果示范园项目</v>
      </c>
      <c r="R1728" s="50" t="str">
        <f>_xlfn._xlws.FILTER(辅助信息!D:D,辅助信息!E:E=B1728)</f>
        <v>商投建工达州中医药科技园</v>
      </c>
    </row>
    <row r="1729" hidden="1" spans="2:18">
      <c r="B1729" s="28" t="s">
        <v>159</v>
      </c>
      <c r="C1729" s="58">
        <v>45812</v>
      </c>
      <c r="D1729" s="107" t="str">
        <f>VLOOKUP(B1729,辅助信息!E:K,7,FALSE)</f>
        <v>JWDDCD2025052800131</v>
      </c>
      <c r="E1729" s="107" t="str">
        <f>VLOOKUP(F1729,辅助信息!A:B,2,FALSE)</f>
        <v>螺纹钢</v>
      </c>
      <c r="F1729" s="28" t="s">
        <v>22</v>
      </c>
      <c r="G1729" s="108">
        <v>9</v>
      </c>
      <c r="H1729" s="108" t="str">
        <f>_xlfn.XLOOKUP(C1729&amp;F1729&amp;I1729&amp;J1729,'[1]2025年已发货'!$F:$F&amp;'[1]2025年已发货'!$C:$C&amp;'[1]2025年已发货'!$G:$G&amp;'[1]2025年已发货'!$H:$H,'[1]2025年已发货'!$E:$E,"未发货")</f>
        <v>未发货</v>
      </c>
      <c r="I1729" s="107" t="str">
        <f>VLOOKUP(B1729,辅助信息!E:I,3,FALSE)</f>
        <v>（商投建工达州中医药科技园-3工区）达州市通川区达州中医药职业学院犀牛大道北段</v>
      </c>
      <c r="J1729" s="107" t="str">
        <f>VLOOKUP(B1729,辅助信息!E:I,4,FALSE)</f>
        <v>程黄刚</v>
      </c>
      <c r="K1729" s="107">
        <f>VLOOKUP(J1729,辅助信息!H:I,2,FALSE)</f>
        <v>15108211617</v>
      </c>
      <c r="L1729" s="109" t="str">
        <f>VLOOKUP(B1729,辅助信息!E:J,6,FALSE)</f>
        <v>控制炉批号！多了现场不收！,优先安排达钢,提前联系到场规格及数量</v>
      </c>
      <c r="M1729" s="91">
        <v>45813</v>
      </c>
      <c r="O1729" s="49">
        <f ca="1" t="shared" si="95"/>
        <v>0</v>
      </c>
      <c r="P1729" s="49">
        <f ca="1" t="shared" si="96"/>
        <v>23</v>
      </c>
      <c r="Q1729" s="50" t="str">
        <f>VLOOKUP(B1729,辅助信息!E:M,9,FALSE)</f>
        <v>ZTWM-CDGS-XS-2024-0134-商投建工达州中医药科技成果示范园项目</v>
      </c>
      <c r="R1729" s="50" t="str">
        <f>_xlfn._xlws.FILTER(辅助信息!D:D,辅助信息!E:E=B1729)</f>
        <v>商投建工达州中医药科技园</v>
      </c>
    </row>
    <row r="1730" hidden="1" spans="2:18">
      <c r="B1730" s="28" t="s">
        <v>160</v>
      </c>
      <c r="C1730" s="58">
        <v>45812</v>
      </c>
      <c r="D1730" s="107">
        <f>VLOOKUP(B1730,辅助信息!E:K,7,FALSE)</f>
        <v>0</v>
      </c>
      <c r="E1730" s="107" t="str">
        <f>VLOOKUP(F1730,辅助信息!A:B,2,FALSE)</f>
        <v>盘螺</v>
      </c>
      <c r="F1730" s="28" t="s">
        <v>49</v>
      </c>
      <c r="G1730" s="24">
        <v>2</v>
      </c>
      <c r="H1730" s="108" t="str">
        <f>_xlfn.XLOOKUP(C1730&amp;F1730&amp;I1730&amp;J1730,'[1]2025年已发货'!$F:$F&amp;'[1]2025年已发货'!$C:$C&amp;'[1]2025年已发货'!$G:$G&amp;'[1]2025年已发货'!$H:$H,'[1]2025年已发货'!$E:$E,"未发货")</f>
        <v>未发货</v>
      </c>
      <c r="I1730" s="107" t="str">
        <f>VLOOKUP(B1730,辅助信息!E:I,3,FALSE)</f>
        <v>(中铁三局集团西渝高铁康渝段站房四标工程)重庆市九龙坡区华祥支路与华祥路交叉口重庆建工重庆西站TOD项目部</v>
      </c>
      <c r="J1730" s="107" t="str">
        <f>VLOOKUP(B1730,辅助信息!E:I,4,FALSE)</f>
        <v>卢庆江</v>
      </c>
      <c r="K1730" s="107">
        <f>VLOOKUP(J1730,辅助信息!H:I,2,FALSE)</f>
        <v>18883488177</v>
      </c>
      <c r="L1730" s="109" t="str">
        <f>VLOOKUP(B1730,辅助信息!E:J,6,FALSE)</f>
        <v>锈货不收，装货前联系收货人核实到场规格,没提前告知进场规格现场不给予接收</v>
      </c>
      <c r="M1730" s="91">
        <v>45813</v>
      </c>
      <c r="O1730" s="49">
        <f ca="1" t="shared" ref="O1730:O1752" si="97">IF(OR(M1730="",N1730&lt;&gt;""),"",MAX(M1730-TODAY(),0))</f>
        <v>0</v>
      </c>
      <c r="P1730" s="49">
        <f ca="1" t="shared" ref="P1730:P1752" si="98">IF(M1730="","",IF(N1730&lt;&gt;"",MAX(N1730-M1730,0),IF(TODAY()&gt;M1730,TODAY()-M1730,0)))</f>
        <v>23</v>
      </c>
      <c r="Q1730" s="50">
        <f>VLOOKUP(B1730,辅助信息!E:M,9,FALSE)</f>
        <v>0</v>
      </c>
      <c r="R1730" s="50" t="str">
        <f>_xlfn._xlws.FILTER(辅助信息!D:D,辅助信息!E:E=B1730)</f>
        <v>中铁三局集团西渝高铁康渝段站房四标工程</v>
      </c>
    </row>
    <row r="1731" hidden="1" spans="2:18">
      <c r="B1731" s="28" t="s">
        <v>160</v>
      </c>
      <c r="C1731" s="58">
        <v>45812</v>
      </c>
      <c r="D1731" s="107">
        <f>VLOOKUP(B1731,辅助信息!E:K,7,FALSE)</f>
        <v>0</v>
      </c>
      <c r="E1731" s="107" t="str">
        <f>VLOOKUP(F1731,辅助信息!A:B,2,FALSE)</f>
        <v>盘螺</v>
      </c>
      <c r="F1731" s="28" t="s">
        <v>40</v>
      </c>
      <c r="G1731" s="24">
        <v>6</v>
      </c>
      <c r="H1731" s="108" t="str">
        <f>_xlfn.XLOOKUP(C1731&amp;F1731&amp;I1731&amp;J1731,'[1]2025年已发货'!$F:$F&amp;'[1]2025年已发货'!$C:$C&amp;'[1]2025年已发货'!$G:$G&amp;'[1]2025年已发货'!$H:$H,'[1]2025年已发货'!$E:$E,"未发货")</f>
        <v>未发货</v>
      </c>
      <c r="I1731" s="107" t="str">
        <f>VLOOKUP(B1731,辅助信息!E:I,3,FALSE)</f>
        <v>(中铁三局集团西渝高铁康渝段站房四标工程)重庆市九龙坡区华祥支路与华祥路交叉口重庆建工重庆西站TOD项目部</v>
      </c>
      <c r="J1731" s="107" t="str">
        <f>VLOOKUP(B1731,辅助信息!E:I,4,FALSE)</f>
        <v>卢庆江</v>
      </c>
      <c r="K1731" s="107">
        <f>VLOOKUP(J1731,辅助信息!H:I,2,FALSE)</f>
        <v>18883488177</v>
      </c>
      <c r="L1731" s="109" t="str">
        <f>VLOOKUP(B1731,辅助信息!E:J,6,FALSE)</f>
        <v>锈货不收，装货前联系收货人核实到场规格,没提前告知进场规格现场不给予接收</v>
      </c>
      <c r="M1731" s="91">
        <v>45813</v>
      </c>
      <c r="O1731" s="49">
        <f ca="1" t="shared" si="97"/>
        <v>0</v>
      </c>
      <c r="P1731" s="49">
        <f ca="1" t="shared" si="98"/>
        <v>23</v>
      </c>
      <c r="Q1731" s="50">
        <f>VLOOKUP(B1731,辅助信息!E:M,9,FALSE)</f>
        <v>0</v>
      </c>
      <c r="R1731" s="50" t="str">
        <f>_xlfn._xlws.FILTER(辅助信息!D:D,辅助信息!E:E=B1731)</f>
        <v>中铁三局集团西渝高铁康渝段站房四标工程</v>
      </c>
    </row>
    <row r="1732" hidden="1" spans="2:18">
      <c r="B1732" s="28" t="s">
        <v>160</v>
      </c>
      <c r="C1732" s="58">
        <v>45812</v>
      </c>
      <c r="D1732" s="107">
        <f>VLOOKUP(B1732,辅助信息!E:K,7,FALSE)</f>
        <v>0</v>
      </c>
      <c r="E1732" s="107" t="str">
        <f>VLOOKUP(F1732,辅助信息!A:B,2,FALSE)</f>
        <v>盘螺</v>
      </c>
      <c r="F1732" s="28" t="s">
        <v>41</v>
      </c>
      <c r="G1732" s="24">
        <v>6</v>
      </c>
      <c r="H1732" s="108" t="str">
        <f>_xlfn.XLOOKUP(C1732&amp;F1732&amp;I1732&amp;J1732,'[1]2025年已发货'!$F:$F&amp;'[1]2025年已发货'!$C:$C&amp;'[1]2025年已发货'!$G:$G&amp;'[1]2025年已发货'!$H:$H,'[1]2025年已发货'!$E:$E,"未发货")</f>
        <v>未发货</v>
      </c>
      <c r="I1732" s="107" t="str">
        <f>VLOOKUP(B1732,辅助信息!E:I,3,FALSE)</f>
        <v>(中铁三局集团西渝高铁康渝段站房四标工程)重庆市九龙坡区华祥支路与华祥路交叉口重庆建工重庆西站TOD项目部</v>
      </c>
      <c r="J1732" s="107" t="str">
        <f>VLOOKUP(B1732,辅助信息!E:I,4,FALSE)</f>
        <v>卢庆江</v>
      </c>
      <c r="K1732" s="107">
        <f>VLOOKUP(J1732,辅助信息!H:I,2,FALSE)</f>
        <v>18883488177</v>
      </c>
      <c r="L1732" s="109" t="str">
        <f>VLOOKUP(B1732,辅助信息!E:J,6,FALSE)</f>
        <v>锈货不收，装货前联系收货人核实到场规格,没提前告知进场规格现场不给予接收</v>
      </c>
      <c r="M1732" s="91">
        <v>45813</v>
      </c>
      <c r="O1732" s="49">
        <f ca="1" t="shared" si="97"/>
        <v>0</v>
      </c>
      <c r="P1732" s="49">
        <f ca="1" t="shared" si="98"/>
        <v>23</v>
      </c>
      <c r="Q1732" s="50">
        <f>VLOOKUP(B1732,辅助信息!E:M,9,FALSE)</f>
        <v>0</v>
      </c>
      <c r="R1732" s="50" t="str">
        <f>_xlfn._xlws.FILTER(辅助信息!D:D,辅助信息!E:E=B1732)</f>
        <v>中铁三局集团西渝高铁康渝段站房四标工程</v>
      </c>
    </row>
    <row r="1733" hidden="1" spans="2:18">
      <c r="B1733" s="28" t="s">
        <v>160</v>
      </c>
      <c r="C1733" s="58">
        <v>45812</v>
      </c>
      <c r="D1733" s="107">
        <f>VLOOKUP(B1733,辅助信息!E:K,7,FALSE)</f>
        <v>0</v>
      </c>
      <c r="E1733" s="107" t="str">
        <f>VLOOKUP(F1733,辅助信息!A:B,2,FALSE)</f>
        <v>螺纹钢</v>
      </c>
      <c r="F1733" s="28" t="s">
        <v>27</v>
      </c>
      <c r="G1733" s="24">
        <v>19</v>
      </c>
      <c r="H1733" s="108" t="str">
        <f>_xlfn.XLOOKUP(C1733&amp;F1733&amp;I1733&amp;J1733,'[1]2025年已发货'!$F:$F&amp;'[1]2025年已发货'!$C:$C&amp;'[1]2025年已发货'!$G:$G&amp;'[1]2025年已发货'!$H:$H,'[1]2025年已发货'!$E:$E,"未发货")</f>
        <v>未发货</v>
      </c>
      <c r="I1733" s="107" t="str">
        <f>VLOOKUP(B1733,辅助信息!E:I,3,FALSE)</f>
        <v>(中铁三局集团西渝高铁康渝段站房四标工程)重庆市九龙坡区华祥支路与华祥路交叉口重庆建工重庆西站TOD项目部</v>
      </c>
      <c r="J1733" s="107" t="str">
        <f>VLOOKUP(B1733,辅助信息!E:I,4,FALSE)</f>
        <v>卢庆江</v>
      </c>
      <c r="K1733" s="107">
        <f>VLOOKUP(J1733,辅助信息!H:I,2,FALSE)</f>
        <v>18883488177</v>
      </c>
      <c r="L1733" s="109" t="str">
        <f>VLOOKUP(B1733,辅助信息!E:J,6,FALSE)</f>
        <v>锈货不收，装货前联系收货人核实到场规格,没提前告知进场规格现场不给予接收</v>
      </c>
      <c r="M1733" s="91">
        <v>45813</v>
      </c>
      <c r="O1733" s="49">
        <f ca="1" t="shared" si="97"/>
        <v>0</v>
      </c>
      <c r="P1733" s="49">
        <f ca="1" t="shared" si="98"/>
        <v>23</v>
      </c>
      <c r="Q1733" s="50">
        <f>VLOOKUP(B1733,辅助信息!E:M,9,FALSE)</f>
        <v>0</v>
      </c>
      <c r="R1733" s="50" t="str">
        <f>_xlfn._xlws.FILTER(辅助信息!D:D,辅助信息!E:E=B1733)</f>
        <v>中铁三局集团西渝高铁康渝段站房四标工程</v>
      </c>
    </row>
    <row r="1734" hidden="1" spans="2:18">
      <c r="B1734" s="28" t="s">
        <v>160</v>
      </c>
      <c r="C1734" s="58">
        <v>45812</v>
      </c>
      <c r="D1734" s="107">
        <f>VLOOKUP(B1734,辅助信息!E:K,7,FALSE)</f>
        <v>0</v>
      </c>
      <c r="E1734" s="107" t="str">
        <f>VLOOKUP(F1734,辅助信息!A:B,2,FALSE)</f>
        <v>螺纹钢</v>
      </c>
      <c r="F1734" s="28" t="s">
        <v>19</v>
      </c>
      <c r="G1734" s="24">
        <v>8</v>
      </c>
      <c r="H1734" s="108" t="str">
        <f>_xlfn.XLOOKUP(C1734&amp;F1734&amp;I1734&amp;J1734,'[1]2025年已发货'!$F:$F&amp;'[1]2025年已发货'!$C:$C&amp;'[1]2025年已发货'!$G:$G&amp;'[1]2025年已发货'!$H:$H,'[1]2025年已发货'!$E:$E,"未发货")</f>
        <v>未发货</v>
      </c>
      <c r="I1734" s="107" t="str">
        <f>VLOOKUP(B1734,辅助信息!E:I,3,FALSE)</f>
        <v>(中铁三局集团西渝高铁康渝段站房四标工程)重庆市九龙坡区华祥支路与华祥路交叉口重庆建工重庆西站TOD项目部</v>
      </c>
      <c r="J1734" s="107" t="str">
        <f>VLOOKUP(B1734,辅助信息!E:I,4,FALSE)</f>
        <v>卢庆江</v>
      </c>
      <c r="K1734" s="107">
        <f>VLOOKUP(J1734,辅助信息!H:I,2,FALSE)</f>
        <v>18883488177</v>
      </c>
      <c r="L1734" s="109" t="str">
        <f>VLOOKUP(B1734,辅助信息!E:J,6,FALSE)</f>
        <v>锈货不收，装货前联系收货人核实到场规格,没提前告知进场规格现场不给予接收</v>
      </c>
      <c r="M1734" s="91">
        <v>45813</v>
      </c>
      <c r="O1734" s="49">
        <f ca="1" t="shared" si="97"/>
        <v>0</v>
      </c>
      <c r="P1734" s="49">
        <f ca="1" t="shared" si="98"/>
        <v>23</v>
      </c>
      <c r="Q1734" s="50">
        <f>VLOOKUP(B1734,辅助信息!E:M,9,FALSE)</f>
        <v>0</v>
      </c>
      <c r="R1734" s="50" t="str">
        <f>_xlfn._xlws.FILTER(辅助信息!D:D,辅助信息!E:E=B1734)</f>
        <v>中铁三局集团西渝高铁康渝段站房四标工程</v>
      </c>
    </row>
    <row r="1735" hidden="1" spans="2:18">
      <c r="B1735" s="28" t="s">
        <v>160</v>
      </c>
      <c r="C1735" s="58">
        <v>45812</v>
      </c>
      <c r="D1735" s="107">
        <f>VLOOKUP(B1735,辅助信息!E:K,7,FALSE)</f>
        <v>0</v>
      </c>
      <c r="E1735" s="107" t="str">
        <f>VLOOKUP(F1735,辅助信息!A:B,2,FALSE)</f>
        <v>螺纹钢</v>
      </c>
      <c r="F1735" s="28" t="s">
        <v>32</v>
      </c>
      <c r="G1735" s="24">
        <v>4</v>
      </c>
      <c r="H1735" s="108" t="str">
        <f>_xlfn.XLOOKUP(C1735&amp;F1735&amp;I1735&amp;J1735,'[1]2025年已发货'!$F:$F&amp;'[1]2025年已发货'!$C:$C&amp;'[1]2025年已发货'!$G:$G&amp;'[1]2025年已发货'!$H:$H,'[1]2025年已发货'!$E:$E,"未发货")</f>
        <v>未发货</v>
      </c>
      <c r="I1735" s="107" t="str">
        <f>VLOOKUP(B1735,辅助信息!E:I,3,FALSE)</f>
        <v>(中铁三局集团西渝高铁康渝段站房四标工程)重庆市九龙坡区华祥支路与华祥路交叉口重庆建工重庆西站TOD项目部</v>
      </c>
      <c r="J1735" s="107" t="str">
        <f>VLOOKUP(B1735,辅助信息!E:I,4,FALSE)</f>
        <v>卢庆江</v>
      </c>
      <c r="K1735" s="107">
        <f>VLOOKUP(J1735,辅助信息!H:I,2,FALSE)</f>
        <v>18883488177</v>
      </c>
      <c r="L1735" s="109" t="str">
        <f>VLOOKUP(B1735,辅助信息!E:J,6,FALSE)</f>
        <v>锈货不收，装货前联系收货人核实到场规格,没提前告知进场规格现场不给予接收</v>
      </c>
      <c r="M1735" s="91">
        <v>45813</v>
      </c>
      <c r="O1735" s="49">
        <f ca="1" t="shared" si="97"/>
        <v>0</v>
      </c>
      <c r="P1735" s="49">
        <f ca="1" t="shared" si="98"/>
        <v>23</v>
      </c>
      <c r="Q1735" s="50">
        <f>VLOOKUP(B1735,辅助信息!E:M,9,FALSE)</f>
        <v>0</v>
      </c>
      <c r="R1735" s="50" t="str">
        <f>_xlfn._xlws.FILTER(辅助信息!D:D,辅助信息!E:E=B1735)</f>
        <v>中铁三局集团西渝高铁康渝段站房四标工程</v>
      </c>
    </row>
    <row r="1736" hidden="1" spans="2:18">
      <c r="B1736" s="28" t="s">
        <v>160</v>
      </c>
      <c r="C1736" s="58">
        <v>45812</v>
      </c>
      <c r="D1736" s="107">
        <f>VLOOKUP(B1736,辅助信息!E:K,7,FALSE)</f>
        <v>0</v>
      </c>
      <c r="E1736" s="107" t="str">
        <f>VLOOKUP(F1736,辅助信息!A:B,2,FALSE)</f>
        <v>螺纹钢</v>
      </c>
      <c r="F1736" s="28" t="s">
        <v>30</v>
      </c>
      <c r="G1736" s="24">
        <v>8</v>
      </c>
      <c r="H1736" s="108" t="str">
        <f>_xlfn.XLOOKUP(C1736&amp;F1736&amp;I1736&amp;J1736,'[1]2025年已发货'!$F:$F&amp;'[1]2025年已发货'!$C:$C&amp;'[1]2025年已发货'!$G:$G&amp;'[1]2025年已发货'!$H:$H,'[1]2025年已发货'!$E:$E,"未发货")</f>
        <v>未发货</v>
      </c>
      <c r="I1736" s="107" t="str">
        <f>VLOOKUP(B1736,辅助信息!E:I,3,FALSE)</f>
        <v>(中铁三局集团西渝高铁康渝段站房四标工程)重庆市九龙坡区华祥支路与华祥路交叉口重庆建工重庆西站TOD项目部</v>
      </c>
      <c r="J1736" s="107" t="str">
        <f>VLOOKUP(B1736,辅助信息!E:I,4,FALSE)</f>
        <v>卢庆江</v>
      </c>
      <c r="K1736" s="107">
        <f>VLOOKUP(J1736,辅助信息!H:I,2,FALSE)</f>
        <v>18883488177</v>
      </c>
      <c r="L1736" s="109" t="str">
        <f>VLOOKUP(B1736,辅助信息!E:J,6,FALSE)</f>
        <v>锈货不收，装货前联系收货人核实到场规格,没提前告知进场规格现场不给予接收</v>
      </c>
      <c r="M1736" s="91">
        <v>45813</v>
      </c>
      <c r="O1736" s="49">
        <f ca="1" t="shared" si="97"/>
        <v>0</v>
      </c>
      <c r="P1736" s="49">
        <f ca="1" t="shared" si="98"/>
        <v>23</v>
      </c>
      <c r="Q1736" s="50">
        <f>VLOOKUP(B1736,辅助信息!E:M,9,FALSE)</f>
        <v>0</v>
      </c>
      <c r="R1736" s="50" t="str">
        <f>_xlfn._xlws.FILTER(辅助信息!D:D,辅助信息!E:E=B1736)</f>
        <v>中铁三局集团西渝高铁康渝段站房四标工程</v>
      </c>
    </row>
    <row r="1737" hidden="1" spans="2:18">
      <c r="B1737" s="28" t="s">
        <v>160</v>
      </c>
      <c r="C1737" s="58">
        <v>45812</v>
      </c>
      <c r="D1737" s="107">
        <f>VLOOKUP(B1737,辅助信息!E:K,7,FALSE)</f>
        <v>0</v>
      </c>
      <c r="E1737" s="107" t="str">
        <f>VLOOKUP(F1737,辅助信息!A:B,2,FALSE)</f>
        <v>螺纹钢</v>
      </c>
      <c r="F1737" s="28" t="s">
        <v>33</v>
      </c>
      <c r="G1737" s="24">
        <v>14</v>
      </c>
      <c r="H1737" s="108" t="str">
        <f>_xlfn.XLOOKUP(C1737&amp;F1737&amp;I1737&amp;J1737,'[1]2025年已发货'!$F:$F&amp;'[1]2025年已发货'!$C:$C&amp;'[1]2025年已发货'!$G:$G&amp;'[1]2025年已发货'!$H:$H,'[1]2025年已发货'!$E:$E,"未发货")</f>
        <v>未发货</v>
      </c>
      <c r="I1737" s="107" t="str">
        <f>VLOOKUP(B1737,辅助信息!E:I,3,FALSE)</f>
        <v>(中铁三局集团西渝高铁康渝段站房四标工程)重庆市九龙坡区华祥支路与华祥路交叉口重庆建工重庆西站TOD项目部</v>
      </c>
      <c r="J1737" s="107" t="str">
        <f>VLOOKUP(B1737,辅助信息!E:I,4,FALSE)</f>
        <v>卢庆江</v>
      </c>
      <c r="K1737" s="107">
        <f>VLOOKUP(J1737,辅助信息!H:I,2,FALSE)</f>
        <v>18883488177</v>
      </c>
      <c r="L1737" s="109" t="str">
        <f>VLOOKUP(B1737,辅助信息!E:J,6,FALSE)</f>
        <v>锈货不收，装货前联系收货人核实到场规格,没提前告知进场规格现场不给予接收</v>
      </c>
      <c r="M1737" s="91">
        <v>45813</v>
      </c>
      <c r="O1737" s="49">
        <f ca="1" t="shared" si="97"/>
        <v>0</v>
      </c>
      <c r="P1737" s="49">
        <f ca="1" t="shared" si="98"/>
        <v>23</v>
      </c>
      <c r="Q1737" s="50">
        <f>VLOOKUP(B1737,辅助信息!E:M,9,FALSE)</f>
        <v>0</v>
      </c>
      <c r="R1737" s="50" t="str">
        <f>_xlfn._xlws.FILTER(辅助信息!D:D,辅助信息!E:E=B1737)</f>
        <v>中铁三局集团西渝高铁康渝段站房四标工程</v>
      </c>
    </row>
    <row r="1738" hidden="1" spans="2:18">
      <c r="B1738" s="28" t="s">
        <v>160</v>
      </c>
      <c r="C1738" s="58">
        <v>45812</v>
      </c>
      <c r="D1738" s="107">
        <f>VLOOKUP(B1738,辅助信息!E:K,7,FALSE)</f>
        <v>0</v>
      </c>
      <c r="E1738" s="107" t="str">
        <f>VLOOKUP(F1738,辅助信息!A:B,2,FALSE)</f>
        <v>螺纹钢</v>
      </c>
      <c r="F1738" s="28" t="s">
        <v>28</v>
      </c>
      <c r="G1738" s="24">
        <v>27</v>
      </c>
      <c r="H1738" s="108" t="str">
        <f>_xlfn.XLOOKUP(C1738&amp;F1738&amp;I1738&amp;J1738,'[1]2025年已发货'!$F:$F&amp;'[1]2025年已发货'!$C:$C&amp;'[1]2025年已发货'!$G:$G&amp;'[1]2025年已发货'!$H:$H,'[1]2025年已发货'!$E:$E,"未发货")</f>
        <v>未发货</v>
      </c>
      <c r="I1738" s="107" t="str">
        <f>VLOOKUP(B1738,辅助信息!E:I,3,FALSE)</f>
        <v>(中铁三局集团西渝高铁康渝段站房四标工程)重庆市九龙坡区华祥支路与华祥路交叉口重庆建工重庆西站TOD项目部</v>
      </c>
      <c r="J1738" s="107" t="str">
        <f>VLOOKUP(B1738,辅助信息!E:I,4,FALSE)</f>
        <v>卢庆江</v>
      </c>
      <c r="K1738" s="107">
        <f>VLOOKUP(J1738,辅助信息!H:I,2,FALSE)</f>
        <v>18883488177</v>
      </c>
      <c r="L1738" s="109" t="str">
        <f>VLOOKUP(B1738,辅助信息!E:J,6,FALSE)</f>
        <v>锈货不收，装货前联系收货人核实到场规格,没提前告知进场规格现场不给予接收</v>
      </c>
      <c r="M1738" s="91">
        <v>45813</v>
      </c>
      <c r="O1738" s="49">
        <f ca="1" t="shared" si="97"/>
        <v>0</v>
      </c>
      <c r="P1738" s="49">
        <f ca="1" t="shared" si="98"/>
        <v>23</v>
      </c>
      <c r="Q1738" s="50">
        <f>VLOOKUP(B1738,辅助信息!E:M,9,FALSE)</f>
        <v>0</v>
      </c>
      <c r="R1738" s="50" t="str">
        <f>_xlfn._xlws.FILTER(辅助信息!D:D,辅助信息!E:E=B1738)</f>
        <v>中铁三局集团西渝高铁康渝段站房四标工程</v>
      </c>
    </row>
    <row r="1739" hidden="1" spans="2:18">
      <c r="B1739" s="28" t="s">
        <v>160</v>
      </c>
      <c r="C1739" s="58">
        <v>45812</v>
      </c>
      <c r="D1739" s="107">
        <f>VLOOKUP(B1739,辅助信息!E:K,7,FALSE)</f>
        <v>0</v>
      </c>
      <c r="E1739" s="107" t="str">
        <f>VLOOKUP(F1739,辅助信息!A:B,2,FALSE)</f>
        <v>螺纹钢</v>
      </c>
      <c r="F1739" s="28" t="s">
        <v>18</v>
      </c>
      <c r="G1739" s="24">
        <v>7</v>
      </c>
      <c r="H1739" s="108" t="str">
        <f>_xlfn.XLOOKUP(C1739&amp;F1739&amp;I1739&amp;J1739,'[1]2025年已发货'!$F:$F&amp;'[1]2025年已发货'!$C:$C&amp;'[1]2025年已发货'!$G:$G&amp;'[1]2025年已发货'!$H:$H,'[1]2025年已发货'!$E:$E,"未发货")</f>
        <v>未发货</v>
      </c>
      <c r="I1739" s="107" t="str">
        <f>VLOOKUP(B1739,辅助信息!E:I,3,FALSE)</f>
        <v>(中铁三局集团西渝高铁康渝段站房四标工程)重庆市九龙坡区华祥支路与华祥路交叉口重庆建工重庆西站TOD项目部</v>
      </c>
      <c r="J1739" s="107" t="str">
        <f>VLOOKUP(B1739,辅助信息!E:I,4,FALSE)</f>
        <v>卢庆江</v>
      </c>
      <c r="K1739" s="107">
        <f>VLOOKUP(J1739,辅助信息!H:I,2,FALSE)</f>
        <v>18883488177</v>
      </c>
      <c r="L1739" s="109" t="str">
        <f>VLOOKUP(B1739,辅助信息!E:J,6,FALSE)</f>
        <v>锈货不收，装货前联系收货人核实到场规格,没提前告知进场规格现场不给予接收</v>
      </c>
      <c r="M1739" s="91">
        <v>45813</v>
      </c>
      <c r="O1739" s="49">
        <f ca="1" t="shared" si="97"/>
        <v>0</v>
      </c>
      <c r="P1739" s="49">
        <f ca="1" t="shared" si="98"/>
        <v>23</v>
      </c>
      <c r="Q1739" s="50">
        <f>VLOOKUP(B1739,辅助信息!E:M,9,FALSE)</f>
        <v>0</v>
      </c>
      <c r="R1739" s="50" t="str">
        <f>_xlfn._xlws.FILTER(辅助信息!D:D,辅助信息!E:E=B1739)</f>
        <v>中铁三局集团西渝高铁康渝段站房四标工程</v>
      </c>
    </row>
    <row r="1740" hidden="1" spans="2:18">
      <c r="B1740" s="28" t="s">
        <v>160</v>
      </c>
      <c r="C1740" s="58">
        <v>45812</v>
      </c>
      <c r="D1740" s="107">
        <f>VLOOKUP(B1740,辅助信息!E:K,7,FALSE)</f>
        <v>0</v>
      </c>
      <c r="E1740" s="107" t="str">
        <f>VLOOKUP(F1740,辅助信息!A:B,2,FALSE)</f>
        <v>螺纹钢</v>
      </c>
      <c r="F1740" s="28" t="s">
        <v>65</v>
      </c>
      <c r="G1740" s="24">
        <v>4</v>
      </c>
      <c r="H1740" s="108" t="str">
        <f>_xlfn.XLOOKUP(C1740&amp;F1740&amp;I1740&amp;J1740,'[1]2025年已发货'!$F:$F&amp;'[1]2025年已发货'!$C:$C&amp;'[1]2025年已发货'!$G:$G&amp;'[1]2025年已发货'!$H:$H,'[1]2025年已发货'!$E:$E,"未发货")</f>
        <v>未发货</v>
      </c>
      <c r="I1740" s="107" t="str">
        <f>VLOOKUP(B1740,辅助信息!E:I,3,FALSE)</f>
        <v>(中铁三局集团西渝高铁康渝段站房四标工程)重庆市九龙坡区华祥支路与华祥路交叉口重庆建工重庆西站TOD项目部</v>
      </c>
      <c r="J1740" s="107" t="str">
        <f>VLOOKUP(B1740,辅助信息!E:I,4,FALSE)</f>
        <v>卢庆江</v>
      </c>
      <c r="K1740" s="107">
        <f>VLOOKUP(J1740,辅助信息!H:I,2,FALSE)</f>
        <v>18883488177</v>
      </c>
      <c r="L1740" s="109" t="str">
        <f>VLOOKUP(B1740,辅助信息!E:J,6,FALSE)</f>
        <v>锈货不收，装货前联系收货人核实到场规格,没提前告知进场规格现场不给予接收</v>
      </c>
      <c r="M1740" s="91">
        <v>45813</v>
      </c>
      <c r="O1740" s="49">
        <f ca="1" t="shared" si="97"/>
        <v>0</v>
      </c>
      <c r="P1740" s="49">
        <f ca="1" t="shared" si="98"/>
        <v>23</v>
      </c>
      <c r="Q1740" s="50">
        <f>VLOOKUP(B1740,辅助信息!E:M,9,FALSE)</f>
        <v>0</v>
      </c>
      <c r="R1740" s="50" t="str">
        <f>_xlfn._xlws.FILTER(辅助信息!D:D,辅助信息!E:E=B1740)</f>
        <v>中铁三局集团西渝高铁康渝段站房四标工程</v>
      </c>
    </row>
    <row r="1741" hidden="1" spans="2:18">
      <c r="B1741" s="107" t="s">
        <v>81</v>
      </c>
      <c r="C1741" s="58">
        <v>45813</v>
      </c>
      <c r="D1741" s="107" t="str">
        <f>VLOOKUP(B1741,辅助信息!E:K,7,FALSE)</f>
        <v>JWDDCD2025060900080</v>
      </c>
      <c r="E1741" s="107" t="str">
        <f>VLOOKUP(F1741,辅助信息!A:B,2,FALSE)</f>
        <v>高线</v>
      </c>
      <c r="F1741" s="107" t="s">
        <v>53</v>
      </c>
      <c r="G1741" s="108">
        <v>2</v>
      </c>
      <c r="H1741" s="108" t="str">
        <f>_xlfn.XLOOKUP(C1741&amp;F1741&amp;I1741&amp;J1741,'[1]2025年已发货'!$F:$F&amp;'[1]2025年已发货'!$C:$C&amp;'[1]2025年已发货'!$G:$G&amp;'[1]2025年已发货'!$H:$H,'[1]2025年已发货'!$E:$E,"未发货")</f>
        <v>未发货</v>
      </c>
      <c r="I1741" s="107" t="str">
        <f>VLOOKUP(B1741,辅助信息!E:I,3,FALSE)</f>
        <v>（华西简阳西城嘉苑）四川省成都市简阳市简城街道高屋村</v>
      </c>
      <c r="J1741" s="107" t="str">
        <f>VLOOKUP(B1741,辅助信息!E:I,4,FALSE)</f>
        <v>张瀚镭</v>
      </c>
      <c r="K1741" s="107">
        <f>VLOOKUP(J1741,辅助信息!H:I,2,FALSE)</f>
        <v>15884666220</v>
      </c>
      <c r="L1741" s="114" t="str">
        <f>VLOOKUP(B1741,辅助信息!E:J,6,FALSE)</f>
        <v>优先威钢发货,我方卸车,新老国标钢厂不加价可直发，因陕钢多次出现磅差，项目拒绝使用</v>
      </c>
      <c r="M1741" s="79">
        <v>45813</v>
      </c>
      <c r="O1741" s="49">
        <f ca="1" t="shared" si="97"/>
        <v>0</v>
      </c>
      <c r="P1741" s="49">
        <f ca="1" t="shared" si="98"/>
        <v>23</v>
      </c>
      <c r="Q1741" s="50" t="str">
        <f>VLOOKUP(B1741,辅助信息!E:M,9,FALSE)</f>
        <v>ZTWM-CDGS-XS-2024-0030-华西集采-简州大道</v>
      </c>
      <c r="R1741" s="50" t="str">
        <f>_xlfn._xlws.FILTER(辅助信息!D:D,辅助信息!E:E=B1741)</f>
        <v>华西简阳西城嘉苑</v>
      </c>
    </row>
    <row r="1742" hidden="1" spans="2:18">
      <c r="B1742" s="107" t="s">
        <v>81</v>
      </c>
      <c r="C1742" s="58">
        <v>45813</v>
      </c>
      <c r="D1742" s="107" t="str">
        <f>VLOOKUP(B1742,辅助信息!E:K,7,FALSE)</f>
        <v>JWDDCD2025060900080</v>
      </c>
      <c r="E1742" s="107" t="str">
        <f>VLOOKUP(F1742,辅助信息!A:B,2,FALSE)</f>
        <v>盘螺</v>
      </c>
      <c r="F1742" s="107" t="s">
        <v>49</v>
      </c>
      <c r="G1742" s="108">
        <v>7.5</v>
      </c>
      <c r="H1742" s="108" t="str">
        <f>_xlfn.XLOOKUP(C1742&amp;F1742&amp;I1742&amp;J1742,'[1]2025年已发货'!$F:$F&amp;'[1]2025年已发货'!$C:$C&amp;'[1]2025年已发货'!$G:$G&amp;'[1]2025年已发货'!$H:$H,'[1]2025年已发货'!$E:$E,"未发货")</f>
        <v>未发货</v>
      </c>
      <c r="I1742" s="107" t="str">
        <f>VLOOKUP(B1742,辅助信息!E:I,3,FALSE)</f>
        <v>（华西简阳西城嘉苑）四川省成都市简阳市简城街道高屋村</v>
      </c>
      <c r="J1742" s="107" t="str">
        <f>VLOOKUP(B1742,辅助信息!E:I,4,FALSE)</f>
        <v>张瀚镭</v>
      </c>
      <c r="K1742" s="107">
        <f>VLOOKUP(J1742,辅助信息!H:I,2,FALSE)</f>
        <v>15884666220</v>
      </c>
      <c r="L1742" s="114" t="str">
        <f>VLOOKUP(B1742,辅助信息!E:J,6,FALSE)</f>
        <v>优先威钢发货,我方卸车,新老国标钢厂不加价可直发，因陕钢多次出现磅差，项目拒绝使用</v>
      </c>
      <c r="M1742" s="79">
        <v>45813</v>
      </c>
      <c r="O1742" s="49">
        <f ca="1" t="shared" si="97"/>
        <v>0</v>
      </c>
      <c r="P1742" s="49">
        <f ca="1" t="shared" si="98"/>
        <v>23</v>
      </c>
      <c r="Q1742" s="50" t="str">
        <f>VLOOKUP(B1742,辅助信息!E:M,9,FALSE)</f>
        <v>ZTWM-CDGS-XS-2024-0030-华西集采-简州大道</v>
      </c>
      <c r="R1742" s="50" t="str">
        <f>_xlfn._xlws.FILTER(辅助信息!D:D,辅助信息!E:E=B1742)</f>
        <v>华西简阳西城嘉苑</v>
      </c>
    </row>
    <row r="1743" hidden="1" spans="2:18">
      <c r="B1743" s="107" t="s">
        <v>81</v>
      </c>
      <c r="C1743" s="58">
        <v>45813</v>
      </c>
      <c r="D1743" s="107" t="str">
        <f>VLOOKUP(B1743,辅助信息!E:K,7,FALSE)</f>
        <v>JWDDCD2025060900080</v>
      </c>
      <c r="E1743" s="107" t="str">
        <f>VLOOKUP(F1743,辅助信息!A:B,2,FALSE)</f>
        <v>螺纹钢</v>
      </c>
      <c r="F1743" s="107" t="s">
        <v>19</v>
      </c>
      <c r="G1743" s="108">
        <v>10</v>
      </c>
      <c r="H1743" s="108" t="str">
        <f>_xlfn.XLOOKUP(C1743&amp;F1743&amp;I1743&amp;J1743,'[1]2025年已发货'!$F:$F&amp;'[1]2025年已发货'!$C:$C&amp;'[1]2025年已发货'!$G:$G&amp;'[1]2025年已发货'!$H:$H,'[1]2025年已发货'!$E:$E,"未发货")</f>
        <v>未发货</v>
      </c>
      <c r="I1743" s="107" t="str">
        <f>VLOOKUP(B1743,辅助信息!E:I,3,FALSE)</f>
        <v>（华西简阳西城嘉苑）四川省成都市简阳市简城街道高屋村</v>
      </c>
      <c r="J1743" s="107" t="str">
        <f>VLOOKUP(B1743,辅助信息!E:I,4,FALSE)</f>
        <v>张瀚镭</v>
      </c>
      <c r="K1743" s="107">
        <f>VLOOKUP(J1743,辅助信息!H:I,2,FALSE)</f>
        <v>15884666220</v>
      </c>
      <c r="L1743" s="114" t="str">
        <f>VLOOKUP(B1743,辅助信息!E:J,6,FALSE)</f>
        <v>优先威钢发货,我方卸车,新老国标钢厂不加价可直发，因陕钢多次出现磅差，项目拒绝使用</v>
      </c>
      <c r="M1743" s="79">
        <v>45813</v>
      </c>
      <c r="O1743" s="49">
        <f ca="1" t="shared" si="97"/>
        <v>0</v>
      </c>
      <c r="P1743" s="49">
        <f ca="1" t="shared" si="98"/>
        <v>23</v>
      </c>
      <c r="Q1743" s="50" t="str">
        <f>VLOOKUP(B1743,辅助信息!E:M,9,FALSE)</f>
        <v>ZTWM-CDGS-XS-2024-0030-华西集采-简州大道</v>
      </c>
      <c r="R1743" s="50" t="str">
        <f>_xlfn._xlws.FILTER(辅助信息!D:D,辅助信息!E:E=B1743)</f>
        <v>华西简阳西城嘉苑</v>
      </c>
    </row>
    <row r="1744" hidden="1" spans="2:18">
      <c r="B1744" s="107" t="s">
        <v>47</v>
      </c>
      <c r="C1744" s="58">
        <v>45813</v>
      </c>
      <c r="D1744" s="107" t="str">
        <f>VLOOKUP(B1744,辅助信息!E:K,7,FALSE)</f>
        <v>JWDDCD2025052800131</v>
      </c>
      <c r="E1744" s="107" t="str">
        <f>VLOOKUP(F1744,辅助信息!A:B,2,FALSE)</f>
        <v>高线</v>
      </c>
      <c r="F1744" s="107" t="s">
        <v>57</v>
      </c>
      <c r="G1744" s="108">
        <v>17.5</v>
      </c>
      <c r="H1744" s="108">
        <f>_xlfn.XLOOKUP(C1744&amp;F1744&amp;I1744&amp;J1744,'[1]2025年已发货'!$F:$F&amp;'[1]2025年已发货'!$C:$C&amp;'[1]2025年已发货'!$G:$G&amp;'[1]2025年已发货'!$H:$H,'[1]2025年已发货'!$E:$E,"未发货")</f>
        <v>17.5</v>
      </c>
      <c r="I1744" s="107" t="str">
        <f>VLOOKUP(B1744,辅助信息!E:I,3,FALSE)</f>
        <v>（商投建工达州中医药科技园-1工区）达州市通川区达州中医药职业学院犀牛大道北段</v>
      </c>
      <c r="J1744" s="107" t="str">
        <f>VLOOKUP(B1744,辅助信息!E:I,4,FALSE)</f>
        <v>程黄刚</v>
      </c>
      <c r="K1744" s="107">
        <f>VLOOKUP(J1744,辅助信息!H:I,2,FALSE)</f>
        <v>15108211617</v>
      </c>
      <c r="L1744" s="114" t="str">
        <f>VLOOKUP(B1744,辅助信息!E:J,6,FALSE)</f>
        <v>控制炉批号！多了现场不收！,优先安排达钢,提前联系到场规格及数量</v>
      </c>
      <c r="M1744" s="79">
        <v>45813</v>
      </c>
      <c r="O1744" s="49">
        <f ca="1" t="shared" si="97"/>
        <v>0</v>
      </c>
      <c r="P1744" s="49">
        <f ca="1" t="shared" si="98"/>
        <v>23</v>
      </c>
      <c r="Q1744" s="50" t="str">
        <f>VLOOKUP(B1744,辅助信息!E:M,9,FALSE)</f>
        <v>ZTWM-CDGS-XS-2024-0134-商投建工达州中医药科技成果示范园项目</v>
      </c>
      <c r="R1744" s="50" t="str">
        <f>_xlfn._xlws.FILTER(辅助信息!D:D,辅助信息!E:E=B1744)</f>
        <v>商投建工达州中医药科技园</v>
      </c>
    </row>
    <row r="1745" hidden="1" spans="2:18">
      <c r="B1745" s="107" t="s">
        <v>47</v>
      </c>
      <c r="C1745" s="58">
        <v>45813</v>
      </c>
      <c r="D1745" s="107" t="str">
        <f>VLOOKUP(B1745,辅助信息!E:K,7,FALSE)</f>
        <v>JWDDCD2025052800131</v>
      </c>
      <c r="E1745" s="107" t="str">
        <f>VLOOKUP(F1745,辅助信息!A:B,2,FALSE)</f>
        <v>螺纹钢</v>
      </c>
      <c r="F1745" s="107" t="s">
        <v>66</v>
      </c>
      <c r="G1745" s="108">
        <f>6+6</f>
        <v>12</v>
      </c>
      <c r="H1745" s="108">
        <f>_xlfn.XLOOKUP(C1745&amp;F1745&amp;I1745&amp;J1745,'[1]2025年已发货'!$F:$F&amp;'[1]2025年已发货'!$C:$C&amp;'[1]2025年已发货'!$G:$G&amp;'[1]2025年已发货'!$H:$H,'[1]2025年已发货'!$E:$E,"未发货")</f>
        <v>12</v>
      </c>
      <c r="I1745" s="107" t="str">
        <f>VLOOKUP(B1745,辅助信息!E:I,3,FALSE)</f>
        <v>（商投建工达州中医药科技园-1工区）达州市通川区达州中医药职业学院犀牛大道北段</v>
      </c>
      <c r="J1745" s="107" t="str">
        <f>VLOOKUP(B1745,辅助信息!E:I,4,FALSE)</f>
        <v>程黄刚</v>
      </c>
      <c r="K1745" s="107">
        <f>VLOOKUP(J1745,辅助信息!H:I,2,FALSE)</f>
        <v>15108211617</v>
      </c>
      <c r="L1745" s="114" t="str">
        <f>VLOOKUP(B1745,辅助信息!E:J,6,FALSE)</f>
        <v>控制炉批号！多了现场不收！,优先安排达钢,提前联系到场规格及数量</v>
      </c>
      <c r="M1745" s="79">
        <v>45813</v>
      </c>
      <c r="O1745" s="49">
        <f ca="1" t="shared" si="97"/>
        <v>0</v>
      </c>
      <c r="P1745" s="49">
        <f ca="1" t="shared" si="98"/>
        <v>23</v>
      </c>
      <c r="Q1745" s="50" t="str">
        <f>VLOOKUP(B1745,辅助信息!E:M,9,FALSE)</f>
        <v>ZTWM-CDGS-XS-2024-0134-商投建工达州中医药科技成果示范园项目</v>
      </c>
      <c r="R1745" s="50" t="str">
        <f>_xlfn._xlws.FILTER(辅助信息!D:D,辅助信息!E:E=B1745)</f>
        <v>商投建工达州中医药科技园</v>
      </c>
    </row>
    <row r="1746" hidden="1" spans="2:18">
      <c r="B1746" s="107" t="s">
        <v>47</v>
      </c>
      <c r="C1746" s="58">
        <v>45813</v>
      </c>
      <c r="D1746" s="107" t="str">
        <f>VLOOKUP(B1746,辅助信息!E:K,7,FALSE)</f>
        <v>JWDDCD2025052800131</v>
      </c>
      <c r="E1746" s="107" t="str">
        <f>VLOOKUP(F1746,辅助信息!A:B,2,FALSE)</f>
        <v>螺纹钢</v>
      </c>
      <c r="F1746" s="107" t="s">
        <v>82</v>
      </c>
      <c r="G1746" s="108">
        <f>3+6</f>
        <v>9</v>
      </c>
      <c r="H1746" s="108">
        <f>_xlfn.XLOOKUP(C1746&amp;F1746&amp;I1746&amp;J1746,'[1]2025年已发货'!$F:$F&amp;'[1]2025年已发货'!$C:$C&amp;'[1]2025年已发货'!$G:$G&amp;'[1]2025年已发货'!$H:$H,'[1]2025年已发货'!$E:$E,"未发货")</f>
        <v>9</v>
      </c>
      <c r="I1746" s="107" t="str">
        <f>VLOOKUP(B1746,辅助信息!E:I,3,FALSE)</f>
        <v>（商投建工达州中医药科技园-1工区）达州市通川区达州中医药职业学院犀牛大道北段</v>
      </c>
      <c r="J1746" s="107" t="str">
        <f>VLOOKUP(B1746,辅助信息!E:I,4,FALSE)</f>
        <v>程黄刚</v>
      </c>
      <c r="K1746" s="107">
        <f>VLOOKUP(J1746,辅助信息!H:I,2,FALSE)</f>
        <v>15108211617</v>
      </c>
      <c r="L1746" s="114" t="str">
        <f>VLOOKUP(B1746,辅助信息!E:J,6,FALSE)</f>
        <v>控制炉批号！多了现场不收！,优先安排达钢,提前联系到场规格及数量</v>
      </c>
      <c r="M1746" s="79">
        <v>45813</v>
      </c>
      <c r="O1746" s="49">
        <f ca="1" t="shared" si="97"/>
        <v>0</v>
      </c>
      <c r="P1746" s="49">
        <f ca="1" t="shared" si="98"/>
        <v>23</v>
      </c>
      <c r="Q1746" s="50" t="str">
        <f>VLOOKUP(B1746,辅助信息!E:M,9,FALSE)</f>
        <v>ZTWM-CDGS-XS-2024-0134-商投建工达州中医药科技成果示范园项目</v>
      </c>
      <c r="R1746" s="50" t="str">
        <f>_xlfn._xlws.FILTER(辅助信息!D:D,辅助信息!E:E=B1746)</f>
        <v>商投建工达州中医药科技园</v>
      </c>
    </row>
    <row r="1747" hidden="1" spans="2:18">
      <c r="B1747" s="107" t="s">
        <v>47</v>
      </c>
      <c r="C1747" s="58">
        <v>45813</v>
      </c>
      <c r="D1747" s="107" t="str">
        <f>VLOOKUP(B1747,辅助信息!E:K,7,FALSE)</f>
        <v>JWDDCD2025052800131</v>
      </c>
      <c r="E1747" s="107" t="str">
        <f>VLOOKUP(F1747,辅助信息!A:B,2,FALSE)</f>
        <v>螺纹钢</v>
      </c>
      <c r="F1747" s="107" t="s">
        <v>45</v>
      </c>
      <c r="G1747" s="108">
        <f>6+6</f>
        <v>12</v>
      </c>
      <c r="H1747" s="108">
        <f>_xlfn.XLOOKUP(C1747&amp;F1747&amp;I1747&amp;J1747,'[1]2025年已发货'!$F:$F&amp;'[1]2025年已发货'!$C:$C&amp;'[1]2025年已发货'!$G:$G&amp;'[1]2025年已发货'!$H:$H,'[1]2025年已发货'!$E:$E,"未发货")</f>
        <v>8</v>
      </c>
      <c r="I1747" s="107" t="str">
        <f>VLOOKUP(B1747,辅助信息!E:I,3,FALSE)</f>
        <v>（商投建工达州中医药科技园-1工区）达州市通川区达州中医药职业学院犀牛大道北段</v>
      </c>
      <c r="J1747" s="107" t="str">
        <f>VLOOKUP(B1747,辅助信息!E:I,4,FALSE)</f>
        <v>程黄刚</v>
      </c>
      <c r="K1747" s="107">
        <f>VLOOKUP(J1747,辅助信息!H:I,2,FALSE)</f>
        <v>15108211617</v>
      </c>
      <c r="L1747" s="114" t="str">
        <f>VLOOKUP(B1747,辅助信息!E:J,6,FALSE)</f>
        <v>控制炉批号！多了现场不收！,优先安排达钢,提前联系到场规格及数量</v>
      </c>
      <c r="M1747" s="79">
        <v>45813</v>
      </c>
      <c r="O1747" s="49">
        <f ca="1" t="shared" si="97"/>
        <v>0</v>
      </c>
      <c r="P1747" s="49">
        <f ca="1" t="shared" si="98"/>
        <v>23</v>
      </c>
      <c r="Q1747" s="50" t="str">
        <f>VLOOKUP(B1747,辅助信息!E:M,9,FALSE)</f>
        <v>ZTWM-CDGS-XS-2024-0134-商投建工达州中医药科技成果示范园项目</v>
      </c>
      <c r="R1747" s="50" t="str">
        <f>_xlfn._xlws.FILTER(辅助信息!D:D,辅助信息!E:E=B1747)</f>
        <v>商投建工达州中医药科技园</v>
      </c>
    </row>
    <row r="1748" hidden="1" spans="2:18">
      <c r="B1748" s="107" t="s">
        <v>47</v>
      </c>
      <c r="C1748" s="58">
        <v>45813</v>
      </c>
      <c r="D1748" s="107" t="str">
        <f>VLOOKUP(B1748,辅助信息!E:K,7,FALSE)</f>
        <v>JWDDCD2025052800131</v>
      </c>
      <c r="E1748" s="107" t="str">
        <f>VLOOKUP(F1748,辅助信息!A:B,2,FALSE)</f>
        <v>螺纹钢</v>
      </c>
      <c r="F1748" s="107" t="s">
        <v>21</v>
      </c>
      <c r="G1748" s="108">
        <f>9+6</f>
        <v>15</v>
      </c>
      <c r="H1748" s="108">
        <f>_xlfn.XLOOKUP(C1748&amp;F1748&amp;I1748&amp;J1748,'[1]2025年已发货'!$F:$F&amp;'[1]2025年已发货'!$C:$C&amp;'[1]2025年已发货'!$G:$G&amp;'[1]2025年已发货'!$H:$H,'[1]2025年已发货'!$E:$E,"未发货")</f>
        <v>8</v>
      </c>
      <c r="I1748" s="107" t="str">
        <f>VLOOKUP(B1748,辅助信息!E:I,3,FALSE)</f>
        <v>（商投建工达州中医药科技园-1工区）达州市通川区达州中医药职业学院犀牛大道北段</v>
      </c>
      <c r="J1748" s="107" t="str">
        <f>VLOOKUP(B1748,辅助信息!E:I,4,FALSE)</f>
        <v>程黄刚</v>
      </c>
      <c r="K1748" s="107">
        <f>VLOOKUP(J1748,辅助信息!H:I,2,FALSE)</f>
        <v>15108211617</v>
      </c>
      <c r="L1748" s="114" t="str">
        <f>VLOOKUP(B1748,辅助信息!E:J,6,FALSE)</f>
        <v>控制炉批号！多了现场不收！,优先安排达钢,提前联系到场规格及数量</v>
      </c>
      <c r="M1748" s="79">
        <v>45813</v>
      </c>
      <c r="O1748" s="49">
        <f ca="1" t="shared" si="97"/>
        <v>0</v>
      </c>
      <c r="P1748" s="49">
        <f ca="1" t="shared" si="98"/>
        <v>23</v>
      </c>
      <c r="Q1748" s="50" t="str">
        <f>VLOOKUP(B1748,辅助信息!E:M,9,FALSE)</f>
        <v>ZTWM-CDGS-XS-2024-0134-商投建工达州中医药科技成果示范园项目</v>
      </c>
      <c r="R1748" s="50" t="str">
        <f>_xlfn._xlws.FILTER(辅助信息!D:D,辅助信息!E:E=B1748)</f>
        <v>商投建工达州中医药科技园</v>
      </c>
    </row>
    <row r="1749" hidden="1" spans="2:18">
      <c r="B1749" s="107" t="s">
        <v>47</v>
      </c>
      <c r="C1749" s="58">
        <v>45813</v>
      </c>
      <c r="D1749" s="107" t="str">
        <f>VLOOKUP(B1749,辅助信息!E:K,7,FALSE)</f>
        <v>JWDDCD2025052800131</v>
      </c>
      <c r="E1749" s="107" t="str">
        <f>VLOOKUP(F1749,辅助信息!A:B,2,FALSE)</f>
        <v>螺纹钢</v>
      </c>
      <c r="F1749" s="107" t="s">
        <v>58</v>
      </c>
      <c r="G1749" s="108">
        <f>5+6</f>
        <v>11</v>
      </c>
      <c r="H1749" s="108">
        <f>_xlfn.XLOOKUP(C1749&amp;F1749&amp;I1749&amp;J1749,'[1]2025年已发货'!$F:$F&amp;'[1]2025年已发货'!$C:$C&amp;'[1]2025年已发货'!$G:$G&amp;'[1]2025年已发货'!$H:$H,'[1]2025年已发货'!$E:$E,"未发货")</f>
        <v>8</v>
      </c>
      <c r="I1749" s="107" t="str">
        <f>VLOOKUP(B1749,辅助信息!E:I,3,FALSE)</f>
        <v>（商投建工达州中医药科技园-1工区）达州市通川区达州中医药职业学院犀牛大道北段</v>
      </c>
      <c r="J1749" s="107" t="str">
        <f>VLOOKUP(B1749,辅助信息!E:I,4,FALSE)</f>
        <v>程黄刚</v>
      </c>
      <c r="K1749" s="107">
        <f>VLOOKUP(J1749,辅助信息!H:I,2,FALSE)</f>
        <v>15108211617</v>
      </c>
      <c r="L1749" s="114" t="str">
        <f>VLOOKUP(B1749,辅助信息!E:J,6,FALSE)</f>
        <v>控制炉批号！多了现场不收！,优先安排达钢,提前联系到场规格及数量</v>
      </c>
      <c r="M1749" s="79">
        <v>45813</v>
      </c>
      <c r="O1749" s="49">
        <f ca="1" t="shared" si="97"/>
        <v>0</v>
      </c>
      <c r="P1749" s="49">
        <f ca="1" t="shared" si="98"/>
        <v>23</v>
      </c>
      <c r="Q1749" s="50" t="str">
        <f>VLOOKUP(B1749,辅助信息!E:M,9,FALSE)</f>
        <v>ZTWM-CDGS-XS-2024-0134-商投建工达州中医药科技成果示范园项目</v>
      </c>
      <c r="R1749" s="50" t="str">
        <f>_xlfn._xlws.FILTER(辅助信息!D:D,辅助信息!E:E=B1749)</f>
        <v>商投建工达州中医药科技园</v>
      </c>
    </row>
    <row r="1750" hidden="1" spans="2:18">
      <c r="B1750" s="107" t="s">
        <v>47</v>
      </c>
      <c r="C1750" s="58">
        <v>45813</v>
      </c>
      <c r="D1750" s="107" t="str">
        <f>VLOOKUP(B1750,辅助信息!E:K,7,FALSE)</f>
        <v>JWDDCD2025052800131</v>
      </c>
      <c r="E1750" s="107" t="str">
        <f>VLOOKUP(F1750,辅助信息!A:B,2,FALSE)</f>
        <v>螺纹钢</v>
      </c>
      <c r="F1750" s="107" t="s">
        <v>46</v>
      </c>
      <c r="G1750" s="108">
        <f>8+6</f>
        <v>14</v>
      </c>
      <c r="H1750" s="108">
        <f>_xlfn.XLOOKUP(C1750&amp;F1750&amp;I1750&amp;J1750,'[1]2025年已发货'!$F:$F&amp;'[1]2025年已发货'!$C:$C&amp;'[1]2025年已发货'!$G:$G&amp;'[1]2025年已发货'!$H:$H,'[1]2025年已发货'!$E:$E,"未发货")</f>
        <v>10</v>
      </c>
      <c r="I1750" s="107" t="str">
        <f>VLOOKUP(B1750,辅助信息!E:I,3,FALSE)</f>
        <v>（商投建工达州中医药科技园-1工区）达州市通川区达州中医药职业学院犀牛大道北段</v>
      </c>
      <c r="J1750" s="107" t="str">
        <f>VLOOKUP(B1750,辅助信息!E:I,4,FALSE)</f>
        <v>程黄刚</v>
      </c>
      <c r="K1750" s="107">
        <f>VLOOKUP(J1750,辅助信息!H:I,2,FALSE)</f>
        <v>15108211617</v>
      </c>
      <c r="L1750" s="114" t="str">
        <f>VLOOKUP(B1750,辅助信息!E:J,6,FALSE)</f>
        <v>控制炉批号！多了现场不收！,优先安排达钢,提前联系到场规格及数量</v>
      </c>
      <c r="M1750" s="79">
        <v>45813</v>
      </c>
      <c r="O1750" s="49">
        <f ca="1" t="shared" si="97"/>
        <v>0</v>
      </c>
      <c r="P1750" s="49">
        <f ca="1" t="shared" si="98"/>
        <v>23</v>
      </c>
      <c r="Q1750" s="50" t="str">
        <f>VLOOKUP(B1750,辅助信息!E:M,9,FALSE)</f>
        <v>ZTWM-CDGS-XS-2024-0134-商投建工达州中医药科技成果示范园项目</v>
      </c>
      <c r="R1750" s="50" t="str">
        <f>_xlfn._xlws.FILTER(辅助信息!D:D,辅助信息!E:E=B1750)</f>
        <v>商投建工达州中医药科技园</v>
      </c>
    </row>
    <row r="1751" hidden="1" spans="2:18">
      <c r="B1751" s="107" t="s">
        <v>47</v>
      </c>
      <c r="C1751" s="58">
        <v>45813</v>
      </c>
      <c r="D1751" s="107" t="str">
        <f>VLOOKUP(B1751,辅助信息!E:K,7,FALSE)</f>
        <v>JWDDCD2025052800131</v>
      </c>
      <c r="E1751" s="107" t="str">
        <f>VLOOKUP(F1751,辅助信息!A:B,2,FALSE)</f>
        <v>螺纹钢</v>
      </c>
      <c r="F1751" s="107" t="s">
        <v>22</v>
      </c>
      <c r="G1751" s="108">
        <f>9+6</f>
        <v>15</v>
      </c>
      <c r="H1751" s="108">
        <f>_xlfn.XLOOKUP(C1751&amp;F1751&amp;I1751&amp;J1751,'[1]2025年已发货'!$F:$F&amp;'[1]2025年已发货'!$C:$C&amp;'[1]2025年已发货'!$G:$G&amp;'[1]2025年已发货'!$H:$H,'[1]2025年已发货'!$E:$E,"未发货")</f>
        <v>15</v>
      </c>
      <c r="I1751" s="107" t="str">
        <f>VLOOKUP(B1751,辅助信息!E:I,3,FALSE)</f>
        <v>（商投建工达州中医药科技园-1工区）达州市通川区达州中医药职业学院犀牛大道北段</v>
      </c>
      <c r="J1751" s="107" t="str">
        <f>VLOOKUP(B1751,辅助信息!E:I,4,FALSE)</f>
        <v>程黄刚</v>
      </c>
      <c r="K1751" s="107">
        <f>VLOOKUP(J1751,辅助信息!H:I,2,FALSE)</f>
        <v>15108211617</v>
      </c>
      <c r="L1751" s="114" t="str">
        <f>VLOOKUP(B1751,辅助信息!E:J,6,FALSE)</f>
        <v>控制炉批号！多了现场不收！,优先安排达钢,提前联系到场规格及数量</v>
      </c>
      <c r="M1751" s="79">
        <v>45813</v>
      </c>
      <c r="O1751" s="49">
        <f ca="1" t="shared" si="97"/>
        <v>0</v>
      </c>
      <c r="P1751" s="49">
        <f ca="1" t="shared" si="98"/>
        <v>23</v>
      </c>
      <c r="Q1751" s="50" t="str">
        <f>VLOOKUP(B1751,辅助信息!E:M,9,FALSE)</f>
        <v>ZTWM-CDGS-XS-2024-0134-商投建工达州中医药科技成果示范园项目</v>
      </c>
      <c r="R1751" s="50" t="str">
        <f>_xlfn._xlws.FILTER(辅助信息!D:D,辅助信息!E:E=B1751)</f>
        <v>商投建工达州中医药科技园</v>
      </c>
    </row>
    <row r="1752" hidden="1" spans="2:18">
      <c r="B1752" s="107" t="s">
        <v>47</v>
      </c>
      <c r="C1752" s="58">
        <v>45813</v>
      </c>
      <c r="D1752" s="107" t="str">
        <f>VLOOKUP(B1752,辅助信息!E:K,7,FALSE)</f>
        <v>JWDDCD2025052800131</v>
      </c>
      <c r="E1752" s="107" t="str">
        <f>VLOOKUP(F1752,辅助信息!A:B,2,FALSE)</f>
        <v>螺纹钢</v>
      </c>
      <c r="F1752" s="28" t="s">
        <v>19</v>
      </c>
      <c r="G1752" s="24">
        <v>56</v>
      </c>
      <c r="H1752" s="108">
        <f>_xlfn.XLOOKUP(C1752&amp;F1752&amp;I1752&amp;J1752,'[1]2025年已发货'!$F:$F&amp;'[1]2025年已发货'!$C:$C&amp;'[1]2025年已发货'!$G:$G&amp;'[1]2025年已发货'!$H:$H,'[1]2025年已发货'!$E:$E,"未发货")</f>
        <v>35</v>
      </c>
      <c r="I1752" s="107" t="str">
        <f>VLOOKUP(B1752,辅助信息!E:I,3,FALSE)</f>
        <v>（商投建工达州中医药科技园-1工区）达州市通川区达州中医药职业学院犀牛大道北段</v>
      </c>
      <c r="J1752" s="107" t="str">
        <f>VLOOKUP(B1752,辅助信息!E:I,4,FALSE)</f>
        <v>程黄刚</v>
      </c>
      <c r="K1752" s="107">
        <f>VLOOKUP(J1752,辅助信息!H:I,2,FALSE)</f>
        <v>15108211617</v>
      </c>
      <c r="L1752" s="114" t="str">
        <f>VLOOKUP(B1752,辅助信息!E:J,6,FALSE)</f>
        <v>控制炉批号！多了现场不收！,优先安排达钢,提前联系到场规格及数量</v>
      </c>
      <c r="M1752" s="79">
        <v>45813</v>
      </c>
      <c r="O1752" s="49">
        <f ca="1" t="shared" si="97"/>
        <v>0</v>
      </c>
      <c r="P1752" s="49">
        <f ca="1" t="shared" si="98"/>
        <v>23</v>
      </c>
      <c r="Q1752" s="50" t="str">
        <f>VLOOKUP(B1752,辅助信息!E:M,9,FALSE)</f>
        <v>ZTWM-CDGS-XS-2024-0134-商投建工达州中医药科技成果示范园项目</v>
      </c>
      <c r="R1752" s="50" t="str">
        <f>_xlfn._xlws.FILTER(辅助信息!D:D,辅助信息!E:E=B1752)</f>
        <v>商投建工达州中医药科技园</v>
      </c>
    </row>
    <row r="1753" hidden="1" spans="2:18">
      <c r="B1753" s="28" t="s">
        <v>92</v>
      </c>
      <c r="C1753" s="58">
        <v>45819</v>
      </c>
      <c r="D1753" s="107" t="str">
        <f>VLOOKUP(B1753,辅助信息!E:K,7,FALSE)</f>
        <v>JWDDCD2025051800046</v>
      </c>
      <c r="E1753" s="107" t="str">
        <f>VLOOKUP(F1753,辅助信息!A:B,2,FALSE)</f>
        <v>盘螺</v>
      </c>
      <c r="F1753" s="28" t="s">
        <v>49</v>
      </c>
      <c r="G1753" s="24">
        <v>4</v>
      </c>
      <c r="H1753" s="108">
        <v>4</v>
      </c>
      <c r="I1753" s="107" t="str">
        <f>VLOOKUP(B1753,辅助信息!E:I,3,FALSE)</f>
        <v>（华西萌海科创农业生态谷）成都市简阳市白金山水库</v>
      </c>
      <c r="J1753" s="107" t="str">
        <f>VLOOKUP(B1753,辅助信息!E:I,4,FALSE)</f>
        <v>石清国</v>
      </c>
      <c r="K1753" s="107">
        <f>VLOOKUP(J1753,辅助信息!H:I,2,FALSE)</f>
        <v>13458642015</v>
      </c>
      <c r="L1753" s="114" t="str">
        <f>VLOOKUP(B1753,辅助信息!E:J,6,FALSE)</f>
        <v>优先威钢,我方卸车,新老国标钢厂不加价可直发</v>
      </c>
      <c r="M1753" s="79">
        <v>45820</v>
      </c>
      <c r="O1753" s="49">
        <f ca="1" t="shared" ref="O1753:O1762" si="99">IF(OR(M1753="",N1753&lt;&gt;""),"",MAX(M1753-TODAY(),0))</f>
        <v>0</v>
      </c>
      <c r="P1753" s="49">
        <f ca="1" t="shared" ref="P1753:P1762" si="100">IF(M1753="","",IF(N1753&lt;&gt;"",MAX(N1753-M1753,0),IF(TODAY()&gt;M1753,TODAY()-M1753,0)))</f>
        <v>16</v>
      </c>
      <c r="Q1753" s="50" t="str">
        <f>VLOOKUP(B1753,辅助信息!E:M,9,FALSE)</f>
        <v>ZTWM-CDGS-XS-2024-0092-华西-萌海科创农业生态谷</v>
      </c>
      <c r="R1753" s="50" t="str">
        <f>_xlfn._xlws.FILTER(辅助信息!D:D,辅助信息!E:E=B1753)</f>
        <v>华西萌海-科创农业生态谷</v>
      </c>
    </row>
    <row r="1754" hidden="1" spans="2:18">
      <c r="B1754" s="28" t="s">
        <v>92</v>
      </c>
      <c r="C1754" s="58">
        <v>45819</v>
      </c>
      <c r="D1754" s="107" t="str">
        <f>VLOOKUP(B1754,辅助信息!E:K,7,FALSE)</f>
        <v>JWDDCD2025051800046</v>
      </c>
      <c r="E1754" s="107" t="str">
        <f>VLOOKUP(F1754,辅助信息!A:B,2,FALSE)</f>
        <v>盘螺</v>
      </c>
      <c r="F1754" s="28" t="s">
        <v>40</v>
      </c>
      <c r="G1754" s="24">
        <v>32</v>
      </c>
      <c r="H1754" s="108">
        <v>32</v>
      </c>
      <c r="I1754" s="107" t="str">
        <f>VLOOKUP(B1754,辅助信息!E:I,3,FALSE)</f>
        <v>（华西萌海科创农业生态谷）成都市简阳市白金山水库</v>
      </c>
      <c r="J1754" s="107" t="str">
        <f>VLOOKUP(B1754,辅助信息!E:I,4,FALSE)</f>
        <v>石清国</v>
      </c>
      <c r="K1754" s="107">
        <f>VLOOKUP(J1754,辅助信息!H:I,2,FALSE)</f>
        <v>13458642015</v>
      </c>
      <c r="L1754" s="114" t="str">
        <f>VLOOKUP(B1754,辅助信息!E:J,6,FALSE)</f>
        <v>优先威钢,我方卸车,新老国标钢厂不加价可直发</v>
      </c>
      <c r="M1754" s="79">
        <v>45820</v>
      </c>
      <c r="O1754" s="49">
        <f ca="1" t="shared" si="99"/>
        <v>0</v>
      </c>
      <c r="P1754" s="49">
        <f ca="1" t="shared" si="100"/>
        <v>16</v>
      </c>
      <c r="Q1754" s="50" t="str">
        <f>VLOOKUP(B1754,辅助信息!E:M,9,FALSE)</f>
        <v>ZTWM-CDGS-XS-2024-0092-华西-萌海科创农业生态谷</v>
      </c>
      <c r="R1754" s="50" t="str">
        <f>_xlfn._xlws.FILTER(辅助信息!D:D,辅助信息!E:E=B1754)</f>
        <v>华西萌海-科创农业生态谷</v>
      </c>
    </row>
    <row r="1755" hidden="1" spans="2:18">
      <c r="B1755" s="28" t="s">
        <v>92</v>
      </c>
      <c r="C1755" s="58">
        <v>45819</v>
      </c>
      <c r="D1755" s="107" t="str">
        <f>VLOOKUP(B1755,辅助信息!E:K,7,FALSE)</f>
        <v>JWDDCD2025051800046</v>
      </c>
      <c r="E1755" s="107" t="str">
        <f>VLOOKUP(F1755,辅助信息!A:B,2,FALSE)</f>
        <v>盘螺</v>
      </c>
      <c r="F1755" s="28" t="s">
        <v>41</v>
      </c>
      <c r="G1755" s="24">
        <v>16</v>
      </c>
      <c r="H1755" s="108">
        <v>16</v>
      </c>
      <c r="I1755" s="107" t="str">
        <f>VLOOKUP(B1755,辅助信息!E:I,3,FALSE)</f>
        <v>（华西萌海科创农业生态谷）成都市简阳市白金山水库</v>
      </c>
      <c r="J1755" s="107" t="str">
        <f>VLOOKUP(B1755,辅助信息!E:I,4,FALSE)</f>
        <v>石清国</v>
      </c>
      <c r="K1755" s="107">
        <f>VLOOKUP(J1755,辅助信息!H:I,2,FALSE)</f>
        <v>13458642015</v>
      </c>
      <c r="L1755" s="114" t="str">
        <f>VLOOKUP(B1755,辅助信息!E:J,6,FALSE)</f>
        <v>优先威钢,我方卸车,新老国标钢厂不加价可直发</v>
      </c>
      <c r="M1755" s="79">
        <v>45820</v>
      </c>
      <c r="O1755" s="49">
        <f ca="1" t="shared" si="99"/>
        <v>0</v>
      </c>
      <c r="P1755" s="49">
        <f ca="1" t="shared" si="100"/>
        <v>16</v>
      </c>
      <c r="Q1755" s="50" t="str">
        <f>VLOOKUP(B1755,辅助信息!E:M,9,FALSE)</f>
        <v>ZTWM-CDGS-XS-2024-0092-华西-萌海科创农业生态谷</v>
      </c>
      <c r="R1755" s="50" t="str">
        <f>_xlfn._xlws.FILTER(辅助信息!D:D,辅助信息!E:E=B1755)</f>
        <v>华西萌海-科创农业生态谷</v>
      </c>
    </row>
    <row r="1756" hidden="1" spans="2:18">
      <c r="B1756" s="28" t="s">
        <v>92</v>
      </c>
      <c r="C1756" s="58">
        <v>45819</v>
      </c>
      <c r="D1756" s="107" t="str">
        <f>VLOOKUP(B1756,辅助信息!E:K,7,FALSE)</f>
        <v>JWDDCD2025051800046</v>
      </c>
      <c r="E1756" s="107" t="str">
        <f>VLOOKUP(F1756,辅助信息!A:B,2,FALSE)</f>
        <v>螺纹钢</v>
      </c>
      <c r="F1756" s="28" t="s">
        <v>27</v>
      </c>
      <c r="G1756" s="24">
        <v>10</v>
      </c>
      <c r="H1756" s="108">
        <v>10</v>
      </c>
      <c r="I1756" s="107" t="str">
        <f>VLOOKUP(B1756,辅助信息!E:I,3,FALSE)</f>
        <v>（华西萌海科创农业生态谷）成都市简阳市白金山水库</v>
      </c>
      <c r="J1756" s="107" t="str">
        <f>VLOOKUP(B1756,辅助信息!E:I,4,FALSE)</f>
        <v>石清国</v>
      </c>
      <c r="K1756" s="107">
        <f>VLOOKUP(J1756,辅助信息!H:I,2,FALSE)</f>
        <v>13458642015</v>
      </c>
      <c r="L1756" s="114" t="str">
        <f>VLOOKUP(B1756,辅助信息!E:J,6,FALSE)</f>
        <v>优先威钢,我方卸车,新老国标钢厂不加价可直发</v>
      </c>
      <c r="M1756" s="79">
        <v>45820</v>
      </c>
      <c r="O1756" s="49">
        <f ca="1" t="shared" si="99"/>
        <v>0</v>
      </c>
      <c r="P1756" s="49">
        <f ca="1" t="shared" si="100"/>
        <v>16</v>
      </c>
      <c r="Q1756" s="50" t="str">
        <f>VLOOKUP(B1756,辅助信息!E:M,9,FALSE)</f>
        <v>ZTWM-CDGS-XS-2024-0092-华西-萌海科创农业生态谷</v>
      </c>
      <c r="R1756" s="50" t="str">
        <f>_xlfn._xlws.FILTER(辅助信息!D:D,辅助信息!E:E=B1756)</f>
        <v>华西萌海-科创农业生态谷</v>
      </c>
    </row>
    <row r="1757" hidden="1" spans="2:18">
      <c r="B1757" s="28" t="s">
        <v>92</v>
      </c>
      <c r="C1757" s="58">
        <v>45819</v>
      </c>
      <c r="D1757" s="107" t="str">
        <f>VLOOKUP(B1757,辅助信息!E:K,7,FALSE)</f>
        <v>JWDDCD2025051800046</v>
      </c>
      <c r="E1757" s="107" t="str">
        <f>VLOOKUP(F1757,辅助信息!A:B,2,FALSE)</f>
        <v>螺纹钢</v>
      </c>
      <c r="F1757" s="28" t="s">
        <v>19</v>
      </c>
      <c r="G1757" s="24">
        <v>6</v>
      </c>
      <c r="H1757" s="108">
        <v>6</v>
      </c>
      <c r="I1757" s="107" t="str">
        <f>VLOOKUP(B1757,辅助信息!E:I,3,FALSE)</f>
        <v>（华西萌海科创农业生态谷）成都市简阳市白金山水库</v>
      </c>
      <c r="J1757" s="107" t="str">
        <f>VLOOKUP(B1757,辅助信息!E:I,4,FALSE)</f>
        <v>石清国</v>
      </c>
      <c r="K1757" s="107">
        <f>VLOOKUP(J1757,辅助信息!H:I,2,FALSE)</f>
        <v>13458642015</v>
      </c>
      <c r="L1757" s="114" t="str">
        <f>VLOOKUP(B1757,辅助信息!E:J,6,FALSE)</f>
        <v>优先威钢,我方卸车,新老国标钢厂不加价可直发</v>
      </c>
      <c r="M1757" s="79">
        <v>45820</v>
      </c>
      <c r="O1757" s="49">
        <f ca="1" t="shared" si="99"/>
        <v>0</v>
      </c>
      <c r="P1757" s="49">
        <f ca="1" t="shared" si="100"/>
        <v>16</v>
      </c>
      <c r="Q1757" s="50" t="str">
        <f>VLOOKUP(B1757,辅助信息!E:M,9,FALSE)</f>
        <v>ZTWM-CDGS-XS-2024-0092-华西-萌海科创农业生态谷</v>
      </c>
      <c r="R1757" s="50" t="str">
        <f>_xlfn._xlws.FILTER(辅助信息!D:D,辅助信息!E:E=B1757)</f>
        <v>华西萌海-科创农业生态谷</v>
      </c>
    </row>
    <row r="1758" hidden="1" spans="2:18">
      <c r="B1758" s="28" t="s">
        <v>92</v>
      </c>
      <c r="C1758" s="58">
        <v>45819</v>
      </c>
      <c r="D1758" s="107" t="str">
        <f>VLOOKUP(B1758,辅助信息!E:K,7,FALSE)</f>
        <v>JWDDCD2025051800046</v>
      </c>
      <c r="E1758" s="107" t="str">
        <f>VLOOKUP(F1758,辅助信息!A:B,2,FALSE)</f>
        <v>螺纹钢</v>
      </c>
      <c r="F1758" s="28" t="s">
        <v>65</v>
      </c>
      <c r="G1758" s="24">
        <v>3</v>
      </c>
      <c r="H1758" s="108">
        <v>3</v>
      </c>
      <c r="I1758" s="107" t="str">
        <f>VLOOKUP(B1758,辅助信息!E:I,3,FALSE)</f>
        <v>（华西萌海科创农业生态谷）成都市简阳市白金山水库</v>
      </c>
      <c r="J1758" s="107" t="str">
        <f>VLOOKUP(B1758,辅助信息!E:I,4,FALSE)</f>
        <v>石清国</v>
      </c>
      <c r="K1758" s="107">
        <f>VLOOKUP(J1758,辅助信息!H:I,2,FALSE)</f>
        <v>13458642015</v>
      </c>
      <c r="L1758" s="114" t="str">
        <f>VLOOKUP(B1758,辅助信息!E:J,6,FALSE)</f>
        <v>优先威钢,我方卸车,新老国标钢厂不加价可直发</v>
      </c>
      <c r="M1758" s="79">
        <v>45820</v>
      </c>
      <c r="O1758" s="49">
        <f ca="1" t="shared" si="99"/>
        <v>0</v>
      </c>
      <c r="P1758" s="49">
        <f ca="1" t="shared" si="100"/>
        <v>16</v>
      </c>
      <c r="Q1758" s="50" t="str">
        <f>VLOOKUP(B1758,辅助信息!E:M,9,FALSE)</f>
        <v>ZTWM-CDGS-XS-2024-0092-华西-萌海科创农业生态谷</v>
      </c>
      <c r="R1758" s="50" t="str">
        <f>_xlfn._xlws.FILTER(辅助信息!D:D,辅助信息!E:E=B1758)</f>
        <v>华西萌海-科创农业生态谷</v>
      </c>
    </row>
    <row r="1759" hidden="1" spans="2:18">
      <c r="B1759" s="28" t="s">
        <v>81</v>
      </c>
      <c r="C1759" s="58">
        <v>45819</v>
      </c>
      <c r="D1759" s="107" t="str">
        <f>VLOOKUP(B1759,辅助信息!E:K,7,FALSE)</f>
        <v>JWDDCD2025060900080</v>
      </c>
      <c r="E1759" s="107" t="str">
        <f>VLOOKUP(F1759,辅助信息!A:B,2,FALSE)</f>
        <v>盘螺</v>
      </c>
      <c r="F1759" s="28" t="s">
        <v>40</v>
      </c>
      <c r="G1759" s="24">
        <v>5</v>
      </c>
      <c r="H1759" s="108" t="str">
        <f>_xlfn.XLOOKUP(C1759&amp;F1759&amp;I1759&amp;J1759,'[1]2025年已发货'!$F:$F&amp;'[1]2025年已发货'!$C:$C&amp;'[1]2025年已发货'!$G:$G&amp;'[1]2025年已发货'!$H:$H,'[1]2025年已发货'!$E:$E,"未发货")</f>
        <v>未发货</v>
      </c>
      <c r="I1759" s="107" t="str">
        <f>VLOOKUP(B1759,辅助信息!E:I,3,FALSE)</f>
        <v>（华西简阳西城嘉苑）四川省成都市简阳市简城街道高屋村</v>
      </c>
      <c r="J1759" s="107" t="str">
        <f>VLOOKUP(B1759,辅助信息!E:I,4,FALSE)</f>
        <v>张瀚镭</v>
      </c>
      <c r="K1759" s="107">
        <f>VLOOKUP(J1759,辅助信息!H:I,2,FALSE)</f>
        <v>15884666220</v>
      </c>
      <c r="L1759" s="114" t="str">
        <f>VLOOKUP(B1759,辅助信息!E:J,6,FALSE)</f>
        <v>优先威钢发货,我方卸车,新老国标钢厂不加价可直发，因陕钢多次出现磅差，项目拒绝使用</v>
      </c>
      <c r="M1759" s="79">
        <v>45819</v>
      </c>
      <c r="O1759" s="49">
        <f ca="1" t="shared" si="99"/>
        <v>0</v>
      </c>
      <c r="P1759" s="49">
        <f ca="1" t="shared" si="100"/>
        <v>17</v>
      </c>
      <c r="Q1759" s="50" t="str">
        <f>VLOOKUP(B1759,辅助信息!E:M,9,FALSE)</f>
        <v>ZTWM-CDGS-XS-2024-0030-华西集采-简州大道</v>
      </c>
      <c r="R1759" s="50" t="str">
        <f>_xlfn._xlws.FILTER(辅助信息!D:D,辅助信息!E:E=B1759)</f>
        <v>华西简阳西城嘉苑</v>
      </c>
    </row>
    <row r="1760" hidden="1" spans="2:18">
      <c r="B1760" s="28" t="s">
        <v>81</v>
      </c>
      <c r="C1760" s="58">
        <v>45819</v>
      </c>
      <c r="D1760" s="107" t="str">
        <f>VLOOKUP(B1760,辅助信息!E:K,7,FALSE)</f>
        <v>JWDDCD2025060900080</v>
      </c>
      <c r="E1760" s="107" t="str">
        <f>VLOOKUP(F1760,辅助信息!A:B,2,FALSE)</f>
        <v>盘螺</v>
      </c>
      <c r="F1760" s="28" t="s">
        <v>41</v>
      </c>
      <c r="G1760" s="24">
        <v>14</v>
      </c>
      <c r="H1760" s="108" t="str">
        <f>_xlfn.XLOOKUP(C1760&amp;F1760&amp;I1760&amp;J1760,'[1]2025年已发货'!$F:$F&amp;'[1]2025年已发货'!$C:$C&amp;'[1]2025年已发货'!$G:$G&amp;'[1]2025年已发货'!$H:$H,'[1]2025年已发货'!$E:$E,"未发货")</f>
        <v>未发货</v>
      </c>
      <c r="I1760" s="107" t="str">
        <f>VLOOKUP(B1760,辅助信息!E:I,3,FALSE)</f>
        <v>（华西简阳西城嘉苑）四川省成都市简阳市简城街道高屋村</v>
      </c>
      <c r="J1760" s="107" t="str">
        <f>VLOOKUP(B1760,辅助信息!E:I,4,FALSE)</f>
        <v>张瀚镭</v>
      </c>
      <c r="K1760" s="107">
        <f>VLOOKUP(J1760,辅助信息!H:I,2,FALSE)</f>
        <v>15884666220</v>
      </c>
      <c r="L1760" s="114" t="str">
        <f>VLOOKUP(B1760,辅助信息!E:J,6,FALSE)</f>
        <v>优先威钢发货,我方卸车,新老国标钢厂不加价可直发，因陕钢多次出现磅差，项目拒绝使用</v>
      </c>
      <c r="M1760" s="79">
        <v>45819</v>
      </c>
      <c r="O1760" s="49">
        <f ca="1" t="shared" si="99"/>
        <v>0</v>
      </c>
      <c r="P1760" s="49">
        <f ca="1" t="shared" si="100"/>
        <v>17</v>
      </c>
      <c r="Q1760" s="50" t="str">
        <f>VLOOKUP(B1760,辅助信息!E:M,9,FALSE)</f>
        <v>ZTWM-CDGS-XS-2024-0030-华西集采-简州大道</v>
      </c>
      <c r="R1760" s="50" t="str">
        <f>_xlfn._xlws.FILTER(辅助信息!D:D,辅助信息!E:E=B1760)</f>
        <v>华西简阳西城嘉苑</v>
      </c>
    </row>
    <row r="1761" hidden="1" spans="2:18">
      <c r="B1761" s="28" t="s">
        <v>81</v>
      </c>
      <c r="C1761" s="58">
        <v>45819</v>
      </c>
      <c r="D1761" s="107" t="str">
        <f>VLOOKUP(B1761,辅助信息!E:K,7,FALSE)</f>
        <v>JWDDCD2025060900080</v>
      </c>
      <c r="E1761" s="107" t="str">
        <f>VLOOKUP(F1761,辅助信息!A:B,2,FALSE)</f>
        <v>盘螺</v>
      </c>
      <c r="F1761" s="28" t="s">
        <v>26</v>
      </c>
      <c r="G1761" s="24">
        <v>33</v>
      </c>
      <c r="H1761" s="108">
        <f>_xlfn.XLOOKUP(C1761&amp;F1761&amp;I1761&amp;J1761,'[1]2025年已发货'!$F:$F&amp;'[1]2025年已发货'!$C:$C&amp;'[1]2025年已发货'!$G:$G&amp;'[1]2025年已发货'!$H:$H,'[1]2025年已发货'!$E:$E,"未发货")</f>
        <v>30</v>
      </c>
      <c r="I1761" s="107" t="str">
        <f>VLOOKUP(B1761,辅助信息!E:I,3,FALSE)</f>
        <v>（华西简阳西城嘉苑）四川省成都市简阳市简城街道高屋村</v>
      </c>
      <c r="J1761" s="107" t="str">
        <f>VLOOKUP(B1761,辅助信息!E:I,4,FALSE)</f>
        <v>张瀚镭</v>
      </c>
      <c r="K1761" s="107">
        <f>VLOOKUP(J1761,辅助信息!H:I,2,FALSE)</f>
        <v>15884666220</v>
      </c>
      <c r="L1761" s="114" t="str">
        <f>VLOOKUP(B1761,辅助信息!E:J,6,FALSE)</f>
        <v>优先威钢发货,我方卸车,新老国标钢厂不加价可直发，因陕钢多次出现磅差，项目拒绝使用</v>
      </c>
      <c r="M1761" s="79">
        <v>45819</v>
      </c>
      <c r="O1761" s="49">
        <f ca="1" t="shared" si="99"/>
        <v>0</v>
      </c>
      <c r="P1761" s="49">
        <f ca="1" t="shared" si="100"/>
        <v>17</v>
      </c>
      <c r="Q1761" s="50" t="str">
        <f>VLOOKUP(B1761,辅助信息!E:M,9,FALSE)</f>
        <v>ZTWM-CDGS-XS-2024-0030-华西集采-简州大道</v>
      </c>
      <c r="R1761" s="50" t="str">
        <f>_xlfn._xlws.FILTER(辅助信息!D:D,辅助信息!E:E=B1761)</f>
        <v>华西简阳西城嘉苑</v>
      </c>
    </row>
    <row r="1762" hidden="1" spans="2:18">
      <c r="B1762" s="28" t="s">
        <v>81</v>
      </c>
      <c r="C1762" s="58">
        <v>45819</v>
      </c>
      <c r="D1762" s="107" t="str">
        <f>VLOOKUP(B1762,辅助信息!E:K,7,FALSE)</f>
        <v>JWDDCD2025060900080</v>
      </c>
      <c r="E1762" s="107" t="str">
        <f>VLOOKUP(F1762,辅助信息!A:B,2,FALSE)</f>
        <v>螺纹钢</v>
      </c>
      <c r="F1762" s="28" t="s">
        <v>32</v>
      </c>
      <c r="G1762" s="24">
        <v>22</v>
      </c>
      <c r="H1762" s="108">
        <f>_xlfn.XLOOKUP(C1762&amp;F1762&amp;I1762&amp;J1762,'[1]2025年已发货'!$F:$F&amp;'[1]2025年已发货'!$C:$C&amp;'[1]2025年已发货'!$G:$G&amp;'[1]2025年已发货'!$H:$H,'[1]2025年已发货'!$E:$E,"未发货")</f>
        <v>5</v>
      </c>
      <c r="I1762" s="107" t="str">
        <f>VLOOKUP(B1762,辅助信息!E:I,3,FALSE)</f>
        <v>（华西简阳西城嘉苑）四川省成都市简阳市简城街道高屋村</v>
      </c>
      <c r="J1762" s="107" t="str">
        <f>VLOOKUP(B1762,辅助信息!E:I,4,FALSE)</f>
        <v>张瀚镭</v>
      </c>
      <c r="K1762" s="107">
        <f>VLOOKUP(J1762,辅助信息!H:I,2,FALSE)</f>
        <v>15884666220</v>
      </c>
      <c r="L1762" s="114" t="str">
        <f>VLOOKUP(B1762,辅助信息!E:J,6,FALSE)</f>
        <v>优先威钢发货,我方卸车,新老国标钢厂不加价可直发，因陕钢多次出现磅差，项目拒绝使用</v>
      </c>
      <c r="M1762" s="79">
        <v>45819</v>
      </c>
      <c r="O1762" s="49">
        <f ca="1" t="shared" si="99"/>
        <v>0</v>
      </c>
      <c r="P1762" s="49">
        <f ca="1" t="shared" si="100"/>
        <v>17</v>
      </c>
      <c r="Q1762" s="50" t="str">
        <f>VLOOKUP(B1762,辅助信息!E:M,9,FALSE)</f>
        <v>ZTWM-CDGS-XS-2024-0030-华西集采-简州大道</v>
      </c>
      <c r="R1762" s="50" t="str">
        <f>_xlfn._xlws.FILTER(辅助信息!D:D,辅助信息!E:E=B1762)</f>
        <v>华西简阳西城嘉苑</v>
      </c>
    </row>
    <row r="1763" hidden="1" spans="2:18">
      <c r="B1763" s="28" t="s">
        <v>161</v>
      </c>
      <c r="C1763" s="58">
        <v>45819</v>
      </c>
      <c r="D1763" s="107">
        <f>VLOOKUP(B1763,辅助信息!E:K,7,FALSE)</f>
        <v>0</v>
      </c>
      <c r="E1763" s="107" t="str">
        <f>VLOOKUP(F1763,辅助信息!A:B,2,FALSE)</f>
        <v>盘螺</v>
      </c>
      <c r="F1763" s="28" t="s">
        <v>41</v>
      </c>
      <c r="G1763" s="24">
        <v>16</v>
      </c>
      <c r="H1763" s="108" t="str">
        <f>_xlfn.XLOOKUP(C1763&amp;F1763&amp;I1763&amp;J1763,'[1]2025年已发货'!$F:$F&amp;'[1]2025年已发货'!$C:$C&amp;'[1]2025年已发货'!$G:$G&amp;'[1]2025年已发货'!$H:$H,'[1]2025年已发货'!$E:$E,"未发货")</f>
        <v>未发货</v>
      </c>
      <c r="I1763" s="107" t="str">
        <f>VLOOKUP(B1763,辅助信息!E:I,3,FALSE)</f>
        <v>(宜宾兴港三江新区长江工业园保障性租赁住房建设项目-1标)四川省宜宾市翠屏区永善路南段宜宾市三江新区长江工业园区</v>
      </c>
      <c r="J1763" s="107" t="str">
        <f>VLOOKUP(B1763,辅助信息!E:I,4,FALSE)</f>
        <v>查工</v>
      </c>
      <c r="K1763" s="107">
        <f>VLOOKUP(J1763,辅助信息!H:I,2,FALSE)</f>
        <v>13118007501</v>
      </c>
      <c r="L1763" s="114">
        <f>VLOOKUP(B1763,辅助信息!E:J,6,FALSE)</f>
        <v>0</v>
      </c>
      <c r="M1763" s="79">
        <v>45819</v>
      </c>
      <c r="O1763" s="49">
        <f ca="1" t="shared" ref="O1763:O1783" si="101">IF(OR(M1763="",N1763&lt;&gt;""),"",MAX(M1763-TODAY(),0))</f>
        <v>0</v>
      </c>
      <c r="P1763" s="49">
        <f ca="1" t="shared" ref="P1763:P1783" si="102">IF(M1763="","",IF(N1763&lt;&gt;"",MAX(N1763-M1763,0),IF(TODAY()&gt;M1763,TODAY()-M1763,0)))</f>
        <v>17</v>
      </c>
      <c r="Q1763" s="50">
        <f>VLOOKUP(B1763,辅助信息!E:M,9,FALSE)</f>
        <v>0</v>
      </c>
      <c r="R1763" s="50" t="str">
        <f>_xlfn._xlws.FILTER(辅助信息!D:D,辅助信息!E:E=B1763)</f>
        <v>宜宾兴港三江新区长江工业园建设项目</v>
      </c>
    </row>
    <row r="1764" hidden="1" spans="2:18">
      <c r="B1764" s="28" t="s">
        <v>161</v>
      </c>
      <c r="C1764" s="58">
        <v>45819</v>
      </c>
      <c r="D1764" s="107">
        <f>VLOOKUP(B1764,辅助信息!E:K,7,FALSE)</f>
        <v>0</v>
      </c>
      <c r="E1764" s="107" t="str">
        <f>VLOOKUP(F1764,辅助信息!A:B,2,FALSE)</f>
        <v>盘螺</v>
      </c>
      <c r="F1764" s="28" t="s">
        <v>26</v>
      </c>
      <c r="G1764" s="24">
        <v>9</v>
      </c>
      <c r="H1764" s="108" t="str">
        <f>_xlfn.XLOOKUP(C1764&amp;F1764&amp;I1764&amp;J1764,'[1]2025年已发货'!$F:$F&amp;'[1]2025年已发货'!$C:$C&amp;'[1]2025年已发货'!$G:$G&amp;'[1]2025年已发货'!$H:$H,'[1]2025年已发货'!$E:$E,"未发货")</f>
        <v>未发货</v>
      </c>
      <c r="I1764" s="107" t="str">
        <f>VLOOKUP(B1764,辅助信息!E:I,3,FALSE)</f>
        <v>(宜宾兴港三江新区长江工业园保障性租赁住房建设项目-1标)四川省宜宾市翠屏区永善路南段宜宾市三江新区长江工业园区</v>
      </c>
      <c r="J1764" s="107" t="str">
        <f>VLOOKUP(B1764,辅助信息!E:I,4,FALSE)</f>
        <v>查工</v>
      </c>
      <c r="K1764" s="107">
        <f>VLOOKUP(J1764,辅助信息!H:I,2,FALSE)</f>
        <v>13118007501</v>
      </c>
      <c r="L1764" s="114">
        <f>VLOOKUP(B1764,辅助信息!E:J,6,FALSE)</f>
        <v>0</v>
      </c>
      <c r="M1764" s="79">
        <v>45819</v>
      </c>
      <c r="O1764" s="49">
        <f ca="1" t="shared" si="101"/>
        <v>0</v>
      </c>
      <c r="P1764" s="49">
        <f ca="1" t="shared" si="102"/>
        <v>17</v>
      </c>
      <c r="Q1764" s="50">
        <f>VLOOKUP(B1764,辅助信息!E:M,9,FALSE)</f>
        <v>0</v>
      </c>
      <c r="R1764" s="50" t="str">
        <f>_xlfn._xlws.FILTER(辅助信息!D:D,辅助信息!E:E=B1764)</f>
        <v>宜宾兴港三江新区长江工业园建设项目</v>
      </c>
    </row>
    <row r="1765" hidden="1" spans="2:18">
      <c r="B1765" s="28" t="s">
        <v>161</v>
      </c>
      <c r="C1765" s="58">
        <v>45819</v>
      </c>
      <c r="D1765" s="107">
        <f>VLOOKUP(B1765,辅助信息!E:K,7,FALSE)</f>
        <v>0</v>
      </c>
      <c r="E1765" s="107" t="str">
        <f>VLOOKUP(F1765,辅助信息!A:B,2,FALSE)</f>
        <v>螺纹钢</v>
      </c>
      <c r="F1765" s="28" t="s">
        <v>19</v>
      </c>
      <c r="G1765" s="24">
        <v>4</v>
      </c>
      <c r="H1765" s="108" t="str">
        <f>_xlfn.XLOOKUP(C1765&amp;F1765&amp;I1765&amp;J1765,'[1]2025年已发货'!$F:$F&amp;'[1]2025年已发货'!$C:$C&amp;'[1]2025年已发货'!$G:$G&amp;'[1]2025年已发货'!$H:$H,'[1]2025年已发货'!$E:$E,"未发货")</f>
        <v>未发货</v>
      </c>
      <c r="I1765" s="107" t="str">
        <f>VLOOKUP(B1765,辅助信息!E:I,3,FALSE)</f>
        <v>(宜宾兴港三江新区长江工业园保障性租赁住房建设项目-1标)四川省宜宾市翠屏区永善路南段宜宾市三江新区长江工业园区</v>
      </c>
      <c r="J1765" s="107" t="str">
        <f>VLOOKUP(B1765,辅助信息!E:I,4,FALSE)</f>
        <v>查工</v>
      </c>
      <c r="K1765" s="107">
        <f>VLOOKUP(J1765,辅助信息!H:I,2,FALSE)</f>
        <v>13118007501</v>
      </c>
      <c r="L1765" s="114">
        <f>VLOOKUP(B1765,辅助信息!E:J,6,FALSE)</f>
        <v>0</v>
      </c>
      <c r="M1765" s="79">
        <v>45819</v>
      </c>
      <c r="O1765" s="49">
        <f ca="1" t="shared" si="101"/>
        <v>0</v>
      </c>
      <c r="P1765" s="49">
        <f ca="1" t="shared" si="102"/>
        <v>17</v>
      </c>
      <c r="Q1765" s="50">
        <f>VLOOKUP(B1765,辅助信息!E:M,9,FALSE)</f>
        <v>0</v>
      </c>
      <c r="R1765" s="50" t="str">
        <f>_xlfn._xlws.FILTER(辅助信息!D:D,辅助信息!E:E=B1765)</f>
        <v>宜宾兴港三江新区长江工业园建设项目</v>
      </c>
    </row>
    <row r="1766" hidden="1" spans="2:18">
      <c r="B1766" s="28" t="s">
        <v>161</v>
      </c>
      <c r="C1766" s="58">
        <v>45819</v>
      </c>
      <c r="D1766" s="107">
        <f>VLOOKUP(B1766,辅助信息!E:K,7,FALSE)</f>
        <v>0</v>
      </c>
      <c r="E1766" s="107" t="str">
        <f>VLOOKUP(F1766,辅助信息!A:B,2,FALSE)</f>
        <v>螺纹钢</v>
      </c>
      <c r="F1766" s="28" t="s">
        <v>30</v>
      </c>
      <c r="G1766" s="24">
        <v>90</v>
      </c>
      <c r="H1766" s="108" t="str">
        <f>_xlfn.XLOOKUP(C1766&amp;F1766&amp;I1766&amp;J1766,'[1]2025年已发货'!$F:$F&amp;'[1]2025年已发货'!$C:$C&amp;'[1]2025年已发货'!$G:$G&amp;'[1]2025年已发货'!$H:$H,'[1]2025年已发货'!$E:$E,"未发货")</f>
        <v>未发货</v>
      </c>
      <c r="I1766" s="107" t="str">
        <f>VLOOKUP(B1766,辅助信息!E:I,3,FALSE)</f>
        <v>(宜宾兴港三江新区长江工业园保障性租赁住房建设项目-1标)四川省宜宾市翠屏区永善路南段宜宾市三江新区长江工业园区</v>
      </c>
      <c r="J1766" s="107" t="str">
        <f>VLOOKUP(B1766,辅助信息!E:I,4,FALSE)</f>
        <v>查工</v>
      </c>
      <c r="K1766" s="107">
        <f>VLOOKUP(J1766,辅助信息!H:I,2,FALSE)</f>
        <v>13118007501</v>
      </c>
      <c r="L1766" s="114">
        <f>VLOOKUP(B1766,辅助信息!E:J,6,FALSE)</f>
        <v>0</v>
      </c>
      <c r="M1766" s="79">
        <v>45819</v>
      </c>
      <c r="O1766" s="49">
        <f ca="1" t="shared" si="101"/>
        <v>0</v>
      </c>
      <c r="P1766" s="49">
        <f ca="1" t="shared" si="102"/>
        <v>17</v>
      </c>
      <c r="Q1766" s="50">
        <f>VLOOKUP(B1766,辅助信息!E:M,9,FALSE)</f>
        <v>0</v>
      </c>
      <c r="R1766" s="50" t="str">
        <f>_xlfn._xlws.FILTER(辅助信息!D:D,辅助信息!E:E=B1766)</f>
        <v>宜宾兴港三江新区长江工业园建设项目</v>
      </c>
    </row>
    <row r="1767" hidden="1" spans="2:18">
      <c r="B1767" s="28" t="s">
        <v>162</v>
      </c>
      <c r="C1767" s="58">
        <v>45819</v>
      </c>
      <c r="D1767" s="107">
        <f>VLOOKUP(B1767,辅助信息!E:K,7,FALSE)</f>
        <v>0</v>
      </c>
      <c r="E1767" s="107" t="str">
        <f>VLOOKUP(F1767,辅助信息!A:B,2,FALSE)</f>
        <v>盘螺</v>
      </c>
      <c r="F1767" s="28" t="s">
        <v>41</v>
      </c>
      <c r="G1767" s="24">
        <v>30</v>
      </c>
      <c r="H1767" s="108" t="str">
        <f>_xlfn.XLOOKUP(C1767&amp;F1767&amp;I1767&amp;J1767,'[1]2025年已发货'!$F:$F&amp;'[1]2025年已发货'!$C:$C&amp;'[1]2025年已发货'!$G:$G&amp;'[1]2025年已发货'!$H:$H,'[1]2025年已发货'!$E:$E,"未发货")</f>
        <v>未发货</v>
      </c>
      <c r="I1767" s="107" t="str">
        <f>VLOOKUP(B1767,辅助信息!E:I,3,FALSE)</f>
        <v>(宜宾兴港三江新区长江工业园保障性租赁住房建设项目-2标)四川省宜宾市翠屏区永善路南段宜宾市三江新区长江工业园区</v>
      </c>
      <c r="J1767" s="107" t="str">
        <f>VLOOKUP(B1767,辅助信息!E:I,4,FALSE)</f>
        <v>查工</v>
      </c>
      <c r="K1767" s="107">
        <f>VLOOKUP(J1767,辅助信息!H:I,2,FALSE)</f>
        <v>13118007501</v>
      </c>
      <c r="L1767" s="114">
        <f>VLOOKUP(B1767,辅助信息!E:J,6,FALSE)</f>
        <v>0</v>
      </c>
      <c r="M1767" s="79">
        <v>45819</v>
      </c>
      <c r="O1767" s="49">
        <f ca="1" t="shared" si="101"/>
        <v>0</v>
      </c>
      <c r="P1767" s="49">
        <f ca="1" t="shared" si="102"/>
        <v>17</v>
      </c>
      <c r="Q1767" s="50">
        <f>VLOOKUP(B1767,辅助信息!E:M,9,FALSE)</f>
        <v>0</v>
      </c>
      <c r="R1767" s="50" t="str">
        <f>_xlfn._xlws.FILTER(辅助信息!D:D,辅助信息!E:E=B1767)</f>
        <v>宜宾兴港三江新区长江工业园建设项目</v>
      </c>
    </row>
    <row r="1768" hidden="1" spans="2:18">
      <c r="B1768" s="28" t="s">
        <v>162</v>
      </c>
      <c r="C1768" s="58">
        <v>45819</v>
      </c>
      <c r="D1768" s="107">
        <f>VLOOKUP(B1768,辅助信息!E:K,7,FALSE)</f>
        <v>0</v>
      </c>
      <c r="E1768" s="107" t="str">
        <f>VLOOKUP(F1768,辅助信息!A:B,2,FALSE)</f>
        <v>盘螺</v>
      </c>
      <c r="F1768" s="28" t="s">
        <v>26</v>
      </c>
      <c r="G1768" s="24">
        <v>10</v>
      </c>
      <c r="H1768" s="108" t="str">
        <f>_xlfn.XLOOKUP(C1768&amp;F1768&amp;I1768&amp;J1768,'[1]2025年已发货'!$F:$F&amp;'[1]2025年已发货'!$C:$C&amp;'[1]2025年已发货'!$G:$G&amp;'[1]2025年已发货'!$H:$H,'[1]2025年已发货'!$E:$E,"未发货")</f>
        <v>未发货</v>
      </c>
      <c r="I1768" s="107" t="str">
        <f>VLOOKUP(B1768,辅助信息!E:I,3,FALSE)</f>
        <v>(宜宾兴港三江新区长江工业园保障性租赁住房建设项目-2标)四川省宜宾市翠屏区永善路南段宜宾市三江新区长江工业园区</v>
      </c>
      <c r="J1768" s="107" t="str">
        <f>VLOOKUP(B1768,辅助信息!E:I,4,FALSE)</f>
        <v>查工</v>
      </c>
      <c r="K1768" s="107">
        <f>VLOOKUP(J1768,辅助信息!H:I,2,FALSE)</f>
        <v>13118007501</v>
      </c>
      <c r="L1768" s="114">
        <f>VLOOKUP(B1768,辅助信息!E:J,6,FALSE)</f>
        <v>0</v>
      </c>
      <c r="M1768" s="79">
        <v>45819</v>
      </c>
      <c r="O1768" s="49">
        <f ca="1" t="shared" si="101"/>
        <v>0</v>
      </c>
      <c r="P1768" s="49">
        <f ca="1" t="shared" si="102"/>
        <v>17</v>
      </c>
      <c r="Q1768" s="50">
        <f>VLOOKUP(B1768,辅助信息!E:M,9,FALSE)</f>
        <v>0</v>
      </c>
      <c r="R1768" s="50" t="str">
        <f>_xlfn._xlws.FILTER(辅助信息!D:D,辅助信息!E:E=B1768)</f>
        <v>宜宾兴港三江新区长江工业园建设项目</v>
      </c>
    </row>
    <row r="1769" hidden="1" spans="2:18">
      <c r="B1769" s="71" t="s">
        <v>162</v>
      </c>
      <c r="C1769" s="72">
        <v>45819</v>
      </c>
      <c r="D1769" s="111">
        <f>VLOOKUP(B1769,辅助信息!E:K,7,FALSE)</f>
        <v>0</v>
      </c>
      <c r="E1769" s="111" t="str">
        <f>VLOOKUP(F1769,辅助信息!A:B,2,FALSE)</f>
        <v>螺纹钢</v>
      </c>
      <c r="F1769" s="71" t="s">
        <v>30</v>
      </c>
      <c r="G1769" s="73">
        <v>60</v>
      </c>
      <c r="H1769" s="112" t="str">
        <f>_xlfn.XLOOKUP(C1769&amp;F1769&amp;I1769&amp;J1769,'[1]2025年已发货'!$F:$F&amp;'[1]2025年已发货'!$C:$C&amp;'[1]2025年已发货'!$G:$G&amp;'[1]2025年已发货'!$H:$H,'[1]2025年已发货'!$E:$E,"未发货")</f>
        <v>未发货</v>
      </c>
      <c r="I1769" s="111" t="str">
        <f>VLOOKUP(B1769,辅助信息!E:I,3,FALSE)</f>
        <v>(宜宾兴港三江新区长江工业园保障性租赁住房建设项目-2标)四川省宜宾市翠屏区永善路南段宜宾市三江新区长江工业园区</v>
      </c>
      <c r="J1769" s="111" t="str">
        <f>VLOOKUP(B1769,辅助信息!E:I,4,FALSE)</f>
        <v>查工</v>
      </c>
      <c r="K1769" s="111">
        <f>VLOOKUP(J1769,辅助信息!H:I,2,FALSE)</f>
        <v>13118007501</v>
      </c>
      <c r="L1769" s="114">
        <f>VLOOKUP(B1769,辅助信息!E:J,6,FALSE)</f>
        <v>0</v>
      </c>
      <c r="M1769" s="79">
        <v>45819</v>
      </c>
      <c r="O1769" s="49">
        <f ca="1" t="shared" si="101"/>
        <v>0</v>
      </c>
      <c r="P1769" s="49">
        <f ca="1" t="shared" si="102"/>
        <v>17</v>
      </c>
      <c r="Q1769" s="50">
        <f>VLOOKUP(B1769,辅助信息!E:M,9,FALSE)</f>
        <v>0</v>
      </c>
      <c r="R1769" s="50" t="str">
        <f>_xlfn._xlws.FILTER(辅助信息!D:D,辅助信息!E:E=B1769)</f>
        <v>宜宾兴港三江新区长江工业园建设项目</v>
      </c>
    </row>
    <row r="1770" hidden="1" spans="2:18">
      <c r="B1770" s="107" t="s">
        <v>81</v>
      </c>
      <c r="C1770" s="58">
        <v>45820</v>
      </c>
      <c r="D1770" s="107" t="str">
        <f>VLOOKUP(B1770,辅助信息!E:K,7,FALSE)</f>
        <v>JWDDCD2025060900080</v>
      </c>
      <c r="E1770" s="107" t="str">
        <f>VLOOKUP(F1770,辅助信息!A:B,2,FALSE)</f>
        <v>盘螺</v>
      </c>
      <c r="F1770" s="107" t="s">
        <v>40</v>
      </c>
      <c r="G1770" s="108">
        <v>5</v>
      </c>
      <c r="H1770" s="108">
        <v>5</v>
      </c>
      <c r="I1770" s="107" t="str">
        <f>VLOOKUP(B1770,辅助信息!E:I,3,FALSE)</f>
        <v>（华西简阳西城嘉苑）四川省成都市简阳市简城街道高屋村</v>
      </c>
      <c r="J1770" s="107" t="str">
        <f>VLOOKUP(B1770,辅助信息!E:I,4,FALSE)</f>
        <v>张瀚镭</v>
      </c>
      <c r="K1770" s="107">
        <f>VLOOKUP(J1770,辅助信息!H:I,2,FALSE)</f>
        <v>15884666220</v>
      </c>
      <c r="L1770" s="109" t="str">
        <f>VLOOKUP(B1770,辅助信息!E:J,6,FALSE)</f>
        <v>优先威钢发货,我方卸车,新老国标钢厂不加价可直发，因陕钢多次出现磅差，项目拒绝使用</v>
      </c>
      <c r="M1770" s="79">
        <v>45819</v>
      </c>
      <c r="O1770" s="49">
        <f ca="1" t="shared" si="101"/>
        <v>0</v>
      </c>
      <c r="P1770" s="49">
        <f ca="1" t="shared" si="102"/>
        <v>17</v>
      </c>
      <c r="Q1770" s="50" t="str">
        <f>VLOOKUP(B1770,辅助信息!E:M,9,FALSE)</f>
        <v>ZTWM-CDGS-XS-2024-0030-华西集采-简州大道</v>
      </c>
      <c r="R1770" s="50" t="str">
        <f>_xlfn._xlws.FILTER(辅助信息!D:D,辅助信息!E:E=B1770)</f>
        <v>华西简阳西城嘉苑</v>
      </c>
    </row>
    <row r="1771" hidden="1" spans="2:18">
      <c r="B1771" s="107" t="s">
        <v>81</v>
      </c>
      <c r="C1771" s="58">
        <v>45820</v>
      </c>
      <c r="D1771" s="107" t="str">
        <f>VLOOKUP(B1771,辅助信息!E:K,7,FALSE)</f>
        <v>JWDDCD2025060900080</v>
      </c>
      <c r="E1771" s="107" t="str">
        <f>VLOOKUP(F1771,辅助信息!A:B,2,FALSE)</f>
        <v>盘螺</v>
      </c>
      <c r="F1771" s="107" t="s">
        <v>41</v>
      </c>
      <c r="G1771" s="108">
        <v>14</v>
      </c>
      <c r="H1771" s="108">
        <v>15</v>
      </c>
      <c r="I1771" s="107" t="str">
        <f>VLOOKUP(B1771,辅助信息!E:I,3,FALSE)</f>
        <v>（华西简阳西城嘉苑）四川省成都市简阳市简城街道高屋村</v>
      </c>
      <c r="J1771" s="107" t="str">
        <f>VLOOKUP(B1771,辅助信息!E:I,4,FALSE)</f>
        <v>张瀚镭</v>
      </c>
      <c r="K1771" s="107">
        <f>VLOOKUP(J1771,辅助信息!H:I,2,FALSE)</f>
        <v>15884666220</v>
      </c>
      <c r="L1771" s="109" t="str">
        <f>VLOOKUP(B1771,辅助信息!E:J,6,FALSE)</f>
        <v>优先威钢发货,我方卸车,新老国标钢厂不加价可直发，因陕钢多次出现磅差，项目拒绝使用</v>
      </c>
      <c r="M1771" s="79">
        <v>45819</v>
      </c>
      <c r="O1771" s="49">
        <f ca="1" t="shared" si="101"/>
        <v>0</v>
      </c>
      <c r="P1771" s="49">
        <f ca="1" t="shared" si="102"/>
        <v>17</v>
      </c>
      <c r="Q1771" s="50" t="str">
        <f>VLOOKUP(B1771,辅助信息!E:M,9,FALSE)</f>
        <v>ZTWM-CDGS-XS-2024-0030-华西集采-简州大道</v>
      </c>
      <c r="R1771" s="50" t="str">
        <f>_xlfn._xlws.FILTER(辅助信息!D:D,辅助信息!E:E=B1771)</f>
        <v>华西简阳西城嘉苑</v>
      </c>
    </row>
    <row r="1772" hidden="1" spans="2:18">
      <c r="B1772" s="107" t="s">
        <v>81</v>
      </c>
      <c r="C1772" s="58">
        <v>45820</v>
      </c>
      <c r="D1772" s="107" t="str">
        <f>VLOOKUP(B1772,辅助信息!E:K,7,FALSE)</f>
        <v>JWDDCD2025060900080</v>
      </c>
      <c r="E1772" s="107" t="str">
        <f>VLOOKUP(F1772,辅助信息!A:B,2,FALSE)</f>
        <v>盘螺</v>
      </c>
      <c r="F1772" s="107" t="s">
        <v>26</v>
      </c>
      <c r="G1772" s="108">
        <v>3</v>
      </c>
      <c r="H1772" s="108">
        <v>2.5</v>
      </c>
      <c r="I1772" s="107" t="str">
        <f>VLOOKUP(B1772,辅助信息!E:I,3,FALSE)</f>
        <v>（华西简阳西城嘉苑）四川省成都市简阳市简城街道高屋村</v>
      </c>
      <c r="J1772" s="107" t="str">
        <f>VLOOKUP(B1772,辅助信息!E:I,4,FALSE)</f>
        <v>张瀚镭</v>
      </c>
      <c r="K1772" s="107">
        <f>VLOOKUP(J1772,辅助信息!H:I,2,FALSE)</f>
        <v>15884666220</v>
      </c>
      <c r="L1772" s="109" t="str">
        <f>VLOOKUP(B1772,辅助信息!E:J,6,FALSE)</f>
        <v>优先威钢发货,我方卸车,新老国标钢厂不加价可直发，因陕钢多次出现磅差，项目拒绝使用</v>
      </c>
      <c r="M1772" s="79">
        <v>45819</v>
      </c>
      <c r="O1772" s="49">
        <f ca="1" t="shared" si="101"/>
        <v>0</v>
      </c>
      <c r="P1772" s="49">
        <f ca="1" t="shared" si="102"/>
        <v>17</v>
      </c>
      <c r="Q1772" s="50" t="str">
        <f>VLOOKUP(B1772,辅助信息!E:M,9,FALSE)</f>
        <v>ZTWM-CDGS-XS-2024-0030-华西集采-简州大道</v>
      </c>
      <c r="R1772" s="50" t="str">
        <f>_xlfn._xlws.FILTER(辅助信息!D:D,辅助信息!E:E=B1772)</f>
        <v>华西简阳西城嘉苑</v>
      </c>
    </row>
    <row r="1773" hidden="1" spans="2:18">
      <c r="B1773" s="107" t="s">
        <v>81</v>
      </c>
      <c r="C1773" s="58">
        <v>45820</v>
      </c>
      <c r="D1773" s="107" t="str">
        <f>VLOOKUP(B1773,辅助信息!E:K,7,FALSE)</f>
        <v>JWDDCD2025060900080</v>
      </c>
      <c r="E1773" s="107" t="str">
        <f>VLOOKUP(F1773,辅助信息!A:B,2,FALSE)</f>
        <v>螺纹钢</v>
      </c>
      <c r="F1773" s="107" t="s">
        <v>32</v>
      </c>
      <c r="G1773" s="108">
        <f>22-5</f>
        <v>17</v>
      </c>
      <c r="H1773" s="108">
        <v>15</v>
      </c>
      <c r="I1773" s="107" t="str">
        <f>VLOOKUP(B1773,辅助信息!E:I,3,FALSE)</f>
        <v>（华西简阳西城嘉苑）四川省成都市简阳市简城街道高屋村</v>
      </c>
      <c r="J1773" s="107" t="str">
        <f>VLOOKUP(B1773,辅助信息!E:I,4,FALSE)</f>
        <v>张瀚镭</v>
      </c>
      <c r="K1773" s="107">
        <f>VLOOKUP(J1773,辅助信息!H:I,2,FALSE)</f>
        <v>15884666220</v>
      </c>
      <c r="L1773" s="109" t="str">
        <f>VLOOKUP(B1773,辅助信息!E:J,6,FALSE)</f>
        <v>优先威钢发货,我方卸车,新老国标钢厂不加价可直发，因陕钢多次出现磅差，项目拒绝使用</v>
      </c>
      <c r="M1773" s="79">
        <v>45819</v>
      </c>
      <c r="O1773" s="49">
        <f ca="1" t="shared" si="101"/>
        <v>0</v>
      </c>
      <c r="P1773" s="49">
        <f ca="1" t="shared" si="102"/>
        <v>17</v>
      </c>
      <c r="Q1773" s="50" t="str">
        <f>VLOOKUP(B1773,辅助信息!E:M,9,FALSE)</f>
        <v>ZTWM-CDGS-XS-2024-0030-华西集采-简州大道</v>
      </c>
      <c r="R1773" s="50" t="str">
        <f>_xlfn._xlws.FILTER(辅助信息!D:D,辅助信息!E:E=B1773)</f>
        <v>华西简阳西城嘉苑</v>
      </c>
    </row>
    <row r="1774" hidden="1" spans="2:18">
      <c r="B1774" s="107" t="s">
        <v>161</v>
      </c>
      <c r="C1774" s="58">
        <v>45820</v>
      </c>
      <c r="D1774" s="107">
        <f>VLOOKUP(B1774,辅助信息!E:K,7,FALSE)</f>
        <v>0</v>
      </c>
      <c r="E1774" s="107" t="str">
        <f>VLOOKUP(F1774,辅助信息!A:B,2,FALSE)</f>
        <v>盘螺</v>
      </c>
      <c r="F1774" s="107" t="s">
        <v>41</v>
      </c>
      <c r="G1774" s="108">
        <v>16</v>
      </c>
      <c r="H1774" s="108" t="str">
        <f>_xlfn.XLOOKUP(C1774&amp;F1774&amp;I1774&amp;J1774,'[1]2025年已发货'!$F:$F&amp;'[1]2025年已发货'!$C:$C&amp;'[1]2025年已发货'!$G:$G&amp;'[1]2025年已发货'!$H:$H,'[1]2025年已发货'!$E:$E,"未发货")</f>
        <v>未发货</v>
      </c>
      <c r="I1774" s="107" t="str">
        <f>VLOOKUP(B1774,辅助信息!E:I,3,FALSE)</f>
        <v>(宜宾兴港三江新区长江工业园保障性租赁住房建设项目-1标)四川省宜宾市翠屏区永善路南段宜宾市三江新区长江工业园区</v>
      </c>
      <c r="J1774" s="107" t="str">
        <f>VLOOKUP(B1774,辅助信息!E:I,4,FALSE)</f>
        <v>查工</v>
      </c>
      <c r="K1774" s="107">
        <f>VLOOKUP(J1774,辅助信息!H:I,2,FALSE)</f>
        <v>13118007501</v>
      </c>
      <c r="L1774" s="109">
        <f>VLOOKUP(B1774,辅助信息!E:J,6,FALSE)</f>
        <v>0</v>
      </c>
      <c r="M1774" s="79">
        <v>45819</v>
      </c>
      <c r="O1774" s="49">
        <f ca="1" t="shared" si="101"/>
        <v>0</v>
      </c>
      <c r="P1774" s="49">
        <f ca="1" t="shared" si="102"/>
        <v>17</v>
      </c>
      <c r="Q1774" s="50">
        <f>VLOOKUP(B1774,辅助信息!E:M,9,FALSE)</f>
        <v>0</v>
      </c>
      <c r="R1774" s="50" t="str">
        <f>_xlfn._xlws.FILTER(辅助信息!D:D,辅助信息!E:E=B1774)</f>
        <v>宜宾兴港三江新区长江工业园建设项目</v>
      </c>
    </row>
    <row r="1775" hidden="1" spans="2:18">
      <c r="B1775" s="107" t="s">
        <v>161</v>
      </c>
      <c r="C1775" s="58">
        <v>45820</v>
      </c>
      <c r="D1775" s="107">
        <f>VLOOKUP(B1775,辅助信息!E:K,7,FALSE)</f>
        <v>0</v>
      </c>
      <c r="E1775" s="107" t="str">
        <f>VLOOKUP(F1775,辅助信息!A:B,2,FALSE)</f>
        <v>盘螺</v>
      </c>
      <c r="F1775" s="107" t="s">
        <v>26</v>
      </c>
      <c r="G1775" s="108">
        <v>9</v>
      </c>
      <c r="H1775" s="108" t="str">
        <f>_xlfn.XLOOKUP(C1775&amp;F1775&amp;I1775&amp;J1775,'[1]2025年已发货'!$F:$F&amp;'[1]2025年已发货'!$C:$C&amp;'[1]2025年已发货'!$G:$G&amp;'[1]2025年已发货'!$H:$H,'[1]2025年已发货'!$E:$E,"未发货")</f>
        <v>未发货</v>
      </c>
      <c r="I1775" s="107" t="str">
        <f>VLOOKUP(B1775,辅助信息!E:I,3,FALSE)</f>
        <v>(宜宾兴港三江新区长江工业园保障性租赁住房建设项目-1标)四川省宜宾市翠屏区永善路南段宜宾市三江新区长江工业园区</v>
      </c>
      <c r="J1775" s="107" t="str">
        <f>VLOOKUP(B1775,辅助信息!E:I,4,FALSE)</f>
        <v>查工</v>
      </c>
      <c r="K1775" s="107">
        <f>VLOOKUP(J1775,辅助信息!H:I,2,FALSE)</f>
        <v>13118007501</v>
      </c>
      <c r="L1775" s="109">
        <f>VLOOKUP(B1775,辅助信息!E:J,6,FALSE)</f>
        <v>0</v>
      </c>
      <c r="M1775" s="79">
        <v>45819</v>
      </c>
      <c r="O1775" s="49">
        <f ca="1" t="shared" si="101"/>
        <v>0</v>
      </c>
      <c r="P1775" s="49">
        <f ca="1" t="shared" si="102"/>
        <v>17</v>
      </c>
      <c r="Q1775" s="50">
        <f>VLOOKUP(B1775,辅助信息!E:M,9,FALSE)</f>
        <v>0</v>
      </c>
      <c r="R1775" s="50" t="str">
        <f>_xlfn._xlws.FILTER(辅助信息!D:D,辅助信息!E:E=B1775)</f>
        <v>宜宾兴港三江新区长江工业园建设项目</v>
      </c>
    </row>
    <row r="1776" hidden="1" spans="2:18">
      <c r="B1776" s="107" t="s">
        <v>161</v>
      </c>
      <c r="C1776" s="58">
        <v>45820</v>
      </c>
      <c r="D1776" s="107">
        <f>VLOOKUP(B1776,辅助信息!E:K,7,FALSE)</f>
        <v>0</v>
      </c>
      <c r="E1776" s="107" t="str">
        <f>VLOOKUP(F1776,辅助信息!A:B,2,FALSE)</f>
        <v>螺纹钢</v>
      </c>
      <c r="F1776" s="107" t="s">
        <v>19</v>
      </c>
      <c r="G1776" s="108">
        <v>4</v>
      </c>
      <c r="H1776" s="108" t="str">
        <f>_xlfn.XLOOKUP(C1776&amp;F1776&amp;I1776&amp;J1776,'[1]2025年已发货'!$F:$F&amp;'[1]2025年已发货'!$C:$C&amp;'[1]2025年已发货'!$G:$G&amp;'[1]2025年已发货'!$H:$H,'[1]2025年已发货'!$E:$E,"未发货")</f>
        <v>未发货</v>
      </c>
      <c r="I1776" s="107" t="str">
        <f>VLOOKUP(B1776,辅助信息!E:I,3,FALSE)</f>
        <v>(宜宾兴港三江新区长江工业园保障性租赁住房建设项目-1标)四川省宜宾市翠屏区永善路南段宜宾市三江新区长江工业园区</v>
      </c>
      <c r="J1776" s="107" t="str">
        <f>VLOOKUP(B1776,辅助信息!E:I,4,FALSE)</f>
        <v>查工</v>
      </c>
      <c r="K1776" s="107">
        <f>VLOOKUP(J1776,辅助信息!H:I,2,FALSE)</f>
        <v>13118007501</v>
      </c>
      <c r="L1776" s="109">
        <f>VLOOKUP(B1776,辅助信息!E:J,6,FALSE)</f>
        <v>0</v>
      </c>
      <c r="M1776" s="79">
        <v>45819</v>
      </c>
      <c r="O1776" s="49">
        <f ca="1" t="shared" si="101"/>
        <v>0</v>
      </c>
      <c r="P1776" s="49">
        <f ca="1" t="shared" si="102"/>
        <v>17</v>
      </c>
      <c r="Q1776" s="50">
        <f>VLOOKUP(B1776,辅助信息!E:M,9,FALSE)</f>
        <v>0</v>
      </c>
      <c r="R1776" s="50" t="str">
        <f>_xlfn._xlws.FILTER(辅助信息!D:D,辅助信息!E:E=B1776)</f>
        <v>宜宾兴港三江新区长江工业园建设项目</v>
      </c>
    </row>
    <row r="1777" hidden="1" spans="2:18">
      <c r="B1777" s="107" t="s">
        <v>161</v>
      </c>
      <c r="C1777" s="58">
        <v>45820</v>
      </c>
      <c r="D1777" s="107">
        <f>VLOOKUP(B1777,辅助信息!E:K,7,FALSE)</f>
        <v>0</v>
      </c>
      <c r="E1777" s="107" t="str">
        <f>VLOOKUP(F1777,辅助信息!A:B,2,FALSE)</f>
        <v>螺纹钢</v>
      </c>
      <c r="F1777" s="107" t="s">
        <v>30</v>
      </c>
      <c r="G1777" s="108">
        <v>90</v>
      </c>
      <c r="H1777" s="108" t="str">
        <f>_xlfn.XLOOKUP(C1777&amp;F1777&amp;I1777&amp;J1777,'[1]2025年已发货'!$F:$F&amp;'[1]2025年已发货'!$C:$C&amp;'[1]2025年已发货'!$G:$G&amp;'[1]2025年已发货'!$H:$H,'[1]2025年已发货'!$E:$E,"未发货")</f>
        <v>未发货</v>
      </c>
      <c r="I1777" s="107" t="str">
        <f>VLOOKUP(B1777,辅助信息!E:I,3,FALSE)</f>
        <v>(宜宾兴港三江新区长江工业园保障性租赁住房建设项目-1标)四川省宜宾市翠屏区永善路南段宜宾市三江新区长江工业园区</v>
      </c>
      <c r="J1777" s="107" t="str">
        <f>VLOOKUP(B1777,辅助信息!E:I,4,FALSE)</f>
        <v>查工</v>
      </c>
      <c r="K1777" s="107">
        <f>VLOOKUP(J1777,辅助信息!H:I,2,FALSE)</f>
        <v>13118007501</v>
      </c>
      <c r="L1777" s="109">
        <f>VLOOKUP(B1777,辅助信息!E:J,6,FALSE)</f>
        <v>0</v>
      </c>
      <c r="M1777" s="79">
        <v>45819</v>
      </c>
      <c r="O1777" s="49">
        <f ca="1" t="shared" si="101"/>
        <v>0</v>
      </c>
      <c r="P1777" s="49">
        <f ca="1" t="shared" si="102"/>
        <v>17</v>
      </c>
      <c r="Q1777" s="50">
        <f>VLOOKUP(B1777,辅助信息!E:M,9,FALSE)</f>
        <v>0</v>
      </c>
      <c r="R1777" s="50" t="str">
        <f>_xlfn._xlws.FILTER(辅助信息!D:D,辅助信息!E:E=B1777)</f>
        <v>宜宾兴港三江新区长江工业园建设项目</v>
      </c>
    </row>
    <row r="1778" hidden="1" spans="2:18">
      <c r="B1778" s="107" t="s">
        <v>162</v>
      </c>
      <c r="C1778" s="58">
        <v>45820</v>
      </c>
      <c r="D1778" s="107">
        <f>VLOOKUP(B1778,辅助信息!E:K,7,FALSE)</f>
        <v>0</v>
      </c>
      <c r="E1778" s="107" t="str">
        <f>VLOOKUP(F1778,辅助信息!A:B,2,FALSE)</f>
        <v>盘螺</v>
      </c>
      <c r="F1778" s="107" t="s">
        <v>41</v>
      </c>
      <c r="G1778" s="108">
        <v>30</v>
      </c>
      <c r="H1778" s="108" t="str">
        <f>_xlfn.XLOOKUP(C1778&amp;F1778&amp;I1778&amp;J1778,'[1]2025年已发货'!$F:$F&amp;'[1]2025年已发货'!$C:$C&amp;'[1]2025年已发货'!$G:$G&amp;'[1]2025年已发货'!$H:$H,'[1]2025年已发货'!$E:$E,"未发货")</f>
        <v>未发货</v>
      </c>
      <c r="I1778" s="107" t="str">
        <f>VLOOKUP(B1778,辅助信息!E:I,3,FALSE)</f>
        <v>(宜宾兴港三江新区长江工业园保障性租赁住房建设项目-2标)四川省宜宾市翠屏区永善路南段宜宾市三江新区长江工业园区</v>
      </c>
      <c r="J1778" s="107" t="str">
        <f>VLOOKUP(B1778,辅助信息!E:I,4,FALSE)</f>
        <v>查工</v>
      </c>
      <c r="K1778" s="107">
        <f>VLOOKUP(J1778,辅助信息!H:I,2,FALSE)</f>
        <v>13118007501</v>
      </c>
      <c r="L1778" s="109">
        <f>VLOOKUP(B1778,辅助信息!E:J,6,FALSE)</f>
        <v>0</v>
      </c>
      <c r="M1778" s="79">
        <v>45819</v>
      </c>
      <c r="O1778" s="49">
        <f ca="1" t="shared" si="101"/>
        <v>0</v>
      </c>
      <c r="P1778" s="49">
        <f ca="1" t="shared" si="102"/>
        <v>17</v>
      </c>
      <c r="Q1778" s="50">
        <f>VLOOKUP(B1778,辅助信息!E:M,9,FALSE)</f>
        <v>0</v>
      </c>
      <c r="R1778" s="50" t="str">
        <f>_xlfn._xlws.FILTER(辅助信息!D:D,辅助信息!E:E=B1778)</f>
        <v>宜宾兴港三江新区长江工业园建设项目</v>
      </c>
    </row>
    <row r="1779" hidden="1" spans="2:18">
      <c r="B1779" s="107" t="s">
        <v>162</v>
      </c>
      <c r="C1779" s="58">
        <v>45820</v>
      </c>
      <c r="D1779" s="107">
        <f>VLOOKUP(B1779,辅助信息!E:K,7,FALSE)</f>
        <v>0</v>
      </c>
      <c r="E1779" s="107" t="str">
        <f>VLOOKUP(F1779,辅助信息!A:B,2,FALSE)</f>
        <v>盘螺</v>
      </c>
      <c r="F1779" s="107" t="s">
        <v>26</v>
      </c>
      <c r="G1779" s="108">
        <v>10</v>
      </c>
      <c r="H1779" s="108" t="str">
        <f>_xlfn.XLOOKUP(C1779&amp;F1779&amp;I1779&amp;J1779,'[1]2025年已发货'!$F:$F&amp;'[1]2025年已发货'!$C:$C&amp;'[1]2025年已发货'!$G:$G&amp;'[1]2025年已发货'!$H:$H,'[1]2025年已发货'!$E:$E,"未发货")</f>
        <v>未发货</v>
      </c>
      <c r="I1779" s="107" t="str">
        <f>VLOOKUP(B1779,辅助信息!E:I,3,FALSE)</f>
        <v>(宜宾兴港三江新区长江工业园保障性租赁住房建设项目-2标)四川省宜宾市翠屏区永善路南段宜宾市三江新区长江工业园区</v>
      </c>
      <c r="J1779" s="107" t="str">
        <f>VLOOKUP(B1779,辅助信息!E:I,4,FALSE)</f>
        <v>查工</v>
      </c>
      <c r="K1779" s="107">
        <f>VLOOKUP(J1779,辅助信息!H:I,2,FALSE)</f>
        <v>13118007501</v>
      </c>
      <c r="L1779" s="109">
        <f>VLOOKUP(B1779,辅助信息!E:J,6,FALSE)</f>
        <v>0</v>
      </c>
      <c r="M1779" s="79">
        <v>45819</v>
      </c>
      <c r="O1779" s="49">
        <f ca="1" t="shared" si="101"/>
        <v>0</v>
      </c>
      <c r="P1779" s="49">
        <f ca="1" t="shared" si="102"/>
        <v>17</v>
      </c>
      <c r="Q1779" s="50">
        <f>VLOOKUP(B1779,辅助信息!E:M,9,FALSE)</f>
        <v>0</v>
      </c>
      <c r="R1779" s="50" t="str">
        <f>_xlfn._xlws.FILTER(辅助信息!D:D,辅助信息!E:E=B1779)</f>
        <v>宜宾兴港三江新区长江工业园建设项目</v>
      </c>
    </row>
    <row r="1780" hidden="1" spans="2:18">
      <c r="B1780" s="107" t="s">
        <v>162</v>
      </c>
      <c r="C1780" s="58">
        <v>45820</v>
      </c>
      <c r="D1780" s="107">
        <f>VLOOKUP(B1780,辅助信息!E:K,7,FALSE)</f>
        <v>0</v>
      </c>
      <c r="E1780" s="107" t="str">
        <f>VLOOKUP(F1780,辅助信息!A:B,2,FALSE)</f>
        <v>螺纹钢</v>
      </c>
      <c r="F1780" s="107" t="s">
        <v>30</v>
      </c>
      <c r="G1780" s="108">
        <v>60</v>
      </c>
      <c r="H1780" s="108" t="str">
        <f>_xlfn.XLOOKUP(C1780&amp;F1780&amp;I1780&amp;J1780,'[1]2025年已发货'!$F:$F&amp;'[1]2025年已发货'!$C:$C&amp;'[1]2025年已发货'!$G:$G&amp;'[1]2025年已发货'!$H:$H,'[1]2025年已发货'!$E:$E,"未发货")</f>
        <v>未发货</v>
      </c>
      <c r="I1780" s="107" t="str">
        <f>VLOOKUP(B1780,辅助信息!E:I,3,FALSE)</f>
        <v>(宜宾兴港三江新区长江工业园保障性租赁住房建设项目-2标)四川省宜宾市翠屏区永善路南段宜宾市三江新区长江工业园区</v>
      </c>
      <c r="J1780" s="107" t="str">
        <f>VLOOKUP(B1780,辅助信息!E:I,4,FALSE)</f>
        <v>查工</v>
      </c>
      <c r="K1780" s="107">
        <f>VLOOKUP(J1780,辅助信息!H:I,2,FALSE)</f>
        <v>13118007501</v>
      </c>
      <c r="L1780" s="109">
        <f>VLOOKUP(B1780,辅助信息!E:J,6,FALSE)</f>
        <v>0</v>
      </c>
      <c r="M1780" s="79">
        <v>45819</v>
      </c>
      <c r="O1780" s="49">
        <f ca="1" t="shared" si="101"/>
        <v>0</v>
      </c>
      <c r="P1780" s="49">
        <f ca="1" t="shared" si="102"/>
        <v>17</v>
      </c>
      <c r="Q1780" s="50">
        <f>VLOOKUP(B1780,辅助信息!E:M,9,FALSE)</f>
        <v>0</v>
      </c>
      <c r="R1780" s="50" t="str">
        <f>_xlfn._xlws.FILTER(辅助信息!D:D,辅助信息!E:E=B1780)</f>
        <v>宜宾兴港三江新区长江工业园建设项目</v>
      </c>
    </row>
    <row r="1781" hidden="1" spans="2:18">
      <c r="B1781" s="28" t="s">
        <v>150</v>
      </c>
      <c r="C1781" s="58">
        <v>45820</v>
      </c>
      <c r="D1781" s="107" t="str">
        <f>VLOOKUP(B1781,辅助信息!E:K,7,FALSE)</f>
        <v>JWDDCD2025050800101</v>
      </c>
      <c r="E1781" s="107" t="str">
        <f>VLOOKUP(F1781,辅助信息!A:B,2,FALSE)</f>
        <v>盘螺</v>
      </c>
      <c r="F1781" s="28" t="s">
        <v>41</v>
      </c>
      <c r="G1781" s="24">
        <v>5</v>
      </c>
      <c r="H1781" s="108">
        <f>_xlfn.XLOOKUP(C1781&amp;F1781&amp;I1781&amp;J1781,'[1]2025年已发货'!$F:$F&amp;'[1]2025年已发货'!$C:$C&amp;'[1]2025年已发货'!$G:$G&amp;'[1]2025年已发货'!$H:$H,'[1]2025年已发货'!$E:$E,"未发货")</f>
        <v>5</v>
      </c>
      <c r="I1781" s="107" t="str">
        <f>VLOOKUP(B1781,辅助信息!E:I,3,FALSE)</f>
        <v>(中铁科研院宜宾泥溪项目)中铁科研院集团有限公司宜宾市泥溪东互通式立交下穿成贵客专铁路工程项目钢筋加工厂</v>
      </c>
      <c r="J1781" s="107" t="str">
        <f>VLOOKUP(B1781,辅助信息!E:I,4,FALSE)</f>
        <v>蔡鹏</v>
      </c>
      <c r="K1781" s="107">
        <f>VLOOKUP(J1781,辅助信息!H:I,2,FALSE)</f>
        <v>19130850820</v>
      </c>
      <c r="L1781" s="109" t="str">
        <f>VLOOKUP(B1781,辅助信息!E:J,6,FALSE)</f>
        <v>装货前联系收货人核实到场规格，货物最下面用方木垫下方便卸货</v>
      </c>
      <c r="M1781" s="79">
        <v>45822</v>
      </c>
      <c r="O1781" s="49">
        <f ca="1" t="shared" si="101"/>
        <v>0</v>
      </c>
      <c r="P1781" s="49">
        <f ca="1" t="shared" si="102"/>
        <v>14</v>
      </c>
      <c r="Q1781" s="50" t="str">
        <f>VLOOKUP(B1781,辅助信息!E:M,9,FALSE)</f>
        <v>ZTWM-CDGS-XS-2025-0050-中铁科研院-宜宾泥溪项目</v>
      </c>
      <c r="R1781" s="50" t="str">
        <f>_xlfn._xlws.FILTER(辅助信息!D:D,辅助信息!E:E=B1781)</f>
        <v>中铁科研院宜宾泥溪项目</v>
      </c>
    </row>
    <row r="1782" hidden="1" spans="2:18">
      <c r="B1782" s="28" t="s">
        <v>150</v>
      </c>
      <c r="C1782" s="58">
        <v>45820</v>
      </c>
      <c r="D1782" s="107" t="str">
        <f>VLOOKUP(B1782,辅助信息!E:K,7,FALSE)</f>
        <v>JWDDCD2025050800101</v>
      </c>
      <c r="E1782" s="107" t="str">
        <f>VLOOKUP(F1782,辅助信息!A:B,2,FALSE)</f>
        <v>盘螺</v>
      </c>
      <c r="F1782" s="28" t="s">
        <v>26</v>
      </c>
      <c r="G1782" s="24">
        <v>25</v>
      </c>
      <c r="H1782" s="108">
        <f>_xlfn.XLOOKUP(C1782&amp;F1782&amp;I1782&amp;J1782,'[1]2025年已发货'!$F:$F&amp;'[1]2025年已发货'!$C:$C&amp;'[1]2025年已发货'!$G:$G&amp;'[1]2025年已发货'!$H:$H,'[1]2025年已发货'!$E:$E,"未发货")</f>
        <v>25</v>
      </c>
      <c r="I1782" s="107" t="str">
        <f>VLOOKUP(B1782,辅助信息!E:I,3,FALSE)</f>
        <v>(中铁科研院宜宾泥溪项目)中铁科研院集团有限公司宜宾市泥溪东互通式立交下穿成贵客专铁路工程项目钢筋加工厂</v>
      </c>
      <c r="J1782" s="107" t="str">
        <f>VLOOKUP(B1782,辅助信息!E:I,4,FALSE)</f>
        <v>蔡鹏</v>
      </c>
      <c r="K1782" s="107">
        <f>VLOOKUP(J1782,辅助信息!H:I,2,FALSE)</f>
        <v>19130850820</v>
      </c>
      <c r="L1782" s="109" t="str">
        <f>VLOOKUP(B1782,辅助信息!E:J,6,FALSE)</f>
        <v>装货前联系收货人核实到场规格，货物最下面用方木垫下方便卸货</v>
      </c>
      <c r="M1782" s="79">
        <v>45822</v>
      </c>
      <c r="O1782" s="49">
        <f ca="1" t="shared" si="101"/>
        <v>0</v>
      </c>
      <c r="P1782" s="49">
        <f ca="1" t="shared" si="102"/>
        <v>14</v>
      </c>
      <c r="Q1782" s="50" t="str">
        <f>VLOOKUP(B1782,辅助信息!E:M,9,FALSE)</f>
        <v>ZTWM-CDGS-XS-2025-0050-中铁科研院-宜宾泥溪项目</v>
      </c>
      <c r="R1782" s="50" t="str">
        <f>_xlfn._xlws.FILTER(辅助信息!D:D,辅助信息!E:E=B1782)</f>
        <v>中铁科研院宜宾泥溪项目</v>
      </c>
    </row>
    <row r="1783" hidden="1" spans="2:18">
      <c r="B1783" s="28" t="s">
        <v>150</v>
      </c>
      <c r="C1783" s="58">
        <v>45820</v>
      </c>
      <c r="D1783" s="107" t="str">
        <f>VLOOKUP(B1783,辅助信息!E:K,7,FALSE)</f>
        <v>JWDDCD2025050800101</v>
      </c>
      <c r="E1783" s="107" t="str">
        <f>VLOOKUP(F1783,辅助信息!A:B,2,FALSE)</f>
        <v>螺纹钢</v>
      </c>
      <c r="F1783" s="28" t="s">
        <v>65</v>
      </c>
      <c r="G1783" s="24">
        <v>6</v>
      </c>
      <c r="H1783" s="108">
        <f>_xlfn.XLOOKUP(C1783&amp;F1783&amp;I1783&amp;J1783,'[1]2025年已发货'!$F:$F&amp;'[1]2025年已发货'!$C:$C&amp;'[1]2025年已发货'!$G:$G&amp;'[1]2025年已发货'!$H:$H,'[1]2025年已发货'!$E:$E,"未发货")</f>
        <v>6</v>
      </c>
      <c r="I1783" s="107" t="str">
        <f>VLOOKUP(B1783,辅助信息!E:I,3,FALSE)</f>
        <v>(中铁科研院宜宾泥溪项目)中铁科研院集团有限公司宜宾市泥溪东互通式立交下穿成贵客专铁路工程项目钢筋加工厂</v>
      </c>
      <c r="J1783" s="107" t="str">
        <f>VLOOKUP(B1783,辅助信息!E:I,4,FALSE)</f>
        <v>蔡鹏</v>
      </c>
      <c r="K1783" s="107">
        <f>VLOOKUP(J1783,辅助信息!H:I,2,FALSE)</f>
        <v>19130850820</v>
      </c>
      <c r="L1783" s="109" t="str">
        <f>VLOOKUP(B1783,辅助信息!E:J,6,FALSE)</f>
        <v>装货前联系收货人核实到场规格，货物最下面用方木垫下方便卸货</v>
      </c>
      <c r="M1783" s="79">
        <v>45822</v>
      </c>
      <c r="O1783" s="49">
        <f ca="1" t="shared" si="101"/>
        <v>0</v>
      </c>
      <c r="P1783" s="49">
        <f ca="1" t="shared" si="102"/>
        <v>14</v>
      </c>
      <c r="Q1783" s="50" t="str">
        <f>VLOOKUP(B1783,辅助信息!E:M,9,FALSE)</f>
        <v>ZTWM-CDGS-XS-2025-0050-中铁科研院-宜宾泥溪项目</v>
      </c>
      <c r="R1783" s="50" t="str">
        <f>_xlfn._xlws.FILTER(辅助信息!D:D,辅助信息!E:E=B1783)</f>
        <v>中铁科研院宜宾泥溪项目</v>
      </c>
    </row>
    <row r="1784" hidden="1" spans="2:18">
      <c r="B1784" s="28" t="s">
        <v>147</v>
      </c>
      <c r="C1784" s="58">
        <v>45820</v>
      </c>
      <c r="D1784" s="107" t="str">
        <f>VLOOKUP(B1784,辅助信息!E:K,7,FALSE)</f>
        <v>JWDDCD2025052800131</v>
      </c>
      <c r="E1784" s="107" t="str">
        <f>VLOOKUP(F1784,辅助信息!A:B,2,FALSE)</f>
        <v>高线</v>
      </c>
      <c r="F1784" s="28" t="s">
        <v>57</v>
      </c>
      <c r="G1784" s="24">
        <v>9</v>
      </c>
      <c r="H1784" s="108" t="str">
        <f>_xlfn.XLOOKUP(C1784&amp;F1784&amp;I1784&amp;J1784,'[1]2025年已发货'!$F:$F&amp;'[1]2025年已发货'!$C:$C&amp;'[1]2025年已发货'!$G:$G&amp;'[1]2025年已发货'!$H:$H,'[1]2025年已发货'!$E:$E,"未发货")</f>
        <v>未发货</v>
      </c>
      <c r="I1784" s="107" t="str">
        <f>VLOOKUP(B1784,辅助信息!E:I,3,FALSE)</f>
        <v>（商投建工达州中医药科技园-4工区-11号楼）达州市通川区达州中医药职业学院犀牛大道北段</v>
      </c>
      <c r="J1784" s="107" t="str">
        <f>VLOOKUP(B1784,辅助信息!E:I,4,FALSE)</f>
        <v>张扬</v>
      </c>
      <c r="K1784" s="107">
        <f>VLOOKUP(J1784,辅助信息!H:I,2,FALSE)</f>
        <v>18381904567</v>
      </c>
      <c r="L1784" s="109" t="str">
        <f>VLOOKUP(B1784,辅助信息!E:J,6,FALSE)</f>
        <v>控制炉批号！多了现场不收！,优先安排达钢,提前联系到场规格及数量</v>
      </c>
      <c r="M1784" s="79">
        <v>45822</v>
      </c>
      <c r="O1784" s="49">
        <f ca="1" t="shared" ref="O1784:O1790" si="103">IF(OR(M1784="",N1784&lt;&gt;""),"",MAX(M1784-TODAY(),0))</f>
        <v>0</v>
      </c>
      <c r="P1784" s="49">
        <f ca="1" t="shared" ref="P1784:P1790" si="104">IF(M1784="","",IF(N1784&lt;&gt;"",MAX(N1784-M1784,0),IF(TODAY()&gt;M1784,TODAY()-M1784,0)))</f>
        <v>14</v>
      </c>
      <c r="Q1784" s="50" t="str">
        <f>VLOOKUP(B1784,辅助信息!E:M,9,FALSE)</f>
        <v>ZTWM-CDGS-XS-2024-0134-商投建工达州中医药科技成果示范园项目</v>
      </c>
      <c r="R1784" s="50" t="str">
        <f>_xlfn._xlws.FILTER(辅助信息!D:D,辅助信息!E:E=B1784)</f>
        <v>商投建工达州中医药科技园</v>
      </c>
    </row>
    <row r="1785" hidden="1" spans="2:18">
      <c r="B1785" s="28" t="s">
        <v>147</v>
      </c>
      <c r="C1785" s="58">
        <v>45820</v>
      </c>
      <c r="D1785" s="107" t="str">
        <f>VLOOKUP(B1785,辅助信息!E:K,7,FALSE)</f>
        <v>JWDDCD2025052800131</v>
      </c>
      <c r="E1785" s="107" t="str">
        <f>VLOOKUP(F1785,辅助信息!A:B,2,FALSE)</f>
        <v>螺纹钢</v>
      </c>
      <c r="F1785" s="28" t="s">
        <v>27</v>
      </c>
      <c r="G1785" s="24">
        <v>6</v>
      </c>
      <c r="H1785" s="108">
        <f>_xlfn.XLOOKUP(C1785&amp;F1785&amp;I1785&amp;J1785,'[1]2025年已发货'!$F:$F&amp;'[1]2025年已发货'!$C:$C&amp;'[1]2025年已发货'!$G:$G&amp;'[1]2025年已发货'!$H:$H,'[1]2025年已发货'!$E:$E,"未发货")</f>
        <v>6</v>
      </c>
      <c r="I1785" s="107" t="str">
        <f>VLOOKUP(B1785,辅助信息!E:I,3,FALSE)</f>
        <v>（商投建工达州中医药科技园-4工区-11号楼）达州市通川区达州中医药职业学院犀牛大道北段</v>
      </c>
      <c r="J1785" s="107" t="str">
        <f>VLOOKUP(B1785,辅助信息!E:I,4,FALSE)</f>
        <v>张扬</v>
      </c>
      <c r="K1785" s="107">
        <f>VLOOKUP(J1785,辅助信息!H:I,2,FALSE)</f>
        <v>18381904567</v>
      </c>
      <c r="L1785" s="109" t="str">
        <f>VLOOKUP(B1785,辅助信息!E:J,6,FALSE)</f>
        <v>控制炉批号！多了现场不收！,优先安排达钢,提前联系到场规格及数量</v>
      </c>
      <c r="M1785" s="79">
        <v>45822</v>
      </c>
      <c r="O1785" s="49">
        <f ca="1" t="shared" si="103"/>
        <v>0</v>
      </c>
      <c r="P1785" s="49">
        <f ca="1" t="shared" si="104"/>
        <v>14</v>
      </c>
      <c r="Q1785" s="50" t="str">
        <f>VLOOKUP(B1785,辅助信息!E:M,9,FALSE)</f>
        <v>ZTWM-CDGS-XS-2024-0134-商投建工达州中医药科技成果示范园项目</v>
      </c>
      <c r="R1785" s="50" t="str">
        <f>_xlfn._xlws.FILTER(辅助信息!D:D,辅助信息!E:E=B1785)</f>
        <v>商投建工达州中医药科技园</v>
      </c>
    </row>
    <row r="1786" hidden="1" spans="2:18">
      <c r="B1786" s="28" t="s">
        <v>147</v>
      </c>
      <c r="C1786" s="58">
        <v>45820</v>
      </c>
      <c r="D1786" s="107" t="str">
        <f>VLOOKUP(B1786,辅助信息!E:K,7,FALSE)</f>
        <v>JWDDCD2025052800131</v>
      </c>
      <c r="E1786" s="107" t="str">
        <f>VLOOKUP(F1786,辅助信息!A:B,2,FALSE)</f>
        <v>螺纹钢</v>
      </c>
      <c r="F1786" s="28" t="s">
        <v>32</v>
      </c>
      <c r="G1786" s="24">
        <v>12</v>
      </c>
      <c r="H1786" s="108" t="str">
        <f>_xlfn.XLOOKUP(C1786&amp;F1786&amp;I1786&amp;J1786,'[1]2025年已发货'!$F:$F&amp;'[1]2025年已发货'!$C:$C&amp;'[1]2025年已发货'!$G:$G&amp;'[1]2025年已发货'!$H:$H,'[1]2025年已发货'!$E:$E,"未发货")</f>
        <v>未发货</v>
      </c>
      <c r="I1786" s="107" t="str">
        <f>VLOOKUP(B1786,辅助信息!E:I,3,FALSE)</f>
        <v>（商投建工达州中医药科技园-4工区-11号楼）达州市通川区达州中医药职业学院犀牛大道北段</v>
      </c>
      <c r="J1786" s="107" t="str">
        <f>VLOOKUP(B1786,辅助信息!E:I,4,FALSE)</f>
        <v>张扬</v>
      </c>
      <c r="K1786" s="107">
        <f>VLOOKUP(J1786,辅助信息!H:I,2,FALSE)</f>
        <v>18381904567</v>
      </c>
      <c r="L1786" s="109" t="str">
        <f>VLOOKUP(B1786,辅助信息!E:J,6,FALSE)</f>
        <v>控制炉批号！多了现场不收！,优先安排达钢,提前联系到场规格及数量</v>
      </c>
      <c r="M1786" s="79">
        <v>45822</v>
      </c>
      <c r="O1786" s="49">
        <f ca="1" t="shared" si="103"/>
        <v>0</v>
      </c>
      <c r="P1786" s="49">
        <f ca="1" t="shared" si="104"/>
        <v>14</v>
      </c>
      <c r="Q1786" s="50" t="str">
        <f>VLOOKUP(B1786,辅助信息!E:M,9,FALSE)</f>
        <v>ZTWM-CDGS-XS-2024-0134-商投建工达州中医药科技成果示范园项目</v>
      </c>
      <c r="R1786" s="50" t="str">
        <f>_xlfn._xlws.FILTER(辅助信息!D:D,辅助信息!E:E=B1786)</f>
        <v>商投建工达州中医药科技园</v>
      </c>
    </row>
    <row r="1787" hidden="1" spans="2:18">
      <c r="B1787" s="28" t="s">
        <v>147</v>
      </c>
      <c r="C1787" s="58">
        <v>45820</v>
      </c>
      <c r="D1787" s="107" t="str">
        <f>VLOOKUP(B1787,辅助信息!E:K,7,FALSE)</f>
        <v>JWDDCD2025052800131</v>
      </c>
      <c r="E1787" s="107" t="str">
        <f>VLOOKUP(F1787,辅助信息!A:B,2,FALSE)</f>
        <v>螺纹钢</v>
      </c>
      <c r="F1787" s="28" t="s">
        <v>30</v>
      </c>
      <c r="G1787" s="24">
        <v>3</v>
      </c>
      <c r="H1787" s="108" t="str">
        <f>_xlfn.XLOOKUP(C1787&amp;F1787&amp;I1787&amp;J1787,'[1]2025年已发货'!$F:$F&amp;'[1]2025年已发货'!$C:$C&amp;'[1]2025年已发货'!$G:$G&amp;'[1]2025年已发货'!$H:$H,'[1]2025年已发货'!$E:$E,"未发货")</f>
        <v>未发货</v>
      </c>
      <c r="I1787" s="107" t="str">
        <f>VLOOKUP(B1787,辅助信息!E:I,3,FALSE)</f>
        <v>（商投建工达州中医药科技园-4工区-11号楼）达州市通川区达州中医药职业学院犀牛大道北段</v>
      </c>
      <c r="J1787" s="107" t="str">
        <f>VLOOKUP(B1787,辅助信息!E:I,4,FALSE)</f>
        <v>张扬</v>
      </c>
      <c r="K1787" s="107">
        <f>VLOOKUP(J1787,辅助信息!H:I,2,FALSE)</f>
        <v>18381904567</v>
      </c>
      <c r="L1787" s="109" t="str">
        <f>VLOOKUP(B1787,辅助信息!E:J,6,FALSE)</f>
        <v>控制炉批号！多了现场不收！,优先安排达钢,提前联系到场规格及数量</v>
      </c>
      <c r="M1787" s="79">
        <v>45822</v>
      </c>
      <c r="O1787" s="49">
        <f ca="1" t="shared" si="103"/>
        <v>0</v>
      </c>
      <c r="P1787" s="49">
        <f ca="1" t="shared" si="104"/>
        <v>14</v>
      </c>
      <c r="Q1787" s="50" t="str">
        <f>VLOOKUP(B1787,辅助信息!E:M,9,FALSE)</f>
        <v>ZTWM-CDGS-XS-2024-0134-商投建工达州中医药科技成果示范园项目</v>
      </c>
      <c r="R1787" s="50" t="str">
        <f>_xlfn._xlws.FILTER(辅助信息!D:D,辅助信息!E:E=B1787)</f>
        <v>商投建工达州中医药科技园</v>
      </c>
    </row>
    <row r="1788" hidden="1" spans="2:18">
      <c r="B1788" s="28" t="s">
        <v>147</v>
      </c>
      <c r="C1788" s="58">
        <v>45820</v>
      </c>
      <c r="D1788" s="107" t="str">
        <f>VLOOKUP(B1788,辅助信息!E:K,7,FALSE)</f>
        <v>JWDDCD2025052800131</v>
      </c>
      <c r="E1788" s="107" t="str">
        <f>VLOOKUP(F1788,辅助信息!A:B,2,FALSE)</f>
        <v>螺纹钢</v>
      </c>
      <c r="F1788" s="28" t="s">
        <v>33</v>
      </c>
      <c r="G1788" s="24">
        <v>27</v>
      </c>
      <c r="H1788" s="108">
        <f>_xlfn.XLOOKUP(C1788&amp;F1788&amp;I1788&amp;J1788,'[1]2025年已发货'!$F:$F&amp;'[1]2025年已发货'!$C:$C&amp;'[1]2025年已发货'!$G:$G&amp;'[1]2025年已发货'!$H:$H,'[1]2025年已发货'!$E:$E,"未发货")</f>
        <v>27</v>
      </c>
      <c r="I1788" s="107" t="str">
        <f>VLOOKUP(B1788,辅助信息!E:I,3,FALSE)</f>
        <v>（商投建工达州中医药科技园-4工区-11号楼）达州市通川区达州中医药职业学院犀牛大道北段</v>
      </c>
      <c r="J1788" s="107" t="str">
        <f>VLOOKUP(B1788,辅助信息!E:I,4,FALSE)</f>
        <v>张扬</v>
      </c>
      <c r="K1788" s="107">
        <f>VLOOKUP(J1788,辅助信息!H:I,2,FALSE)</f>
        <v>18381904567</v>
      </c>
      <c r="L1788" s="109" t="str">
        <f>VLOOKUP(B1788,辅助信息!E:J,6,FALSE)</f>
        <v>控制炉批号！多了现场不收！,优先安排达钢,提前联系到场规格及数量</v>
      </c>
      <c r="M1788" s="79">
        <v>45822</v>
      </c>
      <c r="O1788" s="49">
        <f ca="1" t="shared" si="103"/>
        <v>0</v>
      </c>
      <c r="P1788" s="49">
        <f ca="1" t="shared" si="104"/>
        <v>14</v>
      </c>
      <c r="Q1788" s="50" t="str">
        <f>VLOOKUP(B1788,辅助信息!E:M,9,FALSE)</f>
        <v>ZTWM-CDGS-XS-2024-0134-商投建工达州中医药科技成果示范园项目</v>
      </c>
      <c r="R1788" s="50" t="str">
        <f>_xlfn._xlws.FILTER(辅助信息!D:D,辅助信息!E:E=B1788)</f>
        <v>商投建工达州中医药科技园</v>
      </c>
    </row>
    <row r="1789" hidden="1" spans="2:18">
      <c r="B1789" s="28" t="s">
        <v>147</v>
      </c>
      <c r="C1789" s="58">
        <v>45820</v>
      </c>
      <c r="D1789" s="107" t="str">
        <f>VLOOKUP(B1789,辅助信息!E:K,7,FALSE)</f>
        <v>JWDDCD2025052800131</v>
      </c>
      <c r="E1789" s="107" t="str">
        <f>VLOOKUP(F1789,辅助信息!A:B,2,FALSE)</f>
        <v>螺纹钢</v>
      </c>
      <c r="F1789" s="28" t="s">
        <v>28</v>
      </c>
      <c r="G1789" s="24">
        <v>30</v>
      </c>
      <c r="H1789" s="108">
        <f>_xlfn.XLOOKUP(C1789&amp;F1789&amp;I1789&amp;J1789,'[1]2025年已发货'!$F:$F&amp;'[1]2025年已发货'!$C:$C&amp;'[1]2025年已发货'!$G:$G&amp;'[1]2025年已发货'!$H:$H,'[1]2025年已发货'!$E:$E,"未发货")</f>
        <v>27</v>
      </c>
      <c r="I1789" s="107" t="str">
        <f>VLOOKUP(B1789,辅助信息!E:I,3,FALSE)</f>
        <v>（商投建工达州中医药科技园-4工区-11号楼）达州市通川区达州中医药职业学院犀牛大道北段</v>
      </c>
      <c r="J1789" s="107" t="str">
        <f>VLOOKUP(B1789,辅助信息!E:I,4,FALSE)</f>
        <v>张扬</v>
      </c>
      <c r="K1789" s="107">
        <f>VLOOKUP(J1789,辅助信息!H:I,2,FALSE)</f>
        <v>18381904567</v>
      </c>
      <c r="L1789" s="109" t="str">
        <f>VLOOKUP(B1789,辅助信息!E:J,6,FALSE)</f>
        <v>控制炉批号！多了现场不收！,优先安排达钢,提前联系到场规格及数量</v>
      </c>
      <c r="M1789" s="79">
        <v>45822</v>
      </c>
      <c r="O1789" s="49">
        <f ca="1" t="shared" si="103"/>
        <v>0</v>
      </c>
      <c r="P1789" s="49">
        <f ca="1" t="shared" si="104"/>
        <v>14</v>
      </c>
      <c r="Q1789" s="50" t="str">
        <f>VLOOKUP(B1789,辅助信息!E:M,9,FALSE)</f>
        <v>ZTWM-CDGS-XS-2024-0134-商投建工达州中医药科技成果示范园项目</v>
      </c>
      <c r="R1789" s="50" t="str">
        <f>_xlfn._xlws.FILTER(辅助信息!D:D,辅助信息!E:E=B1789)</f>
        <v>商投建工达州中医药科技园</v>
      </c>
    </row>
    <row r="1790" hidden="1" spans="2:18">
      <c r="B1790" s="28" t="s">
        <v>147</v>
      </c>
      <c r="C1790" s="58">
        <v>45820</v>
      </c>
      <c r="D1790" s="107" t="str">
        <f>VLOOKUP(B1790,辅助信息!E:K,7,FALSE)</f>
        <v>JWDDCD2025052800131</v>
      </c>
      <c r="E1790" s="107" t="str">
        <f>VLOOKUP(F1790,辅助信息!A:B,2,FALSE)</f>
        <v>螺纹钢</v>
      </c>
      <c r="F1790" s="28" t="s">
        <v>18</v>
      </c>
      <c r="G1790" s="24">
        <v>15</v>
      </c>
      <c r="H1790" s="108" t="str">
        <f>_xlfn.XLOOKUP(C1790&amp;F1790&amp;I1790&amp;J1790,'[1]2025年已发货'!$F:$F&amp;'[1]2025年已发货'!$C:$C&amp;'[1]2025年已发货'!$G:$G&amp;'[1]2025年已发货'!$H:$H,'[1]2025年已发货'!$E:$E,"未发货")</f>
        <v>未发货</v>
      </c>
      <c r="I1790" s="107" t="str">
        <f>VLOOKUP(B1790,辅助信息!E:I,3,FALSE)</f>
        <v>（商投建工达州中医药科技园-4工区-11号楼）达州市通川区达州中医药职业学院犀牛大道北段</v>
      </c>
      <c r="J1790" s="107" t="str">
        <f>VLOOKUP(B1790,辅助信息!E:I,4,FALSE)</f>
        <v>张扬</v>
      </c>
      <c r="K1790" s="107">
        <f>VLOOKUP(J1790,辅助信息!H:I,2,FALSE)</f>
        <v>18381904567</v>
      </c>
      <c r="L1790" s="109" t="str">
        <f>VLOOKUP(B1790,辅助信息!E:J,6,FALSE)</f>
        <v>控制炉批号！多了现场不收！,优先安排达钢,提前联系到场规格及数量</v>
      </c>
      <c r="M1790" s="79">
        <v>45822</v>
      </c>
      <c r="O1790" s="49">
        <f ca="1" t="shared" si="103"/>
        <v>0</v>
      </c>
      <c r="P1790" s="49">
        <f ca="1" t="shared" si="104"/>
        <v>14</v>
      </c>
      <c r="Q1790" s="50" t="str">
        <f>VLOOKUP(B1790,辅助信息!E:M,9,FALSE)</f>
        <v>ZTWM-CDGS-XS-2024-0134-商投建工达州中医药科技成果示范园项目</v>
      </c>
      <c r="R1790" s="50" t="str">
        <f>_xlfn._xlws.FILTER(辅助信息!D:D,辅助信息!E:E=B1790)</f>
        <v>商投建工达州中医药科技园</v>
      </c>
    </row>
    <row r="1791" hidden="1" spans="2:17">
      <c r="B1791" s="28" t="s">
        <v>163</v>
      </c>
      <c r="C1791" s="58">
        <v>45820</v>
      </c>
      <c r="D1791" s="107" t="str">
        <f>VLOOKUP(B1791,辅助信息!E:K,7,FALSE)</f>
        <v>JWDDCD2025052800131</v>
      </c>
      <c r="E1791" s="107" t="str">
        <f>VLOOKUP(F1791,辅助信息!A:B,2,FALSE)</f>
        <v>盘螺</v>
      </c>
      <c r="F1791" s="28" t="s">
        <v>40</v>
      </c>
      <c r="G1791" s="24">
        <v>18</v>
      </c>
      <c r="H1791" s="108" t="str">
        <f>_xlfn.XLOOKUP(C1791&amp;F1791&amp;I1791&amp;J1791,'[1]2025年已发货'!$F:$F&amp;'[1]2025年已发货'!$C:$C&amp;'[1]2025年已发货'!$G:$G&amp;'[1]2025年已发货'!$H:$H,'[1]2025年已发货'!$E:$E,"未发货")</f>
        <v>未发货</v>
      </c>
      <c r="I1791" s="107" t="str">
        <f>VLOOKUP(B1791,辅助信息!E:I,3,FALSE)</f>
        <v>（商投建工达州中医药科技园-4工区-9号楼）达州市通川区达州中医药职业学院犀牛大道北段</v>
      </c>
      <c r="J1791" s="107" t="str">
        <f>VLOOKUP(B1791,辅助信息!E:I,4,FALSE)</f>
        <v>张扬</v>
      </c>
      <c r="K1791" s="107">
        <f>VLOOKUP(J1791,辅助信息!H:I,2,FALSE)</f>
        <v>18381904567</v>
      </c>
      <c r="L1791" s="109" t="str">
        <f>VLOOKUP(B1791,辅助信息!E:J,6,FALSE)</f>
        <v>控制炉批号！多了现场不收！,优先安排达钢,提前联系到场规格及数量</v>
      </c>
      <c r="M1791" s="79">
        <v>45822</v>
      </c>
      <c r="O1791" s="49">
        <f ca="1" t="shared" ref="O1791:O1798" si="105">IF(OR(M1791="",N1791&lt;&gt;""),"",MAX(M1791-TODAY(),0))</f>
        <v>0</v>
      </c>
      <c r="P1791" s="49">
        <f ca="1" t="shared" ref="P1791:P1798" si="106">IF(M1791="","",IF(N1791&lt;&gt;"",MAX(N1791-M1791,0),IF(TODAY()&gt;M1791,TODAY()-M1791,0)))</f>
        <v>14</v>
      </c>
      <c r="Q1791" s="50" t="str">
        <f>VLOOKUP(B1791,辅助信息!E:M,9,FALSE)</f>
        <v>ZTWM-CDGS-XS-2024-0134-商投建工达州中医药科技成果示范园项目</v>
      </c>
    </row>
    <row r="1792" hidden="1" spans="2:17">
      <c r="B1792" s="28" t="s">
        <v>163</v>
      </c>
      <c r="C1792" s="58">
        <v>45820</v>
      </c>
      <c r="D1792" s="107" t="str">
        <f>VLOOKUP(B1792,辅助信息!E:K,7,FALSE)</f>
        <v>JWDDCD2025052800131</v>
      </c>
      <c r="E1792" s="107" t="str">
        <f>VLOOKUP(F1792,辅助信息!A:B,2,FALSE)</f>
        <v>盘螺</v>
      </c>
      <c r="F1792" s="28" t="s">
        <v>41</v>
      </c>
      <c r="G1792" s="24">
        <v>12</v>
      </c>
      <c r="H1792" s="108">
        <f>_xlfn.XLOOKUP(C1792&amp;F1792&amp;I1792&amp;J1792,'[1]2025年已发货'!$F:$F&amp;'[1]2025年已发货'!$C:$C&amp;'[1]2025年已发货'!$G:$G&amp;'[1]2025年已发货'!$H:$H,'[1]2025年已发货'!$E:$E,"未发货")</f>
        <v>12</v>
      </c>
      <c r="I1792" s="107" t="str">
        <f>VLOOKUP(B1792,辅助信息!E:I,3,FALSE)</f>
        <v>（商投建工达州中医药科技园-4工区-9号楼）达州市通川区达州中医药职业学院犀牛大道北段</v>
      </c>
      <c r="J1792" s="107" t="str">
        <f>VLOOKUP(B1792,辅助信息!E:I,4,FALSE)</f>
        <v>张扬</v>
      </c>
      <c r="K1792" s="107">
        <f>VLOOKUP(J1792,辅助信息!H:I,2,FALSE)</f>
        <v>18381904567</v>
      </c>
      <c r="L1792" s="109" t="str">
        <f>VLOOKUP(B1792,辅助信息!E:J,6,FALSE)</f>
        <v>控制炉批号！多了现场不收！,优先安排达钢,提前联系到场规格及数量</v>
      </c>
      <c r="M1792" s="79">
        <v>45822</v>
      </c>
      <c r="O1792" s="49">
        <f ca="1" t="shared" si="105"/>
        <v>0</v>
      </c>
      <c r="P1792" s="49">
        <f ca="1" t="shared" si="106"/>
        <v>14</v>
      </c>
      <c r="Q1792" s="50" t="str">
        <f>VLOOKUP(B1792,辅助信息!E:M,9,FALSE)</f>
        <v>ZTWM-CDGS-XS-2024-0134-商投建工达州中医药科技成果示范园项目</v>
      </c>
    </row>
    <row r="1793" hidden="1" spans="2:17">
      <c r="B1793" s="28" t="s">
        <v>163</v>
      </c>
      <c r="C1793" s="58">
        <v>45820</v>
      </c>
      <c r="D1793" s="107" t="str">
        <f>VLOOKUP(B1793,辅助信息!E:K,7,FALSE)</f>
        <v>JWDDCD2025052800131</v>
      </c>
      <c r="E1793" s="107" t="str">
        <f>VLOOKUP(F1793,辅助信息!A:B,2,FALSE)</f>
        <v>螺纹钢</v>
      </c>
      <c r="F1793" s="28" t="s">
        <v>27</v>
      </c>
      <c r="G1793" s="24">
        <v>6</v>
      </c>
      <c r="H1793" s="108">
        <f>_xlfn.XLOOKUP(C1793&amp;F1793&amp;I1793&amp;J1793,'[1]2025年已发货'!$F:$F&amp;'[1]2025年已发货'!$C:$C&amp;'[1]2025年已发货'!$G:$G&amp;'[1]2025年已发货'!$H:$H,'[1]2025年已发货'!$E:$E,"未发货")</f>
        <v>6</v>
      </c>
      <c r="I1793" s="107" t="str">
        <f>VLOOKUP(B1793,辅助信息!E:I,3,FALSE)</f>
        <v>（商投建工达州中医药科技园-4工区-9号楼）达州市通川区达州中医药职业学院犀牛大道北段</v>
      </c>
      <c r="J1793" s="107" t="str">
        <f>VLOOKUP(B1793,辅助信息!E:I,4,FALSE)</f>
        <v>张扬</v>
      </c>
      <c r="K1793" s="107">
        <f>VLOOKUP(J1793,辅助信息!H:I,2,FALSE)</f>
        <v>18381904567</v>
      </c>
      <c r="L1793" s="109" t="str">
        <f>VLOOKUP(B1793,辅助信息!E:J,6,FALSE)</f>
        <v>控制炉批号！多了现场不收！,优先安排达钢,提前联系到场规格及数量</v>
      </c>
      <c r="M1793" s="79">
        <v>45822</v>
      </c>
      <c r="O1793" s="49">
        <f ca="1" t="shared" si="105"/>
        <v>0</v>
      </c>
      <c r="P1793" s="49">
        <f ca="1" t="shared" si="106"/>
        <v>14</v>
      </c>
      <c r="Q1793" s="50" t="str">
        <f>VLOOKUP(B1793,辅助信息!E:M,9,FALSE)</f>
        <v>ZTWM-CDGS-XS-2024-0134-商投建工达州中医药科技成果示范园项目</v>
      </c>
    </row>
    <row r="1794" hidden="1" spans="2:17">
      <c r="B1794" s="28" t="s">
        <v>163</v>
      </c>
      <c r="C1794" s="58">
        <v>45820</v>
      </c>
      <c r="D1794" s="107" t="str">
        <f>VLOOKUP(B1794,辅助信息!E:K,7,FALSE)</f>
        <v>JWDDCD2025052800131</v>
      </c>
      <c r="E1794" s="107" t="str">
        <f>VLOOKUP(F1794,辅助信息!A:B,2,FALSE)</f>
        <v>螺纹钢</v>
      </c>
      <c r="F1794" s="28" t="s">
        <v>32</v>
      </c>
      <c r="G1794" s="24">
        <v>6</v>
      </c>
      <c r="H1794" s="108" t="str">
        <f>_xlfn.XLOOKUP(C1794&amp;F1794&amp;I1794&amp;J1794,'[1]2025年已发货'!$F:$F&amp;'[1]2025年已发货'!$C:$C&amp;'[1]2025年已发货'!$G:$G&amp;'[1]2025年已发货'!$H:$H,'[1]2025年已发货'!$E:$E,"未发货")</f>
        <v>未发货</v>
      </c>
      <c r="I1794" s="107" t="str">
        <f>VLOOKUP(B1794,辅助信息!E:I,3,FALSE)</f>
        <v>（商投建工达州中医药科技园-4工区-9号楼）达州市通川区达州中医药职业学院犀牛大道北段</v>
      </c>
      <c r="J1794" s="107" t="str">
        <f>VLOOKUP(B1794,辅助信息!E:I,4,FALSE)</f>
        <v>张扬</v>
      </c>
      <c r="K1794" s="107">
        <f>VLOOKUP(J1794,辅助信息!H:I,2,FALSE)</f>
        <v>18381904567</v>
      </c>
      <c r="L1794" s="109" t="str">
        <f>VLOOKUP(B1794,辅助信息!E:J,6,FALSE)</f>
        <v>控制炉批号！多了现场不收！,优先安排达钢,提前联系到场规格及数量</v>
      </c>
      <c r="M1794" s="79">
        <v>45822</v>
      </c>
      <c r="O1794" s="49">
        <f ca="1" t="shared" si="105"/>
        <v>0</v>
      </c>
      <c r="P1794" s="49">
        <f ca="1" t="shared" si="106"/>
        <v>14</v>
      </c>
      <c r="Q1794" s="50" t="str">
        <f>VLOOKUP(B1794,辅助信息!E:M,9,FALSE)</f>
        <v>ZTWM-CDGS-XS-2024-0134-商投建工达州中医药科技成果示范园项目</v>
      </c>
    </row>
    <row r="1795" hidden="1" spans="2:17">
      <c r="B1795" s="28" t="s">
        <v>163</v>
      </c>
      <c r="C1795" s="58">
        <v>45820</v>
      </c>
      <c r="D1795" s="107" t="str">
        <f>VLOOKUP(B1795,辅助信息!E:K,7,FALSE)</f>
        <v>JWDDCD2025052800131</v>
      </c>
      <c r="E1795" s="107" t="str">
        <f>VLOOKUP(F1795,辅助信息!A:B,2,FALSE)</f>
        <v>螺纹钢</v>
      </c>
      <c r="F1795" s="28" t="s">
        <v>30</v>
      </c>
      <c r="G1795" s="24">
        <v>6</v>
      </c>
      <c r="H1795" s="108" t="str">
        <f>_xlfn.XLOOKUP(C1795&amp;F1795&amp;I1795&amp;J1795,'[1]2025年已发货'!$F:$F&amp;'[1]2025年已发货'!$C:$C&amp;'[1]2025年已发货'!$G:$G&amp;'[1]2025年已发货'!$H:$H,'[1]2025年已发货'!$E:$E,"未发货")</f>
        <v>未发货</v>
      </c>
      <c r="I1795" s="107" t="str">
        <f>VLOOKUP(B1795,辅助信息!E:I,3,FALSE)</f>
        <v>（商投建工达州中医药科技园-4工区-9号楼）达州市通川区达州中医药职业学院犀牛大道北段</v>
      </c>
      <c r="J1795" s="107" t="str">
        <f>VLOOKUP(B1795,辅助信息!E:I,4,FALSE)</f>
        <v>张扬</v>
      </c>
      <c r="K1795" s="107">
        <f>VLOOKUP(J1795,辅助信息!H:I,2,FALSE)</f>
        <v>18381904567</v>
      </c>
      <c r="L1795" s="109" t="str">
        <f>VLOOKUP(B1795,辅助信息!E:J,6,FALSE)</f>
        <v>控制炉批号！多了现场不收！,优先安排达钢,提前联系到场规格及数量</v>
      </c>
      <c r="M1795" s="79">
        <v>45822</v>
      </c>
      <c r="O1795" s="49">
        <f ca="1" t="shared" si="105"/>
        <v>0</v>
      </c>
      <c r="P1795" s="49">
        <f ca="1" t="shared" si="106"/>
        <v>14</v>
      </c>
      <c r="Q1795" s="50" t="str">
        <f>VLOOKUP(B1795,辅助信息!E:M,9,FALSE)</f>
        <v>ZTWM-CDGS-XS-2024-0134-商投建工达州中医药科技成果示范园项目</v>
      </c>
    </row>
    <row r="1796" hidden="1" spans="2:17">
      <c r="B1796" s="28" t="s">
        <v>163</v>
      </c>
      <c r="C1796" s="58">
        <v>45820</v>
      </c>
      <c r="D1796" s="107" t="str">
        <f>VLOOKUP(B1796,辅助信息!E:K,7,FALSE)</f>
        <v>JWDDCD2025052800131</v>
      </c>
      <c r="E1796" s="107" t="str">
        <f>VLOOKUP(F1796,辅助信息!A:B,2,FALSE)</f>
        <v>螺纹钢</v>
      </c>
      <c r="F1796" s="28" t="s">
        <v>33</v>
      </c>
      <c r="G1796" s="24">
        <v>39</v>
      </c>
      <c r="H1796" s="108">
        <f>_xlfn.XLOOKUP(C1796&amp;F1796&amp;I1796&amp;J1796,'[1]2025年已发货'!$F:$F&amp;'[1]2025年已发货'!$C:$C&amp;'[1]2025年已发货'!$G:$G&amp;'[1]2025年已发货'!$H:$H,'[1]2025年已发货'!$E:$E,"未发货")</f>
        <v>39</v>
      </c>
      <c r="I1796" s="107" t="str">
        <f>VLOOKUP(B1796,辅助信息!E:I,3,FALSE)</f>
        <v>（商投建工达州中医药科技园-4工区-9号楼）达州市通川区达州中医药职业学院犀牛大道北段</v>
      </c>
      <c r="J1796" s="107" t="str">
        <f>VLOOKUP(B1796,辅助信息!E:I,4,FALSE)</f>
        <v>张扬</v>
      </c>
      <c r="K1796" s="107">
        <f>VLOOKUP(J1796,辅助信息!H:I,2,FALSE)</f>
        <v>18381904567</v>
      </c>
      <c r="L1796" s="109" t="str">
        <f>VLOOKUP(B1796,辅助信息!E:J,6,FALSE)</f>
        <v>控制炉批号！多了现场不收！,优先安排达钢,提前联系到场规格及数量</v>
      </c>
      <c r="M1796" s="79">
        <v>45822</v>
      </c>
      <c r="O1796" s="49">
        <f ca="1" t="shared" si="105"/>
        <v>0</v>
      </c>
      <c r="P1796" s="49">
        <f ca="1" t="shared" si="106"/>
        <v>14</v>
      </c>
      <c r="Q1796" s="50" t="str">
        <f>VLOOKUP(B1796,辅助信息!E:M,9,FALSE)</f>
        <v>ZTWM-CDGS-XS-2024-0134-商投建工达州中医药科技成果示范园项目</v>
      </c>
    </row>
    <row r="1797" hidden="1" spans="2:17">
      <c r="B1797" s="28" t="s">
        <v>163</v>
      </c>
      <c r="C1797" s="58">
        <v>45820</v>
      </c>
      <c r="D1797" s="107" t="str">
        <f>VLOOKUP(B1797,辅助信息!E:K,7,FALSE)</f>
        <v>JWDDCD2025052800131</v>
      </c>
      <c r="E1797" s="107" t="str">
        <f>VLOOKUP(F1797,辅助信息!A:B,2,FALSE)</f>
        <v>螺纹钢</v>
      </c>
      <c r="F1797" s="28" t="s">
        <v>28</v>
      </c>
      <c r="G1797" s="24">
        <v>24</v>
      </c>
      <c r="H1797" s="108">
        <f>_xlfn.XLOOKUP(C1797&amp;F1797&amp;I1797&amp;J1797,'[1]2025年已发货'!$F:$F&amp;'[1]2025年已发货'!$C:$C&amp;'[1]2025年已发货'!$G:$G&amp;'[1]2025年已发货'!$H:$H,'[1]2025年已发货'!$E:$E,"未发货")</f>
        <v>24</v>
      </c>
      <c r="I1797" s="107" t="str">
        <f>VLOOKUP(B1797,辅助信息!E:I,3,FALSE)</f>
        <v>（商投建工达州中医药科技园-4工区-9号楼）达州市通川区达州中医药职业学院犀牛大道北段</v>
      </c>
      <c r="J1797" s="107" t="str">
        <f>VLOOKUP(B1797,辅助信息!E:I,4,FALSE)</f>
        <v>张扬</v>
      </c>
      <c r="K1797" s="107">
        <f>VLOOKUP(J1797,辅助信息!H:I,2,FALSE)</f>
        <v>18381904567</v>
      </c>
      <c r="L1797" s="109" t="str">
        <f>VLOOKUP(B1797,辅助信息!E:J,6,FALSE)</f>
        <v>控制炉批号！多了现场不收！,优先安排达钢,提前联系到场规格及数量</v>
      </c>
      <c r="M1797" s="79">
        <v>45822</v>
      </c>
      <c r="O1797" s="49">
        <f ca="1" t="shared" si="105"/>
        <v>0</v>
      </c>
      <c r="P1797" s="49">
        <f ca="1" t="shared" si="106"/>
        <v>14</v>
      </c>
      <c r="Q1797" s="50" t="str">
        <f>VLOOKUP(B1797,辅助信息!E:M,9,FALSE)</f>
        <v>ZTWM-CDGS-XS-2024-0134-商投建工达州中医药科技成果示范园项目</v>
      </c>
    </row>
    <row r="1798" hidden="1" spans="2:17">
      <c r="B1798" s="28" t="s">
        <v>163</v>
      </c>
      <c r="C1798" s="58">
        <v>45820</v>
      </c>
      <c r="D1798" s="107" t="str">
        <f>VLOOKUP(B1798,辅助信息!E:K,7,FALSE)</f>
        <v>JWDDCD2025052800131</v>
      </c>
      <c r="E1798" s="107" t="str">
        <f>VLOOKUP(F1798,辅助信息!A:B,2,FALSE)</f>
        <v>螺纹钢</v>
      </c>
      <c r="F1798" s="28" t="s">
        <v>18</v>
      </c>
      <c r="G1798" s="24">
        <v>21</v>
      </c>
      <c r="H1798" s="108">
        <f>_xlfn.XLOOKUP(C1798&amp;F1798&amp;I1798&amp;J1798,'[1]2025年已发货'!$F:$F&amp;'[1]2025年已发货'!$C:$C&amp;'[1]2025年已发货'!$G:$G&amp;'[1]2025年已发货'!$H:$H,'[1]2025年已发货'!$E:$E,"未发货")</f>
        <v>21</v>
      </c>
      <c r="I1798" s="107" t="str">
        <f>VLOOKUP(B1798,辅助信息!E:I,3,FALSE)</f>
        <v>（商投建工达州中医药科技园-4工区-9号楼）达州市通川区达州中医药职业学院犀牛大道北段</v>
      </c>
      <c r="J1798" s="107" t="str">
        <f>VLOOKUP(B1798,辅助信息!E:I,4,FALSE)</f>
        <v>张扬</v>
      </c>
      <c r="K1798" s="107">
        <f>VLOOKUP(J1798,辅助信息!H:I,2,FALSE)</f>
        <v>18381904567</v>
      </c>
      <c r="L1798" s="109" t="str">
        <f>VLOOKUP(B1798,辅助信息!E:J,6,FALSE)</f>
        <v>控制炉批号！多了现场不收！,优先安排达钢,提前联系到场规格及数量</v>
      </c>
      <c r="M1798" s="79">
        <v>45822</v>
      </c>
      <c r="O1798" s="49">
        <f ca="1" t="shared" si="105"/>
        <v>0</v>
      </c>
      <c r="P1798" s="49">
        <f ca="1" t="shared" si="106"/>
        <v>14</v>
      </c>
      <c r="Q1798" s="50" t="str">
        <f>VLOOKUP(B1798,辅助信息!E:M,9,FALSE)</f>
        <v>ZTWM-CDGS-XS-2024-0134-商投建工达州中医药科技成果示范园项目</v>
      </c>
    </row>
    <row r="1799" hidden="1" spans="1:17">
      <c r="A1799" s="70" t="s">
        <v>164</v>
      </c>
      <c r="B1799" s="28" t="s">
        <v>81</v>
      </c>
      <c r="C1799" s="58">
        <v>45820</v>
      </c>
      <c r="D1799" s="107" t="str">
        <f>VLOOKUP(B1799,辅助信息!E:K,7,FALSE)</f>
        <v>JWDDCD2025060900080</v>
      </c>
      <c r="E1799" s="107" t="str">
        <f>VLOOKUP(F1799,辅助信息!A:B,2,FALSE)</f>
        <v>盘螺</v>
      </c>
      <c r="F1799" s="28" t="s">
        <v>40</v>
      </c>
      <c r="G1799" s="24">
        <v>19</v>
      </c>
      <c r="H1799" s="108"/>
      <c r="I1799" s="107" t="str">
        <f>VLOOKUP(B1799,辅助信息!E:I,3,FALSE)</f>
        <v>（华西简阳西城嘉苑）四川省成都市简阳市简城街道高屋村</v>
      </c>
      <c r="J1799" s="107" t="str">
        <f>VLOOKUP(B1799,辅助信息!E:I,4,FALSE)</f>
        <v>张瀚镭</v>
      </c>
      <c r="K1799" s="107">
        <f>VLOOKUP(J1799,辅助信息!H:I,2,FALSE)</f>
        <v>15884666220</v>
      </c>
      <c r="L1799" s="109" t="str">
        <f>VLOOKUP(B1799,辅助信息!E:J,6,FALSE)</f>
        <v>优先威钢发货,我方卸车,新老国标钢厂不加价可直发，因陕钢多次出现磅差，项目拒绝使用</v>
      </c>
      <c r="M1799" s="79">
        <v>45822</v>
      </c>
      <c r="O1799" s="49">
        <f ca="1" t="shared" ref="O1799:O1811" si="107">IF(OR(M1799="",N1799&lt;&gt;""),"",MAX(M1799-TODAY(),0))</f>
        <v>0</v>
      </c>
      <c r="P1799" s="49">
        <f ca="1" t="shared" ref="P1799:P1811" si="108">IF(M1799="","",IF(N1799&lt;&gt;"",MAX(N1799-M1799,0),IF(TODAY()&gt;M1799,TODAY()-M1799,0)))</f>
        <v>14</v>
      </c>
      <c r="Q1799" s="50" t="str">
        <f>VLOOKUP(B1799,辅助信息!E:M,9,FALSE)</f>
        <v>ZTWM-CDGS-XS-2024-0030-华西集采-简州大道</v>
      </c>
    </row>
    <row r="1800" hidden="1" spans="1:17">
      <c r="A1800" s="70"/>
      <c r="B1800" s="28" t="s">
        <v>81</v>
      </c>
      <c r="C1800" s="58">
        <v>45820</v>
      </c>
      <c r="D1800" s="107" t="str">
        <f>VLOOKUP(B1800,辅助信息!E:K,7,FALSE)</f>
        <v>JWDDCD2025060900080</v>
      </c>
      <c r="E1800" s="107" t="str">
        <f>VLOOKUP(F1800,辅助信息!A:B,2,FALSE)</f>
        <v>盘螺</v>
      </c>
      <c r="F1800" s="28" t="s">
        <v>41</v>
      </c>
      <c r="G1800" s="24">
        <v>185</v>
      </c>
      <c r="H1800" s="108"/>
      <c r="I1800" s="107" t="str">
        <f>VLOOKUP(B1800,辅助信息!E:I,3,FALSE)</f>
        <v>（华西简阳西城嘉苑）四川省成都市简阳市简城街道高屋村</v>
      </c>
      <c r="J1800" s="107" t="str">
        <f>VLOOKUP(B1800,辅助信息!E:I,4,FALSE)</f>
        <v>张瀚镭</v>
      </c>
      <c r="K1800" s="107">
        <f>VLOOKUP(J1800,辅助信息!H:I,2,FALSE)</f>
        <v>15884666220</v>
      </c>
      <c r="L1800" s="109" t="str">
        <f>VLOOKUP(B1800,辅助信息!E:J,6,FALSE)</f>
        <v>优先威钢发货,我方卸车,新老国标钢厂不加价可直发，因陕钢多次出现磅差，项目拒绝使用</v>
      </c>
      <c r="M1800" s="79">
        <v>45822</v>
      </c>
      <c r="O1800" s="49">
        <f ca="1" t="shared" si="107"/>
        <v>0</v>
      </c>
      <c r="P1800" s="49">
        <f ca="1" t="shared" si="108"/>
        <v>14</v>
      </c>
      <c r="Q1800" s="50" t="str">
        <f>VLOOKUP(B1800,辅助信息!E:M,9,FALSE)</f>
        <v>ZTWM-CDGS-XS-2024-0030-华西集采-简州大道</v>
      </c>
    </row>
    <row r="1801" hidden="1" spans="1:17">
      <c r="A1801" s="70"/>
      <c r="B1801" s="28" t="s">
        <v>81</v>
      </c>
      <c r="C1801" s="58">
        <v>45820</v>
      </c>
      <c r="D1801" s="107" t="str">
        <f>VLOOKUP(B1801,辅助信息!E:K,7,FALSE)</f>
        <v>JWDDCD2025060900080</v>
      </c>
      <c r="E1801" s="107" t="str">
        <f>VLOOKUP(F1801,辅助信息!A:B,2,FALSE)</f>
        <v>盘螺</v>
      </c>
      <c r="F1801" s="28" t="s">
        <v>26</v>
      </c>
      <c r="G1801" s="24">
        <v>53</v>
      </c>
      <c r="H1801" s="108">
        <v>36</v>
      </c>
      <c r="I1801" s="107" t="str">
        <f>VLOOKUP(B1801,辅助信息!E:I,3,FALSE)</f>
        <v>（华西简阳西城嘉苑）四川省成都市简阳市简城街道高屋村</v>
      </c>
      <c r="J1801" s="107" t="str">
        <f>VLOOKUP(B1801,辅助信息!E:I,4,FALSE)</f>
        <v>张瀚镭</v>
      </c>
      <c r="K1801" s="107">
        <f>VLOOKUP(J1801,辅助信息!H:I,2,FALSE)</f>
        <v>15884666220</v>
      </c>
      <c r="L1801" s="109" t="str">
        <f>VLOOKUP(B1801,辅助信息!E:J,6,FALSE)</f>
        <v>优先威钢发货,我方卸车,新老国标钢厂不加价可直发，因陕钢多次出现磅差，项目拒绝使用</v>
      </c>
      <c r="M1801" s="79">
        <v>45822</v>
      </c>
      <c r="O1801" s="49">
        <f ca="1" t="shared" si="107"/>
        <v>0</v>
      </c>
      <c r="P1801" s="49">
        <f ca="1" t="shared" si="108"/>
        <v>14</v>
      </c>
      <c r="Q1801" s="50" t="str">
        <f>VLOOKUP(B1801,辅助信息!E:M,9,FALSE)</f>
        <v>ZTWM-CDGS-XS-2024-0030-华西集采-简州大道</v>
      </c>
    </row>
    <row r="1802" hidden="1" spans="2:17">
      <c r="B1802" s="28" t="s">
        <v>81</v>
      </c>
      <c r="C1802" s="58">
        <v>45820</v>
      </c>
      <c r="D1802" s="107" t="str">
        <f>VLOOKUP(B1802,辅助信息!E:K,7,FALSE)</f>
        <v>JWDDCD2025060900080</v>
      </c>
      <c r="E1802" s="107" t="str">
        <f>VLOOKUP(F1802,辅助信息!A:B,2,FALSE)</f>
        <v>螺纹钢</v>
      </c>
      <c r="F1802" s="28" t="s">
        <v>19</v>
      </c>
      <c r="G1802" s="24">
        <v>8</v>
      </c>
      <c r="H1802" s="108">
        <v>8</v>
      </c>
      <c r="I1802" s="107" t="str">
        <f>VLOOKUP(B1802,辅助信息!E:I,3,FALSE)</f>
        <v>（华西简阳西城嘉苑）四川省成都市简阳市简城街道高屋村</v>
      </c>
      <c r="J1802" s="107" t="str">
        <f>VLOOKUP(B1802,辅助信息!E:I,4,FALSE)</f>
        <v>张瀚镭</v>
      </c>
      <c r="K1802" s="107">
        <f>VLOOKUP(J1802,辅助信息!H:I,2,FALSE)</f>
        <v>15884666220</v>
      </c>
      <c r="L1802" s="109" t="str">
        <f>VLOOKUP(B1802,辅助信息!E:J,6,FALSE)</f>
        <v>优先威钢发货,我方卸车,新老国标钢厂不加价可直发，因陕钢多次出现磅差，项目拒绝使用</v>
      </c>
      <c r="M1802" s="79">
        <v>45822</v>
      </c>
      <c r="O1802" s="49">
        <f ca="1" t="shared" si="107"/>
        <v>0</v>
      </c>
      <c r="P1802" s="49">
        <f ca="1" t="shared" si="108"/>
        <v>14</v>
      </c>
      <c r="Q1802" s="50" t="str">
        <f>VLOOKUP(B1802,辅助信息!E:M,9,FALSE)</f>
        <v>ZTWM-CDGS-XS-2024-0030-华西集采-简州大道</v>
      </c>
    </row>
    <row r="1803" hidden="1" spans="2:17">
      <c r="B1803" s="28" t="s">
        <v>81</v>
      </c>
      <c r="C1803" s="58">
        <v>45820</v>
      </c>
      <c r="D1803" s="107" t="str">
        <f>VLOOKUP(B1803,辅助信息!E:K,7,FALSE)</f>
        <v>JWDDCD2025060900080</v>
      </c>
      <c r="E1803" s="107" t="str">
        <f>VLOOKUP(F1803,辅助信息!A:B,2,FALSE)</f>
        <v>螺纹钢</v>
      </c>
      <c r="F1803" s="28" t="s">
        <v>32</v>
      </c>
      <c r="G1803" s="24">
        <v>10</v>
      </c>
      <c r="H1803" s="108">
        <v>10</v>
      </c>
      <c r="I1803" s="107" t="str">
        <f>VLOOKUP(B1803,辅助信息!E:I,3,FALSE)</f>
        <v>（华西简阳西城嘉苑）四川省成都市简阳市简城街道高屋村</v>
      </c>
      <c r="J1803" s="107" t="str">
        <f>VLOOKUP(B1803,辅助信息!E:I,4,FALSE)</f>
        <v>张瀚镭</v>
      </c>
      <c r="K1803" s="107">
        <f>VLOOKUP(J1803,辅助信息!H:I,2,FALSE)</f>
        <v>15884666220</v>
      </c>
      <c r="L1803" s="109" t="str">
        <f>VLOOKUP(B1803,辅助信息!E:J,6,FALSE)</f>
        <v>优先威钢发货,我方卸车,新老国标钢厂不加价可直发，因陕钢多次出现磅差，项目拒绝使用</v>
      </c>
      <c r="M1803" s="79">
        <v>45822</v>
      </c>
      <c r="O1803" s="49">
        <f ca="1" t="shared" si="107"/>
        <v>0</v>
      </c>
      <c r="P1803" s="49">
        <f ca="1" t="shared" si="108"/>
        <v>14</v>
      </c>
      <c r="Q1803" s="50" t="str">
        <f>VLOOKUP(B1803,辅助信息!E:M,9,FALSE)</f>
        <v>ZTWM-CDGS-XS-2024-0030-华西集采-简州大道</v>
      </c>
    </row>
    <row r="1804" hidden="1" spans="2:17">
      <c r="B1804" s="28" t="s">
        <v>81</v>
      </c>
      <c r="C1804" s="58">
        <v>45820</v>
      </c>
      <c r="D1804" s="107" t="str">
        <f>VLOOKUP(B1804,辅助信息!E:K,7,FALSE)</f>
        <v>JWDDCD2025060900080</v>
      </c>
      <c r="E1804" s="107" t="str">
        <f>VLOOKUP(F1804,辅助信息!A:B,2,FALSE)</f>
        <v>螺纹钢</v>
      </c>
      <c r="F1804" s="28" t="s">
        <v>30</v>
      </c>
      <c r="G1804" s="24">
        <v>5</v>
      </c>
      <c r="H1804" s="108">
        <v>5</v>
      </c>
      <c r="I1804" s="107" t="str">
        <f>VLOOKUP(B1804,辅助信息!E:I,3,FALSE)</f>
        <v>（华西简阳西城嘉苑）四川省成都市简阳市简城街道高屋村</v>
      </c>
      <c r="J1804" s="107" t="str">
        <f>VLOOKUP(B1804,辅助信息!E:I,4,FALSE)</f>
        <v>张瀚镭</v>
      </c>
      <c r="K1804" s="107">
        <f>VLOOKUP(J1804,辅助信息!H:I,2,FALSE)</f>
        <v>15884666220</v>
      </c>
      <c r="L1804" s="109" t="str">
        <f>VLOOKUP(B1804,辅助信息!E:J,6,FALSE)</f>
        <v>优先威钢发货,我方卸车,新老国标钢厂不加价可直发，因陕钢多次出现磅差，项目拒绝使用</v>
      </c>
      <c r="M1804" s="79">
        <v>45822</v>
      </c>
      <c r="O1804" s="49">
        <f ca="1" t="shared" si="107"/>
        <v>0</v>
      </c>
      <c r="P1804" s="49">
        <f ca="1" t="shared" si="108"/>
        <v>14</v>
      </c>
      <c r="Q1804" s="50" t="str">
        <f>VLOOKUP(B1804,辅助信息!E:M,9,FALSE)</f>
        <v>ZTWM-CDGS-XS-2024-0030-华西集采-简州大道</v>
      </c>
    </row>
    <row r="1805" hidden="1" spans="2:17">
      <c r="B1805" s="28" t="s">
        <v>81</v>
      </c>
      <c r="C1805" s="58">
        <v>45820</v>
      </c>
      <c r="D1805" s="107" t="str">
        <f>VLOOKUP(B1805,辅助信息!E:K,7,FALSE)</f>
        <v>JWDDCD2025060900080</v>
      </c>
      <c r="E1805" s="107" t="str">
        <f>VLOOKUP(F1805,辅助信息!A:B,2,FALSE)</f>
        <v>螺纹钢</v>
      </c>
      <c r="F1805" s="28" t="s">
        <v>33</v>
      </c>
      <c r="G1805" s="24">
        <v>5</v>
      </c>
      <c r="H1805" s="108">
        <v>5</v>
      </c>
      <c r="I1805" s="107" t="str">
        <f>VLOOKUP(B1805,辅助信息!E:I,3,FALSE)</f>
        <v>（华西简阳西城嘉苑）四川省成都市简阳市简城街道高屋村</v>
      </c>
      <c r="J1805" s="107" t="str">
        <f>VLOOKUP(B1805,辅助信息!E:I,4,FALSE)</f>
        <v>张瀚镭</v>
      </c>
      <c r="K1805" s="107">
        <f>VLOOKUP(J1805,辅助信息!H:I,2,FALSE)</f>
        <v>15884666220</v>
      </c>
      <c r="L1805" s="109" t="str">
        <f>VLOOKUP(B1805,辅助信息!E:J,6,FALSE)</f>
        <v>优先威钢发货,我方卸车,新老国标钢厂不加价可直发，因陕钢多次出现磅差，项目拒绝使用</v>
      </c>
      <c r="M1805" s="79">
        <v>45822</v>
      </c>
      <c r="O1805" s="49">
        <f ca="1" t="shared" si="107"/>
        <v>0</v>
      </c>
      <c r="P1805" s="49">
        <f ca="1" t="shared" si="108"/>
        <v>14</v>
      </c>
      <c r="Q1805" s="50" t="str">
        <f>VLOOKUP(B1805,辅助信息!E:M,9,FALSE)</f>
        <v>ZTWM-CDGS-XS-2024-0030-华西集采-简州大道</v>
      </c>
    </row>
    <row r="1806" hidden="1" spans="1:17">
      <c r="A1806" s="70" t="s">
        <v>165</v>
      </c>
      <c r="B1806" s="28" t="s">
        <v>81</v>
      </c>
      <c r="C1806" s="58">
        <v>45820</v>
      </c>
      <c r="D1806" s="107" t="str">
        <f>VLOOKUP(B1806,辅助信息!E:K,7,FALSE)</f>
        <v>JWDDCD2025060900080</v>
      </c>
      <c r="E1806" s="107" t="str">
        <f>VLOOKUP(F1806,辅助信息!A:B,2,FALSE)</f>
        <v>螺纹钢</v>
      </c>
      <c r="F1806" s="28" t="s">
        <v>45</v>
      </c>
      <c r="G1806" s="24">
        <v>7.5</v>
      </c>
      <c r="H1806" s="108">
        <v>7.5</v>
      </c>
      <c r="I1806" s="107" t="str">
        <f>VLOOKUP(B1806,辅助信息!E:I,3,FALSE)</f>
        <v>（华西简阳西城嘉苑）四川省成都市简阳市简城街道高屋村</v>
      </c>
      <c r="J1806" s="107" t="str">
        <f>VLOOKUP(B1806,辅助信息!E:I,4,FALSE)</f>
        <v>张瀚镭</v>
      </c>
      <c r="K1806" s="107">
        <f>VLOOKUP(J1806,辅助信息!H:I,2,FALSE)</f>
        <v>15884666220</v>
      </c>
      <c r="L1806" s="109" t="str">
        <f>VLOOKUP(B1806,辅助信息!E:J,6,FALSE)</f>
        <v>优先威钢发货,我方卸车,新老国标钢厂不加价可直发，因陕钢多次出现磅差，项目拒绝使用</v>
      </c>
      <c r="M1806" s="79">
        <v>45822</v>
      </c>
      <c r="O1806" s="49">
        <f ca="1" t="shared" si="107"/>
        <v>0</v>
      </c>
      <c r="P1806" s="49">
        <f ca="1" t="shared" si="108"/>
        <v>14</v>
      </c>
      <c r="Q1806" s="50" t="str">
        <f>VLOOKUP(B1806,辅助信息!E:M,9,FALSE)</f>
        <v>ZTWM-CDGS-XS-2024-0030-华西集采-简州大道</v>
      </c>
    </row>
    <row r="1807" hidden="1" spans="1:17">
      <c r="A1807" s="70"/>
      <c r="B1807" s="28" t="s">
        <v>81</v>
      </c>
      <c r="C1807" s="58">
        <v>45820</v>
      </c>
      <c r="D1807" s="107" t="str">
        <f>VLOOKUP(B1807,辅助信息!E:K,7,FALSE)</f>
        <v>JWDDCD2025060900080</v>
      </c>
      <c r="E1807" s="107" t="str">
        <f>VLOOKUP(F1807,辅助信息!A:B,2,FALSE)</f>
        <v>螺纹钢</v>
      </c>
      <c r="F1807" s="28" t="s">
        <v>21</v>
      </c>
      <c r="G1807" s="24">
        <v>2.5</v>
      </c>
      <c r="H1807" s="108">
        <v>2.5</v>
      </c>
      <c r="I1807" s="107" t="str">
        <f>VLOOKUP(B1807,辅助信息!E:I,3,FALSE)</f>
        <v>（华西简阳西城嘉苑）四川省成都市简阳市简城街道高屋村</v>
      </c>
      <c r="J1807" s="107" t="str">
        <f>VLOOKUP(B1807,辅助信息!E:I,4,FALSE)</f>
        <v>张瀚镭</v>
      </c>
      <c r="K1807" s="107">
        <f>VLOOKUP(J1807,辅助信息!H:I,2,FALSE)</f>
        <v>15884666220</v>
      </c>
      <c r="L1807" s="109" t="str">
        <f>VLOOKUP(B1807,辅助信息!E:J,6,FALSE)</f>
        <v>优先威钢发货,我方卸车,新老国标钢厂不加价可直发，因陕钢多次出现磅差，项目拒绝使用</v>
      </c>
      <c r="M1807" s="79">
        <v>45822</v>
      </c>
      <c r="O1807" s="49">
        <f ca="1" t="shared" si="107"/>
        <v>0</v>
      </c>
      <c r="P1807" s="49">
        <f ca="1" t="shared" si="108"/>
        <v>14</v>
      </c>
      <c r="Q1807" s="50" t="str">
        <f>VLOOKUP(B1807,辅助信息!E:M,9,FALSE)</f>
        <v>ZTWM-CDGS-XS-2024-0030-华西集采-简州大道</v>
      </c>
    </row>
    <row r="1808" hidden="1" spans="1:17">
      <c r="A1808" s="70"/>
      <c r="B1808" s="28" t="s">
        <v>81</v>
      </c>
      <c r="C1808" s="58">
        <v>45820</v>
      </c>
      <c r="D1808" s="107" t="str">
        <f>VLOOKUP(B1808,辅助信息!E:K,7,FALSE)</f>
        <v>JWDDCD2025060900080</v>
      </c>
      <c r="E1808" s="107" t="str">
        <f>VLOOKUP(F1808,辅助信息!A:B,2,FALSE)</f>
        <v>螺纹钢</v>
      </c>
      <c r="F1808" s="28" t="s">
        <v>58</v>
      </c>
      <c r="G1808" s="24">
        <v>13.5</v>
      </c>
      <c r="H1808" s="108">
        <v>13.5</v>
      </c>
      <c r="I1808" s="107" t="str">
        <f>VLOOKUP(B1808,辅助信息!E:I,3,FALSE)</f>
        <v>（华西简阳西城嘉苑）四川省成都市简阳市简城街道高屋村</v>
      </c>
      <c r="J1808" s="107" t="str">
        <f>VLOOKUP(B1808,辅助信息!E:I,4,FALSE)</f>
        <v>张瀚镭</v>
      </c>
      <c r="K1808" s="107">
        <f>VLOOKUP(J1808,辅助信息!H:I,2,FALSE)</f>
        <v>15884666220</v>
      </c>
      <c r="L1808" s="109" t="str">
        <f>VLOOKUP(B1808,辅助信息!E:J,6,FALSE)</f>
        <v>优先威钢发货,我方卸车,新老国标钢厂不加价可直发，因陕钢多次出现磅差，项目拒绝使用</v>
      </c>
      <c r="M1808" s="79">
        <v>45822</v>
      </c>
      <c r="O1808" s="49">
        <f ca="1" t="shared" si="107"/>
        <v>0</v>
      </c>
      <c r="P1808" s="49">
        <f ca="1" t="shared" si="108"/>
        <v>14</v>
      </c>
      <c r="Q1808" s="50" t="str">
        <f>VLOOKUP(B1808,辅助信息!E:M,9,FALSE)</f>
        <v>ZTWM-CDGS-XS-2024-0030-华西集采-简州大道</v>
      </c>
    </row>
    <row r="1809" hidden="1" spans="1:17">
      <c r="A1809" s="70"/>
      <c r="B1809" s="28" t="s">
        <v>81</v>
      </c>
      <c r="C1809" s="58">
        <v>45820</v>
      </c>
      <c r="D1809" s="107" t="str">
        <f>VLOOKUP(B1809,辅助信息!E:K,7,FALSE)</f>
        <v>JWDDCD2025060900080</v>
      </c>
      <c r="E1809" s="107" t="str">
        <f>VLOOKUP(F1809,辅助信息!A:B,2,FALSE)</f>
        <v>螺纹钢</v>
      </c>
      <c r="F1809" s="28" t="s">
        <v>46</v>
      </c>
      <c r="G1809" s="24">
        <v>2.5</v>
      </c>
      <c r="H1809" s="108">
        <v>2.5</v>
      </c>
      <c r="I1809" s="107" t="str">
        <f>VLOOKUP(B1809,辅助信息!E:I,3,FALSE)</f>
        <v>（华西简阳西城嘉苑）四川省成都市简阳市简城街道高屋村</v>
      </c>
      <c r="J1809" s="107" t="str">
        <f>VLOOKUP(B1809,辅助信息!E:I,4,FALSE)</f>
        <v>张瀚镭</v>
      </c>
      <c r="K1809" s="107">
        <f>VLOOKUP(J1809,辅助信息!H:I,2,FALSE)</f>
        <v>15884666220</v>
      </c>
      <c r="L1809" s="109" t="str">
        <f>VLOOKUP(B1809,辅助信息!E:J,6,FALSE)</f>
        <v>优先威钢发货,我方卸车,新老国标钢厂不加价可直发，因陕钢多次出现磅差，项目拒绝使用</v>
      </c>
      <c r="M1809" s="79">
        <v>45822</v>
      </c>
      <c r="O1809" s="49">
        <f ca="1" t="shared" si="107"/>
        <v>0</v>
      </c>
      <c r="P1809" s="49">
        <f ca="1" t="shared" si="108"/>
        <v>14</v>
      </c>
      <c r="Q1809" s="50" t="str">
        <f>VLOOKUP(B1809,辅助信息!E:M,9,FALSE)</f>
        <v>ZTWM-CDGS-XS-2024-0030-华西集采-简州大道</v>
      </c>
    </row>
    <row r="1810" hidden="1" spans="1:17">
      <c r="A1810" s="70"/>
      <c r="B1810" s="28" t="s">
        <v>81</v>
      </c>
      <c r="C1810" s="58">
        <v>45820</v>
      </c>
      <c r="D1810" s="107" t="str">
        <f>VLOOKUP(B1810,辅助信息!E:K,7,FALSE)</f>
        <v>JWDDCD2025060900080</v>
      </c>
      <c r="E1810" s="107" t="str">
        <f>VLOOKUP(F1810,辅助信息!A:B,2,FALSE)</f>
        <v>螺纹钢</v>
      </c>
      <c r="F1810" s="28" t="s">
        <v>22</v>
      </c>
      <c r="G1810" s="24">
        <v>16.5</v>
      </c>
      <c r="H1810" s="108">
        <v>16.5</v>
      </c>
      <c r="I1810" s="107" t="str">
        <f>VLOOKUP(B1810,辅助信息!E:I,3,FALSE)</f>
        <v>（华西简阳西城嘉苑）四川省成都市简阳市简城街道高屋村</v>
      </c>
      <c r="J1810" s="107" t="str">
        <f>VLOOKUP(B1810,辅助信息!E:I,4,FALSE)</f>
        <v>张瀚镭</v>
      </c>
      <c r="K1810" s="107">
        <f>VLOOKUP(J1810,辅助信息!H:I,2,FALSE)</f>
        <v>15884666220</v>
      </c>
      <c r="L1810" s="109" t="str">
        <f>VLOOKUP(B1810,辅助信息!E:J,6,FALSE)</f>
        <v>优先威钢发货,我方卸车,新老国标钢厂不加价可直发，因陕钢多次出现磅差，项目拒绝使用</v>
      </c>
      <c r="M1810" s="79">
        <v>45822</v>
      </c>
      <c r="O1810" s="49">
        <f ca="1" t="shared" si="107"/>
        <v>0</v>
      </c>
      <c r="P1810" s="49">
        <f ca="1" t="shared" si="108"/>
        <v>14</v>
      </c>
      <c r="Q1810" s="50" t="str">
        <f>VLOOKUP(B1810,辅助信息!E:M,9,FALSE)</f>
        <v>ZTWM-CDGS-XS-2024-0030-华西集采-简州大道</v>
      </c>
    </row>
    <row r="1811" hidden="1" spans="1:18">
      <c r="A1811" s="59" t="s">
        <v>100</v>
      </c>
      <c r="B1811" s="28" t="s">
        <v>106</v>
      </c>
      <c r="C1811" s="58">
        <v>45821</v>
      </c>
      <c r="D1811" s="107" t="str">
        <f>VLOOKUP(B1811,辅助信息!E:K,7,FALSE)</f>
        <v>JWDDCD2024101600133</v>
      </c>
      <c r="E1811" s="107" t="str">
        <f>VLOOKUP(F1811,辅助信息!A:B,2,FALSE)</f>
        <v>盘螺</v>
      </c>
      <c r="F1811" s="28" t="s">
        <v>40</v>
      </c>
      <c r="G1811" s="24">
        <v>35</v>
      </c>
      <c r="H1811" s="108">
        <f>_xlfn.XLOOKUP(C1811&amp;F1811&amp;I1811&amp;J1811,'[1]2025年已发货'!$F:$F&amp;'[1]2025年已发货'!$C:$C&amp;'[1]2025年已发货'!$G:$G&amp;'[1]2025年已发货'!$H:$H,'[1]2025年已发货'!$E:$E,"未发货")</f>
        <v>35</v>
      </c>
      <c r="I1811" s="107" t="str">
        <f>VLOOKUP(B1811,辅助信息!E:I,3,FALSE)</f>
        <v>（五冶钢构宜宾高县月江镇建设项目）  四川省宜宾市高县月江镇刚记超市斜对面(还阳组团沪碳二期项目)</v>
      </c>
      <c r="J1811" s="107" t="str">
        <f>VLOOKUP(B1811,辅助信息!E:I,4,FALSE)</f>
        <v>张朝亮</v>
      </c>
      <c r="K1811" s="107">
        <f>VLOOKUP(J1811,辅助信息!H:I,2,FALSE)</f>
        <v>15228205853</v>
      </c>
      <c r="L1811" s="109" t="str">
        <f>VLOOKUP(B1811,辅助信息!E:J,6,FALSE)</f>
        <v>提前联系到场规格</v>
      </c>
      <c r="M1811" s="79">
        <v>45819</v>
      </c>
      <c r="O1811" s="49">
        <f ca="1" t="shared" si="107"/>
        <v>0</v>
      </c>
      <c r="P1811" s="49">
        <f ca="1" t="shared" si="108"/>
        <v>17</v>
      </c>
      <c r="Q1811" s="50" t="str">
        <f>VLOOKUP(B1811,辅助信息!E:M,9,FALSE)</f>
        <v>ZTWM-CDGS-XS-2024-0169-中冶西部钢构-宜宾市南溪区幸福路东路,高县月江镇建设项目</v>
      </c>
      <c r="R1811" s="50" t="str">
        <f>_xlfn._xlws.FILTER(辅助信息!D:D,辅助信息!E:E=B1811)</f>
        <v>五冶钢构-宜宾市南溪区高县月江镇建设项目</v>
      </c>
    </row>
    <row r="1812" hidden="1" spans="2:18">
      <c r="B1812" s="107" t="s">
        <v>161</v>
      </c>
      <c r="C1812" s="58">
        <v>45821</v>
      </c>
      <c r="D1812" s="107">
        <f>VLOOKUP(B1812,辅助信息!E:K,7,FALSE)</f>
        <v>0</v>
      </c>
      <c r="E1812" s="107" t="str">
        <f>VLOOKUP(F1812,辅助信息!A:B,2,FALSE)</f>
        <v>盘螺</v>
      </c>
      <c r="F1812" s="107" t="s">
        <v>41</v>
      </c>
      <c r="G1812" s="108">
        <v>16</v>
      </c>
      <c r="H1812" s="108">
        <f>_xlfn.XLOOKUP(C1812&amp;F1812&amp;I1812&amp;J1812,'[1]2025年已发货'!$F:$F&amp;'[1]2025年已发货'!$C:$C&amp;'[1]2025年已发货'!$G:$G&amp;'[1]2025年已发货'!$H:$H,'[1]2025年已发货'!$E:$E,"未发货")</f>
        <v>15</v>
      </c>
      <c r="I1812" s="107" t="str">
        <f>VLOOKUP(B1812,辅助信息!E:I,3,FALSE)</f>
        <v>(宜宾兴港三江新区长江工业园保障性租赁住房建设项目-1标)四川省宜宾市翠屏区永善路南段宜宾市三江新区长江工业园区</v>
      </c>
      <c r="J1812" s="107" t="str">
        <f>VLOOKUP(B1812,辅助信息!E:I,4,FALSE)</f>
        <v>查工</v>
      </c>
      <c r="K1812" s="107">
        <f>VLOOKUP(J1812,辅助信息!H:I,2,FALSE)</f>
        <v>13118007501</v>
      </c>
      <c r="L1812" s="109">
        <f>VLOOKUP(B1812,辅助信息!E:J,6,FALSE)</f>
        <v>0</v>
      </c>
      <c r="M1812" s="79">
        <v>45819</v>
      </c>
      <c r="O1812" s="49">
        <f ca="1" t="shared" ref="O1812:O1833" si="109">IF(OR(M1812="",N1812&lt;&gt;""),"",MAX(M1812-TODAY(),0))</f>
        <v>0</v>
      </c>
      <c r="P1812" s="49">
        <f ca="1" t="shared" ref="P1812:P1833" si="110">IF(M1812="","",IF(N1812&lt;&gt;"",MAX(N1812-M1812,0),IF(TODAY()&gt;M1812,TODAY()-M1812,0)))</f>
        <v>17</v>
      </c>
      <c r="Q1812" s="50">
        <f>VLOOKUP(B1812,辅助信息!E:M,9,FALSE)</f>
        <v>0</v>
      </c>
      <c r="R1812" s="50" t="str">
        <f>_xlfn._xlws.FILTER(辅助信息!D:D,辅助信息!E:E=B1812)</f>
        <v>宜宾兴港三江新区长江工业园建设项目</v>
      </c>
    </row>
    <row r="1813" hidden="1" spans="2:18">
      <c r="B1813" s="107" t="s">
        <v>161</v>
      </c>
      <c r="C1813" s="58">
        <v>45821</v>
      </c>
      <c r="D1813" s="107">
        <f>VLOOKUP(B1813,辅助信息!E:K,7,FALSE)</f>
        <v>0</v>
      </c>
      <c r="E1813" s="107" t="str">
        <f>VLOOKUP(F1813,辅助信息!A:B,2,FALSE)</f>
        <v>盘螺</v>
      </c>
      <c r="F1813" s="107" t="s">
        <v>26</v>
      </c>
      <c r="G1813" s="108">
        <v>9</v>
      </c>
      <c r="H1813" s="108">
        <f>_xlfn.XLOOKUP(C1813&amp;F1813&amp;I1813&amp;J1813,'[1]2025年已发货'!$F:$F&amp;'[1]2025年已发货'!$C:$C&amp;'[1]2025年已发货'!$G:$G&amp;'[1]2025年已发货'!$H:$H,'[1]2025年已发货'!$E:$E,"未发货")</f>
        <v>10</v>
      </c>
      <c r="I1813" s="107" t="str">
        <f>VLOOKUP(B1813,辅助信息!E:I,3,FALSE)</f>
        <v>(宜宾兴港三江新区长江工业园保障性租赁住房建设项目-1标)四川省宜宾市翠屏区永善路南段宜宾市三江新区长江工业园区</v>
      </c>
      <c r="J1813" s="107" t="str">
        <f>VLOOKUP(B1813,辅助信息!E:I,4,FALSE)</f>
        <v>查工</v>
      </c>
      <c r="K1813" s="107">
        <f>VLOOKUP(J1813,辅助信息!H:I,2,FALSE)</f>
        <v>13118007501</v>
      </c>
      <c r="L1813" s="109">
        <f>VLOOKUP(B1813,辅助信息!E:J,6,FALSE)</f>
        <v>0</v>
      </c>
      <c r="M1813" s="79">
        <v>45819</v>
      </c>
      <c r="O1813" s="49">
        <f ca="1" t="shared" si="109"/>
        <v>0</v>
      </c>
      <c r="P1813" s="49">
        <f ca="1" t="shared" si="110"/>
        <v>17</v>
      </c>
      <c r="Q1813" s="50">
        <f>VLOOKUP(B1813,辅助信息!E:M,9,FALSE)</f>
        <v>0</v>
      </c>
      <c r="R1813" s="50" t="str">
        <f>_xlfn._xlws.FILTER(辅助信息!D:D,辅助信息!E:E=B1813)</f>
        <v>宜宾兴港三江新区长江工业园建设项目</v>
      </c>
    </row>
    <row r="1814" hidden="1" spans="2:18">
      <c r="B1814" s="107" t="s">
        <v>161</v>
      </c>
      <c r="C1814" s="58">
        <v>45821</v>
      </c>
      <c r="D1814" s="107">
        <f>VLOOKUP(B1814,辅助信息!E:K,7,FALSE)</f>
        <v>0</v>
      </c>
      <c r="E1814" s="107" t="str">
        <f>VLOOKUP(F1814,辅助信息!A:B,2,FALSE)</f>
        <v>螺纹钢</v>
      </c>
      <c r="F1814" s="107" t="s">
        <v>19</v>
      </c>
      <c r="G1814" s="108">
        <v>4</v>
      </c>
      <c r="H1814" s="108">
        <f>_xlfn.XLOOKUP(C1814&amp;F1814&amp;I1814&amp;J1814,'[1]2025年已发货'!$F:$F&amp;'[1]2025年已发货'!$C:$C&amp;'[1]2025年已发货'!$G:$G&amp;'[1]2025年已发货'!$H:$H,'[1]2025年已发货'!$E:$E,"未发货")</f>
        <v>5</v>
      </c>
      <c r="I1814" s="107" t="str">
        <f>VLOOKUP(B1814,辅助信息!E:I,3,FALSE)</f>
        <v>(宜宾兴港三江新区长江工业园保障性租赁住房建设项目-1标)四川省宜宾市翠屏区永善路南段宜宾市三江新区长江工业园区</v>
      </c>
      <c r="J1814" s="107" t="str">
        <f>VLOOKUP(B1814,辅助信息!E:I,4,FALSE)</f>
        <v>查工</v>
      </c>
      <c r="K1814" s="107">
        <f>VLOOKUP(J1814,辅助信息!H:I,2,FALSE)</f>
        <v>13118007501</v>
      </c>
      <c r="L1814" s="109">
        <f>VLOOKUP(B1814,辅助信息!E:J,6,FALSE)</f>
        <v>0</v>
      </c>
      <c r="M1814" s="79">
        <v>45819</v>
      </c>
      <c r="O1814" s="49">
        <f ca="1" t="shared" si="109"/>
        <v>0</v>
      </c>
      <c r="P1814" s="49">
        <f ca="1" t="shared" si="110"/>
        <v>17</v>
      </c>
      <c r="Q1814" s="50">
        <f>VLOOKUP(B1814,辅助信息!E:M,9,FALSE)</f>
        <v>0</v>
      </c>
      <c r="R1814" s="50" t="str">
        <f>_xlfn._xlws.FILTER(辅助信息!D:D,辅助信息!E:E=B1814)</f>
        <v>宜宾兴港三江新区长江工业园建设项目</v>
      </c>
    </row>
    <row r="1815" hidden="1" spans="2:18">
      <c r="B1815" s="107" t="s">
        <v>161</v>
      </c>
      <c r="C1815" s="58">
        <v>45821</v>
      </c>
      <c r="D1815" s="107">
        <f>VLOOKUP(B1815,辅助信息!E:K,7,FALSE)</f>
        <v>0</v>
      </c>
      <c r="E1815" s="107" t="str">
        <f>VLOOKUP(F1815,辅助信息!A:B,2,FALSE)</f>
        <v>螺纹钢</v>
      </c>
      <c r="F1815" s="107" t="s">
        <v>30</v>
      </c>
      <c r="G1815" s="108">
        <v>90</v>
      </c>
      <c r="H1815" s="108">
        <v>80</v>
      </c>
      <c r="I1815" s="107" t="str">
        <f>VLOOKUP(B1815,辅助信息!E:I,3,FALSE)</f>
        <v>(宜宾兴港三江新区长江工业园保障性租赁住房建设项目-1标)四川省宜宾市翠屏区永善路南段宜宾市三江新区长江工业园区</v>
      </c>
      <c r="J1815" s="107" t="str">
        <f>VLOOKUP(B1815,辅助信息!E:I,4,FALSE)</f>
        <v>查工</v>
      </c>
      <c r="K1815" s="107">
        <f>VLOOKUP(J1815,辅助信息!H:I,2,FALSE)</f>
        <v>13118007501</v>
      </c>
      <c r="L1815" s="109">
        <f>VLOOKUP(B1815,辅助信息!E:J,6,FALSE)</f>
        <v>0</v>
      </c>
      <c r="M1815" s="79">
        <v>45819</v>
      </c>
      <c r="O1815" s="49">
        <f ca="1" t="shared" si="109"/>
        <v>0</v>
      </c>
      <c r="P1815" s="49">
        <f ca="1" t="shared" si="110"/>
        <v>17</v>
      </c>
      <c r="Q1815" s="50">
        <f>VLOOKUP(B1815,辅助信息!E:M,9,FALSE)</f>
        <v>0</v>
      </c>
      <c r="R1815" s="50" t="str">
        <f>_xlfn._xlws.FILTER(辅助信息!D:D,辅助信息!E:E=B1815)</f>
        <v>宜宾兴港三江新区长江工业园建设项目</v>
      </c>
    </row>
    <row r="1816" hidden="1" spans="2:18">
      <c r="B1816" s="107" t="s">
        <v>162</v>
      </c>
      <c r="C1816" s="58">
        <v>45821</v>
      </c>
      <c r="D1816" s="107">
        <f>VLOOKUP(B1816,辅助信息!E:K,7,FALSE)</f>
        <v>0</v>
      </c>
      <c r="E1816" s="107" t="str">
        <f>VLOOKUP(F1816,辅助信息!A:B,2,FALSE)</f>
        <v>盘螺</v>
      </c>
      <c r="F1816" s="107" t="s">
        <v>41</v>
      </c>
      <c r="G1816" s="108">
        <v>10</v>
      </c>
      <c r="H1816" s="108">
        <f>_xlfn.XLOOKUP(C1816&amp;F1816&amp;I1816&amp;J1816,'[1]2025年已发货'!$F:$F&amp;'[1]2025年已发货'!$C:$C&amp;'[1]2025年已发货'!$G:$G&amp;'[1]2025年已发货'!$H:$H,'[1]2025年已发货'!$E:$E,"未发货")</f>
        <v>20</v>
      </c>
      <c r="I1816" s="107" t="str">
        <f>VLOOKUP(B1816,辅助信息!E:I,3,FALSE)</f>
        <v>(宜宾兴港三江新区长江工业园保障性租赁住房建设项目-2标)四川省宜宾市翠屏区永善路南段宜宾市三江新区长江工业园区</v>
      </c>
      <c r="J1816" s="107" t="str">
        <f>VLOOKUP(B1816,辅助信息!E:I,4,FALSE)</f>
        <v>查工</v>
      </c>
      <c r="K1816" s="107">
        <f>VLOOKUP(J1816,辅助信息!H:I,2,FALSE)</f>
        <v>13118007501</v>
      </c>
      <c r="L1816" s="109">
        <f>VLOOKUP(B1816,辅助信息!E:J,6,FALSE)</f>
        <v>0</v>
      </c>
      <c r="M1816" s="79">
        <v>45819</v>
      </c>
      <c r="O1816" s="49">
        <f ca="1" t="shared" si="109"/>
        <v>0</v>
      </c>
      <c r="P1816" s="49">
        <f ca="1" t="shared" si="110"/>
        <v>17</v>
      </c>
      <c r="Q1816" s="50">
        <f>VLOOKUP(B1816,辅助信息!E:M,9,FALSE)</f>
        <v>0</v>
      </c>
      <c r="R1816" s="50" t="str">
        <f>_xlfn._xlws.FILTER(辅助信息!D:D,辅助信息!E:E=B1816)</f>
        <v>宜宾兴港三江新区长江工业园建设项目</v>
      </c>
    </row>
    <row r="1817" hidden="1" spans="2:18">
      <c r="B1817" s="107" t="s">
        <v>162</v>
      </c>
      <c r="C1817" s="58">
        <v>45821</v>
      </c>
      <c r="D1817" s="107">
        <f>VLOOKUP(B1817,辅助信息!E:K,7,FALSE)</f>
        <v>0</v>
      </c>
      <c r="E1817" s="107" t="str">
        <f>VLOOKUP(F1817,辅助信息!A:B,2,FALSE)</f>
        <v>盘螺</v>
      </c>
      <c r="F1817" s="107" t="s">
        <v>26</v>
      </c>
      <c r="G1817" s="108">
        <v>10</v>
      </c>
      <c r="H1817" s="108">
        <f>_xlfn.XLOOKUP(C1817&amp;F1817&amp;I1817&amp;J1817,'[1]2025年已发货'!$F:$F&amp;'[1]2025年已发货'!$C:$C&amp;'[1]2025年已发货'!$G:$G&amp;'[1]2025年已发货'!$H:$H,'[1]2025年已发货'!$E:$E,"未发货")</f>
        <v>10</v>
      </c>
      <c r="I1817" s="107" t="str">
        <f>VLOOKUP(B1817,辅助信息!E:I,3,FALSE)</f>
        <v>(宜宾兴港三江新区长江工业园保障性租赁住房建设项目-2标)四川省宜宾市翠屏区永善路南段宜宾市三江新区长江工业园区</v>
      </c>
      <c r="J1817" s="107" t="str">
        <f>VLOOKUP(B1817,辅助信息!E:I,4,FALSE)</f>
        <v>查工</v>
      </c>
      <c r="K1817" s="107">
        <f>VLOOKUP(J1817,辅助信息!H:I,2,FALSE)</f>
        <v>13118007501</v>
      </c>
      <c r="L1817" s="109">
        <f>VLOOKUP(B1817,辅助信息!E:J,6,FALSE)</f>
        <v>0</v>
      </c>
      <c r="M1817" s="79">
        <v>45819</v>
      </c>
      <c r="O1817" s="49">
        <f ca="1" t="shared" si="109"/>
        <v>0</v>
      </c>
      <c r="P1817" s="49">
        <f ca="1" t="shared" si="110"/>
        <v>17</v>
      </c>
      <c r="Q1817" s="50">
        <f>VLOOKUP(B1817,辅助信息!E:M,9,FALSE)</f>
        <v>0</v>
      </c>
      <c r="R1817" s="50" t="str">
        <f>_xlfn._xlws.FILTER(辅助信息!D:D,辅助信息!E:E=B1817)</f>
        <v>宜宾兴港三江新区长江工业园建设项目</v>
      </c>
    </row>
    <row r="1818" hidden="1" spans="2:18">
      <c r="B1818" s="107" t="s">
        <v>162</v>
      </c>
      <c r="C1818" s="58">
        <v>45821</v>
      </c>
      <c r="D1818" s="107">
        <f>VLOOKUP(B1818,辅助信息!E:K,7,FALSE)</f>
        <v>0</v>
      </c>
      <c r="E1818" s="107" t="str">
        <f>VLOOKUP(F1818,辅助信息!A:B,2,FALSE)</f>
        <v>螺纹钢</v>
      </c>
      <c r="F1818" s="107" t="s">
        <v>30</v>
      </c>
      <c r="G1818" s="108">
        <v>70</v>
      </c>
      <c r="H1818" s="108">
        <v>0</v>
      </c>
      <c r="I1818" s="107" t="str">
        <f>VLOOKUP(B1818,辅助信息!E:I,3,FALSE)</f>
        <v>(宜宾兴港三江新区长江工业园保障性租赁住房建设项目-2标)四川省宜宾市翠屏区永善路南段宜宾市三江新区长江工业园区</v>
      </c>
      <c r="J1818" s="107" t="str">
        <f>VLOOKUP(B1818,辅助信息!E:I,4,FALSE)</f>
        <v>查工</v>
      </c>
      <c r="K1818" s="107">
        <f>VLOOKUP(J1818,辅助信息!H:I,2,FALSE)</f>
        <v>13118007501</v>
      </c>
      <c r="L1818" s="109">
        <f>VLOOKUP(B1818,辅助信息!E:J,6,FALSE)</f>
        <v>0</v>
      </c>
      <c r="M1818" s="79">
        <v>45819</v>
      </c>
      <c r="O1818" s="49">
        <f ca="1" t="shared" si="109"/>
        <v>0</v>
      </c>
      <c r="P1818" s="49">
        <f ca="1" t="shared" si="110"/>
        <v>17</v>
      </c>
      <c r="Q1818" s="50">
        <f>VLOOKUP(B1818,辅助信息!E:M,9,FALSE)</f>
        <v>0</v>
      </c>
      <c r="R1818" s="50" t="str">
        <f>_xlfn._xlws.FILTER(辅助信息!D:D,辅助信息!E:E=B1818)</f>
        <v>宜宾兴港三江新区长江工业园建设项目</v>
      </c>
    </row>
    <row r="1819" hidden="1" spans="2:18">
      <c r="B1819" s="107" t="s">
        <v>147</v>
      </c>
      <c r="C1819" s="58">
        <v>45821</v>
      </c>
      <c r="D1819" s="107" t="str">
        <f>VLOOKUP(B1819,辅助信息!E:K,7,FALSE)</f>
        <v>JWDDCD2025052800131</v>
      </c>
      <c r="E1819" s="107" t="str">
        <f>VLOOKUP(F1819,辅助信息!A:B,2,FALSE)</f>
        <v>高线</v>
      </c>
      <c r="F1819" s="107" t="s">
        <v>57</v>
      </c>
      <c r="G1819" s="108">
        <v>9</v>
      </c>
      <c r="H1819" s="108" t="str">
        <f>_xlfn.XLOOKUP(C1819&amp;F1819&amp;I1819&amp;J1819,'[1]2025年已发货'!$F:$F&amp;'[1]2025年已发货'!$C:$C&amp;'[1]2025年已发货'!$G:$G&amp;'[1]2025年已发货'!$H:$H,'[1]2025年已发货'!$E:$E,"未发货")</f>
        <v>未发货</v>
      </c>
      <c r="I1819" s="107" t="str">
        <f>VLOOKUP(B1819,辅助信息!E:I,3,FALSE)</f>
        <v>（商投建工达州中医药科技园-4工区-11号楼）达州市通川区达州中医药职业学院犀牛大道北段</v>
      </c>
      <c r="J1819" s="107" t="str">
        <f>VLOOKUP(B1819,辅助信息!E:I,4,FALSE)</f>
        <v>张扬</v>
      </c>
      <c r="K1819" s="107">
        <f>VLOOKUP(J1819,辅助信息!H:I,2,FALSE)</f>
        <v>18381904567</v>
      </c>
      <c r="L1819" s="109" t="str">
        <f>VLOOKUP(B1819,辅助信息!E:J,6,FALSE)</f>
        <v>控制炉批号！多了现场不收！,优先安排达钢,提前联系到场规格及数量</v>
      </c>
      <c r="M1819" s="79">
        <v>45822</v>
      </c>
      <c r="O1819" s="49">
        <f ca="1" t="shared" si="109"/>
        <v>0</v>
      </c>
      <c r="P1819" s="49">
        <f ca="1" t="shared" si="110"/>
        <v>14</v>
      </c>
      <c r="Q1819" s="50" t="str">
        <f>VLOOKUP(B1819,辅助信息!E:M,9,FALSE)</f>
        <v>ZTWM-CDGS-XS-2024-0134-商投建工达州中医药科技成果示范园项目</v>
      </c>
      <c r="R1819" s="50" t="str">
        <f>_xlfn._xlws.FILTER(辅助信息!D:D,辅助信息!E:E=B1819)</f>
        <v>商投建工达州中医药科技园</v>
      </c>
    </row>
    <row r="1820" hidden="1" spans="2:18">
      <c r="B1820" s="107" t="s">
        <v>147</v>
      </c>
      <c r="C1820" s="58">
        <v>45821</v>
      </c>
      <c r="D1820" s="107" t="str">
        <f>VLOOKUP(B1820,辅助信息!E:K,7,FALSE)</f>
        <v>JWDDCD2025052800131</v>
      </c>
      <c r="E1820" s="107" t="str">
        <f>VLOOKUP(F1820,辅助信息!A:B,2,FALSE)</f>
        <v>螺纹钢</v>
      </c>
      <c r="F1820" s="107" t="s">
        <v>32</v>
      </c>
      <c r="G1820" s="108">
        <v>12</v>
      </c>
      <c r="H1820" s="108" t="str">
        <f>_xlfn.XLOOKUP(C1820&amp;F1820&amp;I1820&amp;J1820,'[1]2025年已发货'!$F:$F&amp;'[1]2025年已发货'!$C:$C&amp;'[1]2025年已发货'!$G:$G&amp;'[1]2025年已发货'!$H:$H,'[1]2025年已发货'!$E:$E,"未发货")</f>
        <v>未发货</v>
      </c>
      <c r="I1820" s="107" t="str">
        <f>VLOOKUP(B1820,辅助信息!E:I,3,FALSE)</f>
        <v>（商投建工达州中医药科技园-4工区-11号楼）达州市通川区达州中医药职业学院犀牛大道北段</v>
      </c>
      <c r="J1820" s="107" t="str">
        <f>VLOOKUP(B1820,辅助信息!E:I,4,FALSE)</f>
        <v>张扬</v>
      </c>
      <c r="K1820" s="107">
        <f>VLOOKUP(J1820,辅助信息!H:I,2,FALSE)</f>
        <v>18381904567</v>
      </c>
      <c r="L1820" s="109" t="str">
        <f>VLOOKUP(B1820,辅助信息!E:J,6,FALSE)</f>
        <v>控制炉批号！多了现场不收！,优先安排达钢,提前联系到场规格及数量</v>
      </c>
      <c r="M1820" s="79">
        <v>45822</v>
      </c>
      <c r="O1820" s="49">
        <f ca="1" t="shared" si="109"/>
        <v>0</v>
      </c>
      <c r="P1820" s="49">
        <f ca="1" t="shared" si="110"/>
        <v>14</v>
      </c>
      <c r="Q1820" s="50" t="str">
        <f>VLOOKUP(B1820,辅助信息!E:M,9,FALSE)</f>
        <v>ZTWM-CDGS-XS-2024-0134-商投建工达州中医药科技成果示范园项目</v>
      </c>
      <c r="R1820" s="50" t="str">
        <f>_xlfn._xlws.FILTER(辅助信息!D:D,辅助信息!E:E=B1820)</f>
        <v>商投建工达州中医药科技园</v>
      </c>
    </row>
    <row r="1821" hidden="1" spans="2:18">
      <c r="B1821" s="107" t="s">
        <v>147</v>
      </c>
      <c r="C1821" s="58">
        <v>45821</v>
      </c>
      <c r="D1821" s="107" t="str">
        <f>VLOOKUP(B1821,辅助信息!E:K,7,FALSE)</f>
        <v>JWDDCD2025052800131</v>
      </c>
      <c r="E1821" s="107" t="str">
        <f>VLOOKUP(F1821,辅助信息!A:B,2,FALSE)</f>
        <v>螺纹钢</v>
      </c>
      <c r="F1821" s="107" t="s">
        <v>30</v>
      </c>
      <c r="G1821" s="108">
        <v>3</v>
      </c>
      <c r="H1821" s="108" t="str">
        <f>_xlfn.XLOOKUP(C1821&amp;F1821&amp;I1821&amp;J1821,'[1]2025年已发货'!$F:$F&amp;'[1]2025年已发货'!$C:$C&amp;'[1]2025年已发货'!$G:$G&amp;'[1]2025年已发货'!$H:$H,'[1]2025年已发货'!$E:$E,"未发货")</f>
        <v>未发货</v>
      </c>
      <c r="I1821" s="107" t="str">
        <f>VLOOKUP(B1821,辅助信息!E:I,3,FALSE)</f>
        <v>（商投建工达州中医药科技园-4工区-11号楼）达州市通川区达州中医药职业学院犀牛大道北段</v>
      </c>
      <c r="J1821" s="107" t="str">
        <f>VLOOKUP(B1821,辅助信息!E:I,4,FALSE)</f>
        <v>张扬</v>
      </c>
      <c r="K1821" s="107">
        <f>VLOOKUP(J1821,辅助信息!H:I,2,FALSE)</f>
        <v>18381904567</v>
      </c>
      <c r="L1821" s="109" t="str">
        <f>VLOOKUP(B1821,辅助信息!E:J,6,FALSE)</f>
        <v>控制炉批号！多了现场不收！,优先安排达钢,提前联系到场规格及数量</v>
      </c>
      <c r="M1821" s="79">
        <v>45822</v>
      </c>
      <c r="O1821" s="49">
        <f ca="1" t="shared" si="109"/>
        <v>0</v>
      </c>
      <c r="P1821" s="49">
        <f ca="1" t="shared" si="110"/>
        <v>14</v>
      </c>
      <c r="Q1821" s="50" t="str">
        <f>VLOOKUP(B1821,辅助信息!E:M,9,FALSE)</f>
        <v>ZTWM-CDGS-XS-2024-0134-商投建工达州中医药科技成果示范园项目</v>
      </c>
      <c r="R1821" s="50" t="str">
        <f>_xlfn._xlws.FILTER(辅助信息!D:D,辅助信息!E:E=B1821)</f>
        <v>商投建工达州中医药科技园</v>
      </c>
    </row>
    <row r="1822" hidden="1" spans="2:18">
      <c r="B1822" s="107" t="s">
        <v>147</v>
      </c>
      <c r="C1822" s="58">
        <v>45821</v>
      </c>
      <c r="D1822" s="107" t="str">
        <f>VLOOKUP(B1822,辅助信息!E:K,7,FALSE)</f>
        <v>JWDDCD2025052800131</v>
      </c>
      <c r="E1822" s="107" t="str">
        <f>VLOOKUP(F1822,辅助信息!A:B,2,FALSE)</f>
        <v>螺纹钢</v>
      </c>
      <c r="F1822" s="107" t="s">
        <v>28</v>
      </c>
      <c r="G1822" s="108">
        <v>3</v>
      </c>
      <c r="H1822" s="108" t="str">
        <f>_xlfn.XLOOKUP(C1822&amp;F1822&amp;I1822&amp;J1822,'[1]2025年已发货'!$F:$F&amp;'[1]2025年已发货'!$C:$C&amp;'[1]2025年已发货'!$G:$G&amp;'[1]2025年已发货'!$H:$H,'[1]2025年已发货'!$E:$E,"未发货")</f>
        <v>未发货</v>
      </c>
      <c r="I1822" s="107" t="str">
        <f>VLOOKUP(B1822,辅助信息!E:I,3,FALSE)</f>
        <v>（商投建工达州中医药科技园-4工区-11号楼）达州市通川区达州中医药职业学院犀牛大道北段</v>
      </c>
      <c r="J1822" s="107" t="str">
        <f>VLOOKUP(B1822,辅助信息!E:I,4,FALSE)</f>
        <v>张扬</v>
      </c>
      <c r="K1822" s="107">
        <f>VLOOKUP(J1822,辅助信息!H:I,2,FALSE)</f>
        <v>18381904567</v>
      </c>
      <c r="L1822" s="109" t="str">
        <f>VLOOKUP(B1822,辅助信息!E:J,6,FALSE)</f>
        <v>控制炉批号！多了现场不收！,优先安排达钢,提前联系到场规格及数量</v>
      </c>
      <c r="M1822" s="79">
        <v>45822</v>
      </c>
      <c r="O1822" s="49">
        <f ca="1" t="shared" si="109"/>
        <v>0</v>
      </c>
      <c r="P1822" s="49">
        <f ca="1" t="shared" si="110"/>
        <v>14</v>
      </c>
      <c r="Q1822" s="50" t="str">
        <f>VLOOKUP(B1822,辅助信息!E:M,9,FALSE)</f>
        <v>ZTWM-CDGS-XS-2024-0134-商投建工达州中医药科技成果示范园项目</v>
      </c>
      <c r="R1822" s="50" t="str">
        <f>_xlfn._xlws.FILTER(辅助信息!D:D,辅助信息!E:E=B1822)</f>
        <v>商投建工达州中医药科技园</v>
      </c>
    </row>
    <row r="1823" hidden="1" spans="2:18">
      <c r="B1823" s="107" t="s">
        <v>147</v>
      </c>
      <c r="C1823" s="58">
        <v>45821</v>
      </c>
      <c r="D1823" s="107" t="str">
        <f>VLOOKUP(B1823,辅助信息!E:K,7,FALSE)</f>
        <v>JWDDCD2025052800131</v>
      </c>
      <c r="E1823" s="107" t="str">
        <f>VLOOKUP(F1823,辅助信息!A:B,2,FALSE)</f>
        <v>螺纹钢</v>
      </c>
      <c r="F1823" s="107" t="s">
        <v>18</v>
      </c>
      <c r="G1823" s="108">
        <v>15</v>
      </c>
      <c r="H1823" s="108" t="str">
        <f>_xlfn.XLOOKUP(C1823&amp;F1823&amp;I1823&amp;J1823,'[1]2025年已发货'!$F:$F&amp;'[1]2025年已发货'!$C:$C&amp;'[1]2025年已发货'!$G:$G&amp;'[1]2025年已发货'!$H:$H,'[1]2025年已发货'!$E:$E,"未发货")</f>
        <v>未发货</v>
      </c>
      <c r="I1823" s="107" t="str">
        <f>VLOOKUP(B1823,辅助信息!E:I,3,FALSE)</f>
        <v>（商投建工达州中医药科技园-4工区-11号楼）达州市通川区达州中医药职业学院犀牛大道北段</v>
      </c>
      <c r="J1823" s="107" t="str">
        <f>VLOOKUP(B1823,辅助信息!E:I,4,FALSE)</f>
        <v>张扬</v>
      </c>
      <c r="K1823" s="107">
        <f>VLOOKUP(J1823,辅助信息!H:I,2,FALSE)</f>
        <v>18381904567</v>
      </c>
      <c r="L1823" s="109" t="str">
        <f>VLOOKUP(B1823,辅助信息!E:J,6,FALSE)</f>
        <v>控制炉批号！多了现场不收！,优先安排达钢,提前联系到场规格及数量</v>
      </c>
      <c r="M1823" s="79">
        <v>45822</v>
      </c>
      <c r="O1823" s="49">
        <f ca="1" t="shared" si="109"/>
        <v>0</v>
      </c>
      <c r="P1823" s="49">
        <f ca="1" t="shared" si="110"/>
        <v>14</v>
      </c>
      <c r="Q1823" s="50" t="str">
        <f>VLOOKUP(B1823,辅助信息!E:M,9,FALSE)</f>
        <v>ZTWM-CDGS-XS-2024-0134-商投建工达州中医药科技成果示范园项目</v>
      </c>
      <c r="R1823" s="50" t="str">
        <f>_xlfn._xlws.FILTER(辅助信息!D:D,辅助信息!E:E=B1823)</f>
        <v>商投建工达州中医药科技园</v>
      </c>
    </row>
    <row r="1824" hidden="1" spans="2:17">
      <c r="B1824" s="107" t="s">
        <v>163</v>
      </c>
      <c r="C1824" s="58">
        <v>45821</v>
      </c>
      <c r="D1824" s="107" t="str">
        <f>VLOOKUP(B1824,辅助信息!E:K,7,FALSE)</f>
        <v>JWDDCD2025052800131</v>
      </c>
      <c r="E1824" s="107" t="str">
        <f>VLOOKUP(F1824,辅助信息!A:B,2,FALSE)</f>
        <v>盘螺</v>
      </c>
      <c r="F1824" s="107" t="s">
        <v>40</v>
      </c>
      <c r="G1824" s="108">
        <v>18</v>
      </c>
      <c r="H1824" s="108" t="str">
        <f>_xlfn.XLOOKUP(C1824&amp;F1824&amp;I1824&amp;J1824,'[1]2025年已发货'!$F:$F&amp;'[1]2025年已发货'!$C:$C&amp;'[1]2025年已发货'!$G:$G&amp;'[1]2025年已发货'!$H:$H,'[1]2025年已发货'!$E:$E,"未发货")</f>
        <v>未发货</v>
      </c>
      <c r="I1824" s="107" t="str">
        <f>VLOOKUP(B1824,辅助信息!E:I,3,FALSE)</f>
        <v>（商投建工达州中医药科技园-4工区-9号楼）达州市通川区达州中医药职业学院犀牛大道北段</v>
      </c>
      <c r="J1824" s="107" t="str">
        <f>VLOOKUP(B1824,辅助信息!E:I,4,FALSE)</f>
        <v>张扬</v>
      </c>
      <c r="K1824" s="107">
        <f>VLOOKUP(J1824,辅助信息!H:I,2,FALSE)</f>
        <v>18381904567</v>
      </c>
      <c r="L1824" s="109" t="str">
        <f>VLOOKUP(B1824,辅助信息!E:J,6,FALSE)</f>
        <v>控制炉批号！多了现场不收！,优先安排达钢,提前联系到场规格及数量</v>
      </c>
      <c r="M1824" s="79">
        <v>45822</v>
      </c>
      <c r="O1824" s="49">
        <f ca="1" t="shared" si="109"/>
        <v>0</v>
      </c>
      <c r="P1824" s="49">
        <f ca="1" t="shared" si="110"/>
        <v>14</v>
      </c>
      <c r="Q1824" s="50" t="str">
        <f>VLOOKUP(B1824,辅助信息!E:M,9,FALSE)</f>
        <v>ZTWM-CDGS-XS-2024-0134-商投建工达州中医药科技成果示范园项目</v>
      </c>
    </row>
    <row r="1825" hidden="1" spans="2:17">
      <c r="B1825" s="107" t="s">
        <v>163</v>
      </c>
      <c r="C1825" s="58">
        <v>45821</v>
      </c>
      <c r="D1825" s="107" t="str">
        <f>VLOOKUP(B1825,辅助信息!E:K,7,FALSE)</f>
        <v>JWDDCD2025052800131</v>
      </c>
      <c r="E1825" s="107" t="str">
        <f>VLOOKUP(F1825,辅助信息!A:B,2,FALSE)</f>
        <v>螺纹钢</v>
      </c>
      <c r="F1825" s="107" t="s">
        <v>32</v>
      </c>
      <c r="G1825" s="108">
        <v>6</v>
      </c>
      <c r="H1825" s="108" t="str">
        <f>_xlfn.XLOOKUP(C1825&amp;F1825&amp;I1825&amp;J1825,'[1]2025年已发货'!$F:$F&amp;'[1]2025年已发货'!$C:$C&amp;'[1]2025年已发货'!$G:$G&amp;'[1]2025年已发货'!$H:$H,'[1]2025年已发货'!$E:$E,"未发货")</f>
        <v>未发货</v>
      </c>
      <c r="I1825" s="107" t="str">
        <f>VLOOKUP(B1825,辅助信息!E:I,3,FALSE)</f>
        <v>（商投建工达州中医药科技园-4工区-9号楼）达州市通川区达州中医药职业学院犀牛大道北段</v>
      </c>
      <c r="J1825" s="107" t="str">
        <f>VLOOKUP(B1825,辅助信息!E:I,4,FALSE)</f>
        <v>张扬</v>
      </c>
      <c r="K1825" s="107">
        <f>VLOOKUP(J1825,辅助信息!H:I,2,FALSE)</f>
        <v>18381904567</v>
      </c>
      <c r="L1825" s="109" t="str">
        <f>VLOOKUP(B1825,辅助信息!E:J,6,FALSE)</f>
        <v>控制炉批号！多了现场不收！,优先安排达钢,提前联系到场规格及数量</v>
      </c>
      <c r="M1825" s="79">
        <v>45822</v>
      </c>
      <c r="O1825" s="49">
        <f ca="1" t="shared" si="109"/>
        <v>0</v>
      </c>
      <c r="P1825" s="49">
        <f ca="1" t="shared" si="110"/>
        <v>14</v>
      </c>
      <c r="Q1825" s="50" t="str">
        <f>VLOOKUP(B1825,辅助信息!E:M,9,FALSE)</f>
        <v>ZTWM-CDGS-XS-2024-0134-商投建工达州中医药科技成果示范园项目</v>
      </c>
    </row>
    <row r="1826" hidden="1" spans="2:17">
      <c r="B1826" s="107" t="s">
        <v>163</v>
      </c>
      <c r="C1826" s="58">
        <v>45821</v>
      </c>
      <c r="D1826" s="107" t="str">
        <f>VLOOKUP(B1826,辅助信息!E:K,7,FALSE)</f>
        <v>JWDDCD2025052800131</v>
      </c>
      <c r="E1826" s="107" t="str">
        <f>VLOOKUP(F1826,辅助信息!A:B,2,FALSE)</f>
        <v>螺纹钢</v>
      </c>
      <c r="F1826" s="107" t="s">
        <v>30</v>
      </c>
      <c r="G1826" s="108">
        <v>6</v>
      </c>
      <c r="H1826" s="108" t="str">
        <f>_xlfn.XLOOKUP(C1826&amp;F1826&amp;I1826&amp;J1826,'[1]2025年已发货'!$F:$F&amp;'[1]2025年已发货'!$C:$C&amp;'[1]2025年已发货'!$G:$G&amp;'[1]2025年已发货'!$H:$H,'[1]2025年已发货'!$E:$E,"未发货")</f>
        <v>未发货</v>
      </c>
      <c r="I1826" s="107" t="str">
        <f>VLOOKUP(B1826,辅助信息!E:I,3,FALSE)</f>
        <v>（商投建工达州中医药科技园-4工区-9号楼）达州市通川区达州中医药职业学院犀牛大道北段</v>
      </c>
      <c r="J1826" s="107" t="str">
        <f>VLOOKUP(B1826,辅助信息!E:I,4,FALSE)</f>
        <v>张扬</v>
      </c>
      <c r="K1826" s="107">
        <f>VLOOKUP(J1826,辅助信息!H:I,2,FALSE)</f>
        <v>18381904567</v>
      </c>
      <c r="L1826" s="109" t="str">
        <f>VLOOKUP(B1826,辅助信息!E:J,6,FALSE)</f>
        <v>控制炉批号！多了现场不收！,优先安排达钢,提前联系到场规格及数量</v>
      </c>
      <c r="M1826" s="79">
        <v>45822</v>
      </c>
      <c r="O1826" s="49">
        <f ca="1" t="shared" si="109"/>
        <v>0</v>
      </c>
      <c r="P1826" s="49">
        <f ca="1" t="shared" si="110"/>
        <v>14</v>
      </c>
      <c r="Q1826" s="50" t="str">
        <f>VLOOKUP(B1826,辅助信息!E:M,9,FALSE)</f>
        <v>ZTWM-CDGS-XS-2024-0134-商投建工达州中医药科技成果示范园项目</v>
      </c>
    </row>
    <row r="1827" hidden="1" spans="1:17">
      <c r="A1827" s="115" t="s">
        <v>164</v>
      </c>
      <c r="B1827" s="107" t="s">
        <v>81</v>
      </c>
      <c r="C1827" s="58">
        <v>45821</v>
      </c>
      <c r="D1827" s="107" t="str">
        <f>VLOOKUP(B1827,辅助信息!E:K,7,FALSE)</f>
        <v>JWDDCD2025060900080</v>
      </c>
      <c r="E1827" s="107" t="str">
        <f>VLOOKUP(F1827,辅助信息!A:B,2,FALSE)</f>
        <v>盘螺</v>
      </c>
      <c r="F1827" s="107" t="s">
        <v>40</v>
      </c>
      <c r="G1827" s="108">
        <v>19</v>
      </c>
      <c r="H1827" s="108">
        <f>_xlfn.XLOOKUP(C1827&amp;F1827&amp;I1827&amp;J1827,'[1]2025年已发货'!$F:$F&amp;'[1]2025年已发货'!$C:$C&amp;'[1]2025年已发货'!$G:$G&amp;'[1]2025年已发货'!$H:$H,'[1]2025年已发货'!$E:$E,"未发货")</f>
        <v>20</v>
      </c>
      <c r="I1827" s="107" t="str">
        <f>VLOOKUP(B1827,辅助信息!E:I,3,FALSE)</f>
        <v>（华西简阳西城嘉苑）四川省成都市简阳市简城街道高屋村</v>
      </c>
      <c r="J1827" s="107" t="str">
        <f>VLOOKUP(B1827,辅助信息!E:I,4,FALSE)</f>
        <v>张瀚镭</v>
      </c>
      <c r="K1827" s="107">
        <f>VLOOKUP(J1827,辅助信息!H:I,2,FALSE)</f>
        <v>15884666220</v>
      </c>
      <c r="L1827" s="109" t="str">
        <f>VLOOKUP(B1827,辅助信息!E:J,6,FALSE)</f>
        <v>优先威钢发货,我方卸车,新老国标钢厂不加价可直发，因陕钢多次出现磅差，项目拒绝使用</v>
      </c>
      <c r="M1827" s="79">
        <v>45822</v>
      </c>
      <c r="O1827" s="49">
        <f ca="1" t="shared" si="109"/>
        <v>0</v>
      </c>
      <c r="P1827" s="49">
        <f ca="1" t="shared" si="110"/>
        <v>14</v>
      </c>
      <c r="Q1827" s="50" t="str">
        <f>VLOOKUP(B1827,辅助信息!E:M,9,FALSE)</f>
        <v>ZTWM-CDGS-XS-2024-0030-华西集采-简州大道</v>
      </c>
    </row>
    <row r="1828" hidden="1" spans="1:17">
      <c r="A1828" s="115"/>
      <c r="B1828" s="107" t="s">
        <v>81</v>
      </c>
      <c r="C1828" s="58">
        <v>45821</v>
      </c>
      <c r="D1828" s="107" t="str">
        <f>VLOOKUP(B1828,辅助信息!E:K,7,FALSE)</f>
        <v>JWDDCD2025060900080</v>
      </c>
      <c r="E1828" s="107" t="str">
        <f>VLOOKUP(F1828,辅助信息!A:B,2,FALSE)</f>
        <v>盘螺</v>
      </c>
      <c r="F1828" s="107" t="s">
        <v>41</v>
      </c>
      <c r="G1828" s="108">
        <v>185</v>
      </c>
      <c r="H1828" s="108">
        <f>_xlfn.XLOOKUP(C1828&amp;F1828&amp;I1828&amp;J1828,'[1]2025年已发货'!$F:$F&amp;'[1]2025年已发货'!$C:$C&amp;'[1]2025年已发货'!$G:$G&amp;'[1]2025年已发货'!$H:$H,'[1]2025年已发货'!$E:$E,"未发货")</f>
        <v>140</v>
      </c>
      <c r="I1828" s="107" t="str">
        <f>VLOOKUP(B1828,辅助信息!E:I,3,FALSE)</f>
        <v>（华西简阳西城嘉苑）四川省成都市简阳市简城街道高屋村</v>
      </c>
      <c r="J1828" s="107" t="str">
        <f>VLOOKUP(B1828,辅助信息!E:I,4,FALSE)</f>
        <v>张瀚镭</v>
      </c>
      <c r="K1828" s="107">
        <f>VLOOKUP(J1828,辅助信息!H:I,2,FALSE)</f>
        <v>15884666220</v>
      </c>
      <c r="L1828" s="109" t="str">
        <f>VLOOKUP(B1828,辅助信息!E:J,6,FALSE)</f>
        <v>优先威钢发货,我方卸车,新老国标钢厂不加价可直发，因陕钢多次出现磅差，项目拒绝使用</v>
      </c>
      <c r="M1828" s="79">
        <v>45822</v>
      </c>
      <c r="O1828" s="49">
        <f ca="1" t="shared" si="109"/>
        <v>0</v>
      </c>
      <c r="P1828" s="49">
        <f ca="1" t="shared" si="110"/>
        <v>14</v>
      </c>
      <c r="Q1828" s="50" t="str">
        <f>VLOOKUP(B1828,辅助信息!E:M,9,FALSE)</f>
        <v>ZTWM-CDGS-XS-2024-0030-华西集采-简州大道</v>
      </c>
    </row>
    <row r="1829" hidden="1" spans="1:17">
      <c r="A1829" s="115"/>
      <c r="B1829" s="107" t="s">
        <v>81</v>
      </c>
      <c r="C1829" s="58">
        <v>45821</v>
      </c>
      <c r="D1829" s="107" t="str">
        <f>VLOOKUP(B1829,辅助信息!E:K,7,FALSE)</f>
        <v>JWDDCD2025060900080</v>
      </c>
      <c r="E1829" s="107" t="str">
        <f>VLOOKUP(F1829,辅助信息!A:B,2,FALSE)</f>
        <v>盘螺</v>
      </c>
      <c r="F1829" s="107" t="s">
        <v>26</v>
      </c>
      <c r="G1829" s="108">
        <f>53-36</f>
        <v>17</v>
      </c>
      <c r="H1829" s="108" t="str">
        <f>_xlfn.XLOOKUP(C1829&amp;F1829&amp;I1829&amp;J1829,'[1]2025年已发货'!$F:$F&amp;'[1]2025年已发货'!$C:$C&amp;'[1]2025年已发货'!$G:$G&amp;'[1]2025年已发货'!$H:$H,'[1]2025年已发货'!$E:$E,"未发货")</f>
        <v>未发货</v>
      </c>
      <c r="I1829" s="107" t="str">
        <f>VLOOKUP(B1829,辅助信息!E:I,3,FALSE)</f>
        <v>（华西简阳西城嘉苑）四川省成都市简阳市简城街道高屋村</v>
      </c>
      <c r="J1829" s="107" t="str">
        <f>VLOOKUP(B1829,辅助信息!E:I,4,FALSE)</f>
        <v>张瀚镭</v>
      </c>
      <c r="K1829" s="107">
        <f>VLOOKUP(J1829,辅助信息!H:I,2,FALSE)</f>
        <v>15884666220</v>
      </c>
      <c r="L1829" s="109" t="str">
        <f>VLOOKUP(B1829,辅助信息!E:J,6,FALSE)</f>
        <v>优先威钢发货,我方卸车,新老国标钢厂不加价可直发，因陕钢多次出现磅差，项目拒绝使用</v>
      </c>
      <c r="M1829" s="79">
        <v>45822</v>
      </c>
      <c r="O1829" s="49">
        <f ca="1" t="shared" si="109"/>
        <v>0</v>
      </c>
      <c r="P1829" s="49">
        <f ca="1" t="shared" si="110"/>
        <v>14</v>
      </c>
      <c r="Q1829" s="50" t="str">
        <f>VLOOKUP(B1829,辅助信息!E:M,9,FALSE)</f>
        <v>ZTWM-CDGS-XS-2024-0030-华西集采-简州大道</v>
      </c>
    </row>
    <row r="1830" hidden="1" spans="2:18">
      <c r="B1830" s="107" t="s">
        <v>162</v>
      </c>
      <c r="C1830" s="58">
        <v>45824</v>
      </c>
      <c r="D1830" s="107">
        <f>VLOOKUP(B1830,辅助信息!E:K,7,FALSE)</f>
        <v>0</v>
      </c>
      <c r="E1830" s="107" t="str">
        <f>VLOOKUP(F1830,辅助信息!A:B,2,FALSE)</f>
        <v>盘螺</v>
      </c>
      <c r="F1830" s="107" t="s">
        <v>41</v>
      </c>
      <c r="G1830" s="108">
        <v>10</v>
      </c>
      <c r="H1830" s="108" t="str">
        <f>_xlfn.XLOOKUP(C1830&amp;F1830&amp;I1830&amp;J1830,'[1]2025年已发货'!$F:$F&amp;'[1]2025年已发货'!$C:$C&amp;'[1]2025年已发货'!$G:$G&amp;'[1]2025年已发货'!$H:$H,'[1]2025年已发货'!$E:$E,"未发货")</f>
        <v>未发货</v>
      </c>
      <c r="I1830" s="107" t="str">
        <f>VLOOKUP(B1830,辅助信息!E:I,3,FALSE)</f>
        <v>(宜宾兴港三江新区长江工业园保障性租赁住房建设项目-2标)四川省宜宾市翠屏区永善路南段宜宾市三江新区长江工业园区</v>
      </c>
      <c r="J1830" s="107" t="str">
        <f>VLOOKUP(B1830,辅助信息!E:I,4,FALSE)</f>
        <v>查工</v>
      </c>
      <c r="K1830" s="107">
        <f>VLOOKUP(J1830,辅助信息!H:I,2,FALSE)</f>
        <v>13118007501</v>
      </c>
      <c r="L1830" s="109">
        <f>VLOOKUP(B1830,辅助信息!E:J,6,FALSE)</f>
        <v>0</v>
      </c>
      <c r="M1830" s="79">
        <v>45819</v>
      </c>
      <c r="O1830" s="49">
        <f ca="1" t="shared" si="109"/>
        <v>0</v>
      </c>
      <c r="P1830" s="49">
        <f ca="1" t="shared" si="110"/>
        <v>17</v>
      </c>
      <c r="Q1830" s="50">
        <f>VLOOKUP(B1830,辅助信息!E:M,9,FALSE)</f>
        <v>0</v>
      </c>
      <c r="R1830" s="50" t="str">
        <f>_xlfn._xlws.FILTER(辅助信息!D:D,辅助信息!E:E=B1830)</f>
        <v>宜宾兴港三江新区长江工业园建设项目</v>
      </c>
    </row>
    <row r="1831" hidden="1" spans="2:18">
      <c r="B1831" s="107" t="s">
        <v>162</v>
      </c>
      <c r="C1831" s="58">
        <v>45824</v>
      </c>
      <c r="D1831" s="107">
        <f>VLOOKUP(B1831,辅助信息!E:K,7,FALSE)</f>
        <v>0</v>
      </c>
      <c r="E1831" s="107" t="str">
        <f>VLOOKUP(F1831,辅助信息!A:B,2,FALSE)</f>
        <v>螺纹钢</v>
      </c>
      <c r="F1831" s="107" t="s">
        <v>30</v>
      </c>
      <c r="G1831" s="108">
        <v>70</v>
      </c>
      <c r="H1831" s="108">
        <f>_xlfn.XLOOKUP(C1831&amp;F1831&amp;I1831&amp;J1831,'[1]2025年已发货'!$F:$F&amp;'[1]2025年已发货'!$C:$C&amp;'[1]2025年已发货'!$G:$G&amp;'[1]2025年已发货'!$H:$H,'[1]2025年已发货'!$E:$E,"未发货")</f>
        <v>35</v>
      </c>
      <c r="I1831" s="107" t="str">
        <f>VLOOKUP(B1831,辅助信息!E:I,3,FALSE)</f>
        <v>(宜宾兴港三江新区长江工业园保障性租赁住房建设项目-2标)四川省宜宾市翠屏区永善路南段宜宾市三江新区长江工业园区</v>
      </c>
      <c r="J1831" s="107" t="str">
        <f>VLOOKUP(B1831,辅助信息!E:I,4,FALSE)</f>
        <v>查工</v>
      </c>
      <c r="K1831" s="107">
        <f>VLOOKUP(J1831,辅助信息!H:I,2,FALSE)</f>
        <v>13118007501</v>
      </c>
      <c r="L1831" s="109">
        <f>VLOOKUP(B1831,辅助信息!E:J,6,FALSE)</f>
        <v>0</v>
      </c>
      <c r="M1831" s="79">
        <v>45819</v>
      </c>
      <c r="O1831" s="49">
        <f ca="1" t="shared" si="109"/>
        <v>0</v>
      </c>
      <c r="P1831" s="49">
        <f ca="1" t="shared" si="110"/>
        <v>17</v>
      </c>
      <c r="Q1831" s="50">
        <f>VLOOKUP(B1831,辅助信息!E:M,9,FALSE)</f>
        <v>0</v>
      </c>
      <c r="R1831" s="50" t="str">
        <f>_xlfn._xlws.FILTER(辅助信息!D:D,辅助信息!E:E=B1831)</f>
        <v>宜宾兴港三江新区长江工业园建设项目</v>
      </c>
    </row>
    <row r="1832" hidden="1" spans="1:18">
      <c r="A1832" s="116"/>
      <c r="B1832" s="107" t="s">
        <v>81</v>
      </c>
      <c r="C1832" s="58">
        <v>45824</v>
      </c>
      <c r="D1832" s="107" t="str">
        <f>VLOOKUP(B1832,辅助信息!E:K,7,FALSE)</f>
        <v>JWDDCD2025060900080</v>
      </c>
      <c r="E1832" s="107" t="str">
        <f>VLOOKUP(F1832,辅助信息!A:B,2,FALSE)</f>
        <v>盘螺</v>
      </c>
      <c r="F1832" s="107" t="s">
        <v>41</v>
      </c>
      <c r="G1832" s="108">
        <v>53</v>
      </c>
      <c r="H1832" s="108">
        <f>_xlfn.XLOOKUP(C1832&amp;F1832&amp;I1832&amp;J1832,'[1]2025年已发货'!$F:$F&amp;'[1]2025年已发货'!$C:$C&amp;'[1]2025年已发货'!$G:$G&amp;'[1]2025年已发货'!$H:$H,'[1]2025年已发货'!$E:$E,"未发货")</f>
        <v>52.5</v>
      </c>
      <c r="I1832" s="107" t="str">
        <f>VLOOKUP(B1832,辅助信息!E:I,3,FALSE)</f>
        <v>（华西简阳西城嘉苑）四川省成都市简阳市简城街道高屋村</v>
      </c>
      <c r="J1832" s="107" t="str">
        <f>VLOOKUP(B1832,辅助信息!E:I,4,FALSE)</f>
        <v>张瀚镭</v>
      </c>
      <c r="K1832" s="107">
        <f>VLOOKUP(J1832,辅助信息!H:I,2,FALSE)</f>
        <v>15884666220</v>
      </c>
      <c r="L1832" s="109" t="str">
        <f>VLOOKUP(B1832,辅助信息!E:J,6,FALSE)</f>
        <v>优先威钢发货,我方卸车,新老国标钢厂不加价可直发，因陕钢多次出现磅差，项目拒绝使用</v>
      </c>
      <c r="M1832" s="79">
        <v>45822</v>
      </c>
      <c r="O1832" s="49">
        <f ca="1" t="shared" si="109"/>
        <v>0</v>
      </c>
      <c r="P1832" s="49">
        <f ca="1" t="shared" si="110"/>
        <v>14</v>
      </c>
      <c r="Q1832" s="50" t="str">
        <f>VLOOKUP(B1832,辅助信息!E:M,9,FALSE)</f>
        <v>ZTWM-CDGS-XS-2024-0030-华西集采-简州大道</v>
      </c>
      <c r="R1832" s="50" t="str">
        <f>_xlfn._xlws.FILTER(辅助信息!D:D,辅助信息!E:E=B1832)</f>
        <v>华西简阳西城嘉苑</v>
      </c>
    </row>
    <row r="1833" hidden="1" spans="1:18">
      <c r="A1833" s="116"/>
      <c r="B1833" s="107" t="s">
        <v>81</v>
      </c>
      <c r="C1833" s="58">
        <v>45824</v>
      </c>
      <c r="D1833" s="107" t="str">
        <f>VLOOKUP(B1833,辅助信息!E:K,7,FALSE)</f>
        <v>JWDDCD2025060900080</v>
      </c>
      <c r="E1833" s="107" t="str">
        <f>VLOOKUP(F1833,辅助信息!A:B,2,FALSE)</f>
        <v>盘螺</v>
      </c>
      <c r="F1833" s="107" t="s">
        <v>26</v>
      </c>
      <c r="G1833" s="108">
        <f>53-36</f>
        <v>17</v>
      </c>
      <c r="H1833" s="108">
        <f>_xlfn.XLOOKUP(C1833&amp;F1833&amp;I1833&amp;J1833,'[1]2025年已发货'!$F:$F&amp;'[1]2025年已发货'!$C:$C&amp;'[1]2025年已发货'!$G:$G&amp;'[1]2025年已发货'!$H:$H,'[1]2025年已发货'!$E:$E,"未发货")</f>
        <v>17.5</v>
      </c>
      <c r="I1833" s="107" t="str">
        <f>VLOOKUP(B1833,辅助信息!E:I,3,FALSE)</f>
        <v>（华西简阳西城嘉苑）四川省成都市简阳市简城街道高屋村</v>
      </c>
      <c r="J1833" s="107" t="str">
        <f>VLOOKUP(B1833,辅助信息!E:I,4,FALSE)</f>
        <v>张瀚镭</v>
      </c>
      <c r="K1833" s="107">
        <f>VLOOKUP(J1833,辅助信息!H:I,2,FALSE)</f>
        <v>15884666220</v>
      </c>
      <c r="L1833" s="109" t="str">
        <f>VLOOKUP(B1833,辅助信息!E:J,6,FALSE)</f>
        <v>优先威钢发货,我方卸车,新老国标钢厂不加价可直发，因陕钢多次出现磅差，项目拒绝使用</v>
      </c>
      <c r="M1833" s="79">
        <v>45822</v>
      </c>
      <c r="O1833" s="49">
        <f ca="1" t="shared" si="109"/>
        <v>0</v>
      </c>
      <c r="P1833" s="49">
        <f ca="1" t="shared" si="110"/>
        <v>14</v>
      </c>
      <c r="Q1833" s="50" t="str">
        <f>VLOOKUP(B1833,辅助信息!E:M,9,FALSE)</f>
        <v>ZTWM-CDGS-XS-2024-0030-华西集采-简州大道</v>
      </c>
      <c r="R1833" s="50" t="str">
        <f>_xlfn._xlws.FILTER(辅助信息!D:D,辅助信息!E:E=B1833)</f>
        <v>华西简阳西城嘉苑</v>
      </c>
    </row>
    <row r="1834" hidden="1" spans="1:18">
      <c r="A1834" s="70" t="s">
        <v>166</v>
      </c>
      <c r="B1834" s="28" t="s">
        <v>167</v>
      </c>
      <c r="C1834" s="58">
        <v>45824</v>
      </c>
      <c r="D1834" s="107" t="str">
        <f>VLOOKUP(B1834,辅助信息!E:K,7,FALSE)</f>
        <v>JWDDCD2025051800044</v>
      </c>
      <c r="E1834" s="107" t="str">
        <f>VLOOKUP(F1834,辅助信息!A:B,2,FALSE)</f>
        <v>盘螺</v>
      </c>
      <c r="F1834" s="28" t="s">
        <v>40</v>
      </c>
      <c r="G1834" s="24">
        <v>5</v>
      </c>
      <c r="H1834" s="108" t="str">
        <f>_xlfn.XLOOKUP(C1834&amp;F1834&amp;I1834&amp;J1834,'[1]2025年已发货'!$F:$F&amp;'[1]2025年已发货'!$C:$C&amp;'[1]2025年已发货'!$G:$G&amp;'[1]2025年已发货'!$H:$H,'[1]2025年已发货'!$E:$E,"未发货")</f>
        <v>未发货</v>
      </c>
      <c r="I1834" s="107" t="str">
        <f>VLOOKUP(B1834,辅助信息!E:I,3,FALSE)</f>
        <v>(五冶建设扩建艺体中学二期工程)四川省成都市双流区光荣路成都艺体中学南200米</v>
      </c>
      <c r="J1834" s="107" t="str">
        <f>VLOOKUP(B1834,辅助信息!E:I,4,FALSE)</f>
        <v>谢序强</v>
      </c>
      <c r="K1834" s="107">
        <f>VLOOKUP(J1834,辅助信息!H:I,2,FALSE)</f>
        <v>13458588232</v>
      </c>
      <c r="L1834" s="109" t="str">
        <f>VLOOKUP(B1834,辅助信息!E:J,6,FALSE)</f>
        <v>五冶建设送货单,4份材质书,锈货不收，项目名称：扩建艺体中学二期工程，装货前联系收货人核实到场规格,没提前告知进场规格现场不给予接收</v>
      </c>
      <c r="M1834" s="79">
        <v>45828</v>
      </c>
      <c r="O1834" s="49">
        <f ca="1" t="shared" ref="O1834:O1855" si="111">IF(OR(M1834="",N1834&lt;&gt;""),"",MAX(M1834-TODAY(),0))</f>
        <v>0</v>
      </c>
      <c r="P1834" s="49">
        <f ca="1" t="shared" ref="P1834:P1855" si="112">IF(M1834="","",IF(N1834&lt;&gt;"",MAX(N1834-M1834,0),IF(TODAY()&gt;M1834,TODAY()-M1834,0)))</f>
        <v>8</v>
      </c>
      <c r="Q1834" s="50" t="str">
        <f>VLOOKUP(B1834,辅助信息!E:M,9,FALSE)</f>
        <v>ZTWM-CDGS-XS-2025-0073-五冶天府-成都怡心湖片区及龙泉驿医院等项目</v>
      </c>
      <c r="R1834" s="50" t="str">
        <f>_xlfn._xlws.FILTER(辅助信息!D:D,辅助信息!E:E=B1834)</f>
        <v>五冶建设成都怡心湖片区及龙泉驿医院等项目</v>
      </c>
    </row>
    <row r="1835" hidden="1" spans="1:18">
      <c r="A1835" s="70"/>
      <c r="B1835" s="28" t="s">
        <v>167</v>
      </c>
      <c r="C1835" s="58">
        <v>45824</v>
      </c>
      <c r="D1835" s="107" t="str">
        <f>VLOOKUP(B1835,辅助信息!E:K,7,FALSE)</f>
        <v>JWDDCD2025051800044</v>
      </c>
      <c r="E1835" s="107" t="str">
        <f>VLOOKUP(F1835,辅助信息!A:B,2,FALSE)</f>
        <v>盘螺</v>
      </c>
      <c r="F1835" s="28" t="s">
        <v>41</v>
      </c>
      <c r="G1835" s="24">
        <v>5</v>
      </c>
      <c r="H1835" s="108" t="str">
        <f>_xlfn.XLOOKUP(C1835&amp;F1835&amp;I1835&amp;J1835,'[1]2025年已发货'!$F:$F&amp;'[1]2025年已发货'!$C:$C&amp;'[1]2025年已发货'!$G:$G&amp;'[1]2025年已发货'!$H:$H,'[1]2025年已发货'!$E:$E,"未发货")</f>
        <v>未发货</v>
      </c>
      <c r="I1835" s="107" t="str">
        <f>VLOOKUP(B1835,辅助信息!E:I,3,FALSE)</f>
        <v>(五冶建设扩建艺体中学二期工程)四川省成都市双流区光荣路成都艺体中学南200米</v>
      </c>
      <c r="J1835" s="107" t="str">
        <f>VLOOKUP(B1835,辅助信息!E:I,4,FALSE)</f>
        <v>谢序强</v>
      </c>
      <c r="K1835" s="107">
        <f>VLOOKUP(J1835,辅助信息!H:I,2,FALSE)</f>
        <v>13458588232</v>
      </c>
      <c r="L1835" s="109" t="str">
        <f>VLOOKUP(B1835,辅助信息!E:J,6,FALSE)</f>
        <v>五冶建设送货单,4份材质书,锈货不收，项目名称：扩建艺体中学二期工程，装货前联系收货人核实到场规格,没提前告知进场规格现场不给予接收</v>
      </c>
      <c r="M1835" s="79">
        <v>45828</v>
      </c>
      <c r="O1835" s="49">
        <f ca="1" t="shared" si="111"/>
        <v>0</v>
      </c>
      <c r="P1835" s="49">
        <f ca="1" t="shared" si="112"/>
        <v>8</v>
      </c>
      <c r="Q1835" s="50" t="str">
        <f>VLOOKUP(B1835,辅助信息!E:M,9,FALSE)</f>
        <v>ZTWM-CDGS-XS-2025-0073-五冶天府-成都怡心湖片区及龙泉驿医院等项目</v>
      </c>
      <c r="R1835" s="50" t="str">
        <f>_xlfn._xlws.FILTER(辅助信息!D:D,辅助信息!E:E=B1835)</f>
        <v>五冶建设成都怡心湖片区及龙泉驿医院等项目</v>
      </c>
    </row>
    <row r="1836" hidden="1" spans="1:18">
      <c r="A1836" s="70"/>
      <c r="B1836" s="28" t="s">
        <v>167</v>
      </c>
      <c r="C1836" s="58">
        <v>45824</v>
      </c>
      <c r="D1836" s="107" t="str">
        <f>VLOOKUP(B1836,辅助信息!E:K,7,FALSE)</f>
        <v>JWDDCD2025051800044</v>
      </c>
      <c r="E1836" s="107" t="str">
        <f>VLOOKUP(F1836,辅助信息!A:B,2,FALSE)</f>
        <v>螺纹钢</v>
      </c>
      <c r="F1836" s="28" t="s">
        <v>27</v>
      </c>
      <c r="G1836" s="24">
        <v>6</v>
      </c>
      <c r="H1836" s="108" t="str">
        <f>_xlfn.XLOOKUP(C1836&amp;F1836&amp;I1836&amp;J1836,'[1]2025年已发货'!$F:$F&amp;'[1]2025年已发货'!$C:$C&amp;'[1]2025年已发货'!$G:$G&amp;'[1]2025年已发货'!$H:$H,'[1]2025年已发货'!$E:$E,"未发货")</f>
        <v>未发货</v>
      </c>
      <c r="I1836" s="107" t="str">
        <f>VLOOKUP(B1836,辅助信息!E:I,3,FALSE)</f>
        <v>(五冶建设扩建艺体中学二期工程)四川省成都市双流区光荣路成都艺体中学南200米</v>
      </c>
      <c r="J1836" s="107" t="str">
        <f>VLOOKUP(B1836,辅助信息!E:I,4,FALSE)</f>
        <v>谢序强</v>
      </c>
      <c r="K1836" s="107">
        <f>VLOOKUP(J1836,辅助信息!H:I,2,FALSE)</f>
        <v>13458588232</v>
      </c>
      <c r="L1836" s="109" t="str">
        <f>VLOOKUP(B1836,辅助信息!E:J,6,FALSE)</f>
        <v>五冶建设送货单,4份材质书,锈货不收，项目名称：扩建艺体中学二期工程，装货前联系收货人核实到场规格,没提前告知进场规格现场不给予接收</v>
      </c>
      <c r="M1836" s="79">
        <v>45828</v>
      </c>
      <c r="O1836" s="49">
        <f ca="1" t="shared" si="111"/>
        <v>0</v>
      </c>
      <c r="P1836" s="49">
        <f ca="1" t="shared" si="112"/>
        <v>8</v>
      </c>
      <c r="Q1836" s="50" t="str">
        <f>VLOOKUP(B1836,辅助信息!E:M,9,FALSE)</f>
        <v>ZTWM-CDGS-XS-2025-0073-五冶天府-成都怡心湖片区及龙泉驿医院等项目</v>
      </c>
      <c r="R1836" s="50" t="str">
        <f>_xlfn._xlws.FILTER(辅助信息!D:D,辅助信息!E:E=B1836)</f>
        <v>五冶建设成都怡心湖片区及龙泉驿医院等项目</v>
      </c>
    </row>
    <row r="1837" hidden="1" spans="1:18">
      <c r="A1837" s="70"/>
      <c r="B1837" s="28" t="s">
        <v>167</v>
      </c>
      <c r="C1837" s="58">
        <v>45824</v>
      </c>
      <c r="D1837" s="107" t="str">
        <f>VLOOKUP(B1837,辅助信息!E:K,7,FALSE)</f>
        <v>JWDDCD2025051800044</v>
      </c>
      <c r="E1837" s="107" t="str">
        <f>VLOOKUP(F1837,辅助信息!A:B,2,FALSE)</f>
        <v>螺纹钢</v>
      </c>
      <c r="F1837" s="28" t="s">
        <v>19</v>
      </c>
      <c r="G1837" s="24">
        <v>6</v>
      </c>
      <c r="H1837" s="108" t="str">
        <f>_xlfn.XLOOKUP(C1837&amp;F1837&amp;I1837&amp;J1837,'[1]2025年已发货'!$F:$F&amp;'[1]2025年已发货'!$C:$C&amp;'[1]2025年已发货'!$G:$G&amp;'[1]2025年已发货'!$H:$H,'[1]2025年已发货'!$E:$E,"未发货")</f>
        <v>未发货</v>
      </c>
      <c r="I1837" s="107" t="str">
        <f>VLOOKUP(B1837,辅助信息!E:I,3,FALSE)</f>
        <v>(五冶建设扩建艺体中学二期工程)四川省成都市双流区光荣路成都艺体中学南200米</v>
      </c>
      <c r="J1837" s="107" t="str">
        <f>VLOOKUP(B1837,辅助信息!E:I,4,FALSE)</f>
        <v>谢序强</v>
      </c>
      <c r="K1837" s="107">
        <f>VLOOKUP(J1837,辅助信息!H:I,2,FALSE)</f>
        <v>13458588232</v>
      </c>
      <c r="L1837" s="109" t="str">
        <f>VLOOKUP(B1837,辅助信息!E:J,6,FALSE)</f>
        <v>五冶建设送货单,4份材质书,锈货不收，项目名称：扩建艺体中学二期工程，装货前联系收货人核实到场规格,没提前告知进场规格现场不给予接收</v>
      </c>
      <c r="M1837" s="79">
        <v>45828</v>
      </c>
      <c r="O1837" s="49">
        <f ca="1" t="shared" si="111"/>
        <v>0</v>
      </c>
      <c r="P1837" s="49">
        <f ca="1" t="shared" si="112"/>
        <v>8</v>
      </c>
      <c r="Q1837" s="50" t="str">
        <f>VLOOKUP(B1837,辅助信息!E:M,9,FALSE)</f>
        <v>ZTWM-CDGS-XS-2025-0073-五冶天府-成都怡心湖片区及龙泉驿医院等项目</v>
      </c>
      <c r="R1837" s="50" t="str">
        <f>_xlfn._xlws.FILTER(辅助信息!D:D,辅助信息!E:E=B1837)</f>
        <v>五冶建设成都怡心湖片区及龙泉驿医院等项目</v>
      </c>
    </row>
    <row r="1838" hidden="1" spans="1:18">
      <c r="A1838" s="70"/>
      <c r="B1838" s="28" t="s">
        <v>167</v>
      </c>
      <c r="C1838" s="58">
        <v>45824</v>
      </c>
      <c r="D1838" s="107" t="str">
        <f>VLOOKUP(B1838,辅助信息!E:K,7,FALSE)</f>
        <v>JWDDCD2025051800044</v>
      </c>
      <c r="E1838" s="107" t="str">
        <f>VLOOKUP(F1838,辅助信息!A:B,2,FALSE)</f>
        <v>螺纹钢</v>
      </c>
      <c r="F1838" s="28" t="s">
        <v>32</v>
      </c>
      <c r="G1838" s="24">
        <v>6</v>
      </c>
      <c r="H1838" s="108" t="str">
        <f>_xlfn.XLOOKUP(C1838&amp;F1838&amp;I1838&amp;J1838,'[1]2025年已发货'!$F:$F&amp;'[1]2025年已发货'!$C:$C&amp;'[1]2025年已发货'!$G:$G&amp;'[1]2025年已发货'!$H:$H,'[1]2025年已发货'!$E:$E,"未发货")</f>
        <v>未发货</v>
      </c>
      <c r="I1838" s="107" t="str">
        <f>VLOOKUP(B1838,辅助信息!E:I,3,FALSE)</f>
        <v>(五冶建设扩建艺体中学二期工程)四川省成都市双流区光荣路成都艺体中学南200米</v>
      </c>
      <c r="J1838" s="107" t="str">
        <f>VLOOKUP(B1838,辅助信息!E:I,4,FALSE)</f>
        <v>谢序强</v>
      </c>
      <c r="K1838" s="107">
        <f>VLOOKUP(J1838,辅助信息!H:I,2,FALSE)</f>
        <v>13458588232</v>
      </c>
      <c r="L1838" s="109" t="str">
        <f>VLOOKUP(B1838,辅助信息!E:J,6,FALSE)</f>
        <v>五冶建设送货单,4份材质书,锈货不收，项目名称：扩建艺体中学二期工程，装货前联系收货人核实到场规格,没提前告知进场规格现场不给予接收</v>
      </c>
      <c r="M1838" s="79">
        <v>45828</v>
      </c>
      <c r="O1838" s="49">
        <f ca="1" t="shared" si="111"/>
        <v>0</v>
      </c>
      <c r="P1838" s="49">
        <f ca="1" t="shared" si="112"/>
        <v>8</v>
      </c>
      <c r="Q1838" s="50" t="str">
        <f>VLOOKUP(B1838,辅助信息!E:M,9,FALSE)</f>
        <v>ZTWM-CDGS-XS-2025-0073-五冶天府-成都怡心湖片区及龙泉驿医院等项目</v>
      </c>
      <c r="R1838" s="50" t="str">
        <f>_xlfn._xlws.FILTER(辅助信息!D:D,辅助信息!E:E=B1838)</f>
        <v>五冶建设成都怡心湖片区及龙泉驿医院等项目</v>
      </c>
    </row>
    <row r="1839" hidden="1" spans="1:18">
      <c r="A1839" s="70"/>
      <c r="B1839" s="28" t="s">
        <v>167</v>
      </c>
      <c r="C1839" s="58">
        <v>45824</v>
      </c>
      <c r="D1839" s="107" t="str">
        <f>VLOOKUP(B1839,辅助信息!E:K,7,FALSE)</f>
        <v>JWDDCD2025051800044</v>
      </c>
      <c r="E1839" s="107" t="str">
        <f>VLOOKUP(F1839,辅助信息!A:B,2,FALSE)</f>
        <v>螺纹钢</v>
      </c>
      <c r="F1839" s="28" t="s">
        <v>30</v>
      </c>
      <c r="G1839" s="24">
        <v>6</v>
      </c>
      <c r="H1839" s="108" t="str">
        <f>_xlfn.XLOOKUP(C1839&amp;F1839&amp;I1839&amp;J1839,'[1]2025年已发货'!$F:$F&amp;'[1]2025年已发货'!$C:$C&amp;'[1]2025年已发货'!$G:$G&amp;'[1]2025年已发货'!$H:$H,'[1]2025年已发货'!$E:$E,"未发货")</f>
        <v>未发货</v>
      </c>
      <c r="I1839" s="107" t="str">
        <f>VLOOKUP(B1839,辅助信息!E:I,3,FALSE)</f>
        <v>(五冶建设扩建艺体中学二期工程)四川省成都市双流区光荣路成都艺体中学南200米</v>
      </c>
      <c r="J1839" s="107" t="str">
        <f>VLOOKUP(B1839,辅助信息!E:I,4,FALSE)</f>
        <v>谢序强</v>
      </c>
      <c r="K1839" s="107">
        <f>VLOOKUP(J1839,辅助信息!H:I,2,FALSE)</f>
        <v>13458588232</v>
      </c>
      <c r="L1839" s="109" t="str">
        <f>VLOOKUP(B1839,辅助信息!E:J,6,FALSE)</f>
        <v>五冶建设送货单,4份材质书,锈货不收，项目名称：扩建艺体中学二期工程，装货前联系收货人核实到场规格,没提前告知进场规格现场不给予接收</v>
      </c>
      <c r="M1839" s="79">
        <v>45828</v>
      </c>
      <c r="O1839" s="49">
        <f ca="1" t="shared" si="111"/>
        <v>0</v>
      </c>
      <c r="P1839" s="49">
        <f ca="1" t="shared" si="112"/>
        <v>8</v>
      </c>
      <c r="Q1839" s="50" t="str">
        <f>VLOOKUP(B1839,辅助信息!E:M,9,FALSE)</f>
        <v>ZTWM-CDGS-XS-2025-0073-五冶天府-成都怡心湖片区及龙泉驿医院等项目</v>
      </c>
      <c r="R1839" s="50" t="str">
        <f>_xlfn._xlws.FILTER(辅助信息!D:D,辅助信息!E:E=B1839)</f>
        <v>五冶建设成都怡心湖片区及龙泉驿医院等项目</v>
      </c>
    </row>
    <row r="1840" hidden="1" spans="1:18">
      <c r="A1840" s="70"/>
      <c r="B1840" s="28" t="s">
        <v>167</v>
      </c>
      <c r="C1840" s="58">
        <v>45824</v>
      </c>
      <c r="D1840" s="107" t="str">
        <f>VLOOKUP(B1840,辅助信息!E:K,7,FALSE)</f>
        <v>JWDDCD2025051800044</v>
      </c>
      <c r="E1840" s="107" t="str">
        <f>VLOOKUP(F1840,辅助信息!A:B,2,FALSE)</f>
        <v>螺纹钢</v>
      </c>
      <c r="F1840" s="28" t="s">
        <v>33</v>
      </c>
      <c r="G1840" s="24">
        <v>6</v>
      </c>
      <c r="H1840" s="108" t="str">
        <f>_xlfn.XLOOKUP(C1840&amp;F1840&amp;I1840&amp;J1840,'[1]2025年已发货'!$F:$F&amp;'[1]2025年已发货'!$C:$C&amp;'[1]2025年已发货'!$G:$G&amp;'[1]2025年已发货'!$H:$H,'[1]2025年已发货'!$E:$E,"未发货")</f>
        <v>未发货</v>
      </c>
      <c r="I1840" s="107" t="str">
        <f>VLOOKUP(B1840,辅助信息!E:I,3,FALSE)</f>
        <v>(五冶建设扩建艺体中学二期工程)四川省成都市双流区光荣路成都艺体中学南200米</v>
      </c>
      <c r="J1840" s="107" t="str">
        <f>VLOOKUP(B1840,辅助信息!E:I,4,FALSE)</f>
        <v>谢序强</v>
      </c>
      <c r="K1840" s="107">
        <f>VLOOKUP(J1840,辅助信息!H:I,2,FALSE)</f>
        <v>13458588232</v>
      </c>
      <c r="L1840" s="109" t="str">
        <f>VLOOKUP(B1840,辅助信息!E:J,6,FALSE)</f>
        <v>五冶建设送货单,4份材质书,锈货不收，项目名称：扩建艺体中学二期工程，装货前联系收货人核实到场规格,没提前告知进场规格现场不给予接收</v>
      </c>
      <c r="M1840" s="79">
        <v>45828</v>
      </c>
      <c r="O1840" s="49">
        <f ca="1" t="shared" si="111"/>
        <v>0</v>
      </c>
      <c r="P1840" s="49">
        <f ca="1" t="shared" si="112"/>
        <v>8</v>
      </c>
      <c r="Q1840" s="50" t="str">
        <f>VLOOKUP(B1840,辅助信息!E:M,9,FALSE)</f>
        <v>ZTWM-CDGS-XS-2025-0073-五冶天府-成都怡心湖片区及龙泉驿医院等项目</v>
      </c>
      <c r="R1840" s="50" t="str">
        <f>_xlfn._xlws.FILTER(辅助信息!D:D,辅助信息!E:E=B1840)</f>
        <v>五冶建设成都怡心湖片区及龙泉驿医院等项目</v>
      </c>
    </row>
    <row r="1841" hidden="1" spans="1:18">
      <c r="A1841" s="70"/>
      <c r="B1841" s="28" t="s">
        <v>167</v>
      </c>
      <c r="C1841" s="58">
        <v>45824</v>
      </c>
      <c r="D1841" s="107" t="str">
        <f>VLOOKUP(B1841,辅助信息!E:K,7,FALSE)</f>
        <v>JWDDCD2025051800044</v>
      </c>
      <c r="E1841" s="107" t="str">
        <f>VLOOKUP(F1841,辅助信息!A:B,2,FALSE)</f>
        <v>螺纹钢</v>
      </c>
      <c r="F1841" s="28" t="s">
        <v>28</v>
      </c>
      <c r="G1841" s="24">
        <v>6</v>
      </c>
      <c r="H1841" s="108" t="str">
        <f>_xlfn.XLOOKUP(C1841&amp;F1841&amp;I1841&amp;J1841,'[1]2025年已发货'!$F:$F&amp;'[1]2025年已发货'!$C:$C&amp;'[1]2025年已发货'!$G:$G&amp;'[1]2025年已发货'!$H:$H,'[1]2025年已发货'!$E:$E,"未发货")</f>
        <v>未发货</v>
      </c>
      <c r="I1841" s="107" t="str">
        <f>VLOOKUP(B1841,辅助信息!E:I,3,FALSE)</f>
        <v>(五冶建设扩建艺体中学二期工程)四川省成都市双流区光荣路成都艺体中学南200米</v>
      </c>
      <c r="J1841" s="107" t="str">
        <f>VLOOKUP(B1841,辅助信息!E:I,4,FALSE)</f>
        <v>谢序强</v>
      </c>
      <c r="K1841" s="107">
        <f>VLOOKUP(J1841,辅助信息!H:I,2,FALSE)</f>
        <v>13458588232</v>
      </c>
      <c r="L1841" s="109" t="str">
        <f>VLOOKUP(B1841,辅助信息!E:J,6,FALSE)</f>
        <v>五冶建设送货单,4份材质书,锈货不收，项目名称：扩建艺体中学二期工程，装货前联系收货人核实到场规格,没提前告知进场规格现场不给予接收</v>
      </c>
      <c r="M1841" s="79">
        <v>45828</v>
      </c>
      <c r="O1841" s="49">
        <f ca="1" t="shared" si="111"/>
        <v>0</v>
      </c>
      <c r="P1841" s="49">
        <f ca="1" t="shared" si="112"/>
        <v>8</v>
      </c>
      <c r="Q1841" s="50" t="str">
        <f>VLOOKUP(B1841,辅助信息!E:M,9,FALSE)</f>
        <v>ZTWM-CDGS-XS-2025-0073-五冶天府-成都怡心湖片区及龙泉驿医院等项目</v>
      </c>
      <c r="R1841" s="50" t="str">
        <f>_xlfn._xlws.FILTER(辅助信息!D:D,辅助信息!E:E=B1841)</f>
        <v>五冶建设成都怡心湖片区及龙泉驿医院等项目</v>
      </c>
    </row>
    <row r="1842" hidden="1" spans="1:18">
      <c r="A1842" s="70"/>
      <c r="B1842" s="28" t="s">
        <v>167</v>
      </c>
      <c r="C1842" s="58">
        <v>45824</v>
      </c>
      <c r="D1842" s="107" t="str">
        <f>VLOOKUP(B1842,辅助信息!E:K,7,FALSE)</f>
        <v>JWDDCD2025051800044</v>
      </c>
      <c r="E1842" s="107" t="str">
        <f>VLOOKUP(F1842,辅助信息!A:B,2,FALSE)</f>
        <v>螺纹钢</v>
      </c>
      <c r="F1842" s="28" t="s">
        <v>18</v>
      </c>
      <c r="G1842" s="24">
        <v>23</v>
      </c>
      <c r="H1842" s="108" t="str">
        <f>_xlfn.XLOOKUP(C1842&amp;F1842&amp;I1842&amp;J1842,'[1]2025年已发货'!$F:$F&amp;'[1]2025年已发货'!$C:$C&amp;'[1]2025年已发货'!$G:$G&amp;'[1]2025年已发货'!$H:$H,'[1]2025年已发货'!$E:$E,"未发货")</f>
        <v>未发货</v>
      </c>
      <c r="I1842" s="107" t="str">
        <f>VLOOKUP(B1842,辅助信息!E:I,3,FALSE)</f>
        <v>(五冶建设扩建艺体中学二期工程)四川省成都市双流区光荣路成都艺体中学南200米</v>
      </c>
      <c r="J1842" s="107" t="str">
        <f>VLOOKUP(B1842,辅助信息!E:I,4,FALSE)</f>
        <v>谢序强</v>
      </c>
      <c r="K1842" s="107">
        <f>VLOOKUP(J1842,辅助信息!H:I,2,FALSE)</f>
        <v>13458588232</v>
      </c>
      <c r="L1842" s="109" t="str">
        <f>VLOOKUP(B1842,辅助信息!E:J,6,FALSE)</f>
        <v>五冶建设送货单,4份材质书,锈货不收，项目名称：扩建艺体中学二期工程，装货前联系收货人核实到场规格,没提前告知进场规格现场不给予接收</v>
      </c>
      <c r="M1842" s="79">
        <v>45828</v>
      </c>
      <c r="O1842" s="49">
        <f ca="1" t="shared" si="111"/>
        <v>0</v>
      </c>
      <c r="P1842" s="49">
        <f ca="1" t="shared" si="112"/>
        <v>8</v>
      </c>
      <c r="Q1842" s="50" t="str">
        <f>VLOOKUP(B1842,辅助信息!E:M,9,FALSE)</f>
        <v>ZTWM-CDGS-XS-2025-0073-五冶天府-成都怡心湖片区及龙泉驿医院等项目</v>
      </c>
      <c r="R1842" s="50" t="str">
        <f>_xlfn._xlws.FILTER(辅助信息!D:D,辅助信息!E:E=B1842)</f>
        <v>五冶建设成都怡心湖片区及龙泉驿医院等项目</v>
      </c>
    </row>
    <row r="1843" hidden="1" spans="1:18">
      <c r="A1843" s="70" t="s">
        <v>168</v>
      </c>
      <c r="B1843" s="28" t="s">
        <v>169</v>
      </c>
      <c r="C1843" s="58">
        <v>45824</v>
      </c>
      <c r="D1843" s="107" t="str">
        <f>VLOOKUP(B1843,辅助信息!E:K,7,FALSE)</f>
        <v>JWDDCD2025051800044</v>
      </c>
      <c r="E1843" s="107" t="str">
        <f>VLOOKUP(F1843,辅助信息!A:B,2,FALSE)</f>
        <v>高线</v>
      </c>
      <c r="F1843" s="28" t="s">
        <v>51</v>
      </c>
      <c r="G1843" s="24">
        <v>35</v>
      </c>
      <c r="H1843" s="108" t="str">
        <f>_xlfn.XLOOKUP(C1843&amp;F1843&amp;I1843&amp;J1843,'[1]2025年已发货'!$F:$F&amp;'[1]2025年已发货'!$C:$C&amp;'[1]2025年已发货'!$G:$G&amp;'[1]2025年已发货'!$H:$H,'[1]2025年已发货'!$E:$E,"未发货")</f>
        <v>未发货</v>
      </c>
      <c r="I1843" s="107" t="str">
        <f>VLOOKUP(B1843,辅助信息!E:I,3,FALSE)</f>
        <v>(五冶建设龙泉芙蓉花语项目-1,3地块)龙泉驿区北川路双堰塘钓鱼东100米(北川路)</v>
      </c>
      <c r="J1843" s="107" t="str">
        <f>VLOOKUP(B1843,辅助信息!E:I,4,FALSE)</f>
        <v>董文学</v>
      </c>
      <c r="K1843" s="107">
        <f>VLOOKUP(J1843,辅助信息!H:I,2,FALSE)</f>
        <v>15828110575</v>
      </c>
      <c r="L1843" s="109" t="str">
        <f>VLOOKUP(B1843,辅助信息!E:J,6,FALSE)</f>
        <v>五冶建设送货单,4份材质书,锈货不收炉批号，项目名称：中冶成勘-成都安置房项目，装货前联系收货人核实到场规格,没提前告知进场规格现场不给予接收</v>
      </c>
      <c r="M1843" s="79">
        <v>45828</v>
      </c>
      <c r="O1843" s="49">
        <f ca="1" t="shared" si="111"/>
        <v>0</v>
      </c>
      <c r="P1843" s="49">
        <f ca="1" t="shared" si="112"/>
        <v>8</v>
      </c>
      <c r="Q1843" s="50" t="str">
        <f>VLOOKUP(B1843,辅助信息!E:M,9,FALSE)</f>
        <v>ZTWM-CDGS-XS-2025-0073-五冶天府-成都怡心湖片区及龙泉驿医院等项目</v>
      </c>
      <c r="R1843" s="50" t="str">
        <f>_xlfn._xlws.FILTER(辅助信息!D:D,辅助信息!E:E=B1843)</f>
        <v>五冶建设成都怡心湖片区及龙泉驿医院等项目</v>
      </c>
    </row>
    <row r="1844" hidden="1" spans="1:18">
      <c r="A1844" s="70"/>
      <c r="B1844" s="28" t="s">
        <v>169</v>
      </c>
      <c r="C1844" s="58">
        <v>45824</v>
      </c>
      <c r="D1844" s="107" t="str">
        <f>VLOOKUP(B1844,辅助信息!E:K,7,FALSE)</f>
        <v>JWDDCD2025051800044</v>
      </c>
      <c r="E1844" s="107" t="str">
        <f>VLOOKUP(F1844,辅助信息!A:B,2,FALSE)</f>
        <v>螺纹钢</v>
      </c>
      <c r="F1844" s="28" t="s">
        <v>28</v>
      </c>
      <c r="G1844" s="24">
        <v>70</v>
      </c>
      <c r="H1844" s="108" t="str">
        <f>_xlfn.XLOOKUP(C1844&amp;F1844&amp;I1844&amp;J1844,'[1]2025年已发货'!$F:$F&amp;'[1]2025年已发货'!$C:$C&amp;'[1]2025年已发货'!$G:$G&amp;'[1]2025年已发货'!$H:$H,'[1]2025年已发货'!$E:$E,"未发货")</f>
        <v>未发货</v>
      </c>
      <c r="I1844" s="107" t="str">
        <f>VLOOKUP(B1844,辅助信息!E:I,3,FALSE)</f>
        <v>(五冶建设龙泉芙蓉花语项目-1,3地块)龙泉驿区北川路双堰塘钓鱼东100米(北川路)</v>
      </c>
      <c r="J1844" s="107" t="str">
        <f>VLOOKUP(B1844,辅助信息!E:I,4,FALSE)</f>
        <v>董文学</v>
      </c>
      <c r="K1844" s="107">
        <f>VLOOKUP(J1844,辅助信息!H:I,2,FALSE)</f>
        <v>15828110575</v>
      </c>
      <c r="L1844" s="109" t="str">
        <f>VLOOKUP(B1844,辅助信息!E:J,6,FALSE)</f>
        <v>五冶建设送货单,4份材质书,锈货不收炉批号，项目名称：中冶成勘-成都安置房项目，装货前联系收货人核实到场规格,没提前告知进场规格现场不给予接收</v>
      </c>
      <c r="M1844" s="79">
        <v>45828</v>
      </c>
      <c r="O1844" s="49">
        <f ca="1" t="shared" si="111"/>
        <v>0</v>
      </c>
      <c r="P1844" s="49">
        <f ca="1" t="shared" si="112"/>
        <v>8</v>
      </c>
      <c r="Q1844" s="50" t="str">
        <f>VLOOKUP(B1844,辅助信息!E:M,9,FALSE)</f>
        <v>ZTWM-CDGS-XS-2025-0073-五冶天府-成都怡心湖片区及龙泉驿医院等项目</v>
      </c>
      <c r="R1844" s="50" t="str">
        <f>_xlfn._xlws.FILTER(辅助信息!D:D,辅助信息!E:E=B1844)</f>
        <v>五冶建设成都怡心湖片区及龙泉驿医院等项目</v>
      </c>
    </row>
    <row r="1845" hidden="1" spans="2:18">
      <c r="B1845" s="107" t="s">
        <v>162</v>
      </c>
      <c r="C1845" s="58">
        <v>45825</v>
      </c>
      <c r="D1845" s="107">
        <f>VLOOKUP(B1845,辅助信息!E:K,7,FALSE)</f>
        <v>0</v>
      </c>
      <c r="E1845" s="107" t="str">
        <f>VLOOKUP(F1845,辅助信息!A:B,2,FALSE)</f>
        <v>盘螺</v>
      </c>
      <c r="F1845" s="107" t="s">
        <v>41</v>
      </c>
      <c r="G1845" s="108">
        <v>10</v>
      </c>
      <c r="H1845" s="117" t="s">
        <v>170</v>
      </c>
      <c r="I1845" s="107" t="str">
        <f>VLOOKUP(B1845,辅助信息!E:I,3,FALSE)</f>
        <v>(宜宾兴港三江新区长江工业园保障性租赁住房建设项目-2标)四川省宜宾市翠屏区永善路南段宜宾市三江新区长江工业园区</v>
      </c>
      <c r="J1845" s="107" t="str">
        <f>VLOOKUP(B1845,辅助信息!E:I,4,FALSE)</f>
        <v>查工</v>
      </c>
      <c r="K1845" s="107">
        <f>VLOOKUP(J1845,辅助信息!H:I,2,FALSE)</f>
        <v>13118007501</v>
      </c>
      <c r="L1845" s="109">
        <f>VLOOKUP(B1845,辅助信息!E:J,6,FALSE)</f>
        <v>0</v>
      </c>
      <c r="M1845" s="79">
        <v>45819</v>
      </c>
      <c r="O1845" s="49">
        <f ca="1" t="shared" si="111"/>
        <v>0</v>
      </c>
      <c r="P1845" s="49">
        <f ca="1" t="shared" si="112"/>
        <v>17</v>
      </c>
      <c r="Q1845" s="50">
        <f>VLOOKUP(B1845,辅助信息!E:M,9,FALSE)</f>
        <v>0</v>
      </c>
      <c r="R1845" s="50" t="str">
        <f>_xlfn._xlws.FILTER(辅助信息!D:D,辅助信息!E:E=B1845)</f>
        <v>宜宾兴港三江新区长江工业园建设项目</v>
      </c>
    </row>
    <row r="1846" hidden="1" spans="2:18">
      <c r="B1846" s="107" t="s">
        <v>162</v>
      </c>
      <c r="C1846" s="58">
        <v>45825</v>
      </c>
      <c r="D1846" s="107">
        <f>VLOOKUP(B1846,辅助信息!E:K,7,FALSE)</f>
        <v>0</v>
      </c>
      <c r="E1846" s="107" t="str">
        <f>VLOOKUP(F1846,辅助信息!A:B,2,FALSE)</f>
        <v>螺纹钢</v>
      </c>
      <c r="F1846" s="107" t="s">
        <v>30</v>
      </c>
      <c r="G1846" s="108">
        <v>25</v>
      </c>
      <c r="H1846" s="117" t="s">
        <v>170</v>
      </c>
      <c r="I1846" s="107" t="str">
        <f>VLOOKUP(B1846,辅助信息!E:I,3,FALSE)</f>
        <v>(宜宾兴港三江新区长江工业园保障性租赁住房建设项目-2标)四川省宜宾市翠屏区永善路南段宜宾市三江新区长江工业园区</v>
      </c>
      <c r="J1846" s="107" t="str">
        <f>VLOOKUP(B1846,辅助信息!E:I,4,FALSE)</f>
        <v>查工</v>
      </c>
      <c r="K1846" s="107">
        <f>VLOOKUP(J1846,辅助信息!H:I,2,FALSE)</f>
        <v>13118007501</v>
      </c>
      <c r="L1846" s="109">
        <f>VLOOKUP(B1846,辅助信息!E:J,6,FALSE)</f>
        <v>0</v>
      </c>
      <c r="M1846" s="79">
        <v>45819</v>
      </c>
      <c r="O1846" s="49">
        <f ca="1" t="shared" si="111"/>
        <v>0</v>
      </c>
      <c r="P1846" s="49">
        <f ca="1" t="shared" si="112"/>
        <v>17</v>
      </c>
      <c r="Q1846" s="50">
        <f>VLOOKUP(B1846,辅助信息!E:M,9,FALSE)</f>
        <v>0</v>
      </c>
      <c r="R1846" s="50" t="str">
        <f>_xlfn._xlws.FILTER(辅助信息!D:D,辅助信息!E:E=B1846)</f>
        <v>宜宾兴港三江新区长江工业园建设项目</v>
      </c>
    </row>
    <row r="1847" hidden="1" spans="1:18">
      <c r="A1847" s="115" t="s">
        <v>166</v>
      </c>
      <c r="B1847" s="107" t="s">
        <v>167</v>
      </c>
      <c r="C1847" s="58">
        <v>45825</v>
      </c>
      <c r="D1847" s="107" t="str">
        <f>VLOOKUP(B1847,辅助信息!E:K,7,FALSE)</f>
        <v>JWDDCD2025051800044</v>
      </c>
      <c r="E1847" s="107" t="str">
        <f>VLOOKUP(F1847,辅助信息!A:B,2,FALSE)</f>
        <v>盘螺</v>
      </c>
      <c r="F1847" s="118" t="s">
        <v>40</v>
      </c>
      <c r="G1847" s="108">
        <v>4</v>
      </c>
      <c r="H1847" s="108" t="str">
        <f>_xlfn.XLOOKUP(C1847&amp;F1847&amp;I1847&amp;J1847,'[1]2025年已发货'!$F:$F&amp;'[1]2025年已发货'!$C:$C&amp;'[1]2025年已发货'!$G:$G&amp;'[1]2025年已发货'!$H:$H,'[1]2025年已发货'!$E:$E,"未发货")</f>
        <v>未发货</v>
      </c>
      <c r="I1847" s="107" t="str">
        <f>VLOOKUP(B1847,辅助信息!E:I,3,FALSE)</f>
        <v>(五冶建设扩建艺体中学二期工程)四川省成都市双流区光荣路成都艺体中学南200米</v>
      </c>
      <c r="J1847" s="107" t="str">
        <f>VLOOKUP(B1847,辅助信息!E:I,4,FALSE)</f>
        <v>谢序强</v>
      </c>
      <c r="K1847" s="107">
        <f>VLOOKUP(J1847,辅助信息!H:I,2,FALSE)</f>
        <v>13458588232</v>
      </c>
      <c r="L1847" s="109" t="str">
        <f>VLOOKUP(B1847,辅助信息!E:J,6,FALSE)</f>
        <v>五冶建设送货单,4份材质书,锈货不收，项目名称：扩建艺体中学二期工程，装货前联系收货人核实到场规格,没提前告知进场规格现场不给予接收</v>
      </c>
      <c r="M1847" s="79">
        <v>45828</v>
      </c>
      <c r="O1847" s="49">
        <f ca="1" t="shared" si="111"/>
        <v>0</v>
      </c>
      <c r="P1847" s="49">
        <f ca="1" t="shared" si="112"/>
        <v>8</v>
      </c>
      <c r="Q1847" s="50" t="str">
        <f>VLOOKUP(B1847,辅助信息!E:M,9,FALSE)</f>
        <v>ZTWM-CDGS-XS-2025-0073-五冶天府-成都怡心湖片区及龙泉驿医院等项目</v>
      </c>
      <c r="R1847" s="50" t="str">
        <f>_xlfn._xlws.FILTER(辅助信息!D:D,辅助信息!E:E=B1847)</f>
        <v>五冶建设成都怡心湖片区及龙泉驿医院等项目</v>
      </c>
    </row>
    <row r="1848" hidden="1" spans="1:18">
      <c r="A1848" s="115"/>
      <c r="B1848" s="107" t="s">
        <v>167</v>
      </c>
      <c r="C1848" s="58">
        <v>45825</v>
      </c>
      <c r="D1848" s="107" t="str">
        <f>VLOOKUP(B1848,辅助信息!E:K,7,FALSE)</f>
        <v>JWDDCD2025051800044</v>
      </c>
      <c r="E1848" s="107" t="str">
        <f>VLOOKUP(F1848,辅助信息!A:B,2,FALSE)</f>
        <v>盘螺</v>
      </c>
      <c r="F1848" s="118" t="s">
        <v>41</v>
      </c>
      <c r="G1848" s="108">
        <v>4</v>
      </c>
      <c r="H1848" s="108" t="str">
        <f>_xlfn.XLOOKUP(C1848&amp;F1848&amp;I1848&amp;J1848,'[1]2025年已发货'!$F:$F&amp;'[1]2025年已发货'!$C:$C&amp;'[1]2025年已发货'!$G:$G&amp;'[1]2025年已发货'!$H:$H,'[1]2025年已发货'!$E:$E,"未发货")</f>
        <v>未发货</v>
      </c>
      <c r="I1848" s="107" t="str">
        <f>VLOOKUP(B1848,辅助信息!E:I,3,FALSE)</f>
        <v>(五冶建设扩建艺体中学二期工程)四川省成都市双流区光荣路成都艺体中学南200米</v>
      </c>
      <c r="J1848" s="107" t="str">
        <f>VLOOKUP(B1848,辅助信息!E:I,4,FALSE)</f>
        <v>谢序强</v>
      </c>
      <c r="K1848" s="107">
        <f>VLOOKUP(J1848,辅助信息!H:I,2,FALSE)</f>
        <v>13458588232</v>
      </c>
      <c r="L1848" s="109" t="str">
        <f>VLOOKUP(B1848,辅助信息!E:J,6,FALSE)</f>
        <v>五冶建设送货单,4份材质书,锈货不收，项目名称：扩建艺体中学二期工程，装货前联系收货人核实到场规格,没提前告知进场规格现场不给予接收</v>
      </c>
      <c r="M1848" s="79">
        <v>45828</v>
      </c>
      <c r="O1848" s="49">
        <f ca="1" t="shared" si="111"/>
        <v>0</v>
      </c>
      <c r="P1848" s="49">
        <f ca="1" t="shared" si="112"/>
        <v>8</v>
      </c>
      <c r="Q1848" s="50" t="str">
        <f>VLOOKUP(B1848,辅助信息!E:M,9,FALSE)</f>
        <v>ZTWM-CDGS-XS-2025-0073-五冶天府-成都怡心湖片区及龙泉驿医院等项目</v>
      </c>
      <c r="R1848" s="50" t="str">
        <f>_xlfn._xlws.FILTER(辅助信息!D:D,辅助信息!E:E=B1848)</f>
        <v>五冶建设成都怡心湖片区及龙泉驿医院等项目</v>
      </c>
    </row>
    <row r="1849" hidden="1" spans="1:18">
      <c r="A1849" s="115"/>
      <c r="B1849" s="107" t="s">
        <v>167</v>
      </c>
      <c r="C1849" s="58">
        <v>45825</v>
      </c>
      <c r="D1849" s="107" t="str">
        <f>VLOOKUP(B1849,辅助信息!E:K,7,FALSE)</f>
        <v>JWDDCD2025051800044</v>
      </c>
      <c r="E1849" s="107" t="str">
        <f>VLOOKUP(F1849,辅助信息!A:B,2,FALSE)</f>
        <v>螺纹钢</v>
      </c>
      <c r="F1849" s="118" t="s">
        <v>27</v>
      </c>
      <c r="G1849" s="108">
        <v>5</v>
      </c>
      <c r="H1849" s="108" t="str">
        <f>_xlfn.XLOOKUP(C1849&amp;F1849&amp;I1849&amp;J1849,'[1]2025年已发货'!$F:$F&amp;'[1]2025年已发货'!$C:$C&amp;'[1]2025年已发货'!$G:$G&amp;'[1]2025年已发货'!$H:$H,'[1]2025年已发货'!$E:$E,"未发货")</f>
        <v>未发货</v>
      </c>
      <c r="I1849" s="107" t="str">
        <f>VLOOKUP(B1849,辅助信息!E:I,3,FALSE)</f>
        <v>(五冶建设扩建艺体中学二期工程)四川省成都市双流区光荣路成都艺体中学南200米</v>
      </c>
      <c r="J1849" s="107" t="str">
        <f>VLOOKUP(B1849,辅助信息!E:I,4,FALSE)</f>
        <v>谢序强</v>
      </c>
      <c r="K1849" s="107">
        <f>VLOOKUP(J1849,辅助信息!H:I,2,FALSE)</f>
        <v>13458588232</v>
      </c>
      <c r="L1849" s="109" t="str">
        <f>VLOOKUP(B1849,辅助信息!E:J,6,FALSE)</f>
        <v>五冶建设送货单,4份材质书,锈货不收，项目名称：扩建艺体中学二期工程，装货前联系收货人核实到场规格,没提前告知进场规格现场不给予接收</v>
      </c>
      <c r="M1849" s="79">
        <v>45828</v>
      </c>
      <c r="O1849" s="49">
        <f ca="1" t="shared" si="111"/>
        <v>0</v>
      </c>
      <c r="P1849" s="49">
        <f ca="1" t="shared" si="112"/>
        <v>8</v>
      </c>
      <c r="Q1849" s="50" t="str">
        <f>VLOOKUP(B1849,辅助信息!E:M,9,FALSE)</f>
        <v>ZTWM-CDGS-XS-2025-0073-五冶天府-成都怡心湖片区及龙泉驿医院等项目</v>
      </c>
      <c r="R1849" s="50" t="str">
        <f>_xlfn._xlws.FILTER(辅助信息!D:D,辅助信息!E:E=B1849)</f>
        <v>五冶建设成都怡心湖片区及龙泉驿医院等项目</v>
      </c>
    </row>
    <row r="1850" hidden="1" spans="1:18">
      <c r="A1850" s="115"/>
      <c r="B1850" s="107" t="s">
        <v>167</v>
      </c>
      <c r="C1850" s="58">
        <v>45825</v>
      </c>
      <c r="D1850" s="107" t="str">
        <f>VLOOKUP(B1850,辅助信息!E:K,7,FALSE)</f>
        <v>JWDDCD2025051800044</v>
      </c>
      <c r="E1850" s="107" t="str">
        <f>VLOOKUP(F1850,辅助信息!A:B,2,FALSE)</f>
        <v>螺纹钢</v>
      </c>
      <c r="F1850" s="118" t="s">
        <v>19</v>
      </c>
      <c r="G1850" s="108">
        <v>5</v>
      </c>
      <c r="H1850" s="108" t="str">
        <f>_xlfn.XLOOKUP(C1850&amp;F1850&amp;I1850&amp;J1850,'[1]2025年已发货'!$F:$F&amp;'[1]2025年已发货'!$C:$C&amp;'[1]2025年已发货'!$G:$G&amp;'[1]2025年已发货'!$H:$H,'[1]2025年已发货'!$E:$E,"未发货")</f>
        <v>未发货</v>
      </c>
      <c r="I1850" s="107" t="str">
        <f>VLOOKUP(B1850,辅助信息!E:I,3,FALSE)</f>
        <v>(五冶建设扩建艺体中学二期工程)四川省成都市双流区光荣路成都艺体中学南200米</v>
      </c>
      <c r="J1850" s="107" t="str">
        <f>VLOOKUP(B1850,辅助信息!E:I,4,FALSE)</f>
        <v>谢序强</v>
      </c>
      <c r="K1850" s="107">
        <f>VLOOKUP(J1850,辅助信息!H:I,2,FALSE)</f>
        <v>13458588232</v>
      </c>
      <c r="L1850" s="109" t="str">
        <f>VLOOKUP(B1850,辅助信息!E:J,6,FALSE)</f>
        <v>五冶建设送货单,4份材质书,锈货不收，项目名称：扩建艺体中学二期工程，装货前联系收货人核实到场规格,没提前告知进场规格现场不给予接收</v>
      </c>
      <c r="M1850" s="79">
        <v>45828</v>
      </c>
      <c r="O1850" s="49">
        <f ca="1" t="shared" si="111"/>
        <v>0</v>
      </c>
      <c r="P1850" s="49">
        <f ca="1" t="shared" si="112"/>
        <v>8</v>
      </c>
      <c r="Q1850" s="50" t="str">
        <f>VLOOKUP(B1850,辅助信息!E:M,9,FALSE)</f>
        <v>ZTWM-CDGS-XS-2025-0073-五冶天府-成都怡心湖片区及龙泉驿医院等项目</v>
      </c>
      <c r="R1850" s="50" t="str">
        <f>_xlfn._xlws.FILTER(辅助信息!D:D,辅助信息!E:E=B1850)</f>
        <v>五冶建设成都怡心湖片区及龙泉驿医院等项目</v>
      </c>
    </row>
    <row r="1851" hidden="1" spans="1:18">
      <c r="A1851" s="115"/>
      <c r="B1851" s="107" t="s">
        <v>167</v>
      </c>
      <c r="C1851" s="58">
        <v>45825</v>
      </c>
      <c r="D1851" s="107" t="str">
        <f>VLOOKUP(B1851,辅助信息!E:K,7,FALSE)</f>
        <v>JWDDCD2025051800044</v>
      </c>
      <c r="E1851" s="107" t="str">
        <f>VLOOKUP(F1851,辅助信息!A:B,2,FALSE)</f>
        <v>螺纹钢</v>
      </c>
      <c r="F1851" s="118" t="s">
        <v>32</v>
      </c>
      <c r="G1851" s="108">
        <v>5</v>
      </c>
      <c r="H1851" s="108" t="str">
        <f>_xlfn.XLOOKUP(C1851&amp;F1851&amp;I1851&amp;J1851,'[1]2025年已发货'!$F:$F&amp;'[1]2025年已发货'!$C:$C&amp;'[1]2025年已发货'!$G:$G&amp;'[1]2025年已发货'!$H:$H,'[1]2025年已发货'!$E:$E,"未发货")</f>
        <v>未发货</v>
      </c>
      <c r="I1851" s="107" t="str">
        <f>VLOOKUP(B1851,辅助信息!E:I,3,FALSE)</f>
        <v>(五冶建设扩建艺体中学二期工程)四川省成都市双流区光荣路成都艺体中学南200米</v>
      </c>
      <c r="J1851" s="107" t="str">
        <f>VLOOKUP(B1851,辅助信息!E:I,4,FALSE)</f>
        <v>谢序强</v>
      </c>
      <c r="K1851" s="107">
        <f>VLOOKUP(J1851,辅助信息!H:I,2,FALSE)</f>
        <v>13458588232</v>
      </c>
      <c r="L1851" s="109" t="str">
        <f>VLOOKUP(B1851,辅助信息!E:J,6,FALSE)</f>
        <v>五冶建设送货单,4份材质书,锈货不收，项目名称：扩建艺体中学二期工程，装货前联系收货人核实到场规格,没提前告知进场规格现场不给予接收</v>
      </c>
      <c r="M1851" s="79">
        <v>45828</v>
      </c>
      <c r="O1851" s="49">
        <f ca="1" t="shared" si="111"/>
        <v>0</v>
      </c>
      <c r="P1851" s="49">
        <f ca="1" t="shared" si="112"/>
        <v>8</v>
      </c>
      <c r="Q1851" s="50" t="str">
        <f>VLOOKUP(B1851,辅助信息!E:M,9,FALSE)</f>
        <v>ZTWM-CDGS-XS-2025-0073-五冶天府-成都怡心湖片区及龙泉驿医院等项目</v>
      </c>
      <c r="R1851" s="50" t="str">
        <f>_xlfn._xlws.FILTER(辅助信息!D:D,辅助信息!E:E=B1851)</f>
        <v>五冶建设成都怡心湖片区及龙泉驿医院等项目</v>
      </c>
    </row>
    <row r="1852" hidden="1" spans="1:18">
      <c r="A1852" s="115"/>
      <c r="B1852" s="107" t="s">
        <v>167</v>
      </c>
      <c r="C1852" s="58">
        <v>45825</v>
      </c>
      <c r="D1852" s="107" t="str">
        <f>VLOOKUP(B1852,辅助信息!E:K,7,FALSE)</f>
        <v>JWDDCD2025051800044</v>
      </c>
      <c r="E1852" s="107" t="str">
        <f>VLOOKUP(F1852,辅助信息!A:B,2,FALSE)</f>
        <v>螺纹钢</v>
      </c>
      <c r="F1852" s="107" t="s">
        <v>30</v>
      </c>
      <c r="G1852" s="108">
        <v>9</v>
      </c>
      <c r="H1852" s="108" t="str">
        <f>_xlfn.XLOOKUP(C1852&amp;F1852&amp;I1852&amp;J1852,'[1]2025年已发货'!$F:$F&amp;'[1]2025年已发货'!$C:$C&amp;'[1]2025年已发货'!$G:$G&amp;'[1]2025年已发货'!$H:$H,'[1]2025年已发货'!$E:$E,"未发货")</f>
        <v>未发货</v>
      </c>
      <c r="I1852" s="107" t="str">
        <f>VLOOKUP(B1852,辅助信息!E:I,3,FALSE)</f>
        <v>(五冶建设扩建艺体中学二期工程)四川省成都市双流区光荣路成都艺体中学南200米</v>
      </c>
      <c r="J1852" s="107" t="str">
        <f>VLOOKUP(B1852,辅助信息!E:I,4,FALSE)</f>
        <v>谢序强</v>
      </c>
      <c r="K1852" s="107">
        <f>VLOOKUP(J1852,辅助信息!H:I,2,FALSE)</f>
        <v>13458588232</v>
      </c>
      <c r="L1852" s="109" t="str">
        <f>VLOOKUP(B1852,辅助信息!E:J,6,FALSE)</f>
        <v>五冶建设送货单,4份材质书,锈货不收，项目名称：扩建艺体中学二期工程，装货前联系收货人核实到场规格,没提前告知进场规格现场不给予接收</v>
      </c>
      <c r="M1852" s="79">
        <v>45828</v>
      </c>
      <c r="O1852" s="49">
        <f ca="1" t="shared" si="111"/>
        <v>0</v>
      </c>
      <c r="P1852" s="49">
        <f ca="1" t="shared" si="112"/>
        <v>8</v>
      </c>
      <c r="Q1852" s="50" t="str">
        <f>VLOOKUP(B1852,辅助信息!E:M,9,FALSE)</f>
        <v>ZTWM-CDGS-XS-2025-0073-五冶天府-成都怡心湖片区及龙泉驿医院等项目</v>
      </c>
      <c r="R1852" s="50" t="str">
        <f>_xlfn._xlws.FILTER(辅助信息!D:D,辅助信息!E:E=B1852)</f>
        <v>五冶建设成都怡心湖片区及龙泉驿医院等项目</v>
      </c>
    </row>
    <row r="1853" hidden="1" spans="1:18">
      <c r="A1853" s="115"/>
      <c r="B1853" s="107" t="s">
        <v>167</v>
      </c>
      <c r="C1853" s="58">
        <v>45825</v>
      </c>
      <c r="D1853" s="107" t="str">
        <f>VLOOKUP(B1853,辅助信息!E:K,7,FALSE)</f>
        <v>JWDDCD2025051800044</v>
      </c>
      <c r="E1853" s="107" t="str">
        <f>VLOOKUP(F1853,辅助信息!A:B,2,FALSE)</f>
        <v>螺纹钢</v>
      </c>
      <c r="F1853" s="118" t="s">
        <v>33</v>
      </c>
      <c r="G1853" s="108">
        <v>5</v>
      </c>
      <c r="H1853" s="108" t="str">
        <f>_xlfn.XLOOKUP(C1853&amp;F1853&amp;I1853&amp;J1853,'[1]2025年已发货'!$F:$F&amp;'[1]2025年已发货'!$C:$C&amp;'[1]2025年已发货'!$G:$G&amp;'[1]2025年已发货'!$H:$H,'[1]2025年已发货'!$E:$E,"未发货")</f>
        <v>未发货</v>
      </c>
      <c r="I1853" s="107" t="str">
        <f>VLOOKUP(B1853,辅助信息!E:I,3,FALSE)</f>
        <v>(五冶建设扩建艺体中学二期工程)四川省成都市双流区光荣路成都艺体中学南200米</v>
      </c>
      <c r="J1853" s="107" t="str">
        <f>VLOOKUP(B1853,辅助信息!E:I,4,FALSE)</f>
        <v>谢序强</v>
      </c>
      <c r="K1853" s="107">
        <f>VLOOKUP(J1853,辅助信息!H:I,2,FALSE)</f>
        <v>13458588232</v>
      </c>
      <c r="L1853" s="109" t="str">
        <f>VLOOKUP(B1853,辅助信息!E:J,6,FALSE)</f>
        <v>五冶建设送货单,4份材质书,锈货不收，项目名称：扩建艺体中学二期工程，装货前联系收货人核实到场规格,没提前告知进场规格现场不给予接收</v>
      </c>
      <c r="M1853" s="79">
        <v>45828</v>
      </c>
      <c r="O1853" s="49">
        <f ca="1" t="shared" si="111"/>
        <v>0</v>
      </c>
      <c r="P1853" s="49">
        <f ca="1" t="shared" si="112"/>
        <v>8</v>
      </c>
      <c r="Q1853" s="50" t="str">
        <f>VLOOKUP(B1853,辅助信息!E:M,9,FALSE)</f>
        <v>ZTWM-CDGS-XS-2025-0073-五冶天府-成都怡心湖片区及龙泉驿医院等项目</v>
      </c>
      <c r="R1853" s="50" t="str">
        <f>_xlfn._xlws.FILTER(辅助信息!D:D,辅助信息!E:E=B1853)</f>
        <v>五冶建设成都怡心湖片区及龙泉驿医院等项目</v>
      </c>
    </row>
    <row r="1854" hidden="1" spans="1:18">
      <c r="A1854" s="115"/>
      <c r="B1854" s="107" t="s">
        <v>167</v>
      </c>
      <c r="C1854" s="58">
        <v>45825</v>
      </c>
      <c r="D1854" s="107" t="str">
        <f>VLOOKUP(B1854,辅助信息!E:K,7,FALSE)</f>
        <v>JWDDCD2025051800044</v>
      </c>
      <c r="E1854" s="107" t="str">
        <f>VLOOKUP(F1854,辅助信息!A:B,2,FALSE)</f>
        <v>螺纹钢</v>
      </c>
      <c r="F1854" s="118" t="s">
        <v>28</v>
      </c>
      <c r="G1854" s="108">
        <v>5</v>
      </c>
      <c r="H1854" s="108" t="str">
        <f>_xlfn.XLOOKUP(C1854&amp;F1854&amp;I1854&amp;J1854,'[1]2025年已发货'!$F:$F&amp;'[1]2025年已发货'!$C:$C&amp;'[1]2025年已发货'!$G:$G&amp;'[1]2025年已发货'!$H:$H,'[1]2025年已发货'!$E:$E,"未发货")</f>
        <v>未发货</v>
      </c>
      <c r="I1854" s="107" t="str">
        <f>VLOOKUP(B1854,辅助信息!E:I,3,FALSE)</f>
        <v>(五冶建设扩建艺体中学二期工程)四川省成都市双流区光荣路成都艺体中学南200米</v>
      </c>
      <c r="J1854" s="107" t="str">
        <f>VLOOKUP(B1854,辅助信息!E:I,4,FALSE)</f>
        <v>谢序强</v>
      </c>
      <c r="K1854" s="107">
        <f>VLOOKUP(J1854,辅助信息!H:I,2,FALSE)</f>
        <v>13458588232</v>
      </c>
      <c r="L1854" s="109" t="str">
        <f>VLOOKUP(B1854,辅助信息!E:J,6,FALSE)</f>
        <v>五冶建设送货单,4份材质书,锈货不收，项目名称：扩建艺体中学二期工程，装货前联系收货人核实到场规格,没提前告知进场规格现场不给予接收</v>
      </c>
      <c r="M1854" s="79">
        <v>45828</v>
      </c>
      <c r="O1854" s="49">
        <f ca="1" t="shared" si="111"/>
        <v>0</v>
      </c>
      <c r="P1854" s="49">
        <f ca="1" t="shared" si="112"/>
        <v>8</v>
      </c>
      <c r="Q1854" s="50" t="str">
        <f>VLOOKUP(B1854,辅助信息!E:M,9,FALSE)</f>
        <v>ZTWM-CDGS-XS-2025-0073-五冶天府-成都怡心湖片区及龙泉驿医院等项目</v>
      </c>
      <c r="R1854" s="50" t="str">
        <f>_xlfn._xlws.FILTER(辅助信息!D:D,辅助信息!E:E=B1854)</f>
        <v>五冶建设成都怡心湖片区及龙泉驿医院等项目</v>
      </c>
    </row>
    <row r="1855" hidden="1" spans="1:18">
      <c r="A1855" s="115"/>
      <c r="B1855" s="107" t="s">
        <v>167</v>
      </c>
      <c r="C1855" s="58">
        <v>45825</v>
      </c>
      <c r="D1855" s="107" t="str">
        <f>VLOOKUP(B1855,辅助信息!E:K,7,FALSE)</f>
        <v>JWDDCD2025051800044</v>
      </c>
      <c r="E1855" s="107" t="str">
        <f>VLOOKUP(F1855,辅助信息!A:B,2,FALSE)</f>
        <v>螺纹钢</v>
      </c>
      <c r="F1855" s="107" t="s">
        <v>18</v>
      </c>
      <c r="G1855" s="108">
        <v>26</v>
      </c>
      <c r="H1855" s="108" t="str">
        <f>_xlfn.XLOOKUP(C1855&amp;F1855&amp;I1855&amp;J1855,'[1]2025年已发货'!$F:$F&amp;'[1]2025年已发货'!$C:$C&amp;'[1]2025年已发货'!$G:$G&amp;'[1]2025年已发货'!$H:$H,'[1]2025年已发货'!$E:$E,"未发货")</f>
        <v>未发货</v>
      </c>
      <c r="I1855" s="107" t="str">
        <f>VLOOKUP(B1855,辅助信息!E:I,3,FALSE)</f>
        <v>(五冶建设扩建艺体中学二期工程)四川省成都市双流区光荣路成都艺体中学南200米</v>
      </c>
      <c r="J1855" s="107" t="str">
        <f>VLOOKUP(B1855,辅助信息!E:I,4,FALSE)</f>
        <v>谢序强</v>
      </c>
      <c r="K1855" s="107">
        <f>VLOOKUP(J1855,辅助信息!H:I,2,FALSE)</f>
        <v>13458588232</v>
      </c>
      <c r="L1855" s="109" t="str">
        <f>VLOOKUP(B1855,辅助信息!E:J,6,FALSE)</f>
        <v>五冶建设送货单,4份材质书,锈货不收，项目名称：扩建艺体中学二期工程，装货前联系收货人核实到场规格,没提前告知进场规格现场不给予接收</v>
      </c>
      <c r="M1855" s="79">
        <v>45828</v>
      </c>
      <c r="O1855" s="49">
        <f ca="1" t="shared" si="111"/>
        <v>0</v>
      </c>
      <c r="P1855" s="49">
        <f ca="1" t="shared" si="112"/>
        <v>8</v>
      </c>
      <c r="Q1855" s="50" t="str">
        <f>VLOOKUP(B1855,辅助信息!E:M,9,FALSE)</f>
        <v>ZTWM-CDGS-XS-2025-0073-五冶天府-成都怡心湖片区及龙泉驿医院等项目</v>
      </c>
      <c r="R1855" s="50" t="str">
        <f>_xlfn._xlws.FILTER(辅助信息!D:D,辅助信息!E:E=B1855)</f>
        <v>五冶建设成都怡心湖片区及龙泉驿医院等项目</v>
      </c>
    </row>
    <row r="1856" hidden="1" spans="2:18">
      <c r="B1856" s="28" t="s">
        <v>92</v>
      </c>
      <c r="C1856" s="58">
        <v>45825</v>
      </c>
      <c r="D1856" s="107" t="str">
        <f>VLOOKUP(B1856,辅助信息!E:K,7,FALSE)</f>
        <v>JWDDCD2025051800046</v>
      </c>
      <c r="E1856" s="107" t="str">
        <f>VLOOKUP(F1856,辅助信息!A:B,2,FALSE)</f>
        <v>盘螺</v>
      </c>
      <c r="F1856" s="28" t="s">
        <v>40</v>
      </c>
      <c r="G1856" s="24">
        <v>34</v>
      </c>
      <c r="H1856" s="108" t="str">
        <f>_xlfn.XLOOKUP(C1856&amp;F1856&amp;I1856&amp;J1856,'[1]2025年已发货'!$F:$F&amp;'[1]2025年已发货'!$C:$C&amp;'[1]2025年已发货'!$G:$G&amp;'[1]2025年已发货'!$H:$H,'[1]2025年已发货'!$E:$E,"未发货")</f>
        <v>未发货</v>
      </c>
      <c r="I1856" s="107" t="str">
        <f>VLOOKUP(B1856,辅助信息!E:I,3,FALSE)</f>
        <v>（华西萌海科创农业生态谷）成都市简阳市白金山水库</v>
      </c>
      <c r="J1856" s="107" t="str">
        <f>VLOOKUP(B1856,辅助信息!E:I,4,FALSE)</f>
        <v>石清国</v>
      </c>
      <c r="K1856" s="107">
        <f>VLOOKUP(J1856,辅助信息!H:I,2,FALSE)</f>
        <v>13458642015</v>
      </c>
      <c r="L1856" s="109" t="str">
        <f>VLOOKUP(B1856,辅助信息!E:J,6,FALSE)</f>
        <v>优先威钢,我方卸车,新老国标钢厂不加价可直发</v>
      </c>
      <c r="M1856" s="79">
        <v>45828</v>
      </c>
      <c r="O1856" s="49">
        <f ca="1" t="shared" ref="O1856:O1880" si="113">IF(OR(M1856="",N1856&lt;&gt;""),"",MAX(M1856-TODAY(),0))</f>
        <v>0</v>
      </c>
      <c r="P1856" s="49">
        <f ca="1" t="shared" ref="P1856:P1880" si="114">IF(M1856="","",IF(N1856&lt;&gt;"",MAX(N1856-M1856,0),IF(TODAY()&gt;M1856,TODAY()-M1856,0)))</f>
        <v>8</v>
      </c>
      <c r="Q1856" s="50" t="str">
        <f>VLOOKUP(B1856,辅助信息!E:M,9,FALSE)</f>
        <v>ZTWM-CDGS-XS-2024-0092-华西-萌海科创农业生态谷</v>
      </c>
      <c r="R1856" s="50" t="str">
        <f>_xlfn._xlws.FILTER(辅助信息!D:D,辅助信息!E:E=B1856)</f>
        <v>华西萌海-科创农业生态谷</v>
      </c>
    </row>
    <row r="1857" hidden="1" spans="2:18">
      <c r="B1857" s="28" t="s">
        <v>92</v>
      </c>
      <c r="C1857" s="58">
        <v>45825</v>
      </c>
      <c r="D1857" s="107" t="str">
        <f>VLOOKUP(B1857,辅助信息!E:K,7,FALSE)</f>
        <v>JWDDCD2025051800046</v>
      </c>
      <c r="E1857" s="107" t="str">
        <f>VLOOKUP(F1857,辅助信息!A:B,2,FALSE)</f>
        <v>盘螺</v>
      </c>
      <c r="F1857" s="28" t="s">
        <v>41</v>
      </c>
      <c r="G1857" s="24">
        <v>10</v>
      </c>
      <c r="H1857" s="108" t="str">
        <f>_xlfn.XLOOKUP(C1857&amp;F1857&amp;I1857&amp;J1857,'[1]2025年已发货'!$F:$F&amp;'[1]2025年已发货'!$C:$C&amp;'[1]2025年已发货'!$G:$G&amp;'[1]2025年已发货'!$H:$H,'[1]2025年已发货'!$E:$E,"未发货")</f>
        <v>未发货</v>
      </c>
      <c r="I1857" s="107" t="str">
        <f>VLOOKUP(B1857,辅助信息!E:I,3,FALSE)</f>
        <v>（华西萌海科创农业生态谷）成都市简阳市白金山水库</v>
      </c>
      <c r="J1857" s="107" t="str">
        <f>VLOOKUP(B1857,辅助信息!E:I,4,FALSE)</f>
        <v>石清国</v>
      </c>
      <c r="K1857" s="107">
        <f>VLOOKUP(J1857,辅助信息!H:I,2,FALSE)</f>
        <v>13458642015</v>
      </c>
      <c r="L1857" s="109" t="str">
        <f>VLOOKUP(B1857,辅助信息!E:J,6,FALSE)</f>
        <v>优先威钢,我方卸车,新老国标钢厂不加价可直发</v>
      </c>
      <c r="M1857" s="79">
        <v>45828</v>
      </c>
      <c r="O1857" s="49">
        <f ca="1" t="shared" si="113"/>
        <v>0</v>
      </c>
      <c r="P1857" s="49">
        <f ca="1" t="shared" si="114"/>
        <v>8</v>
      </c>
      <c r="Q1857" s="50" t="str">
        <f>VLOOKUP(B1857,辅助信息!E:M,9,FALSE)</f>
        <v>ZTWM-CDGS-XS-2024-0092-华西-萌海科创农业生态谷</v>
      </c>
      <c r="R1857" s="50" t="str">
        <f>_xlfn._xlws.FILTER(辅助信息!D:D,辅助信息!E:E=B1857)</f>
        <v>华西萌海-科创农业生态谷</v>
      </c>
    </row>
    <row r="1858" hidden="1" spans="2:18">
      <c r="B1858" s="28" t="s">
        <v>92</v>
      </c>
      <c r="C1858" s="58">
        <v>45825</v>
      </c>
      <c r="D1858" s="107" t="str">
        <f>VLOOKUP(B1858,辅助信息!E:K,7,FALSE)</f>
        <v>JWDDCD2025051800046</v>
      </c>
      <c r="E1858" s="107" t="str">
        <f>VLOOKUP(F1858,辅助信息!A:B,2,FALSE)</f>
        <v>盘螺</v>
      </c>
      <c r="F1858" s="28" t="s">
        <v>26</v>
      </c>
      <c r="G1858" s="24">
        <v>6</v>
      </c>
      <c r="H1858" s="108" t="str">
        <f>_xlfn.XLOOKUP(C1858&amp;F1858&amp;I1858&amp;J1858,'[1]2025年已发货'!$F:$F&amp;'[1]2025年已发货'!$C:$C&amp;'[1]2025年已发货'!$G:$G&amp;'[1]2025年已发货'!$H:$H,'[1]2025年已发货'!$E:$E,"未发货")</f>
        <v>未发货</v>
      </c>
      <c r="I1858" s="107" t="str">
        <f>VLOOKUP(B1858,辅助信息!E:I,3,FALSE)</f>
        <v>（华西萌海科创农业生态谷）成都市简阳市白金山水库</v>
      </c>
      <c r="J1858" s="107" t="str">
        <f>VLOOKUP(B1858,辅助信息!E:I,4,FALSE)</f>
        <v>石清国</v>
      </c>
      <c r="K1858" s="107">
        <f>VLOOKUP(J1858,辅助信息!H:I,2,FALSE)</f>
        <v>13458642015</v>
      </c>
      <c r="L1858" s="109" t="str">
        <f>VLOOKUP(B1858,辅助信息!E:J,6,FALSE)</f>
        <v>优先威钢,我方卸车,新老国标钢厂不加价可直发</v>
      </c>
      <c r="M1858" s="79">
        <v>45828</v>
      </c>
      <c r="O1858" s="49">
        <f ca="1" t="shared" si="113"/>
        <v>0</v>
      </c>
      <c r="P1858" s="49">
        <f ca="1" t="shared" si="114"/>
        <v>8</v>
      </c>
      <c r="Q1858" s="50" t="str">
        <f>VLOOKUP(B1858,辅助信息!E:M,9,FALSE)</f>
        <v>ZTWM-CDGS-XS-2024-0092-华西-萌海科创农业生态谷</v>
      </c>
      <c r="R1858" s="50" t="str">
        <f>_xlfn._xlws.FILTER(辅助信息!D:D,辅助信息!E:E=B1858)</f>
        <v>华西萌海-科创农业生态谷</v>
      </c>
    </row>
    <row r="1859" hidden="1" spans="2:18">
      <c r="B1859" s="28" t="s">
        <v>92</v>
      </c>
      <c r="C1859" s="58">
        <v>45825</v>
      </c>
      <c r="D1859" s="107" t="str">
        <f>VLOOKUP(B1859,辅助信息!E:K,7,FALSE)</f>
        <v>JWDDCD2025051800046</v>
      </c>
      <c r="E1859" s="107" t="str">
        <f>VLOOKUP(F1859,辅助信息!A:B,2,FALSE)</f>
        <v>螺纹钢</v>
      </c>
      <c r="F1859" s="28" t="s">
        <v>27</v>
      </c>
      <c r="G1859" s="24">
        <v>10</v>
      </c>
      <c r="H1859" s="108" t="str">
        <f>_xlfn.XLOOKUP(C1859&amp;F1859&amp;I1859&amp;J1859,'[1]2025年已发货'!$F:$F&amp;'[1]2025年已发货'!$C:$C&amp;'[1]2025年已发货'!$G:$G&amp;'[1]2025年已发货'!$H:$H,'[1]2025年已发货'!$E:$E,"未发货")</f>
        <v>未发货</v>
      </c>
      <c r="I1859" s="107" t="str">
        <f>VLOOKUP(B1859,辅助信息!E:I,3,FALSE)</f>
        <v>（华西萌海科创农业生态谷）成都市简阳市白金山水库</v>
      </c>
      <c r="J1859" s="107" t="str">
        <f>VLOOKUP(B1859,辅助信息!E:I,4,FALSE)</f>
        <v>石清国</v>
      </c>
      <c r="K1859" s="107">
        <f>VLOOKUP(J1859,辅助信息!H:I,2,FALSE)</f>
        <v>13458642015</v>
      </c>
      <c r="L1859" s="109" t="str">
        <f>VLOOKUP(B1859,辅助信息!E:J,6,FALSE)</f>
        <v>优先威钢,我方卸车,新老国标钢厂不加价可直发</v>
      </c>
      <c r="M1859" s="79">
        <v>45828</v>
      </c>
      <c r="O1859" s="49">
        <f ca="1" t="shared" si="113"/>
        <v>0</v>
      </c>
      <c r="P1859" s="49">
        <f ca="1" t="shared" si="114"/>
        <v>8</v>
      </c>
      <c r="Q1859" s="50" t="str">
        <f>VLOOKUP(B1859,辅助信息!E:M,9,FALSE)</f>
        <v>ZTWM-CDGS-XS-2024-0092-华西-萌海科创农业生态谷</v>
      </c>
      <c r="R1859" s="50" t="str">
        <f>_xlfn._xlws.FILTER(辅助信息!D:D,辅助信息!E:E=B1859)</f>
        <v>华西萌海-科创农业生态谷</v>
      </c>
    </row>
    <row r="1860" hidden="1" spans="2:18">
      <c r="B1860" s="28" t="s">
        <v>92</v>
      </c>
      <c r="C1860" s="58">
        <v>45825</v>
      </c>
      <c r="D1860" s="107" t="str">
        <f>VLOOKUP(B1860,辅助信息!E:K,7,FALSE)</f>
        <v>JWDDCD2025051800046</v>
      </c>
      <c r="E1860" s="107" t="str">
        <f>VLOOKUP(F1860,辅助信息!A:B,2,FALSE)</f>
        <v>螺纹钢</v>
      </c>
      <c r="F1860" s="28" t="s">
        <v>19</v>
      </c>
      <c r="G1860" s="24">
        <v>3</v>
      </c>
      <c r="H1860" s="108" t="str">
        <f>_xlfn.XLOOKUP(C1860&amp;F1860&amp;I1860&amp;J1860,'[1]2025年已发货'!$F:$F&amp;'[1]2025年已发货'!$C:$C&amp;'[1]2025年已发货'!$G:$G&amp;'[1]2025年已发货'!$H:$H,'[1]2025年已发货'!$E:$E,"未发货")</f>
        <v>未发货</v>
      </c>
      <c r="I1860" s="107" t="str">
        <f>VLOOKUP(B1860,辅助信息!E:I,3,FALSE)</f>
        <v>（华西萌海科创农业生态谷）成都市简阳市白金山水库</v>
      </c>
      <c r="J1860" s="107" t="str">
        <f>VLOOKUP(B1860,辅助信息!E:I,4,FALSE)</f>
        <v>石清国</v>
      </c>
      <c r="K1860" s="107">
        <f>VLOOKUP(J1860,辅助信息!H:I,2,FALSE)</f>
        <v>13458642015</v>
      </c>
      <c r="L1860" s="109" t="str">
        <f>VLOOKUP(B1860,辅助信息!E:J,6,FALSE)</f>
        <v>优先威钢,我方卸车,新老国标钢厂不加价可直发</v>
      </c>
      <c r="M1860" s="79">
        <v>45828</v>
      </c>
      <c r="O1860" s="49">
        <f ca="1" t="shared" si="113"/>
        <v>0</v>
      </c>
      <c r="P1860" s="49">
        <f ca="1" t="shared" si="114"/>
        <v>8</v>
      </c>
      <c r="Q1860" s="50" t="str">
        <f>VLOOKUP(B1860,辅助信息!E:M,9,FALSE)</f>
        <v>ZTWM-CDGS-XS-2024-0092-华西-萌海科创农业生态谷</v>
      </c>
      <c r="R1860" s="50" t="str">
        <f>_xlfn._xlws.FILTER(辅助信息!D:D,辅助信息!E:E=B1860)</f>
        <v>华西萌海-科创农业生态谷</v>
      </c>
    </row>
    <row r="1861" hidden="1" spans="2:18">
      <c r="B1861" s="28" t="s">
        <v>92</v>
      </c>
      <c r="C1861" s="58">
        <v>45825</v>
      </c>
      <c r="D1861" s="107" t="str">
        <f>VLOOKUP(B1861,辅助信息!E:K,7,FALSE)</f>
        <v>JWDDCD2025051800046</v>
      </c>
      <c r="E1861" s="107" t="str">
        <f>VLOOKUP(F1861,辅助信息!A:B,2,FALSE)</f>
        <v>螺纹钢</v>
      </c>
      <c r="F1861" s="28" t="s">
        <v>32</v>
      </c>
      <c r="G1861" s="24">
        <v>3</v>
      </c>
      <c r="H1861" s="108" t="str">
        <f>_xlfn.XLOOKUP(C1861&amp;F1861&amp;I1861&amp;J1861,'[1]2025年已发货'!$F:$F&amp;'[1]2025年已发货'!$C:$C&amp;'[1]2025年已发货'!$G:$G&amp;'[1]2025年已发货'!$H:$H,'[1]2025年已发货'!$E:$E,"未发货")</f>
        <v>未发货</v>
      </c>
      <c r="I1861" s="107" t="str">
        <f>VLOOKUP(B1861,辅助信息!E:I,3,FALSE)</f>
        <v>（华西萌海科创农业生态谷）成都市简阳市白金山水库</v>
      </c>
      <c r="J1861" s="107" t="str">
        <f>VLOOKUP(B1861,辅助信息!E:I,4,FALSE)</f>
        <v>石清国</v>
      </c>
      <c r="K1861" s="107">
        <f>VLOOKUP(J1861,辅助信息!H:I,2,FALSE)</f>
        <v>13458642015</v>
      </c>
      <c r="L1861" s="109" t="str">
        <f>VLOOKUP(B1861,辅助信息!E:J,6,FALSE)</f>
        <v>优先威钢,我方卸车,新老国标钢厂不加价可直发</v>
      </c>
      <c r="M1861" s="79">
        <v>45828</v>
      </c>
      <c r="O1861" s="49">
        <f ca="1" t="shared" si="113"/>
        <v>0</v>
      </c>
      <c r="P1861" s="49">
        <f ca="1" t="shared" si="114"/>
        <v>8</v>
      </c>
      <c r="Q1861" s="50" t="str">
        <f>VLOOKUP(B1861,辅助信息!E:M,9,FALSE)</f>
        <v>ZTWM-CDGS-XS-2024-0092-华西-萌海科创农业生态谷</v>
      </c>
      <c r="R1861" s="50" t="str">
        <f>_xlfn._xlws.FILTER(辅助信息!D:D,辅助信息!E:E=B1861)</f>
        <v>华西萌海-科创农业生态谷</v>
      </c>
    </row>
    <row r="1862" hidden="1" spans="2:18">
      <c r="B1862" s="28" t="s">
        <v>92</v>
      </c>
      <c r="C1862" s="58">
        <v>45825</v>
      </c>
      <c r="D1862" s="107" t="str">
        <f>VLOOKUP(B1862,辅助信息!E:K,7,FALSE)</f>
        <v>JWDDCD2025051800046</v>
      </c>
      <c r="E1862" s="107" t="str">
        <f>VLOOKUP(F1862,辅助信息!A:B,2,FALSE)</f>
        <v>螺纹钢</v>
      </c>
      <c r="F1862" s="28" t="s">
        <v>33</v>
      </c>
      <c r="G1862" s="24">
        <v>3</v>
      </c>
      <c r="H1862" s="108" t="str">
        <f>_xlfn.XLOOKUP(C1862&amp;F1862&amp;I1862&amp;J1862,'[1]2025年已发货'!$F:$F&amp;'[1]2025年已发货'!$C:$C&amp;'[1]2025年已发货'!$G:$G&amp;'[1]2025年已发货'!$H:$H,'[1]2025年已发货'!$E:$E,"未发货")</f>
        <v>未发货</v>
      </c>
      <c r="I1862" s="107" t="str">
        <f>VLOOKUP(B1862,辅助信息!E:I,3,FALSE)</f>
        <v>（华西萌海科创农业生态谷）成都市简阳市白金山水库</v>
      </c>
      <c r="J1862" s="107" t="str">
        <f>VLOOKUP(B1862,辅助信息!E:I,4,FALSE)</f>
        <v>石清国</v>
      </c>
      <c r="K1862" s="107">
        <f>VLOOKUP(J1862,辅助信息!H:I,2,FALSE)</f>
        <v>13458642015</v>
      </c>
      <c r="L1862" s="109" t="str">
        <f>VLOOKUP(B1862,辅助信息!E:J,6,FALSE)</f>
        <v>优先威钢,我方卸车,新老国标钢厂不加价可直发</v>
      </c>
      <c r="M1862" s="79">
        <v>45828</v>
      </c>
      <c r="O1862" s="49">
        <f ca="1" t="shared" si="113"/>
        <v>0</v>
      </c>
      <c r="P1862" s="49">
        <f ca="1" t="shared" si="114"/>
        <v>8</v>
      </c>
      <c r="Q1862" s="50" t="str">
        <f>VLOOKUP(B1862,辅助信息!E:M,9,FALSE)</f>
        <v>ZTWM-CDGS-XS-2024-0092-华西-萌海科创农业生态谷</v>
      </c>
      <c r="R1862" s="50" t="str">
        <f>_xlfn._xlws.FILTER(辅助信息!D:D,辅助信息!E:E=B1862)</f>
        <v>华西萌海-科创农业生态谷</v>
      </c>
    </row>
    <row r="1863" hidden="1" spans="2:18">
      <c r="B1863" s="28" t="s">
        <v>92</v>
      </c>
      <c r="C1863" s="58">
        <v>45825</v>
      </c>
      <c r="D1863" s="107" t="str">
        <f>VLOOKUP(B1863,辅助信息!E:K,7,FALSE)</f>
        <v>JWDDCD2025051800046</v>
      </c>
      <c r="E1863" s="107" t="str">
        <f>VLOOKUP(F1863,辅助信息!A:B,2,FALSE)</f>
        <v>螺纹钢</v>
      </c>
      <c r="F1863" s="28" t="s">
        <v>28</v>
      </c>
      <c r="G1863" s="24">
        <v>3</v>
      </c>
      <c r="H1863" s="108" t="str">
        <f>_xlfn.XLOOKUP(C1863&amp;F1863&amp;I1863&amp;J1863,'[1]2025年已发货'!$F:$F&amp;'[1]2025年已发货'!$C:$C&amp;'[1]2025年已发货'!$G:$G&amp;'[1]2025年已发货'!$H:$H,'[1]2025年已发货'!$E:$E,"未发货")</f>
        <v>未发货</v>
      </c>
      <c r="I1863" s="107" t="str">
        <f>VLOOKUP(B1863,辅助信息!E:I,3,FALSE)</f>
        <v>（华西萌海科创农业生态谷）成都市简阳市白金山水库</v>
      </c>
      <c r="J1863" s="107" t="str">
        <f>VLOOKUP(B1863,辅助信息!E:I,4,FALSE)</f>
        <v>石清国</v>
      </c>
      <c r="K1863" s="107">
        <f>VLOOKUP(J1863,辅助信息!H:I,2,FALSE)</f>
        <v>13458642015</v>
      </c>
      <c r="L1863" s="109" t="str">
        <f>VLOOKUP(B1863,辅助信息!E:J,6,FALSE)</f>
        <v>优先威钢,我方卸车,新老国标钢厂不加价可直发</v>
      </c>
      <c r="M1863" s="79">
        <v>45828</v>
      </c>
      <c r="O1863" s="49">
        <f ca="1" t="shared" si="113"/>
        <v>0</v>
      </c>
      <c r="P1863" s="49">
        <f ca="1" t="shared" si="114"/>
        <v>8</v>
      </c>
      <c r="Q1863" s="50" t="str">
        <f>VLOOKUP(B1863,辅助信息!E:M,9,FALSE)</f>
        <v>ZTWM-CDGS-XS-2024-0092-华西-萌海科创农业生态谷</v>
      </c>
      <c r="R1863" s="50" t="str">
        <f>_xlfn._xlws.FILTER(辅助信息!D:D,辅助信息!E:E=B1863)</f>
        <v>华西萌海-科创农业生态谷</v>
      </c>
    </row>
    <row r="1864" hidden="1" spans="2:18">
      <c r="B1864" s="28" t="s">
        <v>92</v>
      </c>
      <c r="C1864" s="58">
        <v>45825</v>
      </c>
      <c r="D1864" s="107" t="str">
        <f>VLOOKUP(B1864,辅助信息!E:K,7,FALSE)</f>
        <v>JWDDCD2025051800046</v>
      </c>
      <c r="E1864" s="107" t="str">
        <f>VLOOKUP(F1864,辅助信息!A:B,2,FALSE)</f>
        <v>螺纹钢</v>
      </c>
      <c r="F1864" s="28" t="s">
        <v>65</v>
      </c>
      <c r="G1864" s="24">
        <v>3</v>
      </c>
      <c r="H1864" s="108" t="str">
        <f>_xlfn.XLOOKUP(C1864&amp;F1864&amp;I1864&amp;J1864,'[1]2025年已发货'!$F:$F&amp;'[1]2025年已发货'!$C:$C&amp;'[1]2025年已发货'!$G:$G&amp;'[1]2025年已发货'!$H:$H,'[1]2025年已发货'!$E:$E,"未发货")</f>
        <v>未发货</v>
      </c>
      <c r="I1864" s="107" t="str">
        <f>VLOOKUP(B1864,辅助信息!E:I,3,FALSE)</f>
        <v>（华西萌海科创农业生态谷）成都市简阳市白金山水库</v>
      </c>
      <c r="J1864" s="107" t="str">
        <f>VLOOKUP(B1864,辅助信息!E:I,4,FALSE)</f>
        <v>石清国</v>
      </c>
      <c r="K1864" s="107">
        <f>VLOOKUP(J1864,辅助信息!H:I,2,FALSE)</f>
        <v>13458642015</v>
      </c>
      <c r="L1864" s="109" t="str">
        <f>VLOOKUP(B1864,辅助信息!E:J,6,FALSE)</f>
        <v>优先威钢,我方卸车,新老国标钢厂不加价可直发</v>
      </c>
      <c r="M1864" s="79">
        <v>45828</v>
      </c>
      <c r="O1864" s="49">
        <f ca="1" t="shared" si="113"/>
        <v>0</v>
      </c>
      <c r="P1864" s="49">
        <f ca="1" t="shared" si="114"/>
        <v>8</v>
      </c>
      <c r="Q1864" s="50" t="str">
        <f>VLOOKUP(B1864,辅助信息!E:M,9,FALSE)</f>
        <v>ZTWM-CDGS-XS-2024-0092-华西-萌海科创农业生态谷</v>
      </c>
      <c r="R1864" s="50" t="str">
        <f>_xlfn._xlws.FILTER(辅助信息!D:D,辅助信息!E:E=B1864)</f>
        <v>华西萌海-科创农业生态谷</v>
      </c>
    </row>
    <row r="1865" hidden="1" spans="2:18">
      <c r="B1865" s="28" t="s">
        <v>92</v>
      </c>
      <c r="C1865" s="58">
        <v>45825</v>
      </c>
      <c r="D1865" s="107" t="str">
        <f>VLOOKUP(B1865,辅助信息!E:K,7,FALSE)</f>
        <v>JWDDCD2025051800046</v>
      </c>
      <c r="E1865" s="107" t="str">
        <f>VLOOKUP(F1865,辅助信息!A:B,2,FALSE)</f>
        <v>螺纹钢</v>
      </c>
      <c r="F1865" s="28" t="s">
        <v>58</v>
      </c>
      <c r="G1865" s="24">
        <v>5</v>
      </c>
      <c r="H1865" s="108" t="str">
        <f>_xlfn.XLOOKUP(C1865&amp;F1865&amp;I1865&amp;J1865,'[1]2025年已发货'!$F:$F&amp;'[1]2025年已发货'!$C:$C&amp;'[1]2025年已发货'!$G:$G&amp;'[1]2025年已发货'!$H:$H,'[1]2025年已发货'!$E:$E,"未发货")</f>
        <v>未发货</v>
      </c>
      <c r="I1865" s="107" t="str">
        <f>VLOOKUP(B1865,辅助信息!E:I,3,FALSE)</f>
        <v>（华西萌海科创农业生态谷）成都市简阳市白金山水库</v>
      </c>
      <c r="J1865" s="107" t="str">
        <f>VLOOKUP(B1865,辅助信息!E:I,4,FALSE)</f>
        <v>石清国</v>
      </c>
      <c r="K1865" s="107">
        <f>VLOOKUP(J1865,辅助信息!H:I,2,FALSE)</f>
        <v>13458642015</v>
      </c>
      <c r="L1865" s="109" t="str">
        <f>VLOOKUP(B1865,辅助信息!E:J,6,FALSE)</f>
        <v>优先威钢,我方卸车,新老国标钢厂不加价可直发</v>
      </c>
      <c r="M1865" s="79">
        <v>45828</v>
      </c>
      <c r="O1865" s="49">
        <f ca="1" t="shared" si="113"/>
        <v>0</v>
      </c>
      <c r="P1865" s="49">
        <f ca="1" t="shared" si="114"/>
        <v>8</v>
      </c>
      <c r="Q1865" s="50" t="str">
        <f>VLOOKUP(B1865,辅助信息!E:M,9,FALSE)</f>
        <v>ZTWM-CDGS-XS-2024-0092-华西-萌海科创农业生态谷</v>
      </c>
      <c r="R1865" s="50" t="str">
        <f>_xlfn._xlws.FILTER(辅助信息!D:D,辅助信息!E:E=B1865)</f>
        <v>华西萌海-科创农业生态谷</v>
      </c>
    </row>
    <row r="1866" hidden="1" spans="2:18">
      <c r="B1866" s="28" t="s">
        <v>92</v>
      </c>
      <c r="C1866" s="58">
        <v>45825</v>
      </c>
      <c r="D1866" s="107" t="str">
        <f>VLOOKUP(B1866,辅助信息!E:K,7,FALSE)</f>
        <v>JWDDCD2025051800046</v>
      </c>
      <c r="E1866" s="107" t="str">
        <f>VLOOKUP(F1866,辅助信息!A:B,2,FALSE)</f>
        <v>螺纹钢</v>
      </c>
      <c r="F1866" s="28" t="s">
        <v>46</v>
      </c>
      <c r="G1866" s="24">
        <v>5</v>
      </c>
      <c r="H1866" s="108" t="str">
        <f>_xlfn.XLOOKUP(C1866&amp;F1866&amp;I1866&amp;J1866,'[1]2025年已发货'!$F:$F&amp;'[1]2025年已发货'!$C:$C&amp;'[1]2025年已发货'!$G:$G&amp;'[1]2025年已发货'!$H:$H,'[1]2025年已发货'!$E:$E,"未发货")</f>
        <v>未发货</v>
      </c>
      <c r="I1866" s="107" t="str">
        <f>VLOOKUP(B1866,辅助信息!E:I,3,FALSE)</f>
        <v>（华西萌海科创农业生态谷）成都市简阳市白金山水库</v>
      </c>
      <c r="J1866" s="107" t="str">
        <f>VLOOKUP(B1866,辅助信息!E:I,4,FALSE)</f>
        <v>石清国</v>
      </c>
      <c r="K1866" s="107">
        <f>VLOOKUP(J1866,辅助信息!H:I,2,FALSE)</f>
        <v>13458642015</v>
      </c>
      <c r="L1866" s="109" t="str">
        <f>VLOOKUP(B1866,辅助信息!E:J,6,FALSE)</f>
        <v>优先威钢,我方卸车,新老国标钢厂不加价可直发</v>
      </c>
      <c r="M1866" s="79">
        <v>45828</v>
      </c>
      <c r="O1866" s="49">
        <f ca="1" t="shared" si="113"/>
        <v>0</v>
      </c>
      <c r="P1866" s="49">
        <f ca="1" t="shared" si="114"/>
        <v>8</v>
      </c>
      <c r="Q1866" s="50" t="str">
        <f>VLOOKUP(B1866,辅助信息!E:M,9,FALSE)</f>
        <v>ZTWM-CDGS-XS-2024-0092-华西-萌海科创农业生态谷</v>
      </c>
      <c r="R1866" s="50" t="str">
        <f>_xlfn._xlws.FILTER(辅助信息!D:D,辅助信息!E:E=B1866)</f>
        <v>华西萌海-科创农业生态谷</v>
      </c>
    </row>
    <row r="1867" hidden="1" spans="2:18">
      <c r="B1867" s="28" t="s">
        <v>92</v>
      </c>
      <c r="C1867" s="58">
        <v>45825</v>
      </c>
      <c r="D1867" s="107" t="str">
        <f>VLOOKUP(B1867,辅助信息!E:K,7,FALSE)</f>
        <v>JWDDCD2025051800046</v>
      </c>
      <c r="E1867" s="107" t="str">
        <f>VLOOKUP(F1867,辅助信息!A:B,2,FALSE)</f>
        <v>螺纹钢</v>
      </c>
      <c r="F1867" s="28" t="s">
        <v>22</v>
      </c>
      <c r="G1867" s="24">
        <v>20</v>
      </c>
      <c r="H1867" s="108" t="str">
        <f>_xlfn.XLOOKUP(C1867&amp;F1867&amp;I1867&amp;J1867,'[1]2025年已发货'!$F:$F&amp;'[1]2025年已发货'!$C:$C&amp;'[1]2025年已发货'!$G:$G&amp;'[1]2025年已发货'!$H:$H,'[1]2025年已发货'!$E:$E,"未发货")</f>
        <v>未发货</v>
      </c>
      <c r="I1867" s="107" t="str">
        <f>VLOOKUP(B1867,辅助信息!E:I,3,FALSE)</f>
        <v>（华西萌海科创农业生态谷）成都市简阳市白金山水库</v>
      </c>
      <c r="J1867" s="107" t="str">
        <f>VLOOKUP(B1867,辅助信息!E:I,4,FALSE)</f>
        <v>石清国</v>
      </c>
      <c r="K1867" s="107">
        <f>VLOOKUP(J1867,辅助信息!H:I,2,FALSE)</f>
        <v>13458642015</v>
      </c>
      <c r="L1867" s="109" t="str">
        <f>VLOOKUP(B1867,辅助信息!E:J,6,FALSE)</f>
        <v>优先威钢,我方卸车,新老国标钢厂不加价可直发</v>
      </c>
      <c r="M1867" s="79">
        <v>45828</v>
      </c>
      <c r="O1867" s="49">
        <f ca="1" t="shared" si="113"/>
        <v>0</v>
      </c>
      <c r="P1867" s="49">
        <f ca="1" t="shared" si="114"/>
        <v>8</v>
      </c>
      <c r="Q1867" s="50" t="str">
        <f>VLOOKUP(B1867,辅助信息!E:M,9,FALSE)</f>
        <v>ZTWM-CDGS-XS-2024-0092-华西-萌海科创农业生态谷</v>
      </c>
      <c r="R1867" s="50" t="str">
        <f>_xlfn._xlws.FILTER(辅助信息!D:D,辅助信息!E:E=B1867)</f>
        <v>华西萌海-科创农业生态谷</v>
      </c>
    </row>
    <row r="1868" hidden="1" spans="2:18">
      <c r="B1868" s="28" t="s">
        <v>162</v>
      </c>
      <c r="C1868" s="58">
        <v>45825</v>
      </c>
      <c r="D1868" s="107">
        <f>VLOOKUP(B1868,辅助信息!E:K,7,FALSE)</f>
        <v>0</v>
      </c>
      <c r="E1868" s="107" t="str">
        <f>VLOOKUP(F1868,辅助信息!A:B,2,FALSE)</f>
        <v>高线</v>
      </c>
      <c r="F1868" s="28" t="s">
        <v>53</v>
      </c>
      <c r="G1868" s="24">
        <v>32</v>
      </c>
      <c r="H1868" s="108">
        <f>_xlfn.XLOOKUP(C1868&amp;F1868&amp;I1868&amp;J1868,'[1]2025年已发货'!$F:$F&amp;'[1]2025年已发货'!$C:$C&amp;'[1]2025年已发货'!$G:$G&amp;'[1]2025年已发货'!$H:$H,'[1]2025年已发货'!$E:$E,"未发货")</f>
        <v>15</v>
      </c>
      <c r="I1868" s="107" t="str">
        <f>VLOOKUP(B1868,辅助信息!E:I,3,FALSE)</f>
        <v>(宜宾兴港三江新区长江工业园保障性租赁住房建设项目-2标)四川省宜宾市翠屏区永善路南段宜宾市三江新区长江工业园区</v>
      </c>
      <c r="J1868" s="107" t="str">
        <f>VLOOKUP(B1868,辅助信息!E:I,4,FALSE)</f>
        <v>查工</v>
      </c>
      <c r="K1868" s="107">
        <f>VLOOKUP(J1868,辅助信息!H:I,2,FALSE)</f>
        <v>13118007501</v>
      </c>
      <c r="L1868" s="109">
        <f>VLOOKUP(B1868,辅助信息!E:J,6,FALSE)</f>
        <v>0</v>
      </c>
      <c r="M1868" s="79">
        <v>45828</v>
      </c>
      <c r="O1868" s="49">
        <f ca="1" t="shared" si="113"/>
        <v>0</v>
      </c>
      <c r="P1868" s="49">
        <f ca="1" t="shared" si="114"/>
        <v>8</v>
      </c>
      <c r="Q1868" s="50">
        <f>VLOOKUP(B1868,辅助信息!E:M,9,FALSE)</f>
        <v>0</v>
      </c>
      <c r="R1868" s="50" t="str">
        <f>_xlfn._xlws.FILTER(辅助信息!D:D,辅助信息!E:E=B1868)</f>
        <v>宜宾兴港三江新区长江工业园建设项目</v>
      </c>
    </row>
    <row r="1869" hidden="1" spans="2:18">
      <c r="B1869" s="28" t="s">
        <v>162</v>
      </c>
      <c r="C1869" s="58">
        <v>45825</v>
      </c>
      <c r="D1869" s="107">
        <f>VLOOKUP(B1869,辅助信息!E:K,7,FALSE)</f>
        <v>0</v>
      </c>
      <c r="E1869" s="107" t="str">
        <f>VLOOKUP(F1869,辅助信息!A:B,2,FALSE)</f>
        <v>螺纹钢</v>
      </c>
      <c r="F1869" s="28" t="s">
        <v>32</v>
      </c>
      <c r="G1869" s="24">
        <v>2.5</v>
      </c>
      <c r="H1869" s="108">
        <f>_xlfn.XLOOKUP(C1869&amp;F1869&amp;I1869&amp;J1869,'[1]2025年已发货'!$F:$F&amp;'[1]2025年已发货'!$C:$C&amp;'[1]2025年已发货'!$G:$G&amp;'[1]2025年已发货'!$H:$H,'[1]2025年已发货'!$E:$E,"未发货")</f>
        <v>3</v>
      </c>
      <c r="I1869" s="107" t="str">
        <f>VLOOKUP(B1869,辅助信息!E:I,3,FALSE)</f>
        <v>(宜宾兴港三江新区长江工业园保障性租赁住房建设项目-2标)四川省宜宾市翠屏区永善路南段宜宾市三江新区长江工业园区</v>
      </c>
      <c r="J1869" s="107" t="str">
        <f>VLOOKUP(B1869,辅助信息!E:I,4,FALSE)</f>
        <v>查工</v>
      </c>
      <c r="K1869" s="107">
        <f>VLOOKUP(J1869,辅助信息!H:I,2,FALSE)</f>
        <v>13118007501</v>
      </c>
      <c r="L1869" s="109">
        <f>VLOOKUP(B1869,辅助信息!E:J,6,FALSE)</f>
        <v>0</v>
      </c>
      <c r="M1869" s="79">
        <v>45828</v>
      </c>
      <c r="O1869" s="49">
        <f ca="1" t="shared" si="113"/>
        <v>0</v>
      </c>
      <c r="P1869" s="49">
        <f ca="1" t="shared" si="114"/>
        <v>8</v>
      </c>
      <c r="Q1869" s="50">
        <f>VLOOKUP(B1869,辅助信息!E:M,9,FALSE)</f>
        <v>0</v>
      </c>
      <c r="R1869" s="50" t="str">
        <f>_xlfn._xlws.FILTER(辅助信息!D:D,辅助信息!E:E=B1869)</f>
        <v>宜宾兴港三江新区长江工业园建设项目</v>
      </c>
    </row>
    <row r="1870" hidden="1" spans="2:18">
      <c r="B1870" s="28" t="s">
        <v>162</v>
      </c>
      <c r="C1870" s="58">
        <v>45825</v>
      </c>
      <c r="D1870" s="107">
        <f>VLOOKUP(B1870,辅助信息!E:K,7,FALSE)</f>
        <v>0</v>
      </c>
      <c r="E1870" s="107" t="str">
        <f>VLOOKUP(F1870,辅助信息!A:B,2,FALSE)</f>
        <v>螺纹钢</v>
      </c>
      <c r="F1870" s="28" t="s">
        <v>30</v>
      </c>
      <c r="G1870" s="24">
        <f>16+19.5</f>
        <v>35.5</v>
      </c>
      <c r="H1870" s="108">
        <f>_xlfn.XLOOKUP(C1870&amp;F1870&amp;I1870&amp;J1870,'[1]2025年已发货'!$F:$F&amp;'[1]2025年已发货'!$C:$C&amp;'[1]2025年已发货'!$G:$G&amp;'[1]2025年已发货'!$H:$H,'[1]2025年已发货'!$E:$E,"未发货")</f>
        <v>18</v>
      </c>
      <c r="I1870" s="107" t="str">
        <f>VLOOKUP(B1870,辅助信息!E:I,3,FALSE)</f>
        <v>(宜宾兴港三江新区长江工业园保障性租赁住房建设项目-2标)四川省宜宾市翠屏区永善路南段宜宾市三江新区长江工业园区</v>
      </c>
      <c r="J1870" s="107" t="str">
        <f>VLOOKUP(B1870,辅助信息!E:I,4,FALSE)</f>
        <v>查工</v>
      </c>
      <c r="K1870" s="107">
        <f>VLOOKUP(J1870,辅助信息!H:I,2,FALSE)</f>
        <v>13118007501</v>
      </c>
      <c r="L1870" s="109">
        <f>VLOOKUP(B1870,辅助信息!E:J,6,FALSE)</f>
        <v>0</v>
      </c>
      <c r="M1870" s="79">
        <v>45828</v>
      </c>
      <c r="O1870" s="49">
        <f ca="1" t="shared" si="113"/>
        <v>0</v>
      </c>
      <c r="P1870" s="49">
        <f ca="1" t="shared" si="114"/>
        <v>8</v>
      </c>
      <c r="Q1870" s="50">
        <f>VLOOKUP(B1870,辅助信息!E:M,9,FALSE)</f>
        <v>0</v>
      </c>
      <c r="R1870" s="50" t="str">
        <f>_xlfn._xlws.FILTER(辅助信息!D:D,辅助信息!E:E=B1870)</f>
        <v>宜宾兴港三江新区长江工业园建设项目</v>
      </c>
    </row>
    <row r="1871" hidden="1" spans="2:18">
      <c r="B1871" s="28" t="s">
        <v>171</v>
      </c>
      <c r="C1871" s="58">
        <v>45826</v>
      </c>
      <c r="D1871" s="107" t="str">
        <f>VLOOKUP(B1871,辅助信息!E:K,7,FALSE)</f>
        <v>JWDDCD2024101600133</v>
      </c>
      <c r="E1871" s="107" t="str">
        <f>VLOOKUP(F1871,辅助信息!A:B,2,FALSE)</f>
        <v>盘螺</v>
      </c>
      <c r="F1871" s="28" t="s">
        <v>49</v>
      </c>
      <c r="G1871" s="24">
        <v>2.5</v>
      </c>
      <c r="H1871" s="108">
        <f>_xlfn.XLOOKUP(C1871&amp;F1871&amp;I1871&amp;J1871,'[1]2025年已发货'!$F:$F&amp;'[1]2025年已发货'!$C:$C&amp;'[1]2025年已发货'!$G:$G&amp;'[1]2025年已发货'!$H:$H,'[1]2025年已发货'!$E:$E,"未发货")</f>
        <v>2.5</v>
      </c>
      <c r="I1871" s="107" t="str">
        <f>VLOOKUP(B1871,辅助信息!E:I,3,FALSE)</f>
        <v>(五冶钢构宜宾南溪区项目土建4标)四川省宜宾市高县高县庆符镇鹅卵新农村高县广久大道(庆符厂房项目)</v>
      </c>
      <c r="J1871" s="107" t="str">
        <f>VLOOKUP(B1871,辅助信息!E:I,4,FALSE)</f>
        <v>张朝亮</v>
      </c>
      <c r="K1871" s="107">
        <f>VLOOKUP(J1871,辅助信息!H:I,2,FALSE)</f>
        <v>15228205853</v>
      </c>
      <c r="L1871" s="109" t="str">
        <f>VLOOKUP(B1871,辅助信息!E:J,6,FALSE)</f>
        <v>送货单要求：送货单位：宜宾罗投资产管理有限公司,收货单位：中国五冶集团有限公司,装货前联系收货人核实到场规格</v>
      </c>
      <c r="M1871" s="79">
        <v>45827</v>
      </c>
      <c r="O1871" s="49">
        <f ca="1" t="shared" si="113"/>
        <v>0</v>
      </c>
      <c r="P1871" s="49">
        <f ca="1" t="shared" si="114"/>
        <v>9</v>
      </c>
      <c r="Q1871" s="50" t="str">
        <f>VLOOKUP(B1871,辅助信息!E:M,9,FALSE)</f>
        <v>ZTWM-CDGS-XS-2024-0169-中冶西部钢构-宜宾市南溪区幸福路东路,高县月江镇建设项目</v>
      </c>
      <c r="R1871" s="50" t="str">
        <f>_xlfn._xlws.FILTER(辅助信息!D:D,辅助信息!E:E=B1871)</f>
        <v>五冶钢构-宜宾市南溪区高县月江镇建设项目</v>
      </c>
    </row>
    <row r="1872" hidden="1" spans="2:18">
      <c r="B1872" s="28" t="s">
        <v>171</v>
      </c>
      <c r="C1872" s="58">
        <v>45826</v>
      </c>
      <c r="D1872" s="107" t="str">
        <f>VLOOKUP(B1872,辅助信息!E:K,7,FALSE)</f>
        <v>JWDDCD2024101600133</v>
      </c>
      <c r="E1872" s="107" t="str">
        <f>VLOOKUP(F1872,辅助信息!A:B,2,FALSE)</f>
        <v>盘螺</v>
      </c>
      <c r="F1872" s="28" t="s">
        <v>40</v>
      </c>
      <c r="G1872" s="24">
        <v>2.5</v>
      </c>
      <c r="H1872" s="108">
        <f>_xlfn.XLOOKUP(C1872&amp;F1872&amp;I1872&amp;J1872,'[1]2025年已发货'!$F:$F&amp;'[1]2025年已发货'!$C:$C&amp;'[1]2025年已发货'!$G:$G&amp;'[1]2025年已发货'!$H:$H,'[1]2025年已发货'!$E:$E,"未发货")</f>
        <v>2.5</v>
      </c>
      <c r="I1872" s="107" t="str">
        <f>VLOOKUP(B1872,辅助信息!E:I,3,FALSE)</f>
        <v>(五冶钢构宜宾南溪区项目土建4标)四川省宜宾市高县高县庆符镇鹅卵新农村高县广久大道(庆符厂房项目)</v>
      </c>
      <c r="J1872" s="107" t="str">
        <f>VLOOKUP(B1872,辅助信息!E:I,4,FALSE)</f>
        <v>张朝亮</v>
      </c>
      <c r="K1872" s="107">
        <f>VLOOKUP(J1872,辅助信息!H:I,2,FALSE)</f>
        <v>15228205853</v>
      </c>
      <c r="L1872" s="109" t="str">
        <f>VLOOKUP(B1872,辅助信息!E:J,6,FALSE)</f>
        <v>送货单要求：送货单位：宜宾罗投资产管理有限公司,收货单位：中国五冶集团有限公司,装货前联系收货人核实到场规格</v>
      </c>
      <c r="M1872" s="79">
        <v>45827</v>
      </c>
      <c r="O1872" s="49">
        <f ca="1" t="shared" si="113"/>
        <v>0</v>
      </c>
      <c r="P1872" s="49">
        <f ca="1" t="shared" si="114"/>
        <v>9</v>
      </c>
      <c r="Q1872" s="50" t="str">
        <f>VLOOKUP(B1872,辅助信息!E:M,9,FALSE)</f>
        <v>ZTWM-CDGS-XS-2024-0169-中冶西部钢构-宜宾市南溪区幸福路东路,高县月江镇建设项目</v>
      </c>
      <c r="R1872" s="50" t="str">
        <f>_xlfn._xlws.FILTER(辅助信息!D:D,辅助信息!E:E=B1872)</f>
        <v>五冶钢构-宜宾市南溪区高县月江镇建设项目</v>
      </c>
    </row>
    <row r="1873" hidden="1" spans="2:18">
      <c r="B1873" s="28" t="s">
        <v>171</v>
      </c>
      <c r="C1873" s="58">
        <v>45826</v>
      </c>
      <c r="D1873" s="107" t="str">
        <f>VLOOKUP(B1873,辅助信息!E:K,7,FALSE)</f>
        <v>JWDDCD2024101600133</v>
      </c>
      <c r="E1873" s="107" t="str">
        <f>VLOOKUP(F1873,辅助信息!A:B,2,FALSE)</f>
        <v>盘螺</v>
      </c>
      <c r="F1873" s="28" t="s">
        <v>41</v>
      </c>
      <c r="G1873" s="24">
        <v>2.5</v>
      </c>
      <c r="H1873" s="108">
        <f>_xlfn.XLOOKUP(C1873&amp;F1873&amp;I1873&amp;J1873,'[1]2025年已发货'!$F:$F&amp;'[1]2025年已发货'!$C:$C&amp;'[1]2025年已发货'!$G:$G&amp;'[1]2025年已发货'!$H:$H,'[1]2025年已发货'!$E:$E,"未发货")</f>
        <v>2.5</v>
      </c>
      <c r="I1873" s="107" t="str">
        <f>VLOOKUP(B1873,辅助信息!E:I,3,FALSE)</f>
        <v>(五冶钢构宜宾南溪区项目土建4标)四川省宜宾市高县高县庆符镇鹅卵新农村高县广久大道(庆符厂房项目)</v>
      </c>
      <c r="J1873" s="107" t="str">
        <f>VLOOKUP(B1873,辅助信息!E:I,4,FALSE)</f>
        <v>张朝亮</v>
      </c>
      <c r="K1873" s="107">
        <f>VLOOKUP(J1873,辅助信息!H:I,2,FALSE)</f>
        <v>15228205853</v>
      </c>
      <c r="L1873" s="109" t="str">
        <f>VLOOKUP(B1873,辅助信息!E:J,6,FALSE)</f>
        <v>送货单要求：送货单位：宜宾罗投资产管理有限公司,收货单位：中国五冶集团有限公司,装货前联系收货人核实到场规格</v>
      </c>
      <c r="M1873" s="79">
        <v>45827</v>
      </c>
      <c r="O1873" s="49">
        <f ca="1" t="shared" si="113"/>
        <v>0</v>
      </c>
      <c r="P1873" s="49">
        <f ca="1" t="shared" si="114"/>
        <v>9</v>
      </c>
      <c r="Q1873" s="50" t="str">
        <f>VLOOKUP(B1873,辅助信息!E:M,9,FALSE)</f>
        <v>ZTWM-CDGS-XS-2024-0169-中冶西部钢构-宜宾市南溪区幸福路东路,高县月江镇建设项目</v>
      </c>
      <c r="R1873" s="50" t="str">
        <f>_xlfn._xlws.FILTER(辅助信息!D:D,辅助信息!E:E=B1873)</f>
        <v>五冶钢构-宜宾市南溪区高县月江镇建设项目</v>
      </c>
    </row>
    <row r="1874" hidden="1" spans="2:18">
      <c r="B1874" s="28" t="s">
        <v>171</v>
      </c>
      <c r="C1874" s="58">
        <v>45826</v>
      </c>
      <c r="D1874" s="107" t="str">
        <f>VLOOKUP(B1874,辅助信息!E:K,7,FALSE)</f>
        <v>JWDDCD2024101600133</v>
      </c>
      <c r="E1874" s="107" t="str">
        <f>VLOOKUP(F1874,辅助信息!A:B,2,FALSE)</f>
        <v>螺纹钢</v>
      </c>
      <c r="F1874" s="28" t="s">
        <v>27</v>
      </c>
      <c r="G1874" s="24">
        <v>3</v>
      </c>
      <c r="H1874" s="108">
        <f>_xlfn.XLOOKUP(C1874&amp;F1874&amp;I1874&amp;J1874,'[1]2025年已发货'!$F:$F&amp;'[1]2025年已发货'!$C:$C&amp;'[1]2025年已发货'!$G:$G&amp;'[1]2025年已发货'!$H:$H,'[1]2025年已发货'!$E:$E,"未发货")</f>
        <v>3</v>
      </c>
      <c r="I1874" s="107" t="str">
        <f>VLOOKUP(B1874,辅助信息!E:I,3,FALSE)</f>
        <v>(五冶钢构宜宾南溪区项目土建4标)四川省宜宾市高县高县庆符镇鹅卵新农村高县广久大道(庆符厂房项目)</v>
      </c>
      <c r="J1874" s="107" t="str">
        <f>VLOOKUP(B1874,辅助信息!E:I,4,FALSE)</f>
        <v>张朝亮</v>
      </c>
      <c r="K1874" s="107">
        <f>VLOOKUP(J1874,辅助信息!H:I,2,FALSE)</f>
        <v>15228205853</v>
      </c>
      <c r="L1874" s="109" t="str">
        <f>VLOOKUP(B1874,辅助信息!E:J,6,FALSE)</f>
        <v>送货单要求：送货单位：宜宾罗投资产管理有限公司,收货单位：中国五冶集团有限公司,装货前联系收货人核实到场规格</v>
      </c>
      <c r="M1874" s="79">
        <v>45827</v>
      </c>
      <c r="O1874" s="49">
        <f ca="1" t="shared" si="113"/>
        <v>0</v>
      </c>
      <c r="P1874" s="49">
        <f ca="1" t="shared" si="114"/>
        <v>9</v>
      </c>
      <c r="Q1874" s="50" t="str">
        <f>VLOOKUP(B1874,辅助信息!E:M,9,FALSE)</f>
        <v>ZTWM-CDGS-XS-2024-0169-中冶西部钢构-宜宾市南溪区幸福路东路,高县月江镇建设项目</v>
      </c>
      <c r="R1874" s="50" t="str">
        <f>_xlfn._xlws.FILTER(辅助信息!D:D,辅助信息!E:E=B1874)</f>
        <v>五冶钢构-宜宾市南溪区高县月江镇建设项目</v>
      </c>
    </row>
    <row r="1875" hidden="1" spans="2:18">
      <c r="B1875" s="28" t="s">
        <v>171</v>
      </c>
      <c r="C1875" s="58">
        <v>45826</v>
      </c>
      <c r="D1875" s="107" t="str">
        <f>VLOOKUP(B1875,辅助信息!E:K,7,FALSE)</f>
        <v>JWDDCD2024101600133</v>
      </c>
      <c r="E1875" s="107" t="str">
        <f>VLOOKUP(F1875,辅助信息!A:B,2,FALSE)</f>
        <v>螺纹钢</v>
      </c>
      <c r="F1875" s="28" t="s">
        <v>19</v>
      </c>
      <c r="G1875" s="24">
        <v>6</v>
      </c>
      <c r="H1875" s="108">
        <f>_xlfn.XLOOKUP(C1875&amp;F1875&amp;I1875&amp;J1875,'[1]2025年已发货'!$F:$F&amp;'[1]2025年已发货'!$C:$C&amp;'[1]2025年已发货'!$G:$G&amp;'[1]2025年已发货'!$H:$H,'[1]2025年已发货'!$E:$E,"未发货")</f>
        <v>6</v>
      </c>
      <c r="I1875" s="107" t="str">
        <f>VLOOKUP(B1875,辅助信息!E:I,3,FALSE)</f>
        <v>(五冶钢构宜宾南溪区项目土建4标)四川省宜宾市高县高县庆符镇鹅卵新农村高县广久大道(庆符厂房项目)</v>
      </c>
      <c r="J1875" s="107" t="str">
        <f>VLOOKUP(B1875,辅助信息!E:I,4,FALSE)</f>
        <v>张朝亮</v>
      </c>
      <c r="K1875" s="107">
        <f>VLOOKUP(J1875,辅助信息!H:I,2,FALSE)</f>
        <v>15228205853</v>
      </c>
      <c r="L1875" s="109" t="str">
        <f>VLOOKUP(B1875,辅助信息!E:J,6,FALSE)</f>
        <v>送货单要求：送货单位：宜宾罗投资产管理有限公司,收货单位：中国五冶集团有限公司,装货前联系收货人核实到场规格</v>
      </c>
      <c r="M1875" s="79">
        <v>45827</v>
      </c>
      <c r="O1875" s="49">
        <f ca="1" t="shared" si="113"/>
        <v>0</v>
      </c>
      <c r="P1875" s="49">
        <f ca="1" t="shared" si="114"/>
        <v>9</v>
      </c>
      <c r="Q1875" s="50" t="str">
        <f>VLOOKUP(B1875,辅助信息!E:M,9,FALSE)</f>
        <v>ZTWM-CDGS-XS-2024-0169-中冶西部钢构-宜宾市南溪区幸福路东路,高县月江镇建设项目</v>
      </c>
      <c r="R1875" s="50" t="str">
        <f>_xlfn._xlws.FILTER(辅助信息!D:D,辅助信息!E:E=B1875)</f>
        <v>五冶钢构-宜宾市南溪区高县月江镇建设项目</v>
      </c>
    </row>
    <row r="1876" hidden="1" spans="2:18">
      <c r="B1876" s="28" t="s">
        <v>171</v>
      </c>
      <c r="C1876" s="58">
        <v>45826</v>
      </c>
      <c r="D1876" s="107" t="str">
        <f>VLOOKUP(B1876,辅助信息!E:K,7,FALSE)</f>
        <v>JWDDCD2024101600133</v>
      </c>
      <c r="E1876" s="107" t="str">
        <f>VLOOKUP(F1876,辅助信息!A:B,2,FALSE)</f>
        <v>螺纹钢</v>
      </c>
      <c r="F1876" s="28" t="s">
        <v>32</v>
      </c>
      <c r="G1876" s="24">
        <v>3</v>
      </c>
      <c r="H1876" s="108">
        <f>_xlfn.XLOOKUP(C1876&amp;F1876&amp;I1876&amp;J1876,'[1]2025年已发货'!$F:$F&amp;'[1]2025年已发货'!$C:$C&amp;'[1]2025年已发货'!$G:$G&amp;'[1]2025年已发货'!$H:$H,'[1]2025年已发货'!$E:$E,"未发货")</f>
        <v>3</v>
      </c>
      <c r="I1876" s="107" t="str">
        <f>VLOOKUP(B1876,辅助信息!E:I,3,FALSE)</f>
        <v>(五冶钢构宜宾南溪区项目土建4标)四川省宜宾市高县高县庆符镇鹅卵新农村高县广久大道(庆符厂房项目)</v>
      </c>
      <c r="J1876" s="107" t="str">
        <f>VLOOKUP(B1876,辅助信息!E:I,4,FALSE)</f>
        <v>张朝亮</v>
      </c>
      <c r="K1876" s="107">
        <f>VLOOKUP(J1876,辅助信息!H:I,2,FALSE)</f>
        <v>15228205853</v>
      </c>
      <c r="L1876" s="109" t="str">
        <f>VLOOKUP(B1876,辅助信息!E:J,6,FALSE)</f>
        <v>送货单要求：送货单位：宜宾罗投资产管理有限公司,收货单位：中国五冶集团有限公司,装货前联系收货人核实到场规格</v>
      </c>
      <c r="M1876" s="79">
        <v>45827</v>
      </c>
      <c r="O1876" s="49">
        <f ca="1" t="shared" si="113"/>
        <v>0</v>
      </c>
      <c r="P1876" s="49">
        <f ca="1" t="shared" si="114"/>
        <v>9</v>
      </c>
      <c r="Q1876" s="50" t="str">
        <f>VLOOKUP(B1876,辅助信息!E:M,9,FALSE)</f>
        <v>ZTWM-CDGS-XS-2024-0169-中冶西部钢构-宜宾市南溪区幸福路东路,高县月江镇建设项目</v>
      </c>
      <c r="R1876" s="50" t="str">
        <f>_xlfn._xlws.FILTER(辅助信息!D:D,辅助信息!E:E=B1876)</f>
        <v>五冶钢构-宜宾市南溪区高县月江镇建设项目</v>
      </c>
    </row>
    <row r="1877" hidden="1" spans="2:18">
      <c r="B1877" s="28" t="s">
        <v>171</v>
      </c>
      <c r="C1877" s="58">
        <v>45826</v>
      </c>
      <c r="D1877" s="107" t="str">
        <f>VLOOKUP(B1877,辅助信息!E:K,7,FALSE)</f>
        <v>JWDDCD2024101600133</v>
      </c>
      <c r="E1877" s="107" t="str">
        <f>VLOOKUP(F1877,辅助信息!A:B,2,FALSE)</f>
        <v>螺纹钢</v>
      </c>
      <c r="F1877" s="28" t="s">
        <v>30</v>
      </c>
      <c r="G1877" s="24">
        <v>3</v>
      </c>
      <c r="H1877" s="108">
        <f>_xlfn.XLOOKUP(C1877&amp;F1877&amp;I1877&amp;J1877,'[1]2025年已发货'!$F:$F&amp;'[1]2025年已发货'!$C:$C&amp;'[1]2025年已发货'!$G:$G&amp;'[1]2025年已发货'!$H:$H,'[1]2025年已发货'!$E:$E,"未发货")</f>
        <v>3</v>
      </c>
      <c r="I1877" s="107" t="str">
        <f>VLOOKUP(B1877,辅助信息!E:I,3,FALSE)</f>
        <v>(五冶钢构宜宾南溪区项目土建4标)四川省宜宾市高县高县庆符镇鹅卵新农村高县广久大道(庆符厂房项目)</v>
      </c>
      <c r="J1877" s="107" t="str">
        <f>VLOOKUP(B1877,辅助信息!E:I,4,FALSE)</f>
        <v>张朝亮</v>
      </c>
      <c r="K1877" s="107">
        <f>VLOOKUP(J1877,辅助信息!H:I,2,FALSE)</f>
        <v>15228205853</v>
      </c>
      <c r="L1877" s="109" t="str">
        <f>VLOOKUP(B1877,辅助信息!E:J,6,FALSE)</f>
        <v>送货单要求：送货单位：宜宾罗投资产管理有限公司,收货单位：中国五冶集团有限公司,装货前联系收货人核实到场规格</v>
      </c>
      <c r="M1877" s="79">
        <v>45827</v>
      </c>
      <c r="O1877" s="49">
        <f ca="1" t="shared" si="113"/>
        <v>0</v>
      </c>
      <c r="P1877" s="49">
        <f ca="1" t="shared" si="114"/>
        <v>9</v>
      </c>
      <c r="Q1877" s="50" t="str">
        <f>VLOOKUP(B1877,辅助信息!E:M,9,FALSE)</f>
        <v>ZTWM-CDGS-XS-2024-0169-中冶西部钢构-宜宾市南溪区幸福路东路,高县月江镇建设项目</v>
      </c>
      <c r="R1877" s="50" t="str">
        <f>_xlfn._xlws.FILTER(辅助信息!D:D,辅助信息!E:E=B1877)</f>
        <v>五冶钢构-宜宾市南溪区高县月江镇建设项目</v>
      </c>
    </row>
    <row r="1878" hidden="1" spans="2:18">
      <c r="B1878" s="28" t="s">
        <v>171</v>
      </c>
      <c r="C1878" s="58">
        <v>45826</v>
      </c>
      <c r="D1878" s="107" t="str">
        <f>VLOOKUP(B1878,辅助信息!E:K,7,FALSE)</f>
        <v>JWDDCD2024101600133</v>
      </c>
      <c r="E1878" s="107" t="str">
        <f>VLOOKUP(F1878,辅助信息!A:B,2,FALSE)</f>
        <v>螺纹钢</v>
      </c>
      <c r="F1878" s="28" t="s">
        <v>33</v>
      </c>
      <c r="G1878" s="24">
        <v>3</v>
      </c>
      <c r="H1878" s="108">
        <f>_xlfn.XLOOKUP(C1878&amp;F1878&amp;I1878&amp;J1878,'[1]2025年已发货'!$F:$F&amp;'[1]2025年已发货'!$C:$C&amp;'[1]2025年已发货'!$G:$G&amp;'[1]2025年已发货'!$H:$H,'[1]2025年已发货'!$E:$E,"未发货")</f>
        <v>3</v>
      </c>
      <c r="I1878" s="107" t="str">
        <f>VLOOKUP(B1878,辅助信息!E:I,3,FALSE)</f>
        <v>(五冶钢构宜宾南溪区项目土建4标)四川省宜宾市高县高县庆符镇鹅卵新农村高县广久大道(庆符厂房项目)</v>
      </c>
      <c r="J1878" s="107" t="str">
        <f>VLOOKUP(B1878,辅助信息!E:I,4,FALSE)</f>
        <v>张朝亮</v>
      </c>
      <c r="K1878" s="107">
        <f>VLOOKUP(J1878,辅助信息!H:I,2,FALSE)</f>
        <v>15228205853</v>
      </c>
      <c r="L1878" s="109" t="str">
        <f>VLOOKUP(B1878,辅助信息!E:J,6,FALSE)</f>
        <v>送货单要求：送货单位：宜宾罗投资产管理有限公司,收货单位：中国五冶集团有限公司,装货前联系收货人核实到场规格</v>
      </c>
      <c r="M1878" s="79">
        <v>45827</v>
      </c>
      <c r="O1878" s="49">
        <f ca="1" t="shared" si="113"/>
        <v>0</v>
      </c>
      <c r="P1878" s="49">
        <f ca="1" t="shared" si="114"/>
        <v>9</v>
      </c>
      <c r="Q1878" s="50" t="str">
        <f>VLOOKUP(B1878,辅助信息!E:M,9,FALSE)</f>
        <v>ZTWM-CDGS-XS-2024-0169-中冶西部钢构-宜宾市南溪区幸福路东路,高县月江镇建设项目</v>
      </c>
      <c r="R1878" s="50" t="str">
        <f>_xlfn._xlws.FILTER(辅助信息!D:D,辅助信息!E:E=B1878)</f>
        <v>五冶钢构-宜宾市南溪区高县月江镇建设项目</v>
      </c>
    </row>
    <row r="1879" hidden="1" spans="2:18">
      <c r="B1879" s="28" t="s">
        <v>171</v>
      </c>
      <c r="C1879" s="58">
        <v>45826</v>
      </c>
      <c r="D1879" s="107" t="str">
        <f>VLOOKUP(B1879,辅助信息!E:K,7,FALSE)</f>
        <v>JWDDCD2024101600133</v>
      </c>
      <c r="E1879" s="107" t="str">
        <f>VLOOKUP(F1879,辅助信息!A:B,2,FALSE)</f>
        <v>螺纹钢</v>
      </c>
      <c r="F1879" s="28" t="s">
        <v>28</v>
      </c>
      <c r="G1879" s="24">
        <v>3</v>
      </c>
      <c r="H1879" s="108">
        <f>_xlfn.XLOOKUP(C1879&amp;F1879&amp;I1879&amp;J1879,'[1]2025年已发货'!$F:$F&amp;'[1]2025年已发货'!$C:$C&amp;'[1]2025年已发货'!$G:$G&amp;'[1]2025年已发货'!$H:$H,'[1]2025年已发货'!$E:$E,"未发货")</f>
        <v>3</v>
      </c>
      <c r="I1879" s="107" t="str">
        <f>VLOOKUP(B1879,辅助信息!E:I,3,FALSE)</f>
        <v>(五冶钢构宜宾南溪区项目土建4标)四川省宜宾市高县高县庆符镇鹅卵新农村高县广久大道(庆符厂房项目)</v>
      </c>
      <c r="J1879" s="107" t="str">
        <f>VLOOKUP(B1879,辅助信息!E:I,4,FALSE)</f>
        <v>张朝亮</v>
      </c>
      <c r="K1879" s="107">
        <f>VLOOKUP(J1879,辅助信息!H:I,2,FALSE)</f>
        <v>15228205853</v>
      </c>
      <c r="L1879" s="109" t="str">
        <f>VLOOKUP(B1879,辅助信息!E:J,6,FALSE)</f>
        <v>送货单要求：送货单位：宜宾罗投资产管理有限公司,收货单位：中国五冶集团有限公司,装货前联系收货人核实到场规格</v>
      </c>
      <c r="M1879" s="79">
        <v>45827</v>
      </c>
      <c r="O1879" s="49">
        <f ca="1" t="shared" si="113"/>
        <v>0</v>
      </c>
      <c r="P1879" s="49">
        <f ca="1" t="shared" si="114"/>
        <v>9</v>
      </c>
      <c r="Q1879" s="50" t="str">
        <f>VLOOKUP(B1879,辅助信息!E:M,9,FALSE)</f>
        <v>ZTWM-CDGS-XS-2024-0169-中冶西部钢构-宜宾市南溪区幸福路东路,高县月江镇建设项目</v>
      </c>
      <c r="R1879" s="50" t="str">
        <f>_xlfn._xlws.FILTER(辅助信息!D:D,辅助信息!E:E=B1879)</f>
        <v>五冶钢构-宜宾市南溪区高县月江镇建设项目</v>
      </c>
    </row>
    <row r="1880" hidden="1" spans="2:18">
      <c r="B1880" s="28" t="s">
        <v>171</v>
      </c>
      <c r="C1880" s="58">
        <v>45826</v>
      </c>
      <c r="D1880" s="107" t="str">
        <f>VLOOKUP(B1880,辅助信息!E:K,7,FALSE)</f>
        <v>JWDDCD2024101600133</v>
      </c>
      <c r="E1880" s="107" t="str">
        <f>VLOOKUP(F1880,辅助信息!A:B,2,FALSE)</f>
        <v>螺纹钢</v>
      </c>
      <c r="F1880" s="28" t="s">
        <v>18</v>
      </c>
      <c r="G1880" s="24">
        <v>6</v>
      </c>
      <c r="H1880" s="108">
        <f>_xlfn.XLOOKUP(C1880&amp;F1880&amp;I1880&amp;J1880,'[1]2025年已发货'!$F:$F&amp;'[1]2025年已发货'!$C:$C&amp;'[1]2025年已发货'!$G:$G&amp;'[1]2025年已发货'!$H:$H,'[1]2025年已发货'!$E:$E,"未发货")</f>
        <v>6</v>
      </c>
      <c r="I1880" s="107" t="str">
        <f>VLOOKUP(B1880,辅助信息!E:I,3,FALSE)</f>
        <v>(五冶钢构宜宾南溪区项目土建4标)四川省宜宾市高县高县庆符镇鹅卵新农村高县广久大道(庆符厂房项目)</v>
      </c>
      <c r="J1880" s="107" t="str">
        <f>VLOOKUP(B1880,辅助信息!E:I,4,FALSE)</f>
        <v>张朝亮</v>
      </c>
      <c r="K1880" s="107">
        <f>VLOOKUP(J1880,辅助信息!H:I,2,FALSE)</f>
        <v>15228205853</v>
      </c>
      <c r="L1880" s="109" t="str">
        <f>VLOOKUP(B1880,辅助信息!E:J,6,FALSE)</f>
        <v>送货单要求：送货单位：宜宾罗投资产管理有限公司,收货单位：中国五冶集团有限公司,装货前联系收货人核实到场规格</v>
      </c>
      <c r="M1880" s="79">
        <v>45827</v>
      </c>
      <c r="O1880" s="49">
        <f ca="1" t="shared" si="113"/>
        <v>0</v>
      </c>
      <c r="P1880" s="49">
        <f ca="1" t="shared" si="114"/>
        <v>9</v>
      </c>
      <c r="Q1880" s="50" t="str">
        <f>VLOOKUP(B1880,辅助信息!E:M,9,FALSE)</f>
        <v>ZTWM-CDGS-XS-2024-0169-中冶西部钢构-宜宾市南溪区幸福路东路,高县月江镇建设项目</v>
      </c>
      <c r="R1880" s="50" t="str">
        <f>_xlfn._xlws.FILTER(辅助信息!D:D,辅助信息!E:E=B1880)</f>
        <v>五冶钢构-宜宾市南溪区高县月江镇建设项目</v>
      </c>
    </row>
    <row r="1881" hidden="1" spans="2:18">
      <c r="B1881" s="28" t="s">
        <v>92</v>
      </c>
      <c r="C1881" s="58">
        <v>45826</v>
      </c>
      <c r="D1881" s="107" t="str">
        <f>VLOOKUP(B1881,辅助信息!E:K,7,FALSE)</f>
        <v>JWDDCD2025051800046</v>
      </c>
      <c r="E1881" s="107" t="str">
        <f>VLOOKUP(F1881,辅助信息!A:B,2,FALSE)</f>
        <v>盘螺</v>
      </c>
      <c r="F1881" s="28" t="s">
        <v>40</v>
      </c>
      <c r="G1881" s="24">
        <f>34-7.5</f>
        <v>26.5</v>
      </c>
      <c r="H1881" s="108" t="str">
        <f>_xlfn.XLOOKUP(C1881&amp;F1881&amp;I1881&amp;J1881,'[1]2025年已发货'!$F:$F&amp;'[1]2025年已发货'!$C:$C&amp;'[1]2025年已发货'!$G:$G&amp;'[1]2025年已发货'!$H:$H,'[1]2025年已发货'!$E:$E,"未发货")</f>
        <v>未发货</v>
      </c>
      <c r="I1881" s="107" t="str">
        <f>VLOOKUP(B1881,辅助信息!E:I,3,FALSE)</f>
        <v>（华西萌海科创农业生态谷）成都市简阳市白金山水库</v>
      </c>
      <c r="J1881" s="107" t="str">
        <f>VLOOKUP(B1881,辅助信息!E:I,4,FALSE)</f>
        <v>石清国</v>
      </c>
      <c r="K1881" s="107">
        <f>VLOOKUP(J1881,辅助信息!H:I,2,FALSE)</f>
        <v>13458642015</v>
      </c>
      <c r="L1881" s="109" t="str">
        <f>VLOOKUP(B1881,辅助信息!E:J,6,FALSE)</f>
        <v>优先威钢,我方卸车,新老国标钢厂不加价可直发</v>
      </c>
      <c r="M1881" s="79">
        <v>45828</v>
      </c>
      <c r="O1881" s="49">
        <f ca="1" t="shared" ref="O1881:O1890" si="115">IF(OR(M1881="",N1881&lt;&gt;""),"",MAX(M1881-TODAY(),0))</f>
        <v>0</v>
      </c>
      <c r="P1881" s="49">
        <f ca="1" t="shared" ref="P1881:P1890" si="116">IF(M1881="","",IF(N1881&lt;&gt;"",MAX(N1881-M1881,0),IF(TODAY()&gt;M1881,TODAY()-M1881,0)))</f>
        <v>8</v>
      </c>
      <c r="Q1881" s="50" t="str">
        <f>VLOOKUP(B1881,辅助信息!E:M,9,FALSE)</f>
        <v>ZTWM-CDGS-XS-2024-0092-华西-萌海科创农业生态谷</v>
      </c>
      <c r="R1881" s="50" t="str">
        <f>_xlfn._xlws.FILTER(辅助信息!D:D,辅助信息!E:E=B1881)</f>
        <v>华西萌海-科创农业生态谷</v>
      </c>
    </row>
    <row r="1882" hidden="1" spans="2:18">
      <c r="B1882" s="28" t="s">
        <v>92</v>
      </c>
      <c r="C1882" s="58">
        <v>45826</v>
      </c>
      <c r="D1882" s="107" t="str">
        <f>VLOOKUP(B1882,辅助信息!E:K,7,FALSE)</f>
        <v>JWDDCD2025051800046</v>
      </c>
      <c r="E1882" s="107" t="str">
        <f>VLOOKUP(F1882,辅助信息!A:B,2,FALSE)</f>
        <v>盘螺</v>
      </c>
      <c r="F1882" s="28" t="s">
        <v>41</v>
      </c>
      <c r="G1882" s="24">
        <v>10</v>
      </c>
      <c r="H1882" s="108" t="str">
        <f>_xlfn.XLOOKUP(C1882&amp;F1882&amp;I1882&amp;J1882,'[1]2025年已发货'!$F:$F&amp;'[1]2025年已发货'!$C:$C&amp;'[1]2025年已发货'!$G:$G&amp;'[1]2025年已发货'!$H:$H,'[1]2025年已发货'!$E:$E,"未发货")</f>
        <v>未发货</v>
      </c>
      <c r="I1882" s="107" t="str">
        <f>VLOOKUP(B1882,辅助信息!E:I,3,FALSE)</f>
        <v>（华西萌海科创农业生态谷）成都市简阳市白金山水库</v>
      </c>
      <c r="J1882" s="107" t="str">
        <f>VLOOKUP(B1882,辅助信息!E:I,4,FALSE)</f>
        <v>石清国</v>
      </c>
      <c r="K1882" s="107">
        <f>VLOOKUP(J1882,辅助信息!H:I,2,FALSE)</f>
        <v>13458642015</v>
      </c>
      <c r="L1882" s="109" t="str">
        <f>VLOOKUP(B1882,辅助信息!E:J,6,FALSE)</f>
        <v>优先威钢,我方卸车,新老国标钢厂不加价可直发</v>
      </c>
      <c r="M1882" s="79">
        <v>45828</v>
      </c>
      <c r="O1882" s="49">
        <f ca="1" t="shared" si="115"/>
        <v>0</v>
      </c>
      <c r="P1882" s="49">
        <f ca="1" t="shared" si="116"/>
        <v>8</v>
      </c>
      <c r="Q1882" s="50" t="str">
        <f>VLOOKUP(B1882,辅助信息!E:M,9,FALSE)</f>
        <v>ZTWM-CDGS-XS-2024-0092-华西-萌海科创农业生态谷</v>
      </c>
      <c r="R1882" s="50" t="str">
        <f>_xlfn._xlws.FILTER(辅助信息!D:D,辅助信息!E:E=B1882)</f>
        <v>华西萌海-科创农业生态谷</v>
      </c>
    </row>
    <row r="1883" hidden="1" spans="1:18">
      <c r="A1883" s="70" t="s">
        <v>172</v>
      </c>
      <c r="B1883" s="107" t="s">
        <v>147</v>
      </c>
      <c r="C1883" s="58">
        <v>45826</v>
      </c>
      <c r="D1883" s="107" t="str">
        <f>VLOOKUP(B1883,辅助信息!E:K,7,FALSE)</f>
        <v>JWDDCD2025052800131</v>
      </c>
      <c r="E1883" s="107" t="str">
        <f>VLOOKUP(F1883,辅助信息!A:B,2,FALSE)</f>
        <v>高线</v>
      </c>
      <c r="F1883" s="107" t="s">
        <v>57</v>
      </c>
      <c r="G1883" s="108">
        <v>9</v>
      </c>
      <c r="H1883" s="108" t="str">
        <f>_xlfn.XLOOKUP(C1883&amp;F1883&amp;I1883&amp;J1883,'[1]2025年已发货'!$F:$F&amp;'[1]2025年已发货'!$C:$C&amp;'[1]2025年已发货'!$G:$G&amp;'[1]2025年已发货'!$H:$H,'[1]2025年已发货'!$E:$E,"未发货")</f>
        <v>未发货</v>
      </c>
      <c r="I1883" s="107" t="str">
        <f>VLOOKUP(B1883,辅助信息!E:I,3,FALSE)</f>
        <v>（商投建工达州中医药科技园-4工区-11号楼）达州市通川区达州中医药职业学院犀牛大道北段</v>
      </c>
      <c r="J1883" s="107" t="str">
        <f>VLOOKUP(B1883,辅助信息!E:I,4,FALSE)</f>
        <v>张扬</v>
      </c>
      <c r="K1883" s="107">
        <f>VLOOKUP(J1883,辅助信息!H:I,2,FALSE)</f>
        <v>18381904567</v>
      </c>
      <c r="L1883" s="109" t="str">
        <f>VLOOKUP(B1883,辅助信息!E:J,6,FALSE)</f>
        <v>控制炉批号！多了现场不收！,优先安排达钢,提前联系到场规格及数量</v>
      </c>
      <c r="M1883" s="79">
        <v>45828</v>
      </c>
      <c r="O1883" s="49">
        <f ca="1" t="shared" si="115"/>
        <v>0</v>
      </c>
      <c r="P1883" s="49">
        <f ca="1" t="shared" si="116"/>
        <v>8</v>
      </c>
      <c r="Q1883" s="50" t="str">
        <f>VLOOKUP(B1883,辅助信息!E:M,9,FALSE)</f>
        <v>ZTWM-CDGS-XS-2024-0134-商投建工达州中医药科技成果示范园项目</v>
      </c>
      <c r="R1883" s="50" t="str">
        <f>_xlfn._xlws.FILTER(辅助信息!D:D,辅助信息!E:E=B1883)</f>
        <v>商投建工达州中医药科技园</v>
      </c>
    </row>
    <row r="1884" hidden="1" spans="1:18">
      <c r="A1884" s="70"/>
      <c r="B1884" s="107" t="s">
        <v>147</v>
      </c>
      <c r="C1884" s="58">
        <v>45826</v>
      </c>
      <c r="D1884" s="107" t="str">
        <f>VLOOKUP(B1884,辅助信息!E:K,7,FALSE)</f>
        <v>JWDDCD2025052800131</v>
      </c>
      <c r="E1884" s="107" t="str">
        <f>VLOOKUP(F1884,辅助信息!A:B,2,FALSE)</f>
        <v>螺纹钢</v>
      </c>
      <c r="F1884" s="107" t="s">
        <v>32</v>
      </c>
      <c r="G1884" s="108">
        <v>12</v>
      </c>
      <c r="H1884" s="108" t="str">
        <f>_xlfn.XLOOKUP(C1884&amp;F1884&amp;I1884&amp;J1884,'[1]2025年已发货'!$F:$F&amp;'[1]2025年已发货'!$C:$C&amp;'[1]2025年已发货'!$G:$G&amp;'[1]2025年已发货'!$H:$H,'[1]2025年已发货'!$E:$E,"未发货")</f>
        <v>未发货</v>
      </c>
      <c r="I1884" s="107" t="str">
        <f>VLOOKUP(B1884,辅助信息!E:I,3,FALSE)</f>
        <v>（商投建工达州中医药科技园-4工区-11号楼）达州市通川区达州中医药职业学院犀牛大道北段</v>
      </c>
      <c r="J1884" s="107" t="str">
        <f>VLOOKUP(B1884,辅助信息!E:I,4,FALSE)</f>
        <v>张扬</v>
      </c>
      <c r="K1884" s="107">
        <f>VLOOKUP(J1884,辅助信息!H:I,2,FALSE)</f>
        <v>18381904567</v>
      </c>
      <c r="L1884" s="109" t="str">
        <f>VLOOKUP(B1884,辅助信息!E:J,6,FALSE)</f>
        <v>控制炉批号！多了现场不收！,优先安排达钢,提前联系到场规格及数量</v>
      </c>
      <c r="M1884" s="79">
        <v>45828</v>
      </c>
      <c r="O1884" s="49">
        <f ca="1" t="shared" si="115"/>
        <v>0</v>
      </c>
      <c r="P1884" s="49">
        <f ca="1" t="shared" si="116"/>
        <v>8</v>
      </c>
      <c r="Q1884" s="50" t="str">
        <f>VLOOKUP(B1884,辅助信息!E:M,9,FALSE)</f>
        <v>ZTWM-CDGS-XS-2024-0134-商投建工达州中医药科技成果示范园项目</v>
      </c>
      <c r="R1884" s="50" t="str">
        <f>_xlfn._xlws.FILTER(辅助信息!D:D,辅助信息!E:E=B1884)</f>
        <v>商投建工达州中医药科技园</v>
      </c>
    </row>
    <row r="1885" hidden="1" spans="1:18">
      <c r="A1885" s="70"/>
      <c r="B1885" s="107" t="s">
        <v>147</v>
      </c>
      <c r="C1885" s="58">
        <v>45826</v>
      </c>
      <c r="D1885" s="107" t="str">
        <f>VLOOKUP(B1885,辅助信息!E:K,7,FALSE)</f>
        <v>JWDDCD2025052800131</v>
      </c>
      <c r="E1885" s="107" t="str">
        <f>VLOOKUP(F1885,辅助信息!A:B,2,FALSE)</f>
        <v>螺纹钢</v>
      </c>
      <c r="F1885" s="107" t="s">
        <v>30</v>
      </c>
      <c r="G1885" s="108">
        <v>3</v>
      </c>
      <c r="H1885" s="108" t="str">
        <f>_xlfn.XLOOKUP(C1885&amp;F1885&amp;I1885&amp;J1885,'[1]2025年已发货'!$F:$F&amp;'[1]2025年已发货'!$C:$C&amp;'[1]2025年已发货'!$G:$G&amp;'[1]2025年已发货'!$H:$H,'[1]2025年已发货'!$E:$E,"未发货")</f>
        <v>未发货</v>
      </c>
      <c r="I1885" s="107" t="str">
        <f>VLOOKUP(B1885,辅助信息!E:I,3,FALSE)</f>
        <v>（商投建工达州中医药科技园-4工区-11号楼）达州市通川区达州中医药职业学院犀牛大道北段</v>
      </c>
      <c r="J1885" s="107" t="str">
        <f>VLOOKUP(B1885,辅助信息!E:I,4,FALSE)</f>
        <v>张扬</v>
      </c>
      <c r="K1885" s="107">
        <f>VLOOKUP(J1885,辅助信息!H:I,2,FALSE)</f>
        <v>18381904567</v>
      </c>
      <c r="L1885" s="109" t="str">
        <f>VLOOKUP(B1885,辅助信息!E:J,6,FALSE)</f>
        <v>控制炉批号！多了现场不收！,优先安排达钢,提前联系到场规格及数量</v>
      </c>
      <c r="M1885" s="79">
        <v>45828</v>
      </c>
      <c r="O1885" s="49">
        <f ca="1" t="shared" si="115"/>
        <v>0</v>
      </c>
      <c r="P1885" s="49">
        <f ca="1" t="shared" si="116"/>
        <v>8</v>
      </c>
      <c r="Q1885" s="50" t="str">
        <f>VLOOKUP(B1885,辅助信息!E:M,9,FALSE)</f>
        <v>ZTWM-CDGS-XS-2024-0134-商投建工达州中医药科技成果示范园项目</v>
      </c>
      <c r="R1885" s="50" t="str">
        <f>_xlfn._xlws.FILTER(辅助信息!D:D,辅助信息!E:E=B1885)</f>
        <v>商投建工达州中医药科技园</v>
      </c>
    </row>
    <row r="1886" hidden="1" spans="1:18">
      <c r="A1886" s="70"/>
      <c r="B1886" s="107" t="s">
        <v>147</v>
      </c>
      <c r="C1886" s="58">
        <v>45826</v>
      </c>
      <c r="D1886" s="107" t="str">
        <f>VLOOKUP(B1886,辅助信息!E:K,7,FALSE)</f>
        <v>JWDDCD2025052800131</v>
      </c>
      <c r="E1886" s="107" t="str">
        <f>VLOOKUP(F1886,辅助信息!A:B,2,FALSE)</f>
        <v>螺纹钢</v>
      </c>
      <c r="F1886" s="107" t="s">
        <v>28</v>
      </c>
      <c r="G1886" s="108">
        <v>3</v>
      </c>
      <c r="H1886" s="108" t="str">
        <f>_xlfn.XLOOKUP(C1886&amp;F1886&amp;I1886&amp;J1886,'[1]2025年已发货'!$F:$F&amp;'[1]2025年已发货'!$C:$C&amp;'[1]2025年已发货'!$G:$G&amp;'[1]2025年已发货'!$H:$H,'[1]2025年已发货'!$E:$E,"未发货")</f>
        <v>未发货</v>
      </c>
      <c r="I1886" s="107" t="str">
        <f>VLOOKUP(B1886,辅助信息!E:I,3,FALSE)</f>
        <v>（商投建工达州中医药科技园-4工区-11号楼）达州市通川区达州中医药职业学院犀牛大道北段</v>
      </c>
      <c r="J1886" s="107" t="str">
        <f>VLOOKUP(B1886,辅助信息!E:I,4,FALSE)</f>
        <v>张扬</v>
      </c>
      <c r="K1886" s="107">
        <f>VLOOKUP(J1886,辅助信息!H:I,2,FALSE)</f>
        <v>18381904567</v>
      </c>
      <c r="L1886" s="109" t="str">
        <f>VLOOKUP(B1886,辅助信息!E:J,6,FALSE)</f>
        <v>控制炉批号！多了现场不收！,优先安排达钢,提前联系到场规格及数量</v>
      </c>
      <c r="M1886" s="79">
        <v>45828</v>
      </c>
      <c r="O1886" s="49">
        <f ca="1" t="shared" si="115"/>
        <v>0</v>
      </c>
      <c r="P1886" s="49">
        <f ca="1" t="shared" si="116"/>
        <v>8</v>
      </c>
      <c r="Q1886" s="50" t="str">
        <f>VLOOKUP(B1886,辅助信息!E:M,9,FALSE)</f>
        <v>ZTWM-CDGS-XS-2024-0134-商投建工达州中医药科技成果示范园项目</v>
      </c>
      <c r="R1886" s="50" t="str">
        <f>_xlfn._xlws.FILTER(辅助信息!D:D,辅助信息!E:E=B1886)</f>
        <v>商投建工达州中医药科技园</v>
      </c>
    </row>
    <row r="1887" hidden="1" spans="1:18">
      <c r="A1887" s="70"/>
      <c r="B1887" s="107" t="s">
        <v>147</v>
      </c>
      <c r="C1887" s="58">
        <v>45826</v>
      </c>
      <c r="D1887" s="107" t="str">
        <f>VLOOKUP(B1887,辅助信息!E:K,7,FALSE)</f>
        <v>JWDDCD2025052800131</v>
      </c>
      <c r="E1887" s="107" t="str">
        <f>VLOOKUP(F1887,辅助信息!A:B,2,FALSE)</f>
        <v>螺纹钢</v>
      </c>
      <c r="F1887" s="107" t="s">
        <v>18</v>
      </c>
      <c r="G1887" s="108">
        <v>15</v>
      </c>
      <c r="H1887" s="108" t="str">
        <f>_xlfn.XLOOKUP(C1887&amp;F1887&amp;I1887&amp;J1887,'[1]2025年已发货'!$F:$F&amp;'[1]2025年已发货'!$C:$C&amp;'[1]2025年已发货'!$G:$G&amp;'[1]2025年已发货'!$H:$H,'[1]2025年已发货'!$E:$E,"未发货")</f>
        <v>未发货</v>
      </c>
      <c r="I1887" s="107" t="str">
        <f>VLOOKUP(B1887,辅助信息!E:I,3,FALSE)</f>
        <v>（商投建工达州中医药科技园-4工区-11号楼）达州市通川区达州中医药职业学院犀牛大道北段</v>
      </c>
      <c r="J1887" s="107" t="str">
        <f>VLOOKUP(B1887,辅助信息!E:I,4,FALSE)</f>
        <v>张扬</v>
      </c>
      <c r="K1887" s="107">
        <f>VLOOKUP(J1887,辅助信息!H:I,2,FALSE)</f>
        <v>18381904567</v>
      </c>
      <c r="L1887" s="109" t="str">
        <f>VLOOKUP(B1887,辅助信息!E:J,6,FALSE)</f>
        <v>控制炉批号！多了现场不收！,优先安排达钢,提前联系到场规格及数量</v>
      </c>
      <c r="M1887" s="79">
        <v>45828</v>
      </c>
      <c r="O1887" s="49">
        <f ca="1" t="shared" si="115"/>
        <v>0</v>
      </c>
      <c r="P1887" s="49">
        <f ca="1" t="shared" si="116"/>
        <v>8</v>
      </c>
      <c r="Q1887" s="50" t="str">
        <f>VLOOKUP(B1887,辅助信息!E:M,9,FALSE)</f>
        <v>ZTWM-CDGS-XS-2024-0134-商投建工达州中医药科技成果示范园项目</v>
      </c>
      <c r="R1887" s="50" t="str">
        <f>_xlfn._xlws.FILTER(辅助信息!D:D,辅助信息!E:E=B1887)</f>
        <v>商投建工达州中医药科技园</v>
      </c>
    </row>
    <row r="1888" hidden="1" spans="1:18">
      <c r="A1888" s="70" t="s">
        <v>173</v>
      </c>
      <c r="B1888" s="107" t="s">
        <v>163</v>
      </c>
      <c r="C1888" s="58">
        <v>45826</v>
      </c>
      <c r="D1888" s="107" t="str">
        <f>VLOOKUP(B1888,辅助信息!E:K,7,FALSE)</f>
        <v>JWDDCD2025052800131</v>
      </c>
      <c r="E1888" s="107" t="str">
        <f>VLOOKUP(F1888,辅助信息!A:B,2,FALSE)</f>
        <v>盘螺</v>
      </c>
      <c r="F1888" s="107" t="s">
        <v>40</v>
      </c>
      <c r="G1888" s="108">
        <v>18</v>
      </c>
      <c r="H1888" s="108" t="str">
        <f>_xlfn.XLOOKUP(C1888&amp;F1888&amp;I1888&amp;J1888,'[1]2025年已发货'!$F:$F&amp;'[1]2025年已发货'!$C:$C&amp;'[1]2025年已发货'!$G:$G&amp;'[1]2025年已发货'!$H:$H,'[1]2025年已发货'!$E:$E,"未发货")</f>
        <v>未发货</v>
      </c>
      <c r="I1888" s="107" t="str">
        <f>VLOOKUP(B1888,辅助信息!E:I,3,FALSE)</f>
        <v>（商投建工达州中医药科技园-4工区-9号楼）达州市通川区达州中医药职业学院犀牛大道北段</v>
      </c>
      <c r="J1888" s="107" t="str">
        <f>VLOOKUP(B1888,辅助信息!E:I,4,FALSE)</f>
        <v>张扬</v>
      </c>
      <c r="K1888" s="107">
        <f>VLOOKUP(J1888,辅助信息!H:I,2,FALSE)</f>
        <v>18381904567</v>
      </c>
      <c r="L1888" s="109" t="str">
        <f>VLOOKUP(B1888,辅助信息!E:J,6,FALSE)</f>
        <v>控制炉批号！多了现场不收！,优先安排达钢,提前联系到场规格及数量</v>
      </c>
      <c r="M1888" s="79">
        <v>45828</v>
      </c>
      <c r="O1888" s="49">
        <f ca="1" t="shared" ref="O1888:O1908" si="117">IF(OR(M1888="",N1888&lt;&gt;""),"",MAX(M1888-TODAY(),0))</f>
        <v>0</v>
      </c>
      <c r="P1888" s="49">
        <f ca="1" t="shared" ref="P1888:P1908" si="118">IF(M1888="","",IF(N1888&lt;&gt;"",MAX(N1888-M1888,0),IF(TODAY()&gt;M1888,TODAY()-M1888,0)))</f>
        <v>8</v>
      </c>
      <c r="Q1888" s="50" t="str">
        <f>VLOOKUP(B1888,辅助信息!E:M,9,FALSE)</f>
        <v>ZTWM-CDGS-XS-2024-0134-商投建工达州中医药科技成果示范园项目</v>
      </c>
      <c r="R1888" s="50" t="str">
        <f>_xlfn._xlws.FILTER(辅助信息!D:D,辅助信息!E:E=B1888)</f>
        <v>商投建工达州中医药科技园</v>
      </c>
    </row>
    <row r="1889" hidden="1" spans="1:18">
      <c r="A1889" s="70"/>
      <c r="B1889" s="107" t="s">
        <v>163</v>
      </c>
      <c r="C1889" s="58">
        <v>45826</v>
      </c>
      <c r="D1889" s="107" t="str">
        <f>VLOOKUP(B1889,辅助信息!E:K,7,FALSE)</f>
        <v>JWDDCD2025052800131</v>
      </c>
      <c r="E1889" s="107" t="str">
        <f>VLOOKUP(F1889,辅助信息!A:B,2,FALSE)</f>
        <v>螺纹钢</v>
      </c>
      <c r="F1889" s="107" t="s">
        <v>32</v>
      </c>
      <c r="G1889" s="108">
        <v>6</v>
      </c>
      <c r="H1889" s="108" t="str">
        <f>_xlfn.XLOOKUP(C1889&amp;F1889&amp;I1889&amp;J1889,'[1]2025年已发货'!$F:$F&amp;'[1]2025年已发货'!$C:$C&amp;'[1]2025年已发货'!$G:$G&amp;'[1]2025年已发货'!$H:$H,'[1]2025年已发货'!$E:$E,"未发货")</f>
        <v>未发货</v>
      </c>
      <c r="I1889" s="107" t="str">
        <f>VLOOKUP(B1889,辅助信息!E:I,3,FALSE)</f>
        <v>（商投建工达州中医药科技园-4工区-9号楼）达州市通川区达州中医药职业学院犀牛大道北段</v>
      </c>
      <c r="J1889" s="107" t="str">
        <f>VLOOKUP(B1889,辅助信息!E:I,4,FALSE)</f>
        <v>张扬</v>
      </c>
      <c r="K1889" s="107">
        <f>VLOOKUP(J1889,辅助信息!H:I,2,FALSE)</f>
        <v>18381904567</v>
      </c>
      <c r="L1889" s="109" t="str">
        <f>VLOOKUP(B1889,辅助信息!E:J,6,FALSE)</f>
        <v>控制炉批号！多了现场不收！,优先安排达钢,提前联系到场规格及数量</v>
      </c>
      <c r="M1889" s="79">
        <v>45828</v>
      </c>
      <c r="O1889" s="49">
        <f ca="1" t="shared" si="117"/>
        <v>0</v>
      </c>
      <c r="P1889" s="49">
        <f ca="1" t="shared" si="118"/>
        <v>8</v>
      </c>
      <c r="Q1889" s="50" t="str">
        <f>VLOOKUP(B1889,辅助信息!E:M,9,FALSE)</f>
        <v>ZTWM-CDGS-XS-2024-0134-商投建工达州中医药科技成果示范园项目</v>
      </c>
      <c r="R1889" s="50" t="str">
        <f>_xlfn._xlws.FILTER(辅助信息!D:D,辅助信息!E:E=B1889)</f>
        <v>商投建工达州中医药科技园</v>
      </c>
    </row>
    <row r="1890" hidden="1" spans="1:18">
      <c r="A1890" s="70"/>
      <c r="B1890" s="107" t="s">
        <v>163</v>
      </c>
      <c r="C1890" s="58">
        <v>45826</v>
      </c>
      <c r="D1890" s="107" t="str">
        <f>VLOOKUP(B1890,辅助信息!E:K,7,FALSE)</f>
        <v>JWDDCD2025052800131</v>
      </c>
      <c r="E1890" s="107" t="str">
        <f>VLOOKUP(F1890,辅助信息!A:B,2,FALSE)</f>
        <v>螺纹钢</v>
      </c>
      <c r="F1890" s="107" t="s">
        <v>30</v>
      </c>
      <c r="G1890" s="108">
        <f>6+9</f>
        <v>15</v>
      </c>
      <c r="H1890" s="108" t="str">
        <f>_xlfn.XLOOKUP(C1890&amp;F1890&amp;I1890&amp;J1890,'[1]2025年已发货'!$F:$F&amp;'[1]2025年已发货'!$C:$C&amp;'[1]2025年已发货'!$G:$G&amp;'[1]2025年已发货'!$H:$H,'[1]2025年已发货'!$E:$E,"未发货")</f>
        <v>未发货</v>
      </c>
      <c r="I1890" s="107" t="str">
        <f>VLOOKUP(B1890,辅助信息!E:I,3,FALSE)</f>
        <v>（商投建工达州中医药科技园-4工区-9号楼）达州市通川区达州中医药职业学院犀牛大道北段</v>
      </c>
      <c r="J1890" s="107" t="str">
        <f>VLOOKUP(B1890,辅助信息!E:I,4,FALSE)</f>
        <v>张扬</v>
      </c>
      <c r="K1890" s="107">
        <f>VLOOKUP(J1890,辅助信息!H:I,2,FALSE)</f>
        <v>18381904567</v>
      </c>
      <c r="L1890" s="109" t="str">
        <f>VLOOKUP(B1890,辅助信息!E:J,6,FALSE)</f>
        <v>控制炉批号！多了现场不收！,优先安排达钢,提前联系到场规格及数量</v>
      </c>
      <c r="M1890" s="79">
        <v>45828</v>
      </c>
      <c r="O1890" s="49">
        <f ca="1" t="shared" si="117"/>
        <v>0</v>
      </c>
      <c r="P1890" s="49">
        <f ca="1" t="shared" si="118"/>
        <v>8</v>
      </c>
      <c r="Q1890" s="50" t="str">
        <f>VLOOKUP(B1890,辅助信息!E:M,9,FALSE)</f>
        <v>ZTWM-CDGS-XS-2024-0134-商投建工达州中医药科技成果示范园项目</v>
      </c>
      <c r="R1890" s="50" t="str">
        <f>_xlfn._xlws.FILTER(辅助信息!D:D,辅助信息!E:E=B1890)</f>
        <v>商投建工达州中医药科技园</v>
      </c>
    </row>
    <row r="1891" hidden="1" spans="2:18">
      <c r="B1891" s="28" t="s">
        <v>81</v>
      </c>
      <c r="C1891" s="58">
        <v>45826</v>
      </c>
      <c r="D1891" s="107" t="str">
        <f>VLOOKUP(B1891,辅助信息!E:K,7,FALSE)</f>
        <v>JWDDCD2025060900080</v>
      </c>
      <c r="E1891" s="107" t="str">
        <f>VLOOKUP(F1891,辅助信息!A:B,2,FALSE)</f>
        <v>盘螺</v>
      </c>
      <c r="F1891" s="28" t="s">
        <v>40</v>
      </c>
      <c r="G1891" s="24">
        <v>5</v>
      </c>
      <c r="H1891" s="108" t="str">
        <f>_xlfn.XLOOKUP(C1891&amp;F1891&amp;I1891&amp;J1891,'[1]2025年已发货'!$F:$F&amp;'[1]2025年已发货'!$C:$C&amp;'[1]2025年已发货'!$G:$G&amp;'[1]2025年已发货'!$H:$H,'[1]2025年已发货'!$E:$E,"未发货")</f>
        <v>未发货</v>
      </c>
      <c r="I1891" s="107" t="str">
        <f>VLOOKUP(B1891,辅助信息!E:I,3,FALSE)</f>
        <v>（华西简阳西城嘉苑）四川省成都市简阳市简城街道高屋村</v>
      </c>
      <c r="J1891" s="107" t="str">
        <f>VLOOKUP(B1891,辅助信息!E:I,4,FALSE)</f>
        <v>张瀚镭</v>
      </c>
      <c r="K1891" s="107">
        <f>VLOOKUP(J1891,辅助信息!H:I,2,FALSE)</f>
        <v>15884666220</v>
      </c>
      <c r="L1891" s="109" t="str">
        <f>VLOOKUP(B1891,辅助信息!E:J,6,FALSE)</f>
        <v>优先威钢发货,我方卸车,新老国标钢厂不加价可直发，因陕钢多次出现磅差，项目拒绝使用</v>
      </c>
      <c r="M1891" s="79">
        <v>45828</v>
      </c>
      <c r="O1891" s="49">
        <f ca="1" t="shared" si="117"/>
        <v>0</v>
      </c>
      <c r="P1891" s="49">
        <f ca="1" t="shared" si="118"/>
        <v>8</v>
      </c>
      <c r="Q1891" s="50" t="str">
        <f>VLOOKUP(B1891,辅助信息!E:M,9,FALSE)</f>
        <v>ZTWM-CDGS-XS-2024-0030-华西集采-简州大道</v>
      </c>
      <c r="R1891" s="50" t="str">
        <f>_xlfn._xlws.FILTER(辅助信息!D:D,辅助信息!E:E=B1891)</f>
        <v>华西简阳西城嘉苑</v>
      </c>
    </row>
    <row r="1892" hidden="1" spans="2:18">
      <c r="B1892" s="28" t="s">
        <v>81</v>
      </c>
      <c r="C1892" s="58">
        <v>45826</v>
      </c>
      <c r="D1892" s="107" t="str">
        <f>VLOOKUP(B1892,辅助信息!E:K,7,FALSE)</f>
        <v>JWDDCD2025060900080</v>
      </c>
      <c r="E1892" s="107" t="str">
        <f>VLOOKUP(F1892,辅助信息!A:B,2,FALSE)</f>
        <v>螺纹钢</v>
      </c>
      <c r="F1892" s="28" t="s">
        <v>19</v>
      </c>
      <c r="G1892" s="24">
        <v>66</v>
      </c>
      <c r="H1892" s="108" t="str">
        <f>_xlfn.XLOOKUP(C1892&amp;F1892&amp;I1892&amp;J1892,'[1]2025年已发货'!$F:$F&amp;'[1]2025年已发货'!$C:$C&amp;'[1]2025年已发货'!$G:$G&amp;'[1]2025年已发货'!$H:$H,'[1]2025年已发货'!$E:$E,"未发货")</f>
        <v>未发货</v>
      </c>
      <c r="I1892" s="107" t="str">
        <f>VLOOKUP(B1892,辅助信息!E:I,3,FALSE)</f>
        <v>（华西简阳西城嘉苑）四川省成都市简阳市简城街道高屋村</v>
      </c>
      <c r="J1892" s="107" t="str">
        <f>VLOOKUP(B1892,辅助信息!E:I,4,FALSE)</f>
        <v>张瀚镭</v>
      </c>
      <c r="K1892" s="107">
        <f>VLOOKUP(J1892,辅助信息!H:I,2,FALSE)</f>
        <v>15884666220</v>
      </c>
      <c r="L1892" s="109" t="str">
        <f>VLOOKUP(B1892,辅助信息!E:J,6,FALSE)</f>
        <v>优先威钢发货,我方卸车,新老国标钢厂不加价可直发，因陕钢多次出现磅差，项目拒绝使用</v>
      </c>
      <c r="M1892" s="79">
        <v>45828</v>
      </c>
      <c r="O1892" s="49">
        <f ca="1" t="shared" si="117"/>
        <v>0</v>
      </c>
      <c r="P1892" s="49">
        <f ca="1" t="shared" si="118"/>
        <v>8</v>
      </c>
      <c r="Q1892" s="50" t="str">
        <f>VLOOKUP(B1892,辅助信息!E:M,9,FALSE)</f>
        <v>ZTWM-CDGS-XS-2024-0030-华西集采-简州大道</v>
      </c>
      <c r="R1892" s="50" t="str">
        <f>_xlfn._xlws.FILTER(辅助信息!D:D,辅助信息!E:E=B1892)</f>
        <v>华西简阳西城嘉苑</v>
      </c>
    </row>
    <row r="1893" hidden="1" spans="2:18">
      <c r="B1893" s="28" t="s">
        <v>81</v>
      </c>
      <c r="C1893" s="58">
        <v>45826</v>
      </c>
      <c r="D1893" s="107" t="str">
        <f>VLOOKUP(B1893,辅助信息!E:K,7,FALSE)</f>
        <v>JWDDCD2025060900080</v>
      </c>
      <c r="E1893" s="107" t="str">
        <f>VLOOKUP(F1893,辅助信息!A:B,2,FALSE)</f>
        <v>螺纹钢</v>
      </c>
      <c r="F1893" s="28" t="s">
        <v>32</v>
      </c>
      <c r="G1893" s="24">
        <v>3</v>
      </c>
      <c r="H1893" s="108" t="str">
        <f>_xlfn.XLOOKUP(C1893&amp;F1893&amp;I1893&amp;J1893,'[1]2025年已发货'!$F:$F&amp;'[1]2025年已发货'!$C:$C&amp;'[1]2025年已发货'!$G:$G&amp;'[1]2025年已发货'!$H:$H,'[1]2025年已发货'!$E:$E,"未发货")</f>
        <v>未发货</v>
      </c>
      <c r="I1893" s="107" t="str">
        <f>VLOOKUP(B1893,辅助信息!E:I,3,FALSE)</f>
        <v>（华西简阳西城嘉苑）四川省成都市简阳市简城街道高屋村</v>
      </c>
      <c r="J1893" s="107" t="str">
        <f>VLOOKUP(B1893,辅助信息!E:I,4,FALSE)</f>
        <v>张瀚镭</v>
      </c>
      <c r="K1893" s="107">
        <f>VLOOKUP(J1893,辅助信息!H:I,2,FALSE)</f>
        <v>15884666220</v>
      </c>
      <c r="L1893" s="109" t="str">
        <f>VLOOKUP(B1893,辅助信息!E:J,6,FALSE)</f>
        <v>优先威钢发货,我方卸车,新老国标钢厂不加价可直发，因陕钢多次出现磅差，项目拒绝使用</v>
      </c>
      <c r="M1893" s="79">
        <v>45828</v>
      </c>
      <c r="O1893" s="49">
        <f ca="1" t="shared" si="117"/>
        <v>0</v>
      </c>
      <c r="P1893" s="49">
        <f ca="1" t="shared" si="118"/>
        <v>8</v>
      </c>
      <c r="Q1893" s="50" t="str">
        <f>VLOOKUP(B1893,辅助信息!E:M,9,FALSE)</f>
        <v>ZTWM-CDGS-XS-2024-0030-华西集采-简州大道</v>
      </c>
      <c r="R1893" s="50" t="str">
        <f>_xlfn._xlws.FILTER(辅助信息!D:D,辅助信息!E:E=B1893)</f>
        <v>华西简阳西城嘉苑</v>
      </c>
    </row>
    <row r="1894" hidden="1" spans="2:18">
      <c r="B1894" s="28" t="s">
        <v>81</v>
      </c>
      <c r="C1894" s="58">
        <v>45826</v>
      </c>
      <c r="D1894" s="107" t="str">
        <f>VLOOKUP(B1894,辅助信息!E:K,7,FALSE)</f>
        <v>JWDDCD2025060900080</v>
      </c>
      <c r="E1894" s="107" t="str">
        <f>VLOOKUP(F1894,辅助信息!A:B,2,FALSE)</f>
        <v>螺纹钢</v>
      </c>
      <c r="F1894" s="28" t="s">
        <v>30</v>
      </c>
      <c r="G1894" s="24">
        <v>3</v>
      </c>
      <c r="H1894" s="108" t="str">
        <f>_xlfn.XLOOKUP(C1894&amp;F1894&amp;I1894&amp;J1894,'[1]2025年已发货'!$F:$F&amp;'[1]2025年已发货'!$C:$C&amp;'[1]2025年已发货'!$G:$G&amp;'[1]2025年已发货'!$H:$H,'[1]2025年已发货'!$E:$E,"未发货")</f>
        <v>未发货</v>
      </c>
      <c r="I1894" s="107" t="str">
        <f>VLOOKUP(B1894,辅助信息!E:I,3,FALSE)</f>
        <v>（华西简阳西城嘉苑）四川省成都市简阳市简城街道高屋村</v>
      </c>
      <c r="J1894" s="107" t="str">
        <f>VLOOKUP(B1894,辅助信息!E:I,4,FALSE)</f>
        <v>张瀚镭</v>
      </c>
      <c r="K1894" s="107">
        <f>VLOOKUP(J1894,辅助信息!H:I,2,FALSE)</f>
        <v>15884666220</v>
      </c>
      <c r="L1894" s="109" t="str">
        <f>VLOOKUP(B1894,辅助信息!E:J,6,FALSE)</f>
        <v>优先威钢发货,我方卸车,新老国标钢厂不加价可直发，因陕钢多次出现磅差，项目拒绝使用</v>
      </c>
      <c r="M1894" s="79">
        <v>45828</v>
      </c>
      <c r="O1894" s="49">
        <f ca="1" t="shared" si="117"/>
        <v>0</v>
      </c>
      <c r="P1894" s="49">
        <f ca="1" t="shared" si="118"/>
        <v>8</v>
      </c>
      <c r="Q1894" s="50" t="str">
        <f>VLOOKUP(B1894,辅助信息!E:M,9,FALSE)</f>
        <v>ZTWM-CDGS-XS-2024-0030-华西集采-简州大道</v>
      </c>
      <c r="R1894" s="50" t="str">
        <f>_xlfn._xlws.FILTER(辅助信息!D:D,辅助信息!E:E=B1894)</f>
        <v>华西简阳西城嘉苑</v>
      </c>
    </row>
    <row r="1895" hidden="1" spans="2:18">
      <c r="B1895" s="28" t="s">
        <v>81</v>
      </c>
      <c r="C1895" s="58">
        <v>45826</v>
      </c>
      <c r="D1895" s="107" t="str">
        <f>VLOOKUP(B1895,辅助信息!E:K,7,FALSE)</f>
        <v>JWDDCD2025060900080</v>
      </c>
      <c r="E1895" s="107" t="str">
        <f>VLOOKUP(F1895,辅助信息!A:B,2,FALSE)</f>
        <v>螺纹钢</v>
      </c>
      <c r="F1895" s="28" t="s">
        <v>33</v>
      </c>
      <c r="G1895" s="24">
        <v>21</v>
      </c>
      <c r="H1895" s="108" t="str">
        <f>_xlfn.XLOOKUP(C1895&amp;F1895&amp;I1895&amp;J1895,'[1]2025年已发货'!$F:$F&amp;'[1]2025年已发货'!$C:$C&amp;'[1]2025年已发货'!$G:$G&amp;'[1]2025年已发货'!$H:$H,'[1]2025年已发货'!$E:$E,"未发货")</f>
        <v>未发货</v>
      </c>
      <c r="I1895" s="107" t="str">
        <f>VLOOKUP(B1895,辅助信息!E:I,3,FALSE)</f>
        <v>（华西简阳西城嘉苑）四川省成都市简阳市简城街道高屋村</v>
      </c>
      <c r="J1895" s="107" t="str">
        <f>VLOOKUP(B1895,辅助信息!E:I,4,FALSE)</f>
        <v>张瀚镭</v>
      </c>
      <c r="K1895" s="107">
        <f>VLOOKUP(J1895,辅助信息!H:I,2,FALSE)</f>
        <v>15884666220</v>
      </c>
      <c r="L1895" s="109" t="str">
        <f>VLOOKUP(B1895,辅助信息!E:J,6,FALSE)</f>
        <v>优先威钢发货,我方卸车,新老国标钢厂不加价可直发，因陕钢多次出现磅差，项目拒绝使用</v>
      </c>
      <c r="M1895" s="79">
        <v>45828</v>
      </c>
      <c r="O1895" s="49">
        <f ca="1" t="shared" si="117"/>
        <v>0</v>
      </c>
      <c r="P1895" s="49">
        <f ca="1" t="shared" si="118"/>
        <v>8</v>
      </c>
      <c r="Q1895" s="50" t="str">
        <f>VLOOKUP(B1895,辅助信息!E:M,9,FALSE)</f>
        <v>ZTWM-CDGS-XS-2024-0030-华西集采-简州大道</v>
      </c>
      <c r="R1895" s="50" t="str">
        <f>_xlfn._xlws.FILTER(辅助信息!D:D,辅助信息!E:E=B1895)</f>
        <v>华西简阳西城嘉苑</v>
      </c>
    </row>
    <row r="1896" hidden="1" spans="2:18">
      <c r="B1896" s="28" t="s">
        <v>81</v>
      </c>
      <c r="C1896" s="58">
        <v>45826</v>
      </c>
      <c r="D1896" s="107" t="str">
        <f>VLOOKUP(B1896,辅助信息!E:K,7,FALSE)</f>
        <v>JWDDCD2025060900080</v>
      </c>
      <c r="E1896" s="107" t="str">
        <f>VLOOKUP(F1896,辅助信息!A:B,2,FALSE)</f>
        <v>螺纹钢</v>
      </c>
      <c r="F1896" s="28" t="s">
        <v>28</v>
      </c>
      <c r="G1896" s="24">
        <v>3</v>
      </c>
      <c r="H1896" s="108" t="str">
        <f>_xlfn.XLOOKUP(C1896&amp;F1896&amp;I1896&amp;J1896,'[1]2025年已发货'!$F:$F&amp;'[1]2025年已发货'!$C:$C&amp;'[1]2025年已发货'!$G:$G&amp;'[1]2025年已发货'!$H:$H,'[1]2025年已发货'!$E:$E,"未发货")</f>
        <v>未发货</v>
      </c>
      <c r="I1896" s="107" t="str">
        <f>VLOOKUP(B1896,辅助信息!E:I,3,FALSE)</f>
        <v>（华西简阳西城嘉苑）四川省成都市简阳市简城街道高屋村</v>
      </c>
      <c r="J1896" s="107" t="str">
        <f>VLOOKUP(B1896,辅助信息!E:I,4,FALSE)</f>
        <v>张瀚镭</v>
      </c>
      <c r="K1896" s="107">
        <f>VLOOKUP(J1896,辅助信息!H:I,2,FALSE)</f>
        <v>15884666220</v>
      </c>
      <c r="L1896" s="109" t="str">
        <f>VLOOKUP(B1896,辅助信息!E:J,6,FALSE)</f>
        <v>优先威钢发货,我方卸车,新老国标钢厂不加价可直发，因陕钢多次出现磅差，项目拒绝使用</v>
      </c>
      <c r="M1896" s="79">
        <v>45828</v>
      </c>
      <c r="O1896" s="49">
        <f ca="1" t="shared" si="117"/>
        <v>0</v>
      </c>
      <c r="P1896" s="49">
        <f ca="1" t="shared" si="118"/>
        <v>8</v>
      </c>
      <c r="Q1896" s="50" t="str">
        <f>VLOOKUP(B1896,辅助信息!E:M,9,FALSE)</f>
        <v>ZTWM-CDGS-XS-2024-0030-华西集采-简州大道</v>
      </c>
      <c r="R1896" s="50" t="str">
        <f>_xlfn._xlws.FILTER(辅助信息!D:D,辅助信息!E:E=B1896)</f>
        <v>华西简阳西城嘉苑</v>
      </c>
    </row>
    <row r="1897" hidden="1" spans="2:18">
      <c r="B1897" s="71" t="s">
        <v>81</v>
      </c>
      <c r="C1897" s="72">
        <v>45826</v>
      </c>
      <c r="D1897" s="111" t="str">
        <f>VLOOKUP(B1897,辅助信息!E:K,7,FALSE)</f>
        <v>JWDDCD2025060900080</v>
      </c>
      <c r="E1897" s="111" t="str">
        <f>VLOOKUP(F1897,辅助信息!A:B,2,FALSE)</f>
        <v>螺纹钢</v>
      </c>
      <c r="F1897" s="71" t="s">
        <v>18</v>
      </c>
      <c r="G1897" s="73">
        <v>5</v>
      </c>
      <c r="H1897" s="112" t="str">
        <f>_xlfn.XLOOKUP(C1897&amp;F1897&amp;I1897&amp;J1897,'[1]2025年已发货'!$F:$F&amp;'[1]2025年已发货'!$C:$C&amp;'[1]2025年已发货'!$G:$G&amp;'[1]2025年已发货'!$H:$H,'[1]2025年已发货'!$E:$E,"未发货")</f>
        <v>未发货</v>
      </c>
      <c r="I1897" s="107" t="str">
        <f>VLOOKUP(B1897,辅助信息!E:I,3,FALSE)</f>
        <v>（华西简阳西城嘉苑）四川省成都市简阳市简城街道高屋村</v>
      </c>
      <c r="J1897" s="107" t="str">
        <f>VLOOKUP(B1897,辅助信息!E:I,4,FALSE)</f>
        <v>张瀚镭</v>
      </c>
      <c r="K1897" s="107">
        <f>VLOOKUP(J1897,辅助信息!H:I,2,FALSE)</f>
        <v>15884666220</v>
      </c>
      <c r="L1897" s="109" t="str">
        <f>VLOOKUP(B1897,辅助信息!E:J,6,FALSE)</f>
        <v>优先威钢发货,我方卸车,新老国标钢厂不加价可直发，因陕钢多次出现磅差，项目拒绝使用</v>
      </c>
      <c r="M1897" s="79">
        <v>45828</v>
      </c>
      <c r="O1897" s="49">
        <f ca="1" t="shared" si="117"/>
        <v>0</v>
      </c>
      <c r="P1897" s="49">
        <f ca="1" t="shared" si="118"/>
        <v>8</v>
      </c>
      <c r="Q1897" s="50" t="str">
        <f>VLOOKUP(B1897,辅助信息!E:M,9,FALSE)</f>
        <v>ZTWM-CDGS-XS-2024-0030-华西集采-简州大道</v>
      </c>
      <c r="R1897" s="50" t="str">
        <f>_xlfn._xlws.FILTER(辅助信息!D:D,辅助信息!E:E=B1897)</f>
        <v>华西简阳西城嘉苑</v>
      </c>
    </row>
    <row r="1898" hidden="1" spans="1:18">
      <c r="A1898" s="65" t="s">
        <v>174</v>
      </c>
      <c r="B1898" s="28" t="s">
        <v>31</v>
      </c>
      <c r="C1898" s="58">
        <v>45827</v>
      </c>
      <c r="D1898" s="107" t="str">
        <f>VLOOKUP(B1898,辅助信息!E:K,7,FALSE)</f>
        <v>JWDDCD2024121000136</v>
      </c>
      <c r="E1898" s="107" t="str">
        <f>VLOOKUP(F1898,辅助信息!A:B,2,FALSE)</f>
        <v>螺纹钢</v>
      </c>
      <c r="F1898" s="28" t="s">
        <v>18</v>
      </c>
      <c r="G1898" s="24">
        <v>12</v>
      </c>
      <c r="H1898" s="108">
        <f>_xlfn.XLOOKUP(C1898&amp;F1898&amp;I1898&amp;J1898,'[1]2025年已发货'!$F:$F&amp;'[1]2025年已发货'!$C:$C&amp;'[1]2025年已发货'!$G:$G&amp;'[1]2025年已发货'!$H:$H,'[1]2025年已发货'!$E:$E,"未发货")</f>
        <v>12</v>
      </c>
      <c r="I1898" s="107" t="str">
        <f>VLOOKUP(B1898,辅助信息!E:I,3,FALSE)</f>
        <v>（四川商建-射洪城乡一体化项目）遂宁市射洪市忠新幼儿园北侧约220米新溪小区</v>
      </c>
      <c r="J1898" s="107" t="str">
        <f>VLOOKUP(B1898,辅助信息!E:I,4,FALSE)</f>
        <v>柏子刚</v>
      </c>
      <c r="K1898" s="107">
        <f>VLOOKUP(J1898,辅助信息!H:I,2,FALSE)</f>
        <v>15692885305</v>
      </c>
      <c r="L1898" s="109" t="str">
        <f>VLOOKUP(B1898,辅助信息!E:J,6,FALSE)</f>
        <v>提前联系到场规格及数量</v>
      </c>
      <c r="M1898" s="79">
        <v>45828</v>
      </c>
      <c r="O1898" s="49">
        <f ca="1" t="shared" si="117"/>
        <v>0</v>
      </c>
      <c r="P1898" s="49">
        <f ca="1" t="shared" si="118"/>
        <v>8</v>
      </c>
      <c r="Q1898" s="50" t="str">
        <f>VLOOKUP(B1898,辅助信息!E:M,9,FALSE)</f>
        <v>ZTWM-CDGS-XS-2024-0179-四川商投-射洪城乡一体化建设项目</v>
      </c>
      <c r="R1898" s="50" t="str">
        <f>_xlfn._xlws.FILTER(辅助信息!D:D,辅助信息!E:E=B1898)</f>
        <v>四川商建
射洪城乡一体化项目</v>
      </c>
    </row>
    <row r="1899" hidden="1" spans="1:18">
      <c r="A1899" s="65"/>
      <c r="B1899" s="28" t="s">
        <v>31</v>
      </c>
      <c r="C1899" s="58">
        <v>45827</v>
      </c>
      <c r="D1899" s="107" t="str">
        <f>VLOOKUP(B1899,辅助信息!E:K,7,FALSE)</f>
        <v>JWDDCD2024121000136</v>
      </c>
      <c r="E1899" s="107" t="str">
        <f>VLOOKUP(F1899,辅助信息!A:B,2,FALSE)</f>
        <v>螺纹钢</v>
      </c>
      <c r="F1899" s="28" t="s">
        <v>22</v>
      </c>
      <c r="G1899" s="24">
        <v>23</v>
      </c>
      <c r="H1899" s="108">
        <f>_xlfn.XLOOKUP(C1899&amp;F1899&amp;I1899&amp;J1899,'[1]2025年已发货'!$F:$F&amp;'[1]2025年已发货'!$C:$C&amp;'[1]2025年已发货'!$G:$G&amp;'[1]2025年已发货'!$H:$H,'[1]2025年已发货'!$E:$E,"未发货")</f>
        <v>23</v>
      </c>
      <c r="I1899" s="107" t="str">
        <f>VLOOKUP(B1899,辅助信息!E:I,3,FALSE)</f>
        <v>（四川商建-射洪城乡一体化项目）遂宁市射洪市忠新幼儿园北侧约220米新溪小区</v>
      </c>
      <c r="J1899" s="107" t="str">
        <f>VLOOKUP(B1899,辅助信息!E:I,4,FALSE)</f>
        <v>柏子刚</v>
      </c>
      <c r="K1899" s="107">
        <f>VLOOKUP(J1899,辅助信息!H:I,2,FALSE)</f>
        <v>15692885305</v>
      </c>
      <c r="L1899" s="109" t="str">
        <f>VLOOKUP(B1899,辅助信息!E:J,6,FALSE)</f>
        <v>提前联系到场规格及数量</v>
      </c>
      <c r="M1899" s="79">
        <v>45828</v>
      </c>
      <c r="O1899" s="49">
        <f ca="1" t="shared" si="117"/>
        <v>0</v>
      </c>
      <c r="P1899" s="49">
        <f ca="1" t="shared" si="118"/>
        <v>8</v>
      </c>
      <c r="Q1899" s="50" t="str">
        <f>VLOOKUP(B1899,辅助信息!E:M,9,FALSE)</f>
        <v>ZTWM-CDGS-XS-2024-0179-四川商投-射洪城乡一体化建设项目</v>
      </c>
      <c r="R1899" s="50" t="str">
        <f>_xlfn._xlws.FILTER(辅助信息!D:D,辅助信息!E:E=B1899)</f>
        <v>四川商建
射洪城乡一体化项目</v>
      </c>
    </row>
    <row r="1900" hidden="1" spans="1:18">
      <c r="A1900" s="119" t="s">
        <v>172</v>
      </c>
      <c r="B1900" s="107" t="s">
        <v>147</v>
      </c>
      <c r="C1900" s="58">
        <v>45827</v>
      </c>
      <c r="D1900" s="107" t="str">
        <f>VLOOKUP(B1900,辅助信息!E:K,7,FALSE)</f>
        <v>JWDDCD2025052800131</v>
      </c>
      <c r="E1900" s="107" t="str">
        <f>VLOOKUP(F1900,辅助信息!A:B,2,FALSE)</f>
        <v>高线</v>
      </c>
      <c r="F1900" s="107" t="s">
        <v>57</v>
      </c>
      <c r="G1900" s="108">
        <v>9</v>
      </c>
      <c r="H1900" s="108" t="str">
        <f>_xlfn.XLOOKUP(C1900&amp;F1900&amp;I1900&amp;J1900,'[1]2025年已发货'!$F:$F&amp;'[1]2025年已发货'!$C:$C&amp;'[1]2025年已发货'!$G:$G&amp;'[1]2025年已发货'!$H:$H,'[1]2025年已发货'!$E:$E,"未发货")</f>
        <v>未发货</v>
      </c>
      <c r="I1900" s="107" t="str">
        <f>VLOOKUP(B1900,辅助信息!E:I,3,FALSE)</f>
        <v>（商投建工达州中医药科技园-4工区-11号楼）达州市通川区达州中医药职业学院犀牛大道北段</v>
      </c>
      <c r="J1900" s="107" t="str">
        <f>VLOOKUP(B1900,辅助信息!E:I,4,FALSE)</f>
        <v>张扬</v>
      </c>
      <c r="K1900" s="107">
        <f>VLOOKUP(J1900,辅助信息!H:I,2,FALSE)</f>
        <v>18381904567</v>
      </c>
      <c r="L1900" s="109" t="str">
        <f>VLOOKUP(B1900,辅助信息!E:J,6,FALSE)</f>
        <v>控制炉批号！多了现场不收！,优先安排达钢,提前联系到场规格及数量</v>
      </c>
      <c r="M1900" s="79">
        <v>45828</v>
      </c>
      <c r="O1900" s="49">
        <f ca="1" t="shared" si="117"/>
        <v>0</v>
      </c>
      <c r="P1900" s="49">
        <f ca="1" t="shared" si="118"/>
        <v>8</v>
      </c>
      <c r="Q1900" s="50" t="str">
        <f>VLOOKUP(B1900,辅助信息!E:M,9,FALSE)</f>
        <v>ZTWM-CDGS-XS-2024-0134-商投建工达州中医药科技成果示范园项目</v>
      </c>
      <c r="R1900" s="50" t="str">
        <f>_xlfn._xlws.FILTER(辅助信息!D:D,辅助信息!E:E=B1900)</f>
        <v>商投建工达州中医药科技园</v>
      </c>
    </row>
    <row r="1901" hidden="1" spans="1:18">
      <c r="A1901" s="119"/>
      <c r="B1901" s="107" t="s">
        <v>147</v>
      </c>
      <c r="C1901" s="58">
        <v>45827</v>
      </c>
      <c r="D1901" s="107" t="str">
        <f>VLOOKUP(B1901,辅助信息!E:K,7,FALSE)</f>
        <v>JWDDCD2025052800131</v>
      </c>
      <c r="E1901" s="107" t="str">
        <f>VLOOKUP(F1901,辅助信息!A:B,2,FALSE)</f>
        <v>螺纹钢</v>
      </c>
      <c r="F1901" s="107" t="s">
        <v>32</v>
      </c>
      <c r="G1901" s="108">
        <v>12</v>
      </c>
      <c r="H1901" s="108">
        <f>_xlfn.XLOOKUP(C1901&amp;F1901&amp;I1901&amp;J1901,'[1]2025年已发货'!$F:$F&amp;'[1]2025年已发货'!$C:$C&amp;'[1]2025年已发货'!$G:$G&amp;'[1]2025年已发货'!$H:$H,'[1]2025年已发货'!$E:$E,"未发货")</f>
        <v>12</v>
      </c>
      <c r="I1901" s="107" t="str">
        <f>VLOOKUP(B1901,辅助信息!E:I,3,FALSE)</f>
        <v>（商投建工达州中医药科技园-4工区-11号楼）达州市通川区达州中医药职业学院犀牛大道北段</v>
      </c>
      <c r="J1901" s="107" t="str">
        <f>VLOOKUP(B1901,辅助信息!E:I,4,FALSE)</f>
        <v>张扬</v>
      </c>
      <c r="K1901" s="107">
        <f>VLOOKUP(J1901,辅助信息!H:I,2,FALSE)</f>
        <v>18381904567</v>
      </c>
      <c r="L1901" s="109" t="str">
        <f>VLOOKUP(B1901,辅助信息!E:J,6,FALSE)</f>
        <v>控制炉批号！多了现场不收！,优先安排达钢,提前联系到场规格及数量</v>
      </c>
      <c r="M1901" s="79">
        <v>45828</v>
      </c>
      <c r="O1901" s="49">
        <f ca="1" t="shared" si="117"/>
        <v>0</v>
      </c>
      <c r="P1901" s="49">
        <f ca="1" t="shared" si="118"/>
        <v>8</v>
      </c>
      <c r="Q1901" s="50" t="str">
        <f>VLOOKUP(B1901,辅助信息!E:M,9,FALSE)</f>
        <v>ZTWM-CDGS-XS-2024-0134-商投建工达州中医药科技成果示范园项目</v>
      </c>
      <c r="R1901" s="50" t="str">
        <f>_xlfn._xlws.FILTER(辅助信息!D:D,辅助信息!E:E=B1901)</f>
        <v>商投建工达州中医药科技园</v>
      </c>
    </row>
    <row r="1902" hidden="1" spans="1:18">
      <c r="A1902" s="119"/>
      <c r="B1902" s="107" t="s">
        <v>147</v>
      </c>
      <c r="C1902" s="58">
        <v>45827</v>
      </c>
      <c r="D1902" s="107" t="str">
        <f>VLOOKUP(B1902,辅助信息!E:K,7,FALSE)</f>
        <v>JWDDCD2025052800131</v>
      </c>
      <c r="E1902" s="107" t="str">
        <f>VLOOKUP(F1902,辅助信息!A:B,2,FALSE)</f>
        <v>螺纹钢</v>
      </c>
      <c r="F1902" s="107" t="s">
        <v>30</v>
      </c>
      <c r="G1902" s="108">
        <v>3</v>
      </c>
      <c r="H1902" s="108" t="str">
        <f>_xlfn.XLOOKUP(C1902&amp;F1902&amp;I1902&amp;J1902,'[1]2025年已发货'!$F:$F&amp;'[1]2025年已发货'!$C:$C&amp;'[1]2025年已发货'!$G:$G&amp;'[1]2025年已发货'!$H:$H,'[1]2025年已发货'!$E:$E,"未发货")</f>
        <v>未发货</v>
      </c>
      <c r="I1902" s="107" t="str">
        <f>VLOOKUP(B1902,辅助信息!E:I,3,FALSE)</f>
        <v>（商投建工达州中医药科技园-4工区-11号楼）达州市通川区达州中医药职业学院犀牛大道北段</v>
      </c>
      <c r="J1902" s="107" t="str">
        <f>VLOOKUP(B1902,辅助信息!E:I,4,FALSE)</f>
        <v>张扬</v>
      </c>
      <c r="K1902" s="107">
        <f>VLOOKUP(J1902,辅助信息!H:I,2,FALSE)</f>
        <v>18381904567</v>
      </c>
      <c r="L1902" s="109" t="str">
        <f>VLOOKUP(B1902,辅助信息!E:J,6,FALSE)</f>
        <v>控制炉批号！多了现场不收！,优先安排达钢,提前联系到场规格及数量</v>
      </c>
      <c r="M1902" s="79">
        <v>45828</v>
      </c>
      <c r="O1902" s="49">
        <f ca="1" t="shared" si="117"/>
        <v>0</v>
      </c>
      <c r="P1902" s="49">
        <f ca="1" t="shared" si="118"/>
        <v>8</v>
      </c>
      <c r="Q1902" s="50" t="str">
        <f>VLOOKUP(B1902,辅助信息!E:M,9,FALSE)</f>
        <v>ZTWM-CDGS-XS-2024-0134-商投建工达州中医药科技成果示范园项目</v>
      </c>
      <c r="R1902" s="50" t="str">
        <f>_xlfn._xlws.FILTER(辅助信息!D:D,辅助信息!E:E=B1902)</f>
        <v>商投建工达州中医药科技园</v>
      </c>
    </row>
    <row r="1903" hidden="1" spans="1:18">
      <c r="A1903" s="119"/>
      <c r="B1903" s="107" t="s">
        <v>147</v>
      </c>
      <c r="C1903" s="58">
        <v>45827</v>
      </c>
      <c r="D1903" s="107" t="str">
        <f>VLOOKUP(B1903,辅助信息!E:K,7,FALSE)</f>
        <v>JWDDCD2025052800131</v>
      </c>
      <c r="E1903" s="107" t="str">
        <f>VLOOKUP(F1903,辅助信息!A:B,2,FALSE)</f>
        <v>螺纹钢</v>
      </c>
      <c r="F1903" s="107" t="s">
        <v>28</v>
      </c>
      <c r="G1903" s="108">
        <v>3</v>
      </c>
      <c r="H1903" s="108">
        <f>_xlfn.XLOOKUP(C1903&amp;F1903&amp;I1903&amp;J1903,'[1]2025年已发货'!$F:$F&amp;'[1]2025年已发货'!$C:$C&amp;'[1]2025年已发货'!$G:$G&amp;'[1]2025年已发货'!$H:$H,'[1]2025年已发货'!$E:$E,"未发货")</f>
        <v>3</v>
      </c>
      <c r="I1903" s="107" t="str">
        <f>VLOOKUP(B1903,辅助信息!E:I,3,FALSE)</f>
        <v>（商投建工达州中医药科技园-4工区-11号楼）达州市通川区达州中医药职业学院犀牛大道北段</v>
      </c>
      <c r="J1903" s="107" t="str">
        <f>VLOOKUP(B1903,辅助信息!E:I,4,FALSE)</f>
        <v>张扬</v>
      </c>
      <c r="K1903" s="107">
        <f>VLOOKUP(J1903,辅助信息!H:I,2,FALSE)</f>
        <v>18381904567</v>
      </c>
      <c r="L1903" s="109" t="str">
        <f>VLOOKUP(B1903,辅助信息!E:J,6,FALSE)</f>
        <v>控制炉批号！多了现场不收！,优先安排达钢,提前联系到场规格及数量</v>
      </c>
      <c r="M1903" s="79">
        <v>45828</v>
      </c>
      <c r="O1903" s="49">
        <f ca="1" t="shared" ref="O1903:O1918" si="119">IF(OR(M1903="",N1903&lt;&gt;""),"",MAX(M1903-TODAY(),0))</f>
        <v>0</v>
      </c>
      <c r="P1903" s="49">
        <f ca="1" t="shared" ref="P1903:P1918" si="120">IF(M1903="","",IF(N1903&lt;&gt;"",MAX(N1903-M1903,0),IF(TODAY()&gt;M1903,TODAY()-M1903,0)))</f>
        <v>8</v>
      </c>
      <c r="Q1903" s="50" t="str">
        <f>VLOOKUP(B1903,辅助信息!E:M,9,FALSE)</f>
        <v>ZTWM-CDGS-XS-2024-0134-商投建工达州中医药科技成果示范园项目</v>
      </c>
      <c r="R1903" s="50" t="str">
        <f>_xlfn._xlws.FILTER(辅助信息!D:D,辅助信息!E:E=B1903)</f>
        <v>商投建工达州中医药科技园</v>
      </c>
    </row>
    <row r="1904" hidden="1" spans="1:18">
      <c r="A1904" s="119"/>
      <c r="B1904" s="107" t="s">
        <v>147</v>
      </c>
      <c r="C1904" s="58">
        <v>45827</v>
      </c>
      <c r="D1904" s="107" t="str">
        <f>VLOOKUP(B1904,辅助信息!E:K,7,FALSE)</f>
        <v>JWDDCD2025052800131</v>
      </c>
      <c r="E1904" s="107" t="str">
        <f>VLOOKUP(F1904,辅助信息!A:B,2,FALSE)</f>
        <v>螺纹钢</v>
      </c>
      <c r="F1904" s="107" t="s">
        <v>18</v>
      </c>
      <c r="G1904" s="108">
        <v>15</v>
      </c>
      <c r="H1904" s="108">
        <f>_xlfn.XLOOKUP(C1904&amp;F1904&amp;I1904&amp;J1904,'[1]2025年已发货'!$F:$F&amp;'[1]2025年已发货'!$C:$C&amp;'[1]2025年已发货'!$G:$G&amp;'[1]2025年已发货'!$H:$H,'[1]2025年已发货'!$E:$E,"未发货")</f>
        <v>15</v>
      </c>
      <c r="I1904" s="107" t="str">
        <f>VLOOKUP(B1904,辅助信息!E:I,3,FALSE)</f>
        <v>（商投建工达州中医药科技园-4工区-11号楼）达州市通川区达州中医药职业学院犀牛大道北段</v>
      </c>
      <c r="J1904" s="107" t="str">
        <f>VLOOKUP(B1904,辅助信息!E:I,4,FALSE)</f>
        <v>张扬</v>
      </c>
      <c r="K1904" s="107">
        <f>VLOOKUP(J1904,辅助信息!H:I,2,FALSE)</f>
        <v>18381904567</v>
      </c>
      <c r="L1904" s="109" t="str">
        <f>VLOOKUP(B1904,辅助信息!E:J,6,FALSE)</f>
        <v>控制炉批号！多了现场不收！,优先安排达钢,提前联系到场规格及数量</v>
      </c>
      <c r="M1904" s="79">
        <v>45828</v>
      </c>
      <c r="O1904" s="49">
        <f ca="1" t="shared" si="119"/>
        <v>0</v>
      </c>
      <c r="P1904" s="49">
        <f ca="1" t="shared" si="120"/>
        <v>8</v>
      </c>
      <c r="Q1904" s="50" t="str">
        <f>VLOOKUP(B1904,辅助信息!E:M,9,FALSE)</f>
        <v>ZTWM-CDGS-XS-2024-0134-商投建工达州中医药科技成果示范园项目</v>
      </c>
      <c r="R1904" s="50" t="str">
        <f>_xlfn._xlws.FILTER(辅助信息!D:D,辅助信息!E:E=B1904)</f>
        <v>商投建工达州中医药科技园</v>
      </c>
    </row>
    <row r="1905" hidden="1" spans="1:18">
      <c r="A1905" s="119" t="s">
        <v>173</v>
      </c>
      <c r="B1905" s="107" t="s">
        <v>163</v>
      </c>
      <c r="C1905" s="58">
        <v>45827</v>
      </c>
      <c r="D1905" s="107" t="str">
        <f>VLOOKUP(B1905,辅助信息!E:K,7,FALSE)</f>
        <v>JWDDCD2025052800131</v>
      </c>
      <c r="E1905" s="107" t="str">
        <f>VLOOKUP(F1905,辅助信息!A:B,2,FALSE)</f>
        <v>盘螺</v>
      </c>
      <c r="F1905" s="107" t="s">
        <v>40</v>
      </c>
      <c r="G1905" s="108">
        <v>18</v>
      </c>
      <c r="H1905" s="108">
        <f>_xlfn.XLOOKUP(C1905&amp;F1905&amp;I1905&amp;J1905,'[1]2025年已发货'!$F:$F&amp;'[1]2025年已发货'!$C:$C&amp;'[1]2025年已发货'!$G:$G&amp;'[1]2025年已发货'!$H:$H,'[1]2025年已发货'!$E:$E,"未发货")</f>
        <v>18</v>
      </c>
      <c r="I1905" s="107" t="str">
        <f>VLOOKUP(B1905,辅助信息!E:I,3,FALSE)</f>
        <v>（商投建工达州中医药科技园-4工区-9号楼）达州市通川区达州中医药职业学院犀牛大道北段</v>
      </c>
      <c r="J1905" s="107" t="str">
        <f>VLOOKUP(B1905,辅助信息!E:I,4,FALSE)</f>
        <v>张扬</v>
      </c>
      <c r="K1905" s="107">
        <f>VLOOKUP(J1905,辅助信息!H:I,2,FALSE)</f>
        <v>18381904567</v>
      </c>
      <c r="L1905" s="109" t="str">
        <f>VLOOKUP(B1905,辅助信息!E:J,6,FALSE)</f>
        <v>控制炉批号！多了现场不收！,优先安排达钢,提前联系到场规格及数量</v>
      </c>
      <c r="M1905" s="79">
        <v>45828</v>
      </c>
      <c r="O1905" s="49">
        <f ca="1" t="shared" si="119"/>
        <v>0</v>
      </c>
      <c r="P1905" s="49">
        <f ca="1" t="shared" si="120"/>
        <v>8</v>
      </c>
      <c r="Q1905" s="50" t="str">
        <f>VLOOKUP(B1905,辅助信息!E:M,9,FALSE)</f>
        <v>ZTWM-CDGS-XS-2024-0134-商投建工达州中医药科技成果示范园项目</v>
      </c>
      <c r="R1905" s="50" t="str">
        <f>_xlfn._xlws.FILTER(辅助信息!D:D,辅助信息!E:E=B1905)</f>
        <v>商投建工达州中医药科技园</v>
      </c>
    </row>
    <row r="1906" hidden="1" spans="1:18">
      <c r="A1906" s="119"/>
      <c r="B1906" s="107" t="s">
        <v>163</v>
      </c>
      <c r="C1906" s="58">
        <v>45827</v>
      </c>
      <c r="D1906" s="107" t="str">
        <f>VLOOKUP(B1906,辅助信息!E:K,7,FALSE)</f>
        <v>JWDDCD2025052800131</v>
      </c>
      <c r="E1906" s="107" t="str">
        <f>VLOOKUP(F1906,辅助信息!A:B,2,FALSE)</f>
        <v>螺纹钢</v>
      </c>
      <c r="F1906" s="107" t="s">
        <v>32</v>
      </c>
      <c r="G1906" s="108">
        <v>6</v>
      </c>
      <c r="H1906" s="108">
        <f>_xlfn.XLOOKUP(C1906&amp;F1906&amp;I1906&amp;J1906,'[1]2025年已发货'!$F:$F&amp;'[1]2025年已发货'!$C:$C&amp;'[1]2025年已发货'!$G:$G&amp;'[1]2025年已发货'!$H:$H,'[1]2025年已发货'!$E:$E,"未发货")</f>
        <v>6</v>
      </c>
      <c r="I1906" s="107" t="str">
        <f>VLOOKUP(B1906,辅助信息!E:I,3,FALSE)</f>
        <v>（商投建工达州中医药科技园-4工区-9号楼）达州市通川区达州中医药职业学院犀牛大道北段</v>
      </c>
      <c r="J1906" s="107" t="str">
        <f>VLOOKUP(B1906,辅助信息!E:I,4,FALSE)</f>
        <v>张扬</v>
      </c>
      <c r="K1906" s="107">
        <f>VLOOKUP(J1906,辅助信息!H:I,2,FALSE)</f>
        <v>18381904567</v>
      </c>
      <c r="L1906" s="109" t="str">
        <f>VLOOKUP(B1906,辅助信息!E:J,6,FALSE)</f>
        <v>控制炉批号！多了现场不收！,优先安排达钢,提前联系到场规格及数量</v>
      </c>
      <c r="M1906" s="79">
        <v>45828</v>
      </c>
      <c r="O1906" s="49">
        <f ca="1" t="shared" si="119"/>
        <v>0</v>
      </c>
      <c r="P1906" s="49">
        <f ca="1" t="shared" si="120"/>
        <v>8</v>
      </c>
      <c r="Q1906" s="50" t="str">
        <f>VLOOKUP(B1906,辅助信息!E:M,9,FALSE)</f>
        <v>ZTWM-CDGS-XS-2024-0134-商投建工达州中医药科技成果示范园项目</v>
      </c>
      <c r="R1906" s="50" t="str">
        <f>_xlfn._xlws.FILTER(辅助信息!D:D,辅助信息!E:E=B1906)</f>
        <v>商投建工达州中医药科技园</v>
      </c>
    </row>
    <row r="1907" hidden="1" spans="1:18">
      <c r="A1907" s="119"/>
      <c r="B1907" s="107" t="s">
        <v>163</v>
      </c>
      <c r="C1907" s="58">
        <v>45827</v>
      </c>
      <c r="D1907" s="107" t="str">
        <f>VLOOKUP(B1907,辅助信息!E:K,7,FALSE)</f>
        <v>JWDDCD2025052800131</v>
      </c>
      <c r="E1907" s="107" t="str">
        <f>VLOOKUP(F1907,辅助信息!A:B,2,FALSE)</f>
        <v>螺纹钢</v>
      </c>
      <c r="F1907" s="107" t="s">
        <v>30</v>
      </c>
      <c r="G1907" s="108">
        <f>6+9</f>
        <v>15</v>
      </c>
      <c r="H1907" s="108" t="str">
        <f>_xlfn.XLOOKUP(C1907&amp;F1907&amp;I1907&amp;J1907,'[1]2025年已发货'!$F:$F&amp;'[1]2025年已发货'!$C:$C&amp;'[1]2025年已发货'!$G:$G&amp;'[1]2025年已发货'!$H:$H,'[1]2025年已发货'!$E:$E,"未发货")</f>
        <v>未发货</v>
      </c>
      <c r="I1907" s="107" t="str">
        <f>VLOOKUP(B1907,辅助信息!E:I,3,FALSE)</f>
        <v>（商投建工达州中医药科技园-4工区-9号楼）达州市通川区达州中医药职业学院犀牛大道北段</v>
      </c>
      <c r="J1907" s="107" t="str">
        <f>VLOOKUP(B1907,辅助信息!E:I,4,FALSE)</f>
        <v>张扬</v>
      </c>
      <c r="K1907" s="107">
        <f>VLOOKUP(J1907,辅助信息!H:I,2,FALSE)</f>
        <v>18381904567</v>
      </c>
      <c r="L1907" s="109" t="str">
        <f>VLOOKUP(B1907,辅助信息!E:J,6,FALSE)</f>
        <v>控制炉批号！多了现场不收！,优先安排达钢,提前联系到场规格及数量</v>
      </c>
      <c r="M1907" s="79">
        <v>45828</v>
      </c>
      <c r="O1907" s="49">
        <f ca="1" t="shared" si="119"/>
        <v>0</v>
      </c>
      <c r="P1907" s="49">
        <f ca="1" t="shared" si="120"/>
        <v>8</v>
      </c>
      <c r="Q1907" s="50" t="str">
        <f>VLOOKUP(B1907,辅助信息!E:M,9,FALSE)</f>
        <v>ZTWM-CDGS-XS-2024-0134-商投建工达州中医药科技成果示范园项目</v>
      </c>
      <c r="R1907" s="50" t="str">
        <f>_xlfn._xlws.FILTER(辅助信息!D:D,辅助信息!E:E=B1907)</f>
        <v>商投建工达州中医药科技园</v>
      </c>
    </row>
    <row r="1908" hidden="1" spans="2:18">
      <c r="B1908" s="28" t="s">
        <v>92</v>
      </c>
      <c r="C1908" s="58">
        <v>45828</v>
      </c>
      <c r="D1908" s="107" t="str">
        <f>VLOOKUP(B1908,辅助信息!E:K,7,FALSE)</f>
        <v>JWDDCD2025051800046</v>
      </c>
      <c r="E1908" s="107" t="str">
        <f>VLOOKUP(F1908,辅助信息!A:B,2,FALSE)</f>
        <v>盘螺</v>
      </c>
      <c r="F1908" s="28" t="s">
        <v>40</v>
      </c>
      <c r="G1908" s="24">
        <v>7.5</v>
      </c>
      <c r="H1908" s="108">
        <f>_xlfn.XLOOKUP(C1908&amp;F1908&amp;I1908&amp;J1908,'[1]2025年已发货'!$F:$F&amp;'[1]2025年已发货'!$C:$C&amp;'[1]2025年已发货'!$G:$G&amp;'[1]2025年已发货'!$H:$H,'[1]2025年已发货'!$E:$E,"未发货")</f>
        <v>7.5</v>
      </c>
      <c r="I1908" s="107" t="str">
        <f>VLOOKUP(B1908,辅助信息!E:I,3,FALSE)</f>
        <v>（华西萌海科创农业生态谷）成都市简阳市白金山水库</v>
      </c>
      <c r="J1908" s="107" t="str">
        <f>VLOOKUP(B1908,辅助信息!E:I,4,FALSE)</f>
        <v>石清国</v>
      </c>
      <c r="K1908" s="107">
        <f>VLOOKUP(J1908,辅助信息!H:I,2,FALSE)</f>
        <v>13458642015</v>
      </c>
      <c r="L1908" s="120" t="str">
        <f>VLOOKUP(B1908,辅助信息!E:J,6,FALSE)</f>
        <v>优先威钢,我方卸车,新老国标钢厂不加价可直发</v>
      </c>
      <c r="M1908" s="79">
        <v>45829</v>
      </c>
      <c r="O1908" s="49">
        <f ca="1" t="shared" si="119"/>
        <v>0</v>
      </c>
      <c r="P1908" s="49">
        <f ca="1" t="shared" si="120"/>
        <v>7</v>
      </c>
      <c r="Q1908" s="50" t="str">
        <f>VLOOKUP(B1908,辅助信息!E:M,9,FALSE)</f>
        <v>ZTWM-CDGS-XS-2024-0092-华西-萌海科创农业生态谷</v>
      </c>
      <c r="R1908" s="50" t="str">
        <f>_xlfn._xlws.FILTER(辅助信息!D:D,辅助信息!E:E=B1908)</f>
        <v>华西萌海-科创农业生态谷</v>
      </c>
    </row>
    <row r="1909" hidden="1" spans="2:18">
      <c r="B1909" s="28" t="s">
        <v>92</v>
      </c>
      <c r="C1909" s="58">
        <v>45828</v>
      </c>
      <c r="D1909" s="107" t="str">
        <f>VLOOKUP(B1909,辅助信息!E:K,7,FALSE)</f>
        <v>JWDDCD2025051800046</v>
      </c>
      <c r="E1909" s="107" t="str">
        <f>VLOOKUP(F1909,辅助信息!A:B,2,FALSE)</f>
        <v>盘螺</v>
      </c>
      <c r="F1909" s="28" t="s">
        <v>26</v>
      </c>
      <c r="G1909" s="24">
        <v>5</v>
      </c>
      <c r="H1909" s="108">
        <f>_xlfn.XLOOKUP(C1909&amp;F1909&amp;I1909&amp;J1909,'[1]2025年已发货'!$F:$F&amp;'[1]2025年已发货'!$C:$C&amp;'[1]2025年已发货'!$G:$G&amp;'[1]2025年已发货'!$H:$H,'[1]2025年已发货'!$E:$E,"未发货")</f>
        <v>5</v>
      </c>
      <c r="I1909" s="107" t="str">
        <f>VLOOKUP(B1909,辅助信息!E:I,3,FALSE)</f>
        <v>（华西萌海科创农业生态谷）成都市简阳市白金山水库</v>
      </c>
      <c r="J1909" s="107" t="str">
        <f>VLOOKUP(B1909,辅助信息!E:I,4,FALSE)</f>
        <v>石清国</v>
      </c>
      <c r="K1909" s="107">
        <f>VLOOKUP(J1909,辅助信息!H:I,2,FALSE)</f>
        <v>13458642015</v>
      </c>
      <c r="L1909" s="120" t="str">
        <f>VLOOKUP(B1909,辅助信息!E:J,6,FALSE)</f>
        <v>优先威钢,我方卸车,新老国标钢厂不加价可直发</v>
      </c>
      <c r="M1909" s="79">
        <v>45829</v>
      </c>
      <c r="O1909" s="49">
        <f ca="1" t="shared" si="119"/>
        <v>0</v>
      </c>
      <c r="P1909" s="49">
        <f ca="1" t="shared" si="120"/>
        <v>7</v>
      </c>
      <c r="Q1909" s="50" t="str">
        <f>VLOOKUP(B1909,辅助信息!E:M,9,FALSE)</f>
        <v>ZTWM-CDGS-XS-2024-0092-华西-萌海科创农业生态谷</v>
      </c>
      <c r="R1909" s="50" t="str">
        <f>_xlfn._xlws.FILTER(辅助信息!D:D,辅助信息!E:E=B1909)</f>
        <v>华西萌海-科创农业生态谷</v>
      </c>
    </row>
    <row r="1910" hidden="1" spans="2:18">
      <c r="B1910" s="28" t="s">
        <v>92</v>
      </c>
      <c r="C1910" s="58">
        <v>45828</v>
      </c>
      <c r="D1910" s="107" t="str">
        <f>VLOOKUP(B1910,辅助信息!E:K,7,FALSE)</f>
        <v>JWDDCD2025051800046</v>
      </c>
      <c r="E1910" s="107" t="str">
        <f>VLOOKUP(F1910,辅助信息!A:B,2,FALSE)</f>
        <v>螺纹钢</v>
      </c>
      <c r="F1910" s="28" t="s">
        <v>27</v>
      </c>
      <c r="G1910" s="24">
        <v>9</v>
      </c>
      <c r="H1910" s="108">
        <f>_xlfn.XLOOKUP(C1910&amp;F1910&amp;I1910&amp;J1910,'[1]2025年已发货'!$F:$F&amp;'[1]2025年已发货'!$C:$C&amp;'[1]2025年已发货'!$G:$G&amp;'[1]2025年已发货'!$H:$H,'[1]2025年已发货'!$E:$E,"未发货")</f>
        <v>9</v>
      </c>
      <c r="I1910" s="107" t="str">
        <f>VLOOKUP(B1910,辅助信息!E:I,3,FALSE)</f>
        <v>（华西萌海科创农业生态谷）成都市简阳市白金山水库</v>
      </c>
      <c r="J1910" s="107" t="str">
        <f>VLOOKUP(B1910,辅助信息!E:I,4,FALSE)</f>
        <v>石清国</v>
      </c>
      <c r="K1910" s="107">
        <f>VLOOKUP(J1910,辅助信息!H:I,2,FALSE)</f>
        <v>13458642015</v>
      </c>
      <c r="L1910" s="120" t="str">
        <f>VLOOKUP(B1910,辅助信息!E:J,6,FALSE)</f>
        <v>优先威钢,我方卸车,新老国标钢厂不加价可直发</v>
      </c>
      <c r="M1910" s="79">
        <v>45829</v>
      </c>
      <c r="O1910" s="49">
        <f ca="1" t="shared" si="119"/>
        <v>0</v>
      </c>
      <c r="P1910" s="49">
        <f ca="1" t="shared" si="120"/>
        <v>7</v>
      </c>
      <c r="Q1910" s="50" t="str">
        <f>VLOOKUP(B1910,辅助信息!E:M,9,FALSE)</f>
        <v>ZTWM-CDGS-XS-2024-0092-华西-萌海科创农业生态谷</v>
      </c>
      <c r="R1910" s="50" t="str">
        <f>_xlfn._xlws.FILTER(辅助信息!D:D,辅助信息!E:E=B1910)</f>
        <v>华西萌海-科创农业生态谷</v>
      </c>
    </row>
    <row r="1911" hidden="1" spans="2:18">
      <c r="B1911" s="28" t="s">
        <v>92</v>
      </c>
      <c r="C1911" s="58">
        <v>45828</v>
      </c>
      <c r="D1911" s="107" t="str">
        <f>VLOOKUP(B1911,辅助信息!E:K,7,FALSE)</f>
        <v>JWDDCD2025051800046</v>
      </c>
      <c r="E1911" s="107" t="str">
        <f>VLOOKUP(F1911,辅助信息!A:B,2,FALSE)</f>
        <v>螺纹钢</v>
      </c>
      <c r="F1911" s="28" t="s">
        <v>19</v>
      </c>
      <c r="G1911" s="24">
        <v>3</v>
      </c>
      <c r="H1911" s="108">
        <f>_xlfn.XLOOKUP(C1911&amp;F1911&amp;I1911&amp;J1911,'[1]2025年已发货'!$F:$F&amp;'[1]2025年已发货'!$C:$C&amp;'[1]2025年已发货'!$G:$G&amp;'[1]2025年已发货'!$H:$H,'[1]2025年已发货'!$E:$E,"未发货")</f>
        <v>3</v>
      </c>
      <c r="I1911" s="107" t="str">
        <f>VLOOKUP(B1911,辅助信息!E:I,3,FALSE)</f>
        <v>（华西萌海科创农业生态谷）成都市简阳市白金山水库</v>
      </c>
      <c r="J1911" s="107" t="str">
        <f>VLOOKUP(B1911,辅助信息!E:I,4,FALSE)</f>
        <v>石清国</v>
      </c>
      <c r="K1911" s="107">
        <f>VLOOKUP(J1911,辅助信息!H:I,2,FALSE)</f>
        <v>13458642015</v>
      </c>
      <c r="L1911" s="120" t="str">
        <f>VLOOKUP(B1911,辅助信息!E:J,6,FALSE)</f>
        <v>优先威钢,我方卸车,新老国标钢厂不加价可直发</v>
      </c>
      <c r="M1911" s="79">
        <v>45829</v>
      </c>
      <c r="O1911" s="49">
        <f ca="1" t="shared" si="119"/>
        <v>0</v>
      </c>
      <c r="P1911" s="49">
        <f ca="1" t="shared" si="120"/>
        <v>7</v>
      </c>
      <c r="Q1911" s="50" t="str">
        <f>VLOOKUP(B1911,辅助信息!E:M,9,FALSE)</f>
        <v>ZTWM-CDGS-XS-2024-0092-华西-萌海科创农业生态谷</v>
      </c>
      <c r="R1911" s="50" t="str">
        <f>_xlfn._xlws.FILTER(辅助信息!D:D,辅助信息!E:E=B1911)</f>
        <v>华西萌海-科创农业生态谷</v>
      </c>
    </row>
    <row r="1912" hidden="1" spans="2:18">
      <c r="B1912" s="28" t="s">
        <v>92</v>
      </c>
      <c r="C1912" s="58">
        <v>45828</v>
      </c>
      <c r="D1912" s="107" t="str">
        <f>VLOOKUP(B1912,辅助信息!E:K,7,FALSE)</f>
        <v>JWDDCD2025051800046</v>
      </c>
      <c r="E1912" s="107" t="str">
        <f>VLOOKUP(F1912,辅助信息!A:B,2,FALSE)</f>
        <v>螺纹钢</v>
      </c>
      <c r="F1912" s="28" t="s">
        <v>32</v>
      </c>
      <c r="G1912" s="24">
        <v>3</v>
      </c>
      <c r="H1912" s="108">
        <f>_xlfn.XLOOKUP(C1912&amp;F1912&amp;I1912&amp;J1912,'[1]2025年已发货'!$F:$F&amp;'[1]2025年已发货'!$C:$C&amp;'[1]2025年已发货'!$G:$G&amp;'[1]2025年已发货'!$H:$H,'[1]2025年已发货'!$E:$E,"未发货")</f>
        <v>3</v>
      </c>
      <c r="I1912" s="107" t="str">
        <f>VLOOKUP(B1912,辅助信息!E:I,3,FALSE)</f>
        <v>（华西萌海科创农业生态谷）成都市简阳市白金山水库</v>
      </c>
      <c r="J1912" s="107" t="str">
        <f>VLOOKUP(B1912,辅助信息!E:I,4,FALSE)</f>
        <v>石清国</v>
      </c>
      <c r="K1912" s="107">
        <f>VLOOKUP(J1912,辅助信息!H:I,2,FALSE)</f>
        <v>13458642015</v>
      </c>
      <c r="L1912" s="120" t="str">
        <f>VLOOKUP(B1912,辅助信息!E:J,6,FALSE)</f>
        <v>优先威钢,我方卸车,新老国标钢厂不加价可直发</v>
      </c>
      <c r="M1912" s="79">
        <v>45829</v>
      </c>
      <c r="O1912" s="49">
        <f ca="1" t="shared" si="119"/>
        <v>0</v>
      </c>
      <c r="P1912" s="49">
        <f ca="1" t="shared" si="120"/>
        <v>7</v>
      </c>
      <c r="Q1912" s="50" t="str">
        <f>VLOOKUP(B1912,辅助信息!E:M,9,FALSE)</f>
        <v>ZTWM-CDGS-XS-2024-0092-华西-萌海科创农业生态谷</v>
      </c>
      <c r="R1912" s="50" t="str">
        <f>_xlfn._xlws.FILTER(辅助信息!D:D,辅助信息!E:E=B1912)</f>
        <v>华西萌海-科创农业生态谷</v>
      </c>
    </row>
    <row r="1913" hidden="1" spans="2:18">
      <c r="B1913" s="28" t="s">
        <v>92</v>
      </c>
      <c r="C1913" s="58">
        <v>45828</v>
      </c>
      <c r="D1913" s="107" t="str">
        <f>VLOOKUP(B1913,辅助信息!E:K,7,FALSE)</f>
        <v>JWDDCD2025051800046</v>
      </c>
      <c r="E1913" s="107" t="str">
        <f>VLOOKUP(F1913,辅助信息!A:B,2,FALSE)</f>
        <v>螺纹钢</v>
      </c>
      <c r="F1913" s="28" t="s">
        <v>33</v>
      </c>
      <c r="G1913" s="24">
        <v>3</v>
      </c>
      <c r="H1913" s="108">
        <f>_xlfn.XLOOKUP(C1913&amp;F1913&amp;I1913&amp;J1913,'[1]2025年已发货'!$F:$F&amp;'[1]2025年已发货'!$C:$C&amp;'[1]2025年已发货'!$G:$G&amp;'[1]2025年已发货'!$H:$H,'[1]2025年已发货'!$E:$E,"未发货")</f>
        <v>3</v>
      </c>
      <c r="I1913" s="107" t="str">
        <f>VLOOKUP(B1913,辅助信息!E:I,3,FALSE)</f>
        <v>（华西萌海科创农业生态谷）成都市简阳市白金山水库</v>
      </c>
      <c r="J1913" s="107" t="str">
        <f>VLOOKUP(B1913,辅助信息!E:I,4,FALSE)</f>
        <v>石清国</v>
      </c>
      <c r="K1913" s="107">
        <f>VLOOKUP(J1913,辅助信息!H:I,2,FALSE)</f>
        <v>13458642015</v>
      </c>
      <c r="L1913" s="120" t="str">
        <f>VLOOKUP(B1913,辅助信息!E:J,6,FALSE)</f>
        <v>优先威钢,我方卸车,新老国标钢厂不加价可直发</v>
      </c>
      <c r="M1913" s="79">
        <v>45829</v>
      </c>
      <c r="O1913" s="49">
        <f ca="1" t="shared" si="119"/>
        <v>0</v>
      </c>
      <c r="P1913" s="49">
        <f ca="1" t="shared" si="120"/>
        <v>7</v>
      </c>
      <c r="Q1913" s="50" t="str">
        <f>VLOOKUP(B1913,辅助信息!E:M,9,FALSE)</f>
        <v>ZTWM-CDGS-XS-2024-0092-华西-萌海科创农业生态谷</v>
      </c>
      <c r="R1913" s="50" t="str">
        <f>_xlfn._xlws.FILTER(辅助信息!D:D,辅助信息!E:E=B1913)</f>
        <v>华西萌海-科创农业生态谷</v>
      </c>
    </row>
    <row r="1914" hidden="1" spans="2:18">
      <c r="B1914" s="28" t="s">
        <v>92</v>
      </c>
      <c r="C1914" s="58">
        <v>45828</v>
      </c>
      <c r="D1914" s="107" t="str">
        <f>VLOOKUP(B1914,辅助信息!E:K,7,FALSE)</f>
        <v>JWDDCD2025051800046</v>
      </c>
      <c r="E1914" s="107" t="str">
        <f>VLOOKUP(F1914,辅助信息!A:B,2,FALSE)</f>
        <v>螺纹钢</v>
      </c>
      <c r="F1914" s="28" t="s">
        <v>28</v>
      </c>
      <c r="G1914" s="24">
        <v>3</v>
      </c>
      <c r="H1914" s="108">
        <f>_xlfn.XLOOKUP(C1914&amp;F1914&amp;I1914&amp;J1914,'[1]2025年已发货'!$F:$F&amp;'[1]2025年已发货'!$C:$C&amp;'[1]2025年已发货'!$G:$G&amp;'[1]2025年已发货'!$H:$H,'[1]2025年已发货'!$E:$E,"未发货")</f>
        <v>3</v>
      </c>
      <c r="I1914" s="107" t="str">
        <f>VLOOKUP(B1914,辅助信息!E:I,3,FALSE)</f>
        <v>（华西萌海科创农业生态谷）成都市简阳市白金山水库</v>
      </c>
      <c r="J1914" s="107" t="str">
        <f>VLOOKUP(B1914,辅助信息!E:I,4,FALSE)</f>
        <v>石清国</v>
      </c>
      <c r="K1914" s="107">
        <f>VLOOKUP(J1914,辅助信息!H:I,2,FALSE)</f>
        <v>13458642015</v>
      </c>
      <c r="L1914" s="120" t="str">
        <f>VLOOKUP(B1914,辅助信息!E:J,6,FALSE)</f>
        <v>优先威钢,我方卸车,新老国标钢厂不加价可直发</v>
      </c>
      <c r="M1914" s="79">
        <v>45829</v>
      </c>
      <c r="O1914" s="49">
        <f ca="1" t="shared" si="119"/>
        <v>0</v>
      </c>
      <c r="P1914" s="49">
        <f ca="1" t="shared" si="120"/>
        <v>7</v>
      </c>
      <c r="Q1914" s="50" t="str">
        <f>VLOOKUP(B1914,辅助信息!E:M,9,FALSE)</f>
        <v>ZTWM-CDGS-XS-2024-0092-华西-萌海科创农业生态谷</v>
      </c>
      <c r="R1914" s="50" t="str">
        <f>_xlfn._xlws.FILTER(辅助信息!D:D,辅助信息!E:E=B1914)</f>
        <v>华西萌海-科创农业生态谷</v>
      </c>
    </row>
    <row r="1915" hidden="1" spans="2:18">
      <c r="B1915" s="28" t="s">
        <v>92</v>
      </c>
      <c r="C1915" s="58">
        <v>45828</v>
      </c>
      <c r="D1915" s="107" t="str">
        <f>VLOOKUP(B1915,辅助信息!E:K,7,FALSE)</f>
        <v>JWDDCD2025051800046</v>
      </c>
      <c r="E1915" s="107" t="str">
        <f>VLOOKUP(F1915,辅助信息!A:B,2,FALSE)</f>
        <v>螺纹钢</v>
      </c>
      <c r="F1915" s="28" t="s">
        <v>65</v>
      </c>
      <c r="G1915" s="24">
        <v>3</v>
      </c>
      <c r="H1915" s="108">
        <f>_xlfn.XLOOKUP(C1915&amp;F1915&amp;I1915&amp;J1915,'[1]2025年已发货'!$F:$F&amp;'[1]2025年已发货'!$C:$C&amp;'[1]2025年已发货'!$G:$G&amp;'[1]2025年已发货'!$H:$H,'[1]2025年已发货'!$E:$E,"未发货")</f>
        <v>3</v>
      </c>
      <c r="I1915" s="107" t="str">
        <f>VLOOKUP(B1915,辅助信息!E:I,3,FALSE)</f>
        <v>（华西萌海科创农业生态谷）成都市简阳市白金山水库</v>
      </c>
      <c r="J1915" s="107" t="str">
        <f>VLOOKUP(B1915,辅助信息!E:I,4,FALSE)</f>
        <v>石清国</v>
      </c>
      <c r="K1915" s="107">
        <f>VLOOKUP(J1915,辅助信息!H:I,2,FALSE)</f>
        <v>13458642015</v>
      </c>
      <c r="L1915" s="120" t="str">
        <f>VLOOKUP(B1915,辅助信息!E:J,6,FALSE)</f>
        <v>优先威钢,我方卸车,新老国标钢厂不加价可直发</v>
      </c>
      <c r="M1915" s="79">
        <v>45829</v>
      </c>
      <c r="O1915" s="49">
        <f ca="1" t="shared" si="119"/>
        <v>0</v>
      </c>
      <c r="P1915" s="49">
        <f ca="1" t="shared" si="120"/>
        <v>7</v>
      </c>
      <c r="Q1915" s="50" t="str">
        <f>VLOOKUP(B1915,辅助信息!E:M,9,FALSE)</f>
        <v>ZTWM-CDGS-XS-2024-0092-华西-萌海科创农业生态谷</v>
      </c>
      <c r="R1915" s="50" t="str">
        <f>_xlfn._xlws.FILTER(辅助信息!D:D,辅助信息!E:E=B1915)</f>
        <v>华西萌海-科创农业生态谷</v>
      </c>
    </row>
    <row r="1916" hidden="1" spans="2:18">
      <c r="B1916" s="28" t="s">
        <v>92</v>
      </c>
      <c r="C1916" s="58">
        <v>45828</v>
      </c>
      <c r="D1916" s="107" t="str">
        <f>VLOOKUP(B1916,辅助信息!E:K,7,FALSE)</f>
        <v>JWDDCD2025051800046</v>
      </c>
      <c r="E1916" s="107" t="str">
        <f>VLOOKUP(F1916,辅助信息!A:B,2,FALSE)</f>
        <v>螺纹钢</v>
      </c>
      <c r="F1916" s="28" t="s">
        <v>58</v>
      </c>
      <c r="G1916" s="24">
        <v>6</v>
      </c>
      <c r="H1916" s="108">
        <f>_xlfn.XLOOKUP(C1916&amp;F1916&amp;I1916&amp;J1916,'[1]2025年已发货'!$F:$F&amp;'[1]2025年已发货'!$C:$C&amp;'[1]2025年已发货'!$G:$G&amp;'[1]2025年已发货'!$H:$H,'[1]2025年已发货'!$E:$E,"未发货")</f>
        <v>6</v>
      </c>
      <c r="I1916" s="107" t="str">
        <f>VLOOKUP(B1916,辅助信息!E:I,3,FALSE)</f>
        <v>（华西萌海科创农业生态谷）成都市简阳市白金山水库</v>
      </c>
      <c r="J1916" s="107" t="str">
        <f>VLOOKUP(B1916,辅助信息!E:I,4,FALSE)</f>
        <v>石清国</v>
      </c>
      <c r="K1916" s="107">
        <f>VLOOKUP(J1916,辅助信息!H:I,2,FALSE)</f>
        <v>13458642015</v>
      </c>
      <c r="L1916" s="120" t="str">
        <f>VLOOKUP(B1916,辅助信息!E:J,6,FALSE)</f>
        <v>优先威钢,我方卸车,新老国标钢厂不加价可直发</v>
      </c>
      <c r="M1916" s="79">
        <v>45829</v>
      </c>
      <c r="O1916" s="49">
        <f ca="1" t="shared" si="119"/>
        <v>0</v>
      </c>
      <c r="P1916" s="49">
        <f ca="1" t="shared" si="120"/>
        <v>7</v>
      </c>
      <c r="Q1916" s="50" t="str">
        <f>VLOOKUP(B1916,辅助信息!E:M,9,FALSE)</f>
        <v>ZTWM-CDGS-XS-2024-0092-华西-萌海科创农业生态谷</v>
      </c>
      <c r="R1916" s="50" t="str">
        <f>_xlfn._xlws.FILTER(辅助信息!D:D,辅助信息!E:E=B1916)</f>
        <v>华西萌海-科创农业生态谷</v>
      </c>
    </row>
    <row r="1917" hidden="1" spans="2:18">
      <c r="B1917" s="28" t="s">
        <v>92</v>
      </c>
      <c r="C1917" s="58">
        <v>45828</v>
      </c>
      <c r="D1917" s="107" t="str">
        <f>VLOOKUP(B1917,辅助信息!E:K,7,FALSE)</f>
        <v>JWDDCD2025051800046</v>
      </c>
      <c r="E1917" s="107" t="str">
        <f>VLOOKUP(F1917,辅助信息!A:B,2,FALSE)</f>
        <v>螺纹钢</v>
      </c>
      <c r="F1917" s="28" t="s">
        <v>46</v>
      </c>
      <c r="G1917" s="24">
        <v>6</v>
      </c>
      <c r="H1917" s="108">
        <f>_xlfn.XLOOKUP(C1917&amp;F1917&amp;I1917&amp;J1917,'[1]2025年已发货'!$F:$F&amp;'[1]2025年已发货'!$C:$C&amp;'[1]2025年已发货'!$G:$G&amp;'[1]2025年已发货'!$H:$H,'[1]2025年已发货'!$E:$E,"未发货")</f>
        <v>6</v>
      </c>
      <c r="I1917" s="107" t="str">
        <f>VLOOKUP(B1917,辅助信息!E:I,3,FALSE)</f>
        <v>（华西萌海科创农业生态谷）成都市简阳市白金山水库</v>
      </c>
      <c r="J1917" s="107" t="str">
        <f>VLOOKUP(B1917,辅助信息!E:I,4,FALSE)</f>
        <v>石清国</v>
      </c>
      <c r="K1917" s="107">
        <f>VLOOKUP(J1917,辅助信息!H:I,2,FALSE)</f>
        <v>13458642015</v>
      </c>
      <c r="L1917" s="120" t="str">
        <f>VLOOKUP(B1917,辅助信息!E:J,6,FALSE)</f>
        <v>优先威钢,我方卸车,新老国标钢厂不加价可直发</v>
      </c>
      <c r="M1917" s="79">
        <v>45829</v>
      </c>
      <c r="O1917" s="49">
        <f ca="1" t="shared" si="119"/>
        <v>0</v>
      </c>
      <c r="P1917" s="49">
        <f ca="1" t="shared" si="120"/>
        <v>7</v>
      </c>
      <c r="Q1917" s="50" t="str">
        <f>VLOOKUP(B1917,辅助信息!E:M,9,FALSE)</f>
        <v>ZTWM-CDGS-XS-2024-0092-华西-萌海科创农业生态谷</v>
      </c>
      <c r="R1917" s="50" t="str">
        <f>_xlfn._xlws.FILTER(辅助信息!D:D,辅助信息!E:E=B1917)</f>
        <v>华西萌海-科创农业生态谷</v>
      </c>
    </row>
    <row r="1918" hidden="1" spans="2:18">
      <c r="B1918" s="28" t="s">
        <v>92</v>
      </c>
      <c r="C1918" s="58">
        <v>45828</v>
      </c>
      <c r="D1918" s="107" t="str">
        <f>VLOOKUP(B1918,辅助信息!E:K,7,FALSE)</f>
        <v>JWDDCD2025051800046</v>
      </c>
      <c r="E1918" s="107" t="str">
        <f>VLOOKUP(F1918,辅助信息!A:B,2,FALSE)</f>
        <v>螺纹钢</v>
      </c>
      <c r="F1918" s="28" t="s">
        <v>22</v>
      </c>
      <c r="G1918" s="24">
        <v>21</v>
      </c>
      <c r="H1918" s="108">
        <f>_xlfn.XLOOKUP(C1918&amp;F1918&amp;I1918&amp;J1918,'[1]2025年已发货'!$F:$F&amp;'[1]2025年已发货'!$C:$C&amp;'[1]2025年已发货'!$G:$G&amp;'[1]2025年已发货'!$H:$H,'[1]2025年已发货'!$E:$E,"未发货")</f>
        <v>21</v>
      </c>
      <c r="I1918" s="107" t="str">
        <f>VLOOKUP(B1918,辅助信息!E:I,3,FALSE)</f>
        <v>（华西萌海科创农业生态谷）成都市简阳市白金山水库</v>
      </c>
      <c r="J1918" s="107" t="str">
        <f>VLOOKUP(B1918,辅助信息!E:I,4,FALSE)</f>
        <v>石清国</v>
      </c>
      <c r="K1918" s="107">
        <f>VLOOKUP(J1918,辅助信息!H:I,2,FALSE)</f>
        <v>13458642015</v>
      </c>
      <c r="L1918" s="120" t="str">
        <f>VLOOKUP(B1918,辅助信息!E:J,6,FALSE)</f>
        <v>优先威钢,我方卸车,新老国标钢厂不加价可直发</v>
      </c>
      <c r="M1918" s="79">
        <v>45829</v>
      </c>
      <c r="O1918" s="49">
        <f ca="1" t="shared" si="119"/>
        <v>0</v>
      </c>
      <c r="P1918" s="49">
        <f ca="1" t="shared" si="120"/>
        <v>7</v>
      </c>
      <c r="Q1918" s="50" t="str">
        <f>VLOOKUP(B1918,辅助信息!E:M,9,FALSE)</f>
        <v>ZTWM-CDGS-XS-2024-0092-华西-萌海科创农业生态谷</v>
      </c>
      <c r="R1918" s="50" t="str">
        <f>_xlfn._xlws.FILTER(辅助信息!D:D,辅助信息!E:E=B1918)</f>
        <v>华西萌海-科创农业生态谷</v>
      </c>
    </row>
    <row r="1919" hidden="1" spans="2:18">
      <c r="B1919" s="28" t="s">
        <v>81</v>
      </c>
      <c r="C1919" s="58">
        <v>45828</v>
      </c>
      <c r="D1919" s="107" t="str">
        <f>VLOOKUP(B1919,辅助信息!E:K,7,FALSE)</f>
        <v>JWDDCD2025060900080</v>
      </c>
      <c r="E1919" s="107" t="str">
        <f>VLOOKUP(F1919,辅助信息!A:B,2,FALSE)</f>
        <v>盘螺</v>
      </c>
      <c r="F1919" s="28" t="s">
        <v>40</v>
      </c>
      <c r="G1919" s="24">
        <v>5</v>
      </c>
      <c r="H1919" s="108">
        <f>_xlfn.XLOOKUP(C1919&amp;F1919&amp;I1919&amp;J1919,'[1]2025年已发货'!$F:$F&amp;'[1]2025年已发货'!$C:$C&amp;'[1]2025年已发货'!$G:$G&amp;'[1]2025年已发货'!$H:$H,'[1]2025年已发货'!$E:$E,"未发货")</f>
        <v>5</v>
      </c>
      <c r="I1919" s="107" t="str">
        <f>VLOOKUP(B1919,辅助信息!E:I,3,FALSE)</f>
        <v>（华西简阳西城嘉苑）四川省成都市简阳市简城街道高屋村</v>
      </c>
      <c r="J1919" s="107" t="str">
        <f>VLOOKUP(B1919,辅助信息!E:I,4,FALSE)</f>
        <v>张瀚镭</v>
      </c>
      <c r="K1919" s="107">
        <f>VLOOKUP(J1919,辅助信息!H:I,2,FALSE)</f>
        <v>15884666220</v>
      </c>
      <c r="L1919" s="120" t="str">
        <f>VLOOKUP(B1919,辅助信息!E:J,6,FALSE)</f>
        <v>优先威钢发货,我方卸车,新老国标钢厂不加价可直发，因陕钢多次出现磅差，项目拒绝使用</v>
      </c>
      <c r="M1919" s="79">
        <v>45829</v>
      </c>
      <c r="O1919" s="49">
        <f ca="1" t="shared" ref="O1919:O1925" si="121">IF(OR(M1919="",N1919&lt;&gt;""),"",MAX(M1919-TODAY(),0))</f>
        <v>0</v>
      </c>
      <c r="P1919" s="49">
        <f ca="1" t="shared" ref="P1919:P1925" si="122">IF(M1919="","",IF(N1919&lt;&gt;"",MAX(N1919-M1919,0),IF(TODAY()&gt;M1919,TODAY()-M1919,0)))</f>
        <v>7</v>
      </c>
      <c r="Q1919" s="50" t="str">
        <f>VLOOKUP(B1919,辅助信息!E:M,9,FALSE)</f>
        <v>ZTWM-CDGS-XS-2024-0030-华西集采-简州大道</v>
      </c>
      <c r="R1919" s="50" t="str">
        <f>_xlfn._xlws.FILTER(辅助信息!D:D,辅助信息!E:E=B1919)</f>
        <v>华西简阳西城嘉苑</v>
      </c>
    </row>
    <row r="1920" hidden="1" spans="2:18">
      <c r="B1920" s="28" t="s">
        <v>81</v>
      </c>
      <c r="C1920" s="58">
        <v>45828</v>
      </c>
      <c r="D1920" s="107" t="str">
        <f>VLOOKUP(B1920,辅助信息!E:K,7,FALSE)</f>
        <v>JWDDCD2025060900080</v>
      </c>
      <c r="E1920" s="107" t="str">
        <f>VLOOKUP(F1920,辅助信息!A:B,2,FALSE)</f>
        <v>螺纹钢</v>
      </c>
      <c r="F1920" s="28" t="s">
        <v>19</v>
      </c>
      <c r="G1920" s="24">
        <v>66</v>
      </c>
      <c r="H1920" s="108">
        <f>_xlfn.XLOOKUP(C1920&amp;F1920&amp;I1920&amp;J1920,'[1]2025年已发货'!$F:$F&amp;'[1]2025年已发货'!$C:$C&amp;'[1]2025年已发货'!$G:$G&amp;'[1]2025年已发货'!$H:$H,'[1]2025年已发货'!$E:$E,"未发货")</f>
        <v>66</v>
      </c>
      <c r="I1920" s="107" t="str">
        <f>VLOOKUP(B1920,辅助信息!E:I,3,FALSE)</f>
        <v>（华西简阳西城嘉苑）四川省成都市简阳市简城街道高屋村</v>
      </c>
      <c r="J1920" s="107" t="str">
        <f>VLOOKUP(B1920,辅助信息!E:I,4,FALSE)</f>
        <v>张瀚镭</v>
      </c>
      <c r="K1920" s="107">
        <f>VLOOKUP(J1920,辅助信息!H:I,2,FALSE)</f>
        <v>15884666220</v>
      </c>
      <c r="L1920" s="120" t="str">
        <f>VLOOKUP(B1920,辅助信息!E:J,6,FALSE)</f>
        <v>优先威钢发货,我方卸车,新老国标钢厂不加价可直发，因陕钢多次出现磅差，项目拒绝使用</v>
      </c>
      <c r="M1920" s="79">
        <v>45829</v>
      </c>
      <c r="O1920" s="49">
        <f ca="1" t="shared" si="121"/>
        <v>0</v>
      </c>
      <c r="P1920" s="49">
        <f ca="1" t="shared" si="122"/>
        <v>7</v>
      </c>
      <c r="Q1920" s="50" t="str">
        <f>VLOOKUP(B1920,辅助信息!E:M,9,FALSE)</f>
        <v>ZTWM-CDGS-XS-2024-0030-华西集采-简州大道</v>
      </c>
      <c r="R1920" s="50" t="str">
        <f>_xlfn._xlws.FILTER(辅助信息!D:D,辅助信息!E:E=B1920)</f>
        <v>华西简阳西城嘉苑</v>
      </c>
    </row>
    <row r="1921" hidden="1" spans="2:18">
      <c r="B1921" s="28" t="s">
        <v>81</v>
      </c>
      <c r="C1921" s="58">
        <v>45828</v>
      </c>
      <c r="D1921" s="107" t="str">
        <f>VLOOKUP(B1921,辅助信息!E:K,7,FALSE)</f>
        <v>JWDDCD2025060900080</v>
      </c>
      <c r="E1921" s="107" t="str">
        <f>VLOOKUP(F1921,辅助信息!A:B,2,FALSE)</f>
        <v>螺纹钢</v>
      </c>
      <c r="F1921" s="28" t="s">
        <v>32</v>
      </c>
      <c r="G1921" s="24">
        <v>3</v>
      </c>
      <c r="H1921" s="108">
        <f>_xlfn.XLOOKUP(C1921&amp;F1921&amp;I1921&amp;J1921,'[1]2025年已发货'!$F:$F&amp;'[1]2025年已发货'!$C:$C&amp;'[1]2025年已发货'!$G:$G&amp;'[1]2025年已发货'!$H:$H,'[1]2025年已发货'!$E:$E,"未发货")</f>
        <v>3</v>
      </c>
      <c r="I1921" s="107" t="str">
        <f>VLOOKUP(B1921,辅助信息!E:I,3,FALSE)</f>
        <v>（华西简阳西城嘉苑）四川省成都市简阳市简城街道高屋村</v>
      </c>
      <c r="J1921" s="107" t="str">
        <f>VLOOKUP(B1921,辅助信息!E:I,4,FALSE)</f>
        <v>张瀚镭</v>
      </c>
      <c r="K1921" s="107">
        <f>VLOOKUP(J1921,辅助信息!H:I,2,FALSE)</f>
        <v>15884666220</v>
      </c>
      <c r="L1921" s="120" t="str">
        <f>VLOOKUP(B1921,辅助信息!E:J,6,FALSE)</f>
        <v>优先威钢发货,我方卸车,新老国标钢厂不加价可直发，因陕钢多次出现磅差，项目拒绝使用</v>
      </c>
      <c r="M1921" s="79">
        <v>45829</v>
      </c>
      <c r="O1921" s="49">
        <f ca="1" t="shared" si="121"/>
        <v>0</v>
      </c>
      <c r="P1921" s="49">
        <f ca="1" t="shared" si="122"/>
        <v>7</v>
      </c>
      <c r="Q1921" s="50" t="str">
        <f>VLOOKUP(B1921,辅助信息!E:M,9,FALSE)</f>
        <v>ZTWM-CDGS-XS-2024-0030-华西集采-简州大道</v>
      </c>
      <c r="R1921" s="50" t="str">
        <f>_xlfn._xlws.FILTER(辅助信息!D:D,辅助信息!E:E=B1921)</f>
        <v>华西简阳西城嘉苑</v>
      </c>
    </row>
    <row r="1922" hidden="1" spans="2:18">
      <c r="B1922" s="28" t="s">
        <v>81</v>
      </c>
      <c r="C1922" s="58">
        <v>45828</v>
      </c>
      <c r="D1922" s="107" t="str">
        <f>VLOOKUP(B1922,辅助信息!E:K,7,FALSE)</f>
        <v>JWDDCD2025060900080</v>
      </c>
      <c r="E1922" s="107" t="str">
        <f>VLOOKUP(F1922,辅助信息!A:B,2,FALSE)</f>
        <v>螺纹钢</v>
      </c>
      <c r="F1922" s="28" t="s">
        <v>30</v>
      </c>
      <c r="G1922" s="24">
        <v>3</v>
      </c>
      <c r="H1922" s="108">
        <f>_xlfn.XLOOKUP(C1922&amp;F1922&amp;I1922&amp;J1922,'[1]2025年已发货'!$F:$F&amp;'[1]2025年已发货'!$C:$C&amp;'[1]2025年已发货'!$G:$G&amp;'[1]2025年已发货'!$H:$H,'[1]2025年已发货'!$E:$E,"未发货")</f>
        <v>3</v>
      </c>
      <c r="I1922" s="107" t="str">
        <f>VLOOKUP(B1922,辅助信息!E:I,3,FALSE)</f>
        <v>（华西简阳西城嘉苑）四川省成都市简阳市简城街道高屋村</v>
      </c>
      <c r="J1922" s="107" t="str">
        <f>VLOOKUP(B1922,辅助信息!E:I,4,FALSE)</f>
        <v>张瀚镭</v>
      </c>
      <c r="K1922" s="107">
        <f>VLOOKUP(J1922,辅助信息!H:I,2,FALSE)</f>
        <v>15884666220</v>
      </c>
      <c r="L1922" s="120" t="str">
        <f>VLOOKUP(B1922,辅助信息!E:J,6,FALSE)</f>
        <v>优先威钢发货,我方卸车,新老国标钢厂不加价可直发，因陕钢多次出现磅差，项目拒绝使用</v>
      </c>
      <c r="M1922" s="79">
        <v>45829</v>
      </c>
      <c r="O1922" s="49">
        <f ca="1" t="shared" si="121"/>
        <v>0</v>
      </c>
      <c r="P1922" s="49">
        <f ca="1" t="shared" si="122"/>
        <v>7</v>
      </c>
      <c r="Q1922" s="50" t="str">
        <f>VLOOKUP(B1922,辅助信息!E:M,9,FALSE)</f>
        <v>ZTWM-CDGS-XS-2024-0030-华西集采-简州大道</v>
      </c>
      <c r="R1922" s="50" t="str">
        <f>_xlfn._xlws.FILTER(辅助信息!D:D,辅助信息!E:E=B1922)</f>
        <v>华西简阳西城嘉苑</v>
      </c>
    </row>
    <row r="1923" hidden="1" spans="2:18">
      <c r="B1923" s="28" t="s">
        <v>81</v>
      </c>
      <c r="C1923" s="58">
        <v>45828</v>
      </c>
      <c r="D1923" s="107" t="str">
        <f>VLOOKUP(B1923,辅助信息!E:K,7,FALSE)</f>
        <v>JWDDCD2025060900080</v>
      </c>
      <c r="E1923" s="107" t="str">
        <f>VLOOKUP(F1923,辅助信息!A:B,2,FALSE)</f>
        <v>螺纹钢</v>
      </c>
      <c r="F1923" s="28" t="s">
        <v>33</v>
      </c>
      <c r="G1923" s="24">
        <v>21</v>
      </c>
      <c r="H1923" s="108">
        <f>_xlfn.XLOOKUP(C1923&amp;F1923&amp;I1923&amp;J1923,'[1]2025年已发货'!$F:$F&amp;'[1]2025年已发货'!$C:$C&amp;'[1]2025年已发货'!$G:$G&amp;'[1]2025年已发货'!$H:$H,'[1]2025年已发货'!$E:$E,"未发货")</f>
        <v>21</v>
      </c>
      <c r="I1923" s="107" t="str">
        <f>VLOOKUP(B1923,辅助信息!E:I,3,FALSE)</f>
        <v>（华西简阳西城嘉苑）四川省成都市简阳市简城街道高屋村</v>
      </c>
      <c r="J1923" s="107" t="str">
        <f>VLOOKUP(B1923,辅助信息!E:I,4,FALSE)</f>
        <v>张瀚镭</v>
      </c>
      <c r="K1923" s="107">
        <f>VLOOKUP(J1923,辅助信息!H:I,2,FALSE)</f>
        <v>15884666220</v>
      </c>
      <c r="L1923" s="120" t="str">
        <f>VLOOKUP(B1923,辅助信息!E:J,6,FALSE)</f>
        <v>优先威钢发货,我方卸车,新老国标钢厂不加价可直发，因陕钢多次出现磅差，项目拒绝使用</v>
      </c>
      <c r="M1923" s="79">
        <v>45829</v>
      </c>
      <c r="O1923" s="49">
        <f ca="1" t="shared" si="121"/>
        <v>0</v>
      </c>
      <c r="P1923" s="49">
        <f ca="1" t="shared" si="122"/>
        <v>7</v>
      </c>
      <c r="Q1923" s="50" t="str">
        <f>VLOOKUP(B1923,辅助信息!E:M,9,FALSE)</f>
        <v>ZTWM-CDGS-XS-2024-0030-华西集采-简州大道</v>
      </c>
      <c r="R1923" s="50" t="str">
        <f>_xlfn._xlws.FILTER(辅助信息!D:D,辅助信息!E:E=B1923)</f>
        <v>华西简阳西城嘉苑</v>
      </c>
    </row>
    <row r="1924" hidden="1" spans="2:18">
      <c r="B1924" s="28" t="s">
        <v>81</v>
      </c>
      <c r="C1924" s="58">
        <v>45828</v>
      </c>
      <c r="D1924" s="107" t="str">
        <f>VLOOKUP(B1924,辅助信息!E:K,7,FALSE)</f>
        <v>JWDDCD2025060900080</v>
      </c>
      <c r="E1924" s="107" t="str">
        <f>VLOOKUP(F1924,辅助信息!A:B,2,FALSE)</f>
        <v>螺纹钢</v>
      </c>
      <c r="F1924" s="28" t="s">
        <v>28</v>
      </c>
      <c r="G1924" s="24">
        <v>3</v>
      </c>
      <c r="H1924" s="108">
        <f>_xlfn.XLOOKUP(C1924&amp;F1924&amp;I1924&amp;J1924,'[1]2025年已发货'!$F:$F&amp;'[1]2025年已发货'!$C:$C&amp;'[1]2025年已发货'!$G:$G&amp;'[1]2025年已发货'!$H:$H,'[1]2025年已发货'!$E:$E,"未发货")</f>
        <v>3</v>
      </c>
      <c r="I1924" s="107" t="str">
        <f>VLOOKUP(B1924,辅助信息!E:I,3,FALSE)</f>
        <v>（华西简阳西城嘉苑）四川省成都市简阳市简城街道高屋村</v>
      </c>
      <c r="J1924" s="107" t="str">
        <f>VLOOKUP(B1924,辅助信息!E:I,4,FALSE)</f>
        <v>张瀚镭</v>
      </c>
      <c r="K1924" s="107">
        <f>VLOOKUP(J1924,辅助信息!H:I,2,FALSE)</f>
        <v>15884666220</v>
      </c>
      <c r="L1924" s="120" t="str">
        <f>VLOOKUP(B1924,辅助信息!E:J,6,FALSE)</f>
        <v>优先威钢发货,我方卸车,新老国标钢厂不加价可直发，因陕钢多次出现磅差，项目拒绝使用</v>
      </c>
      <c r="M1924" s="79">
        <v>45829</v>
      </c>
      <c r="O1924" s="49">
        <f ca="1" t="shared" si="121"/>
        <v>0</v>
      </c>
      <c r="P1924" s="49">
        <f ca="1" t="shared" si="122"/>
        <v>7</v>
      </c>
      <c r="Q1924" s="50" t="str">
        <f>VLOOKUP(B1924,辅助信息!E:M,9,FALSE)</f>
        <v>ZTWM-CDGS-XS-2024-0030-华西集采-简州大道</v>
      </c>
      <c r="R1924" s="50" t="str">
        <f>_xlfn._xlws.FILTER(辅助信息!D:D,辅助信息!E:E=B1924)</f>
        <v>华西简阳西城嘉苑</v>
      </c>
    </row>
    <row r="1925" hidden="1" spans="2:18">
      <c r="B1925" s="28" t="s">
        <v>81</v>
      </c>
      <c r="C1925" s="58">
        <v>45828</v>
      </c>
      <c r="D1925" s="107" t="str">
        <f>VLOOKUP(B1925,辅助信息!E:K,7,FALSE)</f>
        <v>JWDDCD2025060900080</v>
      </c>
      <c r="E1925" s="107" t="str">
        <f>VLOOKUP(F1925,辅助信息!A:B,2,FALSE)</f>
        <v>螺纹钢</v>
      </c>
      <c r="F1925" s="28" t="s">
        <v>18</v>
      </c>
      <c r="G1925" s="24">
        <v>5</v>
      </c>
      <c r="H1925" s="108">
        <f>_xlfn.XLOOKUP(C1925&amp;F1925&amp;I1925&amp;J1925,'[1]2025年已发货'!$F:$F&amp;'[1]2025年已发货'!$C:$C&amp;'[1]2025年已发货'!$G:$G&amp;'[1]2025年已发货'!$H:$H,'[1]2025年已发货'!$E:$E,"未发货")</f>
        <v>5</v>
      </c>
      <c r="I1925" s="107" t="str">
        <f>VLOOKUP(B1925,辅助信息!E:I,3,FALSE)</f>
        <v>（华西简阳西城嘉苑）四川省成都市简阳市简城街道高屋村</v>
      </c>
      <c r="J1925" s="107" t="str">
        <f>VLOOKUP(B1925,辅助信息!E:I,4,FALSE)</f>
        <v>张瀚镭</v>
      </c>
      <c r="K1925" s="107">
        <f>VLOOKUP(J1925,辅助信息!H:I,2,FALSE)</f>
        <v>15884666220</v>
      </c>
      <c r="L1925" s="120" t="str">
        <f>VLOOKUP(B1925,辅助信息!E:J,6,FALSE)</f>
        <v>优先威钢发货,我方卸车,新老国标钢厂不加价可直发，因陕钢多次出现磅差，项目拒绝使用</v>
      </c>
      <c r="M1925" s="79">
        <v>45829</v>
      </c>
      <c r="O1925" s="49">
        <f ca="1" t="shared" si="121"/>
        <v>0</v>
      </c>
      <c r="P1925" s="49">
        <f ca="1" t="shared" si="122"/>
        <v>7</v>
      </c>
      <c r="Q1925" s="50" t="str">
        <f>VLOOKUP(B1925,辅助信息!E:M,9,FALSE)</f>
        <v>ZTWM-CDGS-XS-2024-0030-华西集采-简州大道</v>
      </c>
      <c r="R1925" s="50" t="str">
        <f>_xlfn._xlws.FILTER(辅助信息!D:D,辅助信息!E:E=B1925)</f>
        <v>华西简阳西城嘉苑</v>
      </c>
    </row>
    <row r="1926" hidden="1" spans="1:18">
      <c r="A1926" s="59" t="s">
        <v>175</v>
      </c>
      <c r="B1926" s="28" t="s">
        <v>81</v>
      </c>
      <c r="C1926" s="58">
        <v>45830</v>
      </c>
      <c r="D1926" s="107" t="str">
        <f>VLOOKUP(B1926,辅助信息!E:K,7,FALSE)</f>
        <v>JWDDCD2025060900080</v>
      </c>
      <c r="E1926" s="107" t="str">
        <f>VLOOKUP(F1926,辅助信息!A:B,2,FALSE)</f>
        <v>盘螺</v>
      </c>
      <c r="F1926" s="28" t="s">
        <v>49</v>
      </c>
      <c r="G1926" s="24">
        <v>2.5</v>
      </c>
      <c r="H1926" s="108">
        <f>_xlfn.XLOOKUP(C1926&amp;F1926&amp;I1926&amp;J1926,'[1]2025年已发货'!$F:$F&amp;'[1]2025年已发货'!$C:$C&amp;'[1]2025年已发货'!$G:$G&amp;'[1]2025年已发货'!$H:$H,'[1]2025年已发货'!$E:$E,"未发货")</f>
        <v>2.5</v>
      </c>
      <c r="I1926" s="107" t="str">
        <f>VLOOKUP(B1926,辅助信息!E:I,3,FALSE)</f>
        <v>（华西简阳西城嘉苑）四川省成都市简阳市简城街道高屋村</v>
      </c>
      <c r="J1926" s="107" t="str">
        <f>VLOOKUP(B1926,辅助信息!E:I,4,FALSE)</f>
        <v>张瀚镭</v>
      </c>
      <c r="K1926" s="107">
        <f>VLOOKUP(J1926,辅助信息!H:I,2,FALSE)</f>
        <v>15884666220</v>
      </c>
      <c r="L1926" s="120" t="str">
        <f>VLOOKUP(B1926,辅助信息!E:J,6,FALSE)</f>
        <v>优先威钢发货,我方卸车,新老国标钢厂不加价可直发，因陕钢多次出现磅差，项目拒绝使用</v>
      </c>
      <c r="M1926" s="79">
        <v>45831</v>
      </c>
      <c r="O1926" s="49">
        <f ca="1" t="shared" ref="O1926:O1940" si="123">IF(OR(M1926="",N1926&lt;&gt;""),"",MAX(M1926-TODAY(),0))</f>
        <v>0</v>
      </c>
      <c r="P1926" s="49">
        <f ca="1" t="shared" ref="P1926:P1940" si="124">IF(M1926="","",IF(N1926&lt;&gt;"",MAX(N1926-M1926,0),IF(TODAY()&gt;M1926,TODAY()-M1926,0)))</f>
        <v>5</v>
      </c>
      <c r="Q1926" s="50" t="str">
        <f>VLOOKUP(B1926,辅助信息!E:M,9,FALSE)</f>
        <v>ZTWM-CDGS-XS-2024-0030-华西集采-简州大道</v>
      </c>
      <c r="R1926" s="50" t="str">
        <f>_xlfn._xlws.FILTER(辅助信息!D:D,辅助信息!E:E=B1926)</f>
        <v>华西简阳西城嘉苑</v>
      </c>
    </row>
    <row r="1927" hidden="1" spans="1:18">
      <c r="A1927" s="59"/>
      <c r="B1927" s="28" t="s">
        <v>81</v>
      </c>
      <c r="C1927" s="58">
        <v>45830</v>
      </c>
      <c r="D1927" s="107" t="str">
        <f>VLOOKUP(B1927,辅助信息!E:K,7,FALSE)</f>
        <v>JWDDCD2025060900080</v>
      </c>
      <c r="E1927" s="107" t="str">
        <f>VLOOKUP(F1927,辅助信息!A:B,2,FALSE)</f>
        <v>盘螺</v>
      </c>
      <c r="F1927" s="28" t="s">
        <v>40</v>
      </c>
      <c r="G1927" s="24">
        <v>27</v>
      </c>
      <c r="H1927" s="108">
        <f>_xlfn.XLOOKUP(C1927&amp;F1927&amp;I1927&amp;J1927,'[1]2025年已发货'!$F:$F&amp;'[1]2025年已发货'!$C:$C&amp;'[1]2025年已发货'!$G:$G&amp;'[1]2025年已发货'!$H:$H,'[1]2025年已发货'!$E:$E,"未发货")</f>
        <v>27</v>
      </c>
      <c r="I1927" s="107" t="str">
        <f>VLOOKUP(B1927,辅助信息!E:I,3,FALSE)</f>
        <v>（华西简阳西城嘉苑）四川省成都市简阳市简城街道高屋村</v>
      </c>
      <c r="J1927" s="107" t="str">
        <f>VLOOKUP(B1927,辅助信息!E:I,4,FALSE)</f>
        <v>张瀚镭</v>
      </c>
      <c r="K1927" s="107">
        <f>VLOOKUP(J1927,辅助信息!H:I,2,FALSE)</f>
        <v>15884666220</v>
      </c>
      <c r="L1927" s="120" t="str">
        <f>VLOOKUP(B1927,辅助信息!E:J,6,FALSE)</f>
        <v>优先威钢发货,我方卸车,新老国标钢厂不加价可直发，因陕钢多次出现磅差，项目拒绝使用</v>
      </c>
      <c r="M1927" s="79">
        <v>45831</v>
      </c>
      <c r="O1927" s="49">
        <f ca="1" t="shared" si="123"/>
        <v>0</v>
      </c>
      <c r="P1927" s="49">
        <f ca="1" t="shared" si="124"/>
        <v>5</v>
      </c>
      <c r="Q1927" s="50" t="str">
        <f>VLOOKUP(B1927,辅助信息!E:M,9,FALSE)</f>
        <v>ZTWM-CDGS-XS-2024-0030-华西集采-简州大道</v>
      </c>
      <c r="R1927" s="50" t="str">
        <f>_xlfn._xlws.FILTER(辅助信息!D:D,辅助信息!E:E=B1927)</f>
        <v>华西简阳西城嘉苑</v>
      </c>
    </row>
    <row r="1928" hidden="1" spans="1:18">
      <c r="A1928" s="59"/>
      <c r="B1928" s="28" t="s">
        <v>81</v>
      </c>
      <c r="C1928" s="58">
        <v>45830</v>
      </c>
      <c r="D1928" s="107" t="str">
        <f>VLOOKUP(B1928,辅助信息!E:K,7,FALSE)</f>
        <v>JWDDCD2025060900080</v>
      </c>
      <c r="E1928" s="107" t="str">
        <f>VLOOKUP(F1928,辅助信息!A:B,2,FALSE)</f>
        <v>盘螺</v>
      </c>
      <c r="F1928" s="28" t="s">
        <v>41</v>
      </c>
      <c r="G1928" s="24">
        <v>44</v>
      </c>
      <c r="H1928" s="108">
        <f>_xlfn.XLOOKUP(C1928&amp;F1928&amp;I1928&amp;J1928,'[1]2025年已发货'!$F:$F&amp;'[1]2025年已发货'!$C:$C&amp;'[1]2025年已发货'!$G:$G&amp;'[1]2025年已发货'!$H:$H,'[1]2025年已发货'!$E:$E,"未发货")</f>
        <v>46</v>
      </c>
      <c r="I1928" s="107" t="str">
        <f>VLOOKUP(B1928,辅助信息!E:I,3,FALSE)</f>
        <v>（华西简阳西城嘉苑）四川省成都市简阳市简城街道高屋村</v>
      </c>
      <c r="J1928" s="107" t="str">
        <f>VLOOKUP(B1928,辅助信息!E:I,4,FALSE)</f>
        <v>张瀚镭</v>
      </c>
      <c r="K1928" s="107">
        <f>VLOOKUP(J1928,辅助信息!H:I,2,FALSE)</f>
        <v>15884666220</v>
      </c>
      <c r="L1928" s="120" t="str">
        <f>VLOOKUP(B1928,辅助信息!E:J,6,FALSE)</f>
        <v>优先威钢发货,我方卸车,新老国标钢厂不加价可直发，因陕钢多次出现磅差，项目拒绝使用</v>
      </c>
      <c r="M1928" s="79">
        <v>45831</v>
      </c>
      <c r="O1928" s="49">
        <f ca="1" t="shared" si="123"/>
        <v>0</v>
      </c>
      <c r="P1928" s="49">
        <f ca="1" t="shared" si="124"/>
        <v>5</v>
      </c>
      <c r="Q1928" s="50" t="str">
        <f>VLOOKUP(B1928,辅助信息!E:M,9,FALSE)</f>
        <v>ZTWM-CDGS-XS-2024-0030-华西集采-简州大道</v>
      </c>
      <c r="R1928" s="50" t="str">
        <f>_xlfn._xlws.FILTER(辅助信息!D:D,辅助信息!E:E=B1928)</f>
        <v>华西简阳西城嘉苑</v>
      </c>
    </row>
    <row r="1929" hidden="1" spans="1:18">
      <c r="A1929" s="59"/>
      <c r="B1929" s="28" t="s">
        <v>81</v>
      </c>
      <c r="C1929" s="58">
        <v>45830</v>
      </c>
      <c r="D1929" s="107" t="str">
        <f>VLOOKUP(B1929,辅助信息!E:K,7,FALSE)</f>
        <v>JWDDCD2025060900080</v>
      </c>
      <c r="E1929" s="107" t="str">
        <f>VLOOKUP(F1929,辅助信息!A:B,2,FALSE)</f>
        <v>盘螺</v>
      </c>
      <c r="F1929" s="28" t="s">
        <v>26</v>
      </c>
      <c r="G1929" s="24">
        <v>27</v>
      </c>
      <c r="H1929" s="108" t="str">
        <f>_xlfn.XLOOKUP(C1929&amp;F1929&amp;I1929&amp;J1929,'[1]2025年已发货'!$F:$F&amp;'[1]2025年已发货'!$C:$C&amp;'[1]2025年已发货'!$G:$G&amp;'[1]2025年已发货'!$H:$H,'[1]2025年已发货'!$E:$E,"未发货")</f>
        <v>未发货</v>
      </c>
      <c r="I1929" s="107" t="str">
        <f>VLOOKUP(B1929,辅助信息!E:I,3,FALSE)</f>
        <v>（华西简阳西城嘉苑）四川省成都市简阳市简城街道高屋村</v>
      </c>
      <c r="J1929" s="107" t="str">
        <f>VLOOKUP(B1929,辅助信息!E:I,4,FALSE)</f>
        <v>张瀚镭</v>
      </c>
      <c r="K1929" s="107">
        <f>VLOOKUP(J1929,辅助信息!H:I,2,FALSE)</f>
        <v>15884666220</v>
      </c>
      <c r="L1929" s="120" t="str">
        <f>VLOOKUP(B1929,辅助信息!E:J,6,FALSE)</f>
        <v>优先威钢发货,我方卸车,新老国标钢厂不加价可直发，因陕钢多次出现磅差，项目拒绝使用</v>
      </c>
      <c r="M1929" s="79">
        <v>45831</v>
      </c>
      <c r="O1929" s="49">
        <f ca="1" t="shared" si="123"/>
        <v>0</v>
      </c>
      <c r="P1929" s="49">
        <f ca="1" t="shared" si="124"/>
        <v>5</v>
      </c>
      <c r="Q1929" s="50" t="str">
        <f>VLOOKUP(B1929,辅助信息!E:M,9,FALSE)</f>
        <v>ZTWM-CDGS-XS-2024-0030-华西集采-简州大道</v>
      </c>
      <c r="R1929" s="50" t="str">
        <f>_xlfn._xlws.FILTER(辅助信息!D:D,辅助信息!E:E=B1929)</f>
        <v>华西简阳西城嘉苑</v>
      </c>
    </row>
    <row r="1930" hidden="1" spans="1:18">
      <c r="A1930" s="59"/>
      <c r="B1930" s="28" t="s">
        <v>81</v>
      </c>
      <c r="C1930" s="58">
        <v>45830</v>
      </c>
      <c r="D1930" s="107" t="str">
        <f>VLOOKUP(B1930,辅助信息!E:K,7,FALSE)</f>
        <v>JWDDCD2025060900080</v>
      </c>
      <c r="E1930" s="107" t="str">
        <f>VLOOKUP(F1930,辅助信息!A:B,2,FALSE)</f>
        <v>螺纹钢</v>
      </c>
      <c r="F1930" s="28" t="s">
        <v>19</v>
      </c>
      <c r="G1930" s="24">
        <v>30</v>
      </c>
      <c r="H1930" s="108">
        <f>_xlfn.XLOOKUP(C1930&amp;F1930&amp;I1930&amp;J1930,'[1]2025年已发货'!$F:$F&amp;'[1]2025年已发货'!$C:$C&amp;'[1]2025年已发货'!$G:$G&amp;'[1]2025年已发货'!$H:$H,'[1]2025年已发货'!$E:$E,"未发货")</f>
        <v>30</v>
      </c>
      <c r="I1930" s="107" t="str">
        <f>VLOOKUP(B1930,辅助信息!E:I,3,FALSE)</f>
        <v>（华西简阳西城嘉苑）四川省成都市简阳市简城街道高屋村</v>
      </c>
      <c r="J1930" s="107" t="str">
        <f>VLOOKUP(B1930,辅助信息!E:I,4,FALSE)</f>
        <v>张瀚镭</v>
      </c>
      <c r="K1930" s="107">
        <f>VLOOKUP(J1930,辅助信息!H:I,2,FALSE)</f>
        <v>15884666220</v>
      </c>
      <c r="L1930" s="120" t="str">
        <f>VLOOKUP(B1930,辅助信息!E:J,6,FALSE)</f>
        <v>优先威钢发货,我方卸车,新老国标钢厂不加价可直发，因陕钢多次出现磅差，项目拒绝使用</v>
      </c>
      <c r="M1930" s="79">
        <v>45831</v>
      </c>
      <c r="O1930" s="49">
        <f ca="1" t="shared" si="123"/>
        <v>0</v>
      </c>
      <c r="P1930" s="49">
        <f ca="1" t="shared" si="124"/>
        <v>5</v>
      </c>
      <c r="Q1930" s="50" t="str">
        <f>VLOOKUP(B1930,辅助信息!E:M,9,FALSE)</f>
        <v>ZTWM-CDGS-XS-2024-0030-华西集采-简州大道</v>
      </c>
      <c r="R1930" s="50" t="str">
        <f>_xlfn._xlws.FILTER(辅助信息!D:D,辅助信息!E:E=B1930)</f>
        <v>华西简阳西城嘉苑</v>
      </c>
    </row>
    <row r="1931" hidden="1" spans="1:18">
      <c r="A1931" s="59"/>
      <c r="B1931" s="28" t="s">
        <v>81</v>
      </c>
      <c r="C1931" s="58">
        <v>45830</v>
      </c>
      <c r="D1931" s="107" t="str">
        <f>VLOOKUP(B1931,辅助信息!E:K,7,FALSE)</f>
        <v>JWDDCD2025060900080</v>
      </c>
      <c r="E1931" s="107" t="str">
        <f>VLOOKUP(F1931,辅助信息!A:B,2,FALSE)</f>
        <v>螺纹钢</v>
      </c>
      <c r="F1931" s="28" t="s">
        <v>32</v>
      </c>
      <c r="G1931" s="24">
        <v>52</v>
      </c>
      <c r="H1931" s="108">
        <f>_xlfn.XLOOKUP(C1931&amp;F1931&amp;I1931&amp;J1931,'[1]2025年已发货'!$F:$F&amp;'[1]2025年已发货'!$C:$C&amp;'[1]2025年已发货'!$G:$G&amp;'[1]2025年已发货'!$H:$H,'[1]2025年已发货'!$E:$E,"未发货")</f>
        <v>30</v>
      </c>
      <c r="I1931" s="107" t="str">
        <f>VLOOKUP(B1931,辅助信息!E:I,3,FALSE)</f>
        <v>（华西简阳西城嘉苑）四川省成都市简阳市简城街道高屋村</v>
      </c>
      <c r="J1931" s="107" t="str">
        <f>VLOOKUP(B1931,辅助信息!E:I,4,FALSE)</f>
        <v>张瀚镭</v>
      </c>
      <c r="K1931" s="107">
        <f>VLOOKUP(J1931,辅助信息!H:I,2,FALSE)</f>
        <v>15884666220</v>
      </c>
      <c r="L1931" s="120" t="str">
        <f>VLOOKUP(B1931,辅助信息!E:J,6,FALSE)</f>
        <v>优先威钢发货,我方卸车,新老国标钢厂不加价可直发，因陕钢多次出现磅差，项目拒绝使用</v>
      </c>
      <c r="M1931" s="79">
        <v>45831</v>
      </c>
      <c r="O1931" s="49">
        <f ca="1" t="shared" si="123"/>
        <v>0</v>
      </c>
      <c r="P1931" s="49">
        <f ca="1" t="shared" si="124"/>
        <v>5</v>
      </c>
      <c r="Q1931" s="50" t="str">
        <f>VLOOKUP(B1931,辅助信息!E:M,9,FALSE)</f>
        <v>ZTWM-CDGS-XS-2024-0030-华西集采-简州大道</v>
      </c>
      <c r="R1931" s="50" t="str">
        <f>_xlfn._xlws.FILTER(辅助信息!D:D,辅助信息!E:E=B1931)</f>
        <v>华西简阳西城嘉苑</v>
      </c>
    </row>
    <row r="1932" hidden="1" spans="1:18">
      <c r="A1932" s="59"/>
      <c r="B1932" s="28" t="s">
        <v>81</v>
      </c>
      <c r="C1932" s="58">
        <v>45830</v>
      </c>
      <c r="D1932" s="107" t="str">
        <f>VLOOKUP(B1932,辅助信息!E:K,7,FALSE)</f>
        <v>JWDDCD2025060900080</v>
      </c>
      <c r="E1932" s="107" t="str">
        <f>VLOOKUP(F1932,辅助信息!A:B,2,FALSE)</f>
        <v>螺纹钢</v>
      </c>
      <c r="F1932" s="28" t="s">
        <v>30</v>
      </c>
      <c r="G1932" s="24">
        <v>2.5</v>
      </c>
      <c r="H1932" s="108">
        <f>_xlfn.XLOOKUP(C1932&amp;F1932&amp;I1932&amp;J1932,'[1]2025年已发货'!$F:$F&amp;'[1]2025年已发货'!$C:$C&amp;'[1]2025年已发货'!$G:$G&amp;'[1]2025年已发货'!$H:$H,'[1]2025年已发货'!$E:$E,"未发货")</f>
        <v>3</v>
      </c>
      <c r="I1932" s="107" t="str">
        <f>VLOOKUP(B1932,辅助信息!E:I,3,FALSE)</f>
        <v>（华西简阳西城嘉苑）四川省成都市简阳市简城街道高屋村</v>
      </c>
      <c r="J1932" s="107" t="str">
        <f>VLOOKUP(B1932,辅助信息!E:I,4,FALSE)</f>
        <v>张瀚镭</v>
      </c>
      <c r="K1932" s="107">
        <f>VLOOKUP(J1932,辅助信息!H:I,2,FALSE)</f>
        <v>15884666220</v>
      </c>
      <c r="L1932" s="120" t="str">
        <f>VLOOKUP(B1932,辅助信息!E:J,6,FALSE)</f>
        <v>优先威钢发货,我方卸车,新老国标钢厂不加价可直发，因陕钢多次出现磅差，项目拒绝使用</v>
      </c>
      <c r="M1932" s="79">
        <v>45831</v>
      </c>
      <c r="O1932" s="49">
        <f ca="1" t="shared" si="123"/>
        <v>0</v>
      </c>
      <c r="P1932" s="49">
        <f ca="1" t="shared" si="124"/>
        <v>5</v>
      </c>
      <c r="Q1932" s="50" t="str">
        <f>VLOOKUP(B1932,辅助信息!E:M,9,FALSE)</f>
        <v>ZTWM-CDGS-XS-2024-0030-华西集采-简州大道</v>
      </c>
      <c r="R1932" s="50" t="str">
        <f>_xlfn._xlws.FILTER(辅助信息!D:D,辅助信息!E:E=B1932)</f>
        <v>华西简阳西城嘉苑</v>
      </c>
    </row>
    <row r="1933" hidden="1" spans="1:18">
      <c r="A1933" s="59"/>
      <c r="B1933" s="28" t="s">
        <v>81</v>
      </c>
      <c r="C1933" s="58">
        <v>45830</v>
      </c>
      <c r="D1933" s="107" t="str">
        <f>VLOOKUP(B1933,辅助信息!E:K,7,FALSE)</f>
        <v>JWDDCD2025060900080</v>
      </c>
      <c r="E1933" s="107" t="str">
        <f>VLOOKUP(F1933,辅助信息!A:B,2,FALSE)</f>
        <v>螺纹钢</v>
      </c>
      <c r="F1933" s="28" t="s">
        <v>33</v>
      </c>
      <c r="G1933" s="24">
        <v>30</v>
      </c>
      <c r="H1933" s="108" t="str">
        <f>_xlfn.XLOOKUP(C1933&amp;F1933&amp;I1933&amp;J1933,'[1]2025年已发货'!$F:$F&amp;'[1]2025年已发货'!$C:$C&amp;'[1]2025年已发货'!$G:$G&amp;'[1]2025年已发货'!$H:$H,'[1]2025年已发货'!$E:$E,"未发货")</f>
        <v>未发货</v>
      </c>
      <c r="I1933" s="107" t="str">
        <f>VLOOKUP(B1933,辅助信息!E:I,3,FALSE)</f>
        <v>（华西简阳西城嘉苑）四川省成都市简阳市简城街道高屋村</v>
      </c>
      <c r="J1933" s="107" t="str">
        <f>VLOOKUP(B1933,辅助信息!E:I,4,FALSE)</f>
        <v>张瀚镭</v>
      </c>
      <c r="K1933" s="107">
        <f>VLOOKUP(J1933,辅助信息!H:I,2,FALSE)</f>
        <v>15884666220</v>
      </c>
      <c r="L1933" s="120" t="str">
        <f>VLOOKUP(B1933,辅助信息!E:J,6,FALSE)</f>
        <v>优先威钢发货,我方卸车,新老国标钢厂不加价可直发，因陕钢多次出现磅差，项目拒绝使用</v>
      </c>
      <c r="M1933" s="79">
        <v>45831</v>
      </c>
      <c r="O1933" s="49">
        <f ca="1" t="shared" si="123"/>
        <v>0</v>
      </c>
      <c r="P1933" s="49">
        <f ca="1" t="shared" si="124"/>
        <v>5</v>
      </c>
      <c r="Q1933" s="50" t="str">
        <f>VLOOKUP(B1933,辅助信息!E:M,9,FALSE)</f>
        <v>ZTWM-CDGS-XS-2024-0030-华西集采-简州大道</v>
      </c>
      <c r="R1933" s="50" t="str">
        <f>_xlfn._xlws.FILTER(辅助信息!D:D,辅助信息!E:E=B1933)</f>
        <v>华西简阳西城嘉苑</v>
      </c>
    </row>
    <row r="1934" hidden="1" spans="1:18">
      <c r="A1934" s="59"/>
      <c r="B1934" s="28" t="s">
        <v>81</v>
      </c>
      <c r="C1934" s="58">
        <v>45830</v>
      </c>
      <c r="D1934" s="107" t="str">
        <f>VLOOKUP(B1934,辅助信息!E:K,7,FALSE)</f>
        <v>JWDDCD2025060900080</v>
      </c>
      <c r="E1934" s="107" t="str">
        <f>VLOOKUP(F1934,辅助信息!A:B,2,FALSE)</f>
        <v>螺纹钢</v>
      </c>
      <c r="F1934" s="28" t="s">
        <v>28</v>
      </c>
      <c r="G1934" s="24">
        <v>5</v>
      </c>
      <c r="H1934" s="108">
        <f>_xlfn.XLOOKUP(C1934&amp;F1934&amp;I1934&amp;J1934,'[1]2025年已发货'!$F:$F&amp;'[1]2025年已发货'!$C:$C&amp;'[1]2025年已发货'!$G:$G&amp;'[1]2025年已发货'!$H:$H,'[1]2025年已发货'!$E:$E,"未发货")</f>
        <v>6</v>
      </c>
      <c r="I1934" s="107" t="str">
        <f>VLOOKUP(B1934,辅助信息!E:I,3,FALSE)</f>
        <v>（华西简阳西城嘉苑）四川省成都市简阳市简城街道高屋村</v>
      </c>
      <c r="J1934" s="107" t="str">
        <f>VLOOKUP(B1934,辅助信息!E:I,4,FALSE)</f>
        <v>张瀚镭</v>
      </c>
      <c r="K1934" s="107">
        <f>VLOOKUP(J1934,辅助信息!H:I,2,FALSE)</f>
        <v>15884666220</v>
      </c>
      <c r="L1934" s="120" t="str">
        <f>VLOOKUP(B1934,辅助信息!E:J,6,FALSE)</f>
        <v>优先威钢发货,我方卸车,新老国标钢厂不加价可直发，因陕钢多次出现磅差，项目拒绝使用</v>
      </c>
      <c r="M1934" s="79">
        <v>45831</v>
      </c>
      <c r="O1934" s="49">
        <f ca="1" t="shared" si="123"/>
        <v>0</v>
      </c>
      <c r="P1934" s="49">
        <f ca="1" t="shared" si="124"/>
        <v>5</v>
      </c>
      <c r="Q1934" s="50" t="str">
        <f>VLOOKUP(B1934,辅助信息!E:M,9,FALSE)</f>
        <v>ZTWM-CDGS-XS-2024-0030-华西集采-简州大道</v>
      </c>
      <c r="R1934" s="50" t="str">
        <f>_xlfn._xlws.FILTER(辅助信息!D:D,辅助信息!E:E=B1934)</f>
        <v>华西简阳西城嘉苑</v>
      </c>
    </row>
    <row r="1935" hidden="1" spans="1:18">
      <c r="A1935" s="59"/>
      <c r="B1935" s="28" t="s">
        <v>81</v>
      </c>
      <c r="C1935" s="58">
        <v>45830</v>
      </c>
      <c r="D1935" s="107" t="str">
        <f>VLOOKUP(B1935,辅助信息!E:K,7,FALSE)</f>
        <v>JWDDCD2025060900080</v>
      </c>
      <c r="E1935" s="107" t="str">
        <f>VLOOKUP(F1935,辅助信息!A:B,2,FALSE)</f>
        <v>螺纹钢</v>
      </c>
      <c r="F1935" s="28" t="s">
        <v>18</v>
      </c>
      <c r="G1935" s="24">
        <v>6</v>
      </c>
      <c r="H1935" s="108" t="str">
        <f>_xlfn.XLOOKUP(C1935&amp;F1935&amp;I1935&amp;J1935,'[1]2025年已发货'!$F:$F&amp;'[1]2025年已发货'!$C:$C&amp;'[1]2025年已发货'!$G:$G&amp;'[1]2025年已发货'!$H:$H,'[1]2025年已发货'!$E:$E,"未发货")</f>
        <v>未发货</v>
      </c>
      <c r="I1935" s="107" t="str">
        <f>VLOOKUP(B1935,辅助信息!E:I,3,FALSE)</f>
        <v>（华西简阳西城嘉苑）四川省成都市简阳市简城街道高屋村</v>
      </c>
      <c r="J1935" s="107" t="str">
        <f>VLOOKUP(B1935,辅助信息!E:I,4,FALSE)</f>
        <v>张瀚镭</v>
      </c>
      <c r="K1935" s="107">
        <f>VLOOKUP(J1935,辅助信息!H:I,2,FALSE)</f>
        <v>15884666220</v>
      </c>
      <c r="L1935" s="120" t="str">
        <f>VLOOKUP(B1935,辅助信息!E:J,6,FALSE)</f>
        <v>优先威钢发货,我方卸车,新老国标钢厂不加价可直发，因陕钢多次出现磅差，项目拒绝使用</v>
      </c>
      <c r="M1935" s="79">
        <v>45831</v>
      </c>
      <c r="O1935" s="49">
        <f ca="1" t="shared" si="123"/>
        <v>0</v>
      </c>
      <c r="P1935" s="49">
        <f ca="1" t="shared" si="124"/>
        <v>5</v>
      </c>
      <c r="Q1935" s="50" t="str">
        <f>VLOOKUP(B1935,辅助信息!E:M,9,FALSE)</f>
        <v>ZTWM-CDGS-XS-2024-0030-华西集采-简州大道</v>
      </c>
      <c r="R1935" s="50" t="str">
        <f>_xlfn._xlws.FILTER(辅助信息!D:D,辅助信息!E:E=B1935)</f>
        <v>华西简阳西城嘉苑</v>
      </c>
    </row>
    <row r="1936" hidden="1" spans="2:18">
      <c r="B1936" s="28" t="s">
        <v>47</v>
      </c>
      <c r="C1936" s="58">
        <v>45828</v>
      </c>
      <c r="D1936" s="107" t="str">
        <f>VLOOKUP(B1936,辅助信息!E:K,7,FALSE)</f>
        <v>JWDDCD2025052800131</v>
      </c>
      <c r="E1936" s="107" t="str">
        <f>VLOOKUP(F1936,辅助信息!A:B,2,FALSE)</f>
        <v>盘螺</v>
      </c>
      <c r="F1936" s="28" t="s">
        <v>40</v>
      </c>
      <c r="G1936" s="24">
        <v>23</v>
      </c>
      <c r="H1936" s="108">
        <f>_xlfn.XLOOKUP(C1936&amp;F1936&amp;I1936&amp;J1936,'[1]2025年已发货'!$F:$F&amp;'[1]2025年已发货'!$C:$C&amp;'[1]2025年已发货'!$G:$G&amp;'[1]2025年已发货'!$H:$H,'[1]2025年已发货'!$E:$E,"未发货")</f>
        <v>23</v>
      </c>
      <c r="I1936" s="107" t="str">
        <f>VLOOKUP(B1936,辅助信息!E:I,3,FALSE)</f>
        <v>（商投建工达州中医药科技园-1工区）达州市通川区达州中医药职业学院犀牛大道北段</v>
      </c>
      <c r="J1936" s="107" t="str">
        <f>VLOOKUP(B1936,辅助信息!E:I,4,FALSE)</f>
        <v>程黄刚</v>
      </c>
      <c r="K1936" s="107">
        <f>VLOOKUP(J1936,辅助信息!H:I,2,FALSE)</f>
        <v>15108211617</v>
      </c>
      <c r="L1936" s="120" t="str">
        <f>VLOOKUP(B1936,辅助信息!E:J,6,FALSE)</f>
        <v>控制炉批号！多了现场不收！,优先安排达钢,提前联系到场规格及数量</v>
      </c>
      <c r="M1936" s="79">
        <v>45830</v>
      </c>
      <c r="O1936" s="49">
        <f ca="1" t="shared" si="123"/>
        <v>0</v>
      </c>
      <c r="P1936" s="49">
        <f ca="1" t="shared" si="124"/>
        <v>6</v>
      </c>
      <c r="Q1936" s="50" t="str">
        <f>VLOOKUP(B1936,辅助信息!E:M,9,FALSE)</f>
        <v>ZTWM-CDGS-XS-2024-0134-商投建工达州中医药科技成果示范园项目</v>
      </c>
      <c r="R1936" s="50" t="str">
        <f>_xlfn._xlws.FILTER(辅助信息!D:D,辅助信息!E:E=B1936)</f>
        <v>商投建工达州中医药科技园</v>
      </c>
    </row>
    <row r="1937" hidden="1" spans="2:18">
      <c r="B1937" s="28" t="s">
        <v>47</v>
      </c>
      <c r="C1937" s="58">
        <v>45828</v>
      </c>
      <c r="D1937" s="107" t="str">
        <f>VLOOKUP(B1937,辅助信息!E:K,7,FALSE)</f>
        <v>JWDDCD2025052800131</v>
      </c>
      <c r="E1937" s="107" t="str">
        <f>VLOOKUP(F1937,辅助信息!A:B,2,FALSE)</f>
        <v>盘螺</v>
      </c>
      <c r="F1937" s="28" t="s">
        <v>41</v>
      </c>
      <c r="G1937" s="24">
        <v>15</v>
      </c>
      <c r="H1937" s="108">
        <f>_xlfn.XLOOKUP(C1937&amp;F1937&amp;I1937&amp;J1937,'[1]2025年已发货'!$F:$F&amp;'[1]2025年已发货'!$C:$C&amp;'[1]2025年已发货'!$G:$G&amp;'[1]2025年已发货'!$H:$H,'[1]2025年已发货'!$E:$E,"未发货")</f>
        <v>15</v>
      </c>
      <c r="I1937" s="107" t="str">
        <f>VLOOKUP(B1937,辅助信息!E:I,3,FALSE)</f>
        <v>（商投建工达州中医药科技园-1工区）达州市通川区达州中医药职业学院犀牛大道北段</v>
      </c>
      <c r="J1937" s="107" t="str">
        <f>VLOOKUP(B1937,辅助信息!E:I,4,FALSE)</f>
        <v>程黄刚</v>
      </c>
      <c r="K1937" s="107">
        <f>VLOOKUP(J1937,辅助信息!H:I,2,FALSE)</f>
        <v>15108211617</v>
      </c>
      <c r="L1937" s="120" t="str">
        <f>VLOOKUP(B1937,辅助信息!E:J,6,FALSE)</f>
        <v>控制炉批号！多了现场不收！,优先安排达钢,提前联系到场规格及数量</v>
      </c>
      <c r="M1937" s="79">
        <v>45830</v>
      </c>
      <c r="O1937" s="49">
        <f ca="1" t="shared" si="123"/>
        <v>0</v>
      </c>
      <c r="P1937" s="49">
        <f ca="1" t="shared" si="124"/>
        <v>6</v>
      </c>
      <c r="Q1937" s="50" t="str">
        <f>VLOOKUP(B1937,辅助信息!E:M,9,FALSE)</f>
        <v>ZTWM-CDGS-XS-2024-0134-商投建工达州中医药科技成果示范园项目</v>
      </c>
      <c r="R1937" s="50" t="str">
        <f>_xlfn._xlws.FILTER(辅助信息!D:D,辅助信息!E:E=B1937)</f>
        <v>商投建工达州中医药科技园</v>
      </c>
    </row>
    <row r="1938" hidden="1" spans="2:18">
      <c r="B1938" s="28" t="s">
        <v>47</v>
      </c>
      <c r="C1938" s="58">
        <v>45828</v>
      </c>
      <c r="D1938" s="107" t="str">
        <f>VLOOKUP(B1938,辅助信息!E:K,7,FALSE)</f>
        <v>JWDDCD2025052800131</v>
      </c>
      <c r="E1938" s="107" t="str">
        <f>VLOOKUP(F1938,辅助信息!A:B,2,FALSE)</f>
        <v>螺纹钢</v>
      </c>
      <c r="F1938" s="28" t="s">
        <v>30</v>
      </c>
      <c r="G1938" s="24">
        <v>12</v>
      </c>
      <c r="H1938" s="108">
        <f>_xlfn.XLOOKUP(C1938&amp;F1938&amp;I1938&amp;J1938,'[1]2025年已发货'!$F:$F&amp;'[1]2025年已发货'!$C:$C&amp;'[1]2025年已发货'!$G:$G&amp;'[1]2025年已发货'!$H:$H,'[1]2025年已发货'!$E:$E,"未发货")</f>
        <v>12</v>
      </c>
      <c r="I1938" s="107" t="str">
        <f>VLOOKUP(B1938,辅助信息!E:I,3,FALSE)</f>
        <v>（商投建工达州中医药科技园-1工区）达州市通川区达州中医药职业学院犀牛大道北段</v>
      </c>
      <c r="J1938" s="107" t="str">
        <f>VLOOKUP(B1938,辅助信息!E:I,4,FALSE)</f>
        <v>程黄刚</v>
      </c>
      <c r="K1938" s="107">
        <f>VLOOKUP(J1938,辅助信息!H:I,2,FALSE)</f>
        <v>15108211617</v>
      </c>
      <c r="L1938" s="120" t="str">
        <f>VLOOKUP(B1938,辅助信息!E:J,6,FALSE)</f>
        <v>控制炉批号！多了现场不收！,优先安排达钢,提前联系到场规格及数量</v>
      </c>
      <c r="M1938" s="79">
        <v>45830</v>
      </c>
      <c r="O1938" s="49">
        <f ca="1" t="shared" si="123"/>
        <v>0</v>
      </c>
      <c r="P1938" s="49">
        <f ca="1" t="shared" si="124"/>
        <v>6</v>
      </c>
      <c r="Q1938" s="50" t="str">
        <f>VLOOKUP(B1938,辅助信息!E:M,9,FALSE)</f>
        <v>ZTWM-CDGS-XS-2024-0134-商投建工达州中医药科技成果示范园项目</v>
      </c>
      <c r="R1938" s="50" t="str">
        <f>_xlfn._xlws.FILTER(辅助信息!D:D,辅助信息!E:E=B1938)</f>
        <v>商投建工达州中医药科技园</v>
      </c>
    </row>
    <row r="1939" hidden="1" spans="2:18">
      <c r="B1939" s="28" t="s">
        <v>47</v>
      </c>
      <c r="C1939" s="58">
        <v>45828</v>
      </c>
      <c r="D1939" s="107" t="str">
        <f>VLOOKUP(B1939,辅助信息!E:K,7,FALSE)</f>
        <v>JWDDCD2025052800131</v>
      </c>
      <c r="E1939" s="107" t="str">
        <f>VLOOKUP(F1939,辅助信息!A:B,2,FALSE)</f>
        <v>螺纹钢</v>
      </c>
      <c r="F1939" s="28" t="s">
        <v>33</v>
      </c>
      <c r="G1939" s="24">
        <v>6</v>
      </c>
      <c r="H1939" s="108">
        <f>_xlfn.XLOOKUP(C1939&amp;F1939&amp;I1939&amp;J1939,'[1]2025年已发货'!$F:$F&amp;'[1]2025年已发货'!$C:$C&amp;'[1]2025年已发货'!$G:$G&amp;'[1]2025年已发货'!$H:$H,'[1]2025年已发货'!$E:$E,"未发货")</f>
        <v>6</v>
      </c>
      <c r="I1939" s="107" t="str">
        <f>VLOOKUP(B1939,辅助信息!E:I,3,FALSE)</f>
        <v>（商投建工达州中医药科技园-1工区）达州市通川区达州中医药职业学院犀牛大道北段</v>
      </c>
      <c r="J1939" s="107" t="str">
        <f>VLOOKUP(B1939,辅助信息!E:I,4,FALSE)</f>
        <v>程黄刚</v>
      </c>
      <c r="K1939" s="107">
        <f>VLOOKUP(J1939,辅助信息!H:I,2,FALSE)</f>
        <v>15108211617</v>
      </c>
      <c r="L1939" s="120" t="str">
        <f>VLOOKUP(B1939,辅助信息!E:J,6,FALSE)</f>
        <v>控制炉批号！多了现场不收！,优先安排达钢,提前联系到场规格及数量</v>
      </c>
      <c r="M1939" s="79">
        <v>45830</v>
      </c>
      <c r="O1939" s="49">
        <f ca="1" t="shared" si="123"/>
        <v>0</v>
      </c>
      <c r="P1939" s="49">
        <f ca="1" t="shared" si="124"/>
        <v>6</v>
      </c>
      <c r="Q1939" s="50" t="str">
        <f>VLOOKUP(B1939,辅助信息!E:M,9,FALSE)</f>
        <v>ZTWM-CDGS-XS-2024-0134-商投建工达州中医药科技成果示范园项目</v>
      </c>
      <c r="R1939" s="50" t="str">
        <f>_xlfn._xlws.FILTER(辅助信息!D:D,辅助信息!E:E=B1939)</f>
        <v>商投建工达州中医药科技园</v>
      </c>
    </row>
    <row r="1940" hidden="1" spans="2:18">
      <c r="B1940" s="28" t="s">
        <v>56</v>
      </c>
      <c r="C1940" s="58">
        <v>45830</v>
      </c>
      <c r="D1940" s="107" t="str">
        <f>VLOOKUP(B1940,辅助信息!E:K,7,FALSE)</f>
        <v>JWDDCD2025052800131</v>
      </c>
      <c r="E1940" s="107" t="str">
        <f>VLOOKUP(F1940,辅助信息!A:B,2,FALSE)</f>
        <v>盘螺</v>
      </c>
      <c r="F1940" s="28" t="s">
        <v>40</v>
      </c>
      <c r="G1940" s="24">
        <v>35</v>
      </c>
      <c r="H1940" s="108">
        <f>_xlfn.XLOOKUP(C1940&amp;F1940&amp;I1940&amp;J1940,'[1]2025年已发货'!$F:$F&amp;'[1]2025年已发货'!$C:$C&amp;'[1]2025年已发货'!$G:$G&amp;'[1]2025年已发货'!$H:$H,'[1]2025年已发货'!$E:$E,"未发货")</f>
        <v>35</v>
      </c>
      <c r="I1940" s="107" t="str">
        <f>VLOOKUP(B1940,辅助信息!E:I,3,FALSE)</f>
        <v>（商投建工达州中医药科技园-4工区-7号楼）达州市通川区达州中医药职业学院犀牛大道北段</v>
      </c>
      <c r="J1940" s="107" t="str">
        <f>VLOOKUP(B1940,辅助信息!E:I,4,FALSE)</f>
        <v>张扬</v>
      </c>
      <c r="K1940" s="107">
        <f>VLOOKUP(J1940,辅助信息!H:I,2,FALSE)</f>
        <v>18381904567</v>
      </c>
      <c r="L1940" s="120" t="str">
        <f>VLOOKUP(B1940,辅助信息!E:J,6,FALSE)</f>
        <v>控制炉批号！多了现场不收！,优先安排达钢,提前联系到场规格及数量</v>
      </c>
      <c r="M1940" s="79">
        <v>45831</v>
      </c>
      <c r="O1940" s="49">
        <f ca="1" t="shared" si="123"/>
        <v>0</v>
      </c>
      <c r="P1940" s="49">
        <f ca="1" t="shared" si="124"/>
        <v>5</v>
      </c>
      <c r="Q1940" s="50" t="str">
        <f>VLOOKUP(B1940,辅助信息!E:M,9,FALSE)</f>
        <v>ZTWM-CDGS-XS-2024-0134-商投建工达州中医药科技成果示范园项目</v>
      </c>
      <c r="R1940" s="50" t="str">
        <f>_xlfn._xlws.FILTER(辅助信息!D:D,辅助信息!E:E=B1940)</f>
        <v>商投建工达州中医药科技园</v>
      </c>
    </row>
    <row r="1941" hidden="1" spans="2:18">
      <c r="B1941" s="28" t="s">
        <v>31</v>
      </c>
      <c r="C1941" s="58">
        <v>45830</v>
      </c>
      <c r="D1941" s="107" t="str">
        <f>VLOOKUP(B1941,辅助信息!E:K,7,FALSE)</f>
        <v>JWDDCD2024121000136</v>
      </c>
      <c r="E1941" s="107" t="str">
        <f>VLOOKUP(F1941,辅助信息!A:B,2,FALSE)</f>
        <v>螺纹钢</v>
      </c>
      <c r="F1941" s="28" t="s">
        <v>58</v>
      </c>
      <c r="G1941" s="24">
        <v>8</v>
      </c>
      <c r="H1941" s="108">
        <f>_xlfn.XLOOKUP(C1941&amp;F1941&amp;I1941&amp;J1941,'[1]2025年已发货'!$F:$F&amp;'[1]2025年已发货'!$C:$C&amp;'[1]2025年已发货'!$G:$G&amp;'[1]2025年已发货'!$H:$H,'[1]2025年已发货'!$E:$E,"未发货")</f>
        <v>8</v>
      </c>
      <c r="I1941" s="107" t="str">
        <f>VLOOKUP(B1941,辅助信息!E:I,3,FALSE)</f>
        <v>（四川商建-射洪城乡一体化项目）遂宁市射洪市忠新幼儿园北侧约220米新溪小区</v>
      </c>
      <c r="J1941" s="107" t="str">
        <f>VLOOKUP(B1941,辅助信息!E:I,4,FALSE)</f>
        <v>柏子刚</v>
      </c>
      <c r="K1941" s="107">
        <f>VLOOKUP(J1941,辅助信息!H:I,2,FALSE)</f>
        <v>15692885305</v>
      </c>
      <c r="L1941" s="120" t="str">
        <f>VLOOKUP(B1941,辅助信息!E:J,6,FALSE)</f>
        <v>提前联系到场规格及数量</v>
      </c>
      <c r="M1941" s="79">
        <v>45831</v>
      </c>
      <c r="O1941" s="49">
        <f ca="1" t="shared" ref="O1941:O1953" si="125">IF(OR(M1941="",N1941&lt;&gt;""),"",MAX(M1941-TODAY(),0))</f>
        <v>0</v>
      </c>
      <c r="P1941" s="49">
        <f ca="1" t="shared" ref="P1941:P1953" si="126">IF(M1941="","",IF(N1941&lt;&gt;"",MAX(N1941-M1941,0),IF(TODAY()&gt;M1941,TODAY()-M1941,0)))</f>
        <v>5</v>
      </c>
      <c r="Q1941" s="50" t="str">
        <f>VLOOKUP(B1941,辅助信息!E:M,9,FALSE)</f>
        <v>ZTWM-CDGS-XS-2024-0179-四川商投-射洪城乡一体化建设项目</v>
      </c>
      <c r="R1941" s="50" t="str">
        <f>_xlfn._xlws.FILTER(辅助信息!D:D,辅助信息!E:E=B1941)</f>
        <v>四川商建
射洪城乡一体化项目</v>
      </c>
    </row>
    <row r="1942" hidden="1" spans="2:18">
      <c r="B1942" s="28" t="s">
        <v>31</v>
      </c>
      <c r="C1942" s="58">
        <v>45830</v>
      </c>
      <c r="D1942" s="107" t="str">
        <f>VLOOKUP(B1942,辅助信息!E:K,7,FALSE)</f>
        <v>JWDDCD2024121000136</v>
      </c>
      <c r="E1942" s="107" t="str">
        <f>VLOOKUP(F1942,辅助信息!A:B,2,FALSE)</f>
        <v>螺纹钢</v>
      </c>
      <c r="F1942" s="28" t="s">
        <v>46</v>
      </c>
      <c r="G1942" s="24">
        <v>5</v>
      </c>
      <c r="H1942" s="108">
        <f>_xlfn.XLOOKUP(C1942&amp;F1942&amp;I1942&amp;J1942,'[1]2025年已发货'!$F:$F&amp;'[1]2025年已发货'!$C:$C&amp;'[1]2025年已发货'!$G:$G&amp;'[1]2025年已发货'!$H:$H,'[1]2025年已发货'!$E:$E,"未发货")</f>
        <v>5</v>
      </c>
      <c r="I1942" s="107" t="str">
        <f>VLOOKUP(B1942,辅助信息!E:I,3,FALSE)</f>
        <v>（四川商建-射洪城乡一体化项目）遂宁市射洪市忠新幼儿园北侧约220米新溪小区</v>
      </c>
      <c r="J1942" s="107" t="str">
        <f>VLOOKUP(B1942,辅助信息!E:I,4,FALSE)</f>
        <v>柏子刚</v>
      </c>
      <c r="K1942" s="107">
        <f>VLOOKUP(J1942,辅助信息!H:I,2,FALSE)</f>
        <v>15692885305</v>
      </c>
      <c r="L1942" s="120" t="str">
        <f>VLOOKUP(B1942,辅助信息!E:J,6,FALSE)</f>
        <v>提前联系到场规格及数量</v>
      </c>
      <c r="M1942" s="79">
        <v>45831</v>
      </c>
      <c r="O1942" s="49">
        <f ca="1" t="shared" si="125"/>
        <v>0</v>
      </c>
      <c r="P1942" s="49">
        <f ca="1" t="shared" si="126"/>
        <v>5</v>
      </c>
      <c r="Q1942" s="50" t="str">
        <f>VLOOKUP(B1942,辅助信息!E:M,9,FALSE)</f>
        <v>ZTWM-CDGS-XS-2024-0179-四川商投-射洪城乡一体化建设项目</v>
      </c>
      <c r="R1942" s="50" t="str">
        <f>_xlfn._xlws.FILTER(辅助信息!D:D,辅助信息!E:E=B1942)</f>
        <v>四川商建
射洪城乡一体化项目</v>
      </c>
    </row>
    <row r="1943" hidden="1" spans="2:18">
      <c r="B1943" s="28" t="s">
        <v>31</v>
      </c>
      <c r="C1943" s="58">
        <v>45830</v>
      </c>
      <c r="D1943" s="107" t="str">
        <f>VLOOKUP(B1943,辅助信息!E:K,7,FALSE)</f>
        <v>JWDDCD2024121000136</v>
      </c>
      <c r="E1943" s="107" t="str">
        <f>VLOOKUP(F1943,辅助信息!A:B,2,FALSE)</f>
        <v>螺纹钢</v>
      </c>
      <c r="F1943" s="28" t="s">
        <v>22</v>
      </c>
      <c r="G1943" s="24">
        <v>22</v>
      </c>
      <c r="H1943" s="108">
        <f>_xlfn.XLOOKUP(C1943&amp;F1943&amp;I1943&amp;J1943,'[1]2025年已发货'!$F:$F&amp;'[1]2025年已发货'!$C:$C&amp;'[1]2025年已发货'!$G:$G&amp;'[1]2025年已发货'!$H:$H,'[1]2025年已发货'!$E:$E,"未发货")</f>
        <v>22</v>
      </c>
      <c r="I1943" s="107" t="str">
        <f>VLOOKUP(B1943,辅助信息!E:I,3,FALSE)</f>
        <v>（四川商建-射洪城乡一体化项目）遂宁市射洪市忠新幼儿园北侧约220米新溪小区</v>
      </c>
      <c r="J1943" s="107" t="str">
        <f>VLOOKUP(B1943,辅助信息!E:I,4,FALSE)</f>
        <v>柏子刚</v>
      </c>
      <c r="K1943" s="107">
        <f>VLOOKUP(J1943,辅助信息!H:I,2,FALSE)</f>
        <v>15692885305</v>
      </c>
      <c r="L1943" s="120" t="str">
        <f>VLOOKUP(B1943,辅助信息!E:J,6,FALSE)</f>
        <v>提前联系到场规格及数量</v>
      </c>
      <c r="M1943" s="79">
        <v>45831</v>
      </c>
      <c r="O1943" s="49">
        <f ca="1" t="shared" si="125"/>
        <v>0</v>
      </c>
      <c r="P1943" s="49">
        <f ca="1" t="shared" si="126"/>
        <v>5</v>
      </c>
      <c r="Q1943" s="50" t="str">
        <f>VLOOKUP(B1943,辅助信息!E:M,9,FALSE)</f>
        <v>ZTWM-CDGS-XS-2024-0179-四川商投-射洪城乡一体化建设项目</v>
      </c>
      <c r="R1943" s="50" t="str">
        <f>_xlfn._xlws.FILTER(辅助信息!D:D,辅助信息!E:E=B1943)</f>
        <v>四川商建
射洪城乡一体化项目</v>
      </c>
    </row>
    <row r="1944" hidden="1" spans="2:17">
      <c r="B1944" s="28" t="s">
        <v>176</v>
      </c>
      <c r="C1944" s="58">
        <v>45832</v>
      </c>
      <c r="D1944" s="107" t="str">
        <f>VLOOKUP(B1944,辅助信息!E:K,7,FALSE)</f>
        <v>JWDDCD2025062200016</v>
      </c>
      <c r="E1944" s="107" t="str">
        <f>VLOOKUP(F1944,辅助信息!A:B,2,FALSE)</f>
        <v>高线</v>
      </c>
      <c r="F1944" s="28" t="s">
        <v>53</v>
      </c>
      <c r="G1944" s="24">
        <v>2.5</v>
      </c>
      <c r="H1944" s="108" t="str">
        <f>_xlfn.XLOOKUP(C1944&amp;F1944&amp;I1944&amp;J1944,'[1]2025年已发货'!$F:$F&amp;'[1]2025年已发货'!$C:$C&amp;'[1]2025年已发货'!$G:$G&amp;'[1]2025年已发货'!$H:$H,'[1]2025年已发货'!$E:$E,"未发货")</f>
        <v>未发货</v>
      </c>
      <c r="I1944" s="107" t="str">
        <f>VLOOKUP(B1944,辅助信息!E:I,3,FALSE)</f>
        <v>(武汉电气化局成达万高铁强电项目-渠县)四川省达州市渠县渠北镇雷家湾渠县北站旁</v>
      </c>
      <c r="J1944" s="107" t="str">
        <f>VLOOKUP(B1944,辅助信息!E:I,4,FALSE)</f>
        <v>刘频</v>
      </c>
      <c r="K1944" s="107">
        <f>VLOOKUP(J1944,辅助信息!H:I,2,FALSE)</f>
        <v>18779627939</v>
      </c>
      <c r="L1944" s="120" t="str">
        <f>VLOOKUP(B1944,辅助信息!E:J,6,FALSE)</f>
        <v>锈货不收，装货前联系收货人核实到场规格,没提前告知进场规格现场不给予接收</v>
      </c>
      <c r="M1944" s="79">
        <v>45831</v>
      </c>
      <c r="O1944" s="49">
        <f ca="1" t="shared" si="125"/>
        <v>0</v>
      </c>
      <c r="P1944" s="49">
        <f ca="1" t="shared" si="126"/>
        <v>5</v>
      </c>
      <c r="Q1944" s="50" t="str">
        <f>VLOOKUP(B1944,辅助信息!E:M,9,FALSE)</f>
        <v>ZTWM-CDGS-XS-2025-0033-中铁武汉电气化局集团有限公司成达万高速铁路强电工程项目</v>
      </c>
    </row>
    <row r="1945" hidden="1" spans="2:17">
      <c r="B1945" s="28" t="s">
        <v>176</v>
      </c>
      <c r="C1945" s="58">
        <v>45832</v>
      </c>
      <c r="D1945" s="107" t="str">
        <f>VLOOKUP(B1945,辅助信息!E:K,7,FALSE)</f>
        <v>JWDDCD2025062200016</v>
      </c>
      <c r="E1945" s="107" t="str">
        <f>VLOOKUP(F1945,辅助信息!A:B,2,FALSE)</f>
        <v>盘螺</v>
      </c>
      <c r="F1945" s="28" t="s">
        <v>40</v>
      </c>
      <c r="G1945" s="24">
        <v>5</v>
      </c>
      <c r="H1945" s="108">
        <f>_xlfn.XLOOKUP(C1945&amp;F1945&amp;I1945&amp;J1945,'[1]2025年已发货'!$F:$F&amp;'[1]2025年已发货'!$C:$C&amp;'[1]2025年已发货'!$G:$G&amp;'[1]2025年已发货'!$H:$H,'[1]2025年已发货'!$E:$E,"未发货")</f>
        <v>5</v>
      </c>
      <c r="I1945" s="107" t="str">
        <f>VLOOKUP(B1945,辅助信息!E:I,3,FALSE)</f>
        <v>(武汉电气化局成达万高铁强电项目-渠县)四川省达州市渠县渠北镇雷家湾渠县北站旁</v>
      </c>
      <c r="J1945" s="107" t="str">
        <f>VLOOKUP(B1945,辅助信息!E:I,4,FALSE)</f>
        <v>刘频</v>
      </c>
      <c r="K1945" s="107">
        <f>VLOOKUP(J1945,辅助信息!H:I,2,FALSE)</f>
        <v>18779627939</v>
      </c>
      <c r="L1945" s="120" t="str">
        <f>VLOOKUP(B1945,辅助信息!E:J,6,FALSE)</f>
        <v>锈货不收，装货前联系收货人核实到场规格,没提前告知进场规格现场不给予接收</v>
      </c>
      <c r="M1945" s="79">
        <v>45831</v>
      </c>
      <c r="O1945" s="49">
        <f ca="1" t="shared" si="125"/>
        <v>0</v>
      </c>
      <c r="P1945" s="49">
        <f ca="1" t="shared" si="126"/>
        <v>5</v>
      </c>
      <c r="Q1945" s="50" t="str">
        <f>VLOOKUP(B1945,辅助信息!E:M,9,FALSE)</f>
        <v>ZTWM-CDGS-XS-2025-0033-中铁武汉电气化局集团有限公司成达万高速铁路强电工程项目</v>
      </c>
    </row>
    <row r="1946" hidden="1" spans="2:17">
      <c r="B1946" s="28" t="s">
        <v>176</v>
      </c>
      <c r="C1946" s="58">
        <v>45832</v>
      </c>
      <c r="D1946" s="107" t="str">
        <f>VLOOKUP(B1946,辅助信息!E:K,7,FALSE)</f>
        <v>JWDDCD2025062200016</v>
      </c>
      <c r="E1946" s="107" t="str">
        <f>VLOOKUP(F1946,辅助信息!A:B,2,FALSE)</f>
        <v>盘螺</v>
      </c>
      <c r="F1946" s="28" t="s">
        <v>41</v>
      </c>
      <c r="G1946" s="24">
        <v>5</v>
      </c>
      <c r="H1946" s="108">
        <f>_xlfn.XLOOKUP(C1946&amp;F1946&amp;I1946&amp;J1946,'[1]2025年已发货'!$F:$F&amp;'[1]2025年已发货'!$C:$C&amp;'[1]2025年已发货'!$G:$G&amp;'[1]2025年已发货'!$H:$H,'[1]2025年已发货'!$E:$E,"未发货")</f>
        <v>5</v>
      </c>
      <c r="I1946" s="107" t="str">
        <f>VLOOKUP(B1946,辅助信息!E:I,3,FALSE)</f>
        <v>(武汉电气化局成达万高铁强电项目-渠县)四川省达州市渠县渠北镇雷家湾渠县北站旁</v>
      </c>
      <c r="J1946" s="107" t="str">
        <f>VLOOKUP(B1946,辅助信息!E:I,4,FALSE)</f>
        <v>刘频</v>
      </c>
      <c r="K1946" s="107">
        <f>VLOOKUP(J1946,辅助信息!H:I,2,FALSE)</f>
        <v>18779627939</v>
      </c>
      <c r="L1946" s="120" t="str">
        <f>VLOOKUP(B1946,辅助信息!E:J,6,FALSE)</f>
        <v>锈货不收，装货前联系收货人核实到场规格,没提前告知进场规格现场不给予接收</v>
      </c>
      <c r="M1946" s="79">
        <v>45831</v>
      </c>
      <c r="O1946" s="49">
        <f ca="1" t="shared" si="125"/>
        <v>0</v>
      </c>
      <c r="P1946" s="49">
        <f ca="1" t="shared" si="126"/>
        <v>5</v>
      </c>
      <c r="Q1946" s="50" t="str">
        <f>VLOOKUP(B1946,辅助信息!E:M,9,FALSE)</f>
        <v>ZTWM-CDGS-XS-2025-0033-中铁武汉电气化局集团有限公司成达万高速铁路强电工程项目</v>
      </c>
    </row>
    <row r="1947" hidden="1" spans="2:17">
      <c r="B1947" s="28" t="s">
        <v>176</v>
      </c>
      <c r="C1947" s="58">
        <v>45832</v>
      </c>
      <c r="D1947" s="107" t="str">
        <f>VLOOKUP(B1947,辅助信息!E:K,7,FALSE)</f>
        <v>JWDDCD2025062200016</v>
      </c>
      <c r="E1947" s="107" t="str">
        <f>VLOOKUP(F1947,辅助信息!A:B,2,FALSE)</f>
        <v>螺纹钢</v>
      </c>
      <c r="F1947" s="28" t="s">
        <v>111</v>
      </c>
      <c r="G1947" s="24">
        <v>15</v>
      </c>
      <c r="H1947" s="108">
        <f>_xlfn.XLOOKUP(C1947&amp;F1947&amp;I1947&amp;J1947,'[1]2025年已发货'!$F:$F&amp;'[1]2025年已发货'!$C:$C&amp;'[1]2025年已发货'!$G:$G&amp;'[1]2025年已发货'!$H:$H,'[1]2025年已发货'!$E:$E,"未发货")</f>
        <v>10</v>
      </c>
      <c r="I1947" s="107" t="str">
        <f>VLOOKUP(B1947,辅助信息!E:I,3,FALSE)</f>
        <v>(武汉电气化局成达万高铁强电项目-渠县)四川省达州市渠县渠北镇雷家湾渠县北站旁</v>
      </c>
      <c r="J1947" s="107" t="str">
        <f>VLOOKUP(B1947,辅助信息!E:I,4,FALSE)</f>
        <v>刘频</v>
      </c>
      <c r="K1947" s="107">
        <f>VLOOKUP(J1947,辅助信息!H:I,2,FALSE)</f>
        <v>18779627939</v>
      </c>
      <c r="L1947" s="120" t="str">
        <f>VLOOKUP(B1947,辅助信息!E:J,6,FALSE)</f>
        <v>锈货不收，装货前联系收货人核实到场规格,没提前告知进场规格现场不给予接收</v>
      </c>
      <c r="M1947" s="79">
        <v>45831</v>
      </c>
      <c r="O1947" s="49">
        <f ca="1" t="shared" si="125"/>
        <v>0</v>
      </c>
      <c r="P1947" s="49">
        <f ca="1" t="shared" si="126"/>
        <v>5</v>
      </c>
      <c r="Q1947" s="50" t="str">
        <f>VLOOKUP(B1947,辅助信息!E:M,9,FALSE)</f>
        <v>ZTWM-CDGS-XS-2025-0033-中铁武汉电气化局集团有限公司成达万高速铁路强电工程项目</v>
      </c>
    </row>
    <row r="1948" hidden="1" spans="2:17">
      <c r="B1948" s="28" t="s">
        <v>176</v>
      </c>
      <c r="C1948" s="58">
        <v>45832</v>
      </c>
      <c r="D1948" s="107" t="str">
        <f>VLOOKUP(B1948,辅助信息!E:K,7,FALSE)</f>
        <v>JWDDCD2025062200016</v>
      </c>
      <c r="E1948" s="107" t="str">
        <f>VLOOKUP(F1948,辅助信息!A:B,2,FALSE)</f>
        <v>螺纹钢</v>
      </c>
      <c r="F1948" s="28" t="s">
        <v>76</v>
      </c>
      <c r="G1948" s="24">
        <f>3*8</f>
        <v>24</v>
      </c>
      <c r="H1948" s="108">
        <f>_xlfn.XLOOKUP(C1948&amp;F1948&amp;I1948&amp;J1948,'[1]2025年已发货'!$F:$F&amp;'[1]2025年已发货'!$C:$C&amp;'[1]2025年已发货'!$G:$G&amp;'[1]2025年已发货'!$H:$H,'[1]2025年已发货'!$E:$E,"未发货")</f>
        <v>5</v>
      </c>
      <c r="I1948" s="107" t="str">
        <f>VLOOKUP(B1948,辅助信息!E:I,3,FALSE)</f>
        <v>(武汉电气化局成达万高铁强电项目-渠县)四川省达州市渠县渠北镇雷家湾渠县北站旁</v>
      </c>
      <c r="J1948" s="107" t="str">
        <f>VLOOKUP(B1948,辅助信息!E:I,4,FALSE)</f>
        <v>刘频</v>
      </c>
      <c r="K1948" s="107">
        <f>VLOOKUP(J1948,辅助信息!H:I,2,FALSE)</f>
        <v>18779627939</v>
      </c>
      <c r="L1948" s="120" t="str">
        <f>VLOOKUP(B1948,辅助信息!E:J,6,FALSE)</f>
        <v>锈货不收，装货前联系收货人核实到场规格,没提前告知进场规格现场不给予接收</v>
      </c>
      <c r="M1948" s="79">
        <v>45831</v>
      </c>
      <c r="O1948" s="49">
        <f ca="1" t="shared" si="125"/>
        <v>0</v>
      </c>
      <c r="P1948" s="49">
        <f ca="1" t="shared" si="126"/>
        <v>5</v>
      </c>
      <c r="Q1948" s="50" t="str">
        <f>VLOOKUP(B1948,辅助信息!E:M,9,FALSE)</f>
        <v>ZTWM-CDGS-XS-2025-0033-中铁武汉电气化局集团有限公司成达万高速铁路强电工程项目</v>
      </c>
    </row>
    <row r="1949" hidden="1" spans="2:17">
      <c r="B1949" s="28" t="s">
        <v>176</v>
      </c>
      <c r="C1949" s="58">
        <v>45832</v>
      </c>
      <c r="D1949" s="107" t="str">
        <f>VLOOKUP(B1949,辅助信息!E:K,7,FALSE)</f>
        <v>JWDDCD2025062200016</v>
      </c>
      <c r="E1949" s="107" t="str">
        <f>VLOOKUP(F1949,辅助信息!A:B,2,FALSE)</f>
        <v>螺纹钢</v>
      </c>
      <c r="F1949" s="28" t="s">
        <v>90</v>
      </c>
      <c r="G1949" s="24">
        <v>15</v>
      </c>
      <c r="H1949" s="108">
        <f>_xlfn.XLOOKUP(C1949&amp;F1949&amp;I1949&amp;J1949,'[1]2025年已发货'!$F:$F&amp;'[1]2025年已发货'!$C:$C&amp;'[1]2025年已发货'!$G:$G&amp;'[1]2025年已发货'!$H:$H,'[1]2025年已发货'!$E:$E,"未发货")</f>
        <v>15</v>
      </c>
      <c r="I1949" s="107" t="str">
        <f>VLOOKUP(B1949,辅助信息!E:I,3,FALSE)</f>
        <v>(武汉电气化局成达万高铁强电项目-渠县)四川省达州市渠县渠北镇雷家湾渠县北站旁</v>
      </c>
      <c r="J1949" s="107" t="str">
        <f>VLOOKUP(B1949,辅助信息!E:I,4,FALSE)</f>
        <v>刘频</v>
      </c>
      <c r="K1949" s="107">
        <f>VLOOKUP(J1949,辅助信息!H:I,2,FALSE)</f>
        <v>18779627939</v>
      </c>
      <c r="L1949" s="120" t="str">
        <f>VLOOKUP(B1949,辅助信息!E:J,6,FALSE)</f>
        <v>锈货不收，装货前联系收货人核实到场规格,没提前告知进场规格现场不给予接收</v>
      </c>
      <c r="M1949" s="79">
        <v>45831</v>
      </c>
      <c r="O1949" s="49">
        <f ca="1" t="shared" si="125"/>
        <v>0</v>
      </c>
      <c r="P1949" s="49">
        <f ca="1" t="shared" si="126"/>
        <v>5</v>
      </c>
      <c r="Q1949" s="50" t="str">
        <f>VLOOKUP(B1949,辅助信息!E:M,9,FALSE)</f>
        <v>ZTWM-CDGS-XS-2025-0033-中铁武汉电气化局集团有限公司成达万高速铁路强电工程项目</v>
      </c>
    </row>
    <row r="1950" hidden="1" spans="2:17">
      <c r="B1950" s="28" t="s">
        <v>176</v>
      </c>
      <c r="C1950" s="58">
        <v>45832</v>
      </c>
      <c r="D1950" s="107" t="str">
        <f>VLOOKUP(B1950,辅助信息!E:K,7,FALSE)</f>
        <v>JWDDCD2025062200016</v>
      </c>
      <c r="E1950" s="107" t="str">
        <f>VLOOKUP(F1950,辅助信息!A:B,2,FALSE)</f>
        <v>螺纹钢</v>
      </c>
      <c r="F1950" s="28" t="s">
        <v>130</v>
      </c>
      <c r="G1950" s="24">
        <f>3*8</f>
        <v>24</v>
      </c>
      <c r="H1950" s="108">
        <f>_xlfn.XLOOKUP(C1950&amp;F1950&amp;I1950&amp;J1950,'[1]2025年已发货'!$F:$F&amp;'[1]2025年已发货'!$C:$C&amp;'[1]2025年已发货'!$G:$G&amp;'[1]2025年已发货'!$H:$H,'[1]2025年已发货'!$E:$E,"未发货")</f>
        <v>25</v>
      </c>
      <c r="I1950" s="107" t="str">
        <f>VLOOKUP(B1950,辅助信息!E:I,3,FALSE)</f>
        <v>(武汉电气化局成达万高铁强电项目-渠县)四川省达州市渠县渠北镇雷家湾渠县北站旁</v>
      </c>
      <c r="J1950" s="107" t="str">
        <f>VLOOKUP(B1950,辅助信息!E:I,4,FALSE)</f>
        <v>刘频</v>
      </c>
      <c r="K1950" s="107">
        <f>VLOOKUP(J1950,辅助信息!H:I,2,FALSE)</f>
        <v>18779627939</v>
      </c>
      <c r="L1950" s="120" t="str">
        <f>VLOOKUP(B1950,辅助信息!E:J,6,FALSE)</f>
        <v>锈货不收，装货前联系收货人核实到场规格,没提前告知进场规格现场不给予接收</v>
      </c>
      <c r="M1950" s="79">
        <v>45831</v>
      </c>
      <c r="O1950" s="49">
        <f ca="1" t="shared" si="125"/>
        <v>0</v>
      </c>
      <c r="P1950" s="49">
        <f ca="1" t="shared" si="126"/>
        <v>5</v>
      </c>
      <c r="Q1950" s="50" t="str">
        <f>VLOOKUP(B1950,辅助信息!E:M,9,FALSE)</f>
        <v>ZTWM-CDGS-XS-2025-0033-中铁武汉电气化局集团有限公司成达万高速铁路强电工程项目</v>
      </c>
    </row>
    <row r="1951" hidden="1" spans="2:17">
      <c r="B1951" s="28" t="s">
        <v>176</v>
      </c>
      <c r="C1951" s="58">
        <v>45832</v>
      </c>
      <c r="D1951" s="107" t="str">
        <f>VLOOKUP(B1951,辅助信息!E:K,7,FALSE)</f>
        <v>JWDDCD2025062200016</v>
      </c>
      <c r="E1951" s="107" t="str">
        <f>VLOOKUP(F1951,辅助信息!A:B,2,FALSE)</f>
        <v>螺纹钢</v>
      </c>
      <c r="F1951" s="28" t="s">
        <v>138</v>
      </c>
      <c r="G1951" s="24">
        <v>12</v>
      </c>
      <c r="H1951" s="108">
        <f>_xlfn.XLOOKUP(C1951&amp;F1951&amp;I1951&amp;J1951,'[1]2025年已发货'!$F:$F&amp;'[1]2025年已发货'!$C:$C&amp;'[1]2025年已发货'!$G:$G&amp;'[1]2025年已发货'!$H:$H,'[1]2025年已发货'!$E:$E,"未发货")</f>
        <v>12.5</v>
      </c>
      <c r="I1951" s="107" t="str">
        <f>VLOOKUP(B1951,辅助信息!E:I,3,FALSE)</f>
        <v>(武汉电气化局成达万高铁强电项目-渠县)四川省达州市渠县渠北镇雷家湾渠县北站旁</v>
      </c>
      <c r="J1951" s="107" t="str">
        <f>VLOOKUP(B1951,辅助信息!E:I,4,FALSE)</f>
        <v>刘频</v>
      </c>
      <c r="K1951" s="107">
        <f>VLOOKUP(J1951,辅助信息!H:I,2,FALSE)</f>
        <v>18779627939</v>
      </c>
      <c r="L1951" s="120" t="str">
        <f>VLOOKUP(B1951,辅助信息!E:J,6,FALSE)</f>
        <v>锈货不收，装货前联系收货人核实到场规格,没提前告知进场规格现场不给予接收</v>
      </c>
      <c r="M1951" s="79">
        <v>45831</v>
      </c>
      <c r="O1951" s="49">
        <f ca="1" t="shared" ref="O1951:O1968" si="127">IF(OR(M1951="",N1951&lt;&gt;""),"",MAX(M1951-TODAY(),0))</f>
        <v>0</v>
      </c>
      <c r="P1951" s="49">
        <f ca="1" t="shared" ref="P1951:P1968" si="128">IF(M1951="","",IF(N1951&lt;&gt;"",MAX(N1951-M1951,0),IF(TODAY()&gt;M1951,TODAY()-M1951,0)))</f>
        <v>5</v>
      </c>
      <c r="Q1951" s="50" t="str">
        <f>VLOOKUP(B1951,辅助信息!E:M,9,FALSE)</f>
        <v>ZTWM-CDGS-XS-2025-0033-中铁武汉电气化局集团有限公司成达万高速铁路强电工程项目</v>
      </c>
    </row>
    <row r="1952" hidden="1" spans="2:17">
      <c r="B1952" s="28" t="s">
        <v>176</v>
      </c>
      <c r="C1952" s="58">
        <v>45832</v>
      </c>
      <c r="D1952" s="107" t="str">
        <f>VLOOKUP(B1952,辅助信息!E:K,7,FALSE)</f>
        <v>JWDDCD2025062200016</v>
      </c>
      <c r="E1952" s="107" t="str">
        <f>VLOOKUP(F1952,辅助信息!A:B,2,FALSE)</f>
        <v>螺纹钢</v>
      </c>
      <c r="F1952" s="28" t="s">
        <v>133</v>
      </c>
      <c r="G1952" s="24">
        <v>3</v>
      </c>
      <c r="H1952" s="108">
        <f>_xlfn.XLOOKUP(C1952&amp;F1952&amp;I1952&amp;J1952,'[1]2025年已发货'!$F:$F&amp;'[1]2025年已发货'!$C:$C&amp;'[1]2025年已发货'!$G:$G&amp;'[1]2025年已发货'!$H:$H,'[1]2025年已发货'!$E:$E,"未发货")</f>
        <v>2.5</v>
      </c>
      <c r="I1952" s="107" t="str">
        <f>VLOOKUP(B1952,辅助信息!E:I,3,FALSE)</f>
        <v>(武汉电气化局成达万高铁强电项目-渠县)四川省达州市渠县渠北镇雷家湾渠县北站旁</v>
      </c>
      <c r="J1952" s="107" t="str">
        <f>VLOOKUP(B1952,辅助信息!E:I,4,FALSE)</f>
        <v>刘频</v>
      </c>
      <c r="K1952" s="107">
        <f>VLOOKUP(J1952,辅助信息!H:I,2,FALSE)</f>
        <v>18779627939</v>
      </c>
      <c r="L1952" s="120" t="str">
        <f>VLOOKUP(B1952,辅助信息!E:J,6,FALSE)</f>
        <v>锈货不收，装货前联系收货人核实到场规格,没提前告知进场规格现场不给予接收</v>
      </c>
      <c r="M1952" s="79">
        <v>45831</v>
      </c>
      <c r="O1952" s="49">
        <f ca="1" t="shared" si="127"/>
        <v>0</v>
      </c>
      <c r="P1952" s="49">
        <f ca="1" t="shared" si="128"/>
        <v>5</v>
      </c>
      <c r="Q1952" s="50" t="str">
        <f>VLOOKUP(B1952,辅助信息!E:M,9,FALSE)</f>
        <v>ZTWM-CDGS-XS-2025-0033-中铁武汉电气化局集团有限公司成达万高速铁路强电工程项目</v>
      </c>
    </row>
    <row r="1953" hidden="1" spans="2:17">
      <c r="B1953" s="28" t="s">
        <v>176</v>
      </c>
      <c r="C1953" s="58">
        <v>45832</v>
      </c>
      <c r="D1953" s="107" t="str">
        <f>VLOOKUP(B1953,辅助信息!E:K,7,FALSE)</f>
        <v>JWDDCD2025062200016</v>
      </c>
      <c r="E1953" s="107" t="str">
        <f>VLOOKUP(F1953,辅助信息!A:B,2,FALSE)</f>
        <v>螺纹钢</v>
      </c>
      <c r="F1953" s="28" t="s">
        <v>91</v>
      </c>
      <c r="G1953" s="24">
        <v>18</v>
      </c>
      <c r="H1953" s="108">
        <f>_xlfn.XLOOKUP(C1953&amp;F1953&amp;I1953&amp;J1953,'[1]2025年已发货'!$F:$F&amp;'[1]2025年已发货'!$C:$C&amp;'[1]2025年已发货'!$G:$G&amp;'[1]2025年已发货'!$H:$H,'[1]2025年已发货'!$E:$E,"未发货")</f>
        <v>17.5</v>
      </c>
      <c r="I1953" s="107" t="str">
        <f>VLOOKUP(B1953,辅助信息!E:I,3,FALSE)</f>
        <v>(武汉电气化局成达万高铁强电项目-渠县)四川省达州市渠县渠北镇雷家湾渠县北站旁</v>
      </c>
      <c r="J1953" s="107" t="str">
        <f>VLOOKUP(B1953,辅助信息!E:I,4,FALSE)</f>
        <v>刘频</v>
      </c>
      <c r="K1953" s="107">
        <f>VLOOKUP(J1953,辅助信息!H:I,2,FALSE)</f>
        <v>18779627939</v>
      </c>
      <c r="L1953" s="120" t="str">
        <f>VLOOKUP(B1953,辅助信息!E:J,6,FALSE)</f>
        <v>锈货不收，装货前联系收货人核实到场规格,没提前告知进场规格现场不给予接收</v>
      </c>
      <c r="M1953" s="79">
        <v>45831</v>
      </c>
      <c r="O1953" s="49">
        <f ca="1" t="shared" si="127"/>
        <v>0</v>
      </c>
      <c r="P1953" s="49">
        <f ca="1" t="shared" si="128"/>
        <v>5</v>
      </c>
      <c r="Q1953" s="50" t="str">
        <f>VLOOKUP(B1953,辅助信息!E:M,9,FALSE)</f>
        <v>ZTWM-CDGS-XS-2025-0033-中铁武汉电气化局集团有限公司成达万高速铁路强电工程项目</v>
      </c>
    </row>
    <row r="1954" hidden="1" spans="2:17">
      <c r="B1954" s="28" t="s">
        <v>177</v>
      </c>
      <c r="C1954" s="58">
        <v>45832</v>
      </c>
      <c r="D1954" s="107" t="str">
        <f>VLOOKUP(B1954,辅助信息!E:K,7,FALSE)</f>
        <v>JWDDCD2025062200016</v>
      </c>
      <c r="E1954" s="107" t="str">
        <f>VLOOKUP(F1954,辅助信息!A:B,2,FALSE)</f>
        <v>高线</v>
      </c>
      <c r="F1954" s="28" t="s">
        <v>57</v>
      </c>
      <c r="G1954" s="24">
        <v>2.5</v>
      </c>
      <c r="H1954" s="108">
        <f>_xlfn.XLOOKUP(C1954&amp;F1954&amp;I1954&amp;J1954,'[1]2025年已发货'!$F:$F&amp;'[1]2025年已发货'!$C:$C&amp;'[1]2025年已发货'!$G:$G&amp;'[1]2025年已发货'!$H:$H,'[1]2025年已发货'!$E:$E,"未发货")</f>
        <v>2.5</v>
      </c>
      <c r="I1954" s="107" t="str">
        <f>VLOOKUP(B1954,辅助信息!E:I,3,FALSE)</f>
        <v>(武汉电气化局成达万高铁强电项目-南充营山)四川省南充市营山县保真路景阳名城南50米(保真路东)</v>
      </c>
      <c r="J1954" s="107" t="str">
        <f>VLOOKUP(B1954,辅助信息!E:I,4,FALSE)</f>
        <v>周开亮</v>
      </c>
      <c r="K1954" s="107">
        <f>VLOOKUP(J1954,辅助信息!H:I,2,FALSE)</f>
        <v>18381485052</v>
      </c>
      <c r="L1954" s="120" t="str">
        <f>VLOOKUP(B1954,辅助信息!E:J,6,FALSE)</f>
        <v>锈货不收，装货前联系收货人核实到场规格,没提前告知进场规格现场不给予接收</v>
      </c>
      <c r="M1954" s="79">
        <v>45831</v>
      </c>
      <c r="O1954" s="49">
        <f ca="1" t="shared" si="127"/>
        <v>0</v>
      </c>
      <c r="P1954" s="49">
        <f ca="1" t="shared" si="128"/>
        <v>5</v>
      </c>
      <c r="Q1954" s="50" t="str">
        <f>VLOOKUP(B1954,辅助信息!E:M,9,FALSE)</f>
        <v>ZTWM-CDGS-XS-2025-0033-中铁武汉电气化局集团有限公司成达万高速铁路强电工程项目</v>
      </c>
    </row>
    <row r="1955" hidden="1" spans="2:17">
      <c r="B1955" s="28" t="s">
        <v>177</v>
      </c>
      <c r="C1955" s="58">
        <v>45832</v>
      </c>
      <c r="D1955" s="107" t="str">
        <f>VLOOKUP(B1955,辅助信息!E:K,7,FALSE)</f>
        <v>JWDDCD2025062200016</v>
      </c>
      <c r="E1955" s="107" t="str">
        <f>VLOOKUP(F1955,辅助信息!A:B,2,FALSE)</f>
        <v>盘螺</v>
      </c>
      <c r="F1955" s="28" t="s">
        <v>40</v>
      </c>
      <c r="G1955" s="24">
        <v>5</v>
      </c>
      <c r="H1955" s="108">
        <f>_xlfn.XLOOKUP(C1955&amp;F1955&amp;I1955&amp;J1955,'[1]2025年已发货'!$F:$F&amp;'[1]2025年已发货'!$C:$C&amp;'[1]2025年已发货'!$G:$G&amp;'[1]2025年已发货'!$H:$H,'[1]2025年已发货'!$E:$E,"未发货")</f>
        <v>5</v>
      </c>
      <c r="I1955" s="107" t="str">
        <f>VLOOKUP(B1955,辅助信息!E:I,3,FALSE)</f>
        <v>(武汉电气化局成达万高铁强电项目-南充营山)四川省南充市营山县保真路景阳名城南50米(保真路东)</v>
      </c>
      <c r="J1955" s="107" t="str">
        <f>VLOOKUP(B1955,辅助信息!E:I,4,FALSE)</f>
        <v>周开亮</v>
      </c>
      <c r="K1955" s="107">
        <f>VLOOKUP(J1955,辅助信息!H:I,2,FALSE)</f>
        <v>18381485052</v>
      </c>
      <c r="L1955" s="120" t="str">
        <f>VLOOKUP(B1955,辅助信息!E:J,6,FALSE)</f>
        <v>锈货不收，装货前联系收货人核实到场规格,没提前告知进场规格现场不给予接收</v>
      </c>
      <c r="M1955" s="79">
        <v>45831</v>
      </c>
      <c r="O1955" s="49">
        <f ca="1" t="shared" si="127"/>
        <v>0</v>
      </c>
      <c r="P1955" s="49">
        <f ca="1" t="shared" si="128"/>
        <v>5</v>
      </c>
      <c r="Q1955" s="50" t="str">
        <f>VLOOKUP(B1955,辅助信息!E:M,9,FALSE)</f>
        <v>ZTWM-CDGS-XS-2025-0033-中铁武汉电气化局集团有限公司成达万高速铁路强电工程项目</v>
      </c>
    </row>
    <row r="1956" hidden="1" spans="2:17">
      <c r="B1956" s="28" t="s">
        <v>177</v>
      </c>
      <c r="C1956" s="58">
        <v>45832</v>
      </c>
      <c r="D1956" s="107" t="str">
        <f>VLOOKUP(B1956,辅助信息!E:K,7,FALSE)</f>
        <v>JWDDCD2025062200016</v>
      </c>
      <c r="E1956" s="107" t="str">
        <f>VLOOKUP(F1956,辅助信息!A:B,2,FALSE)</f>
        <v>盘螺</v>
      </c>
      <c r="F1956" s="28" t="s">
        <v>41</v>
      </c>
      <c r="G1956" s="24">
        <v>5</v>
      </c>
      <c r="H1956" s="108">
        <f>_xlfn.XLOOKUP(C1956&amp;F1956&amp;I1956&amp;J1956,'[1]2025年已发货'!$F:$F&amp;'[1]2025年已发货'!$C:$C&amp;'[1]2025年已发货'!$G:$G&amp;'[1]2025年已发货'!$H:$H,'[1]2025年已发货'!$E:$E,"未发货")</f>
        <v>5</v>
      </c>
      <c r="I1956" s="107" t="str">
        <f>VLOOKUP(B1956,辅助信息!E:I,3,FALSE)</f>
        <v>(武汉电气化局成达万高铁强电项目-南充营山)四川省南充市营山县保真路景阳名城南50米(保真路东)</v>
      </c>
      <c r="J1956" s="107" t="str">
        <f>VLOOKUP(B1956,辅助信息!E:I,4,FALSE)</f>
        <v>周开亮</v>
      </c>
      <c r="K1956" s="107">
        <f>VLOOKUP(J1956,辅助信息!H:I,2,FALSE)</f>
        <v>18381485052</v>
      </c>
      <c r="L1956" s="120" t="str">
        <f>VLOOKUP(B1956,辅助信息!E:J,6,FALSE)</f>
        <v>锈货不收，装货前联系收货人核实到场规格,没提前告知进场规格现场不给予接收</v>
      </c>
      <c r="M1956" s="79">
        <v>45831</v>
      </c>
      <c r="O1956" s="49">
        <f ca="1" t="shared" si="127"/>
        <v>0</v>
      </c>
      <c r="P1956" s="49">
        <f ca="1" t="shared" si="128"/>
        <v>5</v>
      </c>
      <c r="Q1956" s="50" t="str">
        <f>VLOOKUP(B1956,辅助信息!E:M,9,FALSE)</f>
        <v>ZTWM-CDGS-XS-2025-0033-中铁武汉电气化局集团有限公司成达万高速铁路强电工程项目</v>
      </c>
    </row>
    <row r="1957" hidden="1" spans="2:17">
      <c r="B1957" s="28" t="s">
        <v>177</v>
      </c>
      <c r="C1957" s="58">
        <v>45832</v>
      </c>
      <c r="D1957" s="107" t="str">
        <f>VLOOKUP(B1957,辅助信息!E:K,7,FALSE)</f>
        <v>JWDDCD2025062200016</v>
      </c>
      <c r="E1957" s="107" t="str">
        <f>VLOOKUP(F1957,辅助信息!A:B,2,FALSE)</f>
        <v>螺纹钢</v>
      </c>
      <c r="F1957" s="28" t="s">
        <v>27</v>
      </c>
      <c r="G1957" s="24">
        <v>3</v>
      </c>
      <c r="H1957" s="108">
        <f>_xlfn.XLOOKUP(C1957&amp;F1957&amp;I1957&amp;J1957,'[1]2025年已发货'!$F:$F&amp;'[1]2025年已发货'!$C:$C&amp;'[1]2025年已发货'!$G:$G&amp;'[1]2025年已发货'!$H:$H,'[1]2025年已发货'!$E:$E,"未发货")</f>
        <v>3</v>
      </c>
      <c r="I1957" s="107" t="str">
        <f>VLOOKUP(B1957,辅助信息!E:I,3,FALSE)</f>
        <v>(武汉电气化局成达万高铁强电项目-南充营山)四川省南充市营山县保真路景阳名城南50米(保真路东)</v>
      </c>
      <c r="J1957" s="107" t="str">
        <f>VLOOKUP(B1957,辅助信息!E:I,4,FALSE)</f>
        <v>周开亮</v>
      </c>
      <c r="K1957" s="107">
        <f>VLOOKUP(J1957,辅助信息!H:I,2,FALSE)</f>
        <v>18381485052</v>
      </c>
      <c r="L1957" s="120" t="str">
        <f>VLOOKUP(B1957,辅助信息!E:J,6,FALSE)</f>
        <v>锈货不收，装货前联系收货人核实到场规格,没提前告知进场规格现场不给予接收</v>
      </c>
      <c r="M1957" s="79">
        <v>45831</v>
      </c>
      <c r="O1957" s="49">
        <f ca="1" t="shared" si="127"/>
        <v>0</v>
      </c>
      <c r="P1957" s="49">
        <f ca="1" t="shared" si="128"/>
        <v>5</v>
      </c>
      <c r="Q1957" s="50" t="str">
        <f>VLOOKUP(B1957,辅助信息!E:M,9,FALSE)</f>
        <v>ZTWM-CDGS-XS-2025-0033-中铁武汉电气化局集团有限公司成达万高速铁路强电工程项目</v>
      </c>
    </row>
    <row r="1958" hidden="1" spans="2:17">
      <c r="B1958" s="28" t="s">
        <v>177</v>
      </c>
      <c r="C1958" s="58">
        <v>45832</v>
      </c>
      <c r="D1958" s="107" t="str">
        <f>VLOOKUP(B1958,辅助信息!E:K,7,FALSE)</f>
        <v>JWDDCD2025062200016</v>
      </c>
      <c r="E1958" s="107" t="str">
        <f>VLOOKUP(F1958,辅助信息!A:B,2,FALSE)</f>
        <v>螺纹钢</v>
      </c>
      <c r="F1958" s="28" t="s">
        <v>19</v>
      </c>
      <c r="G1958" s="24">
        <v>12</v>
      </c>
      <c r="H1958" s="108">
        <f>_xlfn.XLOOKUP(C1958&amp;F1958&amp;I1958&amp;J1958,'[1]2025年已发货'!$F:$F&amp;'[1]2025年已发货'!$C:$C&amp;'[1]2025年已发货'!$G:$G&amp;'[1]2025年已发货'!$H:$H,'[1]2025年已发货'!$E:$E,"未发货")</f>
        <v>12</v>
      </c>
      <c r="I1958" s="107" t="str">
        <f>VLOOKUP(B1958,辅助信息!E:I,3,FALSE)</f>
        <v>(武汉电气化局成达万高铁强电项目-南充营山)四川省南充市营山县保真路景阳名城南50米(保真路东)</v>
      </c>
      <c r="J1958" s="107" t="str">
        <f>VLOOKUP(B1958,辅助信息!E:I,4,FALSE)</f>
        <v>周开亮</v>
      </c>
      <c r="K1958" s="107">
        <f>VLOOKUP(J1958,辅助信息!H:I,2,FALSE)</f>
        <v>18381485052</v>
      </c>
      <c r="L1958" s="120" t="str">
        <f>VLOOKUP(B1958,辅助信息!E:J,6,FALSE)</f>
        <v>锈货不收，装货前联系收货人核实到场规格,没提前告知进场规格现场不给予接收</v>
      </c>
      <c r="M1958" s="79">
        <v>45831</v>
      </c>
      <c r="O1958" s="49">
        <f ca="1" t="shared" si="127"/>
        <v>0</v>
      </c>
      <c r="P1958" s="49">
        <f ca="1" t="shared" si="128"/>
        <v>5</v>
      </c>
      <c r="Q1958" s="50" t="str">
        <f>VLOOKUP(B1958,辅助信息!E:M,9,FALSE)</f>
        <v>ZTWM-CDGS-XS-2025-0033-中铁武汉电气化局集团有限公司成达万高速铁路强电工程项目</v>
      </c>
    </row>
    <row r="1959" hidden="1" spans="2:17">
      <c r="B1959" s="28" t="s">
        <v>177</v>
      </c>
      <c r="C1959" s="58">
        <v>45832</v>
      </c>
      <c r="D1959" s="107" t="str">
        <f>VLOOKUP(B1959,辅助信息!E:K,7,FALSE)</f>
        <v>JWDDCD2025062200016</v>
      </c>
      <c r="E1959" s="107" t="str">
        <f>VLOOKUP(F1959,辅助信息!A:B,2,FALSE)</f>
        <v>螺纹钢</v>
      </c>
      <c r="F1959" s="28" t="s">
        <v>32</v>
      </c>
      <c r="G1959" s="24">
        <v>15</v>
      </c>
      <c r="H1959" s="108">
        <f>_xlfn.XLOOKUP(C1959&amp;F1959&amp;I1959&amp;J1959,'[1]2025年已发货'!$F:$F&amp;'[1]2025年已发货'!$C:$C&amp;'[1]2025年已发货'!$G:$G&amp;'[1]2025年已发货'!$H:$H,'[1]2025年已发货'!$E:$E,"未发货")</f>
        <v>15</v>
      </c>
      <c r="I1959" s="107" t="str">
        <f>VLOOKUP(B1959,辅助信息!E:I,3,FALSE)</f>
        <v>(武汉电气化局成达万高铁强电项目-南充营山)四川省南充市营山县保真路景阳名城南50米(保真路东)</v>
      </c>
      <c r="J1959" s="107" t="str">
        <f>VLOOKUP(B1959,辅助信息!E:I,4,FALSE)</f>
        <v>周开亮</v>
      </c>
      <c r="K1959" s="107">
        <f>VLOOKUP(J1959,辅助信息!H:I,2,FALSE)</f>
        <v>18381485052</v>
      </c>
      <c r="L1959" s="120" t="str">
        <f>VLOOKUP(B1959,辅助信息!E:J,6,FALSE)</f>
        <v>锈货不收，装货前联系收货人核实到场规格,没提前告知进场规格现场不给予接收</v>
      </c>
      <c r="M1959" s="79">
        <v>45831</v>
      </c>
      <c r="O1959" s="49">
        <f ca="1" t="shared" si="127"/>
        <v>0</v>
      </c>
      <c r="P1959" s="49">
        <f ca="1" t="shared" si="128"/>
        <v>5</v>
      </c>
      <c r="Q1959" s="50" t="str">
        <f>VLOOKUP(B1959,辅助信息!E:M,9,FALSE)</f>
        <v>ZTWM-CDGS-XS-2025-0033-中铁武汉电气化局集团有限公司成达万高速铁路强电工程项目</v>
      </c>
    </row>
    <row r="1960" hidden="1" spans="2:17">
      <c r="B1960" s="28" t="s">
        <v>177</v>
      </c>
      <c r="C1960" s="58">
        <v>45832</v>
      </c>
      <c r="D1960" s="107" t="str">
        <f>VLOOKUP(B1960,辅助信息!E:K,7,FALSE)</f>
        <v>JWDDCD2025062200016</v>
      </c>
      <c r="E1960" s="107" t="str">
        <f>VLOOKUP(F1960,辅助信息!A:B,2,FALSE)</f>
        <v>螺纹钢</v>
      </c>
      <c r="F1960" s="28" t="s">
        <v>33</v>
      </c>
      <c r="G1960" s="24">
        <v>9</v>
      </c>
      <c r="H1960" s="108">
        <f>_xlfn.XLOOKUP(C1960&amp;F1960&amp;I1960&amp;J1960,'[1]2025年已发货'!$F:$F&amp;'[1]2025年已发货'!$C:$C&amp;'[1]2025年已发货'!$G:$G&amp;'[1]2025年已发货'!$H:$H,'[1]2025年已发货'!$E:$E,"未发货")</f>
        <v>9</v>
      </c>
      <c r="I1960" s="107" t="str">
        <f>VLOOKUP(B1960,辅助信息!E:I,3,FALSE)</f>
        <v>(武汉电气化局成达万高铁强电项目-南充营山)四川省南充市营山县保真路景阳名城南50米(保真路东)</v>
      </c>
      <c r="J1960" s="107" t="str">
        <f>VLOOKUP(B1960,辅助信息!E:I,4,FALSE)</f>
        <v>周开亮</v>
      </c>
      <c r="K1960" s="107">
        <f>VLOOKUP(J1960,辅助信息!H:I,2,FALSE)</f>
        <v>18381485052</v>
      </c>
      <c r="L1960" s="120" t="str">
        <f>VLOOKUP(B1960,辅助信息!E:J,6,FALSE)</f>
        <v>锈货不收，装货前联系收货人核实到场规格,没提前告知进场规格现场不给予接收</v>
      </c>
      <c r="M1960" s="79">
        <v>45831</v>
      </c>
      <c r="O1960" s="49">
        <f ca="1" t="shared" si="127"/>
        <v>0</v>
      </c>
      <c r="P1960" s="49">
        <f ca="1" t="shared" si="128"/>
        <v>5</v>
      </c>
      <c r="Q1960" s="50" t="str">
        <f>VLOOKUP(B1960,辅助信息!E:M,9,FALSE)</f>
        <v>ZTWM-CDGS-XS-2025-0033-中铁武汉电气化局集团有限公司成达万高速铁路强电工程项目</v>
      </c>
    </row>
    <row r="1961" hidden="1" spans="2:17">
      <c r="B1961" s="28" t="s">
        <v>177</v>
      </c>
      <c r="C1961" s="58">
        <v>45832</v>
      </c>
      <c r="D1961" s="107" t="str">
        <f>VLOOKUP(B1961,辅助信息!E:K,7,FALSE)</f>
        <v>JWDDCD2025062200016</v>
      </c>
      <c r="E1961" s="107" t="str">
        <f>VLOOKUP(F1961,辅助信息!A:B,2,FALSE)</f>
        <v>螺纹钢</v>
      </c>
      <c r="F1961" s="28" t="s">
        <v>130</v>
      </c>
      <c r="G1961" s="24">
        <f>3*17</f>
        <v>51</v>
      </c>
      <c r="H1961" s="108">
        <f>_xlfn.XLOOKUP(C1961&amp;F1961&amp;I1961&amp;J1961,'[1]2025年已发货'!$F:$F&amp;'[1]2025年已发货'!$C:$C&amp;'[1]2025年已发货'!$G:$G&amp;'[1]2025年已发货'!$H:$H,'[1]2025年已发货'!$E:$E,"未发货")</f>
        <v>51</v>
      </c>
      <c r="I1961" s="107" t="str">
        <f>VLOOKUP(B1961,辅助信息!E:I,3,FALSE)</f>
        <v>(武汉电气化局成达万高铁强电项目-南充营山)四川省南充市营山县保真路景阳名城南50米(保真路东)</v>
      </c>
      <c r="J1961" s="107" t="str">
        <f>VLOOKUP(B1961,辅助信息!E:I,4,FALSE)</f>
        <v>周开亮</v>
      </c>
      <c r="K1961" s="107">
        <f>VLOOKUP(J1961,辅助信息!H:I,2,FALSE)</f>
        <v>18381485052</v>
      </c>
      <c r="L1961" s="120" t="str">
        <f>VLOOKUP(B1961,辅助信息!E:J,6,FALSE)</f>
        <v>锈货不收，装货前联系收货人核实到场规格,没提前告知进场规格现场不给予接收</v>
      </c>
      <c r="M1961" s="79">
        <v>45831</v>
      </c>
      <c r="O1961" s="49">
        <f ca="1" t="shared" si="127"/>
        <v>0</v>
      </c>
      <c r="P1961" s="49">
        <f ca="1" t="shared" si="128"/>
        <v>5</v>
      </c>
      <c r="Q1961" s="50" t="str">
        <f>VLOOKUP(B1961,辅助信息!E:M,9,FALSE)</f>
        <v>ZTWM-CDGS-XS-2025-0033-中铁武汉电气化局集团有限公司成达万高速铁路强电工程项目</v>
      </c>
    </row>
    <row r="1962" hidden="1" spans="1:17">
      <c r="A1962" s="116"/>
      <c r="B1962" s="107" t="s">
        <v>81</v>
      </c>
      <c r="C1962" s="58">
        <v>45831</v>
      </c>
      <c r="D1962" s="107" t="str">
        <f>VLOOKUP(B1962,辅助信息!E:K,7,FALSE)</f>
        <v>JWDDCD2025060900080</v>
      </c>
      <c r="E1962" s="107" t="str">
        <f>VLOOKUP(F1962,辅助信息!A:B,2,FALSE)</f>
        <v>盘螺</v>
      </c>
      <c r="F1962" s="107" t="s">
        <v>26</v>
      </c>
      <c r="G1962" s="108">
        <v>27</v>
      </c>
      <c r="H1962" s="108">
        <f>_xlfn.XLOOKUP(C1962&amp;F1962&amp;I1962&amp;J1962,'[1]2025年已发货'!$F:$F&amp;'[1]2025年已发货'!$C:$C&amp;'[1]2025年已发货'!$G:$G&amp;'[1]2025年已发货'!$H:$H,'[1]2025年已发货'!$E:$E,"未发货")</f>
        <v>27</v>
      </c>
      <c r="I1962" s="107" t="str">
        <f>VLOOKUP(B1962,辅助信息!E:I,3,FALSE)</f>
        <v>（华西简阳西城嘉苑）四川省成都市简阳市简城街道高屋村</v>
      </c>
      <c r="J1962" s="107" t="str">
        <f>VLOOKUP(B1962,辅助信息!E:I,4,FALSE)</f>
        <v>张瀚镭</v>
      </c>
      <c r="K1962" s="107">
        <f>VLOOKUP(J1962,辅助信息!H:I,2,FALSE)</f>
        <v>15884666220</v>
      </c>
      <c r="L1962" s="109" t="str">
        <f>VLOOKUP(B1962,辅助信息!E:J,6,FALSE)</f>
        <v>优先威钢发货,我方卸车,新老国标钢厂不加价可直发，因陕钢多次出现磅差，项目拒绝使用</v>
      </c>
      <c r="M1962" s="79">
        <v>45831</v>
      </c>
      <c r="O1962" s="49">
        <f ca="1" t="shared" si="127"/>
        <v>0</v>
      </c>
      <c r="P1962" s="49">
        <f ca="1" t="shared" si="128"/>
        <v>5</v>
      </c>
      <c r="Q1962" s="50" t="str">
        <f>VLOOKUP(B1962,辅助信息!E:M,9,FALSE)</f>
        <v>ZTWM-CDGS-XS-2024-0030-华西集采-简州大道</v>
      </c>
    </row>
    <row r="1963" hidden="1" spans="1:17">
      <c r="A1963" s="116"/>
      <c r="B1963" s="107" t="s">
        <v>81</v>
      </c>
      <c r="C1963" s="58">
        <v>45831</v>
      </c>
      <c r="D1963" s="107" t="str">
        <f>VLOOKUP(B1963,辅助信息!E:K,7,FALSE)</f>
        <v>JWDDCD2025060900080</v>
      </c>
      <c r="E1963" s="107" t="str">
        <f>VLOOKUP(F1963,辅助信息!A:B,2,FALSE)</f>
        <v>螺纹钢</v>
      </c>
      <c r="F1963" s="107" t="s">
        <v>32</v>
      </c>
      <c r="G1963" s="108">
        <v>22</v>
      </c>
      <c r="H1963" s="108">
        <f>_xlfn.XLOOKUP(C1963&amp;F1963&amp;I1963&amp;J1963,'[1]2025年已发货'!$F:$F&amp;'[1]2025年已发货'!$C:$C&amp;'[1]2025年已发货'!$G:$G&amp;'[1]2025年已发货'!$H:$H,'[1]2025年已发货'!$E:$E,"未发货")</f>
        <v>18</v>
      </c>
      <c r="I1963" s="107" t="str">
        <f>VLOOKUP(B1963,辅助信息!E:I,3,FALSE)</f>
        <v>（华西简阳西城嘉苑）四川省成都市简阳市简城街道高屋村</v>
      </c>
      <c r="J1963" s="107" t="str">
        <f>VLOOKUP(B1963,辅助信息!E:I,4,FALSE)</f>
        <v>张瀚镭</v>
      </c>
      <c r="K1963" s="107">
        <f>VLOOKUP(J1963,辅助信息!H:I,2,FALSE)</f>
        <v>15884666220</v>
      </c>
      <c r="L1963" s="109" t="str">
        <f>VLOOKUP(B1963,辅助信息!E:J,6,FALSE)</f>
        <v>优先威钢发货,我方卸车,新老国标钢厂不加价可直发，因陕钢多次出现磅差，项目拒绝使用</v>
      </c>
      <c r="M1963" s="79">
        <v>45831</v>
      </c>
      <c r="O1963" s="49">
        <f ca="1" t="shared" si="127"/>
        <v>0</v>
      </c>
      <c r="P1963" s="49">
        <f ca="1" t="shared" si="128"/>
        <v>5</v>
      </c>
      <c r="Q1963" s="50" t="str">
        <f>VLOOKUP(B1963,辅助信息!E:M,9,FALSE)</f>
        <v>ZTWM-CDGS-XS-2024-0030-华西集采-简州大道</v>
      </c>
    </row>
    <row r="1964" hidden="1" spans="1:17">
      <c r="A1964" s="116"/>
      <c r="B1964" s="107" t="s">
        <v>81</v>
      </c>
      <c r="C1964" s="58">
        <v>45831</v>
      </c>
      <c r="D1964" s="107" t="str">
        <f>VLOOKUP(B1964,辅助信息!E:K,7,FALSE)</f>
        <v>JWDDCD2025060900080</v>
      </c>
      <c r="E1964" s="107" t="str">
        <f>VLOOKUP(F1964,辅助信息!A:B,2,FALSE)</f>
        <v>螺纹钢</v>
      </c>
      <c r="F1964" s="107" t="s">
        <v>33</v>
      </c>
      <c r="G1964" s="108">
        <v>30</v>
      </c>
      <c r="H1964" s="108">
        <f>_xlfn.XLOOKUP(C1964&amp;F1964&amp;I1964&amp;J1964,'[1]2025年已发货'!$F:$F&amp;'[1]2025年已发货'!$C:$C&amp;'[1]2025年已发货'!$G:$G&amp;'[1]2025年已发货'!$H:$H,'[1]2025年已发货'!$E:$E,"未发货")</f>
        <v>21</v>
      </c>
      <c r="I1964" s="107" t="str">
        <f>VLOOKUP(B1964,辅助信息!E:I,3,FALSE)</f>
        <v>（华西简阳西城嘉苑）四川省成都市简阳市简城街道高屋村</v>
      </c>
      <c r="J1964" s="107" t="str">
        <f>VLOOKUP(B1964,辅助信息!E:I,4,FALSE)</f>
        <v>张瀚镭</v>
      </c>
      <c r="K1964" s="107">
        <f>VLOOKUP(J1964,辅助信息!H:I,2,FALSE)</f>
        <v>15884666220</v>
      </c>
      <c r="L1964" s="109" t="str">
        <f>VLOOKUP(B1964,辅助信息!E:J,6,FALSE)</f>
        <v>优先威钢发货,我方卸车,新老国标钢厂不加价可直发，因陕钢多次出现磅差，项目拒绝使用</v>
      </c>
      <c r="M1964" s="79">
        <v>45831</v>
      </c>
      <c r="O1964" s="49">
        <f ca="1" t="shared" si="127"/>
        <v>0</v>
      </c>
      <c r="P1964" s="49">
        <f ca="1" t="shared" si="128"/>
        <v>5</v>
      </c>
      <c r="Q1964" s="50" t="str">
        <f>VLOOKUP(B1964,辅助信息!E:M,9,FALSE)</f>
        <v>ZTWM-CDGS-XS-2024-0030-华西集采-简州大道</v>
      </c>
    </row>
    <row r="1965" hidden="1" spans="1:17">
      <c r="A1965" s="116"/>
      <c r="B1965" s="107" t="s">
        <v>81</v>
      </c>
      <c r="C1965" s="58">
        <v>45831</v>
      </c>
      <c r="D1965" s="107" t="str">
        <f>VLOOKUP(B1965,辅助信息!E:K,7,FALSE)</f>
        <v>JWDDCD2025060900080</v>
      </c>
      <c r="E1965" s="107" t="str">
        <f>VLOOKUP(F1965,辅助信息!A:B,2,FALSE)</f>
        <v>螺纹钢</v>
      </c>
      <c r="F1965" s="107" t="s">
        <v>18</v>
      </c>
      <c r="G1965" s="108">
        <v>6</v>
      </c>
      <c r="H1965" s="108">
        <f>_xlfn.XLOOKUP(C1965&amp;F1965&amp;I1965&amp;J1965,'[1]2025年已发货'!$F:$F&amp;'[1]2025年已发货'!$C:$C&amp;'[1]2025年已发货'!$G:$G&amp;'[1]2025年已发货'!$H:$H,'[1]2025年已发货'!$E:$E,"未发货")</f>
        <v>6</v>
      </c>
      <c r="I1965" s="107" t="str">
        <f>VLOOKUP(B1965,辅助信息!E:I,3,FALSE)</f>
        <v>（华西简阳西城嘉苑）四川省成都市简阳市简城街道高屋村</v>
      </c>
      <c r="J1965" s="107" t="str">
        <f>VLOOKUP(B1965,辅助信息!E:I,4,FALSE)</f>
        <v>张瀚镭</v>
      </c>
      <c r="K1965" s="107">
        <f>VLOOKUP(J1965,辅助信息!H:I,2,FALSE)</f>
        <v>15884666220</v>
      </c>
      <c r="L1965" s="109" t="str">
        <f>VLOOKUP(B1965,辅助信息!E:J,6,FALSE)</f>
        <v>优先威钢发货,我方卸车,新老国标钢厂不加价可直发，因陕钢多次出现磅差，项目拒绝使用</v>
      </c>
      <c r="M1965" s="79">
        <v>45831</v>
      </c>
      <c r="O1965" s="49">
        <f ca="1" t="shared" si="127"/>
        <v>0</v>
      </c>
      <c r="P1965" s="49">
        <f ca="1" t="shared" si="128"/>
        <v>5</v>
      </c>
      <c r="Q1965" s="50" t="str">
        <f>VLOOKUP(B1965,辅助信息!E:M,9,FALSE)</f>
        <v>ZTWM-CDGS-XS-2024-0030-华西集采-简州大道</v>
      </c>
    </row>
    <row r="1966" hidden="1" spans="1:17">
      <c r="A1966" s="45" t="s">
        <v>178</v>
      </c>
      <c r="B1966" s="28" t="s">
        <v>44</v>
      </c>
      <c r="C1966" s="58">
        <v>45831</v>
      </c>
      <c r="D1966" s="107" t="str">
        <f>VLOOKUP(B1966,辅助信息!E:K,7,FALSE)</f>
        <v>JWDDCD2025060600053</v>
      </c>
      <c r="E1966" s="107" t="str">
        <f>VLOOKUP(F1966,辅助信息!A:B,2,FALSE)</f>
        <v>盘螺</v>
      </c>
      <c r="F1966" s="28" t="s">
        <v>26</v>
      </c>
      <c r="G1966" s="24">
        <v>20</v>
      </c>
      <c r="H1966" s="108">
        <f>_xlfn.XLOOKUP(C1966&amp;F1966&amp;I1966&amp;J1966,'[1]2025年已发货'!$F:$F&amp;'[1]2025年已发货'!$C:$C&amp;'[1]2025年已发货'!$G:$G&amp;'[1]2025年已发货'!$H:$H,'[1]2025年已发货'!$E:$E,"未发货")</f>
        <v>20</v>
      </c>
      <c r="I1966" s="107" t="str">
        <f>VLOOKUP(B1966,辅助信息!E:I,3,FALSE)</f>
        <v>（华西酒城南）成都市武侯区火车南站西路8号酒城南项目</v>
      </c>
      <c r="J1966" s="107" t="str">
        <f>VLOOKUP(B1966,辅助信息!E:I,4,FALSE)</f>
        <v>龙耀宇</v>
      </c>
      <c r="K1966" s="107">
        <f>VLOOKUP(J1966,辅助信息!H:I,2,FALSE)</f>
        <v>18384145895</v>
      </c>
      <c r="L1966" s="109" t="str">
        <f>VLOOKUP(B1966,辅助信息!E:J,6,FALSE)</f>
        <v>对方卸车</v>
      </c>
      <c r="M1966" s="79">
        <v>45831</v>
      </c>
      <c r="O1966" s="49">
        <f ca="1" t="shared" si="127"/>
        <v>0</v>
      </c>
      <c r="P1966" s="49">
        <f ca="1" t="shared" si="128"/>
        <v>5</v>
      </c>
      <c r="Q1966" s="50" t="str">
        <f>VLOOKUP(B1966,辅助信息!E:M,9,FALSE)</f>
        <v>ZTWM-CDGS-XS-2024-0189-华西集采-酒城南项目</v>
      </c>
    </row>
    <row r="1967" hidden="1" spans="1:18">
      <c r="A1967" s="45" t="s">
        <v>178</v>
      </c>
      <c r="B1967" s="28" t="s">
        <v>151</v>
      </c>
      <c r="C1967" s="58">
        <v>45834</v>
      </c>
      <c r="D1967" s="107" t="str">
        <f>VLOOKUP(B1967,辅助信息!E:K,7,FALSE)</f>
        <v>JWDDCD2025051000019</v>
      </c>
      <c r="E1967" s="107" t="str">
        <f>VLOOKUP(F1967,辅助信息!A:B,2,FALSE)</f>
        <v>螺纹钢</v>
      </c>
      <c r="F1967" s="28" t="s">
        <v>27</v>
      </c>
      <c r="G1967" s="24">
        <v>6</v>
      </c>
      <c r="H1967" s="108">
        <f>_xlfn.XLOOKUP(C1967&amp;F1967&amp;I1967&amp;J1967,'[1]2025年已发货'!$F:$F&amp;'[1]2025年已发货'!$C:$C&amp;'[1]2025年已发货'!$G:$G&amp;'[1]2025年已发货'!$H:$H,'[1]2025年已发货'!$E:$E,"未发货")</f>
        <v>6</v>
      </c>
      <c r="I1967" s="107" t="str">
        <f>VLOOKUP(B1967,辅助信息!E:I,3,FALSE)</f>
        <v>(五冶钢构医学科学产业园建设项目房建一部-四标（3-7）)四川省南充市顺庆区搬罾街道学府大道二段</v>
      </c>
      <c r="J1967" s="107" t="str">
        <f>VLOOKUP(B1967,辅助信息!E:I,4,FALSE)</f>
        <v>胡泽宇</v>
      </c>
      <c r="K1967" s="107">
        <f>VLOOKUP(J1967,辅助信息!H:I,2,FALSE)</f>
        <v>18141337338</v>
      </c>
      <c r="L1967" s="109" t="str">
        <f>VLOOKUP(B1967,辅助信息!E:J,6,FALSE)</f>
        <v>送货单：送货单位：南充思临新材料科技有限公司,收货单位：五冶集团川北(南充)建设有限公司,项目名称：南充医学科学产业园,送货车型13米,装货前联系收货人核实到场规格</v>
      </c>
      <c r="M1967" s="79">
        <v>45835</v>
      </c>
      <c r="O1967" s="49">
        <f ca="1" t="shared" si="127"/>
        <v>0</v>
      </c>
      <c r="P1967" s="49">
        <f ca="1" t="shared" si="128"/>
        <v>1</v>
      </c>
      <c r="Q1967" s="50" t="str">
        <f>VLOOKUP(B1967,辅助信息!E:M,9,FALSE)</f>
        <v>ZTWM-CDGS-XS-2024-0248-五冶钢构-南充市医学院项目</v>
      </c>
      <c r="R1967" s="50" t="str">
        <f>_xlfn._xlws.FILTER(辅助信息!D:D,辅助信息!E:E=B1967)</f>
        <v>五冶钢构南充医学科学产业园建设项目</v>
      </c>
    </row>
    <row r="1968" hidden="1" spans="2:18">
      <c r="B1968" s="28" t="s">
        <v>151</v>
      </c>
      <c r="C1968" s="58">
        <v>45834</v>
      </c>
      <c r="D1968" s="107" t="str">
        <f>VLOOKUP(B1968,辅助信息!E:K,7,FALSE)</f>
        <v>JWDDCD2025051000019</v>
      </c>
      <c r="E1968" s="107" t="str">
        <f>VLOOKUP(F1968,辅助信息!A:B,2,FALSE)</f>
        <v>螺纹钢</v>
      </c>
      <c r="F1968" s="28" t="s">
        <v>19</v>
      </c>
      <c r="G1968" s="24">
        <v>21</v>
      </c>
      <c r="H1968" s="108">
        <f>_xlfn.XLOOKUP(C1968&amp;F1968&amp;I1968&amp;J1968,'[1]2025年已发货'!$F:$F&amp;'[1]2025年已发货'!$C:$C&amp;'[1]2025年已发货'!$G:$G&amp;'[1]2025年已发货'!$H:$H,'[1]2025年已发货'!$E:$E,"未发货")</f>
        <v>21</v>
      </c>
      <c r="I1968" s="107" t="str">
        <f>VLOOKUP(B1968,辅助信息!E:I,3,FALSE)</f>
        <v>(五冶钢构医学科学产业园建设项目房建一部-四标（3-7）)四川省南充市顺庆区搬罾街道学府大道二段</v>
      </c>
      <c r="J1968" s="107" t="str">
        <f>VLOOKUP(B1968,辅助信息!E:I,4,FALSE)</f>
        <v>胡泽宇</v>
      </c>
      <c r="K1968" s="107">
        <f>VLOOKUP(J1968,辅助信息!H:I,2,FALSE)</f>
        <v>18141337338</v>
      </c>
      <c r="L1968" s="109" t="str">
        <f>VLOOKUP(B1968,辅助信息!E:J,6,FALSE)</f>
        <v>送货单：送货单位：南充思临新材料科技有限公司,收货单位：五冶集团川北(南充)建设有限公司,项目名称：南充医学科学产业园,送货车型13米,装货前联系收货人核实到场规格</v>
      </c>
      <c r="M1968" s="79">
        <v>45835</v>
      </c>
      <c r="O1968" s="49">
        <f ca="1" t="shared" si="127"/>
        <v>0</v>
      </c>
      <c r="P1968" s="49">
        <f ca="1" t="shared" si="128"/>
        <v>1</v>
      </c>
      <c r="Q1968" s="50" t="str">
        <f>VLOOKUP(B1968,辅助信息!E:M,9,FALSE)</f>
        <v>ZTWM-CDGS-XS-2024-0248-五冶钢构-南充市医学院项目</v>
      </c>
      <c r="R1968" s="50" t="str">
        <f>_xlfn._xlws.FILTER(辅助信息!D:D,辅助信息!E:E=B1968)</f>
        <v>五冶钢构南充医学科学产业园建设项目</v>
      </c>
    </row>
    <row r="1969" hidden="1" spans="2:18">
      <c r="B1969" s="28" t="s">
        <v>179</v>
      </c>
      <c r="C1969" s="58">
        <v>45834</v>
      </c>
      <c r="D1969" s="107" t="str">
        <f>VLOOKUP(B1969,辅助信息!E:K,7,FALSE)</f>
        <v>JWDDCD2025052800131</v>
      </c>
      <c r="E1969" s="107" t="str">
        <f>VLOOKUP(F1969,辅助信息!A:B,2,FALSE)</f>
        <v>螺纹钢</v>
      </c>
      <c r="F1969" s="28" t="s">
        <v>66</v>
      </c>
      <c r="G1969" s="24">
        <v>9</v>
      </c>
      <c r="H1969" s="108">
        <f>_xlfn.XLOOKUP(C1969&amp;F1969&amp;I1969&amp;J1969,'[1]2025年已发货'!$F:$F&amp;'[1]2025年已发货'!$C:$C&amp;'[1]2025年已发货'!$G:$G&amp;'[1]2025年已发货'!$H:$H,'[1]2025年已发货'!$E:$E,"未发货")</f>
        <v>9</v>
      </c>
      <c r="I1969" s="107" t="str">
        <f>VLOOKUP(B1969,辅助信息!E:I,3,FALSE)</f>
        <v>（商投建工达州中医药科技园-4工区-3号楼）达州市通川区达州中医药职业学院犀牛大道北段</v>
      </c>
      <c r="J1969" s="107" t="str">
        <f>VLOOKUP(B1969,辅助信息!E:I,4,FALSE)</f>
        <v>张扬</v>
      </c>
      <c r="K1969" s="107">
        <f>VLOOKUP(J1969,辅助信息!H:I,2,FALSE)</f>
        <v>18381904567</v>
      </c>
      <c r="L1969" s="109" t="str">
        <f>VLOOKUP(B1969,辅助信息!E:J,6,FALSE)</f>
        <v>控制炉批号！多了现场不收！,优先安排达钢,提前联系到场规格及数量</v>
      </c>
      <c r="M1969" s="79">
        <v>45835</v>
      </c>
      <c r="O1969" s="49">
        <f ca="1" t="shared" ref="O1969:O1977" si="129">IF(OR(M1969="",N1969&lt;&gt;""),"",MAX(M1969-TODAY(),0))</f>
        <v>0</v>
      </c>
      <c r="P1969" s="49">
        <f ca="1" t="shared" ref="P1969:P1977" si="130">IF(M1969="","",IF(N1969&lt;&gt;"",MAX(N1969-M1969,0),IF(TODAY()&gt;M1969,TODAY()-M1969,0)))</f>
        <v>1</v>
      </c>
      <c r="Q1969" s="50" t="str">
        <f>VLOOKUP(B1969,辅助信息!E:M,9,FALSE)</f>
        <v>ZTWM-CDGS-XS-2024-0134-商投建工达州中医药科技成果示范园项目</v>
      </c>
      <c r="R1969" s="50" t="str">
        <f>_xlfn._xlws.FILTER(辅助信息!D:D,辅助信息!E:E=B1969)</f>
        <v>商投建工达州中医药科技园</v>
      </c>
    </row>
    <row r="1970" hidden="1" spans="2:18">
      <c r="B1970" s="28" t="s">
        <v>179</v>
      </c>
      <c r="C1970" s="58">
        <v>45834</v>
      </c>
      <c r="D1970" s="107" t="str">
        <f>VLOOKUP(B1970,辅助信息!E:K,7,FALSE)</f>
        <v>JWDDCD2025052800131</v>
      </c>
      <c r="E1970" s="107" t="str">
        <f>VLOOKUP(F1970,辅助信息!A:B,2,FALSE)</f>
        <v>螺纹钢</v>
      </c>
      <c r="F1970" s="28" t="s">
        <v>58</v>
      </c>
      <c r="G1970" s="24">
        <v>12</v>
      </c>
      <c r="H1970" s="108">
        <f>_xlfn.XLOOKUP(C1970&amp;F1970&amp;I1970&amp;J1970,'[1]2025年已发货'!$F:$F&amp;'[1]2025年已发货'!$C:$C&amp;'[1]2025年已发货'!$G:$G&amp;'[1]2025年已发货'!$H:$H,'[1]2025年已发货'!$E:$E,"未发货")</f>
        <v>12</v>
      </c>
      <c r="I1970" s="107" t="str">
        <f>VLOOKUP(B1970,辅助信息!E:I,3,FALSE)</f>
        <v>（商投建工达州中医药科技园-4工区-3号楼）达州市通川区达州中医药职业学院犀牛大道北段</v>
      </c>
      <c r="J1970" s="107" t="str">
        <f>VLOOKUP(B1970,辅助信息!E:I,4,FALSE)</f>
        <v>张扬</v>
      </c>
      <c r="K1970" s="107">
        <f>VLOOKUP(J1970,辅助信息!H:I,2,FALSE)</f>
        <v>18381904567</v>
      </c>
      <c r="L1970" s="109" t="str">
        <f>VLOOKUP(B1970,辅助信息!E:J,6,FALSE)</f>
        <v>控制炉批号！多了现场不收！,优先安排达钢,提前联系到场规格及数量</v>
      </c>
      <c r="M1970" s="79">
        <v>45835</v>
      </c>
      <c r="O1970" s="49">
        <f ca="1" t="shared" si="129"/>
        <v>0</v>
      </c>
      <c r="P1970" s="49">
        <f ca="1" t="shared" si="130"/>
        <v>1</v>
      </c>
      <c r="Q1970" s="50" t="str">
        <f>VLOOKUP(B1970,辅助信息!E:M,9,FALSE)</f>
        <v>ZTWM-CDGS-XS-2024-0134-商投建工达州中医药科技成果示范园项目</v>
      </c>
      <c r="R1970" s="50" t="str">
        <f>_xlfn._xlws.FILTER(辅助信息!D:D,辅助信息!E:E=B1970)</f>
        <v>商投建工达州中医药科技园</v>
      </c>
    </row>
    <row r="1971" hidden="1" spans="2:18">
      <c r="B1971" s="28" t="s">
        <v>179</v>
      </c>
      <c r="C1971" s="58">
        <v>45834</v>
      </c>
      <c r="D1971" s="107" t="str">
        <f>VLOOKUP(B1971,辅助信息!E:K,7,FALSE)</f>
        <v>JWDDCD2025052800131</v>
      </c>
      <c r="E1971" s="107" t="str">
        <f>VLOOKUP(F1971,辅助信息!A:B,2,FALSE)</f>
        <v>螺纹钢</v>
      </c>
      <c r="F1971" s="28" t="s">
        <v>22</v>
      </c>
      <c r="G1971" s="24">
        <v>24</v>
      </c>
      <c r="H1971" s="108" t="str">
        <f>_xlfn.XLOOKUP(C1971&amp;F1971&amp;I1971&amp;J1971,'[1]2025年已发货'!$F:$F&amp;'[1]2025年已发货'!$C:$C&amp;'[1]2025年已发货'!$G:$G&amp;'[1]2025年已发货'!$H:$H,'[1]2025年已发货'!$E:$E,"未发货")</f>
        <v>未发货</v>
      </c>
      <c r="I1971" s="107" t="str">
        <f>VLOOKUP(B1971,辅助信息!E:I,3,FALSE)</f>
        <v>（商投建工达州中医药科技园-4工区-3号楼）达州市通川区达州中医药职业学院犀牛大道北段</v>
      </c>
      <c r="J1971" s="107" t="str">
        <f>VLOOKUP(B1971,辅助信息!E:I,4,FALSE)</f>
        <v>张扬</v>
      </c>
      <c r="K1971" s="107">
        <f>VLOOKUP(J1971,辅助信息!H:I,2,FALSE)</f>
        <v>18381904567</v>
      </c>
      <c r="L1971" s="109" t="str">
        <f>VLOOKUP(B1971,辅助信息!E:J,6,FALSE)</f>
        <v>控制炉批号！多了现场不收！,优先安排达钢,提前联系到场规格及数量</v>
      </c>
      <c r="M1971" s="79">
        <v>45835</v>
      </c>
      <c r="O1971" s="49">
        <f ca="1" t="shared" si="129"/>
        <v>0</v>
      </c>
      <c r="P1971" s="49">
        <f ca="1" t="shared" si="130"/>
        <v>1</v>
      </c>
      <c r="Q1971" s="50" t="str">
        <f>VLOOKUP(B1971,辅助信息!E:M,9,FALSE)</f>
        <v>ZTWM-CDGS-XS-2024-0134-商投建工达州中医药科技成果示范园项目</v>
      </c>
      <c r="R1971" s="50" t="str">
        <f>_xlfn._xlws.FILTER(辅助信息!D:D,辅助信息!E:E=B1971)</f>
        <v>商投建工达州中医药科技园</v>
      </c>
    </row>
    <row r="1972" hidden="1" spans="2:18">
      <c r="B1972" s="28" t="s">
        <v>180</v>
      </c>
      <c r="C1972" s="58">
        <v>45834</v>
      </c>
      <c r="D1972" s="107" t="str">
        <f>VLOOKUP(B1972,辅助信息!E:K,7,FALSE)</f>
        <v>JWDDCD2025052800131</v>
      </c>
      <c r="E1972" s="107" t="str">
        <f>VLOOKUP(F1972,辅助信息!A:B,2,FALSE)</f>
        <v>螺纹钢</v>
      </c>
      <c r="F1972" s="28" t="s">
        <v>66</v>
      </c>
      <c r="G1972" s="24">
        <v>6</v>
      </c>
      <c r="H1972" s="108">
        <f>_xlfn.XLOOKUP(C1972&amp;F1972&amp;I1972&amp;J1972,'[1]2025年已发货'!$F:$F&amp;'[1]2025年已发货'!$C:$C&amp;'[1]2025年已发货'!$G:$G&amp;'[1]2025年已发货'!$H:$H,'[1]2025年已发货'!$E:$E,"未发货")</f>
        <v>6</v>
      </c>
      <c r="I1972" s="107" t="str">
        <f>VLOOKUP(B1972,辅助信息!E:I,3,FALSE)</f>
        <v>（商投建工达州中医药科技园-4工区-8号楼）达州市通川区达州中医药职业学院犀牛大道北段</v>
      </c>
      <c r="J1972" s="107" t="str">
        <f>VLOOKUP(B1972,辅助信息!E:I,4,FALSE)</f>
        <v>张扬</v>
      </c>
      <c r="K1972" s="107">
        <f>VLOOKUP(J1972,辅助信息!H:I,2,FALSE)</f>
        <v>18381904567</v>
      </c>
      <c r="L1972" s="109" t="str">
        <f>VLOOKUP(B1972,辅助信息!E:J,6,FALSE)</f>
        <v>控制炉批号！多了现场不收！,优先安排达钢,提前联系到场规格及数量</v>
      </c>
      <c r="M1972" s="79">
        <v>45835</v>
      </c>
      <c r="O1972" s="49">
        <f ca="1" t="shared" si="129"/>
        <v>0</v>
      </c>
      <c r="P1972" s="49">
        <f ca="1" t="shared" si="130"/>
        <v>1</v>
      </c>
      <c r="Q1972" s="50" t="str">
        <f>VLOOKUP(B1972,辅助信息!E:M,9,FALSE)</f>
        <v>ZTWM-CDGS-XS-2024-0134-商投建工达州中医药科技成果示范园项目</v>
      </c>
      <c r="R1972" s="50" t="str">
        <f>_xlfn._xlws.FILTER(辅助信息!D:D,辅助信息!E:E=B1972)</f>
        <v>商投建工达州中医药科技园</v>
      </c>
    </row>
    <row r="1973" hidden="1" spans="2:18">
      <c r="B1973" s="28" t="s">
        <v>180</v>
      </c>
      <c r="C1973" s="58">
        <v>45834</v>
      </c>
      <c r="D1973" s="107" t="str">
        <f>VLOOKUP(B1973,辅助信息!E:K,7,FALSE)</f>
        <v>JWDDCD2025052800131</v>
      </c>
      <c r="E1973" s="107" t="str">
        <f>VLOOKUP(F1973,辅助信息!A:B,2,FALSE)</f>
        <v>螺纹钢</v>
      </c>
      <c r="F1973" s="28" t="s">
        <v>45</v>
      </c>
      <c r="G1973" s="24">
        <v>6</v>
      </c>
      <c r="H1973" s="108">
        <f>_xlfn.XLOOKUP(C1973&amp;F1973&amp;I1973&amp;J1973,'[1]2025年已发货'!$F:$F&amp;'[1]2025年已发货'!$C:$C&amp;'[1]2025年已发货'!$G:$G&amp;'[1]2025年已发货'!$H:$H,'[1]2025年已发货'!$E:$E,"未发货")</f>
        <v>6</v>
      </c>
      <c r="I1973" s="107" t="str">
        <f>VLOOKUP(B1973,辅助信息!E:I,3,FALSE)</f>
        <v>（商投建工达州中医药科技园-4工区-8号楼）达州市通川区达州中医药职业学院犀牛大道北段</v>
      </c>
      <c r="J1973" s="107" t="str">
        <f>VLOOKUP(B1973,辅助信息!E:I,4,FALSE)</f>
        <v>张扬</v>
      </c>
      <c r="K1973" s="107">
        <f>VLOOKUP(J1973,辅助信息!H:I,2,FALSE)</f>
        <v>18381904567</v>
      </c>
      <c r="L1973" s="109" t="str">
        <f>VLOOKUP(B1973,辅助信息!E:J,6,FALSE)</f>
        <v>控制炉批号！多了现场不收！,优先安排达钢,提前联系到场规格及数量</v>
      </c>
      <c r="M1973" s="79">
        <v>45835</v>
      </c>
      <c r="O1973" s="49">
        <f ca="1" t="shared" si="129"/>
        <v>0</v>
      </c>
      <c r="P1973" s="49">
        <f ca="1" t="shared" si="130"/>
        <v>1</v>
      </c>
      <c r="Q1973" s="50" t="str">
        <f>VLOOKUP(B1973,辅助信息!E:M,9,FALSE)</f>
        <v>ZTWM-CDGS-XS-2024-0134-商投建工达州中医药科技成果示范园项目</v>
      </c>
      <c r="R1973" s="50" t="str">
        <f>_xlfn._xlws.FILTER(辅助信息!D:D,辅助信息!E:E=B1973)</f>
        <v>商投建工达州中医药科技园</v>
      </c>
    </row>
    <row r="1974" hidden="1" spans="2:18">
      <c r="B1974" s="28" t="s">
        <v>180</v>
      </c>
      <c r="C1974" s="58">
        <v>45834</v>
      </c>
      <c r="D1974" s="107" t="str">
        <f>VLOOKUP(B1974,辅助信息!E:K,7,FALSE)</f>
        <v>JWDDCD2025052800131</v>
      </c>
      <c r="E1974" s="107" t="str">
        <f>VLOOKUP(F1974,辅助信息!A:B,2,FALSE)</f>
        <v>螺纹钢</v>
      </c>
      <c r="F1974" s="28" t="s">
        <v>21</v>
      </c>
      <c r="G1974" s="24">
        <v>6</v>
      </c>
      <c r="H1974" s="108" t="str">
        <f>_xlfn.XLOOKUP(C1974&amp;F1974&amp;I1974&amp;J1974,'[1]2025年已发货'!$F:$F&amp;'[1]2025年已发货'!$C:$C&amp;'[1]2025年已发货'!$G:$G&amp;'[1]2025年已发货'!$H:$H,'[1]2025年已发货'!$E:$E,"未发货")</f>
        <v>未发货</v>
      </c>
      <c r="I1974" s="107" t="str">
        <f>VLOOKUP(B1974,辅助信息!E:I,3,FALSE)</f>
        <v>（商投建工达州中医药科技园-4工区-8号楼）达州市通川区达州中医药职业学院犀牛大道北段</v>
      </c>
      <c r="J1974" s="107" t="str">
        <f>VLOOKUP(B1974,辅助信息!E:I,4,FALSE)</f>
        <v>张扬</v>
      </c>
      <c r="K1974" s="107">
        <f>VLOOKUP(J1974,辅助信息!H:I,2,FALSE)</f>
        <v>18381904567</v>
      </c>
      <c r="L1974" s="109" t="str">
        <f>VLOOKUP(B1974,辅助信息!E:J,6,FALSE)</f>
        <v>控制炉批号！多了现场不收！,优先安排达钢,提前联系到场规格及数量</v>
      </c>
      <c r="M1974" s="79">
        <v>45835</v>
      </c>
      <c r="O1974" s="49">
        <f ca="1" t="shared" si="129"/>
        <v>0</v>
      </c>
      <c r="P1974" s="49">
        <f ca="1" t="shared" si="130"/>
        <v>1</v>
      </c>
      <c r="Q1974" s="50" t="str">
        <f>VLOOKUP(B1974,辅助信息!E:M,9,FALSE)</f>
        <v>ZTWM-CDGS-XS-2024-0134-商投建工达州中医药科技成果示范园项目</v>
      </c>
      <c r="R1974" s="50" t="str">
        <f>_xlfn._xlws.FILTER(辅助信息!D:D,辅助信息!E:E=B1974)</f>
        <v>商投建工达州中医药科技园</v>
      </c>
    </row>
    <row r="1975" hidden="1" spans="2:18">
      <c r="B1975" s="28" t="s">
        <v>180</v>
      </c>
      <c r="C1975" s="58">
        <v>45834</v>
      </c>
      <c r="D1975" s="107" t="str">
        <f>VLOOKUP(B1975,辅助信息!E:K,7,FALSE)</f>
        <v>JWDDCD2025052800131</v>
      </c>
      <c r="E1975" s="107" t="str">
        <f>VLOOKUP(F1975,辅助信息!A:B,2,FALSE)</f>
        <v>螺纹钢</v>
      </c>
      <c r="F1975" s="28" t="s">
        <v>58</v>
      </c>
      <c r="G1975" s="24">
        <v>24</v>
      </c>
      <c r="H1975" s="108">
        <f>_xlfn.XLOOKUP(C1975&amp;F1975&amp;I1975&amp;J1975,'[1]2025年已发货'!$F:$F&amp;'[1]2025年已发货'!$C:$C&amp;'[1]2025年已发货'!$G:$G&amp;'[1]2025年已发货'!$H:$H,'[1]2025年已发货'!$E:$E,"未发货")</f>
        <v>24</v>
      </c>
      <c r="I1975" s="107" t="str">
        <f>VLOOKUP(B1975,辅助信息!E:I,3,FALSE)</f>
        <v>（商投建工达州中医药科技园-4工区-8号楼）达州市通川区达州中医药职业学院犀牛大道北段</v>
      </c>
      <c r="J1975" s="107" t="str">
        <f>VLOOKUP(B1975,辅助信息!E:I,4,FALSE)</f>
        <v>张扬</v>
      </c>
      <c r="K1975" s="107">
        <f>VLOOKUP(J1975,辅助信息!H:I,2,FALSE)</f>
        <v>18381904567</v>
      </c>
      <c r="L1975" s="109" t="str">
        <f>VLOOKUP(B1975,辅助信息!E:J,6,FALSE)</f>
        <v>控制炉批号！多了现场不收！,优先安排达钢,提前联系到场规格及数量</v>
      </c>
      <c r="M1975" s="79">
        <v>45835</v>
      </c>
      <c r="O1975" s="49">
        <f ca="1" t="shared" si="129"/>
        <v>0</v>
      </c>
      <c r="P1975" s="49">
        <f ca="1" t="shared" si="130"/>
        <v>1</v>
      </c>
      <c r="Q1975" s="50" t="str">
        <f>VLOOKUP(B1975,辅助信息!E:M,9,FALSE)</f>
        <v>ZTWM-CDGS-XS-2024-0134-商投建工达州中医药科技成果示范园项目</v>
      </c>
      <c r="R1975" s="50" t="str">
        <f>_xlfn._xlws.FILTER(辅助信息!D:D,辅助信息!E:E=B1975)</f>
        <v>商投建工达州中医药科技园</v>
      </c>
    </row>
    <row r="1976" hidden="1" spans="2:18">
      <c r="B1976" s="28" t="s">
        <v>180</v>
      </c>
      <c r="C1976" s="58">
        <v>45834</v>
      </c>
      <c r="D1976" s="107" t="str">
        <f>VLOOKUP(B1976,辅助信息!E:K,7,FALSE)</f>
        <v>JWDDCD2025052800131</v>
      </c>
      <c r="E1976" s="107" t="str">
        <f>VLOOKUP(F1976,辅助信息!A:B,2,FALSE)</f>
        <v>螺纹钢</v>
      </c>
      <c r="F1976" s="28" t="s">
        <v>46</v>
      </c>
      <c r="G1976" s="24">
        <v>24</v>
      </c>
      <c r="H1976" s="108" t="str">
        <f>_xlfn.XLOOKUP(C1976&amp;F1976&amp;I1976&amp;J1976,'[1]2025年已发货'!$F:$F&amp;'[1]2025年已发货'!$C:$C&amp;'[1]2025年已发货'!$G:$G&amp;'[1]2025年已发货'!$H:$H,'[1]2025年已发货'!$E:$E,"未发货")</f>
        <v>未发货</v>
      </c>
      <c r="I1976" s="107" t="str">
        <f>VLOOKUP(B1976,辅助信息!E:I,3,FALSE)</f>
        <v>（商投建工达州中医药科技园-4工区-8号楼）达州市通川区达州中医药职业学院犀牛大道北段</v>
      </c>
      <c r="J1976" s="107" t="str">
        <f>VLOOKUP(B1976,辅助信息!E:I,4,FALSE)</f>
        <v>张扬</v>
      </c>
      <c r="K1976" s="107">
        <f>VLOOKUP(J1976,辅助信息!H:I,2,FALSE)</f>
        <v>18381904567</v>
      </c>
      <c r="L1976" s="109" t="str">
        <f>VLOOKUP(B1976,辅助信息!E:J,6,FALSE)</f>
        <v>控制炉批号！多了现场不收！,优先安排达钢,提前联系到场规格及数量</v>
      </c>
      <c r="M1976" s="79">
        <v>45835</v>
      </c>
      <c r="O1976" s="49">
        <f ca="1" t="shared" si="129"/>
        <v>0</v>
      </c>
      <c r="P1976" s="49">
        <f ca="1" t="shared" si="130"/>
        <v>1</v>
      </c>
      <c r="Q1976" s="50" t="str">
        <f>VLOOKUP(B1976,辅助信息!E:M,9,FALSE)</f>
        <v>ZTWM-CDGS-XS-2024-0134-商投建工达州中医药科技成果示范园项目</v>
      </c>
      <c r="R1976" s="50" t="str">
        <f>_xlfn._xlws.FILTER(辅助信息!D:D,辅助信息!E:E=B1976)</f>
        <v>商投建工达州中医药科技园</v>
      </c>
    </row>
    <row r="1977" hidden="1" spans="2:18">
      <c r="B1977" s="28" t="s">
        <v>180</v>
      </c>
      <c r="C1977" s="58">
        <v>45834</v>
      </c>
      <c r="D1977" s="107" t="str">
        <f>VLOOKUP(B1977,辅助信息!E:K,7,FALSE)</f>
        <v>JWDDCD2025052800131</v>
      </c>
      <c r="E1977" s="107" t="str">
        <f>VLOOKUP(F1977,辅助信息!A:B,2,FALSE)</f>
        <v>螺纹钢</v>
      </c>
      <c r="F1977" s="28" t="s">
        <v>22</v>
      </c>
      <c r="G1977" s="24">
        <v>24</v>
      </c>
      <c r="H1977" s="108" t="str">
        <f>_xlfn.XLOOKUP(C1977&amp;F1977&amp;I1977&amp;J1977,'[1]2025年已发货'!$F:$F&amp;'[1]2025年已发货'!$C:$C&amp;'[1]2025年已发货'!$G:$G&amp;'[1]2025年已发货'!$H:$H,'[1]2025年已发货'!$E:$E,"未发货")</f>
        <v>未发货</v>
      </c>
      <c r="I1977" s="107" t="str">
        <f>VLOOKUP(B1977,辅助信息!E:I,3,FALSE)</f>
        <v>（商投建工达州中医药科技园-4工区-8号楼）达州市通川区达州中医药职业学院犀牛大道北段</v>
      </c>
      <c r="J1977" s="107" t="str">
        <f>VLOOKUP(B1977,辅助信息!E:I,4,FALSE)</f>
        <v>张扬</v>
      </c>
      <c r="K1977" s="107">
        <f>VLOOKUP(J1977,辅助信息!H:I,2,FALSE)</f>
        <v>18381904567</v>
      </c>
      <c r="L1977" s="109" t="str">
        <f>VLOOKUP(B1977,辅助信息!E:J,6,FALSE)</f>
        <v>控制炉批号！多了现场不收！,优先安排达钢,提前联系到场规格及数量</v>
      </c>
      <c r="M1977" s="79">
        <v>45835</v>
      </c>
      <c r="O1977" s="49">
        <f ca="1" t="shared" si="129"/>
        <v>0</v>
      </c>
      <c r="P1977" s="49">
        <f ca="1" t="shared" si="130"/>
        <v>1</v>
      </c>
      <c r="Q1977" s="50" t="str">
        <f>VLOOKUP(B1977,辅助信息!E:M,9,FALSE)</f>
        <v>ZTWM-CDGS-XS-2024-0134-商投建工达州中医药科技成果示范园项目</v>
      </c>
      <c r="R1977" s="50" t="str">
        <f>_xlfn._xlws.FILTER(辅助信息!D:D,辅助信息!E:E=B1977)</f>
        <v>商投建工达州中医药科技园</v>
      </c>
    </row>
    <row r="1978" hidden="1" spans="2:18">
      <c r="B1978" s="28" t="s">
        <v>47</v>
      </c>
      <c r="C1978" s="58">
        <v>45834</v>
      </c>
      <c r="D1978" s="107" t="str">
        <f>VLOOKUP(B1978,辅助信息!E:K,7,FALSE)</f>
        <v>JWDDCD2025052800131</v>
      </c>
      <c r="E1978" s="107" t="str">
        <f>VLOOKUP(F1978,辅助信息!A:B,2,FALSE)</f>
        <v>螺纹钢</v>
      </c>
      <c r="F1978" s="28" t="s">
        <v>21</v>
      </c>
      <c r="G1978" s="24">
        <v>12</v>
      </c>
      <c r="H1978" s="108" t="str">
        <f>_xlfn.XLOOKUP(C1978&amp;F1978&amp;I1978&amp;J1978,'[1]2025年已发货'!$F:$F&amp;'[1]2025年已发货'!$C:$C&amp;'[1]2025年已发货'!$G:$G&amp;'[1]2025年已发货'!$H:$H,'[1]2025年已发货'!$E:$E,"未发货")</f>
        <v>未发货</v>
      </c>
      <c r="I1978" s="107" t="str">
        <f>VLOOKUP(B1978,辅助信息!E:I,3,FALSE)</f>
        <v>（商投建工达州中医药科技园-1工区）达州市通川区达州中医药职业学院犀牛大道北段</v>
      </c>
      <c r="J1978" s="107" t="str">
        <f>VLOOKUP(B1978,辅助信息!E:I,4,FALSE)</f>
        <v>程黄刚</v>
      </c>
      <c r="K1978" s="107">
        <f>VLOOKUP(J1978,辅助信息!H:I,2,FALSE)</f>
        <v>15108211617</v>
      </c>
      <c r="L1978" s="109" t="str">
        <f>VLOOKUP(B1978,辅助信息!E:J,6,FALSE)</f>
        <v>控制炉批号！多了现场不收！,优先安排达钢,提前联系到场规格及数量</v>
      </c>
      <c r="M1978" s="79">
        <v>45835</v>
      </c>
      <c r="O1978" s="49">
        <f ca="1" t="shared" ref="O1978:O1989" si="131">IF(OR(M1978="",N1978&lt;&gt;""),"",MAX(M1978-TODAY(),0))</f>
        <v>0</v>
      </c>
      <c r="P1978" s="49">
        <f ca="1" t="shared" ref="P1978:P1989" si="132">IF(M1978="","",IF(N1978&lt;&gt;"",MAX(N1978-M1978,0),IF(TODAY()&gt;M1978,TODAY()-M1978,0)))</f>
        <v>1</v>
      </c>
      <c r="Q1978" s="50" t="str">
        <f>VLOOKUP(B1978,辅助信息!E:M,9,FALSE)</f>
        <v>ZTWM-CDGS-XS-2024-0134-商投建工达州中医药科技成果示范园项目</v>
      </c>
      <c r="R1978" s="50" t="str">
        <f>_xlfn._xlws.FILTER(辅助信息!D:D,辅助信息!E:E=B1978)</f>
        <v>商投建工达州中医药科技园</v>
      </c>
    </row>
    <row r="1979" hidden="1" spans="2:18">
      <c r="B1979" s="28" t="s">
        <v>47</v>
      </c>
      <c r="C1979" s="58">
        <v>45834</v>
      </c>
      <c r="D1979" s="107" t="str">
        <f>VLOOKUP(B1979,辅助信息!E:K,7,FALSE)</f>
        <v>JWDDCD2025052800131</v>
      </c>
      <c r="E1979" s="107" t="str">
        <f>VLOOKUP(F1979,辅助信息!A:B,2,FALSE)</f>
        <v>螺纹钢</v>
      </c>
      <c r="F1979" s="28" t="s">
        <v>58</v>
      </c>
      <c r="G1979" s="24">
        <v>6</v>
      </c>
      <c r="H1979" s="108" t="str">
        <f>_xlfn.XLOOKUP(C1979&amp;F1979&amp;I1979&amp;J1979,'[1]2025年已发货'!$F:$F&amp;'[1]2025年已发货'!$C:$C&amp;'[1]2025年已发货'!$G:$G&amp;'[1]2025年已发货'!$H:$H,'[1]2025年已发货'!$E:$E,"未发货")</f>
        <v>未发货</v>
      </c>
      <c r="I1979" s="107" t="str">
        <f>VLOOKUP(B1979,辅助信息!E:I,3,FALSE)</f>
        <v>（商投建工达州中医药科技园-1工区）达州市通川区达州中医药职业学院犀牛大道北段</v>
      </c>
      <c r="J1979" s="107" t="str">
        <f>VLOOKUP(B1979,辅助信息!E:I,4,FALSE)</f>
        <v>程黄刚</v>
      </c>
      <c r="K1979" s="107">
        <f>VLOOKUP(J1979,辅助信息!H:I,2,FALSE)</f>
        <v>15108211617</v>
      </c>
      <c r="L1979" s="109" t="str">
        <f>VLOOKUP(B1979,辅助信息!E:J,6,FALSE)</f>
        <v>控制炉批号！多了现场不收！,优先安排达钢,提前联系到场规格及数量</v>
      </c>
      <c r="M1979" s="79">
        <v>45835</v>
      </c>
      <c r="O1979" s="49">
        <f ca="1" t="shared" si="131"/>
        <v>0</v>
      </c>
      <c r="P1979" s="49">
        <f ca="1" t="shared" si="132"/>
        <v>1</v>
      </c>
      <c r="Q1979" s="50" t="str">
        <f>VLOOKUP(B1979,辅助信息!E:M,9,FALSE)</f>
        <v>ZTWM-CDGS-XS-2024-0134-商投建工达州中医药科技成果示范园项目</v>
      </c>
      <c r="R1979" s="50" t="str">
        <f>_xlfn._xlws.FILTER(辅助信息!D:D,辅助信息!E:E=B1979)</f>
        <v>商投建工达州中医药科技园</v>
      </c>
    </row>
    <row r="1980" hidden="1" spans="2:18">
      <c r="B1980" s="28" t="s">
        <v>47</v>
      </c>
      <c r="C1980" s="58">
        <v>45834</v>
      </c>
      <c r="D1980" s="107" t="str">
        <f>VLOOKUP(B1980,辅助信息!E:K,7,FALSE)</f>
        <v>JWDDCD2025052800131</v>
      </c>
      <c r="E1980" s="107" t="str">
        <f>VLOOKUP(F1980,辅助信息!A:B,2,FALSE)</f>
        <v>盘螺</v>
      </c>
      <c r="F1980" s="28" t="s">
        <v>49</v>
      </c>
      <c r="G1980" s="24">
        <v>3</v>
      </c>
      <c r="H1980" s="108" t="str">
        <f>_xlfn.XLOOKUP(C1980&amp;F1980&amp;I1980&amp;J1980,'[1]2025年已发货'!$F:$F&amp;'[1]2025年已发货'!$C:$C&amp;'[1]2025年已发货'!$G:$G&amp;'[1]2025年已发货'!$H:$H,'[1]2025年已发货'!$E:$E,"未发货")</f>
        <v>未发货</v>
      </c>
      <c r="I1980" s="107" t="str">
        <f>VLOOKUP(B1980,辅助信息!E:I,3,FALSE)</f>
        <v>（商投建工达州中医药科技园-1工区）达州市通川区达州中医药职业学院犀牛大道北段</v>
      </c>
      <c r="J1980" s="107" t="str">
        <f>VLOOKUP(B1980,辅助信息!E:I,4,FALSE)</f>
        <v>程黄刚</v>
      </c>
      <c r="K1980" s="107">
        <f>VLOOKUP(J1980,辅助信息!H:I,2,FALSE)</f>
        <v>15108211617</v>
      </c>
      <c r="L1980" s="109" t="str">
        <f>VLOOKUP(B1980,辅助信息!E:J,6,FALSE)</f>
        <v>控制炉批号！多了现场不收！,优先安排达钢,提前联系到场规格及数量</v>
      </c>
      <c r="M1980" s="79">
        <v>45835</v>
      </c>
      <c r="O1980" s="49">
        <f ca="1" t="shared" si="131"/>
        <v>0</v>
      </c>
      <c r="P1980" s="49">
        <f ca="1" t="shared" si="132"/>
        <v>1</v>
      </c>
      <c r="Q1980" s="50" t="str">
        <f>VLOOKUP(B1980,辅助信息!E:M,9,FALSE)</f>
        <v>ZTWM-CDGS-XS-2024-0134-商投建工达州中医药科技成果示范园项目</v>
      </c>
      <c r="R1980" s="50" t="str">
        <f>_xlfn._xlws.FILTER(辅助信息!D:D,辅助信息!E:E=B1980)</f>
        <v>商投建工达州中医药科技园</v>
      </c>
    </row>
    <row r="1981" hidden="1" spans="2:18">
      <c r="B1981" s="28" t="s">
        <v>47</v>
      </c>
      <c r="C1981" s="58">
        <v>45834</v>
      </c>
      <c r="D1981" s="107" t="str">
        <f>VLOOKUP(B1981,辅助信息!E:K,7,FALSE)</f>
        <v>JWDDCD2025052800131</v>
      </c>
      <c r="E1981" s="107" t="str">
        <f>VLOOKUP(F1981,辅助信息!A:B,2,FALSE)</f>
        <v>螺纹钢</v>
      </c>
      <c r="F1981" s="28" t="s">
        <v>27</v>
      </c>
      <c r="G1981" s="24">
        <v>12</v>
      </c>
      <c r="H1981" s="108" t="str">
        <f>_xlfn.XLOOKUP(C1981&amp;F1981&amp;I1981&amp;J1981,'[1]2025年已发货'!$F:$F&amp;'[1]2025年已发货'!$C:$C&amp;'[1]2025年已发货'!$G:$G&amp;'[1]2025年已发货'!$H:$H,'[1]2025年已发货'!$E:$E,"未发货")</f>
        <v>未发货</v>
      </c>
      <c r="I1981" s="107" t="str">
        <f>VLOOKUP(B1981,辅助信息!E:I,3,FALSE)</f>
        <v>（商投建工达州中医药科技园-1工区）达州市通川区达州中医药职业学院犀牛大道北段</v>
      </c>
      <c r="J1981" s="107" t="str">
        <f>VLOOKUP(B1981,辅助信息!E:I,4,FALSE)</f>
        <v>程黄刚</v>
      </c>
      <c r="K1981" s="107">
        <f>VLOOKUP(J1981,辅助信息!H:I,2,FALSE)</f>
        <v>15108211617</v>
      </c>
      <c r="L1981" s="109" t="str">
        <f>VLOOKUP(B1981,辅助信息!E:J,6,FALSE)</f>
        <v>控制炉批号！多了现场不收！,优先安排达钢,提前联系到场规格及数量</v>
      </c>
      <c r="M1981" s="79">
        <v>45835</v>
      </c>
      <c r="O1981" s="49">
        <f ca="1" t="shared" si="131"/>
        <v>0</v>
      </c>
      <c r="P1981" s="49">
        <f ca="1" t="shared" si="132"/>
        <v>1</v>
      </c>
      <c r="Q1981" s="50" t="str">
        <f>VLOOKUP(B1981,辅助信息!E:M,9,FALSE)</f>
        <v>ZTWM-CDGS-XS-2024-0134-商投建工达州中医药科技成果示范园项目</v>
      </c>
      <c r="R1981" s="50" t="str">
        <f>_xlfn._xlws.FILTER(辅助信息!D:D,辅助信息!E:E=B1981)</f>
        <v>商投建工达州中医药科技园</v>
      </c>
    </row>
    <row r="1982" hidden="1" spans="2:18">
      <c r="B1982" s="28" t="s">
        <v>47</v>
      </c>
      <c r="C1982" s="58">
        <v>45834</v>
      </c>
      <c r="D1982" s="107" t="str">
        <f>VLOOKUP(B1982,辅助信息!E:K,7,FALSE)</f>
        <v>JWDDCD2025052800131</v>
      </c>
      <c r="E1982" s="107" t="str">
        <f>VLOOKUP(F1982,辅助信息!A:B,2,FALSE)</f>
        <v>螺纹钢</v>
      </c>
      <c r="F1982" s="28" t="s">
        <v>19</v>
      </c>
      <c r="G1982" s="24">
        <v>3</v>
      </c>
      <c r="H1982" s="108" t="str">
        <f>_xlfn.XLOOKUP(C1982&amp;F1982&amp;I1982&amp;J1982,'[1]2025年已发货'!$F:$F&amp;'[1]2025年已发货'!$C:$C&amp;'[1]2025年已发货'!$G:$G&amp;'[1]2025年已发货'!$H:$H,'[1]2025年已发货'!$E:$E,"未发货")</f>
        <v>未发货</v>
      </c>
      <c r="I1982" s="107" t="str">
        <f>VLOOKUP(B1982,辅助信息!E:I,3,FALSE)</f>
        <v>（商投建工达州中医药科技园-1工区）达州市通川区达州中医药职业学院犀牛大道北段</v>
      </c>
      <c r="J1982" s="107" t="str">
        <f>VLOOKUP(B1982,辅助信息!E:I,4,FALSE)</f>
        <v>程黄刚</v>
      </c>
      <c r="K1982" s="107">
        <f>VLOOKUP(J1982,辅助信息!H:I,2,FALSE)</f>
        <v>15108211617</v>
      </c>
      <c r="L1982" s="109" t="str">
        <f>VLOOKUP(B1982,辅助信息!E:J,6,FALSE)</f>
        <v>控制炉批号！多了现场不收！,优先安排达钢,提前联系到场规格及数量</v>
      </c>
      <c r="M1982" s="79">
        <v>45835</v>
      </c>
      <c r="O1982" s="49">
        <f ca="1" t="shared" si="131"/>
        <v>0</v>
      </c>
      <c r="P1982" s="49">
        <f ca="1" t="shared" si="132"/>
        <v>1</v>
      </c>
      <c r="Q1982" s="50" t="str">
        <f>VLOOKUP(B1982,辅助信息!E:M,9,FALSE)</f>
        <v>ZTWM-CDGS-XS-2024-0134-商投建工达州中医药科技成果示范园项目</v>
      </c>
      <c r="R1982" s="50" t="str">
        <f>_xlfn._xlws.FILTER(辅助信息!D:D,辅助信息!E:E=B1982)</f>
        <v>商投建工达州中医药科技园</v>
      </c>
    </row>
    <row r="1983" hidden="1" spans="2:18">
      <c r="B1983" s="28" t="s">
        <v>47</v>
      </c>
      <c r="C1983" s="58">
        <v>45834</v>
      </c>
      <c r="D1983" s="107" t="str">
        <f>VLOOKUP(B1983,辅助信息!E:K,7,FALSE)</f>
        <v>JWDDCD2025052800131</v>
      </c>
      <c r="E1983" s="107" t="str">
        <f>VLOOKUP(F1983,辅助信息!A:B,2,FALSE)</f>
        <v>螺纹钢</v>
      </c>
      <c r="F1983" s="28" t="s">
        <v>32</v>
      </c>
      <c r="G1983" s="24">
        <v>12</v>
      </c>
      <c r="H1983" s="108" t="str">
        <f>_xlfn.XLOOKUP(C1983&amp;F1983&amp;I1983&amp;J1983,'[1]2025年已发货'!$F:$F&amp;'[1]2025年已发货'!$C:$C&amp;'[1]2025年已发货'!$G:$G&amp;'[1]2025年已发货'!$H:$H,'[1]2025年已发货'!$E:$E,"未发货")</f>
        <v>未发货</v>
      </c>
      <c r="I1983" s="107" t="str">
        <f>VLOOKUP(B1983,辅助信息!E:I,3,FALSE)</f>
        <v>（商投建工达州中医药科技园-1工区）达州市通川区达州中医药职业学院犀牛大道北段</v>
      </c>
      <c r="J1983" s="107" t="str">
        <f>VLOOKUP(B1983,辅助信息!E:I,4,FALSE)</f>
        <v>程黄刚</v>
      </c>
      <c r="K1983" s="107">
        <f>VLOOKUP(J1983,辅助信息!H:I,2,FALSE)</f>
        <v>15108211617</v>
      </c>
      <c r="L1983" s="109" t="str">
        <f>VLOOKUP(B1983,辅助信息!E:J,6,FALSE)</f>
        <v>控制炉批号！多了现场不收！,优先安排达钢,提前联系到场规格及数量</v>
      </c>
      <c r="M1983" s="79">
        <v>45835</v>
      </c>
      <c r="O1983" s="49">
        <f ca="1" t="shared" si="131"/>
        <v>0</v>
      </c>
      <c r="P1983" s="49">
        <f ca="1" t="shared" si="132"/>
        <v>1</v>
      </c>
      <c r="Q1983" s="50" t="str">
        <f>VLOOKUP(B1983,辅助信息!E:M,9,FALSE)</f>
        <v>ZTWM-CDGS-XS-2024-0134-商投建工达州中医药科技成果示范园项目</v>
      </c>
      <c r="R1983" s="50" t="str">
        <f>_xlfn._xlws.FILTER(辅助信息!D:D,辅助信息!E:E=B1983)</f>
        <v>商投建工达州中医药科技园</v>
      </c>
    </row>
    <row r="1984" hidden="1" spans="2:18">
      <c r="B1984" s="28" t="s">
        <v>47</v>
      </c>
      <c r="C1984" s="58">
        <v>45834</v>
      </c>
      <c r="D1984" s="107" t="str">
        <f>VLOOKUP(B1984,辅助信息!E:K,7,FALSE)</f>
        <v>JWDDCD2025052800131</v>
      </c>
      <c r="E1984" s="107" t="str">
        <f>VLOOKUP(F1984,辅助信息!A:B,2,FALSE)</f>
        <v>螺纹钢</v>
      </c>
      <c r="F1984" s="28" t="s">
        <v>45</v>
      </c>
      <c r="G1984" s="24">
        <v>3</v>
      </c>
      <c r="H1984" s="108" t="str">
        <f>_xlfn.XLOOKUP(C1984&amp;F1984&amp;I1984&amp;J1984,'[1]2025年已发货'!$F:$F&amp;'[1]2025年已发货'!$C:$C&amp;'[1]2025年已发货'!$G:$G&amp;'[1]2025年已发货'!$H:$H,'[1]2025年已发货'!$E:$E,"未发货")</f>
        <v>未发货</v>
      </c>
      <c r="I1984" s="107" t="str">
        <f>VLOOKUP(B1984,辅助信息!E:I,3,FALSE)</f>
        <v>（商投建工达州中医药科技园-1工区）达州市通川区达州中医药职业学院犀牛大道北段</v>
      </c>
      <c r="J1984" s="107" t="str">
        <f>VLOOKUP(B1984,辅助信息!E:I,4,FALSE)</f>
        <v>程黄刚</v>
      </c>
      <c r="K1984" s="107">
        <f>VLOOKUP(J1984,辅助信息!H:I,2,FALSE)</f>
        <v>15108211617</v>
      </c>
      <c r="L1984" s="109" t="str">
        <f>VLOOKUP(B1984,辅助信息!E:J,6,FALSE)</f>
        <v>控制炉批号！多了现场不收！,优先安排达钢,提前联系到场规格及数量</v>
      </c>
      <c r="M1984" s="79">
        <v>45835</v>
      </c>
      <c r="O1984" s="49">
        <f ca="1" t="shared" si="131"/>
        <v>0</v>
      </c>
      <c r="P1984" s="49">
        <f ca="1" t="shared" si="132"/>
        <v>1</v>
      </c>
      <c r="Q1984" s="50" t="str">
        <f>VLOOKUP(B1984,辅助信息!E:M,9,FALSE)</f>
        <v>ZTWM-CDGS-XS-2024-0134-商投建工达州中医药科技成果示范园项目</v>
      </c>
      <c r="R1984" s="50" t="str">
        <f>_xlfn._xlws.FILTER(辅助信息!D:D,辅助信息!E:E=B1984)</f>
        <v>商投建工达州中医药科技园</v>
      </c>
    </row>
    <row r="1985" hidden="1" spans="2:18">
      <c r="B1985" s="28" t="s">
        <v>47</v>
      </c>
      <c r="C1985" s="58">
        <v>45834</v>
      </c>
      <c r="D1985" s="107" t="str">
        <f>VLOOKUP(B1985,辅助信息!E:K,7,FALSE)</f>
        <v>JWDDCD2025052800131</v>
      </c>
      <c r="E1985" s="107" t="str">
        <f>VLOOKUP(F1985,辅助信息!A:B,2,FALSE)</f>
        <v>螺纹钢</v>
      </c>
      <c r="F1985" s="28" t="s">
        <v>46</v>
      </c>
      <c r="G1985" s="24">
        <v>18</v>
      </c>
      <c r="H1985" s="108" t="str">
        <f>_xlfn.XLOOKUP(C1985&amp;F1985&amp;I1985&amp;J1985,'[1]2025年已发货'!$F:$F&amp;'[1]2025年已发货'!$C:$C&amp;'[1]2025年已发货'!$G:$G&amp;'[1]2025年已发货'!$H:$H,'[1]2025年已发货'!$E:$E,"未发货")</f>
        <v>未发货</v>
      </c>
      <c r="I1985" s="107" t="str">
        <f>VLOOKUP(B1985,辅助信息!E:I,3,FALSE)</f>
        <v>（商投建工达州中医药科技园-1工区）达州市通川区达州中医药职业学院犀牛大道北段</v>
      </c>
      <c r="J1985" s="107" t="str">
        <f>VLOOKUP(B1985,辅助信息!E:I,4,FALSE)</f>
        <v>程黄刚</v>
      </c>
      <c r="K1985" s="107">
        <f>VLOOKUP(J1985,辅助信息!H:I,2,FALSE)</f>
        <v>15108211617</v>
      </c>
      <c r="L1985" s="109" t="str">
        <f>VLOOKUP(B1985,辅助信息!E:J,6,FALSE)</f>
        <v>控制炉批号！多了现场不收！,优先安排达钢,提前联系到场规格及数量</v>
      </c>
      <c r="M1985" s="79">
        <v>45835</v>
      </c>
      <c r="O1985" s="49">
        <f ca="1" t="shared" si="131"/>
        <v>0</v>
      </c>
      <c r="P1985" s="49">
        <f ca="1" t="shared" si="132"/>
        <v>1</v>
      </c>
      <c r="Q1985" s="50" t="str">
        <f>VLOOKUP(B1985,辅助信息!E:M,9,FALSE)</f>
        <v>ZTWM-CDGS-XS-2024-0134-商投建工达州中医药科技成果示范园项目</v>
      </c>
      <c r="R1985" s="50" t="str">
        <f>_xlfn._xlws.FILTER(辅助信息!D:D,辅助信息!E:E=B1985)</f>
        <v>商投建工达州中医药科技园</v>
      </c>
    </row>
    <row r="1986" hidden="1" spans="2:18">
      <c r="B1986" s="28" t="s">
        <v>47</v>
      </c>
      <c r="C1986" s="58">
        <v>45834</v>
      </c>
      <c r="D1986" s="107" t="str">
        <f>VLOOKUP(B1986,辅助信息!E:K,7,FALSE)</f>
        <v>JWDDCD2025052800131</v>
      </c>
      <c r="E1986" s="107" t="str">
        <f>VLOOKUP(F1986,辅助信息!A:B,2,FALSE)</f>
        <v>螺纹钢</v>
      </c>
      <c r="F1986" s="28" t="s">
        <v>22</v>
      </c>
      <c r="G1986" s="24">
        <v>9</v>
      </c>
      <c r="H1986" s="108" t="str">
        <f>_xlfn.XLOOKUP(C1986&amp;F1986&amp;I1986&amp;J1986,'[1]2025年已发货'!$F:$F&amp;'[1]2025年已发货'!$C:$C&amp;'[1]2025年已发货'!$G:$G&amp;'[1]2025年已发货'!$H:$H,'[1]2025年已发货'!$E:$E,"未发货")</f>
        <v>未发货</v>
      </c>
      <c r="I1986" s="107" t="str">
        <f>VLOOKUP(B1986,辅助信息!E:I,3,FALSE)</f>
        <v>（商投建工达州中医药科技园-1工区）达州市通川区达州中医药职业学院犀牛大道北段</v>
      </c>
      <c r="J1986" s="107" t="str">
        <f>VLOOKUP(B1986,辅助信息!E:I,4,FALSE)</f>
        <v>程黄刚</v>
      </c>
      <c r="K1986" s="107">
        <f>VLOOKUP(J1986,辅助信息!H:I,2,FALSE)</f>
        <v>15108211617</v>
      </c>
      <c r="L1986" s="109" t="str">
        <f>VLOOKUP(B1986,辅助信息!E:J,6,FALSE)</f>
        <v>控制炉批号！多了现场不收！,优先安排达钢,提前联系到场规格及数量</v>
      </c>
      <c r="M1986" s="79">
        <v>45835</v>
      </c>
      <c r="O1986" s="49">
        <f ca="1" t="shared" si="131"/>
        <v>0</v>
      </c>
      <c r="P1986" s="49">
        <f ca="1" t="shared" si="132"/>
        <v>1</v>
      </c>
      <c r="Q1986" s="50" t="str">
        <f>VLOOKUP(B1986,辅助信息!E:M,9,FALSE)</f>
        <v>ZTWM-CDGS-XS-2024-0134-商投建工达州中医药科技成果示范园项目</v>
      </c>
      <c r="R1986" s="50" t="str">
        <f>_xlfn._xlws.FILTER(辅助信息!D:D,辅助信息!E:E=B1986)</f>
        <v>商投建工达州中医药科技园</v>
      </c>
    </row>
    <row r="1987" hidden="1" spans="2:18">
      <c r="B1987" s="107" t="s">
        <v>176</v>
      </c>
      <c r="C1987" s="58">
        <v>45834</v>
      </c>
      <c r="D1987" s="107" t="str">
        <f>VLOOKUP(B1987,辅助信息!E:K,7,FALSE)</f>
        <v>JWDDCD2025062200016</v>
      </c>
      <c r="E1987" s="107" t="str">
        <f>VLOOKUP(F1987,辅助信息!A:B,2,FALSE)</f>
        <v>高线</v>
      </c>
      <c r="F1987" s="107" t="s">
        <v>53</v>
      </c>
      <c r="G1987" s="108">
        <v>2.5</v>
      </c>
      <c r="H1987" s="108" t="str">
        <f>_xlfn.XLOOKUP(C1987&amp;F1987&amp;I1987&amp;J1987,'[1]2025年已发货'!$F:$F&amp;'[1]2025年已发货'!$C:$C&amp;'[1]2025年已发货'!$G:$G&amp;'[1]2025年已发货'!$H:$H,'[1]2025年已发货'!$E:$E,"未发货")</f>
        <v>未发货</v>
      </c>
      <c r="I1987" s="107" t="str">
        <f>VLOOKUP(B1987,辅助信息!E:I,3,FALSE)</f>
        <v>(武汉电气化局成达万高铁强电项目-渠县)四川省达州市渠县渠北镇雷家湾渠县北站旁</v>
      </c>
      <c r="J1987" s="107" t="str">
        <f>VLOOKUP(B1987,辅助信息!E:I,4,FALSE)</f>
        <v>刘频</v>
      </c>
      <c r="K1987" s="107">
        <f>VLOOKUP(J1987,辅助信息!H:I,2,FALSE)</f>
        <v>18779627939</v>
      </c>
      <c r="L1987" s="109" t="str">
        <f>VLOOKUP(B1987,辅助信息!E:J,6,FALSE)</f>
        <v>锈货不收，装货前联系收货人核实到场规格,没提前告知进场规格现场不给予接收</v>
      </c>
      <c r="M1987" s="79">
        <v>45831</v>
      </c>
      <c r="O1987" s="49">
        <f ca="1" t="shared" si="131"/>
        <v>0</v>
      </c>
      <c r="P1987" s="49">
        <f ca="1" t="shared" si="132"/>
        <v>5</v>
      </c>
      <c r="Q1987" s="50" t="str">
        <f>VLOOKUP(B1987,辅助信息!E:M,9,FALSE)</f>
        <v>ZTWM-CDGS-XS-2025-0033-中铁武汉电气化局集团有限公司成达万高速铁路强电工程项目</v>
      </c>
      <c r="R1987" s="50" t="str">
        <f>_xlfn._xlws.FILTER(辅助信息!D:D,辅助信息!E:E=B1987)</f>
        <v>武汉电气化局成达万高铁强电项目</v>
      </c>
    </row>
    <row r="1988" hidden="1" spans="2:18">
      <c r="B1988" s="107" t="s">
        <v>176</v>
      </c>
      <c r="C1988" s="58">
        <v>45834</v>
      </c>
      <c r="D1988" s="107" t="str">
        <f>VLOOKUP(B1988,辅助信息!E:K,7,FALSE)</f>
        <v>JWDDCD2025062200016</v>
      </c>
      <c r="E1988" s="107" t="str">
        <f>VLOOKUP(F1988,辅助信息!A:B,2,FALSE)</f>
        <v>螺纹钢</v>
      </c>
      <c r="F1988" s="107" t="s">
        <v>111</v>
      </c>
      <c r="G1988" s="108">
        <v>5</v>
      </c>
      <c r="H1988" s="108" t="str">
        <f>_xlfn.XLOOKUP(C1988&amp;F1988&amp;I1988&amp;J1988,'[1]2025年已发货'!$F:$F&amp;'[1]2025年已发货'!$C:$C&amp;'[1]2025年已发货'!$G:$G&amp;'[1]2025年已发货'!$H:$H,'[1]2025年已发货'!$E:$E,"未发货")</f>
        <v>未发货</v>
      </c>
      <c r="I1988" s="107" t="str">
        <f>VLOOKUP(B1988,辅助信息!E:I,3,FALSE)</f>
        <v>(武汉电气化局成达万高铁强电项目-渠县)四川省达州市渠县渠北镇雷家湾渠县北站旁</v>
      </c>
      <c r="J1988" s="107" t="str">
        <f>VLOOKUP(B1988,辅助信息!E:I,4,FALSE)</f>
        <v>刘频</v>
      </c>
      <c r="K1988" s="107">
        <f>VLOOKUP(J1988,辅助信息!H:I,2,FALSE)</f>
        <v>18779627939</v>
      </c>
      <c r="L1988" s="109" t="str">
        <f>VLOOKUP(B1988,辅助信息!E:J,6,FALSE)</f>
        <v>锈货不收，装货前联系收货人核实到场规格,没提前告知进场规格现场不给予接收</v>
      </c>
      <c r="M1988" s="79">
        <v>45831</v>
      </c>
      <c r="O1988" s="49">
        <f ca="1" t="shared" si="131"/>
        <v>0</v>
      </c>
      <c r="P1988" s="49">
        <f ca="1" t="shared" si="132"/>
        <v>5</v>
      </c>
      <c r="Q1988" s="50" t="str">
        <f>VLOOKUP(B1988,辅助信息!E:M,9,FALSE)</f>
        <v>ZTWM-CDGS-XS-2025-0033-中铁武汉电气化局集团有限公司成达万高速铁路强电工程项目</v>
      </c>
      <c r="R1988" s="50" t="str">
        <f>_xlfn._xlws.FILTER(辅助信息!D:D,辅助信息!E:E=B1988)</f>
        <v>武汉电气化局成达万高铁强电项目</v>
      </c>
    </row>
    <row r="1989" hidden="1" spans="2:18">
      <c r="B1989" s="107" t="s">
        <v>176</v>
      </c>
      <c r="C1989" s="58">
        <v>45834</v>
      </c>
      <c r="D1989" s="107" t="str">
        <f>VLOOKUP(B1989,辅助信息!E:K,7,FALSE)</f>
        <v>JWDDCD2025062200016</v>
      </c>
      <c r="E1989" s="107" t="str">
        <f>VLOOKUP(F1989,辅助信息!A:B,2,FALSE)</f>
        <v>螺纹钢</v>
      </c>
      <c r="F1989" s="107" t="s">
        <v>76</v>
      </c>
      <c r="G1989" s="108">
        <f>24-5</f>
        <v>19</v>
      </c>
      <c r="H1989" s="108" t="str">
        <f>_xlfn.XLOOKUP(C1989&amp;F1989&amp;I1989&amp;J1989,'[1]2025年已发货'!$F:$F&amp;'[1]2025年已发货'!$C:$C&amp;'[1]2025年已发货'!$G:$G&amp;'[1]2025年已发货'!$H:$H,'[1]2025年已发货'!$E:$E,"未发货")</f>
        <v>未发货</v>
      </c>
      <c r="I1989" s="107" t="str">
        <f>VLOOKUP(B1989,辅助信息!E:I,3,FALSE)</f>
        <v>(武汉电气化局成达万高铁强电项目-渠县)四川省达州市渠县渠北镇雷家湾渠县北站旁</v>
      </c>
      <c r="J1989" s="107" t="str">
        <f>VLOOKUP(B1989,辅助信息!E:I,4,FALSE)</f>
        <v>刘频</v>
      </c>
      <c r="K1989" s="107">
        <f>VLOOKUP(J1989,辅助信息!H:I,2,FALSE)</f>
        <v>18779627939</v>
      </c>
      <c r="L1989" s="109" t="str">
        <f>VLOOKUP(B1989,辅助信息!E:J,6,FALSE)</f>
        <v>锈货不收，装货前联系收货人核实到场规格,没提前告知进场规格现场不给予接收</v>
      </c>
      <c r="M1989" s="79">
        <v>45831</v>
      </c>
      <c r="O1989" s="49">
        <f ca="1" t="shared" si="131"/>
        <v>0</v>
      </c>
      <c r="P1989" s="49">
        <f ca="1" t="shared" si="132"/>
        <v>5</v>
      </c>
      <c r="Q1989" s="50" t="str">
        <f>VLOOKUP(B1989,辅助信息!E:M,9,FALSE)</f>
        <v>ZTWM-CDGS-XS-2025-0033-中铁武汉电气化局集团有限公司成达万高速铁路强电工程项目</v>
      </c>
      <c r="R1989" s="50" t="str">
        <f>_xlfn._xlws.FILTER(辅助信息!D:D,辅助信息!E:E=B1989)</f>
        <v>武汉电气化局成达万高铁强电项目</v>
      </c>
    </row>
    <row r="1990" hidden="1" spans="2:18">
      <c r="B1990" s="28" t="s">
        <v>167</v>
      </c>
      <c r="C1990" s="58">
        <v>45834</v>
      </c>
      <c r="D1990" s="107" t="str">
        <f>VLOOKUP(B1990,辅助信息!E:K,7,FALSE)</f>
        <v>JWDDCD2025051800044</v>
      </c>
      <c r="E1990" s="107" t="str">
        <f>VLOOKUP(F1990,辅助信息!A:B,2,FALSE)</f>
        <v>高线</v>
      </c>
      <c r="F1990" s="28" t="s">
        <v>53</v>
      </c>
      <c r="G1990" s="24">
        <v>2.5</v>
      </c>
      <c r="H1990" s="108">
        <f>_xlfn.XLOOKUP(C1990&amp;F1990&amp;I1990&amp;J1990,'[1]2025年已发货'!$F:$F&amp;'[1]2025年已发货'!$C:$C&amp;'[1]2025年已发货'!$G:$G&amp;'[1]2025年已发货'!$H:$H,'[1]2025年已发货'!$E:$E,"未发货")</f>
        <v>2.5</v>
      </c>
      <c r="I1990" s="107" t="str">
        <f>VLOOKUP(B1990,辅助信息!E:I,3,FALSE)</f>
        <v>(五冶建设扩建艺体中学二期工程)四川省成都市双流区光荣路成都艺体中学南200米</v>
      </c>
      <c r="J1990" s="107" t="str">
        <f>VLOOKUP(B1990,辅助信息!E:I,4,FALSE)</f>
        <v>谢序强</v>
      </c>
      <c r="K1990" s="107">
        <f>VLOOKUP(J1990,辅助信息!H:I,2,FALSE)</f>
        <v>13458588232</v>
      </c>
      <c r="L1990" s="109" t="str">
        <f>VLOOKUP(B1990,辅助信息!E:J,6,FALSE)</f>
        <v>五冶建设送货单,4份材质书,锈货不收，项目名称：扩建艺体中学二期工程，装货前联系收货人核实到场规格,没提前告知进场规格现场不给予接收</v>
      </c>
      <c r="M1990" s="79">
        <v>45831</v>
      </c>
      <c r="O1990" s="49">
        <f ca="1" t="shared" ref="O1990:O2032" si="133">IF(OR(M1990="",N1990&lt;&gt;""),"",MAX(M1990-TODAY(),0))</f>
        <v>0</v>
      </c>
      <c r="P1990" s="49">
        <f ca="1" t="shared" ref="P1990:P2032" si="134">IF(M1990="","",IF(N1990&lt;&gt;"",MAX(N1990-M1990,0),IF(TODAY()&gt;M1990,TODAY()-M1990,0)))</f>
        <v>5</v>
      </c>
      <c r="Q1990" s="50" t="str">
        <f>VLOOKUP(B1990,辅助信息!E:M,9,FALSE)</f>
        <v>ZTWM-CDGS-XS-2025-0073-五冶天府-成都怡心湖片区及龙泉驿医院等项目</v>
      </c>
      <c r="R1990" s="50" t="str">
        <f>_xlfn._xlws.FILTER(辅助信息!D:D,辅助信息!E:E=B1990)</f>
        <v>五冶建设成都怡心湖片区及龙泉驿医院等项目</v>
      </c>
    </row>
    <row r="1991" hidden="1" spans="2:18">
      <c r="B1991" s="28" t="s">
        <v>167</v>
      </c>
      <c r="C1991" s="58">
        <v>45834</v>
      </c>
      <c r="D1991" s="107" t="str">
        <f>VLOOKUP(B1991,辅助信息!E:K,7,FALSE)</f>
        <v>JWDDCD2025051800044</v>
      </c>
      <c r="E1991" s="107" t="str">
        <f>VLOOKUP(F1991,辅助信息!A:B,2,FALSE)</f>
        <v>高线</v>
      </c>
      <c r="F1991" s="28" t="s">
        <v>51</v>
      </c>
      <c r="G1991" s="24">
        <v>2.5</v>
      </c>
      <c r="H1991" s="108">
        <f>_xlfn.XLOOKUP(C1991&amp;F1991&amp;I1991&amp;J1991,'[1]2025年已发货'!$F:$F&amp;'[1]2025年已发货'!$C:$C&amp;'[1]2025年已发货'!$G:$G&amp;'[1]2025年已发货'!$H:$H,'[1]2025年已发货'!$E:$E,"未发货")</f>
        <v>2.5</v>
      </c>
      <c r="I1991" s="107" t="str">
        <f>VLOOKUP(B1991,辅助信息!E:I,3,FALSE)</f>
        <v>(五冶建设扩建艺体中学二期工程)四川省成都市双流区光荣路成都艺体中学南200米</v>
      </c>
      <c r="J1991" s="107" t="str">
        <f>VLOOKUP(B1991,辅助信息!E:I,4,FALSE)</f>
        <v>谢序强</v>
      </c>
      <c r="K1991" s="107">
        <f>VLOOKUP(J1991,辅助信息!H:I,2,FALSE)</f>
        <v>13458588232</v>
      </c>
      <c r="L1991" s="109" t="str">
        <f>VLOOKUP(B1991,辅助信息!E:J,6,FALSE)</f>
        <v>五冶建设送货单,4份材质书,锈货不收，项目名称：扩建艺体中学二期工程，装货前联系收货人核实到场规格,没提前告知进场规格现场不给予接收</v>
      </c>
      <c r="M1991" s="79">
        <v>45831</v>
      </c>
      <c r="O1991" s="49">
        <f ca="1" t="shared" si="133"/>
        <v>0</v>
      </c>
      <c r="P1991" s="49">
        <f ca="1" t="shared" si="134"/>
        <v>5</v>
      </c>
      <c r="Q1991" s="50" t="str">
        <f>VLOOKUP(B1991,辅助信息!E:M,9,FALSE)</f>
        <v>ZTWM-CDGS-XS-2025-0073-五冶天府-成都怡心湖片区及龙泉驿医院等项目</v>
      </c>
      <c r="R1991" s="50" t="str">
        <f>_xlfn._xlws.FILTER(辅助信息!D:D,辅助信息!E:E=B1991)</f>
        <v>五冶建设成都怡心湖片区及龙泉驿医院等项目</v>
      </c>
    </row>
    <row r="1992" hidden="1" spans="2:18">
      <c r="B1992" s="28" t="s">
        <v>167</v>
      </c>
      <c r="C1992" s="58">
        <v>45834</v>
      </c>
      <c r="D1992" s="107" t="str">
        <f>VLOOKUP(B1992,辅助信息!E:K,7,FALSE)</f>
        <v>JWDDCD2025051800044</v>
      </c>
      <c r="E1992" s="107" t="str">
        <f>VLOOKUP(F1992,辅助信息!A:B,2,FALSE)</f>
        <v>盘螺</v>
      </c>
      <c r="F1992" s="28" t="s">
        <v>49</v>
      </c>
      <c r="G1992" s="24">
        <v>2.5</v>
      </c>
      <c r="H1992" s="108">
        <f>_xlfn.XLOOKUP(C1992&amp;F1992&amp;I1992&amp;J1992,'[1]2025年已发货'!$F:$F&amp;'[1]2025年已发货'!$C:$C&amp;'[1]2025年已发货'!$G:$G&amp;'[1]2025年已发货'!$H:$H,'[1]2025年已发货'!$E:$E,"未发货")</f>
        <v>2.5</v>
      </c>
      <c r="I1992" s="107" t="str">
        <f>VLOOKUP(B1992,辅助信息!E:I,3,FALSE)</f>
        <v>(五冶建设扩建艺体中学二期工程)四川省成都市双流区光荣路成都艺体中学南200米</v>
      </c>
      <c r="J1992" s="107" t="str">
        <f>VLOOKUP(B1992,辅助信息!E:I,4,FALSE)</f>
        <v>谢序强</v>
      </c>
      <c r="K1992" s="107">
        <f>VLOOKUP(J1992,辅助信息!H:I,2,FALSE)</f>
        <v>13458588232</v>
      </c>
      <c r="L1992" s="109" t="str">
        <f>VLOOKUP(B1992,辅助信息!E:J,6,FALSE)</f>
        <v>五冶建设送货单,4份材质书,锈货不收，项目名称：扩建艺体中学二期工程，装货前联系收货人核实到场规格,没提前告知进场规格现场不给予接收</v>
      </c>
      <c r="M1992" s="79">
        <v>45831</v>
      </c>
      <c r="O1992" s="49">
        <f ca="1" t="shared" si="133"/>
        <v>0</v>
      </c>
      <c r="P1992" s="49">
        <f ca="1" t="shared" si="134"/>
        <v>5</v>
      </c>
      <c r="Q1992" s="50" t="str">
        <f>VLOOKUP(B1992,辅助信息!E:M,9,FALSE)</f>
        <v>ZTWM-CDGS-XS-2025-0073-五冶天府-成都怡心湖片区及龙泉驿医院等项目</v>
      </c>
      <c r="R1992" s="50" t="str">
        <f>_xlfn._xlws.FILTER(辅助信息!D:D,辅助信息!E:E=B1992)</f>
        <v>五冶建设成都怡心湖片区及龙泉驿医院等项目</v>
      </c>
    </row>
    <row r="1993" hidden="1" spans="2:18">
      <c r="B1993" s="28" t="s">
        <v>167</v>
      </c>
      <c r="C1993" s="58">
        <v>45834</v>
      </c>
      <c r="D1993" s="107" t="str">
        <f>VLOOKUP(B1993,辅助信息!E:K,7,FALSE)</f>
        <v>JWDDCD2025051800044</v>
      </c>
      <c r="E1993" s="107" t="str">
        <f>VLOOKUP(F1993,辅助信息!A:B,2,FALSE)</f>
        <v>盘螺</v>
      </c>
      <c r="F1993" s="28" t="s">
        <v>40</v>
      </c>
      <c r="G1993" s="24">
        <v>5</v>
      </c>
      <c r="H1993" s="108" t="str">
        <f>_xlfn.XLOOKUP(C1993&amp;F1993&amp;I1993&amp;J1993,'[1]2025年已发货'!$F:$F&amp;'[1]2025年已发货'!$C:$C&amp;'[1]2025年已发货'!$G:$G&amp;'[1]2025年已发货'!$H:$H,'[1]2025年已发货'!$E:$E,"未发货")</f>
        <v>未发货</v>
      </c>
      <c r="I1993" s="107" t="str">
        <f>VLOOKUP(B1993,辅助信息!E:I,3,FALSE)</f>
        <v>(五冶建设扩建艺体中学二期工程)四川省成都市双流区光荣路成都艺体中学南200米</v>
      </c>
      <c r="J1993" s="107" t="str">
        <f>VLOOKUP(B1993,辅助信息!E:I,4,FALSE)</f>
        <v>谢序强</v>
      </c>
      <c r="K1993" s="107">
        <f>VLOOKUP(J1993,辅助信息!H:I,2,FALSE)</f>
        <v>13458588232</v>
      </c>
      <c r="L1993" s="109" t="str">
        <f>VLOOKUP(B1993,辅助信息!E:J,6,FALSE)</f>
        <v>五冶建设送货单,4份材质书,锈货不收，项目名称：扩建艺体中学二期工程，装货前联系收货人核实到场规格,没提前告知进场规格现场不给予接收</v>
      </c>
      <c r="M1993" s="79">
        <v>45831</v>
      </c>
      <c r="O1993" s="49">
        <f ca="1" t="shared" si="133"/>
        <v>0</v>
      </c>
      <c r="P1993" s="49">
        <f ca="1" t="shared" si="134"/>
        <v>5</v>
      </c>
      <c r="Q1993" s="50" t="str">
        <f>VLOOKUP(B1993,辅助信息!E:M,9,FALSE)</f>
        <v>ZTWM-CDGS-XS-2025-0073-五冶天府-成都怡心湖片区及龙泉驿医院等项目</v>
      </c>
      <c r="R1993" s="50" t="str">
        <f>_xlfn._xlws.FILTER(辅助信息!D:D,辅助信息!E:E=B1993)</f>
        <v>五冶建设成都怡心湖片区及龙泉驿医院等项目</v>
      </c>
    </row>
    <row r="1994" hidden="1" spans="2:18">
      <c r="B1994" s="28" t="s">
        <v>167</v>
      </c>
      <c r="C1994" s="58">
        <v>45834</v>
      </c>
      <c r="D1994" s="107" t="str">
        <f>VLOOKUP(B1994,辅助信息!E:K,7,FALSE)</f>
        <v>JWDDCD2025051800044</v>
      </c>
      <c r="E1994" s="107" t="str">
        <f>VLOOKUP(F1994,辅助信息!A:B,2,FALSE)</f>
        <v>盘螺</v>
      </c>
      <c r="F1994" s="28" t="s">
        <v>41</v>
      </c>
      <c r="G1994" s="24">
        <v>10</v>
      </c>
      <c r="H1994" s="108" t="str">
        <f>_xlfn.XLOOKUP(C1994&amp;F1994&amp;I1994&amp;J1994,'[1]2025年已发货'!$F:$F&amp;'[1]2025年已发货'!$C:$C&amp;'[1]2025年已发货'!$G:$G&amp;'[1]2025年已发货'!$H:$H,'[1]2025年已发货'!$E:$E,"未发货")</f>
        <v>未发货</v>
      </c>
      <c r="I1994" s="107" t="str">
        <f>VLOOKUP(B1994,辅助信息!E:I,3,FALSE)</f>
        <v>(五冶建设扩建艺体中学二期工程)四川省成都市双流区光荣路成都艺体中学南200米</v>
      </c>
      <c r="J1994" s="107" t="str">
        <f>VLOOKUP(B1994,辅助信息!E:I,4,FALSE)</f>
        <v>谢序强</v>
      </c>
      <c r="K1994" s="107">
        <f>VLOOKUP(J1994,辅助信息!H:I,2,FALSE)</f>
        <v>13458588232</v>
      </c>
      <c r="L1994" s="109" t="str">
        <f>VLOOKUP(B1994,辅助信息!E:J,6,FALSE)</f>
        <v>五冶建设送货单,4份材质书,锈货不收，项目名称：扩建艺体中学二期工程，装货前联系收货人核实到场规格,没提前告知进场规格现场不给予接收</v>
      </c>
      <c r="M1994" s="79">
        <v>45831</v>
      </c>
      <c r="O1994" s="49">
        <f ca="1" t="shared" si="133"/>
        <v>0</v>
      </c>
      <c r="P1994" s="49">
        <f ca="1" t="shared" si="134"/>
        <v>5</v>
      </c>
      <c r="Q1994" s="50" t="str">
        <f>VLOOKUP(B1994,辅助信息!E:M,9,FALSE)</f>
        <v>ZTWM-CDGS-XS-2025-0073-五冶天府-成都怡心湖片区及龙泉驿医院等项目</v>
      </c>
      <c r="R1994" s="50" t="str">
        <f>_xlfn._xlws.FILTER(辅助信息!D:D,辅助信息!E:E=B1994)</f>
        <v>五冶建设成都怡心湖片区及龙泉驿医院等项目</v>
      </c>
    </row>
    <row r="1995" hidden="1" spans="2:18">
      <c r="B1995" s="28" t="s">
        <v>167</v>
      </c>
      <c r="C1995" s="58">
        <v>45834</v>
      </c>
      <c r="D1995" s="107" t="str">
        <f>VLOOKUP(B1995,辅助信息!E:K,7,FALSE)</f>
        <v>JWDDCD2025051800044</v>
      </c>
      <c r="E1995" s="107" t="str">
        <f>VLOOKUP(F1995,辅助信息!A:B,2,FALSE)</f>
        <v>螺纹钢</v>
      </c>
      <c r="F1995" s="28" t="s">
        <v>27</v>
      </c>
      <c r="G1995" s="24">
        <v>30</v>
      </c>
      <c r="H1995" s="108">
        <v>28</v>
      </c>
      <c r="I1995" s="107" t="str">
        <f>VLOOKUP(B1995,辅助信息!E:I,3,FALSE)</f>
        <v>(五冶建设扩建艺体中学二期工程)四川省成都市双流区光荣路成都艺体中学南200米</v>
      </c>
      <c r="J1995" s="107" t="str">
        <f>VLOOKUP(B1995,辅助信息!E:I,4,FALSE)</f>
        <v>谢序强</v>
      </c>
      <c r="K1995" s="107">
        <f>VLOOKUP(J1995,辅助信息!H:I,2,FALSE)</f>
        <v>13458588232</v>
      </c>
      <c r="L1995" s="109" t="str">
        <f>VLOOKUP(B1995,辅助信息!E:J,6,FALSE)</f>
        <v>五冶建设送货单,4份材质书,锈货不收，项目名称：扩建艺体中学二期工程，装货前联系收货人核实到场规格,没提前告知进场规格现场不给予接收</v>
      </c>
      <c r="M1995" s="79">
        <v>45831</v>
      </c>
      <c r="O1995" s="49">
        <f ca="1" t="shared" si="133"/>
        <v>0</v>
      </c>
      <c r="P1995" s="49">
        <f ca="1" t="shared" si="134"/>
        <v>5</v>
      </c>
      <c r="Q1995" s="50" t="str">
        <f>VLOOKUP(B1995,辅助信息!E:M,9,FALSE)</f>
        <v>ZTWM-CDGS-XS-2025-0073-五冶天府-成都怡心湖片区及龙泉驿医院等项目</v>
      </c>
      <c r="R1995" s="50" t="str">
        <f>_xlfn._xlws.FILTER(辅助信息!D:D,辅助信息!E:E=B1995)</f>
        <v>五冶建设成都怡心湖片区及龙泉驿医院等项目</v>
      </c>
    </row>
    <row r="1996" hidden="1" spans="2:18">
      <c r="B1996" s="28" t="s">
        <v>167</v>
      </c>
      <c r="C1996" s="58">
        <v>45834</v>
      </c>
      <c r="D1996" s="107" t="str">
        <f>VLOOKUP(B1996,辅助信息!E:K,7,FALSE)</f>
        <v>JWDDCD2025051800044</v>
      </c>
      <c r="E1996" s="107" t="str">
        <f>VLOOKUP(F1996,辅助信息!A:B,2,FALSE)</f>
        <v>螺纹钢</v>
      </c>
      <c r="F1996" s="28" t="s">
        <v>19</v>
      </c>
      <c r="G1996" s="24">
        <v>33</v>
      </c>
      <c r="H1996" s="108" t="str">
        <f>_xlfn.XLOOKUP(C1996&amp;F1996&amp;I1996&amp;J1996,'[1]2025年已发货'!$F:$F&amp;'[1]2025年已发货'!$C:$C&amp;'[1]2025年已发货'!$G:$G&amp;'[1]2025年已发货'!$H:$H,'[1]2025年已发货'!$E:$E,"未发货")</f>
        <v>未发货</v>
      </c>
      <c r="I1996" s="107" t="str">
        <f>VLOOKUP(B1996,辅助信息!E:I,3,FALSE)</f>
        <v>(五冶建设扩建艺体中学二期工程)四川省成都市双流区光荣路成都艺体中学南200米</v>
      </c>
      <c r="J1996" s="107" t="str">
        <f>VLOOKUP(B1996,辅助信息!E:I,4,FALSE)</f>
        <v>谢序强</v>
      </c>
      <c r="K1996" s="107">
        <f>VLOOKUP(J1996,辅助信息!H:I,2,FALSE)</f>
        <v>13458588232</v>
      </c>
      <c r="L1996" s="109" t="str">
        <f>VLOOKUP(B1996,辅助信息!E:J,6,FALSE)</f>
        <v>五冶建设送货单,4份材质书,锈货不收，项目名称：扩建艺体中学二期工程，装货前联系收货人核实到场规格,没提前告知进场规格现场不给予接收</v>
      </c>
      <c r="M1996" s="79">
        <v>45831</v>
      </c>
      <c r="O1996" s="49">
        <f ca="1" t="shared" si="133"/>
        <v>0</v>
      </c>
      <c r="P1996" s="49">
        <f ca="1" t="shared" si="134"/>
        <v>5</v>
      </c>
      <c r="Q1996" s="50" t="str">
        <f>VLOOKUP(B1996,辅助信息!E:M,9,FALSE)</f>
        <v>ZTWM-CDGS-XS-2025-0073-五冶天府-成都怡心湖片区及龙泉驿医院等项目</v>
      </c>
      <c r="R1996" s="50" t="str">
        <f>_xlfn._xlws.FILTER(辅助信息!D:D,辅助信息!E:E=B1996)</f>
        <v>五冶建设成都怡心湖片区及龙泉驿医院等项目</v>
      </c>
    </row>
    <row r="1997" hidden="1" spans="2:18">
      <c r="B1997" s="28" t="s">
        <v>167</v>
      </c>
      <c r="C1997" s="58">
        <v>45834</v>
      </c>
      <c r="D1997" s="107" t="str">
        <f>VLOOKUP(B1997,辅助信息!E:K,7,FALSE)</f>
        <v>JWDDCD2025051800044</v>
      </c>
      <c r="E1997" s="107" t="str">
        <f>VLOOKUP(F1997,辅助信息!A:B,2,FALSE)</f>
        <v>螺纹钢</v>
      </c>
      <c r="F1997" s="28" t="s">
        <v>32</v>
      </c>
      <c r="G1997" s="24">
        <v>24</v>
      </c>
      <c r="H1997" s="108" t="str">
        <f>_xlfn.XLOOKUP(C1997&amp;F1997&amp;I1997&amp;J1997,'[1]2025年已发货'!$F:$F&amp;'[1]2025年已发货'!$C:$C&amp;'[1]2025年已发货'!$G:$G&amp;'[1]2025年已发货'!$H:$H,'[1]2025年已发货'!$E:$E,"未发货")</f>
        <v>未发货</v>
      </c>
      <c r="I1997" s="107" t="str">
        <f>VLOOKUP(B1997,辅助信息!E:I,3,FALSE)</f>
        <v>(五冶建设扩建艺体中学二期工程)四川省成都市双流区光荣路成都艺体中学南200米</v>
      </c>
      <c r="J1997" s="107" t="str">
        <f>VLOOKUP(B1997,辅助信息!E:I,4,FALSE)</f>
        <v>谢序强</v>
      </c>
      <c r="K1997" s="107">
        <f>VLOOKUP(J1997,辅助信息!H:I,2,FALSE)</f>
        <v>13458588232</v>
      </c>
      <c r="L1997" s="109" t="str">
        <f>VLOOKUP(B1997,辅助信息!E:J,6,FALSE)</f>
        <v>五冶建设送货单,4份材质书,锈货不收，项目名称：扩建艺体中学二期工程，装货前联系收货人核实到场规格,没提前告知进场规格现场不给予接收</v>
      </c>
      <c r="M1997" s="79">
        <v>45831</v>
      </c>
      <c r="O1997" s="49">
        <f ca="1" t="shared" si="133"/>
        <v>0</v>
      </c>
      <c r="P1997" s="49">
        <f ca="1" t="shared" si="134"/>
        <v>5</v>
      </c>
      <c r="Q1997" s="50" t="str">
        <f>VLOOKUP(B1997,辅助信息!E:M,9,FALSE)</f>
        <v>ZTWM-CDGS-XS-2025-0073-五冶天府-成都怡心湖片区及龙泉驿医院等项目</v>
      </c>
      <c r="R1997" s="50" t="str">
        <f>_xlfn._xlws.FILTER(辅助信息!D:D,辅助信息!E:E=B1997)</f>
        <v>五冶建设成都怡心湖片区及龙泉驿医院等项目</v>
      </c>
    </row>
    <row r="1998" hidden="1" spans="2:18">
      <c r="B1998" s="28" t="s">
        <v>167</v>
      </c>
      <c r="C1998" s="58">
        <v>45834</v>
      </c>
      <c r="D1998" s="107" t="str">
        <f>VLOOKUP(B1998,辅助信息!E:K,7,FALSE)</f>
        <v>JWDDCD2025051800044</v>
      </c>
      <c r="E1998" s="107" t="str">
        <f>VLOOKUP(F1998,辅助信息!A:B,2,FALSE)</f>
        <v>螺纹钢</v>
      </c>
      <c r="F1998" s="28" t="s">
        <v>30</v>
      </c>
      <c r="G1998" s="24">
        <v>21</v>
      </c>
      <c r="H1998" s="108">
        <f>_xlfn.XLOOKUP(C1998&amp;F1998&amp;I1998&amp;J1998,'[1]2025年已发货'!$F:$F&amp;'[1]2025年已发货'!$C:$C&amp;'[1]2025年已发货'!$G:$G&amp;'[1]2025年已发货'!$H:$H,'[1]2025年已发货'!$E:$E,"未发货")</f>
        <v>15</v>
      </c>
      <c r="I1998" s="107" t="str">
        <f>VLOOKUP(B1998,辅助信息!E:I,3,FALSE)</f>
        <v>(五冶建设扩建艺体中学二期工程)四川省成都市双流区光荣路成都艺体中学南200米</v>
      </c>
      <c r="J1998" s="107" t="str">
        <f>VLOOKUP(B1998,辅助信息!E:I,4,FALSE)</f>
        <v>谢序强</v>
      </c>
      <c r="K1998" s="107">
        <f>VLOOKUP(J1998,辅助信息!H:I,2,FALSE)</f>
        <v>13458588232</v>
      </c>
      <c r="L1998" s="109" t="str">
        <f>VLOOKUP(B1998,辅助信息!E:J,6,FALSE)</f>
        <v>五冶建设送货单,4份材质书,锈货不收，项目名称：扩建艺体中学二期工程，装货前联系收货人核实到场规格,没提前告知进场规格现场不给予接收</v>
      </c>
      <c r="M1998" s="79">
        <v>45831</v>
      </c>
      <c r="O1998" s="49">
        <f ca="1" t="shared" si="133"/>
        <v>0</v>
      </c>
      <c r="P1998" s="49">
        <f ca="1" t="shared" si="134"/>
        <v>5</v>
      </c>
      <c r="Q1998" s="50" t="str">
        <f>VLOOKUP(B1998,辅助信息!E:M,9,FALSE)</f>
        <v>ZTWM-CDGS-XS-2025-0073-五冶天府-成都怡心湖片区及龙泉驿医院等项目</v>
      </c>
      <c r="R1998" s="50" t="str">
        <f>_xlfn._xlws.FILTER(辅助信息!D:D,辅助信息!E:E=B1998)</f>
        <v>五冶建设成都怡心湖片区及龙泉驿医院等项目</v>
      </c>
    </row>
    <row r="1999" hidden="1" spans="2:18">
      <c r="B1999" s="28" t="s">
        <v>167</v>
      </c>
      <c r="C1999" s="58">
        <v>45834</v>
      </c>
      <c r="D1999" s="107" t="str">
        <f>VLOOKUP(B1999,辅助信息!E:K,7,FALSE)</f>
        <v>JWDDCD2025051800044</v>
      </c>
      <c r="E1999" s="107" t="str">
        <f>VLOOKUP(F1999,辅助信息!A:B,2,FALSE)</f>
        <v>螺纹钢</v>
      </c>
      <c r="F1999" s="28" t="s">
        <v>33</v>
      </c>
      <c r="G1999" s="24">
        <v>15</v>
      </c>
      <c r="H1999" s="108" t="str">
        <f>_xlfn.XLOOKUP(C1999&amp;F1999&amp;I1999&amp;J1999,'[1]2025年已发货'!$F:$F&amp;'[1]2025年已发货'!$C:$C&amp;'[1]2025年已发货'!$G:$G&amp;'[1]2025年已发货'!$H:$H,'[1]2025年已发货'!$E:$E,"未发货")</f>
        <v>未发货</v>
      </c>
      <c r="I1999" s="107" t="str">
        <f>VLOOKUP(B1999,辅助信息!E:I,3,FALSE)</f>
        <v>(五冶建设扩建艺体中学二期工程)四川省成都市双流区光荣路成都艺体中学南200米</v>
      </c>
      <c r="J1999" s="107" t="str">
        <f>VLOOKUP(B1999,辅助信息!E:I,4,FALSE)</f>
        <v>谢序强</v>
      </c>
      <c r="K1999" s="107">
        <f>VLOOKUP(J1999,辅助信息!H:I,2,FALSE)</f>
        <v>13458588232</v>
      </c>
      <c r="L1999" s="109" t="str">
        <f>VLOOKUP(B1999,辅助信息!E:J,6,FALSE)</f>
        <v>五冶建设送货单,4份材质书,锈货不收，项目名称：扩建艺体中学二期工程，装货前联系收货人核实到场规格,没提前告知进场规格现场不给予接收</v>
      </c>
      <c r="M1999" s="79">
        <v>45831</v>
      </c>
      <c r="O1999" s="49">
        <f ca="1" t="shared" si="133"/>
        <v>0</v>
      </c>
      <c r="P1999" s="49">
        <f ca="1" t="shared" si="134"/>
        <v>5</v>
      </c>
      <c r="Q1999" s="50" t="str">
        <f>VLOOKUP(B1999,辅助信息!E:M,9,FALSE)</f>
        <v>ZTWM-CDGS-XS-2025-0073-五冶天府-成都怡心湖片区及龙泉驿医院等项目</v>
      </c>
      <c r="R1999" s="50" t="str">
        <f>_xlfn._xlws.FILTER(辅助信息!D:D,辅助信息!E:E=B1999)</f>
        <v>五冶建设成都怡心湖片区及龙泉驿医院等项目</v>
      </c>
    </row>
    <row r="2000" hidden="1" spans="2:18">
      <c r="B2000" s="28" t="s">
        <v>167</v>
      </c>
      <c r="C2000" s="58">
        <v>45834</v>
      </c>
      <c r="D2000" s="107" t="str">
        <f>VLOOKUP(B2000,辅助信息!E:K,7,FALSE)</f>
        <v>JWDDCD2025051800044</v>
      </c>
      <c r="E2000" s="107" t="str">
        <f>VLOOKUP(F2000,辅助信息!A:B,2,FALSE)</f>
        <v>螺纹钢</v>
      </c>
      <c r="F2000" s="28" t="s">
        <v>28</v>
      </c>
      <c r="G2000" s="24">
        <v>15</v>
      </c>
      <c r="H2000" s="108" t="str">
        <f>_xlfn.XLOOKUP(C2000&amp;F2000&amp;I2000&amp;J2000,'[1]2025年已发货'!$F:$F&amp;'[1]2025年已发货'!$C:$C&amp;'[1]2025年已发货'!$G:$G&amp;'[1]2025年已发货'!$H:$H,'[1]2025年已发货'!$E:$E,"未发货")</f>
        <v>未发货</v>
      </c>
      <c r="I2000" s="107" t="str">
        <f>VLOOKUP(B2000,辅助信息!E:I,3,FALSE)</f>
        <v>(五冶建设扩建艺体中学二期工程)四川省成都市双流区光荣路成都艺体中学南200米</v>
      </c>
      <c r="J2000" s="107" t="str">
        <f>VLOOKUP(B2000,辅助信息!E:I,4,FALSE)</f>
        <v>谢序强</v>
      </c>
      <c r="K2000" s="107">
        <f>VLOOKUP(J2000,辅助信息!H:I,2,FALSE)</f>
        <v>13458588232</v>
      </c>
      <c r="L2000" s="109" t="str">
        <f>VLOOKUP(B2000,辅助信息!E:J,6,FALSE)</f>
        <v>五冶建设送货单,4份材质书,锈货不收，项目名称：扩建艺体中学二期工程，装货前联系收货人核实到场规格,没提前告知进场规格现场不给予接收</v>
      </c>
      <c r="M2000" s="79">
        <v>45831</v>
      </c>
      <c r="O2000" s="49">
        <f ca="1" t="shared" si="133"/>
        <v>0</v>
      </c>
      <c r="P2000" s="49">
        <f ca="1" t="shared" si="134"/>
        <v>5</v>
      </c>
      <c r="Q2000" s="50" t="str">
        <f>VLOOKUP(B2000,辅助信息!E:M,9,FALSE)</f>
        <v>ZTWM-CDGS-XS-2025-0073-五冶天府-成都怡心湖片区及龙泉驿医院等项目</v>
      </c>
      <c r="R2000" s="50" t="str">
        <f>_xlfn._xlws.FILTER(辅助信息!D:D,辅助信息!E:E=B2000)</f>
        <v>五冶建设成都怡心湖片区及龙泉驿医院等项目</v>
      </c>
    </row>
    <row r="2001" hidden="1" spans="2:18">
      <c r="B2001" s="28" t="s">
        <v>167</v>
      </c>
      <c r="C2001" s="58">
        <v>45834</v>
      </c>
      <c r="D2001" s="107" t="str">
        <f>VLOOKUP(B2001,辅助信息!E:K,7,FALSE)</f>
        <v>JWDDCD2025051800044</v>
      </c>
      <c r="E2001" s="107" t="str">
        <f>VLOOKUP(F2001,辅助信息!A:B,2,FALSE)</f>
        <v>螺纹钢</v>
      </c>
      <c r="F2001" s="28" t="s">
        <v>18</v>
      </c>
      <c r="G2001" s="24">
        <v>9</v>
      </c>
      <c r="H2001" s="108">
        <f>_xlfn.XLOOKUP(C2001&amp;F2001&amp;I2001&amp;J2001,'[1]2025年已发货'!$F:$F&amp;'[1]2025年已发货'!$C:$C&amp;'[1]2025年已发货'!$G:$G&amp;'[1]2025年已发货'!$H:$H,'[1]2025年已发货'!$E:$E,"未发货")</f>
        <v>9</v>
      </c>
      <c r="I2001" s="107" t="str">
        <f>VLOOKUP(B2001,辅助信息!E:I,3,FALSE)</f>
        <v>(五冶建设扩建艺体中学二期工程)四川省成都市双流区光荣路成都艺体中学南200米</v>
      </c>
      <c r="J2001" s="107" t="str">
        <f>VLOOKUP(B2001,辅助信息!E:I,4,FALSE)</f>
        <v>谢序强</v>
      </c>
      <c r="K2001" s="107">
        <f>VLOOKUP(J2001,辅助信息!H:I,2,FALSE)</f>
        <v>13458588232</v>
      </c>
      <c r="L2001" s="109" t="str">
        <f>VLOOKUP(B2001,辅助信息!E:J,6,FALSE)</f>
        <v>五冶建设送货单,4份材质书,锈货不收，项目名称：扩建艺体中学二期工程，装货前联系收货人核实到场规格,没提前告知进场规格现场不给予接收</v>
      </c>
      <c r="M2001" s="79">
        <v>45831</v>
      </c>
      <c r="O2001" s="49">
        <f ca="1" t="shared" si="133"/>
        <v>0</v>
      </c>
      <c r="P2001" s="49">
        <f ca="1" t="shared" si="134"/>
        <v>5</v>
      </c>
      <c r="Q2001" s="50" t="str">
        <f>VLOOKUP(B2001,辅助信息!E:M,9,FALSE)</f>
        <v>ZTWM-CDGS-XS-2025-0073-五冶天府-成都怡心湖片区及龙泉驿医院等项目</v>
      </c>
      <c r="R2001" s="50" t="str">
        <f>_xlfn._xlws.FILTER(辅助信息!D:D,辅助信息!E:E=B2001)</f>
        <v>五冶建设成都怡心湖片区及龙泉驿医院等项目</v>
      </c>
    </row>
    <row r="2002" hidden="1" spans="2:18">
      <c r="B2002" s="28" t="s">
        <v>167</v>
      </c>
      <c r="C2002" s="58">
        <v>45834</v>
      </c>
      <c r="D2002" s="107" t="str">
        <f>VLOOKUP(B2002,辅助信息!E:K,7,FALSE)</f>
        <v>JWDDCD2025051800044</v>
      </c>
      <c r="E2002" s="107" t="str">
        <f>VLOOKUP(F2002,辅助信息!A:B,2,FALSE)</f>
        <v>螺纹钢</v>
      </c>
      <c r="F2002" s="28" t="s">
        <v>82</v>
      </c>
      <c r="G2002" s="24">
        <v>6</v>
      </c>
      <c r="H2002" s="108">
        <f>_xlfn.XLOOKUP(C2002&amp;F2002&amp;I2002&amp;J2002,'[1]2025年已发货'!$F:$F&amp;'[1]2025年已发货'!$C:$C&amp;'[1]2025年已发货'!$G:$G&amp;'[1]2025年已发货'!$H:$H,'[1]2025年已发货'!$E:$E,"未发货")</f>
        <v>6</v>
      </c>
      <c r="I2002" s="107" t="str">
        <f>VLOOKUP(B2002,辅助信息!E:I,3,FALSE)</f>
        <v>(五冶建设扩建艺体中学二期工程)四川省成都市双流区光荣路成都艺体中学南200米</v>
      </c>
      <c r="J2002" s="107" t="str">
        <f>VLOOKUP(B2002,辅助信息!E:I,4,FALSE)</f>
        <v>谢序强</v>
      </c>
      <c r="K2002" s="107">
        <f>VLOOKUP(J2002,辅助信息!H:I,2,FALSE)</f>
        <v>13458588232</v>
      </c>
      <c r="L2002" s="109" t="str">
        <f>VLOOKUP(B2002,辅助信息!E:J,6,FALSE)</f>
        <v>五冶建设送货单,4份材质书,锈货不收，项目名称：扩建艺体中学二期工程，装货前联系收货人核实到场规格,没提前告知进场规格现场不给予接收</v>
      </c>
      <c r="M2002" s="79">
        <v>45831</v>
      </c>
      <c r="O2002" s="49">
        <f ca="1" t="shared" si="133"/>
        <v>0</v>
      </c>
      <c r="P2002" s="49">
        <f ca="1" t="shared" si="134"/>
        <v>5</v>
      </c>
      <c r="Q2002" s="50" t="str">
        <f>VLOOKUP(B2002,辅助信息!E:M,9,FALSE)</f>
        <v>ZTWM-CDGS-XS-2025-0073-五冶天府-成都怡心湖片区及龙泉驿医院等项目</v>
      </c>
      <c r="R2002" s="50" t="str">
        <f>_xlfn._xlws.FILTER(辅助信息!D:D,辅助信息!E:E=B2002)</f>
        <v>五冶建设成都怡心湖片区及龙泉驿医院等项目</v>
      </c>
    </row>
    <row r="2003" hidden="1" spans="2:18">
      <c r="B2003" s="28" t="s">
        <v>167</v>
      </c>
      <c r="C2003" s="58">
        <v>45834</v>
      </c>
      <c r="D2003" s="107" t="str">
        <f>VLOOKUP(B2003,辅助信息!E:K,7,FALSE)</f>
        <v>JWDDCD2025051800044</v>
      </c>
      <c r="E2003" s="107" t="str">
        <f>VLOOKUP(F2003,辅助信息!A:B,2,FALSE)</f>
        <v>螺纹钢</v>
      </c>
      <c r="F2003" s="28" t="s">
        <v>45</v>
      </c>
      <c r="G2003" s="24">
        <v>6</v>
      </c>
      <c r="H2003" s="108">
        <f>_xlfn.XLOOKUP(C2003&amp;F2003&amp;I2003&amp;J2003,'[1]2025年已发货'!$F:$F&amp;'[1]2025年已发货'!$C:$C&amp;'[1]2025年已发货'!$G:$G&amp;'[1]2025年已发货'!$H:$H,'[1]2025年已发货'!$E:$E,"未发货")</f>
        <v>6</v>
      </c>
      <c r="I2003" s="107" t="str">
        <f>VLOOKUP(B2003,辅助信息!E:I,3,FALSE)</f>
        <v>(五冶建设扩建艺体中学二期工程)四川省成都市双流区光荣路成都艺体中学南200米</v>
      </c>
      <c r="J2003" s="107" t="str">
        <f>VLOOKUP(B2003,辅助信息!E:I,4,FALSE)</f>
        <v>谢序强</v>
      </c>
      <c r="K2003" s="107">
        <f>VLOOKUP(J2003,辅助信息!H:I,2,FALSE)</f>
        <v>13458588232</v>
      </c>
      <c r="L2003" s="109" t="str">
        <f>VLOOKUP(B2003,辅助信息!E:J,6,FALSE)</f>
        <v>五冶建设送货单,4份材质书,锈货不收，项目名称：扩建艺体中学二期工程，装货前联系收货人核实到场规格,没提前告知进场规格现场不给予接收</v>
      </c>
      <c r="M2003" s="79">
        <v>45831</v>
      </c>
      <c r="O2003" s="49">
        <f ca="1" t="shared" si="133"/>
        <v>0</v>
      </c>
      <c r="P2003" s="49">
        <f ca="1" t="shared" si="134"/>
        <v>5</v>
      </c>
      <c r="Q2003" s="50" t="str">
        <f>VLOOKUP(B2003,辅助信息!E:M,9,FALSE)</f>
        <v>ZTWM-CDGS-XS-2025-0073-五冶天府-成都怡心湖片区及龙泉驿医院等项目</v>
      </c>
      <c r="R2003" s="50" t="str">
        <f>_xlfn._xlws.FILTER(辅助信息!D:D,辅助信息!E:E=B2003)</f>
        <v>五冶建设成都怡心湖片区及龙泉驿医院等项目</v>
      </c>
    </row>
    <row r="2004" hidden="1" spans="2:18">
      <c r="B2004" s="28" t="s">
        <v>167</v>
      </c>
      <c r="C2004" s="58">
        <v>45834</v>
      </c>
      <c r="D2004" s="107" t="str">
        <f>VLOOKUP(B2004,辅助信息!E:K,7,FALSE)</f>
        <v>JWDDCD2025051800044</v>
      </c>
      <c r="E2004" s="107" t="str">
        <f>VLOOKUP(F2004,辅助信息!A:B,2,FALSE)</f>
        <v>螺纹钢</v>
      </c>
      <c r="F2004" s="28" t="s">
        <v>21</v>
      </c>
      <c r="G2004" s="24">
        <v>6</v>
      </c>
      <c r="H2004" s="108">
        <f>_xlfn.XLOOKUP(C2004&amp;F2004&amp;I2004&amp;J2004,'[1]2025年已发货'!$F:$F&amp;'[1]2025年已发货'!$C:$C&amp;'[1]2025年已发货'!$G:$G&amp;'[1]2025年已发货'!$H:$H,'[1]2025年已发货'!$E:$E,"未发货")</f>
        <v>6</v>
      </c>
      <c r="I2004" s="107" t="str">
        <f>VLOOKUP(B2004,辅助信息!E:I,3,FALSE)</f>
        <v>(五冶建设扩建艺体中学二期工程)四川省成都市双流区光荣路成都艺体中学南200米</v>
      </c>
      <c r="J2004" s="107" t="str">
        <f>VLOOKUP(B2004,辅助信息!E:I,4,FALSE)</f>
        <v>谢序强</v>
      </c>
      <c r="K2004" s="107">
        <f>VLOOKUP(J2004,辅助信息!H:I,2,FALSE)</f>
        <v>13458588232</v>
      </c>
      <c r="L2004" s="109" t="str">
        <f>VLOOKUP(B2004,辅助信息!E:J,6,FALSE)</f>
        <v>五冶建设送货单,4份材质书,锈货不收，项目名称：扩建艺体中学二期工程，装货前联系收货人核实到场规格,没提前告知进场规格现场不给予接收</v>
      </c>
      <c r="M2004" s="79">
        <v>45831</v>
      </c>
      <c r="O2004" s="49">
        <f ca="1" t="shared" si="133"/>
        <v>0</v>
      </c>
      <c r="P2004" s="49">
        <f ca="1" t="shared" si="134"/>
        <v>5</v>
      </c>
      <c r="Q2004" s="50" t="str">
        <f>VLOOKUP(B2004,辅助信息!E:M,9,FALSE)</f>
        <v>ZTWM-CDGS-XS-2025-0073-五冶天府-成都怡心湖片区及龙泉驿医院等项目</v>
      </c>
      <c r="R2004" s="50" t="str">
        <f>_xlfn._xlws.FILTER(辅助信息!D:D,辅助信息!E:E=B2004)</f>
        <v>五冶建设成都怡心湖片区及龙泉驿医院等项目</v>
      </c>
    </row>
    <row r="2005" hidden="1" spans="2:18">
      <c r="B2005" s="28" t="s">
        <v>167</v>
      </c>
      <c r="C2005" s="58">
        <v>45834</v>
      </c>
      <c r="D2005" s="107" t="str">
        <f>VLOOKUP(B2005,辅助信息!E:K,7,FALSE)</f>
        <v>JWDDCD2025051800044</v>
      </c>
      <c r="E2005" s="107" t="str">
        <f>VLOOKUP(F2005,辅助信息!A:B,2,FALSE)</f>
        <v>螺纹钢</v>
      </c>
      <c r="F2005" s="28" t="s">
        <v>58</v>
      </c>
      <c r="G2005" s="24">
        <v>6</v>
      </c>
      <c r="H2005" s="108">
        <f>_xlfn.XLOOKUP(C2005&amp;F2005&amp;I2005&amp;J2005,'[1]2025年已发货'!$F:$F&amp;'[1]2025年已发货'!$C:$C&amp;'[1]2025年已发货'!$G:$G&amp;'[1]2025年已发货'!$H:$H,'[1]2025年已发货'!$E:$E,"未发货")</f>
        <v>6</v>
      </c>
      <c r="I2005" s="107" t="str">
        <f>VLOOKUP(B2005,辅助信息!E:I,3,FALSE)</f>
        <v>(五冶建设扩建艺体中学二期工程)四川省成都市双流区光荣路成都艺体中学南200米</v>
      </c>
      <c r="J2005" s="107" t="str">
        <f>VLOOKUP(B2005,辅助信息!E:I,4,FALSE)</f>
        <v>谢序强</v>
      </c>
      <c r="K2005" s="107">
        <f>VLOOKUP(J2005,辅助信息!H:I,2,FALSE)</f>
        <v>13458588232</v>
      </c>
      <c r="L2005" s="109" t="str">
        <f>VLOOKUP(B2005,辅助信息!E:J,6,FALSE)</f>
        <v>五冶建设送货单,4份材质书,锈货不收，项目名称：扩建艺体中学二期工程，装货前联系收货人核实到场规格,没提前告知进场规格现场不给予接收</v>
      </c>
      <c r="M2005" s="79">
        <v>45831</v>
      </c>
      <c r="O2005" s="49">
        <f ca="1" t="shared" si="133"/>
        <v>0</v>
      </c>
      <c r="P2005" s="49">
        <f ca="1" t="shared" si="134"/>
        <v>5</v>
      </c>
      <c r="Q2005" s="50" t="str">
        <f>VLOOKUP(B2005,辅助信息!E:M,9,FALSE)</f>
        <v>ZTWM-CDGS-XS-2025-0073-五冶天府-成都怡心湖片区及龙泉驿医院等项目</v>
      </c>
      <c r="R2005" s="50" t="str">
        <f>_xlfn._xlws.FILTER(辅助信息!D:D,辅助信息!E:E=B2005)</f>
        <v>五冶建设成都怡心湖片区及龙泉驿医院等项目</v>
      </c>
    </row>
    <row r="2006" hidden="1" spans="2:18">
      <c r="B2006" s="28" t="s">
        <v>167</v>
      </c>
      <c r="C2006" s="58">
        <v>45834</v>
      </c>
      <c r="D2006" s="107" t="str">
        <f>VLOOKUP(B2006,辅助信息!E:K,7,FALSE)</f>
        <v>JWDDCD2025051800044</v>
      </c>
      <c r="E2006" s="107" t="str">
        <f>VLOOKUP(F2006,辅助信息!A:B,2,FALSE)</f>
        <v>螺纹钢</v>
      </c>
      <c r="F2006" s="28" t="s">
        <v>46</v>
      </c>
      <c r="G2006" s="24">
        <v>6</v>
      </c>
      <c r="H2006" s="108">
        <f>_xlfn.XLOOKUP(C2006&amp;F2006&amp;I2006&amp;J2006,'[1]2025年已发货'!$F:$F&amp;'[1]2025年已发货'!$C:$C&amp;'[1]2025年已发货'!$G:$G&amp;'[1]2025年已发货'!$H:$H,'[1]2025年已发货'!$E:$E,"未发货")</f>
        <v>6</v>
      </c>
      <c r="I2006" s="107" t="str">
        <f>VLOOKUP(B2006,辅助信息!E:I,3,FALSE)</f>
        <v>(五冶建设扩建艺体中学二期工程)四川省成都市双流区光荣路成都艺体中学南200米</v>
      </c>
      <c r="J2006" s="107" t="str">
        <f>VLOOKUP(B2006,辅助信息!E:I,4,FALSE)</f>
        <v>谢序强</v>
      </c>
      <c r="K2006" s="107">
        <f>VLOOKUP(J2006,辅助信息!H:I,2,FALSE)</f>
        <v>13458588232</v>
      </c>
      <c r="L2006" s="109" t="str">
        <f>VLOOKUP(B2006,辅助信息!E:J,6,FALSE)</f>
        <v>五冶建设送货单,4份材质书,锈货不收，项目名称：扩建艺体中学二期工程，装货前联系收货人核实到场规格,没提前告知进场规格现场不给予接收</v>
      </c>
      <c r="M2006" s="79">
        <v>45831</v>
      </c>
      <c r="O2006" s="49">
        <f ca="1" t="shared" si="133"/>
        <v>0</v>
      </c>
      <c r="P2006" s="49">
        <f ca="1" t="shared" si="134"/>
        <v>5</v>
      </c>
      <c r="Q2006" s="50" t="str">
        <f>VLOOKUP(B2006,辅助信息!E:M,9,FALSE)</f>
        <v>ZTWM-CDGS-XS-2025-0073-五冶天府-成都怡心湖片区及龙泉驿医院等项目</v>
      </c>
      <c r="R2006" s="50" t="str">
        <f>_xlfn._xlws.FILTER(辅助信息!D:D,辅助信息!E:E=B2006)</f>
        <v>五冶建设成都怡心湖片区及龙泉驿医院等项目</v>
      </c>
    </row>
    <row r="2007" hidden="1" spans="2:18">
      <c r="B2007" s="28" t="s">
        <v>167</v>
      </c>
      <c r="C2007" s="58">
        <v>45834</v>
      </c>
      <c r="D2007" s="107" t="str">
        <f>VLOOKUP(B2007,辅助信息!E:K,7,FALSE)</f>
        <v>JWDDCD2025051800044</v>
      </c>
      <c r="E2007" s="107" t="str">
        <f>VLOOKUP(F2007,辅助信息!A:B,2,FALSE)</f>
        <v>螺纹钢</v>
      </c>
      <c r="F2007" s="28" t="s">
        <v>22</v>
      </c>
      <c r="G2007" s="24">
        <v>9</v>
      </c>
      <c r="H2007" s="108">
        <f>_xlfn.XLOOKUP(C2007&amp;F2007&amp;I2007&amp;J2007,'[1]2025年已发货'!$F:$F&amp;'[1]2025年已发货'!$C:$C&amp;'[1]2025年已发货'!$G:$G&amp;'[1]2025年已发货'!$H:$H,'[1]2025年已发货'!$E:$E,"未发货")</f>
        <v>9</v>
      </c>
      <c r="I2007" s="107" t="str">
        <f>VLOOKUP(B2007,辅助信息!E:I,3,FALSE)</f>
        <v>(五冶建设扩建艺体中学二期工程)四川省成都市双流区光荣路成都艺体中学南200米</v>
      </c>
      <c r="J2007" s="107" t="str">
        <f>VLOOKUP(B2007,辅助信息!E:I,4,FALSE)</f>
        <v>谢序强</v>
      </c>
      <c r="K2007" s="107">
        <f>VLOOKUP(J2007,辅助信息!H:I,2,FALSE)</f>
        <v>13458588232</v>
      </c>
      <c r="L2007" s="109" t="str">
        <f>VLOOKUP(B2007,辅助信息!E:J,6,FALSE)</f>
        <v>五冶建设送货单,4份材质书,锈货不收，项目名称：扩建艺体中学二期工程，装货前联系收货人核实到场规格,没提前告知进场规格现场不给予接收</v>
      </c>
      <c r="M2007" s="79">
        <v>45831</v>
      </c>
      <c r="O2007" s="49">
        <f ca="1" t="shared" si="133"/>
        <v>0</v>
      </c>
      <c r="P2007" s="49">
        <f ca="1" t="shared" si="134"/>
        <v>5</v>
      </c>
      <c r="Q2007" s="50" t="str">
        <f>VLOOKUP(B2007,辅助信息!E:M,9,FALSE)</f>
        <v>ZTWM-CDGS-XS-2025-0073-五冶天府-成都怡心湖片区及龙泉驿医院等项目</v>
      </c>
      <c r="R2007" s="50" t="str">
        <f>_xlfn._xlws.FILTER(辅助信息!D:D,辅助信息!E:E=B2007)</f>
        <v>五冶建设成都怡心湖片区及龙泉驿医院等项目</v>
      </c>
    </row>
    <row r="2008" hidden="1" spans="2:18">
      <c r="B2008" s="28" t="s">
        <v>167</v>
      </c>
      <c r="C2008" s="58">
        <v>45834</v>
      </c>
      <c r="D2008" s="107" t="str">
        <f>VLOOKUP(B2008,辅助信息!E:K,7,FALSE)</f>
        <v>JWDDCD2025051800044</v>
      </c>
      <c r="E2008" s="107" t="str">
        <f>VLOOKUP(F2008,辅助信息!A:B,2,FALSE)</f>
        <v>螺纹钢</v>
      </c>
      <c r="F2008" s="28" t="s">
        <v>181</v>
      </c>
      <c r="G2008" s="24">
        <v>3</v>
      </c>
      <c r="H2008" s="108">
        <f>_xlfn.XLOOKUP(C2008&amp;F2008&amp;I2008&amp;J2008,'[1]2025年已发货'!$F:$F&amp;'[1]2025年已发货'!$C:$C&amp;'[1]2025年已发货'!$G:$G&amp;'[1]2025年已发货'!$H:$H,'[1]2025年已发货'!$E:$E,"未发货")</f>
        <v>3</v>
      </c>
      <c r="I2008" s="107" t="str">
        <f>VLOOKUP(B2008,辅助信息!E:I,3,FALSE)</f>
        <v>(五冶建设扩建艺体中学二期工程)四川省成都市双流区光荣路成都艺体中学南200米</v>
      </c>
      <c r="J2008" s="107" t="str">
        <f>VLOOKUP(B2008,辅助信息!E:I,4,FALSE)</f>
        <v>谢序强</v>
      </c>
      <c r="K2008" s="107">
        <f>VLOOKUP(J2008,辅助信息!H:I,2,FALSE)</f>
        <v>13458588232</v>
      </c>
      <c r="L2008" s="109" t="str">
        <f>VLOOKUP(B2008,辅助信息!E:J,6,FALSE)</f>
        <v>五冶建设送货单,4份材质书,锈货不收，项目名称：扩建艺体中学二期工程，装货前联系收货人核实到场规格,没提前告知进场规格现场不给予接收</v>
      </c>
      <c r="M2008" s="79">
        <v>45831</v>
      </c>
      <c r="O2008" s="49">
        <f ca="1" t="shared" si="133"/>
        <v>0</v>
      </c>
      <c r="P2008" s="49">
        <f ca="1" t="shared" si="134"/>
        <v>5</v>
      </c>
      <c r="Q2008" s="50" t="str">
        <f>VLOOKUP(B2008,辅助信息!E:M,9,FALSE)</f>
        <v>ZTWM-CDGS-XS-2025-0073-五冶天府-成都怡心湖片区及龙泉驿医院等项目</v>
      </c>
      <c r="R2008" s="50" t="str">
        <f>_xlfn._xlws.FILTER(辅助信息!D:D,辅助信息!E:E=B2008)</f>
        <v>五冶建设成都怡心湖片区及龙泉驿医院等项目</v>
      </c>
    </row>
    <row r="2009" hidden="1" spans="2:18">
      <c r="B2009" s="28" t="s">
        <v>167</v>
      </c>
      <c r="C2009" s="58">
        <v>45834</v>
      </c>
      <c r="D2009" s="107" t="str">
        <f>VLOOKUP(B2009,辅助信息!E:K,7,FALSE)</f>
        <v>JWDDCD2025051800044</v>
      </c>
      <c r="E2009" s="107" t="str">
        <f>VLOOKUP(F2009,辅助信息!A:B,2,FALSE)</f>
        <v>螺纹钢</v>
      </c>
      <c r="F2009" s="28" t="s">
        <v>182</v>
      </c>
      <c r="G2009" s="24">
        <v>3</v>
      </c>
      <c r="H2009" s="108">
        <f>_xlfn.XLOOKUP(C2009&amp;F2009&amp;I2009&amp;J2009,'[1]2025年已发货'!$F:$F&amp;'[1]2025年已发货'!$C:$C&amp;'[1]2025年已发货'!$G:$G&amp;'[1]2025年已发货'!$H:$H,'[1]2025年已发货'!$E:$E,"未发货")</f>
        <v>3</v>
      </c>
      <c r="I2009" s="107" t="str">
        <f>VLOOKUP(B2009,辅助信息!E:I,3,FALSE)</f>
        <v>(五冶建设扩建艺体中学二期工程)四川省成都市双流区光荣路成都艺体中学南200米</v>
      </c>
      <c r="J2009" s="107" t="str">
        <f>VLOOKUP(B2009,辅助信息!E:I,4,FALSE)</f>
        <v>谢序强</v>
      </c>
      <c r="K2009" s="107">
        <f>VLOOKUP(J2009,辅助信息!H:I,2,FALSE)</f>
        <v>13458588232</v>
      </c>
      <c r="L2009" s="109" t="str">
        <f>VLOOKUP(B2009,辅助信息!E:J,6,FALSE)</f>
        <v>五冶建设送货单,4份材质书,锈货不收，项目名称：扩建艺体中学二期工程，装货前联系收货人核实到场规格,没提前告知进场规格现场不给予接收</v>
      </c>
      <c r="M2009" s="79">
        <v>45831</v>
      </c>
      <c r="O2009" s="49">
        <f ca="1" t="shared" si="133"/>
        <v>0</v>
      </c>
      <c r="P2009" s="49">
        <f ca="1" t="shared" si="134"/>
        <v>5</v>
      </c>
      <c r="Q2009" s="50" t="str">
        <f>VLOOKUP(B2009,辅助信息!E:M,9,FALSE)</f>
        <v>ZTWM-CDGS-XS-2025-0073-五冶天府-成都怡心湖片区及龙泉驿医院等项目</v>
      </c>
      <c r="R2009" s="50" t="str">
        <f>_xlfn._xlws.FILTER(辅助信息!D:D,辅助信息!E:E=B2009)</f>
        <v>五冶建设成都怡心湖片区及龙泉驿医院等项目</v>
      </c>
    </row>
    <row r="2010" hidden="1" spans="2:18">
      <c r="B2010" s="107" t="s">
        <v>179</v>
      </c>
      <c r="C2010" s="58">
        <v>45835</v>
      </c>
      <c r="D2010" s="107" t="str">
        <f>VLOOKUP(B2010,辅助信息!E:K,7,FALSE)</f>
        <v>JWDDCD2025052800131</v>
      </c>
      <c r="E2010" s="107" t="str">
        <f>VLOOKUP(F2010,辅助信息!A:B,2,FALSE)</f>
        <v>螺纹钢</v>
      </c>
      <c r="F2010" s="107" t="s">
        <v>22</v>
      </c>
      <c r="G2010" s="108">
        <v>24</v>
      </c>
      <c r="H2010" s="121">
        <f>_xlfn.XLOOKUP(C2010&amp;F2010&amp;I2010&amp;J2010,'[1]2025年已发货'!$F:$F&amp;'[1]2025年已发货'!$C:$C&amp;'[1]2025年已发货'!$G:$G&amp;'[1]2025年已发货'!$H:$H,'[1]2025年已发货'!$E:$E,"未发货")</f>
        <v>10</v>
      </c>
      <c r="I2010" s="107" t="str">
        <f>VLOOKUP(B2010,辅助信息!E:I,3,FALSE)</f>
        <v>（商投建工达州中医药科技园-4工区-3号楼）达州市通川区达州中医药职业学院犀牛大道北段</v>
      </c>
      <c r="J2010" s="107" t="str">
        <f>VLOOKUP(B2010,辅助信息!E:I,4,FALSE)</f>
        <v>张扬</v>
      </c>
      <c r="K2010" s="107">
        <f>VLOOKUP(J2010,辅助信息!H:I,2,FALSE)</f>
        <v>18381904567</v>
      </c>
      <c r="L2010" s="109" t="str">
        <f>VLOOKUP(B2010,辅助信息!E:J,6,FALSE)</f>
        <v>控制炉批号！多了现场不收！,优先安排达钢,提前联系到场规格及数量</v>
      </c>
      <c r="M2010" s="79">
        <v>45835</v>
      </c>
      <c r="O2010" s="49">
        <f ca="1" t="shared" si="133"/>
        <v>0</v>
      </c>
      <c r="P2010" s="49">
        <f ca="1" t="shared" si="134"/>
        <v>1</v>
      </c>
      <c r="Q2010" s="50" t="str">
        <f>VLOOKUP(B2010,辅助信息!E:M,9,FALSE)</f>
        <v>ZTWM-CDGS-XS-2024-0134-商投建工达州中医药科技成果示范园项目</v>
      </c>
      <c r="R2010" s="50" t="str">
        <f>_xlfn._xlws.FILTER(辅助信息!D:D,辅助信息!E:E=B2010)</f>
        <v>商投建工达州中医药科技园</v>
      </c>
    </row>
    <row r="2011" hidden="1" spans="2:18">
      <c r="B2011" s="107" t="s">
        <v>180</v>
      </c>
      <c r="C2011" s="58">
        <v>45835</v>
      </c>
      <c r="D2011" s="107" t="str">
        <f>VLOOKUP(B2011,辅助信息!E:K,7,FALSE)</f>
        <v>JWDDCD2025052800131</v>
      </c>
      <c r="E2011" s="107" t="str">
        <f>VLOOKUP(F2011,辅助信息!A:B,2,FALSE)</f>
        <v>螺纹钢</v>
      </c>
      <c r="F2011" s="107" t="s">
        <v>21</v>
      </c>
      <c r="G2011" s="108">
        <v>6</v>
      </c>
      <c r="H2011" s="121">
        <f>_xlfn.XLOOKUP(C2011&amp;F2011&amp;I2011&amp;J2011,'[1]2025年已发货'!$F:$F&amp;'[1]2025年已发货'!$C:$C&amp;'[1]2025年已发货'!$G:$G&amp;'[1]2025年已发货'!$H:$H,'[1]2025年已发货'!$E:$E,"未发货")</f>
        <v>3</v>
      </c>
      <c r="I2011" s="107" t="str">
        <f>VLOOKUP(B2011,辅助信息!E:I,3,FALSE)</f>
        <v>（商投建工达州中医药科技园-4工区-8号楼）达州市通川区达州中医药职业学院犀牛大道北段</v>
      </c>
      <c r="J2011" s="107" t="str">
        <f>VLOOKUP(B2011,辅助信息!E:I,4,FALSE)</f>
        <v>张扬</v>
      </c>
      <c r="K2011" s="107">
        <f>VLOOKUP(J2011,辅助信息!H:I,2,FALSE)</f>
        <v>18381904567</v>
      </c>
      <c r="L2011" s="109" t="str">
        <f>VLOOKUP(B2011,辅助信息!E:J,6,FALSE)</f>
        <v>控制炉批号！多了现场不收！,优先安排达钢,提前联系到场规格及数量</v>
      </c>
      <c r="M2011" s="79">
        <v>45835</v>
      </c>
      <c r="O2011" s="49">
        <f ca="1" t="shared" si="133"/>
        <v>0</v>
      </c>
      <c r="P2011" s="49">
        <f ca="1" t="shared" si="134"/>
        <v>1</v>
      </c>
      <c r="Q2011" s="50" t="str">
        <f>VLOOKUP(B2011,辅助信息!E:M,9,FALSE)</f>
        <v>ZTWM-CDGS-XS-2024-0134-商投建工达州中医药科技成果示范园项目</v>
      </c>
      <c r="R2011" s="50" t="str">
        <f>_xlfn._xlws.FILTER(辅助信息!D:D,辅助信息!E:E=B2011)</f>
        <v>商投建工达州中医药科技园</v>
      </c>
    </row>
    <row r="2012" hidden="1" spans="2:18">
      <c r="B2012" s="107" t="s">
        <v>180</v>
      </c>
      <c r="C2012" s="58">
        <v>45835</v>
      </c>
      <c r="D2012" s="107" t="str">
        <f>VLOOKUP(B2012,辅助信息!E:K,7,FALSE)</f>
        <v>JWDDCD2025052800131</v>
      </c>
      <c r="E2012" s="107" t="str">
        <f>VLOOKUP(F2012,辅助信息!A:B,2,FALSE)</f>
        <v>螺纹钢</v>
      </c>
      <c r="F2012" s="107" t="s">
        <v>46</v>
      </c>
      <c r="G2012" s="108">
        <v>24</v>
      </c>
      <c r="H2012" s="121">
        <f>_xlfn.XLOOKUP(C2012&amp;F2012&amp;I2012&amp;J2012,'[1]2025年已发货'!$F:$F&amp;'[1]2025年已发货'!$C:$C&amp;'[1]2025年已发货'!$G:$G&amp;'[1]2025年已发货'!$H:$H,'[1]2025年已发货'!$E:$E,"未发货")</f>
        <v>10</v>
      </c>
      <c r="I2012" s="107" t="str">
        <f>VLOOKUP(B2012,辅助信息!E:I,3,FALSE)</f>
        <v>（商投建工达州中医药科技园-4工区-8号楼）达州市通川区达州中医药职业学院犀牛大道北段</v>
      </c>
      <c r="J2012" s="107" t="str">
        <f>VLOOKUP(B2012,辅助信息!E:I,4,FALSE)</f>
        <v>张扬</v>
      </c>
      <c r="K2012" s="107">
        <f>VLOOKUP(J2012,辅助信息!H:I,2,FALSE)</f>
        <v>18381904567</v>
      </c>
      <c r="L2012" s="109" t="str">
        <f>VLOOKUP(B2012,辅助信息!E:J,6,FALSE)</f>
        <v>控制炉批号！多了现场不收！,优先安排达钢,提前联系到场规格及数量</v>
      </c>
      <c r="M2012" s="79">
        <v>45835</v>
      </c>
      <c r="O2012" s="49">
        <f ca="1" t="shared" si="133"/>
        <v>0</v>
      </c>
      <c r="P2012" s="49">
        <f ca="1" t="shared" si="134"/>
        <v>1</v>
      </c>
      <c r="Q2012" s="50" t="str">
        <f>VLOOKUP(B2012,辅助信息!E:M,9,FALSE)</f>
        <v>ZTWM-CDGS-XS-2024-0134-商投建工达州中医药科技成果示范园项目</v>
      </c>
      <c r="R2012" s="50" t="str">
        <f>_xlfn._xlws.FILTER(辅助信息!D:D,辅助信息!E:E=B2012)</f>
        <v>商投建工达州中医药科技园</v>
      </c>
    </row>
    <row r="2013" hidden="1" spans="2:18">
      <c r="B2013" s="107" t="s">
        <v>180</v>
      </c>
      <c r="C2013" s="58">
        <v>45835</v>
      </c>
      <c r="D2013" s="107" t="str">
        <f>VLOOKUP(B2013,辅助信息!E:K,7,FALSE)</f>
        <v>JWDDCD2025052800131</v>
      </c>
      <c r="E2013" s="107" t="str">
        <f>VLOOKUP(F2013,辅助信息!A:B,2,FALSE)</f>
        <v>螺纹钢</v>
      </c>
      <c r="F2013" s="107" t="s">
        <v>22</v>
      </c>
      <c r="G2013" s="108">
        <v>24</v>
      </c>
      <c r="H2013" s="121">
        <f>_xlfn.XLOOKUP(C2013&amp;F2013&amp;I2013&amp;J2013,'[1]2025年已发货'!$F:$F&amp;'[1]2025年已发货'!$C:$C&amp;'[1]2025年已发货'!$G:$G&amp;'[1]2025年已发货'!$H:$H,'[1]2025年已发货'!$E:$E,"未发货")</f>
        <v>10</v>
      </c>
      <c r="I2013" s="107" t="str">
        <f>VLOOKUP(B2013,辅助信息!E:I,3,FALSE)</f>
        <v>（商投建工达州中医药科技园-4工区-8号楼）达州市通川区达州中医药职业学院犀牛大道北段</v>
      </c>
      <c r="J2013" s="107" t="str">
        <f>VLOOKUP(B2013,辅助信息!E:I,4,FALSE)</f>
        <v>张扬</v>
      </c>
      <c r="K2013" s="107">
        <f>VLOOKUP(J2013,辅助信息!H:I,2,FALSE)</f>
        <v>18381904567</v>
      </c>
      <c r="L2013" s="109" t="str">
        <f>VLOOKUP(B2013,辅助信息!E:J,6,FALSE)</f>
        <v>控制炉批号！多了现场不收！,优先安排达钢,提前联系到场规格及数量</v>
      </c>
      <c r="M2013" s="79">
        <v>45835</v>
      </c>
      <c r="O2013" s="49">
        <f ca="1" t="shared" si="133"/>
        <v>0</v>
      </c>
      <c r="P2013" s="49">
        <f ca="1" t="shared" si="134"/>
        <v>1</v>
      </c>
      <c r="Q2013" s="50" t="str">
        <f>VLOOKUP(B2013,辅助信息!E:M,9,FALSE)</f>
        <v>ZTWM-CDGS-XS-2024-0134-商投建工达州中医药科技成果示范园项目</v>
      </c>
      <c r="R2013" s="50" t="str">
        <f>_xlfn._xlws.FILTER(辅助信息!D:D,辅助信息!E:E=B2013)</f>
        <v>商投建工达州中医药科技园</v>
      </c>
    </row>
    <row r="2014" hidden="1" spans="2:18">
      <c r="B2014" s="107" t="s">
        <v>47</v>
      </c>
      <c r="C2014" s="58">
        <v>45835</v>
      </c>
      <c r="D2014" s="107" t="str">
        <f>VLOOKUP(B2014,辅助信息!E:K,7,FALSE)</f>
        <v>JWDDCD2025052800131</v>
      </c>
      <c r="E2014" s="107" t="str">
        <f>VLOOKUP(F2014,辅助信息!A:B,2,FALSE)</f>
        <v>螺纹钢</v>
      </c>
      <c r="F2014" s="107" t="s">
        <v>21</v>
      </c>
      <c r="G2014" s="108">
        <v>12</v>
      </c>
      <c r="H2014" s="121">
        <f>_xlfn.XLOOKUP(C2014&amp;F2014&amp;I2014&amp;J2014,'[1]2025年已发货'!$F:$F&amp;'[1]2025年已发货'!$C:$C&amp;'[1]2025年已发货'!$G:$G&amp;'[1]2025年已发货'!$H:$H,'[1]2025年已发货'!$E:$E,"未发货")</f>
        <v>5</v>
      </c>
      <c r="I2014" s="107" t="str">
        <f>VLOOKUP(B2014,辅助信息!E:I,3,FALSE)</f>
        <v>（商投建工达州中医药科技园-1工区）达州市通川区达州中医药职业学院犀牛大道北段</v>
      </c>
      <c r="J2014" s="107" t="str">
        <f>VLOOKUP(B2014,辅助信息!E:I,4,FALSE)</f>
        <v>程黄刚</v>
      </c>
      <c r="K2014" s="107">
        <f>VLOOKUP(J2014,辅助信息!H:I,2,FALSE)</f>
        <v>15108211617</v>
      </c>
      <c r="L2014" s="109" t="str">
        <f>VLOOKUP(B2014,辅助信息!E:J,6,FALSE)</f>
        <v>控制炉批号！多了现场不收！,优先安排达钢,提前联系到场规格及数量</v>
      </c>
      <c r="M2014" s="79">
        <v>45835</v>
      </c>
      <c r="O2014" s="49">
        <f ca="1" t="shared" si="133"/>
        <v>0</v>
      </c>
      <c r="P2014" s="49">
        <f ca="1" t="shared" si="134"/>
        <v>1</v>
      </c>
      <c r="Q2014" s="50" t="str">
        <f>VLOOKUP(B2014,辅助信息!E:M,9,FALSE)</f>
        <v>ZTWM-CDGS-XS-2024-0134-商投建工达州中医药科技成果示范园项目</v>
      </c>
      <c r="R2014" s="50" t="str">
        <f>_xlfn._xlws.FILTER(辅助信息!D:D,辅助信息!E:E=B2014)</f>
        <v>商投建工达州中医药科技园</v>
      </c>
    </row>
    <row r="2015" hidden="1" spans="2:18">
      <c r="B2015" s="107" t="s">
        <v>47</v>
      </c>
      <c r="C2015" s="58">
        <v>45835</v>
      </c>
      <c r="D2015" s="107" t="str">
        <f>VLOOKUP(B2015,辅助信息!E:K,7,FALSE)</f>
        <v>JWDDCD2025052800131</v>
      </c>
      <c r="E2015" s="107" t="str">
        <f>VLOOKUP(F2015,辅助信息!A:B,2,FALSE)</f>
        <v>螺纹钢</v>
      </c>
      <c r="F2015" s="107" t="s">
        <v>58</v>
      </c>
      <c r="G2015" s="108">
        <v>6</v>
      </c>
      <c r="H2015" s="121">
        <f>_xlfn.XLOOKUP(C2015&amp;F2015&amp;I2015&amp;J2015,'[1]2025年已发货'!$F:$F&amp;'[1]2025年已发货'!$C:$C&amp;'[1]2025年已发货'!$G:$G&amp;'[1]2025年已发货'!$H:$H,'[1]2025年已发货'!$E:$E,"未发货")</f>
        <v>5</v>
      </c>
      <c r="I2015" s="107" t="str">
        <f>VLOOKUP(B2015,辅助信息!E:I,3,FALSE)</f>
        <v>（商投建工达州中医药科技园-1工区）达州市通川区达州中医药职业学院犀牛大道北段</v>
      </c>
      <c r="J2015" s="107" t="str">
        <f>VLOOKUP(B2015,辅助信息!E:I,4,FALSE)</f>
        <v>程黄刚</v>
      </c>
      <c r="K2015" s="107">
        <f>VLOOKUP(J2015,辅助信息!H:I,2,FALSE)</f>
        <v>15108211617</v>
      </c>
      <c r="L2015" s="109" t="str">
        <f>VLOOKUP(B2015,辅助信息!E:J,6,FALSE)</f>
        <v>控制炉批号！多了现场不收！,优先安排达钢,提前联系到场规格及数量</v>
      </c>
      <c r="M2015" s="79">
        <v>45835</v>
      </c>
      <c r="O2015" s="49">
        <f ca="1" t="shared" si="133"/>
        <v>0</v>
      </c>
      <c r="P2015" s="49">
        <f ca="1" t="shared" si="134"/>
        <v>1</v>
      </c>
      <c r="Q2015" s="50" t="str">
        <f>VLOOKUP(B2015,辅助信息!E:M,9,FALSE)</f>
        <v>ZTWM-CDGS-XS-2024-0134-商投建工达州中医药科技成果示范园项目</v>
      </c>
      <c r="R2015" s="50" t="str">
        <f>_xlfn._xlws.FILTER(辅助信息!D:D,辅助信息!E:E=B2015)</f>
        <v>商投建工达州中医药科技园</v>
      </c>
    </row>
    <row r="2016" hidden="1" spans="2:18">
      <c r="B2016" s="107" t="s">
        <v>47</v>
      </c>
      <c r="C2016" s="58">
        <v>45835</v>
      </c>
      <c r="D2016" s="107" t="str">
        <f>VLOOKUP(B2016,辅助信息!E:K,7,FALSE)</f>
        <v>JWDDCD2025052800131</v>
      </c>
      <c r="E2016" s="107" t="str">
        <f>VLOOKUP(F2016,辅助信息!A:B,2,FALSE)</f>
        <v>盘螺</v>
      </c>
      <c r="F2016" s="107" t="s">
        <v>49</v>
      </c>
      <c r="G2016" s="108">
        <v>3</v>
      </c>
      <c r="H2016" s="121">
        <f>_xlfn.XLOOKUP(C2016&amp;F2016&amp;I2016&amp;J2016,'[1]2025年已发货'!$F:$F&amp;'[1]2025年已发货'!$C:$C&amp;'[1]2025年已发货'!$G:$G&amp;'[1]2025年已发货'!$H:$H,'[1]2025年已发货'!$E:$E,"未发货")</f>
        <v>3</v>
      </c>
      <c r="I2016" s="107" t="str">
        <f>VLOOKUP(B2016,辅助信息!E:I,3,FALSE)</f>
        <v>（商投建工达州中医药科技园-1工区）达州市通川区达州中医药职业学院犀牛大道北段</v>
      </c>
      <c r="J2016" s="107" t="str">
        <f>VLOOKUP(B2016,辅助信息!E:I,4,FALSE)</f>
        <v>程黄刚</v>
      </c>
      <c r="K2016" s="107">
        <f>VLOOKUP(J2016,辅助信息!H:I,2,FALSE)</f>
        <v>15108211617</v>
      </c>
      <c r="L2016" s="109" t="str">
        <f>VLOOKUP(B2016,辅助信息!E:J,6,FALSE)</f>
        <v>控制炉批号！多了现场不收！,优先安排达钢,提前联系到场规格及数量</v>
      </c>
      <c r="M2016" s="79">
        <v>45835</v>
      </c>
      <c r="O2016" s="49">
        <f ca="1" t="shared" si="133"/>
        <v>0</v>
      </c>
      <c r="P2016" s="49">
        <f ca="1" t="shared" si="134"/>
        <v>1</v>
      </c>
      <c r="Q2016" s="50" t="str">
        <f>VLOOKUP(B2016,辅助信息!E:M,9,FALSE)</f>
        <v>ZTWM-CDGS-XS-2024-0134-商投建工达州中医药科技成果示范园项目</v>
      </c>
      <c r="R2016" s="50" t="str">
        <f>_xlfn._xlws.FILTER(辅助信息!D:D,辅助信息!E:E=B2016)</f>
        <v>商投建工达州中医药科技园</v>
      </c>
    </row>
    <row r="2017" hidden="1" spans="2:18">
      <c r="B2017" s="107" t="s">
        <v>47</v>
      </c>
      <c r="C2017" s="58">
        <v>45835</v>
      </c>
      <c r="D2017" s="107" t="str">
        <f>VLOOKUP(B2017,辅助信息!E:K,7,FALSE)</f>
        <v>JWDDCD2025052800131</v>
      </c>
      <c r="E2017" s="107" t="str">
        <f>VLOOKUP(F2017,辅助信息!A:B,2,FALSE)</f>
        <v>螺纹钢</v>
      </c>
      <c r="F2017" s="107" t="s">
        <v>27</v>
      </c>
      <c r="G2017" s="108">
        <v>12</v>
      </c>
      <c r="H2017" s="121">
        <f>_xlfn.XLOOKUP(C2017&amp;F2017&amp;I2017&amp;J2017,'[1]2025年已发货'!$F:$F&amp;'[1]2025年已发货'!$C:$C&amp;'[1]2025年已发货'!$G:$G&amp;'[1]2025年已发货'!$H:$H,'[1]2025年已发货'!$E:$E,"未发货")</f>
        <v>12</v>
      </c>
      <c r="I2017" s="107" t="str">
        <f>VLOOKUP(B2017,辅助信息!E:I,3,FALSE)</f>
        <v>（商投建工达州中医药科技园-1工区）达州市通川区达州中医药职业学院犀牛大道北段</v>
      </c>
      <c r="J2017" s="107" t="str">
        <f>VLOOKUP(B2017,辅助信息!E:I,4,FALSE)</f>
        <v>程黄刚</v>
      </c>
      <c r="K2017" s="107">
        <f>VLOOKUP(J2017,辅助信息!H:I,2,FALSE)</f>
        <v>15108211617</v>
      </c>
      <c r="L2017" s="109" t="str">
        <f>VLOOKUP(B2017,辅助信息!E:J,6,FALSE)</f>
        <v>控制炉批号！多了现场不收！,优先安排达钢,提前联系到场规格及数量</v>
      </c>
      <c r="M2017" s="79">
        <v>45835</v>
      </c>
      <c r="O2017" s="49">
        <f ca="1" t="shared" si="133"/>
        <v>0</v>
      </c>
      <c r="P2017" s="49">
        <f ca="1" t="shared" si="134"/>
        <v>1</v>
      </c>
      <c r="Q2017" s="50" t="str">
        <f>VLOOKUP(B2017,辅助信息!E:M,9,FALSE)</f>
        <v>ZTWM-CDGS-XS-2024-0134-商投建工达州中医药科技成果示范园项目</v>
      </c>
      <c r="R2017" s="50" t="str">
        <f>_xlfn._xlws.FILTER(辅助信息!D:D,辅助信息!E:E=B2017)</f>
        <v>商投建工达州中医药科技园</v>
      </c>
    </row>
    <row r="2018" hidden="1" spans="2:18">
      <c r="B2018" s="107" t="s">
        <v>47</v>
      </c>
      <c r="C2018" s="58">
        <v>45835</v>
      </c>
      <c r="D2018" s="107" t="str">
        <f>VLOOKUP(B2018,辅助信息!E:K,7,FALSE)</f>
        <v>JWDDCD2025052800131</v>
      </c>
      <c r="E2018" s="107" t="str">
        <f>VLOOKUP(F2018,辅助信息!A:B,2,FALSE)</f>
        <v>螺纹钢</v>
      </c>
      <c r="F2018" s="107" t="s">
        <v>19</v>
      </c>
      <c r="G2018" s="108">
        <v>3</v>
      </c>
      <c r="H2018" s="121">
        <f>_xlfn.XLOOKUP(C2018&amp;F2018&amp;I2018&amp;J2018,'[1]2025年已发货'!$F:$F&amp;'[1]2025年已发货'!$C:$C&amp;'[1]2025年已发货'!$G:$G&amp;'[1]2025年已发货'!$H:$H,'[1]2025年已发货'!$E:$E,"未发货")</f>
        <v>3</v>
      </c>
      <c r="I2018" s="107" t="str">
        <f>VLOOKUP(B2018,辅助信息!E:I,3,FALSE)</f>
        <v>（商投建工达州中医药科技园-1工区）达州市通川区达州中医药职业学院犀牛大道北段</v>
      </c>
      <c r="J2018" s="107" t="str">
        <f>VLOOKUP(B2018,辅助信息!E:I,4,FALSE)</f>
        <v>程黄刚</v>
      </c>
      <c r="K2018" s="107">
        <f>VLOOKUP(J2018,辅助信息!H:I,2,FALSE)</f>
        <v>15108211617</v>
      </c>
      <c r="L2018" s="109" t="str">
        <f>VLOOKUP(B2018,辅助信息!E:J,6,FALSE)</f>
        <v>控制炉批号！多了现场不收！,优先安排达钢,提前联系到场规格及数量</v>
      </c>
      <c r="M2018" s="79">
        <v>45835</v>
      </c>
      <c r="O2018" s="49">
        <f ca="1" t="shared" si="133"/>
        <v>0</v>
      </c>
      <c r="P2018" s="49">
        <f ca="1" t="shared" si="134"/>
        <v>1</v>
      </c>
      <c r="Q2018" s="50" t="str">
        <f>VLOOKUP(B2018,辅助信息!E:M,9,FALSE)</f>
        <v>ZTWM-CDGS-XS-2024-0134-商投建工达州中医药科技成果示范园项目</v>
      </c>
      <c r="R2018" s="50" t="str">
        <f>_xlfn._xlws.FILTER(辅助信息!D:D,辅助信息!E:E=B2018)</f>
        <v>商投建工达州中医药科技园</v>
      </c>
    </row>
    <row r="2019" hidden="1" spans="2:18">
      <c r="B2019" s="107" t="s">
        <v>47</v>
      </c>
      <c r="C2019" s="58">
        <v>45835</v>
      </c>
      <c r="D2019" s="107" t="str">
        <f>VLOOKUP(B2019,辅助信息!E:K,7,FALSE)</f>
        <v>JWDDCD2025052800131</v>
      </c>
      <c r="E2019" s="107" t="str">
        <f>VLOOKUP(F2019,辅助信息!A:B,2,FALSE)</f>
        <v>螺纹钢</v>
      </c>
      <c r="F2019" s="107" t="s">
        <v>32</v>
      </c>
      <c r="G2019" s="108">
        <v>12</v>
      </c>
      <c r="H2019" s="121">
        <f>_xlfn.XLOOKUP(C2019&amp;F2019&amp;I2019&amp;J2019,'[1]2025年已发货'!$F:$F&amp;'[1]2025年已发货'!$C:$C&amp;'[1]2025年已发货'!$G:$G&amp;'[1]2025年已发货'!$H:$H,'[1]2025年已发货'!$E:$E,"未发货")</f>
        <v>12</v>
      </c>
      <c r="I2019" s="107" t="str">
        <f>VLOOKUP(B2019,辅助信息!E:I,3,FALSE)</f>
        <v>（商投建工达州中医药科技园-1工区）达州市通川区达州中医药职业学院犀牛大道北段</v>
      </c>
      <c r="J2019" s="107" t="str">
        <f>VLOOKUP(B2019,辅助信息!E:I,4,FALSE)</f>
        <v>程黄刚</v>
      </c>
      <c r="K2019" s="107">
        <f>VLOOKUP(J2019,辅助信息!H:I,2,FALSE)</f>
        <v>15108211617</v>
      </c>
      <c r="L2019" s="109" t="str">
        <f>VLOOKUP(B2019,辅助信息!E:J,6,FALSE)</f>
        <v>控制炉批号！多了现场不收！,优先安排达钢,提前联系到场规格及数量</v>
      </c>
      <c r="M2019" s="79">
        <v>45835</v>
      </c>
      <c r="O2019" s="49">
        <f ca="1" t="shared" si="133"/>
        <v>0</v>
      </c>
      <c r="P2019" s="49">
        <f ca="1" t="shared" si="134"/>
        <v>1</v>
      </c>
      <c r="Q2019" s="50" t="str">
        <f>VLOOKUP(B2019,辅助信息!E:M,9,FALSE)</f>
        <v>ZTWM-CDGS-XS-2024-0134-商投建工达州中医药科技成果示范园项目</v>
      </c>
      <c r="R2019" s="50" t="str">
        <f>_xlfn._xlws.FILTER(辅助信息!D:D,辅助信息!E:E=B2019)</f>
        <v>商投建工达州中医药科技园</v>
      </c>
    </row>
    <row r="2020" hidden="1" spans="2:18">
      <c r="B2020" s="107" t="s">
        <v>47</v>
      </c>
      <c r="C2020" s="58">
        <v>45835</v>
      </c>
      <c r="D2020" s="107" t="str">
        <f>VLOOKUP(B2020,辅助信息!E:K,7,FALSE)</f>
        <v>JWDDCD2025052800131</v>
      </c>
      <c r="E2020" s="107" t="str">
        <f>VLOOKUP(F2020,辅助信息!A:B,2,FALSE)</f>
        <v>螺纹钢</v>
      </c>
      <c r="F2020" s="107" t="s">
        <v>45</v>
      </c>
      <c r="G2020" s="108">
        <v>3</v>
      </c>
      <c r="H2020" s="121">
        <f>_xlfn.XLOOKUP(C2020&amp;F2020&amp;I2020&amp;J2020,'[1]2025年已发货'!$F:$F&amp;'[1]2025年已发货'!$C:$C&amp;'[1]2025年已发货'!$G:$G&amp;'[1]2025年已发货'!$H:$H,'[1]2025年已发货'!$E:$E,"未发货")</f>
        <v>3</v>
      </c>
      <c r="I2020" s="107" t="str">
        <f>VLOOKUP(B2020,辅助信息!E:I,3,FALSE)</f>
        <v>（商投建工达州中医药科技园-1工区）达州市通川区达州中医药职业学院犀牛大道北段</v>
      </c>
      <c r="J2020" s="107" t="str">
        <f>VLOOKUP(B2020,辅助信息!E:I,4,FALSE)</f>
        <v>程黄刚</v>
      </c>
      <c r="K2020" s="107">
        <f>VLOOKUP(J2020,辅助信息!H:I,2,FALSE)</f>
        <v>15108211617</v>
      </c>
      <c r="L2020" s="109" t="str">
        <f>VLOOKUP(B2020,辅助信息!E:J,6,FALSE)</f>
        <v>控制炉批号！多了现场不收！,优先安排达钢,提前联系到场规格及数量</v>
      </c>
      <c r="M2020" s="79">
        <v>45835</v>
      </c>
      <c r="O2020" s="49">
        <f ca="1">IF(OR(M2020="",N2020&lt;&gt;""),"",MAX(M2020-TODAY(),0))</f>
        <v>0</v>
      </c>
      <c r="P2020" s="49">
        <f ca="1">IF(M2020="","",IF(N2020&lt;&gt;"",MAX(N2020-M2020,0),IF(TODAY()&gt;M2020,TODAY()-M2020,0)))</f>
        <v>1</v>
      </c>
      <c r="Q2020" s="50" t="str">
        <f>VLOOKUP(B2020,辅助信息!E:M,9,FALSE)</f>
        <v>ZTWM-CDGS-XS-2024-0134-商投建工达州中医药科技成果示范园项目</v>
      </c>
      <c r="R2020" s="50" t="str">
        <f>_xlfn._xlws.FILTER(辅助信息!D:D,辅助信息!E:E=B2020)</f>
        <v>商投建工达州中医药科技园</v>
      </c>
    </row>
    <row r="2021" hidden="1" spans="2:18">
      <c r="B2021" s="107" t="s">
        <v>47</v>
      </c>
      <c r="C2021" s="58">
        <v>45835</v>
      </c>
      <c r="D2021" s="107" t="str">
        <f>VLOOKUP(B2021,辅助信息!E:K,7,FALSE)</f>
        <v>JWDDCD2025052800131</v>
      </c>
      <c r="E2021" s="107" t="str">
        <f>VLOOKUP(F2021,辅助信息!A:B,2,FALSE)</f>
        <v>螺纹钢</v>
      </c>
      <c r="F2021" s="107" t="s">
        <v>46</v>
      </c>
      <c r="G2021" s="108">
        <v>18</v>
      </c>
      <c r="H2021" s="121">
        <f>_xlfn.XLOOKUP(C2021&amp;F2021&amp;I2021&amp;J2021,'[1]2025年已发货'!$F:$F&amp;'[1]2025年已发货'!$C:$C&amp;'[1]2025年已发货'!$G:$G&amp;'[1]2025年已发货'!$H:$H,'[1]2025年已发货'!$E:$E,"未发货")</f>
        <v>15</v>
      </c>
      <c r="I2021" s="107" t="str">
        <f>VLOOKUP(B2021,辅助信息!E:I,3,FALSE)</f>
        <v>（商投建工达州中医药科技园-1工区）达州市通川区达州中医药职业学院犀牛大道北段</v>
      </c>
      <c r="J2021" s="107" t="str">
        <f>VLOOKUP(B2021,辅助信息!E:I,4,FALSE)</f>
        <v>程黄刚</v>
      </c>
      <c r="K2021" s="107">
        <f>VLOOKUP(J2021,辅助信息!H:I,2,FALSE)</f>
        <v>15108211617</v>
      </c>
      <c r="L2021" s="109" t="str">
        <f>VLOOKUP(B2021,辅助信息!E:J,6,FALSE)</f>
        <v>控制炉批号！多了现场不收！,优先安排达钢,提前联系到场规格及数量</v>
      </c>
      <c r="M2021" s="79">
        <v>45835</v>
      </c>
      <c r="O2021" s="49">
        <f ca="1">IF(OR(M2021="",N2021&lt;&gt;""),"",MAX(M2021-TODAY(),0))</f>
        <v>0</v>
      </c>
      <c r="P2021" s="49">
        <f ca="1">IF(M2021="","",IF(N2021&lt;&gt;"",MAX(N2021-M2021,0),IF(TODAY()&gt;M2021,TODAY()-M2021,0)))</f>
        <v>1</v>
      </c>
      <c r="Q2021" s="50" t="str">
        <f>VLOOKUP(B2021,辅助信息!E:M,9,FALSE)</f>
        <v>ZTWM-CDGS-XS-2024-0134-商投建工达州中医药科技成果示范园项目</v>
      </c>
      <c r="R2021" s="50" t="str">
        <f>_xlfn._xlws.FILTER(辅助信息!D:D,辅助信息!E:E=B2021)</f>
        <v>商投建工达州中医药科技园</v>
      </c>
    </row>
    <row r="2022" hidden="1" spans="2:18">
      <c r="B2022" s="107" t="s">
        <v>47</v>
      </c>
      <c r="C2022" s="58">
        <v>45835</v>
      </c>
      <c r="D2022" s="107" t="str">
        <f>VLOOKUP(B2022,辅助信息!E:K,7,FALSE)</f>
        <v>JWDDCD2025052800131</v>
      </c>
      <c r="E2022" s="107" t="str">
        <f>VLOOKUP(F2022,辅助信息!A:B,2,FALSE)</f>
        <v>螺纹钢</v>
      </c>
      <c r="F2022" s="107" t="s">
        <v>22</v>
      </c>
      <c r="G2022" s="108">
        <v>9</v>
      </c>
      <c r="H2022" s="121">
        <f>_xlfn.XLOOKUP(C2022&amp;F2022&amp;I2022&amp;J2022,'[1]2025年已发货'!$F:$F&amp;'[1]2025年已发货'!$C:$C&amp;'[1]2025年已发货'!$G:$G&amp;'[1]2025年已发货'!$H:$H,'[1]2025年已发货'!$E:$E,"未发货")</f>
        <v>5</v>
      </c>
      <c r="I2022" s="107" t="str">
        <f>VLOOKUP(B2022,辅助信息!E:I,3,FALSE)</f>
        <v>（商投建工达州中医药科技园-1工区）达州市通川区达州中医药职业学院犀牛大道北段</v>
      </c>
      <c r="J2022" s="107" t="str">
        <f>VLOOKUP(B2022,辅助信息!E:I,4,FALSE)</f>
        <v>程黄刚</v>
      </c>
      <c r="K2022" s="107">
        <f>VLOOKUP(J2022,辅助信息!H:I,2,FALSE)</f>
        <v>15108211617</v>
      </c>
      <c r="L2022" s="109" t="str">
        <f>VLOOKUP(B2022,辅助信息!E:J,6,FALSE)</f>
        <v>控制炉批号！多了现场不收！,优先安排达钢,提前联系到场规格及数量</v>
      </c>
      <c r="M2022" s="79">
        <v>45835</v>
      </c>
      <c r="O2022" s="49">
        <f ca="1">IF(OR(M2022="",N2022&lt;&gt;""),"",MAX(M2022-TODAY(),0))</f>
        <v>0</v>
      </c>
      <c r="P2022" s="49">
        <f ca="1">IF(M2022="","",IF(N2022&lt;&gt;"",MAX(N2022-M2022,0),IF(TODAY()&gt;M2022,TODAY()-M2022,0)))</f>
        <v>1</v>
      </c>
      <c r="Q2022" s="50" t="str">
        <f>VLOOKUP(B2022,辅助信息!E:M,9,FALSE)</f>
        <v>ZTWM-CDGS-XS-2024-0134-商投建工达州中医药科技成果示范园项目</v>
      </c>
      <c r="R2022" s="50" t="str">
        <f>_xlfn._xlws.FILTER(辅助信息!D:D,辅助信息!E:E=B2022)</f>
        <v>商投建工达州中医药科技园</v>
      </c>
    </row>
    <row r="2023" hidden="1" spans="2:18">
      <c r="B2023" s="107" t="s">
        <v>167</v>
      </c>
      <c r="C2023" s="58">
        <v>45835</v>
      </c>
      <c r="D2023" s="107" t="str">
        <f>VLOOKUP(B2023,辅助信息!E:K,7,FALSE)</f>
        <v>JWDDCD2025051800044</v>
      </c>
      <c r="E2023" s="107" t="str">
        <f>VLOOKUP(F2023,辅助信息!A:B,2,FALSE)</f>
        <v>盘螺</v>
      </c>
      <c r="F2023" s="107" t="s">
        <v>40</v>
      </c>
      <c r="G2023" s="108">
        <v>5</v>
      </c>
      <c r="H2023" s="121">
        <f>_xlfn.XLOOKUP(C2023&amp;F2023&amp;I2023&amp;J2023,'[1]2025年已发货'!$F:$F&amp;'[1]2025年已发货'!$C:$C&amp;'[1]2025年已发货'!$G:$G&amp;'[1]2025年已发货'!$H:$H,'[1]2025年已发货'!$E:$E,"未发货")</f>
        <v>5</v>
      </c>
      <c r="I2023" s="107" t="str">
        <f>VLOOKUP(B2023,辅助信息!E:I,3,FALSE)</f>
        <v>(五冶建设扩建艺体中学二期工程)四川省成都市双流区光荣路成都艺体中学南200米</v>
      </c>
      <c r="J2023" s="107" t="str">
        <f>VLOOKUP(B2023,辅助信息!E:I,4,FALSE)</f>
        <v>谢序强</v>
      </c>
      <c r="K2023" s="107">
        <f>VLOOKUP(J2023,辅助信息!H:I,2,FALSE)</f>
        <v>13458588232</v>
      </c>
      <c r="L2023" s="109" t="str">
        <f>VLOOKUP(B2023,辅助信息!E:J,6,FALSE)</f>
        <v>五冶建设送货单,4份材质书,锈货不收，项目名称：扩建艺体中学二期工程，装货前联系收货人核实到场规格,没提前告知进场规格现场不给予接收</v>
      </c>
      <c r="M2023" s="79">
        <v>45835</v>
      </c>
      <c r="O2023" s="49">
        <f ca="1" t="shared" ref="O2023:O2042" si="135">IF(OR(M2023="",N2023&lt;&gt;""),"",MAX(M2023-TODAY(),0))</f>
        <v>0</v>
      </c>
      <c r="P2023" s="49">
        <f ca="1" t="shared" ref="P2023:P2042" si="136">IF(M2023="","",IF(N2023&lt;&gt;"",MAX(N2023-M2023,0),IF(TODAY()&gt;M2023,TODAY()-M2023,0)))</f>
        <v>1</v>
      </c>
      <c r="Q2023" s="50" t="str">
        <f>VLOOKUP(B2023,辅助信息!E:M,9,FALSE)</f>
        <v>ZTWM-CDGS-XS-2025-0073-五冶天府-成都怡心湖片区及龙泉驿医院等项目</v>
      </c>
      <c r="R2023" s="50" t="str">
        <f>_xlfn._xlws.FILTER(辅助信息!D:D,辅助信息!E:E=B2023)</f>
        <v>五冶建设成都怡心湖片区及龙泉驿医院等项目</v>
      </c>
    </row>
    <row r="2024" hidden="1" spans="2:18">
      <c r="B2024" s="107" t="s">
        <v>167</v>
      </c>
      <c r="C2024" s="58">
        <v>45835</v>
      </c>
      <c r="D2024" s="107" t="str">
        <f>VLOOKUP(B2024,辅助信息!E:K,7,FALSE)</f>
        <v>JWDDCD2025051800044</v>
      </c>
      <c r="E2024" s="107" t="str">
        <f>VLOOKUP(F2024,辅助信息!A:B,2,FALSE)</f>
        <v>盘螺</v>
      </c>
      <c r="F2024" s="107" t="s">
        <v>41</v>
      </c>
      <c r="G2024" s="108">
        <v>10</v>
      </c>
      <c r="H2024" s="121">
        <f>_xlfn.XLOOKUP(C2024&amp;F2024&amp;I2024&amp;J2024,'[1]2025年已发货'!$F:$F&amp;'[1]2025年已发货'!$C:$C&amp;'[1]2025年已发货'!$G:$G&amp;'[1]2025年已发货'!$H:$H,'[1]2025年已发货'!$E:$E,"未发货")</f>
        <v>10</v>
      </c>
      <c r="I2024" s="107" t="str">
        <f>VLOOKUP(B2024,辅助信息!E:I,3,FALSE)</f>
        <v>(五冶建设扩建艺体中学二期工程)四川省成都市双流区光荣路成都艺体中学南200米</v>
      </c>
      <c r="J2024" s="107" t="str">
        <f>VLOOKUP(B2024,辅助信息!E:I,4,FALSE)</f>
        <v>谢序强</v>
      </c>
      <c r="K2024" s="107">
        <f>VLOOKUP(J2024,辅助信息!H:I,2,FALSE)</f>
        <v>13458588232</v>
      </c>
      <c r="L2024" s="109" t="str">
        <f>VLOOKUP(B2024,辅助信息!E:J,6,FALSE)</f>
        <v>五冶建设送货单,4份材质书,锈货不收，项目名称：扩建艺体中学二期工程，装货前联系收货人核实到场规格,没提前告知进场规格现场不给予接收</v>
      </c>
      <c r="M2024" s="79">
        <v>45835</v>
      </c>
      <c r="O2024" s="49">
        <f ca="1" t="shared" si="135"/>
        <v>0</v>
      </c>
      <c r="P2024" s="49">
        <f ca="1" t="shared" si="136"/>
        <v>1</v>
      </c>
      <c r="Q2024" s="50" t="str">
        <f>VLOOKUP(B2024,辅助信息!E:M,9,FALSE)</f>
        <v>ZTWM-CDGS-XS-2025-0073-五冶天府-成都怡心湖片区及龙泉驿医院等项目</v>
      </c>
      <c r="R2024" s="50" t="str">
        <f>_xlfn._xlws.FILTER(辅助信息!D:D,辅助信息!E:E=B2024)</f>
        <v>五冶建设成都怡心湖片区及龙泉驿医院等项目</v>
      </c>
    </row>
    <row r="2025" hidden="1" spans="2:18">
      <c r="B2025" s="107" t="s">
        <v>167</v>
      </c>
      <c r="C2025" s="58">
        <v>45835</v>
      </c>
      <c r="D2025" s="107" t="str">
        <f>VLOOKUP(B2025,辅助信息!E:K,7,FALSE)</f>
        <v>JWDDCD2025051800044</v>
      </c>
      <c r="E2025" s="107" t="str">
        <f>VLOOKUP(F2025,辅助信息!A:B,2,FALSE)</f>
        <v>螺纹钢</v>
      </c>
      <c r="F2025" s="107" t="s">
        <v>19</v>
      </c>
      <c r="G2025" s="108">
        <v>33</v>
      </c>
      <c r="H2025" s="121">
        <f>_xlfn.XLOOKUP(C2025&amp;F2025&amp;I2025&amp;J2025,'[1]2025年已发货'!$F:$F&amp;'[1]2025年已发货'!$C:$C&amp;'[1]2025年已发货'!$G:$G&amp;'[1]2025年已发货'!$H:$H,'[1]2025年已发货'!$E:$E,"未发货")</f>
        <v>28</v>
      </c>
      <c r="I2025" s="107" t="str">
        <f>VLOOKUP(B2025,辅助信息!E:I,3,FALSE)</f>
        <v>(五冶建设扩建艺体中学二期工程)四川省成都市双流区光荣路成都艺体中学南200米</v>
      </c>
      <c r="J2025" s="107" t="str">
        <f>VLOOKUP(B2025,辅助信息!E:I,4,FALSE)</f>
        <v>谢序强</v>
      </c>
      <c r="K2025" s="107">
        <f>VLOOKUP(J2025,辅助信息!H:I,2,FALSE)</f>
        <v>13458588232</v>
      </c>
      <c r="L2025" s="109" t="str">
        <f>VLOOKUP(B2025,辅助信息!E:J,6,FALSE)</f>
        <v>五冶建设送货单,4份材质书,锈货不收，项目名称：扩建艺体中学二期工程，装货前联系收货人核实到场规格,没提前告知进场规格现场不给予接收</v>
      </c>
      <c r="M2025" s="79">
        <v>45835</v>
      </c>
      <c r="O2025" s="49">
        <f ca="1" t="shared" si="135"/>
        <v>0</v>
      </c>
      <c r="P2025" s="49">
        <f ca="1" t="shared" si="136"/>
        <v>1</v>
      </c>
      <c r="Q2025" s="50" t="str">
        <f>VLOOKUP(B2025,辅助信息!E:M,9,FALSE)</f>
        <v>ZTWM-CDGS-XS-2025-0073-五冶天府-成都怡心湖片区及龙泉驿医院等项目</v>
      </c>
      <c r="R2025" s="50" t="str">
        <f>_xlfn._xlws.FILTER(辅助信息!D:D,辅助信息!E:E=B2025)</f>
        <v>五冶建设成都怡心湖片区及龙泉驿医院等项目</v>
      </c>
    </row>
    <row r="2026" hidden="1" spans="2:18">
      <c r="B2026" s="107" t="s">
        <v>167</v>
      </c>
      <c r="C2026" s="58">
        <v>45835</v>
      </c>
      <c r="D2026" s="107" t="str">
        <f>VLOOKUP(B2026,辅助信息!E:K,7,FALSE)</f>
        <v>JWDDCD2025051800044</v>
      </c>
      <c r="E2026" s="107" t="str">
        <f>VLOOKUP(F2026,辅助信息!A:B,2,FALSE)</f>
        <v>螺纹钢</v>
      </c>
      <c r="F2026" s="107" t="s">
        <v>32</v>
      </c>
      <c r="G2026" s="108">
        <v>24</v>
      </c>
      <c r="H2026" s="121">
        <f>_xlfn.XLOOKUP(C2026&amp;F2026&amp;I2026&amp;J2026,'[1]2025年已发货'!$F:$F&amp;'[1]2025年已发货'!$C:$C&amp;'[1]2025年已发货'!$G:$G&amp;'[1]2025年已发货'!$H:$H,'[1]2025年已发货'!$E:$E,"未发货")</f>
        <v>24</v>
      </c>
      <c r="I2026" s="107" t="str">
        <f>VLOOKUP(B2026,辅助信息!E:I,3,FALSE)</f>
        <v>(五冶建设扩建艺体中学二期工程)四川省成都市双流区光荣路成都艺体中学南200米</v>
      </c>
      <c r="J2026" s="107" t="str">
        <f>VLOOKUP(B2026,辅助信息!E:I,4,FALSE)</f>
        <v>谢序强</v>
      </c>
      <c r="K2026" s="107">
        <f>VLOOKUP(J2026,辅助信息!H:I,2,FALSE)</f>
        <v>13458588232</v>
      </c>
      <c r="L2026" s="109" t="str">
        <f>VLOOKUP(B2026,辅助信息!E:J,6,FALSE)</f>
        <v>五冶建设送货单,4份材质书,锈货不收，项目名称：扩建艺体中学二期工程，装货前联系收货人核实到场规格,没提前告知进场规格现场不给予接收</v>
      </c>
      <c r="M2026" s="79">
        <v>45835</v>
      </c>
      <c r="O2026" s="49">
        <f ca="1" t="shared" si="135"/>
        <v>0</v>
      </c>
      <c r="P2026" s="49">
        <f ca="1" t="shared" si="136"/>
        <v>1</v>
      </c>
      <c r="Q2026" s="50" t="str">
        <f>VLOOKUP(B2026,辅助信息!E:M,9,FALSE)</f>
        <v>ZTWM-CDGS-XS-2025-0073-五冶天府-成都怡心湖片区及龙泉驿医院等项目</v>
      </c>
      <c r="R2026" s="50" t="str">
        <f>_xlfn._xlws.FILTER(辅助信息!D:D,辅助信息!E:E=B2026)</f>
        <v>五冶建设成都怡心湖片区及龙泉驿医院等项目</v>
      </c>
    </row>
    <row r="2027" hidden="1" spans="2:18">
      <c r="B2027" s="107" t="s">
        <v>167</v>
      </c>
      <c r="C2027" s="58">
        <v>45835</v>
      </c>
      <c r="D2027" s="107" t="str">
        <f>VLOOKUP(B2027,辅助信息!E:K,7,FALSE)</f>
        <v>JWDDCD2025051800044</v>
      </c>
      <c r="E2027" s="107" t="str">
        <f>VLOOKUP(F2027,辅助信息!A:B,2,FALSE)</f>
        <v>螺纹钢</v>
      </c>
      <c r="F2027" s="107" t="s">
        <v>30</v>
      </c>
      <c r="G2027" s="108">
        <v>6</v>
      </c>
      <c r="H2027" s="121">
        <f>_xlfn.XLOOKUP(C2027&amp;F2027&amp;I2027&amp;J2027,'[1]2025年已发货'!$F:$F&amp;'[1]2025年已发货'!$C:$C&amp;'[1]2025年已发货'!$G:$G&amp;'[1]2025年已发货'!$H:$H,'[1]2025年已发货'!$E:$E,"未发货")</f>
        <v>6</v>
      </c>
      <c r="I2027" s="107" t="str">
        <f>VLOOKUP(B2027,辅助信息!E:I,3,FALSE)</f>
        <v>(五冶建设扩建艺体中学二期工程)四川省成都市双流区光荣路成都艺体中学南200米</v>
      </c>
      <c r="J2027" s="107" t="str">
        <f>VLOOKUP(B2027,辅助信息!E:I,4,FALSE)</f>
        <v>谢序强</v>
      </c>
      <c r="K2027" s="107">
        <f>VLOOKUP(J2027,辅助信息!H:I,2,FALSE)</f>
        <v>13458588232</v>
      </c>
      <c r="L2027" s="109" t="str">
        <f>VLOOKUP(B2027,辅助信息!E:J,6,FALSE)</f>
        <v>五冶建设送货单,4份材质书,锈货不收，项目名称：扩建艺体中学二期工程，装货前联系收货人核实到场规格,没提前告知进场规格现场不给予接收</v>
      </c>
      <c r="M2027" s="79">
        <v>45835</v>
      </c>
      <c r="O2027" s="49">
        <f ca="1" t="shared" si="135"/>
        <v>0</v>
      </c>
      <c r="P2027" s="49">
        <f ca="1" t="shared" si="136"/>
        <v>1</v>
      </c>
      <c r="Q2027" s="50" t="str">
        <f>VLOOKUP(B2027,辅助信息!E:M,9,FALSE)</f>
        <v>ZTWM-CDGS-XS-2025-0073-五冶天府-成都怡心湖片区及龙泉驿医院等项目</v>
      </c>
      <c r="R2027" s="50" t="str">
        <f>_xlfn._xlws.FILTER(辅助信息!D:D,辅助信息!E:E=B2027)</f>
        <v>五冶建设成都怡心湖片区及龙泉驿医院等项目</v>
      </c>
    </row>
    <row r="2028" hidden="1" spans="2:18">
      <c r="B2028" s="107" t="s">
        <v>167</v>
      </c>
      <c r="C2028" s="58">
        <v>45835</v>
      </c>
      <c r="D2028" s="107" t="str">
        <f>VLOOKUP(B2028,辅助信息!E:K,7,FALSE)</f>
        <v>JWDDCD2025051800044</v>
      </c>
      <c r="E2028" s="107" t="str">
        <f>VLOOKUP(F2028,辅助信息!A:B,2,FALSE)</f>
        <v>螺纹钢</v>
      </c>
      <c r="F2028" s="107" t="s">
        <v>33</v>
      </c>
      <c r="G2028" s="108">
        <v>15</v>
      </c>
      <c r="H2028" s="121">
        <f>_xlfn.XLOOKUP(C2028&amp;F2028&amp;I2028&amp;J2028,'[1]2025年已发货'!$F:$F&amp;'[1]2025年已发货'!$C:$C&amp;'[1]2025年已发货'!$G:$G&amp;'[1]2025年已发货'!$H:$H,'[1]2025年已发货'!$E:$E,"未发货")</f>
        <v>15</v>
      </c>
      <c r="I2028" s="107" t="str">
        <f>VLOOKUP(B2028,辅助信息!E:I,3,FALSE)</f>
        <v>(五冶建设扩建艺体中学二期工程)四川省成都市双流区光荣路成都艺体中学南200米</v>
      </c>
      <c r="J2028" s="107" t="str">
        <f>VLOOKUP(B2028,辅助信息!E:I,4,FALSE)</f>
        <v>谢序强</v>
      </c>
      <c r="K2028" s="107">
        <f>VLOOKUP(J2028,辅助信息!H:I,2,FALSE)</f>
        <v>13458588232</v>
      </c>
      <c r="L2028" s="109" t="str">
        <f>VLOOKUP(B2028,辅助信息!E:J,6,FALSE)</f>
        <v>五冶建设送货单,4份材质书,锈货不收，项目名称：扩建艺体中学二期工程，装货前联系收货人核实到场规格,没提前告知进场规格现场不给予接收</v>
      </c>
      <c r="M2028" s="79">
        <v>45835</v>
      </c>
      <c r="O2028" s="49">
        <f ca="1" t="shared" si="135"/>
        <v>0</v>
      </c>
      <c r="P2028" s="49">
        <f ca="1" t="shared" si="136"/>
        <v>1</v>
      </c>
      <c r="Q2028" s="50" t="str">
        <f>VLOOKUP(B2028,辅助信息!E:M,9,FALSE)</f>
        <v>ZTWM-CDGS-XS-2025-0073-五冶天府-成都怡心湖片区及龙泉驿医院等项目</v>
      </c>
      <c r="R2028" s="50" t="str">
        <f>_xlfn._xlws.FILTER(辅助信息!D:D,辅助信息!E:E=B2028)</f>
        <v>五冶建设成都怡心湖片区及龙泉驿医院等项目</v>
      </c>
    </row>
    <row r="2029" hidden="1" spans="2:18">
      <c r="B2029" s="107" t="s">
        <v>167</v>
      </c>
      <c r="C2029" s="58">
        <v>45835</v>
      </c>
      <c r="D2029" s="107" t="str">
        <f>VLOOKUP(B2029,辅助信息!E:K,7,FALSE)</f>
        <v>JWDDCD2025051800044</v>
      </c>
      <c r="E2029" s="107" t="str">
        <f>VLOOKUP(F2029,辅助信息!A:B,2,FALSE)</f>
        <v>螺纹钢</v>
      </c>
      <c r="F2029" s="107" t="s">
        <v>28</v>
      </c>
      <c r="G2029" s="108">
        <v>15</v>
      </c>
      <c r="H2029" s="121">
        <f>_xlfn.XLOOKUP(C2029&amp;F2029&amp;I2029&amp;J2029,'[1]2025年已发货'!$F:$F&amp;'[1]2025年已发货'!$C:$C&amp;'[1]2025年已发货'!$G:$G&amp;'[1]2025年已发货'!$H:$H,'[1]2025年已发货'!$E:$E,"未发货")</f>
        <v>15</v>
      </c>
      <c r="I2029" s="107" t="str">
        <f>VLOOKUP(B2029,辅助信息!E:I,3,FALSE)</f>
        <v>(五冶建设扩建艺体中学二期工程)四川省成都市双流区光荣路成都艺体中学南200米</v>
      </c>
      <c r="J2029" s="107" t="str">
        <f>VLOOKUP(B2029,辅助信息!E:I,4,FALSE)</f>
        <v>谢序强</v>
      </c>
      <c r="K2029" s="107">
        <f>VLOOKUP(J2029,辅助信息!H:I,2,FALSE)</f>
        <v>13458588232</v>
      </c>
      <c r="L2029" s="109" t="str">
        <f>VLOOKUP(B2029,辅助信息!E:J,6,FALSE)</f>
        <v>五冶建设送货单,4份材质书,锈货不收，项目名称：扩建艺体中学二期工程，装货前联系收货人核实到场规格,没提前告知进场规格现场不给予接收</v>
      </c>
      <c r="M2029" s="79">
        <v>45835</v>
      </c>
      <c r="O2029" s="49">
        <f ca="1" t="shared" si="135"/>
        <v>0</v>
      </c>
      <c r="P2029" s="49">
        <f ca="1" t="shared" si="136"/>
        <v>1</v>
      </c>
      <c r="Q2029" s="50" t="str">
        <f>VLOOKUP(B2029,辅助信息!E:M,9,FALSE)</f>
        <v>ZTWM-CDGS-XS-2025-0073-五冶天府-成都怡心湖片区及龙泉驿医院等项目</v>
      </c>
      <c r="R2029" s="50" t="str">
        <f>_xlfn._xlws.FILTER(辅助信息!D:D,辅助信息!E:E=B2029)</f>
        <v>五冶建设成都怡心湖片区及龙泉驿医院等项目</v>
      </c>
    </row>
    <row r="2030" hidden="1" spans="1:18">
      <c r="A2030" s="59" t="s">
        <v>183</v>
      </c>
      <c r="B2030" s="28" t="s">
        <v>81</v>
      </c>
      <c r="C2030" s="58">
        <v>45835</v>
      </c>
      <c r="D2030" s="107" t="str">
        <f>VLOOKUP(B2030,辅助信息!E:K,7,FALSE)</f>
        <v>JWDDCD2025060900080</v>
      </c>
      <c r="E2030" s="107" t="str">
        <f>VLOOKUP(F2030,辅助信息!A:B,2,FALSE)</f>
        <v>盘螺</v>
      </c>
      <c r="F2030" s="28" t="s">
        <v>40</v>
      </c>
      <c r="G2030" s="24">
        <v>13</v>
      </c>
      <c r="H2030" s="121">
        <f>_xlfn.XLOOKUP(C2030&amp;F2030&amp;I2030&amp;J2030,'[1]2025年已发货'!$F:$F&amp;'[1]2025年已发货'!$C:$C&amp;'[1]2025年已发货'!$G:$G&amp;'[1]2025年已发货'!$H:$H,'[1]2025年已发货'!$E:$E,"未发货")</f>
        <v>13</v>
      </c>
      <c r="I2030" s="107" t="str">
        <f>VLOOKUP(B2030,辅助信息!E:I,3,FALSE)</f>
        <v>（华西简阳西城嘉苑）四川省成都市简阳市简城街道高屋村</v>
      </c>
      <c r="J2030" s="107" t="str">
        <f>VLOOKUP(B2030,辅助信息!E:I,4,FALSE)</f>
        <v>张瀚镭</v>
      </c>
      <c r="K2030" s="107">
        <f>VLOOKUP(J2030,辅助信息!H:I,2,FALSE)</f>
        <v>15884666220</v>
      </c>
      <c r="L2030" s="109" t="str">
        <f>VLOOKUP(B2030,辅助信息!E:J,6,FALSE)</f>
        <v>优先威钢发货,我方卸车,新老国标钢厂不加价可直发，因陕钢多次出现磅差，项目拒绝使用</v>
      </c>
      <c r="M2030" s="79">
        <v>45835</v>
      </c>
      <c r="O2030" s="49">
        <f ca="1" t="shared" si="135"/>
        <v>0</v>
      </c>
      <c r="P2030" s="49">
        <f ca="1" t="shared" si="136"/>
        <v>1</v>
      </c>
      <c r="Q2030" s="50" t="str">
        <f>VLOOKUP(B2030,辅助信息!E:M,9,FALSE)</f>
        <v>ZTWM-CDGS-XS-2024-0030-华西集采-简州大道</v>
      </c>
      <c r="R2030" s="50" t="str">
        <f>_xlfn._xlws.FILTER(辅助信息!D:D,辅助信息!E:E=B2030)</f>
        <v>华西简阳西城嘉苑</v>
      </c>
    </row>
    <row r="2031" hidden="1" spans="1:18">
      <c r="A2031" s="59"/>
      <c r="B2031" s="28" t="s">
        <v>81</v>
      </c>
      <c r="C2031" s="58">
        <v>45835</v>
      </c>
      <c r="D2031" s="107" t="str">
        <f>VLOOKUP(B2031,辅助信息!E:K,7,FALSE)</f>
        <v>JWDDCD2025060900080</v>
      </c>
      <c r="E2031" s="107" t="str">
        <f>VLOOKUP(F2031,辅助信息!A:B,2,FALSE)</f>
        <v>盘螺</v>
      </c>
      <c r="F2031" s="28" t="s">
        <v>41</v>
      </c>
      <c r="G2031" s="24">
        <v>13</v>
      </c>
      <c r="H2031" s="121">
        <f>_xlfn.XLOOKUP(C2031&amp;F2031&amp;I2031&amp;J2031,'[1]2025年已发货'!$F:$F&amp;'[1]2025年已发货'!$C:$C&amp;'[1]2025年已发货'!$G:$G&amp;'[1]2025年已发货'!$H:$H,'[1]2025年已发货'!$E:$E,"未发货")</f>
        <v>14</v>
      </c>
      <c r="I2031" s="107" t="str">
        <f>VLOOKUP(B2031,辅助信息!E:I,3,FALSE)</f>
        <v>（华西简阳西城嘉苑）四川省成都市简阳市简城街道高屋村</v>
      </c>
      <c r="J2031" s="107" t="str">
        <f>VLOOKUP(B2031,辅助信息!E:I,4,FALSE)</f>
        <v>张瀚镭</v>
      </c>
      <c r="K2031" s="107">
        <f>VLOOKUP(J2031,辅助信息!H:I,2,FALSE)</f>
        <v>15884666220</v>
      </c>
      <c r="L2031" s="109" t="str">
        <f>VLOOKUP(B2031,辅助信息!E:J,6,FALSE)</f>
        <v>优先威钢发货,我方卸车,新老国标钢厂不加价可直发，因陕钢多次出现磅差，项目拒绝使用</v>
      </c>
      <c r="M2031" s="79">
        <v>45835</v>
      </c>
      <c r="O2031" s="49">
        <f ca="1" t="shared" si="135"/>
        <v>0</v>
      </c>
      <c r="P2031" s="49">
        <f ca="1" t="shared" si="136"/>
        <v>1</v>
      </c>
      <c r="Q2031" s="50" t="str">
        <f>VLOOKUP(B2031,辅助信息!E:M,9,FALSE)</f>
        <v>ZTWM-CDGS-XS-2024-0030-华西集采-简州大道</v>
      </c>
      <c r="R2031" s="50" t="str">
        <f>_xlfn._xlws.FILTER(辅助信息!D:D,辅助信息!E:E=B2031)</f>
        <v>华西简阳西城嘉苑</v>
      </c>
    </row>
    <row r="2032" hidden="1" spans="1:18">
      <c r="A2032" s="59"/>
      <c r="B2032" s="28" t="s">
        <v>81</v>
      </c>
      <c r="C2032" s="58">
        <v>45835</v>
      </c>
      <c r="D2032" s="107" t="str">
        <f>VLOOKUP(B2032,辅助信息!E:K,7,FALSE)</f>
        <v>JWDDCD2025060900080</v>
      </c>
      <c r="E2032" s="107" t="str">
        <f>VLOOKUP(F2032,辅助信息!A:B,2,FALSE)</f>
        <v>盘螺</v>
      </c>
      <c r="F2032" s="28" t="s">
        <v>26</v>
      </c>
      <c r="G2032" s="24">
        <v>3</v>
      </c>
      <c r="H2032" s="121">
        <f>_xlfn.XLOOKUP(C2032&amp;F2032&amp;I2032&amp;J2032,'[1]2025年已发货'!$F:$F&amp;'[1]2025年已发货'!$C:$C&amp;'[1]2025年已发货'!$G:$G&amp;'[1]2025年已发货'!$H:$H,'[1]2025年已发货'!$E:$E,"未发货")</f>
        <v>3</v>
      </c>
      <c r="I2032" s="107" t="str">
        <f>VLOOKUP(B2032,辅助信息!E:I,3,FALSE)</f>
        <v>（华西简阳西城嘉苑）四川省成都市简阳市简城街道高屋村</v>
      </c>
      <c r="J2032" s="107" t="str">
        <f>VLOOKUP(B2032,辅助信息!E:I,4,FALSE)</f>
        <v>张瀚镭</v>
      </c>
      <c r="K2032" s="107">
        <f>VLOOKUP(J2032,辅助信息!H:I,2,FALSE)</f>
        <v>15884666220</v>
      </c>
      <c r="L2032" s="109" t="str">
        <f>VLOOKUP(B2032,辅助信息!E:J,6,FALSE)</f>
        <v>优先威钢发货,我方卸车,新老国标钢厂不加价可直发，因陕钢多次出现磅差，项目拒绝使用</v>
      </c>
      <c r="M2032" s="79">
        <v>45835</v>
      </c>
      <c r="O2032" s="49">
        <f ca="1" t="shared" si="135"/>
        <v>0</v>
      </c>
      <c r="P2032" s="49">
        <f ca="1" t="shared" si="136"/>
        <v>1</v>
      </c>
      <c r="Q2032" s="50" t="str">
        <f>VLOOKUP(B2032,辅助信息!E:M,9,FALSE)</f>
        <v>ZTWM-CDGS-XS-2024-0030-华西集采-简州大道</v>
      </c>
      <c r="R2032" s="50" t="str">
        <f>_xlfn._xlws.FILTER(辅助信息!D:D,辅助信息!E:E=B2032)</f>
        <v>华西简阳西城嘉苑</v>
      </c>
    </row>
    <row r="2033" hidden="1" spans="1:18">
      <c r="A2033" s="59"/>
      <c r="B2033" s="28" t="s">
        <v>81</v>
      </c>
      <c r="C2033" s="58">
        <v>45835</v>
      </c>
      <c r="D2033" s="107" t="str">
        <f>VLOOKUP(B2033,辅助信息!E:K,7,FALSE)</f>
        <v>JWDDCD2025060900080</v>
      </c>
      <c r="E2033" s="107" t="str">
        <f>VLOOKUP(F2033,辅助信息!A:B,2,FALSE)</f>
        <v>螺纹钢</v>
      </c>
      <c r="F2033" s="28" t="s">
        <v>19</v>
      </c>
      <c r="G2033" s="24">
        <v>6</v>
      </c>
      <c r="H2033" s="121">
        <f>_xlfn.XLOOKUP(C2033&amp;F2033&amp;I2033&amp;J2033,'[1]2025年已发货'!$F:$F&amp;'[1]2025年已发货'!$C:$C&amp;'[1]2025年已发货'!$G:$G&amp;'[1]2025年已发货'!$H:$H,'[1]2025年已发货'!$E:$E,"未发货")</f>
        <v>6</v>
      </c>
      <c r="I2033" s="107" t="str">
        <f>VLOOKUP(B2033,辅助信息!E:I,3,FALSE)</f>
        <v>（华西简阳西城嘉苑）四川省成都市简阳市简城街道高屋村</v>
      </c>
      <c r="J2033" s="107" t="str">
        <f>VLOOKUP(B2033,辅助信息!E:I,4,FALSE)</f>
        <v>张瀚镭</v>
      </c>
      <c r="K2033" s="107">
        <f>VLOOKUP(J2033,辅助信息!H:I,2,FALSE)</f>
        <v>15884666220</v>
      </c>
      <c r="L2033" s="109" t="str">
        <f>VLOOKUP(B2033,辅助信息!E:J,6,FALSE)</f>
        <v>优先威钢发货,我方卸车,新老国标钢厂不加价可直发，因陕钢多次出现磅差，项目拒绝使用</v>
      </c>
      <c r="M2033" s="79">
        <v>45835</v>
      </c>
      <c r="O2033" s="49">
        <f ca="1" t="shared" si="135"/>
        <v>0</v>
      </c>
      <c r="P2033" s="49">
        <f ca="1" t="shared" si="136"/>
        <v>1</v>
      </c>
      <c r="Q2033" s="50" t="str">
        <f>VLOOKUP(B2033,辅助信息!E:M,9,FALSE)</f>
        <v>ZTWM-CDGS-XS-2024-0030-华西集采-简州大道</v>
      </c>
      <c r="R2033" s="50" t="str">
        <f>_xlfn._xlws.FILTER(辅助信息!D:D,辅助信息!E:E=B2033)</f>
        <v>华西简阳西城嘉苑</v>
      </c>
    </row>
    <row r="2034" hidden="1" spans="1:18">
      <c r="A2034" s="59"/>
      <c r="B2034" s="28" t="s">
        <v>81</v>
      </c>
      <c r="C2034" s="58">
        <v>45835</v>
      </c>
      <c r="D2034" s="107" t="str">
        <f>VLOOKUP(B2034,辅助信息!E:K,7,FALSE)</f>
        <v>JWDDCD2025060900080</v>
      </c>
      <c r="E2034" s="107" t="str">
        <f>VLOOKUP(F2034,辅助信息!A:B,2,FALSE)</f>
        <v>螺纹钢</v>
      </c>
      <c r="F2034" s="28" t="s">
        <v>32</v>
      </c>
      <c r="G2034" s="24">
        <v>6</v>
      </c>
      <c r="H2034" s="121">
        <f>_xlfn.XLOOKUP(C2034&amp;F2034&amp;I2034&amp;J2034,'[1]2025年已发货'!$F:$F&amp;'[1]2025年已发货'!$C:$C&amp;'[1]2025年已发货'!$G:$G&amp;'[1]2025年已发货'!$H:$H,'[1]2025年已发货'!$E:$E,"未发货")</f>
        <v>6</v>
      </c>
      <c r="I2034" s="107" t="str">
        <f>VLOOKUP(B2034,辅助信息!E:I,3,FALSE)</f>
        <v>（华西简阳西城嘉苑）四川省成都市简阳市简城街道高屋村</v>
      </c>
      <c r="J2034" s="107" t="str">
        <f>VLOOKUP(B2034,辅助信息!E:I,4,FALSE)</f>
        <v>张瀚镭</v>
      </c>
      <c r="K2034" s="107">
        <f>VLOOKUP(J2034,辅助信息!H:I,2,FALSE)</f>
        <v>15884666220</v>
      </c>
      <c r="L2034" s="109" t="str">
        <f>VLOOKUP(B2034,辅助信息!E:J,6,FALSE)</f>
        <v>优先威钢发货,我方卸车,新老国标钢厂不加价可直发，因陕钢多次出现磅差，项目拒绝使用</v>
      </c>
      <c r="M2034" s="79">
        <v>45835</v>
      </c>
      <c r="O2034" s="49">
        <f ca="1" t="shared" si="135"/>
        <v>0</v>
      </c>
      <c r="P2034" s="49">
        <f ca="1" t="shared" si="136"/>
        <v>1</v>
      </c>
      <c r="Q2034" s="50" t="str">
        <f>VLOOKUP(B2034,辅助信息!E:M,9,FALSE)</f>
        <v>ZTWM-CDGS-XS-2024-0030-华西集采-简州大道</v>
      </c>
      <c r="R2034" s="50" t="str">
        <f>_xlfn._xlws.FILTER(辅助信息!D:D,辅助信息!E:E=B2034)</f>
        <v>华西简阳西城嘉苑</v>
      </c>
    </row>
    <row r="2035" hidden="1" spans="1:18">
      <c r="A2035" s="59"/>
      <c r="B2035" s="28" t="s">
        <v>81</v>
      </c>
      <c r="C2035" s="58">
        <v>45835</v>
      </c>
      <c r="D2035" s="107" t="str">
        <f>VLOOKUP(B2035,辅助信息!E:K,7,FALSE)</f>
        <v>JWDDCD2025060900080</v>
      </c>
      <c r="E2035" s="107" t="str">
        <f>VLOOKUP(F2035,辅助信息!A:B,2,FALSE)</f>
        <v>螺纹钢</v>
      </c>
      <c r="F2035" s="28" t="s">
        <v>30</v>
      </c>
      <c r="G2035" s="24">
        <v>6</v>
      </c>
      <c r="H2035" s="121">
        <f>_xlfn.XLOOKUP(C2035&amp;F2035&amp;I2035&amp;J2035,'[1]2025年已发货'!$F:$F&amp;'[1]2025年已发货'!$C:$C&amp;'[1]2025年已发货'!$G:$G&amp;'[1]2025年已发货'!$H:$H,'[1]2025年已发货'!$E:$E,"未发货")</f>
        <v>6</v>
      </c>
      <c r="I2035" s="107" t="str">
        <f>VLOOKUP(B2035,辅助信息!E:I,3,FALSE)</f>
        <v>（华西简阳西城嘉苑）四川省成都市简阳市简城街道高屋村</v>
      </c>
      <c r="J2035" s="107" t="str">
        <f>VLOOKUP(B2035,辅助信息!E:I,4,FALSE)</f>
        <v>张瀚镭</v>
      </c>
      <c r="K2035" s="107">
        <f>VLOOKUP(J2035,辅助信息!H:I,2,FALSE)</f>
        <v>15884666220</v>
      </c>
      <c r="L2035" s="109" t="str">
        <f>VLOOKUP(B2035,辅助信息!E:J,6,FALSE)</f>
        <v>优先威钢发货,我方卸车,新老国标钢厂不加价可直发，因陕钢多次出现磅差，项目拒绝使用</v>
      </c>
      <c r="M2035" s="79">
        <v>45835</v>
      </c>
      <c r="O2035" s="49">
        <f ca="1" t="shared" si="135"/>
        <v>0</v>
      </c>
      <c r="P2035" s="49">
        <f ca="1" t="shared" si="136"/>
        <v>1</v>
      </c>
      <c r="Q2035" s="50" t="str">
        <f>VLOOKUP(B2035,辅助信息!E:M,9,FALSE)</f>
        <v>ZTWM-CDGS-XS-2024-0030-华西集采-简州大道</v>
      </c>
      <c r="R2035" s="50" t="str">
        <f>_xlfn._xlws.FILTER(辅助信息!D:D,辅助信息!E:E=B2035)</f>
        <v>华西简阳西城嘉苑</v>
      </c>
    </row>
    <row r="2036" hidden="1" spans="1:18">
      <c r="A2036" s="59"/>
      <c r="B2036" s="28" t="s">
        <v>81</v>
      </c>
      <c r="C2036" s="58">
        <v>45835</v>
      </c>
      <c r="D2036" s="107" t="str">
        <f>VLOOKUP(B2036,辅助信息!E:K,7,FALSE)</f>
        <v>JWDDCD2025060900080</v>
      </c>
      <c r="E2036" s="107" t="str">
        <f>VLOOKUP(F2036,辅助信息!A:B,2,FALSE)</f>
        <v>螺纹钢</v>
      </c>
      <c r="F2036" s="28" t="s">
        <v>33</v>
      </c>
      <c r="G2036" s="24">
        <v>3</v>
      </c>
      <c r="H2036" s="121">
        <f>_xlfn.XLOOKUP(C2036&amp;F2036&amp;I2036&amp;J2036,'[1]2025年已发货'!$F:$F&amp;'[1]2025年已发货'!$C:$C&amp;'[1]2025年已发货'!$G:$G&amp;'[1]2025年已发货'!$H:$H,'[1]2025年已发货'!$E:$E,"未发货")</f>
        <v>3</v>
      </c>
      <c r="I2036" s="107" t="str">
        <f>VLOOKUP(B2036,辅助信息!E:I,3,FALSE)</f>
        <v>（华西简阳西城嘉苑）四川省成都市简阳市简城街道高屋村</v>
      </c>
      <c r="J2036" s="107" t="str">
        <f>VLOOKUP(B2036,辅助信息!E:I,4,FALSE)</f>
        <v>张瀚镭</v>
      </c>
      <c r="K2036" s="107">
        <f>VLOOKUP(J2036,辅助信息!H:I,2,FALSE)</f>
        <v>15884666220</v>
      </c>
      <c r="L2036" s="109" t="str">
        <f>VLOOKUP(B2036,辅助信息!E:J,6,FALSE)</f>
        <v>优先威钢发货,我方卸车,新老国标钢厂不加价可直发，因陕钢多次出现磅差，项目拒绝使用</v>
      </c>
      <c r="M2036" s="79">
        <v>45835</v>
      </c>
      <c r="O2036" s="49">
        <f ca="1" t="shared" si="135"/>
        <v>0</v>
      </c>
      <c r="P2036" s="49">
        <f ca="1" t="shared" si="136"/>
        <v>1</v>
      </c>
      <c r="Q2036" s="50" t="str">
        <f>VLOOKUP(B2036,辅助信息!E:M,9,FALSE)</f>
        <v>ZTWM-CDGS-XS-2024-0030-华西集采-简州大道</v>
      </c>
      <c r="R2036" s="50" t="str">
        <f>_xlfn._xlws.FILTER(辅助信息!D:D,辅助信息!E:E=B2036)</f>
        <v>华西简阳西城嘉苑</v>
      </c>
    </row>
    <row r="2037" hidden="1" spans="1:18">
      <c r="A2037" s="59"/>
      <c r="B2037" s="28" t="s">
        <v>81</v>
      </c>
      <c r="C2037" s="58">
        <v>45835</v>
      </c>
      <c r="D2037" s="107" t="str">
        <f>VLOOKUP(B2037,辅助信息!E:K,7,FALSE)</f>
        <v>JWDDCD2025060900080</v>
      </c>
      <c r="E2037" s="107" t="str">
        <f>VLOOKUP(F2037,辅助信息!A:B,2,FALSE)</f>
        <v>螺纹钢</v>
      </c>
      <c r="F2037" s="28" t="s">
        <v>58</v>
      </c>
      <c r="G2037" s="24">
        <v>10</v>
      </c>
      <c r="H2037" s="121">
        <f>_xlfn.XLOOKUP(C2037&amp;F2037&amp;I2037&amp;J2037,'[1]2025年已发货'!$F:$F&amp;'[1]2025年已发货'!$C:$C&amp;'[1]2025年已发货'!$G:$G&amp;'[1]2025年已发货'!$H:$H,'[1]2025年已发货'!$E:$E,"未发货")</f>
        <v>10</v>
      </c>
      <c r="I2037" s="107" t="str">
        <f>VLOOKUP(B2037,辅助信息!E:I,3,FALSE)</f>
        <v>（华西简阳西城嘉苑）四川省成都市简阳市简城街道高屋村</v>
      </c>
      <c r="J2037" s="107" t="str">
        <f>VLOOKUP(B2037,辅助信息!E:I,4,FALSE)</f>
        <v>张瀚镭</v>
      </c>
      <c r="K2037" s="107">
        <f>VLOOKUP(J2037,辅助信息!H:I,2,FALSE)</f>
        <v>15884666220</v>
      </c>
      <c r="L2037" s="109" t="str">
        <f>VLOOKUP(B2037,辅助信息!E:J,6,FALSE)</f>
        <v>优先威钢发货,我方卸车,新老国标钢厂不加价可直发，因陕钢多次出现磅差，项目拒绝使用</v>
      </c>
      <c r="M2037" s="79">
        <v>45835</v>
      </c>
      <c r="O2037" s="49">
        <f ca="1" t="shared" si="135"/>
        <v>0</v>
      </c>
      <c r="P2037" s="49">
        <f ca="1" t="shared" si="136"/>
        <v>1</v>
      </c>
      <c r="Q2037" s="50" t="str">
        <f>VLOOKUP(B2037,辅助信息!E:M,9,FALSE)</f>
        <v>ZTWM-CDGS-XS-2024-0030-华西集采-简州大道</v>
      </c>
      <c r="R2037" s="50" t="str">
        <f>_xlfn._xlws.FILTER(辅助信息!D:D,辅助信息!E:E=B2037)</f>
        <v>华西简阳西城嘉苑</v>
      </c>
    </row>
    <row r="2038" hidden="1" spans="1:18">
      <c r="A2038" s="59"/>
      <c r="B2038" s="28" t="s">
        <v>81</v>
      </c>
      <c r="C2038" s="58">
        <v>45835</v>
      </c>
      <c r="D2038" s="107" t="str">
        <f>VLOOKUP(B2038,辅助信息!E:K,7,FALSE)</f>
        <v>JWDDCD2025060900080</v>
      </c>
      <c r="E2038" s="107" t="str">
        <f>VLOOKUP(F2038,辅助信息!A:B,2,FALSE)</f>
        <v>螺纹钢</v>
      </c>
      <c r="F2038" s="28" t="s">
        <v>46</v>
      </c>
      <c r="G2038" s="24">
        <v>6</v>
      </c>
      <c r="H2038" s="121">
        <f>_xlfn.XLOOKUP(C2038&amp;F2038&amp;I2038&amp;J2038,'[1]2025年已发货'!$F:$F&amp;'[1]2025年已发货'!$C:$C&amp;'[1]2025年已发货'!$G:$G&amp;'[1]2025年已发货'!$H:$H,'[1]2025年已发货'!$E:$E,"未发货")</f>
        <v>6</v>
      </c>
      <c r="I2038" s="107" t="str">
        <f>VLOOKUP(B2038,辅助信息!E:I,3,FALSE)</f>
        <v>（华西简阳西城嘉苑）四川省成都市简阳市简城街道高屋村</v>
      </c>
      <c r="J2038" s="107" t="str">
        <f>VLOOKUP(B2038,辅助信息!E:I,4,FALSE)</f>
        <v>张瀚镭</v>
      </c>
      <c r="K2038" s="107">
        <f>VLOOKUP(J2038,辅助信息!H:I,2,FALSE)</f>
        <v>15884666220</v>
      </c>
      <c r="L2038" s="109" t="str">
        <f>VLOOKUP(B2038,辅助信息!E:J,6,FALSE)</f>
        <v>优先威钢发货,我方卸车,新老国标钢厂不加价可直发，因陕钢多次出现磅差，项目拒绝使用</v>
      </c>
      <c r="M2038" s="79">
        <v>45835</v>
      </c>
      <c r="O2038" s="49">
        <f ca="1" t="shared" si="135"/>
        <v>0</v>
      </c>
      <c r="P2038" s="49">
        <f ca="1" t="shared" si="136"/>
        <v>1</v>
      </c>
      <c r="Q2038" s="50" t="str">
        <f>VLOOKUP(B2038,辅助信息!E:M,9,FALSE)</f>
        <v>ZTWM-CDGS-XS-2024-0030-华西集采-简州大道</v>
      </c>
      <c r="R2038" s="50" t="str">
        <f>_xlfn._xlws.FILTER(辅助信息!D:D,辅助信息!E:E=B2038)</f>
        <v>华西简阳西城嘉苑</v>
      </c>
    </row>
    <row r="2039" hidden="1" spans="1:18">
      <c r="A2039" s="59"/>
      <c r="B2039" s="28" t="s">
        <v>81</v>
      </c>
      <c r="C2039" s="58">
        <v>45835</v>
      </c>
      <c r="D2039" s="107" t="str">
        <f>VLOOKUP(B2039,辅助信息!E:K,7,FALSE)</f>
        <v>JWDDCD2025060900080</v>
      </c>
      <c r="E2039" s="107" t="str">
        <f>VLOOKUP(F2039,辅助信息!A:B,2,FALSE)</f>
        <v>螺纹钢</v>
      </c>
      <c r="F2039" s="28" t="s">
        <v>22</v>
      </c>
      <c r="G2039" s="24">
        <v>40</v>
      </c>
      <c r="H2039" s="121">
        <v>39</v>
      </c>
      <c r="I2039" s="107" t="str">
        <f>VLOOKUP(B2039,辅助信息!E:I,3,FALSE)</f>
        <v>（华西简阳西城嘉苑）四川省成都市简阳市简城街道高屋村</v>
      </c>
      <c r="J2039" s="107" t="str">
        <f>VLOOKUP(B2039,辅助信息!E:I,4,FALSE)</f>
        <v>张瀚镭</v>
      </c>
      <c r="K2039" s="107">
        <f>VLOOKUP(J2039,辅助信息!H:I,2,FALSE)</f>
        <v>15884666220</v>
      </c>
      <c r="L2039" s="109" t="str">
        <f>VLOOKUP(B2039,辅助信息!E:J,6,FALSE)</f>
        <v>优先威钢发货,我方卸车,新老国标钢厂不加价可直发，因陕钢多次出现磅差，项目拒绝使用</v>
      </c>
      <c r="M2039" s="79">
        <v>45835</v>
      </c>
      <c r="O2039" s="49">
        <f ca="1" t="shared" si="135"/>
        <v>0</v>
      </c>
      <c r="P2039" s="49">
        <f ca="1" t="shared" si="136"/>
        <v>1</v>
      </c>
      <c r="Q2039" s="50" t="str">
        <f>VLOOKUP(B2039,辅助信息!E:M,9,FALSE)</f>
        <v>ZTWM-CDGS-XS-2024-0030-华西集采-简州大道</v>
      </c>
      <c r="R2039" s="50" t="str">
        <f>_xlfn._xlws.FILTER(辅助信息!D:D,辅助信息!E:E=B2039)</f>
        <v>华西简阳西城嘉苑</v>
      </c>
    </row>
    <row r="2040" hidden="1" spans="2:18">
      <c r="B2040" s="28" t="s">
        <v>159</v>
      </c>
      <c r="C2040" s="58">
        <v>45835</v>
      </c>
      <c r="D2040" s="107" t="str">
        <f>VLOOKUP(B2040,辅助信息!E:K,7,FALSE)</f>
        <v>JWDDCD2025052800131</v>
      </c>
      <c r="E2040" s="107" t="str">
        <f>VLOOKUP(F2040,辅助信息!A:B,2,FALSE)</f>
        <v>盘螺</v>
      </c>
      <c r="F2040" s="28" t="s">
        <v>40</v>
      </c>
      <c r="G2040" s="24">
        <v>20</v>
      </c>
      <c r="H2040" s="121">
        <f>_xlfn.XLOOKUP(C2040&amp;F2040&amp;I2040&amp;J2040,'[1]2025年已发货'!$F:$F&amp;'[1]2025年已发货'!$C:$C&amp;'[1]2025年已发货'!$G:$G&amp;'[1]2025年已发货'!$H:$H,'[1]2025年已发货'!$E:$E,"未发货")</f>
        <v>20</v>
      </c>
      <c r="I2040" s="107" t="str">
        <f>VLOOKUP(B2040,辅助信息!E:I,3,FALSE)</f>
        <v>（商投建工达州中医药科技园-3工区）达州市通川区达州中医药职业学院犀牛大道北段</v>
      </c>
      <c r="J2040" s="107" t="str">
        <f>VLOOKUP(B2040,辅助信息!E:I,4,FALSE)</f>
        <v>程黄刚</v>
      </c>
      <c r="K2040" s="107">
        <f>VLOOKUP(J2040,辅助信息!H:I,2,FALSE)</f>
        <v>15108211617</v>
      </c>
      <c r="L2040" s="109" t="str">
        <f>VLOOKUP(B2040,辅助信息!E:J,6,FALSE)</f>
        <v>控制炉批号！多了现场不收！,优先安排达钢,提前联系到场规格及数量</v>
      </c>
      <c r="M2040" s="79">
        <v>45835</v>
      </c>
      <c r="O2040" s="49">
        <f ca="1" t="shared" si="135"/>
        <v>0</v>
      </c>
      <c r="P2040" s="49">
        <f ca="1" t="shared" si="136"/>
        <v>1</v>
      </c>
      <c r="Q2040" s="50" t="str">
        <f>VLOOKUP(B2040,辅助信息!E:M,9,FALSE)</f>
        <v>ZTWM-CDGS-XS-2024-0134-商投建工达州中医药科技成果示范园项目</v>
      </c>
      <c r="R2040" s="50" t="str">
        <f>_xlfn._xlws.FILTER(辅助信息!D:D,辅助信息!E:E=B2040)</f>
        <v>商投建工达州中医药科技园</v>
      </c>
    </row>
    <row r="2041" hidden="1" spans="2:18">
      <c r="B2041" s="28" t="s">
        <v>159</v>
      </c>
      <c r="C2041" s="58">
        <v>45835</v>
      </c>
      <c r="D2041" s="107" t="str">
        <f>VLOOKUP(B2041,辅助信息!E:K,7,FALSE)</f>
        <v>JWDDCD2025052800131</v>
      </c>
      <c r="E2041" s="107" t="str">
        <f>VLOOKUP(F2041,辅助信息!A:B,2,FALSE)</f>
        <v>盘螺</v>
      </c>
      <c r="F2041" s="28" t="s">
        <v>41</v>
      </c>
      <c r="G2041" s="24">
        <v>33</v>
      </c>
      <c r="H2041" s="121">
        <f>_xlfn.XLOOKUP(C2041&amp;F2041&amp;I2041&amp;J2041,'[1]2025年已发货'!$F:$F&amp;'[1]2025年已发货'!$C:$C&amp;'[1]2025年已发货'!$G:$G&amp;'[1]2025年已发货'!$H:$H,'[1]2025年已发货'!$E:$E,"未发货")</f>
        <v>33</v>
      </c>
      <c r="I2041" s="107" t="str">
        <f>VLOOKUP(B2041,辅助信息!E:I,3,FALSE)</f>
        <v>（商投建工达州中医药科技园-3工区）达州市通川区达州中医药职业学院犀牛大道北段</v>
      </c>
      <c r="J2041" s="107" t="str">
        <f>VLOOKUP(B2041,辅助信息!E:I,4,FALSE)</f>
        <v>程黄刚</v>
      </c>
      <c r="K2041" s="107">
        <f>VLOOKUP(J2041,辅助信息!H:I,2,FALSE)</f>
        <v>15108211617</v>
      </c>
      <c r="L2041" s="109" t="str">
        <f>VLOOKUP(B2041,辅助信息!E:J,6,FALSE)</f>
        <v>控制炉批号！多了现场不收！,优先安排达钢,提前联系到场规格及数量</v>
      </c>
      <c r="M2041" s="79">
        <v>45835</v>
      </c>
      <c r="O2041" s="49">
        <f ca="1" t="shared" si="135"/>
        <v>0</v>
      </c>
      <c r="P2041" s="49">
        <f ca="1" t="shared" si="136"/>
        <v>1</v>
      </c>
      <c r="Q2041" s="50" t="str">
        <f>VLOOKUP(B2041,辅助信息!E:M,9,FALSE)</f>
        <v>ZTWM-CDGS-XS-2024-0134-商投建工达州中医药科技成果示范园项目</v>
      </c>
      <c r="R2041" s="50" t="str">
        <f>_xlfn._xlws.FILTER(辅助信息!D:D,辅助信息!E:E=B2041)</f>
        <v>商投建工达州中医药科技园</v>
      </c>
    </row>
    <row r="2042" hidden="1" spans="2:18">
      <c r="B2042" s="28" t="s">
        <v>159</v>
      </c>
      <c r="C2042" s="58">
        <v>45835</v>
      </c>
      <c r="D2042" s="107" t="str">
        <f>VLOOKUP(B2042,辅助信息!E:K,7,FALSE)</f>
        <v>JWDDCD2025052800131</v>
      </c>
      <c r="E2042" s="107" t="str">
        <f>VLOOKUP(F2042,辅助信息!A:B,2,FALSE)</f>
        <v>螺纹钢</v>
      </c>
      <c r="F2042" s="28" t="s">
        <v>19</v>
      </c>
      <c r="G2042" s="24">
        <v>46</v>
      </c>
      <c r="H2042" s="121">
        <f>_xlfn.XLOOKUP(C2042&amp;F2042&amp;I2042&amp;J2042,'[1]2025年已发货'!$F:$F&amp;'[1]2025年已发货'!$C:$C&amp;'[1]2025年已发货'!$G:$G&amp;'[1]2025年已发货'!$H:$H,'[1]2025年已发货'!$E:$E,"未发货")</f>
        <v>28</v>
      </c>
      <c r="I2042" s="107" t="str">
        <f>VLOOKUP(B2042,辅助信息!E:I,3,FALSE)</f>
        <v>（商投建工达州中医药科技园-3工区）达州市通川区达州中医药职业学院犀牛大道北段</v>
      </c>
      <c r="J2042" s="107" t="str">
        <f>VLOOKUP(B2042,辅助信息!E:I,4,FALSE)</f>
        <v>程黄刚</v>
      </c>
      <c r="K2042" s="107">
        <f>VLOOKUP(J2042,辅助信息!H:I,2,FALSE)</f>
        <v>15108211617</v>
      </c>
      <c r="L2042" s="109" t="str">
        <f>VLOOKUP(B2042,辅助信息!E:J,6,FALSE)</f>
        <v>控制炉批号！多了现场不收！,优先安排达钢,提前联系到场规格及数量</v>
      </c>
      <c r="M2042" s="79">
        <v>45835</v>
      </c>
      <c r="O2042" s="49">
        <f ca="1" t="shared" si="135"/>
        <v>0</v>
      </c>
      <c r="P2042" s="49">
        <f ca="1" t="shared" si="136"/>
        <v>1</v>
      </c>
      <c r="Q2042" s="50" t="str">
        <f>VLOOKUP(B2042,辅助信息!E:M,9,FALSE)</f>
        <v>ZTWM-CDGS-XS-2024-0134-商投建工达州中医药科技成果示范园项目</v>
      </c>
      <c r="R2042" s="50" t="str">
        <f>_xlfn._xlws.FILTER(辅助信息!D:D,辅助信息!E:E=B2042)</f>
        <v>商投建工达州中医药科技园</v>
      </c>
    </row>
    <row r="2043" spans="2:18">
      <c r="B2043" s="122" t="s">
        <v>176</v>
      </c>
      <c r="C2043" s="58">
        <v>45836</v>
      </c>
      <c r="D2043" s="107" t="str">
        <f>VLOOKUP(B2043,辅助信息!E:K,7,FALSE)</f>
        <v>JWDDCD2025062200016</v>
      </c>
      <c r="E2043" s="107" t="str">
        <f>VLOOKUP(F2043,辅助信息!A:B,2,FALSE)</f>
        <v>高线</v>
      </c>
      <c r="F2043" s="122" t="s">
        <v>57</v>
      </c>
      <c r="G2043" s="123">
        <v>2.5</v>
      </c>
      <c r="H2043" s="121" t="str">
        <f>_xlfn.XLOOKUP(C2043&amp;F2043&amp;I2043&amp;J2043,'[1]2025年已发货'!$F:$F&amp;'[1]2025年已发货'!$C:$C&amp;'[1]2025年已发货'!$G:$G&amp;'[1]2025年已发货'!$H:$H,'[1]2025年已发货'!$E:$E,"未发货")</f>
        <v>未发货</v>
      </c>
      <c r="I2043" s="107" t="str">
        <f>VLOOKUP(B2043,辅助信息!E:I,3,FALSE)</f>
        <v>(武汉电气化局成达万高铁强电项目-渠县)四川省达州市渠县渠北镇雷家湾渠县北站旁</v>
      </c>
      <c r="J2043" s="107" t="str">
        <f>VLOOKUP(B2043,辅助信息!E:I,4,FALSE)</f>
        <v>刘频</v>
      </c>
      <c r="K2043" s="107">
        <f>VLOOKUP(J2043,辅助信息!H:I,2,FALSE)</f>
        <v>18779627939</v>
      </c>
      <c r="L2043" s="109" t="str">
        <f>VLOOKUP(B2043,辅助信息!E:J,6,FALSE)</f>
        <v>锈货不收，装货前联系收货人核实到场规格,没提前告知进场规格现场不给予接收</v>
      </c>
      <c r="M2043" s="79">
        <v>45838</v>
      </c>
      <c r="O2043" s="49">
        <f ca="1" t="shared" ref="O2043:O2052" si="137">IF(OR(M2043="",N2043&lt;&gt;""),"",MAX(M2043-TODAY(),0))</f>
        <v>2</v>
      </c>
      <c r="P2043" s="49">
        <f ca="1" t="shared" ref="P2043:P2052" si="138">IF(M2043="","",IF(N2043&lt;&gt;"",MAX(N2043-M2043,0),IF(TODAY()&gt;M2043,TODAY()-M2043,0)))</f>
        <v>0</v>
      </c>
      <c r="Q2043" s="50" t="str">
        <f>VLOOKUP(B2043,辅助信息!E:M,9,FALSE)</f>
        <v>ZTWM-CDGS-XS-2025-0033-中铁武汉电气化局集团有限公司成达万高速铁路强电工程项目</v>
      </c>
      <c r="R2043" s="50" t="str">
        <f>_xlfn._xlws.FILTER(辅助信息!D:D,辅助信息!E:E=B2043)</f>
        <v>武汉电气化局成达万高铁强电项目</v>
      </c>
    </row>
    <row r="2044" spans="2:18">
      <c r="B2044" s="122" t="s">
        <v>176</v>
      </c>
      <c r="C2044" s="58">
        <v>45836</v>
      </c>
      <c r="D2044" s="107" t="str">
        <f>VLOOKUP(B2044,辅助信息!E:K,7,FALSE)</f>
        <v>JWDDCD2025062200016</v>
      </c>
      <c r="E2044" s="107" t="str">
        <f>VLOOKUP(F2044,辅助信息!A:B,2,FALSE)</f>
        <v>盘螺</v>
      </c>
      <c r="F2044" s="122" t="s">
        <v>40</v>
      </c>
      <c r="G2044" s="123">
        <v>5</v>
      </c>
      <c r="H2044" s="121" t="str">
        <f>_xlfn.XLOOKUP(C2044&amp;F2044&amp;I2044&amp;J2044,'[1]2025年已发货'!$F:$F&amp;'[1]2025年已发货'!$C:$C&amp;'[1]2025年已发货'!$G:$G&amp;'[1]2025年已发货'!$H:$H,'[1]2025年已发货'!$E:$E,"未发货")</f>
        <v>未发货</v>
      </c>
      <c r="I2044" s="107" t="str">
        <f>VLOOKUP(B2044,辅助信息!E:I,3,FALSE)</f>
        <v>(武汉电气化局成达万高铁强电项目-渠县)四川省达州市渠县渠北镇雷家湾渠县北站旁</v>
      </c>
      <c r="J2044" s="107" t="str">
        <f>VLOOKUP(B2044,辅助信息!E:I,4,FALSE)</f>
        <v>刘频</v>
      </c>
      <c r="K2044" s="107">
        <f>VLOOKUP(J2044,辅助信息!H:I,2,FALSE)</f>
        <v>18779627939</v>
      </c>
      <c r="L2044" s="109" t="str">
        <f>VLOOKUP(B2044,辅助信息!E:J,6,FALSE)</f>
        <v>锈货不收，装货前联系收货人核实到场规格,没提前告知进场规格现场不给予接收</v>
      </c>
      <c r="M2044" s="79">
        <v>45838</v>
      </c>
      <c r="O2044" s="49">
        <f ca="1" t="shared" si="137"/>
        <v>2</v>
      </c>
      <c r="P2044" s="49">
        <f ca="1" t="shared" si="138"/>
        <v>0</v>
      </c>
      <c r="Q2044" s="50" t="str">
        <f>VLOOKUP(B2044,辅助信息!E:M,9,FALSE)</f>
        <v>ZTWM-CDGS-XS-2025-0033-中铁武汉电气化局集团有限公司成达万高速铁路强电工程项目</v>
      </c>
      <c r="R2044" s="50" t="str">
        <f>_xlfn._xlws.FILTER(辅助信息!D:D,辅助信息!E:E=B2044)</f>
        <v>武汉电气化局成达万高铁强电项目</v>
      </c>
    </row>
    <row r="2045" spans="2:18">
      <c r="B2045" s="122" t="s">
        <v>176</v>
      </c>
      <c r="C2045" s="58">
        <v>45836</v>
      </c>
      <c r="D2045" s="107" t="str">
        <f>VLOOKUP(B2045,辅助信息!E:K,7,FALSE)</f>
        <v>JWDDCD2025062200016</v>
      </c>
      <c r="E2045" s="107" t="str">
        <f>VLOOKUP(F2045,辅助信息!A:B,2,FALSE)</f>
        <v>螺纹钢</v>
      </c>
      <c r="F2045" s="122" t="s">
        <v>111</v>
      </c>
      <c r="G2045" s="123">
        <v>5</v>
      </c>
      <c r="H2045" s="121" t="str">
        <f>_xlfn.XLOOKUP(C2045&amp;F2045&amp;I2045&amp;J2045,'[1]2025年已发货'!$F:$F&amp;'[1]2025年已发货'!$C:$C&amp;'[1]2025年已发货'!$G:$G&amp;'[1]2025年已发货'!$H:$H,'[1]2025年已发货'!$E:$E,"未发货")</f>
        <v>未发货</v>
      </c>
      <c r="I2045" s="107" t="str">
        <f>VLOOKUP(B2045,辅助信息!E:I,3,FALSE)</f>
        <v>(武汉电气化局成达万高铁强电项目-渠县)四川省达州市渠县渠北镇雷家湾渠县北站旁</v>
      </c>
      <c r="J2045" s="107" t="str">
        <f>VLOOKUP(B2045,辅助信息!E:I,4,FALSE)</f>
        <v>刘频</v>
      </c>
      <c r="K2045" s="107">
        <f>VLOOKUP(J2045,辅助信息!H:I,2,FALSE)</f>
        <v>18779627939</v>
      </c>
      <c r="L2045" s="109" t="str">
        <f>VLOOKUP(B2045,辅助信息!E:J,6,FALSE)</f>
        <v>锈货不收，装货前联系收货人核实到场规格,没提前告知进场规格现场不给予接收</v>
      </c>
      <c r="M2045" s="79">
        <v>45838</v>
      </c>
      <c r="O2045" s="49">
        <f ca="1" t="shared" si="137"/>
        <v>2</v>
      </c>
      <c r="P2045" s="49">
        <f ca="1" t="shared" si="138"/>
        <v>0</v>
      </c>
      <c r="Q2045" s="50" t="str">
        <f>VLOOKUP(B2045,辅助信息!E:M,9,FALSE)</f>
        <v>ZTWM-CDGS-XS-2025-0033-中铁武汉电气化局集团有限公司成达万高速铁路强电工程项目</v>
      </c>
      <c r="R2045" s="50" t="str">
        <f>_xlfn._xlws.FILTER(辅助信息!D:D,辅助信息!E:E=B2045)</f>
        <v>武汉电气化局成达万高铁强电项目</v>
      </c>
    </row>
    <row r="2046" spans="2:18">
      <c r="B2046" s="122" t="s">
        <v>176</v>
      </c>
      <c r="C2046" s="58">
        <v>45836</v>
      </c>
      <c r="D2046" s="107" t="str">
        <f>VLOOKUP(B2046,辅助信息!E:K,7,FALSE)</f>
        <v>JWDDCD2025062200016</v>
      </c>
      <c r="E2046" s="107" t="str">
        <f>VLOOKUP(F2046,辅助信息!A:B,2,FALSE)</f>
        <v>螺纹钢</v>
      </c>
      <c r="F2046" s="122" t="s">
        <v>76</v>
      </c>
      <c r="G2046" s="123">
        <v>20</v>
      </c>
      <c r="H2046" s="121" t="str">
        <f>_xlfn.XLOOKUP(C2046&amp;F2046&amp;I2046&amp;J2046,'[1]2025年已发货'!$F:$F&amp;'[1]2025年已发货'!$C:$C&amp;'[1]2025年已发货'!$G:$G&amp;'[1]2025年已发货'!$H:$H,'[1]2025年已发货'!$E:$E,"未发货")</f>
        <v>未发货</v>
      </c>
      <c r="I2046" s="107" t="str">
        <f>VLOOKUP(B2046,辅助信息!E:I,3,FALSE)</f>
        <v>(武汉电气化局成达万高铁强电项目-渠县)四川省达州市渠县渠北镇雷家湾渠县北站旁</v>
      </c>
      <c r="J2046" s="107" t="str">
        <f>VLOOKUP(B2046,辅助信息!E:I,4,FALSE)</f>
        <v>刘频</v>
      </c>
      <c r="K2046" s="107">
        <f>VLOOKUP(J2046,辅助信息!H:I,2,FALSE)</f>
        <v>18779627939</v>
      </c>
      <c r="L2046" s="109" t="str">
        <f>VLOOKUP(B2046,辅助信息!E:J,6,FALSE)</f>
        <v>锈货不收，装货前联系收货人核实到场规格,没提前告知进场规格现场不给予接收</v>
      </c>
      <c r="M2046" s="79">
        <v>45838</v>
      </c>
      <c r="O2046" s="49">
        <f ca="1" t="shared" si="137"/>
        <v>2</v>
      </c>
      <c r="P2046" s="49">
        <f ca="1" t="shared" si="138"/>
        <v>0</v>
      </c>
      <c r="Q2046" s="50" t="str">
        <f>VLOOKUP(B2046,辅助信息!E:M,9,FALSE)</f>
        <v>ZTWM-CDGS-XS-2025-0033-中铁武汉电气化局集团有限公司成达万高速铁路强电工程项目</v>
      </c>
      <c r="R2046" s="50" t="str">
        <f>_xlfn._xlws.FILTER(辅助信息!D:D,辅助信息!E:E=B2046)</f>
        <v>武汉电气化局成达万高铁强电项目</v>
      </c>
    </row>
    <row r="2047" spans="2:18">
      <c r="B2047" s="122" t="s">
        <v>162</v>
      </c>
      <c r="C2047" s="58">
        <v>45836</v>
      </c>
      <c r="D2047" s="107">
        <f>VLOOKUP(B2047,辅助信息!E:K,7,FALSE)</f>
        <v>0</v>
      </c>
      <c r="E2047" s="107" t="str">
        <f>VLOOKUP(F2047,辅助信息!A:B,2,FALSE)</f>
        <v>盘螺</v>
      </c>
      <c r="F2047" s="122" t="s">
        <v>41</v>
      </c>
      <c r="G2047" s="123">
        <v>5</v>
      </c>
      <c r="H2047" s="121" t="str">
        <f>_xlfn.XLOOKUP(C2047&amp;F2047&amp;I2047&amp;J2047,'[1]2025年已发货'!$F:$F&amp;'[1]2025年已发货'!$C:$C&amp;'[1]2025年已发货'!$G:$G&amp;'[1]2025年已发货'!$H:$H,'[1]2025年已发货'!$E:$E,"未发货")</f>
        <v>未发货</v>
      </c>
      <c r="I2047" s="107" t="str">
        <f>VLOOKUP(B2047,辅助信息!E:I,3,FALSE)</f>
        <v>(宜宾兴港三江新区长江工业园保障性租赁住房建设项目-2标)四川省宜宾市翠屏区永善路南段宜宾市三江新区长江工业园区</v>
      </c>
      <c r="J2047" s="107" t="str">
        <f>VLOOKUP(B2047,辅助信息!E:I,4,FALSE)</f>
        <v>查工</v>
      </c>
      <c r="K2047" s="107">
        <f>VLOOKUP(J2047,辅助信息!H:I,2,FALSE)</f>
        <v>13118007501</v>
      </c>
      <c r="L2047" s="109">
        <f>VLOOKUP(B2047,辅助信息!E:J,6,FALSE)</f>
        <v>0</v>
      </c>
      <c r="M2047" s="79">
        <v>45838</v>
      </c>
      <c r="O2047" s="49">
        <f ca="1" t="shared" si="137"/>
        <v>2</v>
      </c>
      <c r="P2047" s="49">
        <f ca="1" t="shared" si="138"/>
        <v>0</v>
      </c>
      <c r="Q2047" s="50">
        <f>VLOOKUP(B2047,辅助信息!E:M,9,FALSE)</f>
        <v>0</v>
      </c>
      <c r="R2047" s="50" t="str">
        <f>_xlfn._xlws.FILTER(辅助信息!D:D,辅助信息!E:E=B2047)</f>
        <v>宜宾兴港三江新区长江工业园建设项目</v>
      </c>
    </row>
    <row r="2048" spans="2:18">
      <c r="B2048" s="122" t="s">
        <v>162</v>
      </c>
      <c r="C2048" s="58">
        <v>45836</v>
      </c>
      <c r="D2048" s="107">
        <f>VLOOKUP(B2048,辅助信息!E:K,7,FALSE)</f>
        <v>0</v>
      </c>
      <c r="E2048" s="107" t="str">
        <f>VLOOKUP(F2048,辅助信息!A:B,2,FALSE)</f>
        <v>盘螺</v>
      </c>
      <c r="F2048" s="122" t="s">
        <v>26</v>
      </c>
      <c r="G2048" s="123">
        <v>35</v>
      </c>
      <c r="H2048" s="121" t="str">
        <f>_xlfn.XLOOKUP(C2048&amp;F2048&amp;I2048&amp;J2048,'[1]2025年已发货'!$F:$F&amp;'[1]2025年已发货'!$C:$C&amp;'[1]2025年已发货'!$G:$G&amp;'[1]2025年已发货'!$H:$H,'[1]2025年已发货'!$E:$E,"未发货")</f>
        <v>未发货</v>
      </c>
      <c r="I2048" s="107" t="str">
        <f>VLOOKUP(B2048,辅助信息!E:I,3,FALSE)</f>
        <v>(宜宾兴港三江新区长江工业园保障性租赁住房建设项目-2标)四川省宜宾市翠屏区永善路南段宜宾市三江新区长江工业园区</v>
      </c>
      <c r="J2048" s="107" t="str">
        <f>VLOOKUP(B2048,辅助信息!E:I,4,FALSE)</f>
        <v>查工</v>
      </c>
      <c r="K2048" s="107">
        <f>VLOOKUP(J2048,辅助信息!H:I,2,FALSE)</f>
        <v>13118007501</v>
      </c>
      <c r="L2048" s="109">
        <f>VLOOKUP(B2048,辅助信息!E:J,6,FALSE)</f>
        <v>0</v>
      </c>
      <c r="M2048" s="79">
        <v>45838</v>
      </c>
      <c r="O2048" s="49">
        <f ca="1" t="shared" si="137"/>
        <v>2</v>
      </c>
      <c r="P2048" s="49">
        <f ca="1" t="shared" si="138"/>
        <v>0</v>
      </c>
      <c r="Q2048" s="50">
        <f>VLOOKUP(B2048,辅助信息!E:M,9,FALSE)</f>
        <v>0</v>
      </c>
      <c r="R2048" s="50" t="str">
        <f>_xlfn._xlws.FILTER(辅助信息!D:D,辅助信息!E:E=B2048)</f>
        <v>宜宾兴港三江新区长江工业园建设项目</v>
      </c>
    </row>
    <row r="2049" spans="2:18">
      <c r="B2049" s="122" t="s">
        <v>162</v>
      </c>
      <c r="C2049" s="58">
        <v>45836</v>
      </c>
      <c r="D2049" s="107">
        <f>VLOOKUP(B2049,辅助信息!E:K,7,FALSE)</f>
        <v>0</v>
      </c>
      <c r="E2049" s="107" t="str">
        <f>VLOOKUP(F2049,辅助信息!A:B,2,FALSE)</f>
        <v>螺纹钢</v>
      </c>
      <c r="F2049" s="122" t="s">
        <v>19</v>
      </c>
      <c r="G2049" s="123">
        <v>3</v>
      </c>
      <c r="H2049" s="121" t="str">
        <f>_xlfn.XLOOKUP(C2049&amp;F2049&amp;I2049&amp;J2049,'[1]2025年已发货'!$F:$F&amp;'[1]2025年已发货'!$C:$C&amp;'[1]2025年已发货'!$G:$G&amp;'[1]2025年已发货'!$H:$H,'[1]2025年已发货'!$E:$E,"未发货")</f>
        <v>未发货</v>
      </c>
      <c r="I2049" s="107" t="str">
        <f>VLOOKUP(B2049,辅助信息!E:I,3,FALSE)</f>
        <v>(宜宾兴港三江新区长江工业园保障性租赁住房建设项目-2标)四川省宜宾市翠屏区永善路南段宜宾市三江新区长江工业园区</v>
      </c>
      <c r="J2049" s="107" t="str">
        <f>VLOOKUP(B2049,辅助信息!E:I,4,FALSE)</f>
        <v>查工</v>
      </c>
      <c r="K2049" s="107">
        <f>VLOOKUP(J2049,辅助信息!H:I,2,FALSE)</f>
        <v>13118007501</v>
      </c>
      <c r="L2049" s="109">
        <f>VLOOKUP(B2049,辅助信息!E:J,6,FALSE)</f>
        <v>0</v>
      </c>
      <c r="M2049" s="79">
        <v>45838</v>
      </c>
      <c r="O2049" s="49">
        <f ca="1" t="shared" si="137"/>
        <v>2</v>
      </c>
      <c r="P2049" s="49">
        <f ca="1" t="shared" si="138"/>
        <v>0</v>
      </c>
      <c r="Q2049" s="50">
        <f>VLOOKUP(B2049,辅助信息!E:M,9,FALSE)</f>
        <v>0</v>
      </c>
      <c r="R2049" s="50" t="str">
        <f>_xlfn._xlws.FILTER(辅助信息!D:D,辅助信息!E:E=B2049)</f>
        <v>宜宾兴港三江新区长江工业园建设项目</v>
      </c>
    </row>
    <row r="2050" spans="2:18">
      <c r="B2050" s="122" t="s">
        <v>162</v>
      </c>
      <c r="C2050" s="58">
        <v>45836</v>
      </c>
      <c r="D2050" s="107">
        <f>VLOOKUP(B2050,辅助信息!E:K,7,FALSE)</f>
        <v>0</v>
      </c>
      <c r="E2050" s="107" t="str">
        <f>VLOOKUP(F2050,辅助信息!A:B,2,FALSE)</f>
        <v>螺纹钢</v>
      </c>
      <c r="F2050" s="122" t="s">
        <v>32</v>
      </c>
      <c r="G2050" s="123">
        <v>3</v>
      </c>
      <c r="H2050" s="121" t="str">
        <f>_xlfn.XLOOKUP(C2050&amp;F2050&amp;I2050&amp;J2050,'[1]2025年已发货'!$F:$F&amp;'[1]2025年已发货'!$C:$C&amp;'[1]2025年已发货'!$G:$G&amp;'[1]2025年已发货'!$H:$H,'[1]2025年已发货'!$E:$E,"未发货")</f>
        <v>未发货</v>
      </c>
      <c r="I2050" s="107" t="str">
        <f>VLOOKUP(B2050,辅助信息!E:I,3,FALSE)</f>
        <v>(宜宾兴港三江新区长江工业园保障性租赁住房建设项目-2标)四川省宜宾市翠屏区永善路南段宜宾市三江新区长江工业园区</v>
      </c>
      <c r="J2050" s="107" t="str">
        <f>VLOOKUP(B2050,辅助信息!E:I,4,FALSE)</f>
        <v>查工</v>
      </c>
      <c r="K2050" s="107">
        <f>VLOOKUP(J2050,辅助信息!H:I,2,FALSE)</f>
        <v>13118007501</v>
      </c>
      <c r="L2050" s="109">
        <f>VLOOKUP(B2050,辅助信息!E:J,6,FALSE)</f>
        <v>0</v>
      </c>
      <c r="M2050" s="79">
        <v>45838</v>
      </c>
      <c r="O2050" s="49">
        <f ca="1" t="shared" si="137"/>
        <v>2</v>
      </c>
      <c r="P2050" s="49">
        <f ca="1" t="shared" si="138"/>
        <v>0</v>
      </c>
      <c r="Q2050" s="50">
        <f>VLOOKUP(B2050,辅助信息!E:M,9,FALSE)</f>
        <v>0</v>
      </c>
      <c r="R2050" s="50" t="str">
        <f>_xlfn._xlws.FILTER(辅助信息!D:D,辅助信息!E:E=B2050)</f>
        <v>宜宾兴港三江新区长江工业园建设项目</v>
      </c>
    </row>
    <row r="2051" spans="2:18">
      <c r="B2051" s="122" t="s">
        <v>162</v>
      </c>
      <c r="C2051" s="58">
        <v>45836</v>
      </c>
      <c r="D2051" s="107">
        <f>VLOOKUP(B2051,辅助信息!E:K,7,FALSE)</f>
        <v>0</v>
      </c>
      <c r="E2051" s="107" t="str">
        <f>VLOOKUP(F2051,辅助信息!A:B,2,FALSE)</f>
        <v>螺纹钢</v>
      </c>
      <c r="F2051" s="122" t="s">
        <v>30</v>
      </c>
      <c r="G2051" s="123">
        <v>60</v>
      </c>
      <c r="H2051" s="121" t="str">
        <f>_xlfn.XLOOKUP(C2051&amp;F2051&amp;I2051&amp;J2051,'[1]2025年已发货'!$F:$F&amp;'[1]2025年已发货'!$C:$C&amp;'[1]2025年已发货'!$G:$G&amp;'[1]2025年已发货'!$H:$H,'[1]2025年已发货'!$E:$E,"未发货")</f>
        <v>未发货</v>
      </c>
      <c r="I2051" s="107" t="str">
        <f>VLOOKUP(B2051,辅助信息!E:I,3,FALSE)</f>
        <v>(宜宾兴港三江新区长江工业园保障性租赁住房建设项目-2标)四川省宜宾市翠屏区永善路南段宜宾市三江新区长江工业园区</v>
      </c>
      <c r="J2051" s="107" t="str">
        <f>VLOOKUP(B2051,辅助信息!E:I,4,FALSE)</f>
        <v>查工</v>
      </c>
      <c r="K2051" s="107">
        <f>VLOOKUP(J2051,辅助信息!H:I,2,FALSE)</f>
        <v>13118007501</v>
      </c>
      <c r="L2051" s="109">
        <f>VLOOKUP(B2051,辅助信息!E:J,6,FALSE)</f>
        <v>0</v>
      </c>
      <c r="M2051" s="79">
        <v>45838</v>
      </c>
      <c r="O2051" s="49">
        <f ca="1" t="shared" si="137"/>
        <v>2</v>
      </c>
      <c r="P2051" s="49">
        <f ca="1" t="shared" si="138"/>
        <v>0</v>
      </c>
      <c r="Q2051" s="50">
        <f>VLOOKUP(B2051,辅助信息!E:M,9,FALSE)</f>
        <v>0</v>
      </c>
      <c r="R2051" s="50" t="str">
        <f>_xlfn._xlws.FILTER(辅助信息!D:D,辅助信息!E:E=B2051)</f>
        <v>宜宾兴港三江新区长江工业园建设项目</v>
      </c>
    </row>
    <row r="2052" spans="2:18">
      <c r="B2052" s="122" t="s">
        <v>184</v>
      </c>
      <c r="C2052" s="58">
        <v>45836</v>
      </c>
      <c r="D2052" s="107">
        <f>VLOOKUP(B2052,辅助信息!E:K,7,FALSE)</f>
        <v>0</v>
      </c>
      <c r="E2052" s="107" t="str">
        <f>VLOOKUP(F2052,辅助信息!A:B,2,FALSE)</f>
        <v>高线</v>
      </c>
      <c r="F2052" s="122" t="s">
        <v>53</v>
      </c>
      <c r="G2052" s="123">
        <v>32</v>
      </c>
      <c r="H2052" s="121" t="str">
        <f>_xlfn.XLOOKUP(C2052&amp;F2052&amp;I2052&amp;J2052,'[1]2025年已发货'!$F:$F&amp;'[1]2025年已发货'!$C:$C&amp;'[1]2025年已发货'!$G:$G&amp;'[1]2025年已发货'!$H:$H,'[1]2025年已发货'!$E:$E,"未发货")</f>
        <v>未发货</v>
      </c>
      <c r="I2052" s="107" t="str">
        <f>VLOOKUP(B2052,辅助信息!E:I,3,FALSE)</f>
        <v>(宜宾兴港三江新区长江工业园保障性租赁住房建设项目-边坡支护)四川省宜宾市翠屏区永善路南段宜宾市三江新区长江工业园区</v>
      </c>
      <c r="J2052" s="107" t="str">
        <f>VLOOKUP(B2052,辅助信息!E:I,4,FALSE)</f>
        <v>查工</v>
      </c>
      <c r="K2052" s="107">
        <f>VLOOKUP(J2052,辅助信息!H:I,2,FALSE)</f>
        <v>13118007501</v>
      </c>
      <c r="L2052" s="109">
        <f>VLOOKUP(B2052,辅助信息!E:J,6,FALSE)</f>
        <v>0</v>
      </c>
      <c r="M2052" s="79">
        <v>45838</v>
      </c>
      <c r="O2052" s="49">
        <f ca="1" t="shared" si="137"/>
        <v>2</v>
      </c>
      <c r="P2052" s="49">
        <f ca="1" t="shared" si="138"/>
        <v>0</v>
      </c>
      <c r="Q2052" s="50">
        <f>VLOOKUP(B2052,辅助信息!E:M,9,FALSE)</f>
        <v>0</v>
      </c>
      <c r="R2052" s="50" t="str">
        <f>_xlfn._xlws.FILTER(辅助信息!D:D,辅助信息!E:E=B2052)</f>
        <v>宜宾兴港三江新区长江工业园建设项目</v>
      </c>
    </row>
  </sheetData>
  <autoFilter ref="A1:Q2052">
    <filterColumn colId="2">
      <filters>
        <dateGroupItem year="2025" month="6" day="28" dateTimeGrouping="day"/>
      </filters>
    </filterColumn>
    <extLst/>
  </autoFilter>
  <mergeCells count="293">
    <mergeCell ref="A45:A49"/>
    <mergeCell ref="A126:A133"/>
    <mergeCell ref="A158:A165"/>
    <mergeCell ref="A181:A184"/>
    <mergeCell ref="A193:A196"/>
    <mergeCell ref="A201:A203"/>
    <mergeCell ref="A406:A410"/>
    <mergeCell ref="A539:A541"/>
    <mergeCell ref="A580:A584"/>
    <mergeCell ref="A588:A593"/>
    <mergeCell ref="A614:A615"/>
    <mergeCell ref="A620:A625"/>
    <mergeCell ref="A628:A633"/>
    <mergeCell ref="A649:A654"/>
    <mergeCell ref="A702:A707"/>
    <mergeCell ref="A708:A712"/>
    <mergeCell ref="A791:A792"/>
    <mergeCell ref="A820:A824"/>
    <mergeCell ref="A839:A843"/>
    <mergeCell ref="A857:A860"/>
    <mergeCell ref="A868:A872"/>
    <mergeCell ref="A1023:A1027"/>
    <mergeCell ref="A1128:A1131"/>
    <mergeCell ref="A1287:A1293"/>
    <mergeCell ref="A1398:A1401"/>
    <mergeCell ref="A1463:A1466"/>
    <mergeCell ref="A1490:A1494"/>
    <mergeCell ref="A1495:A1497"/>
    <mergeCell ref="A1498:A1500"/>
    <mergeCell ref="A1503:A1520"/>
    <mergeCell ref="A1548:A1550"/>
    <mergeCell ref="A1551:A1560"/>
    <mergeCell ref="A1644:A1645"/>
    <mergeCell ref="A1799:A1801"/>
    <mergeCell ref="A1806:A1810"/>
    <mergeCell ref="A1827:A1829"/>
    <mergeCell ref="A1834:A1842"/>
    <mergeCell ref="A1843:A1844"/>
    <mergeCell ref="A1847:A1855"/>
    <mergeCell ref="A1883:A1887"/>
    <mergeCell ref="A1888:A1890"/>
    <mergeCell ref="A1898:A1899"/>
    <mergeCell ref="A1900:A1904"/>
    <mergeCell ref="A1905:A1907"/>
    <mergeCell ref="A1926:A1935"/>
    <mergeCell ref="A1967:A1968"/>
    <mergeCell ref="A2030:A2039"/>
    <mergeCell ref="L2:L3"/>
    <mergeCell ref="L4:L8"/>
    <mergeCell ref="L9:L12"/>
    <mergeCell ref="L14:L17"/>
    <mergeCell ref="L18:L19"/>
    <mergeCell ref="L21:L22"/>
    <mergeCell ref="L23:L26"/>
    <mergeCell ref="L28:L31"/>
    <mergeCell ref="L32:L39"/>
    <mergeCell ref="L40:L44"/>
    <mergeCell ref="L45:L49"/>
    <mergeCell ref="L50:L59"/>
    <mergeCell ref="L61:L62"/>
    <mergeCell ref="L63:L66"/>
    <mergeCell ref="L67:L72"/>
    <mergeCell ref="L73:L74"/>
    <mergeCell ref="L75:L84"/>
    <mergeCell ref="L85:L88"/>
    <mergeCell ref="L89:L91"/>
    <mergeCell ref="L93:L94"/>
    <mergeCell ref="L95:L98"/>
    <mergeCell ref="L99:L104"/>
    <mergeCell ref="L105:L107"/>
    <mergeCell ref="L108:L117"/>
    <mergeCell ref="L118:L120"/>
    <mergeCell ref="L121:L122"/>
    <mergeCell ref="L123:L125"/>
    <mergeCell ref="L135:L136"/>
    <mergeCell ref="L137:L140"/>
    <mergeCell ref="L141:L143"/>
    <mergeCell ref="L144:L146"/>
    <mergeCell ref="L147:L149"/>
    <mergeCell ref="L150:L152"/>
    <mergeCell ref="L153:L154"/>
    <mergeCell ref="L155:L157"/>
    <mergeCell ref="L158:L165"/>
    <mergeCell ref="L166:L173"/>
    <mergeCell ref="L175:L177"/>
    <mergeCell ref="L178:L184"/>
    <mergeCell ref="L188:L192"/>
    <mergeCell ref="L193:L196"/>
    <mergeCell ref="L197:L199"/>
    <mergeCell ref="L201:L203"/>
    <mergeCell ref="L205:L207"/>
    <mergeCell ref="L208:L211"/>
    <mergeCell ref="L212:L214"/>
    <mergeCell ref="L216:L219"/>
    <mergeCell ref="L234:L236"/>
    <mergeCell ref="L238:L239"/>
    <mergeCell ref="L240:L242"/>
    <mergeCell ref="L243:L249"/>
    <mergeCell ref="L250:L256"/>
    <mergeCell ref="L257:L259"/>
    <mergeCell ref="L260:L261"/>
    <mergeCell ref="L262:L266"/>
    <mergeCell ref="L267:L269"/>
    <mergeCell ref="L270:L273"/>
    <mergeCell ref="L274:L277"/>
    <mergeCell ref="L278:L283"/>
    <mergeCell ref="L284:L285"/>
    <mergeCell ref="L286:L287"/>
    <mergeCell ref="L288:L289"/>
    <mergeCell ref="L290:L294"/>
    <mergeCell ref="L295:L298"/>
    <mergeCell ref="L299:L301"/>
    <mergeCell ref="L304:L306"/>
    <mergeCell ref="L307:L309"/>
    <mergeCell ref="L310:L317"/>
    <mergeCell ref="L318:L327"/>
    <mergeCell ref="L328:L331"/>
    <mergeCell ref="L332:L335"/>
    <mergeCell ref="L336:L338"/>
    <mergeCell ref="L339:L341"/>
    <mergeCell ref="L342:L345"/>
    <mergeCell ref="L347:L349"/>
    <mergeCell ref="L350:L352"/>
    <mergeCell ref="L353:L356"/>
    <mergeCell ref="L357:L361"/>
    <mergeCell ref="L362:L364"/>
    <mergeCell ref="L365:L367"/>
    <mergeCell ref="L368:L382"/>
    <mergeCell ref="L383:L385"/>
    <mergeCell ref="L386:L389"/>
    <mergeCell ref="L390:L394"/>
    <mergeCell ref="L395:L397"/>
    <mergeCell ref="L399:L402"/>
    <mergeCell ref="L403:L405"/>
    <mergeCell ref="L406:L410"/>
    <mergeCell ref="L411:L412"/>
    <mergeCell ref="L413:L416"/>
    <mergeCell ref="L417:L424"/>
    <mergeCell ref="L428:L429"/>
    <mergeCell ref="L431:L433"/>
    <mergeCell ref="L435:L438"/>
    <mergeCell ref="L439:L441"/>
    <mergeCell ref="L442:L443"/>
    <mergeCell ref="L444:L445"/>
    <mergeCell ref="L446:L449"/>
    <mergeCell ref="L450:L457"/>
    <mergeCell ref="L458:L461"/>
    <mergeCell ref="L462:L466"/>
    <mergeCell ref="L468:L470"/>
    <mergeCell ref="L472:L475"/>
    <mergeCell ref="L476:L478"/>
    <mergeCell ref="L480:L481"/>
    <mergeCell ref="L482:L485"/>
    <mergeCell ref="L486:L488"/>
    <mergeCell ref="L489:L492"/>
    <mergeCell ref="L493:L496"/>
    <mergeCell ref="L497:L500"/>
    <mergeCell ref="L501:L504"/>
    <mergeCell ref="L505:L508"/>
    <mergeCell ref="L509:L519"/>
    <mergeCell ref="L520:L523"/>
    <mergeCell ref="L524:L526"/>
    <mergeCell ref="L529:L531"/>
    <mergeCell ref="L533:L534"/>
    <mergeCell ref="L535:L538"/>
    <mergeCell ref="L539:L541"/>
    <mergeCell ref="L542:L545"/>
    <mergeCell ref="L546:L548"/>
    <mergeCell ref="L549:L552"/>
    <mergeCell ref="L553:L558"/>
    <mergeCell ref="L559:L563"/>
    <mergeCell ref="L564:L566"/>
    <mergeCell ref="L569:L572"/>
    <mergeCell ref="L574:L575"/>
    <mergeCell ref="L576:L579"/>
    <mergeCell ref="L580:L584"/>
    <mergeCell ref="L585:L593"/>
    <mergeCell ref="L594:L597"/>
    <mergeCell ref="L598:L599"/>
    <mergeCell ref="L600:L604"/>
    <mergeCell ref="L605:L606"/>
    <mergeCell ref="L609:L612"/>
    <mergeCell ref="L614:L615"/>
    <mergeCell ref="L616:L619"/>
    <mergeCell ref="L620:L625"/>
    <mergeCell ref="L626:L633"/>
    <mergeCell ref="L634:L635"/>
    <mergeCell ref="L638:L640"/>
    <mergeCell ref="L641:L644"/>
    <mergeCell ref="L645:L648"/>
    <mergeCell ref="L649:L654"/>
    <mergeCell ref="L655:L656"/>
    <mergeCell ref="L659:L662"/>
    <mergeCell ref="L663:L666"/>
    <mergeCell ref="L667:L672"/>
    <mergeCell ref="L673:L674"/>
    <mergeCell ref="L675:L680"/>
    <mergeCell ref="L681:L685"/>
    <mergeCell ref="L686:L687"/>
    <mergeCell ref="L688:L692"/>
    <mergeCell ref="L693:L696"/>
    <mergeCell ref="L697:L698"/>
    <mergeCell ref="L699:L701"/>
    <mergeCell ref="L702:L707"/>
    <mergeCell ref="L708:L712"/>
    <mergeCell ref="L713:L717"/>
    <mergeCell ref="L719:L725"/>
    <mergeCell ref="L726:L732"/>
    <mergeCell ref="L733:L737"/>
    <mergeCell ref="L738:L739"/>
    <mergeCell ref="L740:L745"/>
    <mergeCell ref="L746:L751"/>
    <mergeCell ref="L752:L754"/>
    <mergeCell ref="L755:L758"/>
    <mergeCell ref="L760:L764"/>
    <mergeCell ref="L765:L766"/>
    <mergeCell ref="L767:L772"/>
    <mergeCell ref="L774:L778"/>
    <mergeCell ref="L779:L784"/>
    <mergeCell ref="L786:L789"/>
    <mergeCell ref="L791:L792"/>
    <mergeCell ref="L793:L794"/>
    <mergeCell ref="L795:L797"/>
    <mergeCell ref="L799:L800"/>
    <mergeCell ref="L801:L802"/>
    <mergeCell ref="L803:L804"/>
    <mergeCell ref="L805:L808"/>
    <mergeCell ref="L809:L811"/>
    <mergeCell ref="L812:L814"/>
    <mergeCell ref="L815:L816"/>
    <mergeCell ref="L818:L819"/>
    <mergeCell ref="L820:L824"/>
    <mergeCell ref="L825:L826"/>
    <mergeCell ref="L827:L833"/>
    <mergeCell ref="L834:L835"/>
    <mergeCell ref="L837:L838"/>
    <mergeCell ref="L839:L843"/>
    <mergeCell ref="L844:L846"/>
    <mergeCell ref="L847:L850"/>
    <mergeCell ref="L851:L855"/>
    <mergeCell ref="L857:L858"/>
    <mergeCell ref="L861:L865"/>
    <mergeCell ref="L866:L867"/>
    <mergeCell ref="L868:L872"/>
    <mergeCell ref="L873:L875"/>
    <mergeCell ref="L876:L879"/>
    <mergeCell ref="L881:L882"/>
    <mergeCell ref="L883:L886"/>
    <mergeCell ref="L887:L893"/>
    <mergeCell ref="L894:L900"/>
    <mergeCell ref="L901:L904"/>
    <mergeCell ref="L905:L907"/>
    <mergeCell ref="L908:L910"/>
    <mergeCell ref="L911:L916"/>
    <mergeCell ref="L918:L922"/>
    <mergeCell ref="L923:L927"/>
    <mergeCell ref="L928:L931"/>
    <mergeCell ref="L932:L933"/>
    <mergeCell ref="L935:L936"/>
    <mergeCell ref="L937:L941"/>
    <mergeCell ref="L942:L947"/>
    <mergeCell ref="L948:L950"/>
    <mergeCell ref="L951:L954"/>
    <mergeCell ref="L955:L960"/>
    <mergeCell ref="L961:L963"/>
    <mergeCell ref="L964:L967"/>
    <mergeCell ref="L969:L971"/>
    <mergeCell ref="L972:L975"/>
    <mergeCell ref="L976:L980"/>
    <mergeCell ref="L981:L986"/>
    <mergeCell ref="L987:L990"/>
    <mergeCell ref="L991:L994"/>
    <mergeCell ref="L996:L997"/>
    <mergeCell ref="L998:L999"/>
    <mergeCell ref="L1002:L1003"/>
    <mergeCell ref="L1004:L1005"/>
    <mergeCell ref="L1006:L1007"/>
    <mergeCell ref="L1008:L1010"/>
    <mergeCell ref="L1012:L1016"/>
    <mergeCell ref="L1017:L1019"/>
    <mergeCell ref="L1020:L1022"/>
    <mergeCell ref="L1023:L1027"/>
    <mergeCell ref="L1028:L1031"/>
    <mergeCell ref="L1032:L1033"/>
    <mergeCell ref="L1034:L1040"/>
    <mergeCell ref="L1041:L1044"/>
    <mergeCell ref="L1045:L1049"/>
    <mergeCell ref="L1050:L1053"/>
    <mergeCell ref="L1054:L1055"/>
    <mergeCell ref="L1056:L1058"/>
    <mergeCell ref="L1059:L1061"/>
    <mergeCell ref="L1062:L1065"/>
    <mergeCell ref="L1066:L1068"/>
  </mergeCells>
  <conditionalFormatting sqref="Q1:R1">
    <cfRule type="cellIs" dxfId="0" priority="463" operator="lessThan">
      <formula>TODAY()</formula>
    </cfRule>
  </conditionalFormatting>
  <conditionalFormatting sqref="L32:O32">
    <cfRule type="containsText" dxfId="1" priority="1270" operator="between" text="送货车型9.6米">
      <formula>NOT(ISERROR(SEARCH("送货车型9.6米",L32)))</formula>
    </cfRule>
  </conditionalFormatting>
  <conditionalFormatting sqref="L40:O40">
    <cfRule type="containsText" dxfId="1" priority="1267" operator="between" text="送货车型9.6米">
      <formula>NOT(ISERROR(SEARCH("送货车型9.6米",L40)))</formula>
    </cfRule>
  </conditionalFormatting>
  <conditionalFormatting sqref="L45:O45">
    <cfRule type="containsText" dxfId="1" priority="1269" operator="between" text="送货车型9.6米">
      <formula>NOT(ISERROR(SEARCH("送货车型9.6米",L45)))</formula>
    </cfRule>
  </conditionalFormatting>
  <conditionalFormatting sqref="L50:O50">
    <cfRule type="containsText" dxfId="1" priority="1266" operator="between" text="送货车型9.6米">
      <formula>NOT(ISERROR(SEARCH("送货车型9.6米",L50)))</formula>
    </cfRule>
  </conditionalFormatting>
  <conditionalFormatting sqref="L85:O85">
    <cfRule type="containsText" dxfId="1" priority="1261" operator="between" text="送货车型9.6米">
      <formula>NOT(ISERROR(SEARCH("送货车型9.6米",L85)))</formula>
    </cfRule>
  </conditionalFormatting>
  <conditionalFormatting sqref="L89:O89">
    <cfRule type="containsText" dxfId="1" priority="1260" operator="between" text="送货车型9.6米">
      <formula>NOT(ISERROR(SEARCH("送货车型9.6米",L89)))</formula>
    </cfRule>
  </conditionalFormatting>
  <conditionalFormatting sqref="L166:O166">
    <cfRule type="containsText" dxfId="1" priority="1256" operator="between" text="送货车型9.6米">
      <formula>NOT(ISERROR(SEARCH("送货车型9.6米",L166)))</formula>
    </cfRule>
  </conditionalFormatting>
  <conditionalFormatting sqref="L178:O178">
    <cfRule type="containsText" dxfId="1" priority="1251" operator="between" text="送货车型9.6米">
      <formula>NOT(ISERROR(SEARCH("送货车型9.6米",L178)))</formula>
    </cfRule>
  </conditionalFormatting>
  <conditionalFormatting sqref="L193:O193">
    <cfRule type="containsText" dxfId="1" priority="1248" operator="between" text="送货车型9.6米">
      <formula>NOT(ISERROR(SEARCH("送货车型9.6米",L193)))</formula>
    </cfRule>
  </conditionalFormatting>
  <conditionalFormatting sqref="L197:O197">
    <cfRule type="containsText" dxfId="1" priority="1247" operator="between" text="送货车型9.6米">
      <formula>NOT(ISERROR(SEARCH("送货车型9.6米",L197)))</formula>
    </cfRule>
  </conditionalFormatting>
  <conditionalFormatting sqref="L270:O270">
    <cfRule type="containsText" dxfId="1" priority="1227" operator="between" text="送货车型9.6米">
      <formula>NOT(ISERROR(SEARCH("送货车型9.6米",L270)))</formula>
    </cfRule>
  </conditionalFormatting>
  <conditionalFormatting sqref="L274:O274">
    <cfRule type="containsText" dxfId="1" priority="1226" operator="between" text="送货车型9.6米">
      <formula>NOT(ISERROR(SEARCH("送货车型9.6米",L274)))</formula>
    </cfRule>
  </conditionalFormatting>
  <conditionalFormatting sqref="L278:O278">
    <cfRule type="containsText" dxfId="1" priority="1225" operator="between" text="送货车型9.6米">
      <formula>NOT(ISERROR(SEARCH("送货车型9.6米",L278)))</formula>
    </cfRule>
  </conditionalFormatting>
  <conditionalFormatting sqref="L284:O284">
    <cfRule type="containsText" dxfId="1" priority="1224" operator="between" text="送货车型9.6米">
      <formula>NOT(ISERROR(SEARCH("送货车型9.6米",L284)))</formula>
    </cfRule>
  </conditionalFormatting>
  <conditionalFormatting sqref="L288:O288">
    <cfRule type="containsText" dxfId="1" priority="1223" operator="between" text="送货车型9.6米">
      <formula>NOT(ISERROR(SEARCH("送货车型9.6米",L288)))</formula>
    </cfRule>
  </conditionalFormatting>
  <conditionalFormatting sqref="L290:O290">
    <cfRule type="containsText" dxfId="1" priority="1222" operator="between" text="送货车型9.6米">
      <formula>NOT(ISERROR(SEARCH("送货车型9.6米",L290)))</formula>
    </cfRule>
  </conditionalFormatting>
  <conditionalFormatting sqref="L295:O295">
    <cfRule type="containsText" dxfId="1" priority="1221" operator="between" text="送货车型9.6米">
      <formula>NOT(ISERROR(SEARCH("送货车型9.6米",L295)))</formula>
    </cfRule>
  </conditionalFormatting>
  <conditionalFormatting sqref="L299:O299">
    <cfRule type="containsText" dxfId="1" priority="1220" operator="between" text="送货车型9.6米">
      <formula>NOT(ISERROR(SEARCH("送货车型9.6米",L299)))</formula>
    </cfRule>
  </conditionalFormatting>
  <conditionalFormatting sqref="L307:O307">
    <cfRule type="containsText" dxfId="1" priority="1219" operator="between" text="送货车型9.6米">
      <formula>NOT(ISERROR(SEARCH("送货车型9.6米",L307)))</formula>
    </cfRule>
  </conditionalFormatting>
  <conditionalFormatting sqref="L310:O310">
    <cfRule type="containsText" dxfId="1" priority="1218" operator="between" text="送货车型9.6米">
      <formula>NOT(ISERROR(SEARCH("送货车型9.6米",L310)))</formula>
    </cfRule>
  </conditionalFormatting>
  <conditionalFormatting sqref="L318">
    <cfRule type="containsText" dxfId="1" priority="1217" operator="between" text="送货车型9.6米">
      <formula>NOT(ISERROR(SEARCH("送货车型9.6米",L318)))</formula>
    </cfRule>
  </conditionalFormatting>
  <conditionalFormatting sqref="L328">
    <cfRule type="containsText" dxfId="1" priority="1216" operator="between" text="送货车型9.6米">
      <formula>NOT(ISERROR(SEARCH("送货车型9.6米",L328)))</formula>
    </cfRule>
  </conditionalFormatting>
  <conditionalFormatting sqref="L332">
    <cfRule type="containsText" dxfId="1" priority="1213" operator="between" text="送货车型9.6米">
      <formula>NOT(ISERROR(SEARCH("送货车型9.6米",L332)))</formula>
    </cfRule>
  </conditionalFormatting>
  <conditionalFormatting sqref="L350:O350">
    <cfRule type="containsText" dxfId="1" priority="1211" operator="between" text="送货车型9.6米">
      <formula>NOT(ISERROR(SEARCH("送货车型9.6米",L350)))</formula>
    </cfRule>
  </conditionalFormatting>
  <conditionalFormatting sqref="L353">
    <cfRule type="containsText" dxfId="1" priority="1205" operator="between" text="送货车型9.6米">
      <formula>NOT(ISERROR(SEARCH("送货车型9.6米",L353)))</formula>
    </cfRule>
  </conditionalFormatting>
  <conditionalFormatting sqref="L357">
    <cfRule type="containsText" dxfId="1" priority="1204" operator="between" text="送货车型9.6米">
      <formula>NOT(ISERROR(SEARCH("送货车型9.6米",L357)))</formula>
    </cfRule>
  </conditionalFormatting>
  <conditionalFormatting sqref="L362">
    <cfRule type="containsText" dxfId="1" priority="1203" operator="between" text="送货车型9.6米">
      <formula>NOT(ISERROR(SEARCH("送货车型9.6米",L362)))</formula>
    </cfRule>
  </conditionalFormatting>
  <conditionalFormatting sqref="L365">
    <cfRule type="containsText" dxfId="1" priority="1202" operator="between" text="送货车型9.6米">
      <formula>NOT(ISERROR(SEARCH("送货车型9.6米",L365)))</formula>
    </cfRule>
  </conditionalFormatting>
  <conditionalFormatting sqref="L368">
    <cfRule type="containsText" dxfId="1" priority="1201" operator="between" text="送货车型9.6米">
      <formula>NOT(ISERROR(SEARCH("送货车型9.6米",L368)))</formula>
    </cfRule>
  </conditionalFormatting>
  <conditionalFormatting sqref="L395">
    <cfRule type="containsText" dxfId="1" priority="1172" operator="between" text="送货车型9.6米">
      <formula>NOT(ISERROR(SEARCH("送货车型9.6米",L395)))</formula>
    </cfRule>
  </conditionalFormatting>
  <conditionalFormatting sqref="L417:O417">
    <cfRule type="containsText" dxfId="1" priority="1164" operator="between" text="送货车型9.6米">
      <formula>NOT(ISERROR(SEARCH("送货车型9.6米",L417)))</formula>
    </cfRule>
  </conditionalFormatting>
  <conditionalFormatting sqref="L509">
    <cfRule type="containsText" dxfId="1" priority="1162" operator="between" text="送货车型9.6米">
      <formula>NOT(ISERROR(SEARCH("送货车型9.6米",L509)))</formula>
    </cfRule>
  </conditionalFormatting>
  <conditionalFormatting sqref="L559">
    <cfRule type="containsText" dxfId="1" priority="1161" operator="between" text="送货车型9.6米">
      <formula>NOT(ISERROR(SEARCH("送货车型9.6米",L559)))</formula>
    </cfRule>
  </conditionalFormatting>
  <conditionalFormatting sqref="L702">
    <cfRule type="containsText" dxfId="1" priority="1156" operator="between" text="送货车型9.6米">
      <formula>NOT(ISERROR(SEARCH("送货车型9.6米",L702)))</formula>
    </cfRule>
  </conditionalFormatting>
  <conditionalFormatting sqref="L713">
    <cfRule type="containsText" dxfId="1" priority="1153" operator="between" text="送货车型9.6米">
      <formula>NOT(ISERROR(SEARCH("送货车型9.6米",L713)))</formula>
    </cfRule>
  </conditionalFormatting>
  <conditionalFormatting sqref="L719">
    <cfRule type="containsText" dxfId="1" priority="1146" operator="between" text="送货车型9.6米">
      <formula>NOT(ISERROR(SEARCH("送货车型9.6米",L719)))</formula>
    </cfRule>
  </conditionalFormatting>
  <conditionalFormatting sqref="L726">
    <cfRule type="containsText" dxfId="1" priority="1145" operator="between" text="送货车型9.6米">
      <formula>NOT(ISERROR(SEARCH("送货车型9.6米",L726)))</formula>
    </cfRule>
  </conditionalFormatting>
  <conditionalFormatting sqref="L733">
    <cfRule type="containsText" dxfId="1" priority="1138" operator="between" text="送货车型9.6米">
      <formula>NOT(ISERROR(SEARCH("送货车型9.6米",L733)))</formula>
    </cfRule>
  </conditionalFormatting>
  <conditionalFormatting sqref="L738">
    <cfRule type="containsText" dxfId="1" priority="1142" operator="between" text="送货车型9.6米">
      <formula>NOT(ISERROR(SEARCH("送货车型9.6米",L738)))</formula>
    </cfRule>
  </conditionalFormatting>
  <conditionalFormatting sqref="L740">
    <cfRule type="containsText" dxfId="1" priority="1140" operator="between" text="送货车型9.6米">
      <formula>NOT(ISERROR(SEARCH("送货车型9.6米",L740)))</formula>
    </cfRule>
  </conditionalFormatting>
  <conditionalFormatting sqref="L746">
    <cfRule type="containsText" dxfId="1" priority="1137" operator="between" text="送货车型9.6米">
      <formula>NOT(ISERROR(SEARCH("送货车型9.6米",L746)))</formula>
    </cfRule>
  </conditionalFormatting>
  <conditionalFormatting sqref="L752">
    <cfRule type="containsText" dxfId="1" priority="1091" operator="between" text="送货车型9.6米">
      <formula>NOT(ISERROR(SEARCH("送货车型9.6米",L752)))</formula>
    </cfRule>
  </conditionalFormatting>
  <conditionalFormatting sqref="L755">
    <cfRule type="containsText" dxfId="1" priority="1083" operator="between" text="送货车型9.6米">
      <formula>NOT(ISERROR(SEARCH("送货车型9.6米",L755)))</formula>
    </cfRule>
  </conditionalFormatting>
  <conditionalFormatting sqref="L767">
    <cfRule type="containsText" dxfId="1" priority="1077" operator="between" text="送货车型9.6米">
      <formula>NOT(ISERROR(SEARCH("送货车型9.6米",L767)))</formula>
    </cfRule>
  </conditionalFormatting>
  <conditionalFormatting sqref="L793">
    <cfRule type="containsText" dxfId="1" priority="1061" operator="between" text="送货车型9.6米">
      <formula>NOT(ISERROR(SEARCH("送货车型9.6米",L793)))</formula>
    </cfRule>
  </conditionalFormatting>
  <conditionalFormatting sqref="L795">
    <cfRule type="containsText" dxfId="1" priority="1070" operator="between" text="送货车型9.6米">
      <formula>NOT(ISERROR(SEARCH("送货车型9.6米",L795)))</formula>
    </cfRule>
  </conditionalFormatting>
  <conditionalFormatting sqref="L799">
    <cfRule type="containsText" dxfId="1" priority="1069" operator="between" text="送货车型9.6米">
      <formula>NOT(ISERROR(SEARCH("送货车型9.6米",L799)))</formula>
    </cfRule>
  </conditionalFormatting>
  <conditionalFormatting sqref="L801">
    <cfRule type="containsText" dxfId="1" priority="1065" operator="between" text="送货车型9.6米">
      <formula>NOT(ISERROR(SEARCH("送货车型9.6米",L801)))</formula>
    </cfRule>
  </conditionalFormatting>
  <conditionalFormatting sqref="L803:N803">
    <cfRule type="containsText" dxfId="1" priority="1064" operator="between" text="送货车型9.6米">
      <formula>NOT(ISERROR(SEARCH("送货车型9.6米",L803)))</formula>
    </cfRule>
  </conditionalFormatting>
  <conditionalFormatting sqref="L805">
    <cfRule type="containsText" dxfId="1" priority="1063" operator="between" text="送货车型9.6米">
      <formula>NOT(ISERROR(SEARCH("送货车型9.6米",L805)))</formula>
    </cfRule>
  </conditionalFormatting>
  <conditionalFormatting sqref="L809">
    <cfRule type="containsText" dxfId="1" priority="1062" operator="between" text="送货车型9.6米">
      <formula>NOT(ISERROR(SEARCH("送货车型9.6米",L809)))</formula>
    </cfRule>
  </conditionalFormatting>
  <conditionalFormatting sqref="L820">
    <cfRule type="containsText" dxfId="1" priority="1059" operator="between" text="送货车型9.6米">
      <formula>NOT(ISERROR(SEARCH("送货车型9.6米",L820)))</formula>
    </cfRule>
  </conditionalFormatting>
  <conditionalFormatting sqref="L825">
    <cfRule type="containsText" dxfId="1" priority="1056" operator="between" text="送货车型9.6米">
      <formula>NOT(ISERROR(SEARCH("送货车型9.6米",L825)))</formula>
    </cfRule>
  </conditionalFormatting>
  <conditionalFormatting sqref="L827">
    <cfRule type="containsText" dxfId="1" priority="1055" operator="between" text="送货车型9.6米">
      <formula>NOT(ISERROR(SEARCH("送货车型9.6米",L827)))</formula>
    </cfRule>
  </conditionalFormatting>
  <conditionalFormatting sqref="L883">
    <cfRule type="containsText" dxfId="1" priority="1032" operator="between" text="送货车型9.6米">
      <formula>NOT(ISERROR(SEARCH("送货车型9.6米",L883)))</formula>
    </cfRule>
  </conditionalFormatting>
  <conditionalFormatting sqref="L887">
    <cfRule type="containsText" dxfId="1" priority="1030" operator="between" text="送货车型9.6米">
      <formula>NOT(ISERROR(SEARCH("送货车型9.6米",L887)))</formula>
    </cfRule>
  </conditionalFormatting>
  <conditionalFormatting sqref="N887">
    <cfRule type="expression" dxfId="2" priority="1013">
      <formula>N887&gt;0</formula>
    </cfRule>
  </conditionalFormatting>
  <conditionalFormatting sqref="L894">
    <cfRule type="containsText" dxfId="1" priority="1029" operator="between" text="送货车型9.6米">
      <formula>NOT(ISERROR(SEARCH("送货车型9.6米",L894)))</formula>
    </cfRule>
  </conditionalFormatting>
  <conditionalFormatting sqref="L901">
    <cfRule type="containsText" dxfId="1" priority="986" operator="between" text="送货车型9.6米">
      <formula>NOT(ISERROR(SEARCH("送货车型9.6米",L901)))</formula>
    </cfRule>
  </conditionalFormatting>
  <conditionalFormatting sqref="L905">
    <cfRule type="containsText" dxfId="1" priority="984" operator="between" text="送货车型9.6米">
      <formula>NOT(ISERROR(SEARCH("送货车型9.6米",L905)))</formula>
    </cfRule>
  </conditionalFormatting>
  <conditionalFormatting sqref="L908">
    <cfRule type="containsText" dxfId="1" priority="983" operator="between" text="送货车型9.6米">
      <formula>NOT(ISERROR(SEARCH("送货车型9.6米",L908)))</formula>
    </cfRule>
  </conditionalFormatting>
  <conditionalFormatting sqref="L911">
    <cfRule type="containsText" dxfId="1" priority="982" operator="between" text="送货车型9.6米">
      <formula>NOT(ISERROR(SEARCH("送货车型9.6米",L911)))</formula>
    </cfRule>
  </conditionalFormatting>
  <conditionalFormatting sqref="L923">
    <cfRule type="containsText" dxfId="1" priority="979" operator="between" text="送货车型9.6米">
      <formula>NOT(ISERROR(SEARCH("送货车型9.6米",L923)))</formula>
    </cfRule>
  </conditionalFormatting>
  <conditionalFormatting sqref="L951">
    <cfRule type="containsText" dxfId="1" priority="977" operator="between" text="送货车型9.6米">
      <formula>NOT(ISERROR(SEARCH("送货车型9.6米",L951)))</formula>
    </cfRule>
  </conditionalFormatting>
  <conditionalFormatting sqref="L955">
    <cfRule type="containsText" dxfId="1" priority="889" operator="between" text="送货车型9.6米">
      <formula>NOT(ISERROR(SEARCH("送货车型9.6米",L955)))</formula>
    </cfRule>
  </conditionalFormatting>
  <conditionalFormatting sqref="L961">
    <cfRule type="containsText" dxfId="1" priority="888" operator="between" text="送货车型9.6米">
      <formula>NOT(ISERROR(SEARCH("送货车型9.6米",L961)))</formula>
    </cfRule>
  </conditionalFormatting>
  <conditionalFormatting sqref="L964">
    <cfRule type="containsText" dxfId="1" priority="887" operator="between" text="送货车型9.6米">
      <formula>NOT(ISERROR(SEARCH("送货车型9.6米",L964)))</formula>
    </cfRule>
  </conditionalFormatting>
  <conditionalFormatting sqref="L972">
    <cfRule type="containsText" dxfId="1" priority="884" operator="between" text="送货车型9.6米">
      <formula>NOT(ISERROR(SEARCH("送货车型9.6米",L972)))</formula>
    </cfRule>
  </conditionalFormatting>
  <conditionalFormatting sqref="L976">
    <cfRule type="containsText" dxfId="1" priority="883" operator="between" text="送货车型9.6米">
      <formula>NOT(ISERROR(SEARCH("送货车型9.6米",L976)))</formula>
    </cfRule>
  </conditionalFormatting>
  <conditionalFormatting sqref="L981">
    <cfRule type="containsText" dxfId="1" priority="882" operator="between" text="送货车型9.6米">
      <formula>NOT(ISERROR(SEARCH("送货车型9.6米",L981)))</formula>
    </cfRule>
  </conditionalFormatting>
  <conditionalFormatting sqref="L987">
    <cfRule type="containsText" dxfId="1" priority="881" operator="between" text="送货车型9.6米">
      <formula>NOT(ISERROR(SEARCH("送货车型9.6米",L987)))</formula>
    </cfRule>
  </conditionalFormatting>
  <conditionalFormatting sqref="L991">
    <cfRule type="containsText" dxfId="1" priority="880" operator="between" text="送货车型9.6米">
      <formula>NOT(ISERROR(SEARCH("送货车型9.6米",L991)))</formula>
    </cfRule>
  </conditionalFormatting>
  <conditionalFormatting sqref="L998:O998">
    <cfRule type="containsText" dxfId="1" priority="682" operator="between" text="送货车型9.6米">
      <formula>NOT(ISERROR(SEARCH("送货车型9.6米",L998)))</formula>
    </cfRule>
  </conditionalFormatting>
  <conditionalFormatting sqref="L1004">
    <cfRule type="containsText" dxfId="1" priority="663" operator="between" text="送货车型9.6米">
      <formula>NOT(ISERROR(SEARCH("送货车型9.6米",L1004)))</formula>
    </cfRule>
  </conditionalFormatting>
  <conditionalFormatting sqref="L1006">
    <cfRule type="containsText" dxfId="1" priority="667" operator="between" text="送货车型9.6米">
      <formula>NOT(ISERROR(SEARCH("送货车型9.6米",L1006)))</formula>
    </cfRule>
  </conditionalFormatting>
  <conditionalFormatting sqref="L1008">
    <cfRule type="containsText" dxfId="1" priority="666" operator="between" text="送货车型9.6米">
      <formula>NOT(ISERROR(SEARCH("送货车型9.6米",L1008)))</formula>
    </cfRule>
  </conditionalFormatting>
  <conditionalFormatting sqref="L1012">
    <cfRule type="containsText" dxfId="1" priority="665" operator="between" text="送货车型9.6米">
      <formula>NOT(ISERROR(SEARCH("送货车型9.6米",L1012)))</formula>
    </cfRule>
  </conditionalFormatting>
  <conditionalFormatting sqref="L1017">
    <cfRule type="containsText" dxfId="1" priority="664" operator="between" text="送货车型9.6米">
      <formula>NOT(ISERROR(SEARCH("送货车型9.6米",L1017)))</formula>
    </cfRule>
  </conditionalFormatting>
  <conditionalFormatting sqref="L1028">
    <cfRule type="containsText" dxfId="1" priority="642" operator="between" text="送货车型9.6米">
      <formula>NOT(ISERROR(SEARCH("送货车型9.6米",L1028)))</formula>
    </cfRule>
  </conditionalFormatting>
  <conditionalFormatting sqref="L1032">
    <cfRule type="containsText" dxfId="1" priority="641" operator="between" text="送货车型9.6米">
      <formula>NOT(ISERROR(SEARCH("送货车型9.6米",L1032)))</formula>
    </cfRule>
  </conditionalFormatting>
  <conditionalFormatting sqref="L1034">
    <cfRule type="containsText" dxfId="1" priority="640" operator="between" text="送货车型9.6米">
      <formula>NOT(ISERROR(SEARCH("送货车型9.6米",L1034)))</formula>
    </cfRule>
  </conditionalFormatting>
  <conditionalFormatting sqref="L1041">
    <cfRule type="containsText" dxfId="1" priority="639" operator="between" text="送货车型9.6米">
      <formula>NOT(ISERROR(SEARCH("送货车型9.6米",L1041)))</formula>
    </cfRule>
  </conditionalFormatting>
  <conditionalFormatting sqref="L1045">
    <cfRule type="containsText" dxfId="1" priority="638" operator="between" text="送货车型9.6米">
      <formula>NOT(ISERROR(SEARCH("送货车型9.6米",L1045)))</formula>
    </cfRule>
  </conditionalFormatting>
  <conditionalFormatting sqref="L1050">
    <cfRule type="containsText" dxfId="1" priority="637" operator="between" text="送货车型9.6米">
      <formula>NOT(ISERROR(SEARCH("送货车型9.6米",L1050)))</formula>
    </cfRule>
  </conditionalFormatting>
  <conditionalFormatting sqref="L1054">
    <cfRule type="containsText" dxfId="1" priority="636" operator="between" text="送货车型9.6米">
      <formula>NOT(ISERROR(SEARCH("送货车型9.6米",L1054)))</formula>
    </cfRule>
  </conditionalFormatting>
  <conditionalFormatting sqref="L1056">
    <cfRule type="containsText" dxfId="1" priority="635" operator="between" text="送货车型9.6米">
      <formula>NOT(ISERROR(SEARCH("送货车型9.6米",L1056)))</formula>
    </cfRule>
  </conditionalFormatting>
  <conditionalFormatting sqref="L1059">
    <cfRule type="containsText" dxfId="1" priority="634" operator="between" text="送货车型9.6米">
      <formula>NOT(ISERROR(SEARCH("送货车型9.6米",L1059)))</formula>
    </cfRule>
  </conditionalFormatting>
  <conditionalFormatting sqref="L1062">
    <cfRule type="containsText" dxfId="1" priority="633" operator="between" text="送货车型9.6米">
      <formula>NOT(ISERROR(SEARCH("送货车型9.6米",L1062)))</formula>
    </cfRule>
  </conditionalFormatting>
  <conditionalFormatting sqref="L1066">
    <cfRule type="containsText" dxfId="1" priority="632" operator="between" text="送货车型9.6米">
      <formula>NOT(ISERROR(SEARCH("送货车型9.6米",L1066)))</formula>
    </cfRule>
  </conditionalFormatting>
  <conditionalFormatting sqref="D1419:E1419">
    <cfRule type="expression" dxfId="3" priority="6998">
      <formula>AND(NOT(HasFormula(XEZ1419)),XEZ1419&lt;&gt;"")</formula>
    </cfRule>
    <cfRule type="expression" dxfId="4" priority="6997">
      <formula>AND(NOT(HasFormula(#REF!)),#REF!&lt;&gt;"")</formula>
    </cfRule>
  </conditionalFormatting>
  <conditionalFormatting sqref="H1419:L1419">
    <cfRule type="expression" dxfId="4" priority="6999">
      <formula>AND(NOT(HasFormula(#REF!)),#REF!&lt;&gt;"")</formula>
    </cfRule>
    <cfRule type="expression" dxfId="3" priority="7000">
      <formula>AND(NOT(HasFormula(XFD1419)),XFD1419&lt;&gt;"")</formula>
    </cfRule>
  </conditionalFormatting>
  <conditionalFormatting sqref="D1420">
    <cfRule type="expression" dxfId="4" priority="6953">
      <formula>AND(NOT(HasFormula(XFD1422)),XFD1422&lt;&gt;"")</formula>
    </cfRule>
    <cfRule type="expression" dxfId="3" priority="6954">
      <formula>AND(NOT(HasFormula(XEZ1420)),XEZ1420&lt;&gt;"")</formula>
    </cfRule>
  </conditionalFormatting>
  <conditionalFormatting sqref="D1421">
    <cfRule type="expression" dxfId="4" priority="6945">
      <formula>AND(NOT(HasFormula(#REF!)),#REF!&lt;&gt;"")</formula>
    </cfRule>
    <cfRule type="expression" dxfId="3" priority="6946">
      <formula>AND(NOT(HasFormula(XEZ1421)),XEZ1421&lt;&gt;"")</formula>
    </cfRule>
  </conditionalFormatting>
  <conditionalFormatting sqref="H1428:L1428">
    <cfRule type="expression" dxfId="4" priority="6969">
      <formula>AND(NOT(HasFormula(D1432)),D1432&lt;&gt;"")</formula>
    </cfRule>
    <cfRule type="expression" dxfId="3" priority="6970">
      <formula>AND(NOT(HasFormula(XFD1428)),XFD1428&lt;&gt;"")</formula>
    </cfRule>
  </conditionalFormatting>
  <conditionalFormatting sqref="H1431:L1431">
    <cfRule type="expression" dxfId="4" priority="6977">
      <formula>AND(NOT(HasFormula(D1435)),D1435&lt;&gt;"")</formula>
    </cfRule>
    <cfRule type="expression" dxfId="3" priority="6978">
      <formula>AND(NOT(HasFormula(XFD1431)),XFD1431&lt;&gt;"")</formula>
    </cfRule>
  </conditionalFormatting>
  <conditionalFormatting sqref="D1487:E1487">
    <cfRule type="expression" dxfId="4" priority="7021">
      <formula>AND(NOT(HasFormula(#REF!)),#REF!&lt;&gt;"")</formula>
    </cfRule>
    <cfRule type="expression" dxfId="3" priority="7022">
      <formula>AND(NOT(HasFormula(XEZ1487)),XEZ1487&lt;&gt;"")</formula>
    </cfRule>
  </conditionalFormatting>
  <conditionalFormatting sqref="H1487:L1487">
    <cfRule type="expression" dxfId="4" priority="7023">
      <formula>AND(NOT(HasFormula(#REF!)),#REF!&lt;&gt;"")</formula>
    </cfRule>
    <cfRule type="expression" dxfId="3" priority="7024">
      <formula>AND(NOT(HasFormula(XFD1487)),XFD1487&lt;&gt;"")</formula>
    </cfRule>
  </conditionalFormatting>
  <conditionalFormatting sqref="D1497:E1497">
    <cfRule type="expression" dxfId="4" priority="7039">
      <formula>AND(NOT(HasFormula(#REF!)),#REF!&lt;&gt;"")</formula>
    </cfRule>
    <cfRule type="expression" dxfId="3" priority="7040">
      <formula>AND(NOT(HasFormula(XEZ1497)),XEZ1497&lt;&gt;"")</formula>
    </cfRule>
  </conditionalFormatting>
  <conditionalFormatting sqref="H1497:L1497">
    <cfRule type="expression" dxfId="4" priority="7041">
      <formula>AND(NOT(HasFormula(#REF!)),#REF!&lt;&gt;"")</formula>
    </cfRule>
    <cfRule type="expression" dxfId="3" priority="7042">
      <formula>AND(NOT(HasFormula(XFD1497)),XFD1497&lt;&gt;"")</formula>
    </cfRule>
  </conditionalFormatting>
  <conditionalFormatting sqref="D1502:E1502">
    <cfRule type="expression" dxfId="4" priority="7027">
      <formula>AND(NOT(HasFormula(#REF!)),#REF!&lt;&gt;"")</formula>
    </cfRule>
    <cfRule type="expression" dxfId="3" priority="7028">
      <formula>AND(NOT(HasFormula(XEZ1502)),XEZ1502&lt;&gt;"")</formula>
    </cfRule>
  </conditionalFormatting>
  <conditionalFormatting sqref="D1503:E1503">
    <cfRule type="expression" dxfId="4" priority="252">
      <formula>AND(NOT(HasFormula(XFD1506)),XFD1506&lt;&gt;"")</formula>
    </cfRule>
    <cfRule type="expression" dxfId="3" priority="253">
      <formula>AND(NOT(HasFormula(XEZ1503)),XEZ1503&lt;&gt;"")</formula>
    </cfRule>
  </conditionalFormatting>
  <conditionalFormatting sqref="D1504:E1504">
    <cfRule type="expression" dxfId="4" priority="282">
      <formula>AND(NOT(HasFormula(XFD1505)),XFD1505&lt;&gt;"")</formula>
    </cfRule>
  </conditionalFormatting>
  <conditionalFormatting sqref="D1505:E1505">
    <cfRule type="expression" dxfId="4" priority="281">
      <formula>AND(NOT(HasFormula(XFD1514)),XFD1514&lt;&gt;"")</formula>
    </cfRule>
  </conditionalFormatting>
  <conditionalFormatting sqref="D1513:E1513">
    <cfRule type="expression" dxfId="4" priority="283">
      <formula>AND(NOT(HasFormula(XFD1504)),XFD1504&lt;&gt;"")</formula>
    </cfRule>
  </conditionalFormatting>
  <conditionalFormatting sqref="D1563">
    <cfRule type="expression" dxfId="4" priority="7047">
      <formula>AND(NOT(HasFormula(#REF!)),#REF!&lt;&gt;"")</formula>
    </cfRule>
  </conditionalFormatting>
  <conditionalFormatting sqref="H1563">
    <cfRule type="expression" dxfId="4" priority="7057">
      <formula>AND(NOT(HasFormula(#REF!)),#REF!&lt;&gt;"")</formula>
    </cfRule>
    <cfRule type="expression" dxfId="3" priority="7058">
      <formula>AND(NOT(HasFormula(XFD1563)),XFD1563&lt;&gt;"")</formula>
    </cfRule>
  </conditionalFormatting>
  <conditionalFormatting sqref="I1563:L1563">
    <cfRule type="expression" dxfId="4" priority="7043">
      <formula>AND(NOT(HasFormula(#REF!)),#REF!&lt;&gt;"")</formula>
    </cfRule>
    <cfRule type="expression" dxfId="3" priority="7044">
      <formula>AND(NOT(HasFormula(A1563)),A1563&lt;&gt;"")</formula>
    </cfRule>
  </conditionalFormatting>
  <conditionalFormatting sqref="D1565">
    <cfRule type="expression" dxfId="4" priority="7062">
      <formula>AND(NOT(HasFormula(#REF!)),#REF!&lt;&gt;"")</formula>
    </cfRule>
  </conditionalFormatting>
  <conditionalFormatting sqref="E1565">
    <cfRule type="expression" dxfId="4" priority="7059">
      <formula>AND(NOT(HasFormula(#REF!)),#REF!&lt;&gt;"")</formula>
    </cfRule>
  </conditionalFormatting>
  <conditionalFormatting sqref="H1565">
    <cfRule type="expression" dxfId="4" priority="7060">
      <formula>AND(NOT(HasFormula(#REF!)),#REF!&lt;&gt;"")</formula>
    </cfRule>
    <cfRule type="expression" dxfId="3" priority="7061">
      <formula>AND(NOT(HasFormula(XFD1565)),XFD1565&lt;&gt;"")</formula>
    </cfRule>
  </conditionalFormatting>
  <conditionalFormatting sqref="I1565:L1565">
    <cfRule type="expression" dxfId="4" priority="7063">
      <formula>AND(NOT(HasFormula(#REF!)),#REF!&lt;&gt;"")</formula>
    </cfRule>
    <cfRule type="expression" dxfId="3" priority="7064">
      <formula>AND(NOT(HasFormula(A1565)),A1565&lt;&gt;"")</formula>
    </cfRule>
  </conditionalFormatting>
  <conditionalFormatting sqref="D1609">
    <cfRule type="expression" dxfId="4" priority="7070">
      <formula>AND(NOT(HasFormula(#REF!)),#REF!&lt;&gt;"")</formula>
    </cfRule>
  </conditionalFormatting>
  <conditionalFormatting sqref="E1609">
    <cfRule type="expression" dxfId="4" priority="7071">
      <formula>AND(NOT(HasFormula(#REF!)),#REF!&lt;&gt;"")</formula>
    </cfRule>
  </conditionalFormatting>
  <conditionalFormatting sqref="H1609">
    <cfRule type="expression" dxfId="4" priority="7068">
      <formula>AND(NOT(HasFormula(#REF!)),#REF!&lt;&gt;"")</formula>
    </cfRule>
    <cfRule type="expression" dxfId="3" priority="7069">
      <formula>AND(NOT(HasFormula(XFD1609)),XFD1609&lt;&gt;"")</formula>
    </cfRule>
  </conditionalFormatting>
  <conditionalFormatting sqref="I1609:L1609">
    <cfRule type="expression" dxfId="4" priority="7072">
      <formula>AND(NOT(HasFormula(#REF!)),#REF!&lt;&gt;"")</formula>
    </cfRule>
    <cfRule type="expression" dxfId="3" priority="7073">
      <formula>AND(NOT(HasFormula(A1609)),A1609&lt;&gt;"")</formula>
    </cfRule>
  </conditionalFormatting>
  <conditionalFormatting sqref="M1630:O1630">
    <cfRule type="containsText" dxfId="1" priority="212" operator="between" text="送货车型9.6米">
      <formula>NOT(ISERROR(SEARCH("送货车型9.6米",M1630)))</formula>
    </cfRule>
  </conditionalFormatting>
  <conditionalFormatting sqref="M1631:O1631">
    <cfRule type="containsText" dxfId="1" priority="181" operator="between" text="送货车型9.6米">
      <formula>NOT(ISERROR(SEARCH("送货车型9.6米",M1631)))</formula>
    </cfRule>
  </conditionalFormatting>
  <conditionalFormatting sqref="M1632:O1632">
    <cfRule type="containsText" dxfId="1" priority="180" operator="between" text="送货车型9.6米">
      <formula>NOT(ISERROR(SEARCH("送货车型9.6米",M1632)))</formula>
    </cfRule>
  </conditionalFormatting>
  <conditionalFormatting sqref="M1633:O1633">
    <cfRule type="containsText" dxfId="1" priority="179" operator="between" text="送货车型9.6米">
      <formula>NOT(ISERROR(SEARCH("送货车型9.6米",M1633)))</formula>
    </cfRule>
  </conditionalFormatting>
  <conditionalFormatting sqref="M1634:O1634">
    <cfRule type="containsText" dxfId="1" priority="178" operator="between" text="送货车型9.6米">
      <formula>NOT(ISERROR(SEARCH("送货车型9.6米",M1634)))</formula>
    </cfRule>
  </conditionalFormatting>
  <conditionalFormatting sqref="D1650:E1650">
    <cfRule type="expression" dxfId="3" priority="165">
      <formula>AND(NOT(HasFormula(XEZ1650)),XEZ1650&lt;&gt;"")</formula>
    </cfRule>
  </conditionalFormatting>
  <conditionalFormatting sqref="D1650">
    <cfRule type="expression" dxfId="2" priority="163">
      <formula>AND(NOT(_xlfn.ISFORMULA(D1650)),D1650&lt;&gt;"")</formula>
    </cfRule>
    <cfRule type="expression" dxfId="4" priority="164">
      <formula>AND(NOT(HasFormula(#REF!)),#REF!&lt;&gt;"")</formula>
    </cfRule>
  </conditionalFormatting>
  <conditionalFormatting sqref="E1650">
    <cfRule type="expression" dxfId="4" priority="172">
      <formula>AND(NOT(HasFormula(#REF!)),#REF!&lt;&gt;"")</formula>
    </cfRule>
  </conditionalFormatting>
  <conditionalFormatting sqref="F1650">
    <cfRule type="containsText" dxfId="5" priority="167" operator="between" text="HRB500E">
      <formula>NOT(ISERROR(SEARCH("HRB500E",F1650)))</formula>
    </cfRule>
    <cfRule type="containsText" dxfId="6" priority="166" operator="between" text="12m">
      <formula>NOT(ISERROR(SEARCH("12m",F1650)))</formula>
    </cfRule>
  </conditionalFormatting>
  <conditionalFormatting sqref="H1650">
    <cfRule type="expression" dxfId="4" priority="168">
      <formula>AND(NOT(HasFormula(#REF!)),#REF!&lt;&gt;"")</formula>
    </cfRule>
    <cfRule type="expression" dxfId="3" priority="169">
      <formula>AND(NOT(HasFormula(XFD1650)),XFD1650&lt;&gt;"")</formula>
    </cfRule>
  </conditionalFormatting>
  <conditionalFormatting sqref="I1650:L1650">
    <cfRule type="expression" dxfId="4" priority="170">
      <formula>AND(NOT(HasFormula(#REF!)),#REF!&lt;&gt;"")</formula>
    </cfRule>
    <cfRule type="expression" dxfId="3" priority="171">
      <formula>AND(NOT(HasFormula(A1650)),A1650&lt;&gt;"")</formula>
    </cfRule>
  </conditionalFormatting>
  <conditionalFormatting sqref="L1650:N1650">
    <cfRule type="containsText" dxfId="1" priority="162" operator="between" text="送货车型9.6米">
      <formula>NOT(ISERROR(SEARCH("送货车型9.6米",L1650)))</formula>
    </cfRule>
  </conditionalFormatting>
  <conditionalFormatting sqref="O1650">
    <cfRule type="containsText" dxfId="1" priority="160" operator="between" text="送货车型9.6米">
      <formula>NOT(ISERROR(SEARCH("送货车型9.6米",O1650)))</formula>
    </cfRule>
  </conditionalFormatting>
  <conditionalFormatting sqref="O1665">
    <cfRule type="containsText" dxfId="1" priority="159" operator="between" text="送货车型9.6米">
      <formula>NOT(ISERROR(SEARCH("送货车型9.6米",O1665)))</formula>
    </cfRule>
  </conditionalFormatting>
  <conditionalFormatting sqref="O1666">
    <cfRule type="containsText" dxfId="1" priority="158" operator="between" text="送货车型9.6米">
      <formula>NOT(ISERROR(SEARCH("送货车型9.6米",O1666)))</formula>
    </cfRule>
  </conditionalFormatting>
  <conditionalFormatting sqref="O1667">
    <cfRule type="containsText" dxfId="1" priority="157" operator="between" text="送货车型9.6米">
      <formula>NOT(ISERROR(SEARCH("送货车型9.6米",O1667)))</formula>
    </cfRule>
  </conditionalFormatting>
  <conditionalFormatting sqref="O1668">
    <cfRule type="containsText" dxfId="1" priority="156" operator="between" text="送货车型9.6米">
      <formula>NOT(ISERROR(SEARCH("送货车型9.6米",O1668)))</formula>
    </cfRule>
  </conditionalFormatting>
  <conditionalFormatting sqref="O1669">
    <cfRule type="containsText" dxfId="1" priority="155" operator="between" text="送货车型9.6米">
      <formula>NOT(ISERROR(SEARCH("送货车型9.6米",O1669)))</formula>
    </cfRule>
  </conditionalFormatting>
  <conditionalFormatting sqref="O1670">
    <cfRule type="containsText" dxfId="1" priority="154" operator="between" text="送货车型9.6米">
      <formula>NOT(ISERROR(SEARCH("送货车型9.6米",O1670)))</formula>
    </cfRule>
  </conditionalFormatting>
  <conditionalFormatting sqref="O1671">
    <cfRule type="containsText" dxfId="1" priority="153" operator="between" text="送货车型9.6米">
      <formula>NOT(ISERROR(SEARCH("送货车型9.6米",O1671)))</formula>
    </cfRule>
  </conditionalFormatting>
  <conditionalFormatting sqref="O1672">
    <cfRule type="containsText" dxfId="1" priority="152" operator="between" text="送货车型9.6米">
      <formula>NOT(ISERROR(SEARCH("送货车型9.6米",O1672)))</formula>
    </cfRule>
  </conditionalFormatting>
  <conditionalFormatting sqref="N1673">
    <cfRule type="containsText" dxfId="1" priority="151" operator="between" text="送货车型9.6米">
      <formula>NOT(ISERROR(SEARCH("送货车型9.6米",N1673)))</formula>
    </cfRule>
  </conditionalFormatting>
  <conditionalFormatting sqref="O1673">
    <cfRule type="containsText" dxfId="1" priority="147" operator="between" text="送货车型9.6米">
      <formula>NOT(ISERROR(SEARCH("送货车型9.6米",O1673)))</formula>
    </cfRule>
  </conditionalFormatting>
  <conditionalFormatting sqref="N1674">
    <cfRule type="containsText" dxfId="1" priority="150" operator="between" text="送货车型9.6米">
      <formula>NOT(ISERROR(SEARCH("送货车型9.6米",N1674)))</formula>
    </cfRule>
  </conditionalFormatting>
  <conditionalFormatting sqref="O1674">
    <cfRule type="containsText" dxfId="1" priority="146" operator="between" text="送货车型9.6米">
      <formula>NOT(ISERROR(SEARCH("送货车型9.6米",O1674)))</formula>
    </cfRule>
  </conditionalFormatting>
  <conditionalFormatting sqref="N1675">
    <cfRule type="containsText" dxfId="1" priority="149" operator="between" text="送货车型9.6米">
      <formula>NOT(ISERROR(SEARCH("送货车型9.6米",N1675)))</formula>
    </cfRule>
  </conditionalFormatting>
  <conditionalFormatting sqref="O1675">
    <cfRule type="containsText" dxfId="1" priority="145" operator="between" text="送货车型9.6米">
      <formula>NOT(ISERROR(SEARCH("送货车型9.6米",O1675)))</formula>
    </cfRule>
  </conditionalFormatting>
  <conditionalFormatting sqref="N1676">
    <cfRule type="containsText" dxfId="1" priority="148" operator="between" text="送货车型9.6米">
      <formula>NOT(ISERROR(SEARCH("送货车型9.6米",N1676)))</formula>
    </cfRule>
  </conditionalFormatting>
  <conditionalFormatting sqref="O1676">
    <cfRule type="containsText" dxfId="1" priority="144" operator="between" text="送货车型9.6米">
      <formula>NOT(ISERROR(SEARCH("送货车型9.6米",O1676)))</formula>
    </cfRule>
  </conditionalFormatting>
  <conditionalFormatting sqref="M1811:O1811">
    <cfRule type="containsText" dxfId="1" priority="139" operator="between" text="送货车型9.6米">
      <formula>NOT(ISERROR(SEARCH("送货车型9.6米",M1811)))</formula>
    </cfRule>
  </conditionalFormatting>
  <conditionalFormatting sqref="D1844">
    <cfRule type="expression" dxfId="4" priority="7112">
      <formula>AND(NOT(HasFormula(XFD1846)),XFD1846&lt;&gt;"")</formula>
    </cfRule>
  </conditionalFormatting>
  <conditionalFormatting sqref="E1844">
    <cfRule type="expression" dxfId="4" priority="7113">
      <formula>AND(NOT(HasFormula(A1846)),A1846&lt;&gt;"")</formula>
    </cfRule>
  </conditionalFormatting>
  <conditionalFormatting sqref="H1844">
    <cfRule type="expression" dxfId="4" priority="7110">
      <formula>AND(NOT(HasFormula(D1846)),D1846&lt;&gt;"")</formula>
    </cfRule>
    <cfRule type="expression" dxfId="3" priority="7111">
      <formula>AND(NOT(HasFormula(XFD1844)),XFD1844&lt;&gt;"")</formula>
    </cfRule>
  </conditionalFormatting>
  <conditionalFormatting sqref="I1844:L1844">
    <cfRule type="expression" dxfId="4" priority="7114">
      <formula>AND(NOT(HasFormula(E1846)),E1846&lt;&gt;"")</formula>
    </cfRule>
    <cfRule type="expression" dxfId="3" priority="7115">
      <formula>AND(NOT(HasFormula(A1844)),A1844&lt;&gt;"")</formula>
    </cfRule>
  </conditionalFormatting>
  <conditionalFormatting sqref="C1845">
    <cfRule type="timePeriod" dxfId="7" priority="126" timePeriod="yesterday">
      <formula>FLOOR(C1845,1)=TODAY()-1</formula>
    </cfRule>
  </conditionalFormatting>
  <conditionalFormatting sqref="D1845:E1845">
    <cfRule type="expression" dxfId="3" priority="131">
      <formula>AND(NOT(HasFormula(XEZ1845)),XEZ1845&lt;&gt;"")</formula>
    </cfRule>
  </conditionalFormatting>
  <conditionalFormatting sqref="D1845">
    <cfRule type="expression" dxfId="4" priority="130">
      <formula>AND(NOT(HasFormula(XFD1846)),XFD1846&lt;&gt;"")</formula>
    </cfRule>
    <cfRule type="expression" dxfId="2" priority="128">
      <formula>AND(NOT(_xlfn.ISFORMULA(D1845)),D1845&lt;&gt;"")</formula>
    </cfRule>
  </conditionalFormatting>
  <conditionalFormatting sqref="E1845">
    <cfRule type="expression" dxfId="4" priority="138">
      <formula>AND(NOT(HasFormula(A1846)),A1846&lt;&gt;"")</formula>
    </cfRule>
  </conditionalFormatting>
  <conditionalFormatting sqref="F1845">
    <cfRule type="containsText" dxfId="5" priority="133" operator="between" text="HRB500E">
      <formula>NOT(ISERROR(SEARCH("HRB500E",F1845)))</formula>
    </cfRule>
    <cfRule type="containsText" dxfId="6" priority="132" operator="between" text="12m">
      <formula>NOT(ISERROR(SEARCH("12m",F1845)))</formula>
    </cfRule>
  </conditionalFormatting>
  <conditionalFormatting sqref="H1845">
    <cfRule type="expression" dxfId="3" priority="135">
      <formula>AND(NOT(HasFormula(XFD1845)),XFD1845&lt;&gt;"")</formula>
    </cfRule>
    <cfRule type="expression" dxfId="4" priority="134">
      <formula>AND(NOT(HasFormula(D1846)),D1846&lt;&gt;"")</formula>
    </cfRule>
  </conditionalFormatting>
  <conditionalFormatting sqref="I1845:L1845">
    <cfRule type="expression" dxfId="3" priority="137">
      <formula>AND(NOT(HasFormula(A1845)),A1845&lt;&gt;"")</formula>
    </cfRule>
    <cfRule type="expression" dxfId="4" priority="136">
      <formula>AND(NOT(HasFormula(E1846)),E1846&lt;&gt;"")</formula>
    </cfRule>
  </conditionalFormatting>
  <conditionalFormatting sqref="L1845:O1845">
    <cfRule type="containsText" dxfId="1" priority="127" operator="between" text="送货车型9.6米">
      <formula>NOT(ISERROR(SEARCH("送货车型9.6米",L1845)))</formula>
    </cfRule>
  </conditionalFormatting>
  <conditionalFormatting sqref="H1846">
    <cfRule type="expression" dxfId="3" priority="125">
      <formula>AND(NOT(HasFormula(XFD1846)),XFD1846&lt;&gt;"")</formula>
    </cfRule>
    <cfRule type="expression" dxfId="4" priority="124">
      <formula>AND(NOT(HasFormula(D1847)),D1847&lt;&gt;"")</formula>
    </cfRule>
  </conditionalFormatting>
  <conditionalFormatting sqref="O1871">
    <cfRule type="containsText" dxfId="1" priority="109" operator="between" text="送货车型9.6米">
      <formula>NOT(ISERROR(SEARCH("送货车型9.6米",O1871)))</formula>
    </cfRule>
  </conditionalFormatting>
  <conditionalFormatting sqref="O1872">
    <cfRule type="containsText" dxfId="1" priority="108" operator="between" text="送货车型9.6米">
      <formula>NOT(ISERROR(SEARCH("送货车型9.6米",O1872)))</formula>
    </cfRule>
  </conditionalFormatting>
  <conditionalFormatting sqref="O1873">
    <cfRule type="containsText" dxfId="1" priority="107" operator="between" text="送货车型9.6米">
      <formula>NOT(ISERROR(SEARCH("送货车型9.6米",O1873)))</formula>
    </cfRule>
  </conditionalFormatting>
  <conditionalFormatting sqref="O1874">
    <cfRule type="containsText" dxfId="1" priority="106" operator="between" text="送货车型9.6米">
      <formula>NOT(ISERROR(SEARCH("送货车型9.6米",O1874)))</formula>
    </cfRule>
  </conditionalFormatting>
  <conditionalFormatting sqref="O1875">
    <cfRule type="containsText" dxfId="1" priority="105" operator="between" text="送货车型9.6米">
      <formula>NOT(ISERROR(SEARCH("送货车型9.6米",O1875)))</formula>
    </cfRule>
  </conditionalFormatting>
  <conditionalFormatting sqref="O1876">
    <cfRule type="containsText" dxfId="1" priority="104" operator="between" text="送货车型9.6米">
      <formula>NOT(ISERROR(SEARCH("送货车型9.6米",O1876)))</formula>
    </cfRule>
  </conditionalFormatting>
  <conditionalFormatting sqref="O1877">
    <cfRule type="containsText" dxfId="1" priority="103" operator="between" text="送货车型9.6米">
      <formula>NOT(ISERROR(SEARCH("送货车型9.6米",O1877)))</formula>
    </cfRule>
  </conditionalFormatting>
  <conditionalFormatting sqref="O1878">
    <cfRule type="containsText" dxfId="1" priority="102" operator="between" text="送货车型9.6米">
      <formula>NOT(ISERROR(SEARCH("送货车型9.6米",O1878)))</formula>
    </cfRule>
  </conditionalFormatting>
  <conditionalFormatting sqref="O1879">
    <cfRule type="containsText" dxfId="1" priority="101" operator="between" text="送货车型9.6米">
      <formula>NOT(ISERROR(SEARCH("送货车型9.6米",O1879)))</formula>
    </cfRule>
  </conditionalFormatting>
  <conditionalFormatting sqref="O1880">
    <cfRule type="containsText" dxfId="1" priority="100" operator="between" text="送货车型9.6米">
      <formula>NOT(ISERROR(SEARCH("送货车型9.6米",O1880)))</formula>
    </cfRule>
  </conditionalFormatting>
  <conditionalFormatting sqref="D1897">
    <cfRule type="expression" dxfId="4" priority="7118">
      <formula>AND(NOT(HasFormula(#REF!)),#REF!&lt;&gt;"")</formula>
    </cfRule>
  </conditionalFormatting>
  <conditionalFormatting sqref="E1897">
    <cfRule type="expression" dxfId="4" priority="7119">
      <formula>AND(NOT(HasFormula(#REF!)),#REF!&lt;&gt;"")</formula>
    </cfRule>
  </conditionalFormatting>
  <conditionalFormatting sqref="H1897">
    <cfRule type="expression" dxfId="4" priority="7116">
      <formula>AND(NOT(HasFormula(#REF!)),#REF!&lt;&gt;"")</formula>
    </cfRule>
    <cfRule type="expression" dxfId="3" priority="7117">
      <formula>AND(NOT(HasFormula(XFD1897)),XFD1897&lt;&gt;"")</formula>
    </cfRule>
  </conditionalFormatting>
  <conditionalFormatting sqref="I1897:L1897">
    <cfRule type="expression" dxfId="4" priority="7120">
      <formula>AND(NOT(HasFormula(#REF!)),#REF!&lt;&gt;"")</formula>
    </cfRule>
    <cfRule type="expression" dxfId="3" priority="7121">
      <formula>AND(NOT(HasFormula(A1897)),A1897&lt;&gt;"")</formula>
    </cfRule>
  </conditionalFormatting>
  <conditionalFormatting sqref="J1907:L1907">
    <cfRule type="expression" dxfId="4" priority="7126">
      <formula>AND(NOT(HasFormula(#REF!)),#REF!&lt;&gt;"")</formula>
    </cfRule>
    <cfRule type="expression" dxfId="3" priority="7127">
      <formula>AND(NOT(HasFormula(B1907)),B1907&lt;&gt;"")</formula>
    </cfRule>
  </conditionalFormatting>
  <conditionalFormatting sqref="J1908:L1908">
    <cfRule type="expression" dxfId="3" priority="67">
      <formula>AND(NOT(HasFormula(B1908)),B1908&lt;&gt;"")</formula>
    </cfRule>
    <cfRule type="expression" dxfId="4" priority="56">
      <formula>AND(NOT(HasFormula(F1909)),F1909&lt;&gt;"")</formula>
    </cfRule>
  </conditionalFormatting>
  <conditionalFormatting sqref="J1909:L1909">
    <cfRule type="expression" dxfId="3" priority="66">
      <formula>AND(NOT(HasFormula(B1909)),B1909&lt;&gt;"")</formula>
    </cfRule>
    <cfRule type="expression" dxfId="4" priority="55">
      <formula>AND(NOT(HasFormula(F1910)),F1910&lt;&gt;"")</formula>
    </cfRule>
  </conditionalFormatting>
  <conditionalFormatting sqref="J1910:L1910">
    <cfRule type="expression" dxfId="3" priority="65">
      <formula>AND(NOT(HasFormula(B1910)),B1910&lt;&gt;"")</formula>
    </cfRule>
    <cfRule type="expression" dxfId="4" priority="54">
      <formula>AND(NOT(HasFormula(F1911)),F1911&lt;&gt;"")</formula>
    </cfRule>
  </conditionalFormatting>
  <conditionalFormatting sqref="J1911:L1911">
    <cfRule type="expression" dxfId="3" priority="64">
      <formula>AND(NOT(HasFormula(B1911)),B1911&lt;&gt;"")</formula>
    </cfRule>
    <cfRule type="expression" dxfId="4" priority="53">
      <formula>AND(NOT(HasFormula(F1912)),F1912&lt;&gt;"")</formula>
    </cfRule>
  </conditionalFormatting>
  <conditionalFormatting sqref="J1912:L1912">
    <cfRule type="expression" dxfId="3" priority="63">
      <formula>AND(NOT(HasFormula(B1912)),B1912&lt;&gt;"")</formula>
    </cfRule>
    <cfRule type="expression" dxfId="4" priority="52">
      <formula>AND(NOT(HasFormula(F1913)),F1913&lt;&gt;"")</formula>
    </cfRule>
  </conditionalFormatting>
  <conditionalFormatting sqref="J1913:L1913">
    <cfRule type="expression" dxfId="3" priority="62">
      <formula>AND(NOT(HasFormula(B1913)),B1913&lt;&gt;"")</formula>
    </cfRule>
    <cfRule type="expression" dxfId="4" priority="51">
      <formula>AND(NOT(HasFormula(F1914)),F1914&lt;&gt;"")</formula>
    </cfRule>
  </conditionalFormatting>
  <conditionalFormatting sqref="J1914:L1914">
    <cfRule type="expression" dxfId="3" priority="61">
      <formula>AND(NOT(HasFormula(B1914)),B1914&lt;&gt;"")</formula>
    </cfRule>
    <cfRule type="expression" dxfId="4" priority="50">
      <formula>AND(NOT(HasFormula(F1915)),F1915&lt;&gt;"")</formula>
    </cfRule>
  </conditionalFormatting>
  <conditionalFormatting sqref="J1915:L1915">
    <cfRule type="expression" dxfId="3" priority="60">
      <formula>AND(NOT(HasFormula(B1915)),B1915&lt;&gt;"")</formula>
    </cfRule>
    <cfRule type="expression" dxfId="4" priority="49">
      <formula>AND(NOT(HasFormula(F1916)),F1916&lt;&gt;"")</formula>
    </cfRule>
  </conditionalFormatting>
  <conditionalFormatting sqref="J1916:L1916">
    <cfRule type="expression" dxfId="3" priority="59">
      <formula>AND(NOT(HasFormula(B1916)),B1916&lt;&gt;"")</formula>
    </cfRule>
    <cfRule type="expression" dxfId="4" priority="48">
      <formula>AND(NOT(HasFormula(F1917)),F1917&lt;&gt;"")</formula>
    </cfRule>
  </conditionalFormatting>
  <conditionalFormatting sqref="J1917:L1917">
    <cfRule type="expression" dxfId="3" priority="58">
      <formula>AND(NOT(HasFormula(B1917)),B1917&lt;&gt;"")</formula>
    </cfRule>
    <cfRule type="expression" dxfId="4" priority="47">
      <formula>AND(NOT(HasFormula(F1918)),F1918&lt;&gt;"")</formula>
    </cfRule>
  </conditionalFormatting>
  <conditionalFormatting sqref="J1918:L1918">
    <cfRule type="expression" dxfId="3" priority="57">
      <formula>AND(NOT(HasFormula(B1918)),B1918&lt;&gt;"")</formula>
    </cfRule>
    <cfRule type="expression" dxfId="4" priority="46">
      <formula>AND(NOT(HasFormula(F1919)),F1919&lt;&gt;"")</formula>
    </cfRule>
  </conditionalFormatting>
  <conditionalFormatting sqref="C1936">
    <cfRule type="timePeriod" dxfId="7" priority="7" timePeriod="yesterday">
      <formula>FLOOR(C1936,1)=TODAY()-1</formula>
    </cfRule>
  </conditionalFormatting>
  <conditionalFormatting sqref="D1936:E1936">
    <cfRule type="expression" dxfId="3" priority="19">
      <formula>AND(NOT(HasFormula(XEZ1936)),XEZ1936&lt;&gt;"")</formula>
    </cfRule>
  </conditionalFormatting>
  <conditionalFormatting sqref="D1936">
    <cfRule type="expression" dxfId="4" priority="15">
      <formula>AND(NOT(HasFormula(XFD1937)),XFD1937&lt;&gt;"")</formula>
    </cfRule>
    <cfRule type="expression" dxfId="2" priority="11">
      <formula>AND(NOT(_xlfn.ISFORMULA(D1936)),D1936&lt;&gt;"")</formula>
    </cfRule>
  </conditionalFormatting>
  <conditionalFormatting sqref="E1936">
    <cfRule type="expression" dxfId="4" priority="23">
      <formula>AND(NOT(HasFormula(A1937)),A1937&lt;&gt;"")</formula>
    </cfRule>
  </conditionalFormatting>
  <conditionalFormatting sqref="C1937">
    <cfRule type="timePeriod" dxfId="7" priority="6" timePeriod="yesterday">
      <formula>FLOOR(C1937,1)=TODAY()-1</formula>
    </cfRule>
  </conditionalFormatting>
  <conditionalFormatting sqref="D1937:E1937">
    <cfRule type="expression" dxfId="3" priority="18">
      <formula>AND(NOT(HasFormula(XEZ1937)),XEZ1937&lt;&gt;"")</formula>
    </cfRule>
  </conditionalFormatting>
  <conditionalFormatting sqref="D1937">
    <cfRule type="expression" dxfId="4" priority="14">
      <formula>AND(NOT(HasFormula(XFD1938)),XFD1938&lt;&gt;"")</formula>
    </cfRule>
    <cfRule type="expression" dxfId="2" priority="10">
      <formula>AND(NOT(_xlfn.ISFORMULA(D1937)),D1937&lt;&gt;"")</formula>
    </cfRule>
  </conditionalFormatting>
  <conditionalFormatting sqref="E1937">
    <cfRule type="expression" dxfId="4" priority="22">
      <formula>AND(NOT(HasFormula(A1938)),A1938&lt;&gt;"")</formula>
    </cfRule>
  </conditionalFormatting>
  <conditionalFormatting sqref="C1938">
    <cfRule type="timePeriod" dxfId="7" priority="5" timePeriod="yesterday">
      <formula>FLOOR(C1938,1)=TODAY()-1</formula>
    </cfRule>
  </conditionalFormatting>
  <conditionalFormatting sqref="D1938:E1938">
    <cfRule type="expression" dxfId="3" priority="17">
      <formula>AND(NOT(HasFormula(XEZ1938)),XEZ1938&lt;&gt;"")</formula>
    </cfRule>
  </conditionalFormatting>
  <conditionalFormatting sqref="D1938">
    <cfRule type="expression" dxfId="4" priority="13">
      <formula>AND(NOT(HasFormula(XFD1939)),XFD1939&lt;&gt;"")</formula>
    </cfRule>
    <cfRule type="expression" dxfId="2" priority="9">
      <formula>AND(NOT(_xlfn.ISFORMULA(D1938)),D1938&lt;&gt;"")</formula>
    </cfRule>
  </conditionalFormatting>
  <conditionalFormatting sqref="E1938">
    <cfRule type="expression" dxfId="4" priority="21">
      <formula>AND(NOT(HasFormula(A1939)),A1939&lt;&gt;"")</formula>
    </cfRule>
  </conditionalFormatting>
  <conditionalFormatting sqref="C1939">
    <cfRule type="timePeriod" dxfId="7" priority="4" timePeriod="yesterday">
      <formula>FLOOR(C1939,1)=TODAY()-1</formula>
    </cfRule>
  </conditionalFormatting>
  <conditionalFormatting sqref="D1939:E1939">
    <cfRule type="expression" dxfId="3" priority="16">
      <formula>AND(NOT(HasFormula(XEZ1939)),XEZ1939&lt;&gt;"")</formula>
    </cfRule>
  </conditionalFormatting>
  <conditionalFormatting sqref="D1939">
    <cfRule type="expression" dxfId="4" priority="12">
      <formula>AND(NOT(HasFormula(XFD1940)),XFD1940&lt;&gt;"")</formula>
    </cfRule>
    <cfRule type="expression" dxfId="2" priority="8">
      <formula>AND(NOT(_xlfn.ISFORMULA(D1939)),D1939&lt;&gt;"")</formula>
    </cfRule>
  </conditionalFormatting>
  <conditionalFormatting sqref="E1939">
    <cfRule type="expression" dxfId="4" priority="20">
      <formula>AND(NOT(HasFormula(A1940)),A1940&lt;&gt;"")</formula>
    </cfRule>
  </conditionalFormatting>
  <conditionalFormatting sqref="D2022">
    <cfRule type="expression" dxfId="4" priority="7130">
      <formula>AND(NOT(HasFormula(#REF!)),#REF!&lt;&gt;"")</formula>
    </cfRule>
  </conditionalFormatting>
  <conditionalFormatting sqref="E2022">
    <cfRule type="expression" dxfId="4" priority="7131">
      <formula>AND(NOT(HasFormula(#REF!)),#REF!&lt;&gt;"")</formula>
    </cfRule>
  </conditionalFormatting>
  <conditionalFormatting sqref="H2022">
    <cfRule type="expression" dxfId="4" priority="7128">
      <formula>AND(NOT(HasFormula(#REF!)),#REF!&lt;&gt;"")</formula>
    </cfRule>
    <cfRule type="expression" dxfId="3" priority="7129">
      <formula>AND(NOT(HasFormula(XFD2022)),XFD2022&lt;&gt;"")</formula>
    </cfRule>
  </conditionalFormatting>
  <conditionalFormatting sqref="I2022:L2022">
    <cfRule type="expression" dxfId="4" priority="7132">
      <formula>AND(NOT(HasFormula(#REF!)),#REF!&lt;&gt;"")</formula>
    </cfRule>
    <cfRule type="expression" dxfId="3" priority="7133">
      <formula>AND(NOT(HasFormula(A2022)),A2022&lt;&gt;"")</formula>
    </cfRule>
  </conditionalFormatting>
  <conditionalFormatting sqref="C1589:C1625">
    <cfRule type="timePeriod" dxfId="7" priority="216" timePeriod="yesterday">
      <formula>FLOOR(C1589,1)=TODAY()-1</formula>
    </cfRule>
  </conditionalFormatting>
  <conditionalFormatting sqref="C1962:C1966">
    <cfRule type="timePeriod" dxfId="7" priority="2" timePeriod="yesterday">
      <formula>FLOOR(C1962,1)=TODAY()-1</formula>
    </cfRule>
  </conditionalFormatting>
  <conditionalFormatting sqref="D1401:D1402">
    <cfRule type="expression" dxfId="3" priority="7004">
      <formula>AND(NOT(HasFormula(XEZ1401)),XEZ1401&lt;&gt;"")</formula>
    </cfRule>
    <cfRule type="expression" dxfId="4" priority="7003">
      <formula>AND(NOT(HasFormula(#REF!)),#REF!&lt;&gt;"")</formula>
    </cfRule>
  </conditionalFormatting>
  <conditionalFormatting sqref="D1589:D1597">
    <cfRule type="expression" dxfId="2" priority="215">
      <formula>AND(NOT(_xlfn.ISFORMULA(D1589)),D1589&lt;&gt;"")</formula>
    </cfRule>
    <cfRule type="expression" dxfId="4" priority="217">
      <formula>AND(NOT(HasFormula(XFD1590)),XFD1590&lt;&gt;"")</formula>
    </cfRule>
  </conditionalFormatting>
  <conditionalFormatting sqref="D1598:D1604">
    <cfRule type="expression" dxfId="2" priority="7065">
      <formula>AND(NOT(_xlfn.ISFORMULA(D1598)),D1598&lt;&gt;"")</formula>
    </cfRule>
    <cfRule type="expression" dxfId="4" priority="7066">
      <formula>AND(NOT(HasFormula(#REF!)),#REF!&lt;&gt;"")</formula>
    </cfRule>
  </conditionalFormatting>
  <conditionalFormatting sqref="D1702:D1706">
    <cfRule type="expression" dxfId="4" priority="7088">
      <formula>AND(NOT(HasFormula(#REF!)),#REF!&lt;&gt;"")</formula>
    </cfRule>
  </conditionalFormatting>
  <conditionalFormatting sqref="D1708:D1740">
    <cfRule type="expression" dxfId="4" priority="7094">
      <formula>AND(NOT(HasFormula(#REF!)),#REF!&lt;&gt;"")</formula>
    </cfRule>
  </conditionalFormatting>
  <conditionalFormatting sqref="D1762:D1769">
    <cfRule type="expression" dxfId="4" priority="7100">
      <formula>AND(NOT(HasFormula(#REF!)),#REF!&lt;&gt;"")</formula>
    </cfRule>
  </conditionalFormatting>
  <conditionalFormatting sqref="D1881:D1882">
    <cfRule type="expression" dxfId="4" priority="115">
      <formula>AND(NOT(HasFormula(XFD1882)),XFD1882&lt;&gt;"")</formula>
    </cfRule>
    <cfRule type="expression" dxfId="2" priority="113">
      <formula>AND(NOT(_xlfn.ISFORMULA(D1881)),D1881&lt;&gt;"")</formula>
    </cfRule>
  </conditionalFormatting>
  <conditionalFormatting sqref="D1907:D1918">
    <cfRule type="expression" dxfId="4" priority="7124">
      <formula>AND(NOT(HasFormula(#REF!)),#REF!&lt;&gt;"")</formula>
    </cfRule>
  </conditionalFormatting>
  <conditionalFormatting sqref="D1919:D1924">
    <cfRule type="expression" dxfId="4" priority="73">
      <formula>AND(NOT(HasFormula(XFD1920)),XFD1920&lt;&gt;"")</formula>
    </cfRule>
  </conditionalFormatting>
  <conditionalFormatting sqref="E1589:E1597">
    <cfRule type="expression" dxfId="4" priority="225">
      <formula>AND(NOT(HasFormula(A1590)),A1590&lt;&gt;"")</formula>
    </cfRule>
  </conditionalFormatting>
  <conditionalFormatting sqref="E1598:E1604">
    <cfRule type="expression" dxfId="4" priority="7067">
      <formula>AND(NOT(HasFormula(#REF!)),#REF!&lt;&gt;"")</formula>
    </cfRule>
  </conditionalFormatting>
  <conditionalFormatting sqref="E1702:E1706">
    <cfRule type="expression" dxfId="4" priority="7089">
      <formula>AND(NOT(HasFormula(#REF!)),#REF!&lt;&gt;"")</formula>
    </cfRule>
  </conditionalFormatting>
  <conditionalFormatting sqref="E1708:E1740">
    <cfRule type="expression" dxfId="4" priority="7095">
      <formula>AND(NOT(HasFormula(#REF!)),#REF!&lt;&gt;"")</formula>
    </cfRule>
  </conditionalFormatting>
  <conditionalFormatting sqref="E1762:E1769">
    <cfRule type="expression" dxfId="4" priority="7101">
      <formula>AND(NOT(HasFormula(#REF!)),#REF!&lt;&gt;"")</formula>
    </cfRule>
  </conditionalFormatting>
  <conditionalFormatting sqref="E1881:E1882">
    <cfRule type="expression" dxfId="4" priority="123">
      <formula>AND(NOT(HasFormula(A1882)),A1882&lt;&gt;"")</formula>
    </cfRule>
  </conditionalFormatting>
  <conditionalFormatting sqref="E1907:E1918">
    <cfRule type="expression" dxfId="4" priority="7125">
      <formula>AND(NOT(HasFormula(#REF!)),#REF!&lt;&gt;"")</formula>
    </cfRule>
  </conditionalFormatting>
  <conditionalFormatting sqref="E1919:E1924">
    <cfRule type="expression" dxfId="4" priority="81">
      <formula>AND(NOT(HasFormula(A1920)),A1920&lt;&gt;"")</formula>
    </cfRule>
  </conditionalFormatting>
  <conditionalFormatting sqref="F1:F170">
    <cfRule type="containsText" dxfId="6" priority="1264" operator="between" text="12m">
      <formula>NOT(ISERROR(SEARCH("12m",F1)))</formula>
    </cfRule>
    <cfRule type="containsText" dxfId="5" priority="1265" operator="between" text="HRB500E">
      <formula>NOT(ISERROR(SEARCH("HRB500E",F1)))</formula>
    </cfRule>
  </conditionalFormatting>
  <conditionalFormatting sqref="F172:F607">
    <cfRule type="containsText" dxfId="5" priority="1166" operator="between" text="HRB500E">
      <formula>NOT(ISERROR(SEARCH("HRB500E",F172)))</formula>
    </cfRule>
    <cfRule type="containsText" dxfId="6" priority="1165" operator="between" text="12m">
      <formula>NOT(ISERROR(SEARCH("12m",F172)))</formula>
    </cfRule>
  </conditionalFormatting>
  <conditionalFormatting sqref="F1589:F1591">
    <cfRule type="containsText" dxfId="5" priority="220" operator="between" text="HRB500E">
      <formula>NOT(ISERROR(SEARCH("HRB500E",F1589)))</formula>
    </cfRule>
    <cfRule type="containsText" dxfId="6" priority="219" operator="between" text="12m">
      <formula>NOT(ISERROR(SEARCH("12m",F1589)))</formula>
    </cfRule>
  </conditionalFormatting>
  <conditionalFormatting sqref="F1881:F1882">
    <cfRule type="containsText" dxfId="5" priority="118" operator="between" text="HRB500E">
      <formula>NOT(ISERROR(SEARCH("HRB500E",F1881)))</formula>
    </cfRule>
    <cfRule type="containsText" dxfId="6" priority="117" operator="between" text="12m">
      <formula>NOT(ISERROR(SEARCH("12m",F1881)))</formula>
    </cfRule>
  </conditionalFormatting>
  <conditionalFormatting sqref="F1919:F1925">
    <cfRule type="containsText" dxfId="5" priority="76" operator="between" text="HRB500E">
      <formula>NOT(ISERROR(SEARCH("HRB500E",F1919)))</formula>
    </cfRule>
    <cfRule type="containsText" dxfId="6" priority="75" operator="between" text="12m">
      <formula>NOT(ISERROR(SEARCH("12m",F1919)))</formula>
    </cfRule>
  </conditionalFormatting>
  <conditionalFormatting sqref="H1589:H1604">
    <cfRule type="expression" dxfId="3" priority="222">
      <formula>AND(NOT(HasFormula(XFD1589)),XFD1589&lt;&gt;"")</formula>
    </cfRule>
    <cfRule type="expression" dxfId="4" priority="221">
      <formula>AND(NOT(HasFormula(D1590)),D1590&lt;&gt;"")</formula>
    </cfRule>
  </conditionalFormatting>
  <conditionalFormatting sqref="H1702:H1706">
    <cfRule type="expression" dxfId="4" priority="7086">
      <formula>AND(NOT(HasFormula(#REF!)),#REF!&lt;&gt;"")</formula>
    </cfRule>
    <cfRule type="expression" dxfId="3" priority="7087">
      <formula>AND(NOT(HasFormula(XFD1702)),XFD1702&lt;&gt;"")</formula>
    </cfRule>
  </conditionalFormatting>
  <conditionalFormatting sqref="H1708:H1740">
    <cfRule type="expression" dxfId="4" priority="7092">
      <formula>AND(NOT(HasFormula(#REF!)),#REF!&lt;&gt;"")</formula>
    </cfRule>
    <cfRule type="expression" dxfId="3" priority="7093">
      <formula>AND(NOT(HasFormula(XFD1708)),XFD1708&lt;&gt;"")</formula>
    </cfRule>
  </conditionalFormatting>
  <conditionalFormatting sqref="H1753:H1769">
    <cfRule type="expression" dxfId="3" priority="141">
      <formula>AND(NOT(HasFormula(XFD1753)),XFD1753&lt;&gt;"")</formula>
    </cfRule>
    <cfRule type="expression" dxfId="4" priority="140">
      <formula>AND(NOT(HasFormula(D1754)),D1754&lt;&gt;"")</formula>
    </cfRule>
  </conditionalFormatting>
  <conditionalFormatting sqref="H1881:H1882">
    <cfRule type="expression" dxfId="3" priority="120">
      <formula>AND(NOT(HasFormula(XFD1881)),XFD1881&lt;&gt;"")</formula>
    </cfRule>
    <cfRule type="expression" dxfId="4" priority="119">
      <formula>AND(NOT(HasFormula(D1882)),D1882&lt;&gt;"")</formula>
    </cfRule>
  </conditionalFormatting>
  <conditionalFormatting sqref="H1048444:H1048576">
    <cfRule type="expression" dxfId="4" priority="6987">
      <formula>AND(NOT(HasFormula(D1)),D1&lt;&gt;"")</formula>
    </cfRule>
    <cfRule type="expression" dxfId="3" priority="6988">
      <formula>AND(NOT(HasFormula(XFD1048444)),XFD1048444&lt;&gt;"")</formula>
    </cfRule>
  </conditionalFormatting>
  <conditionalFormatting sqref="L880:L881">
    <cfRule type="containsText" dxfId="1" priority="985" operator="between" text="送货车型9.6米">
      <formula>NOT(ISERROR(SEARCH("送货车型9.6米",L880)))</formula>
    </cfRule>
  </conditionalFormatting>
  <conditionalFormatting sqref="L917:L918">
    <cfRule type="containsText" dxfId="1" priority="980" operator="between" text="送货车型9.6米">
      <formula>NOT(ISERROR(SEARCH("送货车型9.6米",L917)))</formula>
    </cfRule>
  </conditionalFormatting>
  <conditionalFormatting sqref="L968:L969">
    <cfRule type="containsText" dxfId="1" priority="885" operator="between" text="送货车型9.6米">
      <formula>NOT(ISERROR(SEARCH("送货车型9.6米",L968)))</formula>
    </cfRule>
  </conditionalFormatting>
  <conditionalFormatting sqref="L1000:L1002">
    <cfRule type="containsText" dxfId="1" priority="662" operator="between" text="送货车型9.6米">
      <formula>NOT(ISERROR(SEARCH("送货车型9.6米",L1000)))</formula>
    </cfRule>
  </conditionalFormatting>
  <conditionalFormatting sqref="L1069:L1137">
    <cfRule type="containsText" dxfId="1" priority="474" operator="between" text="送货车型9.6米">
      <formula>NOT(ISERROR(SEARCH("送货车型9.6米",L1069)))</formula>
    </cfRule>
  </conditionalFormatting>
  <conditionalFormatting sqref="M887:M904">
    <cfRule type="containsText" dxfId="1" priority="995" operator="between" text="送货车型9.6米">
      <formula>NOT(ISERROR(SEARCH("送货车型9.6米",M887)))</formula>
    </cfRule>
  </conditionalFormatting>
  <conditionalFormatting sqref="M1599:M1601">
    <cfRule type="containsText" dxfId="1" priority="213" operator="between" text="送货车型9.6米">
      <formula>NOT(ISERROR(SEARCH("送货车型9.6米",M1599)))</formula>
    </cfRule>
  </conditionalFormatting>
  <conditionalFormatting sqref="M1636:M1637">
    <cfRule type="containsText" dxfId="1" priority="176" operator="between" text="送货车型9.6米">
      <formula>NOT(ISERROR(SEARCH("送货车型9.6米",M1636)))</formula>
    </cfRule>
  </conditionalFormatting>
  <conditionalFormatting sqref="M1638:M1643">
    <cfRule type="containsText" dxfId="1" priority="175" operator="between" text="送货车型9.6米">
      <formula>NOT(ISERROR(SEARCH("送货车型9.6米",M1638)))</formula>
    </cfRule>
  </conditionalFormatting>
  <conditionalFormatting sqref="M1644:M1645">
    <cfRule type="containsText" dxfId="1" priority="174" operator="between" text="送货车型9.6米">
      <formula>NOT(ISERROR(SEARCH("送货车型9.6米",M1644)))</formula>
    </cfRule>
  </conditionalFormatting>
  <conditionalFormatting sqref="M1646:M1649">
    <cfRule type="containsText" dxfId="1" priority="173" operator="between" text="送货车型9.6米">
      <formula>NOT(ISERROR(SEARCH("送货车型9.6米",M1646)))</formula>
    </cfRule>
  </conditionalFormatting>
  <conditionalFormatting sqref="M1665:M1685">
    <cfRule type="containsText" dxfId="1" priority="142" operator="between" text="送货车型9.6米">
      <formula>NOT(ISERROR(SEARCH("送货车型9.6米",M1665)))</formula>
    </cfRule>
  </conditionalFormatting>
  <conditionalFormatting sqref="M1871:M1880">
    <cfRule type="containsText" dxfId="1" priority="110" operator="between" text="送货车型9.6米">
      <formula>NOT(ISERROR(SEARCH("送货车型9.6米",M1871)))</formula>
    </cfRule>
  </conditionalFormatting>
  <conditionalFormatting sqref="M1883:M1899">
    <cfRule type="containsText" dxfId="1" priority="111" operator="between" text="送货车型9.6米">
      <formula>NOT(ISERROR(SEARCH("送货车型9.6米",M1883)))</formula>
    </cfRule>
  </conditionalFormatting>
  <conditionalFormatting sqref="M1908:M1925">
    <cfRule type="containsText" dxfId="1" priority="34" operator="between" text="送货车型9.6米">
      <formula>NOT(ISERROR(SEARCH("送货车型9.6米",M1908)))</formula>
    </cfRule>
  </conditionalFormatting>
  <conditionalFormatting sqref="M1936:M1939">
    <cfRule type="containsText" dxfId="1" priority="3" operator="between" text="送货车型9.6米">
      <formula>NOT(ISERROR(SEARCH("送货车型9.6米",M1936)))</formula>
    </cfRule>
  </conditionalFormatting>
  <conditionalFormatting sqref="M1967:M1986">
    <cfRule type="containsText" dxfId="1" priority="1" operator="between" text="送货车型9.6米">
      <formula>NOT(ISERROR(SEARCH("送货车型9.6米",M1967)))</formula>
    </cfRule>
  </conditionalFormatting>
  <conditionalFormatting sqref="N888:N904">
    <cfRule type="containsText" dxfId="1" priority="1007" operator="between" text="送货车型9.6米">
      <formula>NOT(ISERROR(SEARCH("送货车型9.6米",N888)))</formula>
    </cfRule>
  </conditionalFormatting>
  <conditionalFormatting sqref="O955:O996">
    <cfRule type="containsText" dxfId="1" priority="672" operator="between" text="送货车型9.6米">
      <formula>NOT(ISERROR(SEARCH("送货车型9.6米",O955)))</formula>
    </cfRule>
  </conditionalFormatting>
  <conditionalFormatting sqref="P598:P692">
    <cfRule type="expression" dxfId="2" priority="1158">
      <formula>P598&gt;0</formula>
    </cfRule>
  </conditionalFormatting>
  <conditionalFormatting sqref="P751:P773">
    <cfRule type="expression" dxfId="2" priority="1058">
      <formula>P751&gt;0</formula>
    </cfRule>
  </conditionalFormatting>
  <conditionalFormatting sqref="P812:P1315">
    <cfRule type="expression" dxfId="2" priority="361">
      <formula>P812&gt;0</formula>
    </cfRule>
  </conditionalFormatting>
  <conditionalFormatting sqref="P1402:P1524">
    <cfRule type="expression" dxfId="2" priority="359">
      <formula>P1402&gt;0</formula>
    </cfRule>
  </conditionalFormatting>
  <conditionalFormatting sqref="C1:C1588 C1626:C1844 C1846:C1907 C1967:C1048576">
    <cfRule type="timePeriod" dxfId="7" priority="235" timePeriod="yesterday">
      <formula>FLOOR(C1,1)=TODAY()-1</formula>
    </cfRule>
  </conditionalFormatting>
  <conditionalFormatting sqref="D2:E1400 D1403:E1404 D1407:E1418 D1422:E1427 D1429:E1430 D1432:E1433 D1436:E1486 D1488:E1496 E1 H1:L1401 E1401">
    <cfRule type="expression" dxfId="4" priority="365">
      <formula>AND(NOT(HasFormula(XFD2)),XFD2&lt;&gt;"")</formula>
    </cfRule>
  </conditionalFormatting>
  <conditionalFormatting sqref="E1 H1:L1401 D2:E1400 E1401 D1403:E1404 D1407:E1418 D1422:E1427 D1429:E1430 D1432:E1433 D1436:E1486 D1488:E1496">
    <cfRule type="expression" dxfId="3" priority="366">
      <formula>AND(NOT(HasFormula(XEZ1)),XEZ1&lt;&gt;"")</formula>
    </cfRule>
  </conditionalFormatting>
  <conditionalFormatting sqref="L1:O2 L4:O4 L9:O9 L60:O61 L63:O63 L67:O67 L73:O73 L75:O75 L92:O93 L95:O95 L99:O99 L105:O105 L108:O108 L118:O118 L121:O121 L123:O123 L126:O135 L137:O137 L141:O141 L144:O144 L147:O147 L150:O150 L153:O153 L155:O155 L158:O158 L204:O205 L208:O208 L212:O212 L215:O216 L220:O232 L234:O234 L237:O238 L240:O240 L243:O243 L250:O250 L257:O257 L260:O260 L262:O262 L267:O267 L302:O304 L336:O336 M337:O338 L339:O339 M340:O341 L342:O342 M343:O345 L346:O347 M348:O349 L383:O383 M384:O385 L386:O386 M387:O389 L390:O390 L398:O399 M400:O402 L403:O403 M404:O405 L406:O406 M407:O410 L411:O411 M412:O412 L413:O413 M414:O416 L425:O428 M429:O429 L430:O431 M432:O433 L434:O435 M436:O438 L439:O439 M440:O441 L442:O442 M443:O443 L444:O444 M445:O445 L446:O446 M447:O449 L450:O450 M451:O457 L458:O458 M459:O461 L462:O462 M463:O466 L467:O468 M469:O470 L471:O472 M473:O475 L476:O476 M477:O478 L479:O480 M481:O481 L482:O482 M483:O485 L486:O486 M487:O488 L489:O489 M490:O492 L493:O493 M494:O496 L497:O497 M498:O500 L501:O501 M502:O504 L505:O505 M506:O519 L520:O520 M521:O523 L524:O524 M525:O526 L527:O529 M530:O531 L532:O533 M534:O534 L535:O535 M536:O538 L539:O539 M540:O541 L542:O542 M543:O545 L546:O546 M547:O548 L549:O549 M550:O552 L553:O553 M554:O563 L564:O564 M565:O566 L567:O569 M570:O572 L573:O574 M575:O575 L576:O576 M577:O579 L580:O580 M581:O584 L585:O585 M586:O593 L594:O594 M595:O597 L598:O598 M599:O599 L600:O600 M601:O604 L605:O605 M606:O606 L607:O607 L613:O614 M615:O615 L616:O616 M617:O619 L620:O620 M621:O625 L626:O626 M627:O633 L634:O634 M635:O635 L636:O638 M639:O640 L641:O641 M642:O644 L645:O645 M646:O648 L649:O649 M650:O654 L655:O655 M656:O656 L657:O659 M660:O662 L663:O663 M664:O666 L667:O667 M668:O672 L673:O673 M674:O674 L675:O675 M676:O680 L681:O681 M682:O685 L686:O686 M687:O687 L688:O688 L693 L697:O697 M698:O698 L699:O699 L718:O718 L759:O760 M761:O764 L765:O765 M766:O772 L773:O774 M775:O778 L779:O779 M780:O784 L785:O786 L791 L812:O812 M813:O814 L815:O815 M816:O816 L817:O818 L834:O834 M835:O835 L836:O837 M838:O838 L839:O839 M840:O843 L844:O844 L847 L851 M858:O867 L861 L866 L868:O868 M869:O872 L873:O873 M874:O875 L876:O876 M877:O886 O887:O940 M905:N927 L928:N928 M929:N931 L932:N932 M933:N933 L934:N935 M936:N936 L937:N937 M938:N940 M941:O941 L942:O942 M943:O947 L948:O948 M949:O954 M997:O997 L1020:O1023 L1504:L1505 L1506:O1513 L1514:L1521">
    <cfRule type="containsText" dxfId="1" priority="6935" operator="between" text="送货车型9.6米">
      <formula>NOT(ISERROR(SEARCH("送货车型9.6米",L1)))</formula>
    </cfRule>
  </conditionalFormatting>
  <conditionalFormatting sqref="D2:D1588 D1605:D1649 D1651:D1844 D1846:D1880 D1883:D1918 D1962:D1048576">
    <cfRule type="expression" dxfId="2" priority="229">
      <formula>AND(NOT(_xlfn.ISFORMULA(D2)),D2&lt;&gt;"")</formula>
    </cfRule>
  </conditionalFormatting>
  <conditionalFormatting sqref="L13:O14">
    <cfRule type="containsText" dxfId="1" priority="1275" operator="between" text="送货车型9.6米">
      <formula>NOT(ISERROR(SEARCH("送货车型9.6米",L13)))</formula>
    </cfRule>
  </conditionalFormatting>
  <conditionalFormatting sqref="L18:O18 L21:O21 L23:O23">
    <cfRule type="containsText" dxfId="1" priority="1274" operator="between" text="送货车型9.6米">
      <formula>NOT(ISERROR(SEARCH("送货车型9.6米",L18)))</formula>
    </cfRule>
  </conditionalFormatting>
  <conditionalFormatting sqref="L27:O28">
    <cfRule type="containsText" dxfId="1" priority="1271" operator="between" text="送货车型9.6米">
      <formula>NOT(ISERROR(SEARCH("送货车型9.6米",L27)))</formula>
    </cfRule>
  </conditionalFormatting>
  <conditionalFormatting sqref="L174:O176">
    <cfRule type="containsText" dxfId="1" priority="1252" operator="between" text="送货车型9.6米">
      <formula>NOT(ISERROR(SEARCH("送货车型9.6米",L174)))</formula>
    </cfRule>
  </conditionalFormatting>
  <conditionalFormatting sqref="L185:O188">
    <cfRule type="containsText" dxfId="1" priority="1249" operator="between" text="送货车型9.6米">
      <formula>NOT(ISERROR(SEARCH("送货车型9.6米",L185)))</formula>
    </cfRule>
  </conditionalFormatting>
  <conditionalFormatting sqref="L200:O201">
    <cfRule type="containsText" dxfId="1" priority="1246" operator="between" text="送货车型9.6米">
      <formula>NOT(ISERROR(SEARCH("送货车型9.6米",L200)))</formula>
    </cfRule>
  </conditionalFormatting>
  <conditionalFormatting sqref="M318:O335">
    <cfRule type="containsText" dxfId="1" priority="1214" operator="between" text="送货车型9.6米">
      <formula>NOT(ISERROR(SEARCH("送货车型9.6米",M318)))</formula>
    </cfRule>
  </conditionalFormatting>
  <conditionalFormatting sqref="M351:O382">
    <cfRule type="containsText" dxfId="1" priority="1179" operator="between" text="送货车型9.6米">
      <formula>NOT(ISERROR(SEARCH("送货车型9.6米",M351)))</formula>
    </cfRule>
  </conditionalFormatting>
  <conditionalFormatting sqref="M391:O397">
    <cfRule type="containsText" dxfId="1" priority="1173" operator="between" text="送货车型9.6米">
      <formula>NOT(ISERROR(SEARCH("送货车型9.6米",M391)))</formula>
    </cfRule>
  </conditionalFormatting>
  <conditionalFormatting sqref="F613:F1588 F1592:F1649 F1651:F1844 F1846:F1880 F1883:F1918 F1926:F1048576">
    <cfRule type="containsText" dxfId="6" priority="388" operator="between" text="12m">
      <formula>NOT(ISERROR(SEARCH("12m",F613)))</formula>
    </cfRule>
    <cfRule type="containsText" dxfId="5" priority="389" operator="between" text="HRB500E">
      <formula>NOT(ISERROR(SEARCH("HRB500E",F613)))</formula>
    </cfRule>
  </conditionalFormatting>
  <conditionalFormatting sqref="M689:O696">
    <cfRule type="containsText" dxfId="1" priority="1154" operator="between" text="送货车型9.6米">
      <formula>NOT(ISERROR(SEARCH("送货车型9.6米",M689)))</formula>
    </cfRule>
  </conditionalFormatting>
  <conditionalFormatting sqref="M700:O717">
    <cfRule type="containsText" dxfId="1" priority="1147" operator="between" text="送货车型9.6米">
      <formula>NOT(ISERROR(SEARCH("送货车型9.6米",M700)))</formula>
    </cfRule>
  </conditionalFormatting>
  <conditionalFormatting sqref="M719:O758">
    <cfRule type="containsText" dxfId="1" priority="1079" operator="between" text="送货车型9.6米">
      <formula>NOT(ISERROR(SEARCH("送货车型9.6米",M719)))</formula>
    </cfRule>
  </conditionalFormatting>
  <conditionalFormatting sqref="M787:O800 O801:O803">
    <cfRule type="containsText" dxfId="1" priority="1071" operator="between" text="送货车型9.6米">
      <formula>NOT(ISERROR(SEARCH("送货车型9.6米",M787)))</formula>
    </cfRule>
  </conditionalFormatting>
  <conditionalFormatting sqref="M801:N802">
    <cfRule type="containsText" dxfId="1" priority="1068" operator="between" text="送货车型9.6米">
      <formula>NOT(ISERROR(SEARCH("送货车型9.6米",M801)))</formula>
    </cfRule>
  </conditionalFormatting>
  <conditionalFormatting sqref="M804:O811">
    <cfRule type="containsText" dxfId="1" priority="1066" operator="between" text="送货车型9.6米">
      <formula>NOT(ISERROR(SEARCH("送货车型9.6米",M804)))</formula>
    </cfRule>
  </conditionalFormatting>
  <conditionalFormatting sqref="M819:O833">
    <cfRule type="containsText" dxfId="1" priority="1048" operator="between" text="送货车型9.6米">
      <formula>NOT(ISERROR(SEARCH("送货车型9.6米",M819)))</formula>
    </cfRule>
  </conditionalFormatting>
  <conditionalFormatting sqref="M845:O855">
    <cfRule type="containsText" dxfId="1" priority="1036" operator="between" text="送货车型9.6米">
      <formula>NOT(ISERROR(SEARCH("送货车型9.6米",M845)))</formula>
    </cfRule>
  </conditionalFormatting>
  <conditionalFormatting sqref="L856:O857">
    <cfRule type="containsText" dxfId="1" priority="1040" operator="between" text="送货车型9.6米">
      <formula>NOT(ISERROR(SEARCH("送货车型9.6米",L856)))</formula>
    </cfRule>
  </conditionalFormatting>
  <conditionalFormatting sqref="M955:N994">
    <cfRule type="containsText" dxfId="1" priority="972" operator="between" text="送货车型9.6米">
      <formula>NOT(ISERROR(SEARCH("送货车型9.6米",M955)))</formula>
    </cfRule>
  </conditionalFormatting>
  <conditionalFormatting sqref="L995:N996">
    <cfRule type="containsText" dxfId="1" priority="673" operator="between" text="送货车型9.6米">
      <formula>NOT(ISERROR(SEARCH("送货车型9.6米",L995)))</formula>
    </cfRule>
  </conditionalFormatting>
  <conditionalFormatting sqref="M999:O1019">
    <cfRule type="containsText" dxfId="1" priority="661" operator="between" text="送货车型9.6米">
      <formula>NOT(ISERROR(SEARCH("送货车型9.6米",M999)))</formula>
    </cfRule>
  </conditionalFormatting>
  <conditionalFormatting sqref="M1024:O1137">
    <cfRule type="containsText" dxfId="1" priority="386" operator="between" text="送货车型9.6米">
      <formula>NOT(ISERROR(SEARCH("送货车型9.6米",M1024)))</formula>
    </cfRule>
  </conditionalFormatting>
  <conditionalFormatting sqref="L1138:O1503">
    <cfRule type="containsText" dxfId="1" priority="226" operator="between" text="送货车型9.6米">
      <formula>NOT(ISERROR(SEARCH("送货车型9.6米",L1138)))</formula>
    </cfRule>
  </conditionalFormatting>
  <conditionalFormatting sqref="E1402 H1402:L1402">
    <cfRule type="expression" dxfId="4" priority="7005">
      <formula>AND(NOT(HasFormula(#REF!)),#REF!&lt;&gt;"")</formula>
    </cfRule>
    <cfRule type="expression" dxfId="3" priority="7006">
      <formula>AND(NOT(HasFormula(XFA1402)),XFA1402&lt;&gt;"")</formula>
    </cfRule>
  </conditionalFormatting>
  <conditionalFormatting sqref="H1403:L1404 H1407:L1418 E1420 H1420:L1420">
    <cfRule type="expression" dxfId="4" priority="6983">
      <formula>AND(NOT(HasFormula(A1404)),A1404&lt;&gt;"")</formula>
    </cfRule>
    <cfRule type="expression" dxfId="3" priority="6984">
      <formula>AND(NOT(HasFormula(XFA1403)),XFA1403&lt;&gt;"")</formula>
    </cfRule>
  </conditionalFormatting>
  <conditionalFormatting sqref="D1405:E1406">
    <cfRule type="expression" dxfId="4" priority="7009">
      <formula>AND(NOT(HasFormula(XFD1407)),XFD1407&lt;&gt;"")</formula>
    </cfRule>
    <cfRule type="expression" dxfId="3" priority="7010">
      <formula>AND(NOT(HasFormula(XEZ1405)),XEZ1405&lt;&gt;"")</formula>
    </cfRule>
  </conditionalFormatting>
  <conditionalFormatting sqref="H1405:L1406">
    <cfRule type="expression" dxfId="3" priority="7012">
      <formula>AND(NOT(HasFormula(XFD1405)),XFD1405&lt;&gt;"")</formula>
    </cfRule>
    <cfRule type="expression" dxfId="4" priority="7011">
      <formula>AND(NOT(HasFormula(D1407)),D1407&lt;&gt;"")</formula>
    </cfRule>
  </conditionalFormatting>
  <conditionalFormatting sqref="E1421 H1421:L1421">
    <cfRule type="expression" dxfId="3" priority="6962">
      <formula>AND(NOT(HasFormula(XFA1421)),XFA1421&lt;&gt;"")</formula>
    </cfRule>
    <cfRule type="expression" dxfId="4" priority="6961">
      <formula>AND(NOT(HasFormula(A1429)),A1429&lt;&gt;"")</formula>
    </cfRule>
  </conditionalFormatting>
  <conditionalFormatting sqref="H1422:L1427 H1432:L1433">
    <cfRule type="expression" dxfId="3" priority="6956">
      <formula>AND(NOT(HasFormula(XFD1422)),XFD1422&lt;&gt;"")</formula>
    </cfRule>
    <cfRule type="expression" dxfId="4" priority="6955">
      <formula>AND(NOT(HasFormula(D1423)),D1423&lt;&gt;"")</formula>
    </cfRule>
  </conditionalFormatting>
  <conditionalFormatting sqref="D1428:E1428 D1431:E1431">
    <cfRule type="expression" dxfId="3" priority="6968">
      <formula>AND(NOT(HasFormula(XEZ1428)),XEZ1428&lt;&gt;"")</formula>
    </cfRule>
    <cfRule type="expression" dxfId="4" priority="6967">
      <formula>AND(NOT(HasFormula(XFD1432)),XFD1432&lt;&gt;"")</formula>
    </cfRule>
  </conditionalFormatting>
  <conditionalFormatting sqref="H1429:L1430 H1436:L1486 H1488:L1496 H1525:L1562 H1564 H1566:H1588 H1605:H1608 H1610:H1624 H1626:H1628 H1701 H1707 H1741:H1752 H1770:H1843 H1847:H1880 H1883:H1896 H1898:H2021 H2023:H1048443">
    <cfRule type="expression" dxfId="4" priority="6949">
      <formula>AND(NOT(HasFormula(D1430)),D1430&lt;&gt;"")</formula>
    </cfRule>
    <cfRule type="expression" dxfId="3" priority="6950">
      <formula>AND(NOT(HasFormula(XFD1429)),XFD1429&lt;&gt;"")</formula>
    </cfRule>
  </conditionalFormatting>
  <conditionalFormatting sqref="D1434:E1435">
    <cfRule type="expression" dxfId="3" priority="6958">
      <formula>AND(NOT(HasFormula(XEZ1434)),XEZ1434&lt;&gt;"")</formula>
    </cfRule>
    <cfRule type="expression" dxfId="4" priority="6957">
      <formula>AND(NOT(HasFormula(XFD1421)),XFD1421&lt;&gt;"")</formula>
    </cfRule>
  </conditionalFormatting>
  <conditionalFormatting sqref="H1434:L1435">
    <cfRule type="expression" dxfId="4" priority="6971">
      <formula>AND(NOT(HasFormula(D1429)),D1429&lt;&gt;"")</formula>
    </cfRule>
    <cfRule type="expression" dxfId="3" priority="6972">
      <formula>AND(NOT(HasFormula(XFD1434)),XFD1434&lt;&gt;"")</formula>
    </cfRule>
  </conditionalFormatting>
  <conditionalFormatting sqref="D1498:E1501">
    <cfRule type="expression" dxfId="4" priority="231">
      <formula>AND(NOT(HasFormula(XFD1499)),XFD1499&lt;&gt;"")</formula>
    </cfRule>
    <cfRule type="expression" dxfId="3" priority="233">
      <formula>AND(NOT(HasFormula(XEZ1498)),XEZ1498&lt;&gt;"")</formula>
    </cfRule>
  </conditionalFormatting>
  <conditionalFormatting sqref="H1498:L1501">
    <cfRule type="expression" dxfId="4" priority="243">
      <formula>AND(NOT(HasFormula(D1499)),D1499&lt;&gt;"")</formula>
    </cfRule>
    <cfRule type="expression" dxfId="3" priority="245">
      <formula>AND(NOT(HasFormula(XFD1498)),XFD1498&lt;&gt;"")</formula>
    </cfRule>
  </conditionalFormatting>
  <conditionalFormatting sqref="H1502:L1524">
    <cfRule type="expression" dxfId="3" priority="7030">
      <formula>AND(NOT(HasFormula(XFD1502)),XFD1502&lt;&gt;"")</formula>
    </cfRule>
    <cfRule type="expression" dxfId="4" priority="7029">
      <formula>AND(NOT(HasFormula(#REF!)),#REF!&lt;&gt;"")</formula>
    </cfRule>
  </conditionalFormatting>
  <conditionalFormatting sqref="D1504:E1588 D1605:E1649 D1651:E1844 D1846:E1880 D1883:E1918 D1962:E1048437">
    <cfRule type="expression" dxfId="3" priority="291">
      <formula>AND(NOT(HasFormula(XEZ1504)),XEZ1504&lt;&gt;"")</formula>
    </cfRule>
  </conditionalFormatting>
  <conditionalFormatting sqref="D1506:E1512">
    <cfRule type="expression" dxfId="4" priority="284">
      <formula>AND(NOT(HasFormula(XFD1507)),XFD1507&lt;&gt;"")</formula>
    </cfRule>
  </conditionalFormatting>
  <conditionalFormatting sqref="D1514:E1562 E1563 D1564 D1566:D1588 D1605:D1608 D1610:D1624 D1626:D1628 D1677:D1685 D1701 D1707 D1741:D1757 D1759:D1760 D1770:D1843 D1846:D1880 D1883:D1896 D1898:D1906 D1962:D2021 D2023:D1048437">
    <cfRule type="expression" dxfId="4" priority="274">
      <formula>AND(NOT(HasFormula(XFD1515)),XFD1515&lt;&gt;"")</formula>
    </cfRule>
  </conditionalFormatting>
  <conditionalFormatting sqref="M1521:O1521 L1522:O1588 N1599:N1601 M1602:N1604 L1605:N1625 L1630:L1649 L1626:O1629 N1636:N1649 M1651:N1664 N1665:N1672 L1651:L1700 N1677:O1685 M1686:N1700 L1701:O1810 L1811 L1812:O1844 L1846:O1870 L1871:L1880 N1871:N1880 L1883:L1899 N1883:O1899 L1900:O1907 N1936:N1939 L1962:L1986 N1967:N1986 L1987:O1048576">
    <cfRule type="containsText" dxfId="1" priority="228" operator="between" text="送货车型9.6米">
      <formula>NOT(ISERROR(SEARCH("送货车型9.6米",L1521)))</formula>
    </cfRule>
  </conditionalFormatting>
  <conditionalFormatting sqref="E1564 E1566:E1588 E1605:E1608 E1610:E1624 E1626:E1628 E1677:E1685 E1701 E1707 E1741:E1757 E1759:E1760 E1770:E1843 E1846:E1880 E1883:E1896 E1898:E1906 E1962:E2021 E2023:E1048437">
    <cfRule type="expression" dxfId="4" priority="7048">
      <formula>AND(NOT(HasFormula(A1565)),A1565&lt;&gt;"")</formula>
    </cfRule>
  </conditionalFormatting>
  <conditionalFormatting sqref="I1564:L1564 I1566:L1588 I1605:L1608 I1610:L1624 I1626:L1628 I1677:L1685 I1701:L1701 I1707:L1707 I1741:L1757 I1759:L1760 I1770:L1843 I1846:L1880 I1883:L1896 I1898:L1906 I1907:I1921 I1962:L2021 I2023:L1048443">
    <cfRule type="expression" dxfId="4" priority="7045">
      <formula>AND(NOT(HasFormula(E1565)),E1565&lt;&gt;"")</formula>
    </cfRule>
    <cfRule type="expression" dxfId="3" priority="7046">
      <formula>AND(NOT(HasFormula(A1564)),A1564&lt;&gt;"")</formula>
    </cfRule>
  </conditionalFormatting>
  <conditionalFormatting sqref="D1589:E1604">
    <cfRule type="expression" dxfId="3" priority="218">
      <formula>AND(NOT(HasFormula(XEZ1589)),XEZ1589&lt;&gt;"")</formula>
    </cfRule>
  </conditionalFormatting>
  <conditionalFormatting sqref="I1589:L1604">
    <cfRule type="expression" dxfId="3" priority="224">
      <formula>AND(NOT(HasFormula(A1589)),A1589&lt;&gt;"")</formula>
    </cfRule>
    <cfRule type="expression" dxfId="4" priority="223">
      <formula>AND(NOT(HasFormula(E1590)),E1590&lt;&gt;"")</formula>
    </cfRule>
  </conditionalFormatting>
  <conditionalFormatting sqref="L1589:O1598 L1599:L1604 O1599:O1625">
    <cfRule type="containsText" dxfId="1" priority="214" operator="between" text="送货车型9.6米">
      <formula>NOT(ISERROR(SEARCH("送货车型9.6米",L1589)))</formula>
    </cfRule>
  </conditionalFormatting>
  <conditionalFormatting sqref="D1625 D1629">
    <cfRule type="expression" dxfId="4" priority="7076">
      <formula>AND(NOT(HasFormula(#REF!)),#REF!&lt;&gt;"")</formula>
    </cfRule>
  </conditionalFormatting>
  <conditionalFormatting sqref="E1625 E1629">
    <cfRule type="expression" dxfId="4" priority="7077">
      <formula>AND(NOT(HasFormula(#REF!)),#REF!&lt;&gt;"")</formula>
    </cfRule>
  </conditionalFormatting>
  <conditionalFormatting sqref="H1625 H1629">
    <cfRule type="expression" dxfId="4" priority="7074">
      <formula>AND(NOT(HasFormula(#REF!)),#REF!&lt;&gt;"")</formula>
    </cfRule>
    <cfRule type="expression" dxfId="3" priority="7075">
      <formula>AND(NOT(HasFormula(XFD1625)),XFD1625&lt;&gt;"")</formula>
    </cfRule>
  </conditionalFormatting>
  <conditionalFormatting sqref="I1625:L1625 I1629:L1629">
    <cfRule type="expression" dxfId="4" priority="7078">
      <formula>AND(NOT(HasFormula(#REF!)),#REF!&lt;&gt;"")</formula>
    </cfRule>
    <cfRule type="expression" dxfId="3" priority="7079">
      <formula>AND(NOT(HasFormula(A1625)),A1625&lt;&gt;"")</formula>
    </cfRule>
  </conditionalFormatting>
  <conditionalFormatting sqref="D1630:D1649 D1651:D1676 D1686:D1700">
    <cfRule type="expression" dxfId="4" priority="7082">
      <formula>AND(NOT(HasFormula(#REF!)),#REF!&lt;&gt;"")</formula>
    </cfRule>
  </conditionalFormatting>
  <conditionalFormatting sqref="E1630:E1649 E1651:E1676 E1686:E1700">
    <cfRule type="expression" dxfId="4" priority="7083">
      <formula>AND(NOT(HasFormula(#REF!)),#REF!&lt;&gt;"")</formula>
    </cfRule>
  </conditionalFormatting>
  <conditionalFormatting sqref="H1630:H1649 H1651:H1700">
    <cfRule type="expression" dxfId="4" priority="7080">
      <formula>AND(NOT(HasFormula(#REF!)),#REF!&lt;&gt;"")</formula>
    </cfRule>
    <cfRule type="expression" dxfId="3" priority="7081">
      <formula>AND(NOT(HasFormula(XFD1630)),XFD1630&lt;&gt;"")</formula>
    </cfRule>
  </conditionalFormatting>
  <conditionalFormatting sqref="I1630:L1649 I1651:L1676 I1686:L1700">
    <cfRule type="expression" dxfId="4" priority="7084">
      <formula>AND(NOT(HasFormula(#REF!)),#REF!&lt;&gt;"")</formula>
    </cfRule>
    <cfRule type="expression" dxfId="3" priority="7085">
      <formula>AND(NOT(HasFormula(A1630)),A1630&lt;&gt;"")</formula>
    </cfRule>
  </conditionalFormatting>
  <conditionalFormatting sqref="M1635:O1635 O1636:O1649 O1651:O1664 O1686:O1700">
    <cfRule type="containsText" dxfId="1" priority="177" operator="between" text="送货车型9.6米">
      <formula>NOT(ISERROR(SEARCH("送货车型9.6米",M1635)))</formula>
    </cfRule>
  </conditionalFormatting>
  <conditionalFormatting sqref="I1702:L1706">
    <cfRule type="expression" dxfId="4" priority="7090">
      <formula>AND(NOT(HasFormula(#REF!)),#REF!&lt;&gt;"")</formula>
    </cfRule>
    <cfRule type="expression" dxfId="3" priority="7091">
      <formula>AND(NOT(HasFormula(A1702)),A1702&lt;&gt;"")</formula>
    </cfRule>
  </conditionalFormatting>
  <conditionalFormatting sqref="I1708:L1740">
    <cfRule type="expression" dxfId="4" priority="7096">
      <formula>AND(NOT(HasFormula(#REF!)),#REF!&lt;&gt;"")</formula>
    </cfRule>
    <cfRule type="expression" dxfId="3" priority="7097">
      <formula>AND(NOT(HasFormula(A1708)),A1708&lt;&gt;"")</formula>
    </cfRule>
  </conditionalFormatting>
  <conditionalFormatting sqref="D1758 D1761">
    <cfRule type="expression" dxfId="4" priority="7106">
      <formula>AND(NOT(HasFormula(#REF!)),#REF!&lt;&gt;"")</formula>
    </cfRule>
  </conditionalFormatting>
  <conditionalFormatting sqref="E1758 E1761">
    <cfRule type="expression" dxfId="4" priority="7107">
      <formula>AND(NOT(HasFormula(#REF!)),#REF!&lt;&gt;"")</formula>
    </cfRule>
  </conditionalFormatting>
  <conditionalFormatting sqref="I1758:L1758 I1761:L1761 L1762:L1769">
    <cfRule type="expression" dxfId="4" priority="7108">
      <formula>AND(NOT(HasFormula(#REF!)),#REF!&lt;&gt;"")</formula>
    </cfRule>
    <cfRule type="expression" dxfId="3" priority="7109">
      <formula>AND(NOT(HasFormula(A1758)),A1758&lt;&gt;"")</formula>
    </cfRule>
  </conditionalFormatting>
  <conditionalFormatting sqref="I1762:K1769">
    <cfRule type="expression" dxfId="4" priority="7102">
      <formula>AND(NOT(HasFormula(#REF!)),#REF!&lt;&gt;"")</formula>
    </cfRule>
    <cfRule type="expression" dxfId="3" priority="7103">
      <formula>AND(NOT(HasFormula(A1762)),A1762&lt;&gt;"")</formula>
    </cfRule>
  </conditionalFormatting>
  <conditionalFormatting sqref="D1881:E1882">
    <cfRule type="expression" dxfId="3" priority="116">
      <formula>AND(NOT(HasFormula(XEZ1881)),XEZ1881&lt;&gt;"")</formula>
    </cfRule>
  </conditionalFormatting>
  <conditionalFormatting sqref="I1881:L1882">
    <cfRule type="expression" dxfId="3" priority="122">
      <formula>AND(NOT(HasFormula(A1881)),A1881&lt;&gt;"")</formula>
    </cfRule>
    <cfRule type="expression" dxfId="4" priority="121">
      <formula>AND(NOT(HasFormula(E1882)),E1882&lt;&gt;"")</formula>
    </cfRule>
  </conditionalFormatting>
  <conditionalFormatting sqref="L1881:O1882">
    <cfRule type="containsText" dxfId="1" priority="112" operator="between" text="送货车型9.6米">
      <formula>NOT(ISERROR(SEARCH("送货车型9.6米",L1881)))</formula>
    </cfRule>
  </conditionalFormatting>
  <conditionalFormatting sqref="C1908:C1935 C1940:C1961">
    <cfRule type="timePeriod" dxfId="7" priority="68" timePeriod="yesterday">
      <formula>FLOOR(C1908,1)=TODAY()-1</formula>
    </cfRule>
  </conditionalFormatting>
  <conditionalFormatting sqref="L1908 N1908:O1908">
    <cfRule type="containsText" dxfId="1" priority="45" operator="between" text="送货车型9.6米">
      <formula>NOT(ISERROR(SEARCH("送货车型9.6米",L1908)))</formula>
    </cfRule>
  </conditionalFormatting>
  <conditionalFormatting sqref="L1909 N1909:O1909">
    <cfRule type="containsText" dxfId="1" priority="44" operator="between" text="送货车型9.6米">
      <formula>NOT(ISERROR(SEARCH("送货车型9.6米",L1909)))</formula>
    </cfRule>
  </conditionalFormatting>
  <conditionalFormatting sqref="L1910 N1910:O1910">
    <cfRule type="containsText" dxfId="1" priority="43" operator="between" text="送货车型9.6米">
      <formula>NOT(ISERROR(SEARCH("送货车型9.6米",L1910)))</formula>
    </cfRule>
  </conditionalFormatting>
  <conditionalFormatting sqref="L1911 N1911:O1911">
    <cfRule type="containsText" dxfId="1" priority="42" operator="between" text="送货车型9.6米">
      <formula>NOT(ISERROR(SEARCH("送货车型9.6米",L1911)))</formula>
    </cfRule>
  </conditionalFormatting>
  <conditionalFormatting sqref="L1912 N1912:O1912">
    <cfRule type="containsText" dxfId="1" priority="41" operator="between" text="送货车型9.6米">
      <formula>NOT(ISERROR(SEARCH("送货车型9.6米",L1912)))</formula>
    </cfRule>
  </conditionalFormatting>
  <conditionalFormatting sqref="L1913 N1913:O1913">
    <cfRule type="containsText" dxfId="1" priority="40" operator="between" text="送货车型9.6米">
      <formula>NOT(ISERROR(SEARCH("送货车型9.6米",L1913)))</formula>
    </cfRule>
  </conditionalFormatting>
  <conditionalFormatting sqref="L1914 N1914:O1914">
    <cfRule type="containsText" dxfId="1" priority="39" operator="between" text="送货车型9.6米">
      <formula>NOT(ISERROR(SEARCH("送货车型9.6米",L1914)))</formula>
    </cfRule>
  </conditionalFormatting>
  <conditionalFormatting sqref="L1915 N1915:O1915">
    <cfRule type="containsText" dxfId="1" priority="38" operator="between" text="送货车型9.6米">
      <formula>NOT(ISERROR(SEARCH("送货车型9.6米",L1915)))</formula>
    </cfRule>
  </conditionalFormatting>
  <conditionalFormatting sqref="L1916 N1916:O1916">
    <cfRule type="containsText" dxfId="1" priority="37" operator="between" text="送货车型9.6米">
      <formula>NOT(ISERROR(SEARCH("送货车型9.6米",L1916)))</formula>
    </cfRule>
  </conditionalFormatting>
  <conditionalFormatting sqref="L1917 N1917:O1917">
    <cfRule type="containsText" dxfId="1" priority="36" operator="between" text="送货车型9.6米">
      <formula>NOT(ISERROR(SEARCH("送货车型9.6米",L1917)))</formula>
    </cfRule>
  </conditionalFormatting>
  <conditionalFormatting sqref="L1918 N1918:O1918">
    <cfRule type="containsText" dxfId="1" priority="35" operator="between" text="送货车型9.6米">
      <formula>NOT(ISERROR(SEARCH("送货车型9.6米",L1918)))</formula>
    </cfRule>
  </conditionalFormatting>
  <conditionalFormatting sqref="D1919:D1935 D1940:D1961">
    <cfRule type="expression" dxfId="2" priority="71">
      <formula>AND(NOT(_xlfn.ISFORMULA(D1919)),D1919&lt;&gt;"")</formula>
    </cfRule>
  </conditionalFormatting>
  <conditionalFormatting sqref="D1919:E1935 D1940:E1961">
    <cfRule type="expression" dxfId="3" priority="74">
      <formula>AND(NOT(HasFormula(XEZ1919)),XEZ1919&lt;&gt;"")</formula>
    </cfRule>
  </conditionalFormatting>
  <conditionalFormatting sqref="J1919:L1921 I1922:L1924">
    <cfRule type="expression" dxfId="3" priority="80">
      <formula>AND(NOT(HasFormula(A1919)),A1919&lt;&gt;"")</formula>
    </cfRule>
    <cfRule type="expression" dxfId="4" priority="79">
      <formula>AND(NOT(HasFormula(E1920)),E1920&lt;&gt;"")</formula>
    </cfRule>
  </conditionalFormatting>
  <conditionalFormatting sqref="L1919:L1961 N1919:O1935 O1936:O1986 N1940:N1966">
    <cfRule type="containsText" dxfId="1" priority="70" operator="between" text="送货车型9.6米">
      <formula>NOT(ISERROR(SEARCH("送货车型9.6米",L1919)))</formula>
    </cfRule>
  </conditionalFormatting>
  <conditionalFormatting sqref="D1925:D1935 D1940:D1961">
    <cfRule type="expression" dxfId="4" priority="84">
      <formula>AND(NOT(HasFormula(#REF!)),#REF!&lt;&gt;"")</formula>
    </cfRule>
  </conditionalFormatting>
  <conditionalFormatting sqref="E1925:E1935 E1940:E1961">
    <cfRule type="expression" dxfId="4" priority="85">
      <formula>AND(NOT(HasFormula(#REF!)),#REF!&lt;&gt;"")</formula>
    </cfRule>
  </conditionalFormatting>
  <conditionalFormatting sqref="I1925:L1961">
    <cfRule type="expression" dxfId="3" priority="87">
      <formula>AND(NOT(HasFormula(A1925)),A1925&lt;&gt;"")</formula>
    </cfRule>
    <cfRule type="expression" dxfId="4" priority="86">
      <formula>AND(NOT(HasFormula(#REF!)),#REF!&lt;&gt;"")</formula>
    </cfRule>
  </conditionalFormatting>
  <conditionalFormatting sqref="M1926:M1935 M1940:M1966">
    <cfRule type="containsText" dxfId="1" priority="69" operator="between" text="送货车型9.6米">
      <formula>NOT(ISERROR(SEARCH("送货车型9.6米",M1926)))</formula>
    </cfRule>
  </conditionalFormatting>
  <conditionalFormatting sqref="D1048438:E1048576">
    <cfRule type="expression" dxfId="4" priority="6947">
      <formula>AND(NOT(HasFormula(XFD1)),XFD1&lt;&gt;"")</formula>
    </cfRule>
    <cfRule type="expression" dxfId="3" priority="6948">
      <formula>AND(NOT(HasFormula(XEZ1048438)),XEZ1048438&lt;&gt;"")</formula>
    </cfRule>
  </conditionalFormatting>
  <conditionalFormatting sqref="I1048444:L1048576">
    <cfRule type="expression" dxfId="4" priority="7049">
      <formula>AND(NOT(HasFormula(E1)),E1&lt;&gt;"")</formula>
    </cfRule>
    <cfRule type="expression" dxfId="3" priority="7050">
      <formula>AND(NOT(HasFormula(A1048444)),A1048444&lt;&gt;"")</formula>
    </cfRule>
  </conditionalFormatting>
  <dataValidations count="1">
    <dataValidation showInputMessage="1" showErrorMessage="1" sqref="J1 J72 J177 J178 J179 J185 J186 J187 J192 J196 J197 J198 J233 J262 J286 J345 J424 J462 J581 J584 J588 J606 J607 J693 J738 J784 J791 J799 J816 J857 J860 J879 J880 J881 J882 J883 J916 J996 J997 J998 J999 J1000 J1001 J1002 J1003 J1004 J1005 J1006 J1095 J1096 J1100 J1101 J1102 J1202 J1220 J1225 J1234 J1239 J1242 J1276 J1303 J1402 J1419 J1420 J1421 J1498 J1499 J1520 J1569 J1609 J1648 J1649 J1650 J1651 J1707 J1751 J1758 J1845 J1897 J1908 J1909 J1910 J1911 J1912 J1913 J1914 J1915 J1916 J1917 J1918 J1965 J2:J6 J7:J8 J9:J13 J14:J16 J17:J48 J49:J59 J60:J66 J67:J71 J73:J83 J84:J87 J88:J91 J92:J106 J107:J116 J117:J119 J120:J121 J122:J124 J125:J128 J129:J132 J133:J134 J135:J140 J141:J143 J144:J165 J166:J167 J168:J172 J173:J174 J175:J176 J180:J184 J188:J191 J193:J195 J199:J200 J201:J203 J204:J214 J215:J218 J219:J221 J222:J224 J225:J227 J228:J232 J234:J237 J238:J239 J240:J248 J249:J255 J256:J258 J259:J261 J263:J264 J265:J266 J267:J268 J269:J272 J273:J277 J278:J282 J283:J285 J287:J288 J289:J293 J294:J297 J298:J301 J302:J305 J306:J308 J309:J316 J317:J326 J327:J330 J331:J335 J336:J344 J346:J349 J350:J351 J352:J355 J356:J366 J367:J382 J383:J394 J395:J397 J398:J401 J402:J404 J405:J407 J408:J409 J410:J411 J412:J416 J417:J423 J425:J456 J457:J461 J463:J465 J466:J491 J492:J507 J508:J514 J515:J519 J520:J523 J524:J551 J552:J557 J558:J563 J564:J568 J569:J572 J573:J580 J582:J583 J585:J587 J589:J593 J594:J603 J604:J605 J613:J623 J624:J625 J626:J635 J636:J637 J638:J640 J641:J673 J674:J679 J680:J684 J685:J692 J694:J700 J701:J707 J708:J711 J712:J717 J718:J724 J725:J731 J732:J737 J739:J744 J745:J750 J751:J753 J754:J760 J761:J765 J766:J772 J773:J783 J785:J786 J787:J788 J789:J790 J792:J794 J795:J796 J797:J798 J800:J803 J804:J811 J812:J815 J817:J818 J819:J823 J824:J825 J826:J833 J834:J845 J846:J849 J850:J854 J855:J856 J858:J859 J861:J863 J864:J865 J866:J867 J868:J878 J884:J885 J886:J892 J893:J899 J900:J903 J904:J906 J907:J909 J910:J915 J917:J921 J922:J927 J928:J949 J950:J951 J952:J993 J994:J995 J1007:J1009 J1010:J1011 J1012:J1015 J1016:J1019 J1020:J1022 J1023:J1026 J1027:J1030 J1031:J1032 J1033:J1039 J1040:J1043 J1044:J1048 J1049:J1052 J1053:J1054 J1055:J1057 J1058:J1060 J1061:J1064 J1065:J1068 J1069:J1071 J1072:J1073 J1074:J1078 J1079:J1088 J1089:J1092 J1093:J1094 J1097:J1099 J1103:J1107 J1108:J1114 J1115:J1117 J1118:J1121 J1122:J1126 J1127:J1130 J1131:J1132 J1133:J1137 J1138:J1159 J1160:J1161 J1162:J1168 J1169:J1178 J1179:J1192 J1193:J1199 J1200:J1201 J1203:J1206 J1207:J1208 J1209:J1219 J1221:J1224 J1226:J1233 J1235:J1238 J1240:J1241 J1243:J1245 J1246:J1251 J1252:J1253 J1254:J1256 J1257:J1258 J1259:J1260 J1261:J1264 J1265:J1266 J1267:J1268 J1269:J1270 J1271:J1275 J1277:J1285 J1286:J1292 J1293:J1294 J1295:J1296 J1297:J1298 J1299:J1302 J1304:J1309 J1310:J1311 J1312:J1315 J1316:J1334 J1335:J1345 J1346:J1347 J1348:J1354 J1355:J1358 J1359:J1360 J1361:J1365 J1366:J1377 J1378:J1396 J1397:J1401 J1403:J1404 J1405:J1406 J1407:J1412 J1413:J1418 J1422:J1428 J1429:J1431 J1432:J1433 J1434:J1435 J1436:J1461 J1462:J1465 J1466:J1468 J1469:J1471 J1472:J1487 J1488:J1497 J1500:J1501 J1502:J1503 J1504:J1505 J1506:J1513 J1514:J1519 J1521:J1524 J1525:J1563 J1564:J1565 J1566:J1568 J1570:J1585 J1586:J1588 J1589:J1590 J1591:J1597 J1598:J1600 J1601:J1604 J1605:J1608 J1610:J1612 J1613:J1621 J1622:J1625 J1626:J1629 J1630:J1634 J1635:J1636 J1637:J1642 J1643:J1644 J1645:J1647 J1652:J1653 J1654:J1656 J1657:J1663 J1664:J1688 J1689:J1700 J1701:J1702 J1703:J1706 J1708:J1717 J1718:J1728 J1729:J1740 J1741:J1750 J1752:J1757 J1759:J1761 J1762:J1765 J1766:J1769 J1770:J1779 J1780:J1782 J1783:J1789 J1790:J1797 J1798:J1809 J1810:J1811 J1812:J1832 J1833:J1841 J1842:J1844 J1846:J1854 J1855:J1866 J1867:J1869 J1870:J1880 J1881:J1882 J1883:J1889 J1890:J1896 J1898:J1899 J1900:J1907 J1919:J1924 J1925:J1934 J1935:J1939 J1940:J1942 J1943:J1952 J1953:J1961 J1962:J1964 J1966:J1967 J1968:J1976 J1977:J1986 J1987:J1988 J1989:J2009 J2010:J2022 J2023:J2028 J2029:J2038 J2039:J2041 J2042:J2045 J2046:J2052 J2053:J1048576"/>
  </dataValidations>
  <pageMargins left="0.75" right="0.75" top="1" bottom="1" header="0.5" footer="0.5"/>
  <pageSetup paperSize="9" fitToHeight="0"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34">
    <tabColor rgb="FFD94C31"/>
    <pageSetUpPr autoPageBreaks="0"/>
  </sheetPr>
  <dimension ref="A1:M143"/>
  <sheetViews>
    <sheetView topLeftCell="A97" workbookViewId="0">
      <pane xSplit="2" topLeftCell="E1" activePane="topRight" state="frozen"/>
      <selection/>
      <selection pane="topRight" activeCell="E125" sqref="E125"/>
    </sheetView>
  </sheetViews>
  <sheetFormatPr defaultColWidth="9" defaultRowHeight="13.5"/>
  <cols>
    <col min="1" max="1" width="16.25" style="15" customWidth="1"/>
    <col min="2" max="2" width="8.875" style="15" customWidth="1"/>
    <col min="3" max="3" width="7.25" style="16" customWidth="1"/>
    <col min="4" max="4" width="41.625" style="17" customWidth="1"/>
    <col min="5" max="5" width="52.125" style="15" customWidth="1"/>
    <col min="6" max="6" width="26" style="15" customWidth="1"/>
    <col min="7" max="7" width="74.625" style="15" customWidth="1"/>
    <col min="8" max="8" width="8.25" style="15" customWidth="1"/>
    <col min="9" max="9" width="10.875" style="15" customWidth="1"/>
    <col min="10" max="10" width="31" style="18" customWidth="1"/>
    <col min="11" max="11" width="26.5" style="19" customWidth="1"/>
    <col min="12" max="12" width="14.75" style="19" hidden="1" customWidth="1"/>
    <col min="13" max="13" width="67.625" style="19" customWidth="1"/>
  </cols>
  <sheetData>
    <row r="1" ht="14.25" customHeight="1" spans="1:13">
      <c r="A1" s="20" t="s">
        <v>4</v>
      </c>
      <c r="B1" s="20" t="s">
        <v>3</v>
      </c>
      <c r="C1" s="21"/>
      <c r="D1" s="22" t="s">
        <v>16</v>
      </c>
      <c r="E1" s="23" t="s">
        <v>185</v>
      </c>
      <c r="F1" s="23" t="s">
        <v>186</v>
      </c>
      <c r="G1" s="23" t="s">
        <v>7</v>
      </c>
      <c r="H1" s="23" t="s">
        <v>8</v>
      </c>
      <c r="I1" s="23" t="s">
        <v>9</v>
      </c>
      <c r="J1" s="23" t="s">
        <v>187</v>
      </c>
      <c r="K1" s="20" t="s">
        <v>2</v>
      </c>
      <c r="L1" s="35" t="s">
        <v>188</v>
      </c>
      <c r="M1" s="20" t="s">
        <v>15</v>
      </c>
    </row>
    <row r="2" spans="1:13">
      <c r="A2" s="24" t="s">
        <v>57</v>
      </c>
      <c r="B2" s="24" t="s">
        <v>189</v>
      </c>
      <c r="C2" s="25"/>
      <c r="D2" s="26" t="s">
        <v>190</v>
      </c>
      <c r="E2" s="27" t="s">
        <v>190</v>
      </c>
      <c r="F2" s="28" t="s">
        <v>191</v>
      </c>
      <c r="G2" s="28" t="s">
        <v>192</v>
      </c>
      <c r="H2" s="28" t="s">
        <v>193</v>
      </c>
      <c r="I2" s="28">
        <v>18980927613</v>
      </c>
      <c r="J2" s="33" t="s">
        <v>194</v>
      </c>
      <c r="K2" s="36"/>
      <c r="L2" s="35"/>
      <c r="M2" s="35"/>
    </row>
    <row r="3" spans="1:13">
      <c r="A3" s="24" t="s">
        <v>53</v>
      </c>
      <c r="B3" s="24" t="s">
        <v>189</v>
      </c>
      <c r="C3" s="25"/>
      <c r="D3" s="26" t="s">
        <v>195</v>
      </c>
      <c r="E3" s="27" t="s">
        <v>195</v>
      </c>
      <c r="F3" s="28" t="s">
        <v>196</v>
      </c>
      <c r="G3" s="28" t="s">
        <v>197</v>
      </c>
      <c r="H3" s="28" t="s">
        <v>198</v>
      </c>
      <c r="I3" s="28">
        <v>18308463588</v>
      </c>
      <c r="J3" s="33" t="s">
        <v>199</v>
      </c>
      <c r="K3" s="36"/>
      <c r="L3" s="35"/>
      <c r="M3" s="35"/>
    </row>
    <row r="4" spans="1:13">
      <c r="A4" s="24" t="s">
        <v>51</v>
      </c>
      <c r="B4" s="24" t="s">
        <v>189</v>
      </c>
      <c r="C4" s="25"/>
      <c r="D4" s="26" t="s">
        <v>200</v>
      </c>
      <c r="E4" s="27" t="s">
        <v>200</v>
      </c>
      <c r="F4" s="28" t="s">
        <v>201</v>
      </c>
      <c r="G4" s="29" t="s">
        <v>202</v>
      </c>
      <c r="H4" s="28" t="s">
        <v>203</v>
      </c>
      <c r="I4" s="28">
        <v>18683358310</v>
      </c>
      <c r="J4" s="33" t="s">
        <v>204</v>
      </c>
      <c r="K4" s="36"/>
      <c r="L4" s="35"/>
      <c r="M4" s="35"/>
    </row>
    <row r="5" spans="1:13">
      <c r="A5" s="24" t="s">
        <v>61</v>
      </c>
      <c r="B5" s="24" t="s">
        <v>189</v>
      </c>
      <c r="C5" s="25"/>
      <c r="D5" s="26" t="s">
        <v>44</v>
      </c>
      <c r="E5" s="27" t="s">
        <v>44</v>
      </c>
      <c r="F5" s="28" t="s">
        <v>205</v>
      </c>
      <c r="G5" s="28" t="s">
        <v>206</v>
      </c>
      <c r="H5" s="28" t="s">
        <v>207</v>
      </c>
      <c r="I5" s="28">
        <v>18384145895</v>
      </c>
      <c r="J5" s="33" t="s">
        <v>208</v>
      </c>
      <c r="K5" s="37" t="s">
        <v>209</v>
      </c>
      <c r="L5" s="35"/>
      <c r="M5" s="27" t="s">
        <v>210</v>
      </c>
    </row>
    <row r="6" spans="1:13">
      <c r="A6" s="28"/>
      <c r="B6" s="28"/>
      <c r="C6" s="25"/>
      <c r="D6" s="26" t="s">
        <v>81</v>
      </c>
      <c r="E6" s="27" t="s">
        <v>81</v>
      </c>
      <c r="F6" s="28" t="s">
        <v>211</v>
      </c>
      <c r="G6" s="28" t="s">
        <v>212</v>
      </c>
      <c r="H6" s="28" t="s">
        <v>213</v>
      </c>
      <c r="I6" s="28">
        <v>15884666220</v>
      </c>
      <c r="J6" s="33" t="s">
        <v>214</v>
      </c>
      <c r="K6" s="37" t="s">
        <v>215</v>
      </c>
      <c r="L6" s="35"/>
      <c r="M6" s="27" t="s">
        <v>216</v>
      </c>
    </row>
    <row r="7" spans="1:13">
      <c r="A7" s="24" t="s">
        <v>49</v>
      </c>
      <c r="B7" s="24" t="s">
        <v>119</v>
      </c>
      <c r="C7" s="25"/>
      <c r="D7" s="26" t="s">
        <v>217</v>
      </c>
      <c r="E7" s="27" t="s">
        <v>217</v>
      </c>
      <c r="F7" s="28" t="s">
        <v>218</v>
      </c>
      <c r="G7" s="28" t="s">
        <v>219</v>
      </c>
      <c r="H7" s="28" t="s">
        <v>220</v>
      </c>
      <c r="I7" s="28">
        <v>18180498749</v>
      </c>
      <c r="J7" s="33" t="s">
        <v>221</v>
      </c>
      <c r="K7" s="38" t="s">
        <v>222</v>
      </c>
      <c r="L7" s="35"/>
      <c r="M7" s="35"/>
    </row>
    <row r="8" spans="1:13">
      <c r="A8" s="24" t="s">
        <v>40</v>
      </c>
      <c r="B8" s="24" t="s">
        <v>119</v>
      </c>
      <c r="C8" s="25"/>
      <c r="D8" s="26" t="s">
        <v>92</v>
      </c>
      <c r="E8" s="27" t="s">
        <v>92</v>
      </c>
      <c r="F8" s="28" t="s">
        <v>223</v>
      </c>
      <c r="G8" s="28" t="s">
        <v>224</v>
      </c>
      <c r="H8" s="28" t="s">
        <v>225</v>
      </c>
      <c r="I8" s="28">
        <v>13458642015</v>
      </c>
      <c r="J8" s="33" t="s">
        <v>226</v>
      </c>
      <c r="K8" s="37" t="s">
        <v>227</v>
      </c>
      <c r="L8" s="35"/>
      <c r="M8" s="27" t="s">
        <v>228</v>
      </c>
    </row>
    <row r="9" spans="1:13">
      <c r="A9" s="24" t="s">
        <v>41</v>
      </c>
      <c r="B9" s="24" t="s">
        <v>119</v>
      </c>
      <c r="C9" s="25"/>
      <c r="D9" s="26" t="s">
        <v>229</v>
      </c>
      <c r="E9" s="30" t="s">
        <v>48</v>
      </c>
      <c r="F9" s="28" t="s">
        <v>223</v>
      </c>
      <c r="G9" s="28" t="str">
        <f>"("&amp;(E9)&amp;")"&amp;"成都市简阳市白金山水库"</f>
        <v>(华西颐海-科创农业生态谷-1号钢筋房)成都市简阳市白金山水库</v>
      </c>
      <c r="H9" s="28" t="s">
        <v>225</v>
      </c>
      <c r="I9" s="28">
        <v>13458642015</v>
      </c>
      <c r="J9" s="33" t="s">
        <v>226</v>
      </c>
      <c r="K9" s="37" t="s">
        <v>230</v>
      </c>
      <c r="L9" s="35"/>
      <c r="M9" s="27" t="s">
        <v>231</v>
      </c>
    </row>
    <row r="10" spans="1:13">
      <c r="A10" s="24" t="s">
        <v>26</v>
      </c>
      <c r="B10" s="24" t="s">
        <v>119</v>
      </c>
      <c r="C10" s="25"/>
      <c r="D10" s="26" t="s">
        <v>229</v>
      </c>
      <c r="E10" s="30" t="s">
        <v>232</v>
      </c>
      <c r="F10" s="28" t="s">
        <v>223</v>
      </c>
      <c r="G10" s="28" t="str">
        <f>"("&amp;(E10)&amp;")"&amp;"成都市简阳市白金山水库"</f>
        <v>(华西颐海-科创农业生态谷-2号钢筋房)成都市简阳市白金山水库</v>
      </c>
      <c r="H10" s="28" t="s">
        <v>225</v>
      </c>
      <c r="I10" s="28">
        <v>13458642015</v>
      </c>
      <c r="J10" s="33" t="s">
        <v>226</v>
      </c>
      <c r="K10" s="37" t="s">
        <v>230</v>
      </c>
      <c r="L10" s="35"/>
      <c r="M10" s="27" t="s">
        <v>231</v>
      </c>
    </row>
    <row r="11" spans="1:13">
      <c r="A11" s="24" t="s">
        <v>233</v>
      </c>
      <c r="B11" s="24" t="s">
        <v>119</v>
      </c>
      <c r="C11" s="25"/>
      <c r="D11" s="26" t="s">
        <v>234</v>
      </c>
      <c r="E11" s="27" t="s">
        <v>234</v>
      </c>
      <c r="F11" s="28" t="s">
        <v>235</v>
      </c>
      <c r="G11" s="28" t="s">
        <v>236</v>
      </c>
      <c r="H11" s="28" t="s">
        <v>237</v>
      </c>
      <c r="I11" s="28">
        <v>18683201292</v>
      </c>
      <c r="J11" s="33" t="s">
        <v>208</v>
      </c>
      <c r="K11" s="37" t="s">
        <v>238</v>
      </c>
      <c r="L11" s="35"/>
      <c r="M11" s="27" t="s">
        <v>239</v>
      </c>
    </row>
    <row r="12" spans="1:13">
      <c r="A12" s="28"/>
      <c r="B12" s="28"/>
      <c r="C12" s="25"/>
      <c r="D12" s="26" t="s">
        <v>240</v>
      </c>
      <c r="E12" s="27" t="s">
        <v>240</v>
      </c>
      <c r="F12" s="28" t="s">
        <v>241</v>
      </c>
      <c r="G12" s="28" t="s">
        <v>242</v>
      </c>
      <c r="H12" s="28" t="s">
        <v>243</v>
      </c>
      <c r="I12" s="28">
        <v>19982812229</v>
      </c>
      <c r="J12" s="33"/>
      <c r="K12" s="37" t="s">
        <v>244</v>
      </c>
      <c r="L12" s="35"/>
      <c r="M12" s="27"/>
    </row>
    <row r="13" spans="1:13">
      <c r="A13" s="24" t="s">
        <v>245</v>
      </c>
      <c r="B13" s="24" t="s">
        <v>116</v>
      </c>
      <c r="C13" s="25"/>
      <c r="D13" s="26" t="s">
        <v>145</v>
      </c>
      <c r="E13" s="27" t="s">
        <v>145</v>
      </c>
      <c r="F13" s="28" t="s">
        <v>246</v>
      </c>
      <c r="G13" s="28" t="s">
        <v>247</v>
      </c>
      <c r="H13" s="28" t="s">
        <v>248</v>
      </c>
      <c r="I13" s="28">
        <v>15528785906</v>
      </c>
      <c r="J13" s="33" t="s">
        <v>249</v>
      </c>
      <c r="K13" s="37" t="s">
        <v>250</v>
      </c>
      <c r="L13" s="35"/>
      <c r="M13" s="27"/>
    </row>
    <row r="14" spans="1:13">
      <c r="A14" s="24" t="s">
        <v>27</v>
      </c>
      <c r="B14" s="24" t="s">
        <v>116</v>
      </c>
      <c r="C14" s="25"/>
      <c r="D14" s="26" t="s">
        <v>251</v>
      </c>
      <c r="E14" s="27" t="s">
        <v>47</v>
      </c>
      <c r="F14" s="28" t="s">
        <v>252</v>
      </c>
      <c r="G14" s="28" t="s">
        <v>253</v>
      </c>
      <c r="H14" s="31" t="s">
        <v>254</v>
      </c>
      <c r="I14" s="28">
        <v>15108211617</v>
      </c>
      <c r="J14" s="33" t="s">
        <v>255</v>
      </c>
      <c r="K14" s="37" t="s">
        <v>256</v>
      </c>
      <c r="L14" s="35"/>
      <c r="M14" s="27" t="s">
        <v>257</v>
      </c>
    </row>
    <row r="15" spans="1:13">
      <c r="A15" s="24" t="s">
        <v>19</v>
      </c>
      <c r="B15" s="24" t="s">
        <v>116</v>
      </c>
      <c r="C15" s="25"/>
      <c r="D15" s="26" t="s">
        <v>251</v>
      </c>
      <c r="E15" s="27" t="s">
        <v>68</v>
      </c>
      <c r="F15" s="28" t="s">
        <v>252</v>
      </c>
      <c r="G15" s="28" t="s">
        <v>258</v>
      </c>
      <c r="H15" s="31" t="s">
        <v>259</v>
      </c>
      <c r="I15" s="28">
        <v>18381899787</v>
      </c>
      <c r="J15" s="33" t="s">
        <v>255</v>
      </c>
      <c r="K15" s="37" t="s">
        <v>256</v>
      </c>
      <c r="L15" s="35"/>
      <c r="M15" s="27" t="s">
        <v>257</v>
      </c>
    </row>
    <row r="16" spans="1:13">
      <c r="A16" s="24" t="s">
        <v>32</v>
      </c>
      <c r="B16" s="24" t="s">
        <v>116</v>
      </c>
      <c r="C16" s="25"/>
      <c r="D16" s="26" t="s">
        <v>251</v>
      </c>
      <c r="E16" s="27" t="s">
        <v>156</v>
      </c>
      <c r="F16" s="28" t="s">
        <v>252</v>
      </c>
      <c r="G16" s="28" t="s">
        <v>260</v>
      </c>
      <c r="H16" s="31" t="s">
        <v>259</v>
      </c>
      <c r="I16" s="28">
        <v>18381899787</v>
      </c>
      <c r="J16" s="33" t="s">
        <v>255</v>
      </c>
      <c r="K16" s="37" t="s">
        <v>256</v>
      </c>
      <c r="L16" s="35"/>
      <c r="M16" s="27" t="s">
        <v>257</v>
      </c>
    </row>
    <row r="17" spans="1:13">
      <c r="A17" s="24" t="s">
        <v>30</v>
      </c>
      <c r="B17" s="24" t="s">
        <v>116</v>
      </c>
      <c r="C17" s="25"/>
      <c r="D17" s="26" t="s">
        <v>251</v>
      </c>
      <c r="E17" s="27" t="s">
        <v>159</v>
      </c>
      <c r="F17" s="28" t="s">
        <v>252</v>
      </c>
      <c r="G17" s="28" t="s">
        <v>261</v>
      </c>
      <c r="H17" s="31" t="s">
        <v>254</v>
      </c>
      <c r="I17" s="28">
        <v>15108211617</v>
      </c>
      <c r="J17" s="33" t="s">
        <v>255</v>
      </c>
      <c r="K17" s="37" t="s">
        <v>256</v>
      </c>
      <c r="L17" s="35"/>
      <c r="M17" s="27" t="s">
        <v>257</v>
      </c>
    </row>
    <row r="18" spans="1:13">
      <c r="A18" s="24" t="s">
        <v>33</v>
      </c>
      <c r="B18" s="24" t="s">
        <v>116</v>
      </c>
      <c r="C18" s="25"/>
      <c r="D18" s="26" t="s">
        <v>251</v>
      </c>
      <c r="E18" s="27" t="s">
        <v>69</v>
      </c>
      <c r="F18" s="28" t="s">
        <v>252</v>
      </c>
      <c r="G18" s="28" t="s">
        <v>262</v>
      </c>
      <c r="H18" s="31" t="s">
        <v>263</v>
      </c>
      <c r="I18" s="28">
        <v>18381904567</v>
      </c>
      <c r="J18" s="33" t="s">
        <v>255</v>
      </c>
      <c r="K18" s="37" t="s">
        <v>256</v>
      </c>
      <c r="L18" s="35"/>
      <c r="M18" s="27" t="s">
        <v>257</v>
      </c>
    </row>
    <row r="19" spans="1:13">
      <c r="A19" s="24" t="s">
        <v>28</v>
      </c>
      <c r="B19" s="24" t="s">
        <v>116</v>
      </c>
      <c r="C19" s="25"/>
      <c r="D19" s="26" t="s">
        <v>251</v>
      </c>
      <c r="E19" s="27" t="s">
        <v>179</v>
      </c>
      <c r="F19" s="28" t="s">
        <v>252</v>
      </c>
      <c r="G19" s="28" t="s">
        <v>264</v>
      </c>
      <c r="H19" s="31" t="s">
        <v>263</v>
      </c>
      <c r="I19" s="28">
        <v>18381904567</v>
      </c>
      <c r="J19" s="33" t="s">
        <v>255</v>
      </c>
      <c r="K19" s="37" t="s">
        <v>256</v>
      </c>
      <c r="L19" s="35"/>
      <c r="M19" s="27" t="s">
        <v>257</v>
      </c>
    </row>
    <row r="20" ht="12.95" customHeight="1" spans="1:13">
      <c r="A20" s="24" t="s">
        <v>18</v>
      </c>
      <c r="B20" s="24" t="s">
        <v>116</v>
      </c>
      <c r="C20" s="25"/>
      <c r="D20" s="26" t="s">
        <v>251</v>
      </c>
      <c r="E20" s="27" t="s">
        <v>56</v>
      </c>
      <c r="F20" s="28" t="s">
        <v>252</v>
      </c>
      <c r="G20" s="28" t="s">
        <v>265</v>
      </c>
      <c r="H20" s="31" t="s">
        <v>263</v>
      </c>
      <c r="I20" s="28">
        <v>18381904567</v>
      </c>
      <c r="J20" s="33" t="s">
        <v>255</v>
      </c>
      <c r="K20" s="37" t="s">
        <v>256</v>
      </c>
      <c r="L20" s="35"/>
      <c r="M20" s="27" t="s">
        <v>257</v>
      </c>
    </row>
    <row r="21" ht="12.95" customHeight="1" spans="1:13">
      <c r="A21" s="24" t="s">
        <v>65</v>
      </c>
      <c r="B21" s="24" t="s">
        <v>116</v>
      </c>
      <c r="C21" s="25"/>
      <c r="D21" s="26" t="s">
        <v>251</v>
      </c>
      <c r="E21" s="27" t="s">
        <v>180</v>
      </c>
      <c r="F21" s="28" t="s">
        <v>252</v>
      </c>
      <c r="G21" s="28" t="s">
        <v>266</v>
      </c>
      <c r="H21" s="31" t="s">
        <v>263</v>
      </c>
      <c r="I21" s="28">
        <v>18381904567</v>
      </c>
      <c r="J21" s="33" t="s">
        <v>255</v>
      </c>
      <c r="K21" s="37" t="s">
        <v>256</v>
      </c>
      <c r="L21" s="35"/>
      <c r="M21" s="27" t="s">
        <v>257</v>
      </c>
    </row>
    <row r="22" ht="12.95" customHeight="1" spans="1:13">
      <c r="A22" s="24" t="s">
        <v>52</v>
      </c>
      <c r="B22" s="24" t="s">
        <v>116</v>
      </c>
      <c r="C22" s="25"/>
      <c r="D22" s="26" t="s">
        <v>251</v>
      </c>
      <c r="E22" s="27" t="s">
        <v>163</v>
      </c>
      <c r="F22" s="28" t="s">
        <v>252</v>
      </c>
      <c r="G22" s="28" t="s">
        <v>267</v>
      </c>
      <c r="H22" s="31" t="s">
        <v>263</v>
      </c>
      <c r="I22" s="28">
        <v>18381904567</v>
      </c>
      <c r="J22" s="33" t="s">
        <v>255</v>
      </c>
      <c r="K22" s="37" t="s">
        <v>256</v>
      </c>
      <c r="L22" s="35"/>
      <c r="M22" s="27" t="s">
        <v>257</v>
      </c>
    </row>
    <row r="23" ht="12.95" customHeight="1" spans="1:13">
      <c r="A23" s="24"/>
      <c r="B23" s="24"/>
      <c r="C23" s="25"/>
      <c r="D23" s="26" t="s">
        <v>251</v>
      </c>
      <c r="E23" s="27" t="s">
        <v>112</v>
      </c>
      <c r="F23" s="28" t="s">
        <v>252</v>
      </c>
      <c r="G23" s="28" t="s">
        <v>268</v>
      </c>
      <c r="H23" s="31" t="s">
        <v>263</v>
      </c>
      <c r="I23" s="28">
        <v>18381904567</v>
      </c>
      <c r="J23" s="33" t="s">
        <v>255</v>
      </c>
      <c r="K23" s="37" t="s">
        <v>256</v>
      </c>
      <c r="L23" s="35"/>
      <c r="M23" s="27" t="s">
        <v>257</v>
      </c>
    </row>
    <row r="24" spans="1:13">
      <c r="A24" s="24" t="s">
        <v>111</v>
      </c>
      <c r="B24" s="24" t="s">
        <v>116</v>
      </c>
      <c r="C24" s="25"/>
      <c r="D24" s="26" t="s">
        <v>251</v>
      </c>
      <c r="E24" s="27" t="s">
        <v>147</v>
      </c>
      <c r="F24" s="28" t="s">
        <v>252</v>
      </c>
      <c r="G24" s="28" t="s">
        <v>269</v>
      </c>
      <c r="H24" s="31" t="s">
        <v>263</v>
      </c>
      <c r="I24" s="28">
        <v>18381904567</v>
      </c>
      <c r="J24" s="33" t="s">
        <v>255</v>
      </c>
      <c r="K24" s="37" t="s">
        <v>256</v>
      </c>
      <c r="L24" s="35"/>
      <c r="M24" s="27" t="s">
        <v>257</v>
      </c>
    </row>
    <row r="25" spans="1:13">
      <c r="A25" s="24" t="s">
        <v>76</v>
      </c>
      <c r="B25" s="24" t="s">
        <v>116</v>
      </c>
      <c r="C25" s="25"/>
      <c r="D25" s="26" t="s">
        <v>270</v>
      </c>
      <c r="E25" s="27" t="s">
        <v>270</v>
      </c>
      <c r="F25" s="28" t="s">
        <v>271</v>
      </c>
      <c r="G25" s="28" t="s">
        <v>272</v>
      </c>
      <c r="H25" s="28" t="s">
        <v>273</v>
      </c>
      <c r="I25" s="28">
        <v>15283947738</v>
      </c>
      <c r="J25" s="33" t="s">
        <v>274</v>
      </c>
      <c r="K25" s="37" t="s">
        <v>275</v>
      </c>
      <c r="L25" s="35"/>
      <c r="M25" s="27" t="s">
        <v>276</v>
      </c>
    </row>
    <row r="26" spans="1:13">
      <c r="A26" s="24" t="s">
        <v>90</v>
      </c>
      <c r="B26" s="24" t="s">
        <v>116</v>
      </c>
      <c r="C26" s="25"/>
      <c r="D26" s="26" t="s">
        <v>277</v>
      </c>
      <c r="E26" s="27" t="s">
        <v>31</v>
      </c>
      <c r="F26" s="28" t="s">
        <v>252</v>
      </c>
      <c r="G26" s="28" t="s">
        <v>278</v>
      </c>
      <c r="H26" s="28" t="s">
        <v>279</v>
      </c>
      <c r="I26" s="28">
        <v>15692885305</v>
      </c>
      <c r="J26" s="33" t="s">
        <v>38</v>
      </c>
      <c r="K26" s="37" t="s">
        <v>280</v>
      </c>
      <c r="L26" s="35"/>
      <c r="M26" s="27" t="s">
        <v>281</v>
      </c>
    </row>
    <row r="27" spans="1:13">
      <c r="A27" s="24" t="s">
        <v>130</v>
      </c>
      <c r="B27" s="24" t="s">
        <v>116</v>
      </c>
      <c r="C27" s="25"/>
      <c r="D27" s="32" t="s">
        <v>282</v>
      </c>
      <c r="E27" s="27" t="s">
        <v>106</v>
      </c>
      <c r="F27" s="28" t="s">
        <v>283</v>
      </c>
      <c r="G27" s="28" t="s">
        <v>122</v>
      </c>
      <c r="H27" s="28" t="s">
        <v>123</v>
      </c>
      <c r="I27" s="28">
        <v>15228205853</v>
      </c>
      <c r="J27" s="33" t="s">
        <v>124</v>
      </c>
      <c r="K27" s="38" t="s">
        <v>121</v>
      </c>
      <c r="L27" s="35"/>
      <c r="M27" s="27" t="s">
        <v>284</v>
      </c>
    </row>
    <row r="28" spans="1:13">
      <c r="A28" s="24" t="s">
        <v>138</v>
      </c>
      <c r="B28" s="24" t="s">
        <v>116</v>
      </c>
      <c r="C28" s="25"/>
      <c r="D28" s="32" t="s">
        <v>282</v>
      </c>
      <c r="E28" s="27" t="s">
        <v>107</v>
      </c>
      <c r="F28" s="28" t="s">
        <v>283</v>
      </c>
      <c r="G28" s="28" t="str">
        <f>"("&amp;E28&amp;")"&amp;"四川省宜宾市高县月江镇高县宜宾保润汽车维修服务有限公司西南(S436西)(污水管网项目)"</f>
        <v>(五冶钢构宜宾高县月江镇建设项目-2)四川省宜宾市高县月江镇高县宜宾保润汽车维修服务有限公司西南(S436西)(污水管网项目)</v>
      </c>
      <c r="H28" s="28" t="s">
        <v>123</v>
      </c>
      <c r="I28" s="28">
        <v>15228205853</v>
      </c>
      <c r="J28" s="33" t="s">
        <v>285</v>
      </c>
      <c r="K28" s="37" t="s">
        <v>121</v>
      </c>
      <c r="L28" s="35"/>
      <c r="M28" s="27" t="s">
        <v>284</v>
      </c>
    </row>
    <row r="29" spans="1:13">
      <c r="A29" s="24" t="s">
        <v>133</v>
      </c>
      <c r="B29" s="24" t="s">
        <v>116</v>
      </c>
      <c r="C29" s="25"/>
      <c r="D29" s="32" t="s">
        <v>282</v>
      </c>
      <c r="E29" s="27" t="s">
        <v>155</v>
      </c>
      <c r="F29" s="28" t="s">
        <v>283</v>
      </c>
      <c r="G29" s="28" t="str">
        <f>"("&amp;E29&amp;")"&amp;"宜宾市高县月江镇三转湾(308亩平场项目)"</f>
        <v>(五冶钢构宜宾高县月江镇建设项目-308亩平场项目)宜宾市高县月江镇三转湾(308亩平场项目)</v>
      </c>
      <c r="H29" s="28" t="s">
        <v>123</v>
      </c>
      <c r="I29" s="28">
        <v>15228205853</v>
      </c>
      <c r="J29" s="33" t="s">
        <v>285</v>
      </c>
      <c r="K29" s="37" t="s">
        <v>121</v>
      </c>
      <c r="L29" s="35"/>
      <c r="M29" s="27" t="s">
        <v>284</v>
      </c>
    </row>
    <row r="30" spans="1:13">
      <c r="A30" s="24" t="s">
        <v>91</v>
      </c>
      <c r="B30" s="24" t="s">
        <v>116</v>
      </c>
      <c r="C30" s="25"/>
      <c r="D30" s="32" t="s">
        <v>282</v>
      </c>
      <c r="E30" s="27" t="s">
        <v>171</v>
      </c>
      <c r="F30" s="28" t="s">
        <v>283</v>
      </c>
      <c r="G30" s="28" t="str">
        <f>"("&amp;E30&amp;")"&amp;"四川省宜宾市高县高县庆符镇鹅卵新农村高县广久大道(庆符厂房项目)"</f>
        <v>(五冶钢构宜宾南溪区项目土建4标)四川省宜宾市高县高县庆符镇鹅卵新农村高县广久大道(庆符厂房项目)</v>
      </c>
      <c r="H30" s="28" t="s">
        <v>123</v>
      </c>
      <c r="I30" s="28">
        <v>15228205853</v>
      </c>
      <c r="J30" s="33" t="s">
        <v>285</v>
      </c>
      <c r="K30" s="37" t="s">
        <v>121</v>
      </c>
      <c r="L30" s="35"/>
      <c r="M30" s="27" t="s">
        <v>284</v>
      </c>
    </row>
    <row r="31" spans="1:13">
      <c r="A31" s="24" t="s">
        <v>77</v>
      </c>
      <c r="B31" s="24" t="s">
        <v>116</v>
      </c>
      <c r="C31" s="25"/>
      <c r="D31" s="26" t="s">
        <v>286</v>
      </c>
      <c r="E31" s="33" t="s">
        <v>17</v>
      </c>
      <c r="F31" s="28" t="s">
        <v>287</v>
      </c>
      <c r="G31" s="33" t="s">
        <v>288</v>
      </c>
      <c r="H31" s="28" t="s">
        <v>289</v>
      </c>
      <c r="I31" s="28">
        <v>13658059919</v>
      </c>
      <c r="J31" s="33" t="s">
        <v>290</v>
      </c>
      <c r="K31" s="38" t="s">
        <v>291</v>
      </c>
      <c r="L31" s="38" t="s">
        <v>292</v>
      </c>
      <c r="M31" s="27" t="s">
        <v>293</v>
      </c>
    </row>
    <row r="32" spans="1:13">
      <c r="A32" s="24" t="s">
        <v>86</v>
      </c>
      <c r="B32" s="24" t="s">
        <v>116</v>
      </c>
      <c r="C32" s="25"/>
      <c r="D32" s="26" t="s">
        <v>286</v>
      </c>
      <c r="E32" s="33" t="s">
        <v>39</v>
      </c>
      <c r="F32" s="28" t="s">
        <v>287</v>
      </c>
      <c r="G32" s="33" t="s">
        <v>294</v>
      </c>
      <c r="H32" s="28" t="s">
        <v>289</v>
      </c>
      <c r="I32" s="28">
        <v>13658059919</v>
      </c>
      <c r="J32" s="33" t="s">
        <v>290</v>
      </c>
      <c r="K32" s="37" t="s">
        <v>291</v>
      </c>
      <c r="L32" s="38" t="s">
        <v>292</v>
      </c>
      <c r="M32" s="27" t="s">
        <v>293</v>
      </c>
    </row>
    <row r="33" spans="1:13">
      <c r="A33" s="28"/>
      <c r="B33" s="28"/>
      <c r="C33" s="25"/>
      <c r="D33" s="26" t="s">
        <v>286</v>
      </c>
      <c r="E33" s="33" t="s">
        <v>43</v>
      </c>
      <c r="F33" s="28" t="s">
        <v>287</v>
      </c>
      <c r="G33" s="33" t="s">
        <v>295</v>
      </c>
      <c r="H33" s="28" t="s">
        <v>296</v>
      </c>
      <c r="I33" s="28">
        <v>15982487227</v>
      </c>
      <c r="J33" s="33" t="s">
        <v>290</v>
      </c>
      <c r="K33" s="37" t="s">
        <v>291</v>
      </c>
      <c r="L33" s="38" t="s">
        <v>292</v>
      </c>
      <c r="M33" s="27" t="s">
        <v>293</v>
      </c>
    </row>
    <row r="34" spans="1:13">
      <c r="A34" s="24" t="s">
        <v>66</v>
      </c>
      <c r="B34" s="24" t="s">
        <v>116</v>
      </c>
      <c r="C34" s="25"/>
      <c r="D34" s="26" t="s">
        <v>286</v>
      </c>
      <c r="E34" s="33" t="s">
        <v>104</v>
      </c>
      <c r="F34" s="28" t="s">
        <v>287</v>
      </c>
      <c r="G34" s="33" t="s">
        <v>297</v>
      </c>
      <c r="H34" s="28" t="s">
        <v>296</v>
      </c>
      <c r="I34" s="28">
        <v>15982487227</v>
      </c>
      <c r="J34" s="33" t="s">
        <v>290</v>
      </c>
      <c r="K34" s="37" t="s">
        <v>291</v>
      </c>
      <c r="L34" s="38" t="s">
        <v>292</v>
      </c>
      <c r="M34" s="27" t="s">
        <v>293</v>
      </c>
    </row>
    <row r="35" spans="1:13">
      <c r="A35" s="24" t="s">
        <v>82</v>
      </c>
      <c r="B35" s="24" t="s">
        <v>116</v>
      </c>
      <c r="C35" s="25"/>
      <c r="D35" s="26" t="s">
        <v>298</v>
      </c>
      <c r="E35" s="33" t="s">
        <v>299</v>
      </c>
      <c r="F35" s="28" t="s">
        <v>300</v>
      </c>
      <c r="G35" s="33" t="s">
        <v>301</v>
      </c>
      <c r="H35" s="28" t="s">
        <v>302</v>
      </c>
      <c r="I35" s="28">
        <v>17602827856</v>
      </c>
      <c r="J35" s="33" t="s">
        <v>303</v>
      </c>
      <c r="K35" s="38" t="s">
        <v>146</v>
      </c>
      <c r="L35" s="35"/>
      <c r="M35" s="27" t="s">
        <v>304</v>
      </c>
    </row>
    <row r="36" spans="1:13">
      <c r="A36" s="24" t="s">
        <v>45</v>
      </c>
      <c r="B36" s="24" t="s">
        <v>116</v>
      </c>
      <c r="C36" s="25"/>
      <c r="D36" s="26" t="s">
        <v>298</v>
      </c>
      <c r="E36" s="33" t="s">
        <v>305</v>
      </c>
      <c r="F36" s="28" t="s">
        <v>306</v>
      </c>
      <c r="G36" s="33" t="s">
        <v>307</v>
      </c>
      <c r="H36" s="28" t="s">
        <v>308</v>
      </c>
      <c r="I36" s="28">
        <v>15828538619</v>
      </c>
      <c r="J36" s="33" t="s">
        <v>309</v>
      </c>
      <c r="K36" s="38" t="s">
        <v>146</v>
      </c>
      <c r="L36" s="35"/>
      <c r="M36" s="27" t="s">
        <v>304</v>
      </c>
    </row>
    <row r="37" spans="1:13">
      <c r="A37" s="24" t="s">
        <v>21</v>
      </c>
      <c r="B37" s="24" t="s">
        <v>116</v>
      </c>
      <c r="C37" s="25"/>
      <c r="D37" s="26" t="s">
        <v>298</v>
      </c>
      <c r="E37" s="33" t="s">
        <v>78</v>
      </c>
      <c r="F37" s="28" t="s">
        <v>306</v>
      </c>
      <c r="G37" s="33" t="s">
        <v>310</v>
      </c>
      <c r="H37" s="28" t="s">
        <v>308</v>
      </c>
      <c r="I37" s="28">
        <v>15828538619</v>
      </c>
      <c r="J37" s="33" t="s">
        <v>311</v>
      </c>
      <c r="K37" s="38" t="s">
        <v>146</v>
      </c>
      <c r="L37" s="35"/>
      <c r="M37" s="27" t="s">
        <v>304</v>
      </c>
    </row>
    <row r="38" spans="1:13">
      <c r="A38" s="24" t="s">
        <v>58</v>
      </c>
      <c r="B38" s="24" t="s">
        <v>116</v>
      </c>
      <c r="C38" s="25"/>
      <c r="D38" s="26" t="s">
        <v>298</v>
      </c>
      <c r="E38" s="33" t="s">
        <v>54</v>
      </c>
      <c r="F38" s="28" t="s">
        <v>306</v>
      </c>
      <c r="G38" s="33" t="s">
        <v>312</v>
      </c>
      <c r="H38" s="28" t="s">
        <v>308</v>
      </c>
      <c r="I38" s="28">
        <v>15828538619</v>
      </c>
      <c r="J38" s="33" t="s">
        <v>309</v>
      </c>
      <c r="K38" s="38" t="s">
        <v>146</v>
      </c>
      <c r="L38" s="35"/>
      <c r="M38" s="27" t="s">
        <v>304</v>
      </c>
    </row>
    <row r="39" spans="1:13">
      <c r="A39" s="24" t="s">
        <v>46</v>
      </c>
      <c r="B39" s="24" t="s">
        <v>116</v>
      </c>
      <c r="C39" s="25"/>
      <c r="D39" s="26" t="s">
        <v>298</v>
      </c>
      <c r="E39" s="33" t="s">
        <v>29</v>
      </c>
      <c r="F39" s="28" t="s">
        <v>300</v>
      </c>
      <c r="G39" s="33" t="s">
        <v>313</v>
      </c>
      <c r="H39" s="28" t="s">
        <v>314</v>
      </c>
      <c r="I39" s="28">
        <v>13551450899</v>
      </c>
      <c r="J39" s="33" t="s">
        <v>311</v>
      </c>
      <c r="K39" s="38" t="s">
        <v>146</v>
      </c>
      <c r="L39" s="35"/>
      <c r="M39" s="27" t="s">
        <v>304</v>
      </c>
    </row>
    <row r="40" spans="1:13">
      <c r="A40" s="24" t="s">
        <v>22</v>
      </c>
      <c r="B40" s="24" t="s">
        <v>116</v>
      </c>
      <c r="C40" s="25"/>
      <c r="D40" s="26" t="s">
        <v>298</v>
      </c>
      <c r="E40" s="33" t="s">
        <v>25</v>
      </c>
      <c r="F40" s="28" t="s">
        <v>300</v>
      </c>
      <c r="G40" s="33" t="s">
        <v>315</v>
      </c>
      <c r="H40" s="28" t="s">
        <v>316</v>
      </c>
      <c r="I40" s="28">
        <v>18281865966</v>
      </c>
      <c r="J40" s="33" t="s">
        <v>317</v>
      </c>
      <c r="K40" s="38" t="s">
        <v>146</v>
      </c>
      <c r="L40" s="35"/>
      <c r="M40" s="27" t="s">
        <v>304</v>
      </c>
    </row>
    <row r="41" spans="1:13">
      <c r="A41" s="24" t="s">
        <v>181</v>
      </c>
      <c r="B41" s="24" t="s">
        <v>116</v>
      </c>
      <c r="C41" s="25"/>
      <c r="D41" s="26" t="s">
        <v>298</v>
      </c>
      <c r="E41" s="34" t="s">
        <v>63</v>
      </c>
      <c r="F41" s="28" t="s">
        <v>300</v>
      </c>
      <c r="G41" s="33" t="s">
        <v>318</v>
      </c>
      <c r="H41" s="28" t="s">
        <v>319</v>
      </c>
      <c r="I41" s="28">
        <v>18280895666</v>
      </c>
      <c r="J41" s="33" t="s">
        <v>320</v>
      </c>
      <c r="K41" s="38" t="s">
        <v>146</v>
      </c>
      <c r="L41" s="35"/>
      <c r="M41" s="27" t="s">
        <v>304</v>
      </c>
    </row>
    <row r="42" spans="1:13">
      <c r="A42" s="24" t="s">
        <v>182</v>
      </c>
      <c r="B42" s="24" t="s">
        <v>116</v>
      </c>
      <c r="C42" s="25"/>
      <c r="D42" s="26" t="s">
        <v>298</v>
      </c>
      <c r="E42" s="33" t="s">
        <v>321</v>
      </c>
      <c r="F42" s="28" t="s">
        <v>300</v>
      </c>
      <c r="G42" s="33" t="s">
        <v>322</v>
      </c>
      <c r="H42" s="28" t="s">
        <v>319</v>
      </c>
      <c r="I42" s="28">
        <v>18280895667</v>
      </c>
      <c r="J42" s="33" t="s">
        <v>320</v>
      </c>
      <c r="K42" s="38" t="s">
        <v>146</v>
      </c>
      <c r="L42" s="35"/>
      <c r="M42" s="27" t="s">
        <v>304</v>
      </c>
    </row>
    <row r="43" spans="1:13">
      <c r="A43" s="28"/>
      <c r="B43" s="28"/>
      <c r="C43" s="25"/>
      <c r="D43" s="26" t="s">
        <v>298</v>
      </c>
      <c r="E43" s="33" t="s">
        <v>323</v>
      </c>
      <c r="F43" s="28" t="s">
        <v>300</v>
      </c>
      <c r="G43" s="33" t="s">
        <v>324</v>
      </c>
      <c r="H43" s="28" t="s">
        <v>325</v>
      </c>
      <c r="I43" s="28">
        <v>18302894198</v>
      </c>
      <c r="J43" s="33" t="s">
        <v>320</v>
      </c>
      <c r="K43" s="38" t="s">
        <v>146</v>
      </c>
      <c r="L43" s="35"/>
      <c r="M43" s="27" t="s">
        <v>304</v>
      </c>
    </row>
    <row r="44" spans="1:13">
      <c r="A44" s="24" t="s">
        <v>326</v>
      </c>
      <c r="B44" s="24" t="s">
        <v>116</v>
      </c>
      <c r="C44" s="25"/>
      <c r="D44" s="26" t="s">
        <v>298</v>
      </c>
      <c r="E44" s="33" t="s">
        <v>327</v>
      </c>
      <c r="F44" s="28" t="s">
        <v>300</v>
      </c>
      <c r="G44" s="33" t="s">
        <v>328</v>
      </c>
      <c r="H44" s="28" t="s">
        <v>319</v>
      </c>
      <c r="I44" s="28">
        <v>18280895666</v>
      </c>
      <c r="J44" s="33" t="s">
        <v>320</v>
      </c>
      <c r="K44" s="38" t="s">
        <v>146</v>
      </c>
      <c r="L44" s="35"/>
      <c r="M44" s="27" t="s">
        <v>304</v>
      </c>
    </row>
    <row r="45" spans="1:13">
      <c r="A45" s="24" t="s">
        <v>140</v>
      </c>
      <c r="B45" s="24" t="s">
        <v>116</v>
      </c>
      <c r="D45" s="26" t="s">
        <v>298</v>
      </c>
      <c r="E45" s="33" t="s">
        <v>108</v>
      </c>
      <c r="F45" s="28" t="s">
        <v>300</v>
      </c>
      <c r="G45" s="33" t="s">
        <v>329</v>
      </c>
      <c r="H45" s="28" t="s">
        <v>319</v>
      </c>
      <c r="I45" s="28">
        <v>18280895666</v>
      </c>
      <c r="J45" s="33" t="s">
        <v>320</v>
      </c>
      <c r="K45" s="38" t="s">
        <v>146</v>
      </c>
      <c r="L45" s="38" t="s">
        <v>330</v>
      </c>
      <c r="M45" s="27" t="s">
        <v>304</v>
      </c>
    </row>
    <row r="46" spans="1:13">
      <c r="A46" s="24" t="s">
        <v>331</v>
      </c>
      <c r="B46" s="24" t="s">
        <v>116</v>
      </c>
      <c r="D46" s="26" t="s">
        <v>298</v>
      </c>
      <c r="E46" s="33" t="s">
        <v>332</v>
      </c>
      <c r="F46" s="28" t="s">
        <v>300</v>
      </c>
      <c r="G46" s="33" t="s">
        <v>333</v>
      </c>
      <c r="H46" s="28" t="s">
        <v>319</v>
      </c>
      <c r="I46" s="28">
        <v>18280895666</v>
      </c>
      <c r="J46" s="33" t="s">
        <v>320</v>
      </c>
      <c r="K46" s="38" t="s">
        <v>146</v>
      </c>
      <c r="L46" s="38" t="s">
        <v>334</v>
      </c>
      <c r="M46" s="27" t="s">
        <v>304</v>
      </c>
    </row>
    <row r="47" spans="1:13">
      <c r="A47" s="24" t="s">
        <v>335</v>
      </c>
      <c r="B47" s="24" t="s">
        <v>116</v>
      </c>
      <c r="D47" s="26" t="s">
        <v>298</v>
      </c>
      <c r="E47" s="33" t="s">
        <v>64</v>
      </c>
      <c r="F47" s="28" t="s">
        <v>300</v>
      </c>
      <c r="G47" s="33" t="s">
        <v>336</v>
      </c>
      <c r="H47" s="28" t="s">
        <v>337</v>
      </c>
      <c r="I47" s="28">
        <v>18302833536</v>
      </c>
      <c r="J47" s="33" t="s">
        <v>320</v>
      </c>
      <c r="K47" s="38" t="s">
        <v>146</v>
      </c>
      <c r="L47" s="35"/>
      <c r="M47" s="27" t="s">
        <v>304</v>
      </c>
    </row>
    <row r="48" spans="1:13">
      <c r="A48" s="24" t="s">
        <v>338</v>
      </c>
      <c r="B48" s="24" t="s">
        <v>116</v>
      </c>
      <c r="D48" s="26" t="s">
        <v>298</v>
      </c>
      <c r="E48" s="33" t="s">
        <v>74</v>
      </c>
      <c r="F48" s="28" t="s">
        <v>300</v>
      </c>
      <c r="G48" s="33" t="s">
        <v>339</v>
      </c>
      <c r="H48" s="28" t="s">
        <v>340</v>
      </c>
      <c r="I48" s="28">
        <v>18820030907</v>
      </c>
      <c r="J48" s="33" t="s">
        <v>341</v>
      </c>
      <c r="K48" s="38" t="s">
        <v>146</v>
      </c>
      <c r="L48" s="35"/>
      <c r="M48" s="27" t="s">
        <v>304</v>
      </c>
    </row>
    <row r="49" spans="1:13">
      <c r="A49" s="24" t="s">
        <v>141</v>
      </c>
      <c r="B49" s="24" t="s">
        <v>116</v>
      </c>
      <c r="D49" s="26" t="s">
        <v>298</v>
      </c>
      <c r="E49" s="33" t="s">
        <v>342</v>
      </c>
      <c r="F49" s="28" t="s">
        <v>300</v>
      </c>
      <c r="G49" s="33" t="s">
        <v>343</v>
      </c>
      <c r="H49" s="28" t="s">
        <v>340</v>
      </c>
      <c r="I49" s="28">
        <v>18820030907</v>
      </c>
      <c r="J49" s="33" t="s">
        <v>320</v>
      </c>
      <c r="K49" s="38" t="s">
        <v>146</v>
      </c>
      <c r="L49" s="35"/>
      <c r="M49" s="27" t="s">
        <v>304</v>
      </c>
    </row>
    <row r="50" spans="1:13">
      <c r="A50" s="24" t="s">
        <v>142</v>
      </c>
      <c r="B50" s="24" t="s">
        <v>116</v>
      </c>
      <c r="D50" s="26" t="s">
        <v>298</v>
      </c>
      <c r="E50" s="33" t="s">
        <v>79</v>
      </c>
      <c r="F50" s="28" t="s">
        <v>300</v>
      </c>
      <c r="G50" s="33" t="s">
        <v>344</v>
      </c>
      <c r="H50" s="28" t="s">
        <v>345</v>
      </c>
      <c r="I50" s="28">
        <v>13281725223</v>
      </c>
      <c r="J50" s="33" t="s">
        <v>320</v>
      </c>
      <c r="K50" s="38" t="s">
        <v>146</v>
      </c>
      <c r="L50" s="35"/>
      <c r="M50" s="27" t="s">
        <v>304</v>
      </c>
    </row>
    <row r="51" spans="1:13">
      <c r="A51" s="24" t="s">
        <v>346</v>
      </c>
      <c r="B51" s="24" t="s">
        <v>116</v>
      </c>
      <c r="D51" s="26" t="s">
        <v>298</v>
      </c>
      <c r="E51" s="33" t="s">
        <v>84</v>
      </c>
      <c r="F51" s="28" t="s">
        <v>306</v>
      </c>
      <c r="G51" s="33" t="s">
        <v>347</v>
      </c>
      <c r="H51" s="28" t="s">
        <v>348</v>
      </c>
      <c r="I51" s="28">
        <v>13527304849</v>
      </c>
      <c r="J51" s="33" t="s">
        <v>341</v>
      </c>
      <c r="K51" s="38" t="s">
        <v>146</v>
      </c>
      <c r="L51" s="35"/>
      <c r="M51" s="27" t="s">
        <v>304</v>
      </c>
    </row>
    <row r="52" spans="1:13">
      <c r="A52" s="24" t="s">
        <v>349</v>
      </c>
      <c r="B52" s="24" t="s">
        <v>116</v>
      </c>
      <c r="D52" s="26" t="s">
        <v>298</v>
      </c>
      <c r="E52" s="33" t="s">
        <v>70</v>
      </c>
      <c r="F52" s="28" t="s">
        <v>306</v>
      </c>
      <c r="G52" s="33" t="s">
        <v>350</v>
      </c>
      <c r="H52" s="28" t="s">
        <v>351</v>
      </c>
      <c r="I52" s="28">
        <v>13518257339</v>
      </c>
      <c r="J52" s="33" t="s">
        <v>352</v>
      </c>
      <c r="K52" s="38" t="s">
        <v>146</v>
      </c>
      <c r="L52" s="35"/>
      <c r="M52" s="27" t="s">
        <v>304</v>
      </c>
    </row>
    <row r="53" spans="4:13">
      <c r="D53" s="26" t="s">
        <v>298</v>
      </c>
      <c r="E53" s="33" t="s">
        <v>353</v>
      </c>
      <c r="F53" s="28" t="s">
        <v>306</v>
      </c>
      <c r="G53" s="33" t="s">
        <v>354</v>
      </c>
      <c r="H53" s="28" t="s">
        <v>355</v>
      </c>
      <c r="I53" s="28">
        <v>18398563998</v>
      </c>
      <c r="J53" s="33" t="s">
        <v>341</v>
      </c>
      <c r="K53" s="38" t="s">
        <v>146</v>
      </c>
      <c r="L53" s="35"/>
      <c r="M53" s="27" t="s">
        <v>304</v>
      </c>
    </row>
    <row r="54" spans="4:13">
      <c r="D54" s="26" t="s">
        <v>298</v>
      </c>
      <c r="E54" s="33" t="s">
        <v>356</v>
      </c>
      <c r="F54" s="28" t="s">
        <v>306</v>
      </c>
      <c r="G54" s="33" t="s">
        <v>357</v>
      </c>
      <c r="H54" s="28" t="s">
        <v>355</v>
      </c>
      <c r="I54" s="28">
        <v>18398563998</v>
      </c>
      <c r="J54" s="33" t="s">
        <v>341</v>
      </c>
      <c r="K54" s="38" t="s">
        <v>146</v>
      </c>
      <c r="L54" s="35"/>
      <c r="M54" s="27" t="s">
        <v>304</v>
      </c>
    </row>
    <row r="55" spans="4:13">
      <c r="D55" s="26" t="s">
        <v>298</v>
      </c>
      <c r="E55" s="33" t="s">
        <v>50</v>
      </c>
      <c r="F55" s="28" t="s">
        <v>306</v>
      </c>
      <c r="G55" s="33" t="s">
        <v>358</v>
      </c>
      <c r="H55" s="28" t="s">
        <v>355</v>
      </c>
      <c r="I55" s="28">
        <v>18398563998</v>
      </c>
      <c r="J55" s="33" t="s">
        <v>341</v>
      </c>
      <c r="K55" s="38" t="s">
        <v>146</v>
      </c>
      <c r="L55" s="35"/>
      <c r="M55" s="27" t="s">
        <v>304</v>
      </c>
    </row>
    <row r="56" spans="4:13">
      <c r="D56" s="26" t="s">
        <v>298</v>
      </c>
      <c r="E56" s="33" t="s">
        <v>120</v>
      </c>
      <c r="F56" s="28" t="s">
        <v>306</v>
      </c>
      <c r="G56" s="33" t="s">
        <v>359</v>
      </c>
      <c r="H56" s="28" t="s">
        <v>355</v>
      </c>
      <c r="I56" s="28">
        <v>18398563998</v>
      </c>
      <c r="J56" s="33" t="s">
        <v>320</v>
      </c>
      <c r="K56" s="38" t="s">
        <v>146</v>
      </c>
      <c r="L56" s="35"/>
      <c r="M56" s="27" t="s">
        <v>304</v>
      </c>
    </row>
    <row r="57" spans="4:13">
      <c r="D57" s="26" t="s">
        <v>298</v>
      </c>
      <c r="E57" s="33" t="s">
        <v>87</v>
      </c>
      <c r="F57" s="28" t="s">
        <v>306</v>
      </c>
      <c r="G57" s="33" t="s">
        <v>360</v>
      </c>
      <c r="H57" s="28" t="s">
        <v>361</v>
      </c>
      <c r="I57" s="28">
        <v>13518183653</v>
      </c>
      <c r="J57" s="33" t="s">
        <v>320</v>
      </c>
      <c r="K57" s="38" t="s">
        <v>146</v>
      </c>
      <c r="L57" s="35"/>
      <c r="M57" s="27" t="s">
        <v>304</v>
      </c>
    </row>
    <row r="58" spans="4:13">
      <c r="D58" s="26" t="s">
        <v>298</v>
      </c>
      <c r="E58" s="33" t="s">
        <v>362</v>
      </c>
      <c r="F58" s="28" t="s">
        <v>306</v>
      </c>
      <c r="G58" s="33" t="s">
        <v>363</v>
      </c>
      <c r="H58" s="28" t="s">
        <v>355</v>
      </c>
      <c r="I58" s="28">
        <v>18398563998</v>
      </c>
      <c r="J58" s="33" t="s">
        <v>341</v>
      </c>
      <c r="K58" s="38" t="s">
        <v>146</v>
      </c>
      <c r="L58" s="35"/>
      <c r="M58" s="27" t="s">
        <v>304</v>
      </c>
    </row>
    <row r="59" spans="4:13">
      <c r="D59" s="26" t="s">
        <v>298</v>
      </c>
      <c r="E59" s="33" t="s">
        <v>364</v>
      </c>
      <c r="F59" s="28" t="s">
        <v>306</v>
      </c>
      <c r="G59" s="33" t="s">
        <v>365</v>
      </c>
      <c r="H59" s="28" t="s">
        <v>355</v>
      </c>
      <c r="I59" s="28">
        <v>18398563998</v>
      </c>
      <c r="J59" s="33" t="s">
        <v>341</v>
      </c>
      <c r="K59" s="38" t="s">
        <v>146</v>
      </c>
      <c r="L59" s="35"/>
      <c r="M59" s="27" t="s">
        <v>304</v>
      </c>
    </row>
    <row r="60" spans="4:13">
      <c r="D60" s="26" t="s">
        <v>298</v>
      </c>
      <c r="E60" s="33" t="s">
        <v>75</v>
      </c>
      <c r="F60" s="28" t="s">
        <v>306</v>
      </c>
      <c r="G60" s="33" t="s">
        <v>366</v>
      </c>
      <c r="H60" s="28" t="s">
        <v>355</v>
      </c>
      <c r="I60" s="28">
        <v>18398563998</v>
      </c>
      <c r="J60" s="33" t="s">
        <v>341</v>
      </c>
      <c r="K60" s="38" t="s">
        <v>146</v>
      </c>
      <c r="L60" s="35"/>
      <c r="M60" s="27" t="s">
        <v>304</v>
      </c>
    </row>
    <row r="61" spans="4:13">
      <c r="D61" s="32" t="s">
        <v>367</v>
      </c>
      <c r="E61" s="33" t="s">
        <v>368</v>
      </c>
      <c r="F61" s="28" t="s">
        <v>369</v>
      </c>
      <c r="G61" s="33" t="str">
        <f t="shared" ref="G61:G105" si="0">"("&amp;E61&amp;")"&amp;"四川省南充市顺庆区搬罾街道学府大道二段"</f>
        <v>(五冶钢构医学科学产业园建设项目房建一部-一标)四川省南充市顺庆区搬罾街道学府大道二段</v>
      </c>
      <c r="H61" s="28" t="s">
        <v>370</v>
      </c>
      <c r="I61" s="28">
        <v>18141337338</v>
      </c>
      <c r="J61" s="33" t="s">
        <v>371</v>
      </c>
      <c r="K61" s="38" t="s">
        <v>372</v>
      </c>
      <c r="L61" s="35"/>
      <c r="M61" s="27" t="s">
        <v>373</v>
      </c>
    </row>
    <row r="62" spans="4:13">
      <c r="D62" s="32" t="s">
        <v>367</v>
      </c>
      <c r="E62" s="33" t="s">
        <v>374</v>
      </c>
      <c r="F62" s="28" t="s">
        <v>369</v>
      </c>
      <c r="G62" s="33" t="str">
        <f t="shared" si="0"/>
        <v>(五冶钢构医学科学产业园建设项目房建一部-一标（2-4）)四川省南充市顺庆区搬罾街道学府大道二段</v>
      </c>
      <c r="H62" s="28" t="s">
        <v>370</v>
      </c>
      <c r="I62" s="28">
        <v>18141337338</v>
      </c>
      <c r="J62" s="33" t="s">
        <v>371</v>
      </c>
      <c r="K62" s="38" t="s">
        <v>372</v>
      </c>
      <c r="L62" s="35"/>
      <c r="M62" s="27" t="s">
        <v>373</v>
      </c>
    </row>
    <row r="63" spans="4:13">
      <c r="D63" s="32" t="s">
        <v>367</v>
      </c>
      <c r="E63" s="33" t="s">
        <v>375</v>
      </c>
      <c r="F63" s="28" t="s">
        <v>369</v>
      </c>
      <c r="G63" s="33" t="str">
        <f t="shared" si="0"/>
        <v>(五冶钢构医学科学产业园建设项目房建一部-一标（2-5）)四川省南充市顺庆区搬罾街道学府大道二段</v>
      </c>
      <c r="H63" s="28" t="s">
        <v>370</v>
      </c>
      <c r="I63" s="28">
        <v>18141337338</v>
      </c>
      <c r="J63" s="33" t="s">
        <v>371</v>
      </c>
      <c r="K63" s="38" t="s">
        <v>372</v>
      </c>
      <c r="L63" s="35"/>
      <c r="M63" s="27" t="s">
        <v>373</v>
      </c>
    </row>
    <row r="64" spans="4:13">
      <c r="D64" s="32" t="s">
        <v>367</v>
      </c>
      <c r="E64" s="33" t="s">
        <v>98</v>
      </c>
      <c r="F64" s="28" t="s">
        <v>369</v>
      </c>
      <c r="G64" s="33" t="str">
        <f t="shared" si="0"/>
        <v>(五冶钢构医学科学产业园建设项目房建一部-一标（2-6）)四川省南充市顺庆区搬罾街道学府大道二段</v>
      </c>
      <c r="H64" s="28" t="s">
        <v>370</v>
      </c>
      <c r="I64" s="28">
        <v>18141337338</v>
      </c>
      <c r="J64" s="33" t="s">
        <v>371</v>
      </c>
      <c r="K64" s="38" t="s">
        <v>372</v>
      </c>
      <c r="L64" s="35"/>
      <c r="M64" s="27" t="s">
        <v>373</v>
      </c>
    </row>
    <row r="65" spans="4:13">
      <c r="D65" s="32" t="s">
        <v>367</v>
      </c>
      <c r="E65" s="33" t="s">
        <v>376</v>
      </c>
      <c r="F65" s="28" t="s">
        <v>369</v>
      </c>
      <c r="G65" s="33" t="str">
        <f t="shared" si="0"/>
        <v>(五冶钢构医学科学产业园建设项目房建一部-一标（2-7）)四川省南充市顺庆区搬罾街道学府大道二段</v>
      </c>
      <c r="H65" s="28" t="s">
        <v>370</v>
      </c>
      <c r="I65" s="28">
        <v>18141337338</v>
      </c>
      <c r="J65" s="33" t="s">
        <v>371</v>
      </c>
      <c r="K65" s="38" t="s">
        <v>372</v>
      </c>
      <c r="L65" s="35"/>
      <c r="M65" s="27" t="s">
        <v>373</v>
      </c>
    </row>
    <row r="66" spans="4:13">
      <c r="D66" s="32" t="s">
        <v>367</v>
      </c>
      <c r="E66" s="33" t="s">
        <v>377</v>
      </c>
      <c r="F66" s="28" t="s">
        <v>369</v>
      </c>
      <c r="G66" s="33" t="str">
        <f t="shared" si="0"/>
        <v>(五冶钢构医学科学产业园建设项目房建一部-二标（3-2）)四川省南充市顺庆区搬罾街道学府大道二段</v>
      </c>
      <c r="H66" s="28" t="s">
        <v>370</v>
      </c>
      <c r="I66" s="28">
        <v>18141337338</v>
      </c>
      <c r="J66" s="33" t="s">
        <v>371</v>
      </c>
      <c r="K66" s="38" t="s">
        <v>372</v>
      </c>
      <c r="L66" s="35"/>
      <c r="M66" s="27" t="s">
        <v>373</v>
      </c>
    </row>
    <row r="67" spans="4:13">
      <c r="D67" s="32" t="s">
        <v>367</v>
      </c>
      <c r="E67" s="33" t="s">
        <v>378</v>
      </c>
      <c r="F67" s="28" t="s">
        <v>369</v>
      </c>
      <c r="G67" s="33" t="str">
        <f t="shared" si="0"/>
        <v>(五冶钢构医学科学产业园建设项目房建一部-二标（3-3）)四川省南充市顺庆区搬罾街道学府大道二段</v>
      </c>
      <c r="H67" s="28" t="s">
        <v>370</v>
      </c>
      <c r="I67" s="28">
        <v>18141337338</v>
      </c>
      <c r="J67" s="33" t="s">
        <v>371</v>
      </c>
      <c r="K67" s="38" t="s">
        <v>372</v>
      </c>
      <c r="L67" s="35"/>
      <c r="M67" s="27" t="s">
        <v>373</v>
      </c>
    </row>
    <row r="68" spans="4:13">
      <c r="D68" s="32" t="s">
        <v>367</v>
      </c>
      <c r="E68" s="33" t="s">
        <v>379</v>
      </c>
      <c r="F68" s="28" t="s">
        <v>369</v>
      </c>
      <c r="G68" s="33" t="str">
        <f t="shared" si="0"/>
        <v>(五冶钢构医学科学产业园建设项目房建一部-三标（2-1）)四川省南充市顺庆区搬罾街道学府大道二段</v>
      </c>
      <c r="H68" s="28" t="s">
        <v>370</v>
      </c>
      <c r="I68" s="28">
        <v>18141337338</v>
      </c>
      <c r="J68" s="33" t="s">
        <v>371</v>
      </c>
      <c r="K68" s="38" t="s">
        <v>372</v>
      </c>
      <c r="L68" s="35"/>
      <c r="M68" s="27" t="s">
        <v>373</v>
      </c>
    </row>
    <row r="69" spans="4:13">
      <c r="D69" s="32" t="s">
        <v>367</v>
      </c>
      <c r="E69" s="33" t="s">
        <v>380</v>
      </c>
      <c r="F69" s="28" t="s">
        <v>369</v>
      </c>
      <c r="G69" s="33" t="str">
        <f t="shared" si="0"/>
        <v>(五冶钢构医学科学产业园建设项目房建一部-三标（2-2）)四川省南充市顺庆区搬罾街道学府大道二段</v>
      </c>
      <c r="H69" s="28" t="s">
        <v>370</v>
      </c>
      <c r="I69" s="28">
        <v>18141337338</v>
      </c>
      <c r="J69" s="33" t="s">
        <v>371</v>
      </c>
      <c r="K69" s="38" t="s">
        <v>372</v>
      </c>
      <c r="L69" s="35"/>
      <c r="M69" s="27" t="s">
        <v>373</v>
      </c>
    </row>
    <row r="70" spans="4:13">
      <c r="D70" s="32" t="s">
        <v>367</v>
      </c>
      <c r="E70" s="33" t="s">
        <v>381</v>
      </c>
      <c r="F70" s="28" t="s">
        <v>369</v>
      </c>
      <c r="G70" s="33" t="str">
        <f t="shared" si="0"/>
        <v>(五冶钢构医学科学产业园建设项目房建一部-三标（2-3）)四川省南充市顺庆区搬罾街道学府大道二段</v>
      </c>
      <c r="H70" s="28" t="s">
        <v>370</v>
      </c>
      <c r="I70" s="28">
        <v>18141337338</v>
      </c>
      <c r="J70" s="33" t="s">
        <v>371</v>
      </c>
      <c r="K70" s="38" t="s">
        <v>372</v>
      </c>
      <c r="L70" s="35"/>
      <c r="M70" s="27" t="s">
        <v>373</v>
      </c>
    </row>
    <row r="71" spans="4:13">
      <c r="D71" s="32" t="s">
        <v>367</v>
      </c>
      <c r="E71" s="33" t="s">
        <v>382</v>
      </c>
      <c r="F71" s="28" t="s">
        <v>369</v>
      </c>
      <c r="G71" s="33" t="str">
        <f t="shared" si="0"/>
        <v>(五冶钢构医学科学产业园建设项目房建一部-四标（3-4）)四川省南充市顺庆区搬罾街道学府大道二段</v>
      </c>
      <c r="H71" s="28" t="s">
        <v>370</v>
      </c>
      <c r="I71" s="28">
        <v>18141337338</v>
      </c>
      <c r="J71" s="33" t="s">
        <v>371</v>
      </c>
      <c r="K71" s="38" t="s">
        <v>372</v>
      </c>
      <c r="L71" s="35"/>
      <c r="M71" s="27" t="s">
        <v>373</v>
      </c>
    </row>
    <row r="72" spans="4:13">
      <c r="D72" s="32" t="s">
        <v>367</v>
      </c>
      <c r="E72" s="33" t="s">
        <v>383</v>
      </c>
      <c r="F72" s="28" t="s">
        <v>369</v>
      </c>
      <c r="G72" s="33" t="str">
        <f t="shared" si="0"/>
        <v>(五冶钢构医学科学产业园建设项目房建一部-四标（3-5）)四川省南充市顺庆区搬罾街道学府大道二段</v>
      </c>
      <c r="H72" s="28" t="s">
        <v>370</v>
      </c>
      <c r="I72" s="28">
        <v>18141337338</v>
      </c>
      <c r="J72" s="33" t="s">
        <v>371</v>
      </c>
      <c r="K72" s="38" t="s">
        <v>372</v>
      </c>
      <c r="L72" s="35"/>
      <c r="M72" s="27" t="s">
        <v>373</v>
      </c>
    </row>
    <row r="73" spans="4:13">
      <c r="D73" s="32" t="s">
        <v>367</v>
      </c>
      <c r="E73" s="33" t="s">
        <v>384</v>
      </c>
      <c r="F73" s="28" t="s">
        <v>369</v>
      </c>
      <c r="G73" s="33" t="str">
        <f t="shared" si="0"/>
        <v>(五冶钢构医学科学产业园建设项目房建一部-四标（3-6）)四川省南充市顺庆区搬罾街道学府大道二段</v>
      </c>
      <c r="H73" s="28" t="s">
        <v>370</v>
      </c>
      <c r="I73" s="28">
        <v>18141337338</v>
      </c>
      <c r="J73" s="33" t="s">
        <v>371</v>
      </c>
      <c r="K73" s="38" t="s">
        <v>372</v>
      </c>
      <c r="L73" s="35"/>
      <c r="M73" s="27" t="s">
        <v>373</v>
      </c>
    </row>
    <row r="74" spans="4:13">
      <c r="D74" s="32" t="s">
        <v>367</v>
      </c>
      <c r="E74" s="33" t="s">
        <v>151</v>
      </c>
      <c r="F74" s="28" t="s">
        <v>369</v>
      </c>
      <c r="G74" s="33" t="str">
        <f t="shared" si="0"/>
        <v>(五冶钢构医学科学产业园建设项目房建一部-四标（3-7）)四川省南充市顺庆区搬罾街道学府大道二段</v>
      </c>
      <c r="H74" s="28" t="s">
        <v>370</v>
      </c>
      <c r="I74" s="28">
        <v>18141337338</v>
      </c>
      <c r="J74" s="33" t="s">
        <v>371</v>
      </c>
      <c r="K74" s="38" t="s">
        <v>372</v>
      </c>
      <c r="L74" s="35"/>
      <c r="M74" s="27" t="s">
        <v>373</v>
      </c>
    </row>
    <row r="75" spans="4:13">
      <c r="D75" s="32" t="s">
        <v>367</v>
      </c>
      <c r="E75" s="33" t="s">
        <v>385</v>
      </c>
      <c r="F75" s="28" t="s">
        <v>369</v>
      </c>
      <c r="G75" s="33" t="str">
        <f t="shared" si="0"/>
        <v>(五冶钢构医学科学产业园建设项目房建一部-五标（校医院6-1）)四川省南充市顺庆区搬罾街道学府大道二段</v>
      </c>
      <c r="H75" s="28" t="s">
        <v>370</v>
      </c>
      <c r="I75" s="28">
        <v>18141337338</v>
      </c>
      <c r="J75" s="33" t="s">
        <v>371</v>
      </c>
      <c r="K75" s="38" t="s">
        <v>372</v>
      </c>
      <c r="L75" s="35"/>
      <c r="M75" s="27" t="s">
        <v>373</v>
      </c>
    </row>
    <row r="76" spans="4:13">
      <c r="D76" s="32" t="s">
        <v>367</v>
      </c>
      <c r="E76" s="33" t="s">
        <v>386</v>
      </c>
      <c r="F76" s="28" t="s">
        <v>369</v>
      </c>
      <c r="G76" s="33" t="str">
        <f t="shared" si="0"/>
        <v>(五冶钢构医学科学产业园建设项目房建一部-六标（3-1）)四川省南充市顺庆区搬罾街道学府大道二段</v>
      </c>
      <c r="H76" s="28" t="s">
        <v>370</v>
      </c>
      <c r="I76" s="28">
        <v>18141337338</v>
      </c>
      <c r="J76" s="33" t="s">
        <v>371</v>
      </c>
      <c r="K76" s="38" t="s">
        <v>372</v>
      </c>
      <c r="L76" s="35"/>
      <c r="M76" s="27" t="s">
        <v>373</v>
      </c>
    </row>
    <row r="77" spans="4:13">
      <c r="D77" s="32" t="s">
        <v>367</v>
      </c>
      <c r="E77" s="33" t="s">
        <v>387</v>
      </c>
      <c r="F77" s="28" t="s">
        <v>369</v>
      </c>
      <c r="G77" s="33" t="str">
        <f t="shared" si="0"/>
        <v>(五冶钢构医学科学产业园建设项目房建二部-一标（1-3）)四川省南充市顺庆区搬罾街道学府大道二段</v>
      </c>
      <c r="H77" s="28" t="s">
        <v>388</v>
      </c>
      <c r="I77" s="28">
        <v>19950525030</v>
      </c>
      <c r="J77" s="33" t="s">
        <v>371</v>
      </c>
      <c r="K77" s="38" t="s">
        <v>372</v>
      </c>
      <c r="L77" s="35"/>
      <c r="M77" s="27" t="s">
        <v>373</v>
      </c>
    </row>
    <row r="78" spans="4:13">
      <c r="D78" s="32" t="s">
        <v>367</v>
      </c>
      <c r="E78" s="33" t="s">
        <v>389</v>
      </c>
      <c r="F78" s="28" t="s">
        <v>369</v>
      </c>
      <c r="G78" s="33" t="str">
        <f t="shared" si="0"/>
        <v>(五冶钢构医学科学产业园建设项目房建二部-一标（1-4）)四川省南充市顺庆区搬罾街道学府大道二段</v>
      </c>
      <c r="H78" s="28" t="s">
        <v>388</v>
      </c>
      <c r="I78" s="28">
        <v>19950525030</v>
      </c>
      <c r="J78" s="33" t="s">
        <v>371</v>
      </c>
      <c r="K78" s="38" t="s">
        <v>372</v>
      </c>
      <c r="L78" s="35"/>
      <c r="M78" s="27" t="s">
        <v>373</v>
      </c>
    </row>
    <row r="79" spans="4:13">
      <c r="D79" s="32" t="s">
        <v>367</v>
      </c>
      <c r="E79" s="33" t="s">
        <v>390</v>
      </c>
      <c r="F79" s="28" t="s">
        <v>369</v>
      </c>
      <c r="G79" s="33" t="str">
        <f t="shared" si="0"/>
        <v>(五冶钢构医学科学产业园建设项目房建二部-一标（1-6）)四川省南充市顺庆区搬罾街道学府大道二段</v>
      </c>
      <c r="H79" s="28" t="s">
        <v>388</v>
      </c>
      <c r="I79" s="28">
        <v>19950525030</v>
      </c>
      <c r="J79" s="33" t="s">
        <v>371</v>
      </c>
      <c r="K79" s="38" t="s">
        <v>372</v>
      </c>
      <c r="L79" s="35"/>
      <c r="M79" s="27" t="s">
        <v>373</v>
      </c>
    </row>
    <row r="80" spans="4:13">
      <c r="D80" s="32" t="s">
        <v>367</v>
      </c>
      <c r="E80" s="33" t="s">
        <v>391</v>
      </c>
      <c r="F80" s="28" t="s">
        <v>369</v>
      </c>
      <c r="G80" s="33" t="str">
        <f t="shared" si="0"/>
        <v>(五冶钢构医学科学产业园建设项目房建二部-一标（1-7）)四川省南充市顺庆区搬罾街道学府大道二段</v>
      </c>
      <c r="H80" s="28" t="s">
        <v>388</v>
      </c>
      <c r="I80" s="28">
        <v>19950525030</v>
      </c>
      <c r="J80" s="33" t="s">
        <v>371</v>
      </c>
      <c r="K80" s="38" t="s">
        <v>372</v>
      </c>
      <c r="L80" s="35"/>
      <c r="M80" s="27" t="s">
        <v>373</v>
      </c>
    </row>
    <row r="81" spans="4:13">
      <c r="D81" s="32" t="s">
        <v>367</v>
      </c>
      <c r="E81" s="33" t="s">
        <v>392</v>
      </c>
      <c r="F81" s="28" t="s">
        <v>369</v>
      </c>
      <c r="G81" s="33" t="str">
        <f t="shared" si="0"/>
        <v>(五冶钢构医学科学产业园建设项目房建二部-二标（图情信息中心1-1）)四川省南充市顺庆区搬罾街道学府大道二段</v>
      </c>
      <c r="H81" s="28" t="s">
        <v>388</v>
      </c>
      <c r="I81" s="28">
        <v>19950525030</v>
      </c>
      <c r="J81" s="33" t="s">
        <v>371</v>
      </c>
      <c r="K81" s="38" t="s">
        <v>372</v>
      </c>
      <c r="L81" s="35"/>
      <c r="M81" s="27" t="s">
        <v>373</v>
      </c>
    </row>
    <row r="82" spans="4:13">
      <c r="D82" s="32" t="s">
        <v>367</v>
      </c>
      <c r="E82" s="33" t="s">
        <v>59</v>
      </c>
      <c r="F82" s="28" t="s">
        <v>369</v>
      </c>
      <c r="G82" s="33" t="str">
        <f t="shared" si="0"/>
        <v>(五冶钢构医学科学产业园建设项目房建二部-三标（1-2）)四川省南充市顺庆区搬罾街道学府大道二段</v>
      </c>
      <c r="H82" s="28" t="s">
        <v>388</v>
      </c>
      <c r="I82" s="28">
        <v>19950525030</v>
      </c>
      <c r="J82" s="33" t="s">
        <v>371</v>
      </c>
      <c r="K82" s="38" t="s">
        <v>372</v>
      </c>
      <c r="L82" s="35"/>
      <c r="M82" s="27" t="s">
        <v>373</v>
      </c>
    </row>
    <row r="83" spans="4:13">
      <c r="D83" s="32" t="s">
        <v>367</v>
      </c>
      <c r="E83" s="33" t="s">
        <v>71</v>
      </c>
      <c r="F83" s="28" t="s">
        <v>369</v>
      </c>
      <c r="G83" s="33" t="str">
        <f t="shared" si="0"/>
        <v>(五冶钢构医学科学产业园建设项目房建二部-三标（1-5）)四川省南充市顺庆区搬罾街道学府大道二段</v>
      </c>
      <c r="H83" s="28" t="s">
        <v>388</v>
      </c>
      <c r="I83" s="28">
        <v>19950525030</v>
      </c>
      <c r="J83" s="33" t="s">
        <v>371</v>
      </c>
      <c r="K83" s="38" t="s">
        <v>372</v>
      </c>
      <c r="L83" s="35"/>
      <c r="M83" s="27" t="s">
        <v>373</v>
      </c>
    </row>
    <row r="84" spans="4:13">
      <c r="D84" s="32" t="s">
        <v>367</v>
      </c>
      <c r="E84" s="33" t="s">
        <v>393</v>
      </c>
      <c r="F84" s="28" t="s">
        <v>369</v>
      </c>
      <c r="G84" s="33" t="str">
        <f t="shared" si="0"/>
        <v>(五冶钢构医学科学产业园建设项目房建二部-三标（5-1）)四川省南充市顺庆区搬罾街道学府大道二段</v>
      </c>
      <c r="H84" s="28" t="s">
        <v>388</v>
      </c>
      <c r="I84" s="28">
        <v>19950525030</v>
      </c>
      <c r="J84" s="33" t="s">
        <v>371</v>
      </c>
      <c r="K84" s="38" t="s">
        <v>372</v>
      </c>
      <c r="L84" s="35"/>
      <c r="M84" s="27" t="s">
        <v>373</v>
      </c>
    </row>
    <row r="85" spans="4:13">
      <c r="D85" s="32" t="s">
        <v>367</v>
      </c>
      <c r="E85" s="33" t="s">
        <v>394</v>
      </c>
      <c r="F85" s="28" t="s">
        <v>369</v>
      </c>
      <c r="G85" s="33" t="str">
        <f t="shared" si="0"/>
        <v>(五冶钢构医学科学产业园建设项目房建二部-三标（5-2）)四川省南充市顺庆区搬罾街道学府大道二段</v>
      </c>
      <c r="H85" s="28" t="s">
        <v>388</v>
      </c>
      <c r="I85" s="28">
        <v>19950525030</v>
      </c>
      <c r="J85" s="33" t="s">
        <v>371</v>
      </c>
      <c r="K85" s="38" t="s">
        <v>372</v>
      </c>
      <c r="L85" s="35"/>
      <c r="M85" s="27" t="s">
        <v>373</v>
      </c>
    </row>
    <row r="86" spans="4:13">
      <c r="D86" s="32" t="s">
        <v>367</v>
      </c>
      <c r="E86" s="33" t="s">
        <v>395</v>
      </c>
      <c r="F86" s="28" t="s">
        <v>369</v>
      </c>
      <c r="G86" s="33" t="str">
        <f t="shared" si="0"/>
        <v>(五冶钢构医学科学产业园建设项目房建二部-三标（5-3）)四川省南充市顺庆区搬罾街道学府大道二段</v>
      </c>
      <c r="H86" s="28" t="s">
        <v>388</v>
      </c>
      <c r="I86" s="28">
        <v>19950525030</v>
      </c>
      <c r="J86" s="33" t="s">
        <v>371</v>
      </c>
      <c r="K86" s="38" t="s">
        <v>372</v>
      </c>
      <c r="L86" s="35"/>
      <c r="M86" s="27" t="s">
        <v>373</v>
      </c>
    </row>
    <row r="87" spans="4:13">
      <c r="D87" s="32" t="s">
        <v>367</v>
      </c>
      <c r="E87" s="33" t="s">
        <v>88</v>
      </c>
      <c r="F87" s="28" t="s">
        <v>369</v>
      </c>
      <c r="G87" s="33" t="str">
        <f t="shared" si="0"/>
        <v>(五冶钢构医学科学产业园建设项目房建二部-四标（5-4）)四川省南充市顺庆区搬罾街道学府大道二段</v>
      </c>
      <c r="H87" s="28" t="s">
        <v>388</v>
      </c>
      <c r="I87" s="28">
        <v>19950525030</v>
      </c>
      <c r="J87" s="33" t="s">
        <v>371</v>
      </c>
      <c r="K87" s="38" t="s">
        <v>372</v>
      </c>
      <c r="L87" s="35"/>
      <c r="M87" s="27" t="s">
        <v>373</v>
      </c>
    </row>
    <row r="88" spans="4:13">
      <c r="D88" s="32" t="s">
        <v>367</v>
      </c>
      <c r="E88" s="33" t="s">
        <v>396</v>
      </c>
      <c r="F88" s="28" t="s">
        <v>369</v>
      </c>
      <c r="G88" s="33" t="str">
        <f t="shared" si="0"/>
        <v>(五冶钢构医学科学产业园建设项目房建二部-四标（5-5）)四川省南充市顺庆区搬罾街道学府大道二段</v>
      </c>
      <c r="H88" s="28" t="s">
        <v>388</v>
      </c>
      <c r="I88" s="28">
        <v>19950525030</v>
      </c>
      <c r="J88" s="33" t="s">
        <v>371</v>
      </c>
      <c r="K88" s="38" t="s">
        <v>372</v>
      </c>
      <c r="L88" s="35"/>
      <c r="M88" s="27" t="s">
        <v>373</v>
      </c>
    </row>
    <row r="89" spans="4:13">
      <c r="D89" s="32" t="s">
        <v>367</v>
      </c>
      <c r="E89" s="33" t="s">
        <v>113</v>
      </c>
      <c r="F89" s="28" t="s">
        <v>369</v>
      </c>
      <c r="G89" s="33" t="str">
        <f t="shared" si="0"/>
        <v>(五冶钢构医学科学产业园建设项目房建二部-排洪渠（五标）)四川省南充市顺庆区搬罾街道学府大道二段</v>
      </c>
      <c r="H89" s="28" t="s">
        <v>388</v>
      </c>
      <c r="I89" s="28">
        <v>19950525030</v>
      </c>
      <c r="J89" s="33" t="s">
        <v>371</v>
      </c>
      <c r="K89" s="38" t="s">
        <v>372</v>
      </c>
      <c r="L89" s="35"/>
      <c r="M89" s="27" t="s">
        <v>373</v>
      </c>
    </row>
    <row r="90" spans="4:13">
      <c r="D90" s="32" t="s">
        <v>367</v>
      </c>
      <c r="E90" s="33" t="s">
        <v>60</v>
      </c>
      <c r="F90" s="28" t="s">
        <v>369</v>
      </c>
      <c r="G90" s="33" t="str">
        <f t="shared" si="0"/>
        <v>(五冶钢构医学科学产业园建设项目房建二部-六标)四川省南充市顺庆区搬罾街道学府大道二段</v>
      </c>
      <c r="H90" s="28" t="s">
        <v>388</v>
      </c>
      <c r="I90" s="28">
        <v>19950525030</v>
      </c>
      <c r="J90" s="33" t="s">
        <v>371</v>
      </c>
      <c r="K90" s="38" t="s">
        <v>372</v>
      </c>
      <c r="L90" s="35"/>
      <c r="M90" s="27" t="s">
        <v>373</v>
      </c>
    </row>
    <row r="91" spans="4:13">
      <c r="D91" s="32" t="s">
        <v>367</v>
      </c>
      <c r="E91" s="33" t="s">
        <v>72</v>
      </c>
      <c r="F91" s="28" t="s">
        <v>369</v>
      </c>
      <c r="G91" s="33" t="str">
        <f t="shared" si="0"/>
        <v>(五冶钢构医学科学产业园建设项目房建二部-网羽馆（6-5）)四川省南充市顺庆区搬罾街道学府大道二段</v>
      </c>
      <c r="H91" s="28" t="s">
        <v>388</v>
      </c>
      <c r="I91" s="28">
        <v>19950525030</v>
      </c>
      <c r="J91" s="33" t="s">
        <v>371</v>
      </c>
      <c r="K91" s="38" t="s">
        <v>372</v>
      </c>
      <c r="L91" s="35"/>
      <c r="M91" s="27" t="s">
        <v>373</v>
      </c>
    </row>
    <row r="92" spans="4:13">
      <c r="D92" s="32" t="s">
        <v>367</v>
      </c>
      <c r="E92" s="33" t="s">
        <v>397</v>
      </c>
      <c r="F92" s="28" t="s">
        <v>369</v>
      </c>
      <c r="G92" s="33" t="str">
        <f t="shared" si="0"/>
        <v>(五冶钢构医学科学产业园建设项目房建三部-一标（4-1）)四川省南充市顺庆区搬罾街道学府大道二段</v>
      </c>
      <c r="H92" s="28" t="s">
        <v>398</v>
      </c>
      <c r="I92" s="28">
        <v>18349955455</v>
      </c>
      <c r="J92" s="33" t="s">
        <v>371</v>
      </c>
      <c r="K92" s="38" t="s">
        <v>372</v>
      </c>
      <c r="L92" s="35"/>
      <c r="M92" s="27" t="s">
        <v>373</v>
      </c>
    </row>
    <row r="93" spans="4:13">
      <c r="D93" s="32" t="s">
        <v>367</v>
      </c>
      <c r="E93" s="33" t="s">
        <v>399</v>
      </c>
      <c r="F93" s="28" t="s">
        <v>369</v>
      </c>
      <c r="G93" s="33" t="str">
        <f t="shared" si="0"/>
        <v>(五冶钢构医学科学产业园建设项目房建三部-一标（4-2）)四川省南充市顺庆区搬罾街道学府大道二段</v>
      </c>
      <c r="H93" s="28" t="s">
        <v>398</v>
      </c>
      <c r="I93" s="28">
        <v>18349955455</v>
      </c>
      <c r="J93" s="33" t="s">
        <v>371</v>
      </c>
      <c r="K93" s="38" t="s">
        <v>372</v>
      </c>
      <c r="L93" s="35"/>
      <c r="M93" s="27" t="s">
        <v>373</v>
      </c>
    </row>
    <row r="94" spans="4:13">
      <c r="D94" s="32" t="s">
        <v>367</v>
      </c>
      <c r="E94" s="33" t="s">
        <v>400</v>
      </c>
      <c r="F94" s="28" t="s">
        <v>369</v>
      </c>
      <c r="G94" s="33" t="str">
        <f t="shared" si="0"/>
        <v>(五冶钢构医学科学产业园建设项目房建三部-一标（4-3）)四川省南充市顺庆区搬罾街道学府大道二段</v>
      </c>
      <c r="H94" s="28" t="s">
        <v>398</v>
      </c>
      <c r="I94" s="28">
        <v>18349955455</v>
      </c>
      <c r="J94" s="33" t="s">
        <v>371</v>
      </c>
      <c r="K94" s="38" t="s">
        <v>372</v>
      </c>
      <c r="L94" s="35"/>
      <c r="M94" s="27" t="s">
        <v>373</v>
      </c>
    </row>
    <row r="95" spans="4:13">
      <c r="D95" s="32" t="s">
        <v>367</v>
      </c>
      <c r="E95" s="33" t="s">
        <v>401</v>
      </c>
      <c r="F95" s="28" t="s">
        <v>369</v>
      </c>
      <c r="G95" s="33" t="str">
        <f t="shared" si="0"/>
        <v>(五冶钢构医学科学产业园建设项目房建三部-一标（4-4）)四川省南充市顺庆区搬罾街道学府大道二段</v>
      </c>
      <c r="H95" s="28" t="s">
        <v>398</v>
      </c>
      <c r="I95" s="28">
        <v>18349955455</v>
      </c>
      <c r="J95" s="33" t="s">
        <v>371</v>
      </c>
      <c r="K95" s="38" t="s">
        <v>372</v>
      </c>
      <c r="L95" s="35"/>
      <c r="M95" s="27" t="s">
        <v>373</v>
      </c>
    </row>
    <row r="96" spans="4:13">
      <c r="D96" s="32" t="s">
        <v>367</v>
      </c>
      <c r="E96" s="33" t="s">
        <v>402</v>
      </c>
      <c r="F96" s="28" t="s">
        <v>369</v>
      </c>
      <c r="G96" s="33" t="str">
        <f t="shared" si="0"/>
        <v>(五冶钢构医学科学产业园建设项目房建三部-一标（4-5）)四川省南充市顺庆区搬罾街道学府大道二段</v>
      </c>
      <c r="H96" s="28" t="s">
        <v>398</v>
      </c>
      <c r="I96" s="28">
        <v>18349955455</v>
      </c>
      <c r="J96" s="33" t="s">
        <v>371</v>
      </c>
      <c r="K96" s="38" t="s">
        <v>372</v>
      </c>
      <c r="L96" s="35"/>
      <c r="M96" s="27" t="s">
        <v>373</v>
      </c>
    </row>
    <row r="97" spans="4:13">
      <c r="D97" s="32" t="s">
        <v>367</v>
      </c>
      <c r="E97" s="33" t="s">
        <v>403</v>
      </c>
      <c r="F97" s="28" t="s">
        <v>369</v>
      </c>
      <c r="G97" s="33" t="str">
        <f t="shared" si="0"/>
        <v>(五冶钢构医学科学产业园建设项目房建三部-一标（4-6）)四川省南充市顺庆区搬罾街道学府大道二段</v>
      </c>
      <c r="H97" s="28" t="s">
        <v>398</v>
      </c>
      <c r="I97" s="28">
        <v>18349955455</v>
      </c>
      <c r="J97" s="33" t="s">
        <v>371</v>
      </c>
      <c r="K97" s="38" t="s">
        <v>372</v>
      </c>
      <c r="L97" s="35"/>
      <c r="M97" s="27" t="s">
        <v>373</v>
      </c>
    </row>
    <row r="98" spans="4:13">
      <c r="D98" s="32" t="s">
        <v>367</v>
      </c>
      <c r="E98" s="33" t="s">
        <v>73</v>
      </c>
      <c r="F98" s="28" t="s">
        <v>369</v>
      </c>
      <c r="G98" s="33" t="str">
        <f t="shared" si="0"/>
        <v>(五冶钢构医学科学产业园建设项目房建三部-一标（7-1）)四川省南充市顺庆区搬罾街道学府大道二段</v>
      </c>
      <c r="H98" s="28" t="s">
        <v>398</v>
      </c>
      <c r="I98" s="28">
        <v>18349955455</v>
      </c>
      <c r="J98" s="33" t="s">
        <v>371</v>
      </c>
      <c r="K98" s="38" t="s">
        <v>372</v>
      </c>
      <c r="L98" s="35"/>
      <c r="M98" s="27" t="s">
        <v>373</v>
      </c>
    </row>
    <row r="99" spans="4:13">
      <c r="D99" s="32" t="s">
        <v>367</v>
      </c>
      <c r="E99" s="33" t="s">
        <v>20</v>
      </c>
      <c r="F99" s="28" t="s">
        <v>369</v>
      </c>
      <c r="G99" s="33" t="str">
        <f t="shared" si="0"/>
        <v>(五冶钢构医学科学产业园建设项目房建三部-一标（7-2）)四川省南充市顺庆区搬罾街道学府大道二段</v>
      </c>
      <c r="H99" s="28" t="s">
        <v>398</v>
      </c>
      <c r="I99" s="28">
        <v>18349955455</v>
      </c>
      <c r="J99" s="33" t="s">
        <v>371</v>
      </c>
      <c r="K99" s="38" t="s">
        <v>372</v>
      </c>
      <c r="L99" s="35"/>
      <c r="M99" s="27" t="s">
        <v>373</v>
      </c>
    </row>
    <row r="100" spans="4:13">
      <c r="D100" s="32" t="s">
        <v>367</v>
      </c>
      <c r="E100" s="33" t="s">
        <v>23</v>
      </c>
      <c r="F100" s="28" t="s">
        <v>369</v>
      </c>
      <c r="G100" s="33" t="str">
        <f t="shared" si="0"/>
        <v>(五冶钢构医学科学产业园建设项目房建三部-一标（7-3）)四川省南充市顺庆区搬罾街道学府大道二段</v>
      </c>
      <c r="H100" s="28" t="s">
        <v>398</v>
      </c>
      <c r="I100" s="28">
        <v>18349955455</v>
      </c>
      <c r="J100" s="33" t="s">
        <v>371</v>
      </c>
      <c r="K100" s="38" t="s">
        <v>372</v>
      </c>
      <c r="L100" s="35"/>
      <c r="M100" s="27" t="s">
        <v>373</v>
      </c>
    </row>
    <row r="101" spans="4:13">
      <c r="D101" s="32" t="s">
        <v>367</v>
      </c>
      <c r="E101" s="33" t="s">
        <v>24</v>
      </c>
      <c r="F101" s="28" t="s">
        <v>369</v>
      </c>
      <c r="G101" s="33" t="str">
        <f t="shared" si="0"/>
        <v>(五冶钢构医学科学产业园建设项目房建三部-一标（7-4）)四川省南充市顺庆区搬罾街道学府大道二段</v>
      </c>
      <c r="H101" s="28" t="s">
        <v>398</v>
      </c>
      <c r="I101" s="28">
        <v>18349955455</v>
      </c>
      <c r="J101" s="33" t="s">
        <v>371</v>
      </c>
      <c r="K101" s="38" t="s">
        <v>372</v>
      </c>
      <c r="L101" s="35"/>
      <c r="M101" s="27" t="s">
        <v>373</v>
      </c>
    </row>
    <row r="102" spans="4:13">
      <c r="D102" s="32" t="s">
        <v>367</v>
      </c>
      <c r="E102" s="27" t="s">
        <v>89</v>
      </c>
      <c r="F102" s="28" t="s">
        <v>369</v>
      </c>
      <c r="G102" s="33" t="str">
        <f t="shared" si="0"/>
        <v>(五冶钢构医学科学产业园建设项目房建三部-排洪渠)四川省南充市顺庆区搬罾街道学府大道二段</v>
      </c>
      <c r="H102" s="28" t="s">
        <v>398</v>
      </c>
      <c r="I102" s="28">
        <v>18349955455</v>
      </c>
      <c r="J102" s="33" t="s">
        <v>371</v>
      </c>
      <c r="K102" s="38" t="s">
        <v>372</v>
      </c>
      <c r="L102" s="35"/>
      <c r="M102" s="27" t="s">
        <v>373</v>
      </c>
    </row>
    <row r="103" spans="4:13">
      <c r="D103" s="32" t="s">
        <v>367</v>
      </c>
      <c r="E103" s="27" t="s">
        <v>127</v>
      </c>
      <c r="F103" s="28" t="s">
        <v>369</v>
      </c>
      <c r="G103" s="33" t="str">
        <f t="shared" si="0"/>
        <v>(五冶钢构医学科学产业园建设项目房建三部-管网总坪)四川省南充市顺庆区搬罾街道学府大道二段</v>
      </c>
      <c r="H103" s="28" t="s">
        <v>398</v>
      </c>
      <c r="I103" s="28">
        <v>18349955455</v>
      </c>
      <c r="J103" s="33" t="s">
        <v>371</v>
      </c>
      <c r="K103" s="38" t="s">
        <v>372</v>
      </c>
      <c r="L103" s="35"/>
      <c r="M103" s="27" t="s">
        <v>373</v>
      </c>
    </row>
    <row r="104" spans="4:13">
      <c r="D104" s="32" t="s">
        <v>367</v>
      </c>
      <c r="E104" s="27" t="s">
        <v>117</v>
      </c>
      <c r="F104" s="28" t="s">
        <v>369</v>
      </c>
      <c r="G104" s="33" t="str">
        <f t="shared" si="0"/>
        <v>(五冶钢构医学科学产业园建设项目房建三部-配套用房及围墙)四川省南充市顺庆区搬罾街道学府大道二段</v>
      </c>
      <c r="H104" s="28" t="s">
        <v>398</v>
      </c>
      <c r="I104" s="28">
        <v>18349955455</v>
      </c>
      <c r="J104" s="33" t="s">
        <v>371</v>
      </c>
      <c r="K104" s="38" t="s">
        <v>372</v>
      </c>
      <c r="L104" s="35"/>
      <c r="M104" s="27" t="s">
        <v>373</v>
      </c>
    </row>
    <row r="105" spans="4:13">
      <c r="D105" s="32" t="s">
        <v>367</v>
      </c>
      <c r="E105" s="27" t="s">
        <v>99</v>
      </c>
      <c r="F105" s="28" t="s">
        <v>369</v>
      </c>
      <c r="G105" s="33" t="str">
        <f t="shared" si="0"/>
        <v>(五冶钢构医学科学产业园建设项目房建连接线道路工程)四川省南充市顺庆区搬罾街道学府大道二段</v>
      </c>
      <c r="H105" s="28" t="s">
        <v>404</v>
      </c>
      <c r="I105" s="28">
        <v>13908143055</v>
      </c>
      <c r="J105" s="33" t="s">
        <v>371</v>
      </c>
      <c r="K105" s="38" t="s">
        <v>372</v>
      </c>
      <c r="L105" s="35"/>
      <c r="M105" s="27" t="s">
        <v>373</v>
      </c>
    </row>
    <row r="106" spans="4:13">
      <c r="D106" s="32" t="s">
        <v>405</v>
      </c>
      <c r="E106" s="27" t="s">
        <v>406</v>
      </c>
      <c r="F106" s="28" t="str">
        <f>F61</f>
        <v>攀成钢,威钢,昆钢,龙钢,德胜,成实,达钢,鞍钢,宝钢,酒钢,冷钢</v>
      </c>
      <c r="G106" s="33" t="str">
        <f>"("&amp;E106&amp;")"&amp;"广汉市汉州街道邓家院子"</f>
        <v>(德阳新欧鹏文教城牛津公馆一标)广汉市汉州街道邓家院子</v>
      </c>
      <c r="H106" s="28" t="s">
        <v>407</v>
      </c>
      <c r="I106" s="28">
        <v>17726331991</v>
      </c>
      <c r="J106" s="33" t="s">
        <v>408</v>
      </c>
      <c r="K106" s="38" t="s">
        <v>409</v>
      </c>
      <c r="L106" s="35"/>
      <c r="M106" s="27" t="s">
        <v>373</v>
      </c>
    </row>
    <row r="107" spans="4:13">
      <c r="D107" s="32" t="s">
        <v>405</v>
      </c>
      <c r="E107" s="27" t="s">
        <v>410</v>
      </c>
      <c r="F107" s="28" t="str">
        <f>F62</f>
        <v>攀成钢,威钢,昆钢,龙钢,德胜,成实,达钢,鞍钢,宝钢,酒钢,冷钢</v>
      </c>
      <c r="G107" s="33" t="str">
        <f>"("&amp;E107&amp;")"&amp;"广汉市汉州街道邓家院子"</f>
        <v>(德阳新鸥鹏文教城牛津公馆二标)广汉市汉州街道邓家院子</v>
      </c>
      <c r="H107" s="28" t="s">
        <v>407</v>
      </c>
      <c r="I107" s="28">
        <v>17726331991</v>
      </c>
      <c r="J107" s="33" t="s">
        <v>408</v>
      </c>
      <c r="K107" s="38" t="s">
        <v>409</v>
      </c>
      <c r="L107" s="35"/>
      <c r="M107" s="27" t="s">
        <v>373</v>
      </c>
    </row>
    <row r="108" spans="4:13">
      <c r="D108" s="32" t="s">
        <v>405</v>
      </c>
      <c r="E108" s="27" t="s">
        <v>411</v>
      </c>
      <c r="F108" s="28" t="str">
        <f>F63</f>
        <v>攀成钢,威钢,昆钢,龙钢,德胜,成实,达钢,鞍钢,宝钢,酒钢,冷钢</v>
      </c>
      <c r="G108" s="33" t="str">
        <f>"("&amp;E108&amp;")"&amp;"广汉市汉州街道张家大院子"</f>
        <v>(德阳新鸥鹏文教城巴川府)广汉市汉州街道张家大院子</v>
      </c>
      <c r="H108" s="28" t="s">
        <v>407</v>
      </c>
      <c r="I108" s="28">
        <v>17726331991</v>
      </c>
      <c r="J108" s="33" t="s">
        <v>408</v>
      </c>
      <c r="K108" s="38" t="s">
        <v>409</v>
      </c>
      <c r="L108" s="35"/>
      <c r="M108" s="27" t="s">
        <v>373</v>
      </c>
    </row>
    <row r="109" spans="4:13">
      <c r="D109" s="32" t="s">
        <v>405</v>
      </c>
      <c r="E109" s="27" t="s">
        <v>412</v>
      </c>
      <c r="F109" s="28" t="str">
        <f>F64</f>
        <v>攀成钢,威钢,昆钢,龙钢,德胜,成实,达钢,鞍钢,宝钢,酒钢,冷钢</v>
      </c>
      <c r="G109" s="33" t="str">
        <f>"("&amp;E109&amp;")"&amp;"广汉市汉州街道邓家院子"</f>
        <v>(德阳新鸥鹏文教城巴川印)广汉市汉州街道邓家院子</v>
      </c>
      <c r="H109" s="28" t="s">
        <v>407</v>
      </c>
      <c r="I109" s="28">
        <v>17726331991</v>
      </c>
      <c r="J109" s="33" t="s">
        <v>408</v>
      </c>
      <c r="K109" s="38" t="s">
        <v>409</v>
      </c>
      <c r="L109" s="35"/>
      <c r="M109" s="27" t="s">
        <v>373</v>
      </c>
    </row>
    <row r="110" spans="4:13">
      <c r="D110" s="32" t="s">
        <v>150</v>
      </c>
      <c r="E110" s="27" t="s">
        <v>150</v>
      </c>
      <c r="F110" s="28" t="s">
        <v>413</v>
      </c>
      <c r="G110" s="39" t="str">
        <f>"("&amp;E110&amp;")"&amp;"中铁科研院集团有限公司宜宾市泥溪东互通式立交下穿成贵客专铁路工程项目钢筋加工厂"</f>
        <v>(中铁科研院宜宾泥溪项目)中铁科研院集团有限公司宜宾市泥溪东互通式立交下穿成贵客专铁路工程项目钢筋加工厂</v>
      </c>
      <c r="H110" s="31" t="s">
        <v>414</v>
      </c>
      <c r="I110" s="31">
        <v>19130850820</v>
      </c>
      <c r="J110" s="33" t="s">
        <v>415</v>
      </c>
      <c r="K110" s="38" t="s">
        <v>416</v>
      </c>
      <c r="L110" s="35"/>
      <c r="M110" s="27" t="s">
        <v>417</v>
      </c>
    </row>
    <row r="111" spans="4:13">
      <c r="D111" s="32" t="s">
        <v>150</v>
      </c>
      <c r="E111" s="27" t="s">
        <v>150</v>
      </c>
      <c r="F111" s="28" t="s">
        <v>413</v>
      </c>
      <c r="G111" s="39" t="str">
        <f>"("&amp;E111&amp;")"&amp;"中铁科研院集团有限公司宜宾市泥溪东互通式立交下穿成贵客专铁路工程项目钢筋加工厂"</f>
        <v>(中铁科研院宜宾泥溪项目)中铁科研院集团有限公司宜宾市泥溪东互通式立交下穿成贵客专铁路工程项目钢筋加工厂</v>
      </c>
      <c r="H111" s="31" t="s">
        <v>418</v>
      </c>
      <c r="I111" s="31">
        <v>18208257412</v>
      </c>
      <c r="J111" s="33" t="s">
        <v>415</v>
      </c>
      <c r="K111" s="38" t="s">
        <v>416</v>
      </c>
      <c r="L111" s="35"/>
      <c r="M111" s="27" t="s">
        <v>417</v>
      </c>
    </row>
    <row r="112" spans="4:13">
      <c r="D112" s="40" t="s">
        <v>128</v>
      </c>
      <c r="E112" s="27" t="s">
        <v>132</v>
      </c>
      <c r="F112" s="28" t="s">
        <v>419</v>
      </c>
      <c r="G112" s="41" t="str">
        <f t="shared" ref="G112:G122" si="1">"("&amp;E112&amp;")"&amp;"宜宾市翠屏区宜宾汽车零部件配套产业基地(纬五路南)"</f>
        <v>(宜宾兴港三江新区长江工业园建设项目-9#厂房)宜宾市翠屏区宜宾汽车零部件配套产业基地(纬五路南)</v>
      </c>
      <c r="H112" s="28" t="s">
        <v>420</v>
      </c>
      <c r="I112" s="31">
        <v>15924731822</v>
      </c>
      <c r="J112" s="33" t="s">
        <v>415</v>
      </c>
      <c r="K112" s="38" t="s">
        <v>421</v>
      </c>
      <c r="L112" s="35"/>
      <c r="M112" s="27" t="s">
        <v>422</v>
      </c>
    </row>
    <row r="113" spans="4:13">
      <c r="D113" s="32" t="s">
        <v>128</v>
      </c>
      <c r="E113" s="27" t="s">
        <v>135</v>
      </c>
      <c r="F113" s="28" t="s">
        <v>419</v>
      </c>
      <c r="G113" s="41" t="str">
        <f t="shared" si="1"/>
        <v>(宜宾兴港三江新区长江工业园建设项目-M2-2#厂房)宜宾市翠屏区宜宾汽车零部件配套产业基地(纬五路南)</v>
      </c>
      <c r="H113" s="28" t="s">
        <v>423</v>
      </c>
      <c r="I113" s="31">
        <v>17713876279</v>
      </c>
      <c r="J113" s="33" t="s">
        <v>415</v>
      </c>
      <c r="K113" s="38" t="s">
        <v>421</v>
      </c>
      <c r="L113" s="35"/>
      <c r="M113" s="27" t="s">
        <v>422</v>
      </c>
    </row>
    <row r="114" spans="4:13">
      <c r="D114" s="32" t="s">
        <v>128</v>
      </c>
      <c r="E114" s="27" t="s">
        <v>136</v>
      </c>
      <c r="F114" s="28" t="s">
        <v>419</v>
      </c>
      <c r="G114" s="41" t="str">
        <f t="shared" si="1"/>
        <v>(宜宾兴港三江新区长江工业园建设项目-M2-00-04桩)宜宾市翠屏区宜宾汽车零部件配套产业基地(纬五路南)</v>
      </c>
      <c r="H114" s="28" t="s">
        <v>423</v>
      </c>
      <c r="I114" s="31">
        <v>17713876279</v>
      </c>
      <c r="J114" s="33" t="s">
        <v>415</v>
      </c>
      <c r="K114" s="38" t="s">
        <v>421</v>
      </c>
      <c r="L114" s="35"/>
      <c r="M114" s="27" t="s">
        <v>422</v>
      </c>
    </row>
    <row r="115" spans="4:13">
      <c r="D115" s="32" t="s">
        <v>128</v>
      </c>
      <c r="E115" s="27" t="s">
        <v>424</v>
      </c>
      <c r="F115" s="28" t="s">
        <v>419</v>
      </c>
      <c r="G115" s="41" t="str">
        <f t="shared" si="1"/>
        <v>(宜宾兴港三江新区长江工业园建设项目-M2-3#厂房)宜宾市翠屏区宜宾汽车零部件配套产业基地(纬五路南)</v>
      </c>
      <c r="H115" s="28" t="s">
        <v>423</v>
      </c>
      <c r="I115" s="31">
        <v>17713876279</v>
      </c>
      <c r="J115" s="33" t="s">
        <v>415</v>
      </c>
      <c r="K115" s="38" t="s">
        <v>421</v>
      </c>
      <c r="L115" s="35"/>
      <c r="M115" s="27" t="s">
        <v>422</v>
      </c>
    </row>
    <row r="116" spans="4:13">
      <c r="D116" s="32" t="s">
        <v>128</v>
      </c>
      <c r="E116" s="27" t="s">
        <v>153</v>
      </c>
      <c r="F116" s="28" t="s">
        <v>419</v>
      </c>
      <c r="G116" s="41" t="str">
        <f t="shared" si="1"/>
        <v>(宜宾兴港三江新区长江工业园建设项目-M2-4#厂房)宜宾市翠屏区宜宾汽车零部件配套产业基地(纬五路南)</v>
      </c>
      <c r="H116" s="28" t="s">
        <v>423</v>
      </c>
      <c r="I116" s="31">
        <v>17713876279</v>
      </c>
      <c r="J116" s="33" t="s">
        <v>415</v>
      </c>
      <c r="K116" s="38" t="s">
        <v>421</v>
      </c>
      <c r="L116" s="35"/>
      <c r="M116" s="27" t="s">
        <v>422</v>
      </c>
    </row>
    <row r="117" spans="4:13">
      <c r="D117" s="32" t="s">
        <v>128</v>
      </c>
      <c r="E117" s="27" t="s">
        <v>154</v>
      </c>
      <c r="F117" s="28" t="s">
        <v>419</v>
      </c>
      <c r="G117" s="41" t="str">
        <f t="shared" si="1"/>
        <v>(宜宾兴港三江新区长江工业园建设项目-M2-5#厂房)宜宾市翠屏区宜宾汽车零部件配套产业基地(纬五路南)</v>
      </c>
      <c r="H117" s="28" t="s">
        <v>423</v>
      </c>
      <c r="I117" s="31">
        <v>17713876279</v>
      </c>
      <c r="J117" s="33" t="s">
        <v>415</v>
      </c>
      <c r="K117" s="38" t="s">
        <v>421</v>
      </c>
      <c r="L117" s="35"/>
      <c r="M117" s="27" t="s">
        <v>422</v>
      </c>
    </row>
    <row r="118" spans="4:13">
      <c r="D118" s="32" t="s">
        <v>128</v>
      </c>
      <c r="E118" s="27" t="s">
        <v>137</v>
      </c>
      <c r="F118" s="28" t="s">
        <v>419</v>
      </c>
      <c r="G118" s="41" t="str">
        <f t="shared" si="1"/>
        <v>(宜宾兴港三江新区长江工业园建设项目-M2-6#厂房)宜宾市翠屏区宜宾汽车零部件配套产业基地(纬五路南)</v>
      </c>
      <c r="H118" s="28" t="s">
        <v>423</v>
      </c>
      <c r="I118" s="31">
        <v>17713876279</v>
      </c>
      <c r="J118" s="33" t="s">
        <v>415</v>
      </c>
      <c r="K118" s="38" t="s">
        <v>421</v>
      </c>
      <c r="L118" s="35"/>
      <c r="M118" s="27" t="s">
        <v>422</v>
      </c>
    </row>
    <row r="119" spans="4:13">
      <c r="D119" s="32" t="s">
        <v>128</v>
      </c>
      <c r="E119" s="27" t="s">
        <v>139</v>
      </c>
      <c r="F119" s="28" t="s">
        <v>419</v>
      </c>
      <c r="G119" s="41" t="str">
        <f t="shared" si="1"/>
        <v>(宜宾兴港三江新区长江工业园建设项目-M2-7#厂房)宜宾市翠屏区宜宾汽车零部件配套产业基地(纬五路南)</v>
      </c>
      <c r="H119" s="28" t="s">
        <v>423</v>
      </c>
      <c r="I119" s="31">
        <v>17713876279</v>
      </c>
      <c r="J119" s="33" t="s">
        <v>415</v>
      </c>
      <c r="K119" s="38" t="s">
        <v>421</v>
      </c>
      <c r="L119" s="35"/>
      <c r="M119" s="27" t="s">
        <v>422</v>
      </c>
    </row>
    <row r="120" spans="4:13">
      <c r="D120" s="32" t="s">
        <v>128</v>
      </c>
      <c r="E120" s="27" t="s">
        <v>131</v>
      </c>
      <c r="F120" s="28" t="s">
        <v>419</v>
      </c>
      <c r="G120" s="41" t="str">
        <f t="shared" si="1"/>
        <v>(宜宾兴港三江新区长江工业园建设项目-11#厂房)宜宾市翠屏区宜宾汽车零部件配套产业基地(纬五路南)</v>
      </c>
      <c r="H120" s="28" t="s">
        <v>420</v>
      </c>
      <c r="I120" s="31">
        <v>15924731822</v>
      </c>
      <c r="J120" s="33" t="s">
        <v>415</v>
      </c>
      <c r="K120" s="38" t="s">
        <v>421</v>
      </c>
      <c r="L120" s="35"/>
      <c r="M120" s="27" t="s">
        <v>422</v>
      </c>
    </row>
    <row r="121" spans="4:13">
      <c r="D121" s="32" t="s">
        <v>128</v>
      </c>
      <c r="E121" s="27" t="s">
        <v>425</v>
      </c>
      <c r="F121" s="28" t="s">
        <v>419</v>
      </c>
      <c r="G121" s="41" t="str">
        <f t="shared" si="1"/>
        <v>(宜宾兴港三江新区长江工业园建设项目-3#8#9#承台)宜宾市翠屏区宜宾汽车零部件配套产业基地(纬五路南)</v>
      </c>
      <c r="H121" s="28" t="s">
        <v>420</v>
      </c>
      <c r="I121" s="31">
        <v>15924731822</v>
      </c>
      <c r="J121" s="33" t="s">
        <v>415</v>
      </c>
      <c r="K121" s="38" t="s">
        <v>421</v>
      </c>
      <c r="L121" s="42"/>
      <c r="M121" s="27" t="s">
        <v>422</v>
      </c>
    </row>
    <row r="122" spans="4:13">
      <c r="D122" s="32" t="s">
        <v>128</v>
      </c>
      <c r="E122" s="27" t="s">
        <v>148</v>
      </c>
      <c r="F122" s="28" t="s">
        <v>419</v>
      </c>
      <c r="G122" s="41" t="str">
        <f t="shared" si="1"/>
        <v>(宜宾兴港三江新区长江工业园建设项目-3#8#土建)宜宾市翠屏区宜宾汽车零部件配套产业基地(纬五路南)</v>
      </c>
      <c r="H122" s="28" t="s">
        <v>420</v>
      </c>
      <c r="I122" s="31">
        <v>15924731822</v>
      </c>
      <c r="J122" s="33" t="s">
        <v>415</v>
      </c>
      <c r="K122" s="38" t="s">
        <v>421</v>
      </c>
      <c r="L122" s="42"/>
      <c r="M122" s="27" t="s">
        <v>422</v>
      </c>
    </row>
    <row r="123" spans="4:13">
      <c r="D123" s="32" t="s">
        <v>128</v>
      </c>
      <c r="E123" s="27" t="s">
        <v>161</v>
      </c>
      <c r="F123" s="28" t="s">
        <v>426</v>
      </c>
      <c r="G123" s="39" t="str">
        <f t="shared" ref="G123:G125" si="2">"("&amp;E123&amp;")"&amp;"四川省宜宾市翠屏区永善路南段宜宾市三江新区长江工业园区"</f>
        <v>(宜宾兴港三江新区长江工业园保障性租赁住房建设项目-1标)四川省宜宾市翠屏区永善路南段宜宾市三江新区长江工业园区</v>
      </c>
      <c r="H123" s="28" t="s">
        <v>427</v>
      </c>
      <c r="I123" s="31">
        <v>13118007501</v>
      </c>
      <c r="J123" s="33"/>
      <c r="K123" s="38"/>
      <c r="L123" s="42"/>
      <c r="M123" s="27"/>
    </row>
    <row r="124" spans="4:13">
      <c r="D124" s="32" t="s">
        <v>128</v>
      </c>
      <c r="E124" s="27" t="s">
        <v>162</v>
      </c>
      <c r="F124" s="28" t="s">
        <v>426</v>
      </c>
      <c r="G124" s="39" t="str">
        <f t="shared" si="2"/>
        <v>(宜宾兴港三江新区长江工业园保障性租赁住房建设项目-2标)四川省宜宾市翠屏区永善路南段宜宾市三江新区长江工业园区</v>
      </c>
      <c r="H124" s="28" t="s">
        <v>427</v>
      </c>
      <c r="I124" s="31">
        <v>13118007501</v>
      </c>
      <c r="J124" s="33"/>
      <c r="K124" s="38"/>
      <c r="L124" s="42"/>
      <c r="M124" s="27"/>
    </row>
    <row r="125" spans="4:13">
      <c r="D125" s="32" t="s">
        <v>128</v>
      </c>
      <c r="E125" s="27" t="s">
        <v>184</v>
      </c>
      <c r="F125" s="28" t="s">
        <v>426</v>
      </c>
      <c r="G125" s="39" t="str">
        <f t="shared" si="2"/>
        <v>(宜宾兴港三江新区长江工业园保障性租赁住房建设项目-边坡支护)四川省宜宾市翠屏区永善路南段宜宾市三江新区长江工业园区</v>
      </c>
      <c r="H125" s="28" t="s">
        <v>427</v>
      </c>
      <c r="I125" s="31">
        <v>13118007501</v>
      </c>
      <c r="J125" s="33"/>
      <c r="K125" s="38"/>
      <c r="L125" s="42"/>
      <c r="M125" s="27"/>
    </row>
    <row r="126" spans="4:13">
      <c r="D126" s="40" t="s">
        <v>428</v>
      </c>
      <c r="E126" s="27" t="s">
        <v>169</v>
      </c>
      <c r="F126" s="28" t="s">
        <v>429</v>
      </c>
      <c r="G126" s="41" t="str">
        <f>"("&amp;E126&amp;")"&amp;"龙泉驿区北川路双堰塘钓鱼东100米(北川路)"</f>
        <v>(五冶建设龙泉芙蓉花语项目-1,3地块)龙泉驿区北川路双堰塘钓鱼东100米(北川路)</v>
      </c>
      <c r="H126" s="28" t="s">
        <v>430</v>
      </c>
      <c r="I126" s="28">
        <v>15828110575</v>
      </c>
      <c r="J126" s="33" t="s">
        <v>431</v>
      </c>
      <c r="K126" s="43" t="s">
        <v>432</v>
      </c>
      <c r="L126" s="42"/>
      <c r="M126" s="27" t="s">
        <v>433</v>
      </c>
    </row>
    <row r="127" spans="4:13">
      <c r="D127" s="40" t="s">
        <v>428</v>
      </c>
      <c r="E127" s="27" t="s">
        <v>158</v>
      </c>
      <c r="F127" s="28" t="s">
        <v>429</v>
      </c>
      <c r="G127" s="41" t="str">
        <f>"("&amp;E127&amp;")"&amp;"龙泉驿区北川路双堰塘钓鱼东100米(北川路)"</f>
        <v>(五冶建设龙泉芙蓉花语项目-2地块)龙泉驿区北川路双堰塘钓鱼东100米(北川路)</v>
      </c>
      <c r="H127" s="28" t="s">
        <v>434</v>
      </c>
      <c r="I127" s="28">
        <v>15982002377</v>
      </c>
      <c r="J127" s="33" t="s">
        <v>435</v>
      </c>
      <c r="K127" s="43" t="s">
        <v>432</v>
      </c>
      <c r="L127" s="42"/>
      <c r="M127" s="27" t="s">
        <v>433</v>
      </c>
    </row>
    <row r="128" spans="4:13">
      <c r="D128" s="40" t="s">
        <v>428</v>
      </c>
      <c r="E128" s="27" t="s">
        <v>167</v>
      </c>
      <c r="F128" s="28" t="s">
        <v>436</v>
      </c>
      <c r="G128" s="41" t="str">
        <f>"("&amp;E128&amp;")"&amp;"四川省成都市双流区光荣路成都艺体中学南200米"</f>
        <v>(五冶建设扩建艺体中学二期工程)四川省成都市双流区光荣路成都艺体中学南200米</v>
      </c>
      <c r="H128" s="28" t="s">
        <v>437</v>
      </c>
      <c r="I128" s="28">
        <v>13458588232</v>
      </c>
      <c r="J128" s="33" t="s">
        <v>438</v>
      </c>
      <c r="K128" s="43" t="s">
        <v>432</v>
      </c>
      <c r="L128" s="42"/>
      <c r="M128" s="27" t="s">
        <v>433</v>
      </c>
    </row>
    <row r="129" spans="4:13">
      <c r="D129" s="40"/>
      <c r="E129" s="27"/>
      <c r="F129" s="28"/>
      <c r="G129" s="41"/>
      <c r="H129" s="28"/>
      <c r="I129" s="28"/>
      <c r="J129" s="33"/>
      <c r="K129" s="43"/>
      <c r="L129" s="42"/>
      <c r="M129" s="27"/>
    </row>
    <row r="130" spans="4:13">
      <c r="D130" s="40" t="s">
        <v>439</v>
      </c>
      <c r="E130" s="27" t="s">
        <v>440</v>
      </c>
      <c r="F130" s="28" t="s">
        <v>441</v>
      </c>
      <c r="G130" s="41" t="str">
        <f t="shared" ref="G130:G133" si="3">"("&amp;E130&amp;")"&amp;"四川省达州市达川区斌郎街道四川省达州市达川区洞洞湾256米"</f>
        <v>(武汉电气化局成达万高铁强电项目-达州主城区)四川省达州市达川区斌郎街道四川省达州市达川区洞洞湾256米</v>
      </c>
      <c r="H130" s="28" t="s">
        <v>442</v>
      </c>
      <c r="I130" s="28">
        <v>18228076992</v>
      </c>
      <c r="J130" s="39" t="s">
        <v>443</v>
      </c>
      <c r="K130" s="43" t="s">
        <v>444</v>
      </c>
      <c r="L130" s="42"/>
      <c r="M130" s="27" t="s">
        <v>445</v>
      </c>
    </row>
    <row r="131" customFormat="1" spans="1:13">
      <c r="A131" s="15"/>
      <c r="B131" s="15"/>
      <c r="C131" s="16"/>
      <c r="D131" s="40" t="s">
        <v>439</v>
      </c>
      <c r="E131" s="27" t="s">
        <v>446</v>
      </c>
      <c r="F131" s="28" t="s">
        <v>441</v>
      </c>
      <c r="G131" s="41" t="str">
        <f t="shared" si="3"/>
        <v>(武汉电气化局成达万高铁强电项目-开江县)四川省达州市达川区斌郎街道四川省达州市达川区洞洞湾256米</v>
      </c>
      <c r="H131" s="28" t="s">
        <v>442</v>
      </c>
      <c r="I131" s="28">
        <v>18228076992</v>
      </c>
      <c r="J131" s="39" t="s">
        <v>443</v>
      </c>
      <c r="K131" s="43" t="s">
        <v>444</v>
      </c>
      <c r="L131" s="42"/>
      <c r="M131" s="27" t="s">
        <v>445</v>
      </c>
    </row>
    <row r="132" customFormat="1" spans="1:13">
      <c r="A132" s="15"/>
      <c r="B132" s="15"/>
      <c r="C132" s="16"/>
      <c r="D132" s="40" t="s">
        <v>439</v>
      </c>
      <c r="E132" s="27" t="s">
        <v>176</v>
      </c>
      <c r="F132" s="28" t="s">
        <v>441</v>
      </c>
      <c r="G132" s="41" t="str">
        <f>"("&amp;E132&amp;")"&amp;"四川省达州市渠县渠北镇雷家湾渠县北站旁"</f>
        <v>(武汉电气化局成达万高铁强电项目-渠县)四川省达州市渠县渠北镇雷家湾渠县北站旁</v>
      </c>
      <c r="H132" s="28" t="s">
        <v>447</v>
      </c>
      <c r="I132" s="28">
        <v>18779627939</v>
      </c>
      <c r="J132" s="39" t="s">
        <v>443</v>
      </c>
      <c r="K132" s="43" t="s">
        <v>444</v>
      </c>
      <c r="L132" s="42"/>
      <c r="M132" s="27" t="s">
        <v>445</v>
      </c>
    </row>
    <row r="133" customFormat="1" spans="1:13">
      <c r="A133" s="15"/>
      <c r="B133" s="15"/>
      <c r="C133" s="16"/>
      <c r="D133" s="40" t="s">
        <v>439</v>
      </c>
      <c r="E133" s="27" t="s">
        <v>448</v>
      </c>
      <c r="F133" s="28" t="s">
        <v>441</v>
      </c>
      <c r="G133" s="41" t="str">
        <f t="shared" si="3"/>
        <v>(武汉电气化局成达万高铁强电项目-重庆开州)四川省达州市达川区斌郎街道四川省达州市达川区洞洞湾256米</v>
      </c>
      <c r="H133" s="28" t="s">
        <v>442</v>
      </c>
      <c r="I133" s="28">
        <v>18228076992</v>
      </c>
      <c r="J133" s="39" t="s">
        <v>443</v>
      </c>
      <c r="K133" s="43" t="s">
        <v>444</v>
      </c>
      <c r="L133" s="42"/>
      <c r="M133" s="27" t="s">
        <v>445</v>
      </c>
    </row>
    <row r="134" customFormat="1" spans="1:13">
      <c r="A134" s="15"/>
      <c r="B134" s="15"/>
      <c r="C134" s="16"/>
      <c r="D134" s="40" t="s">
        <v>439</v>
      </c>
      <c r="E134" s="27" t="s">
        <v>177</v>
      </c>
      <c r="F134" s="28" t="s">
        <v>441</v>
      </c>
      <c r="G134" s="41" t="str">
        <f>"("&amp;E134&amp;")"&amp;"四川省南充市营山县保真路景阳名城南50米(保真路东)"</f>
        <v>(武汉电气化局成达万高铁强电项目-南充营山)四川省南充市营山县保真路景阳名城南50米(保真路东)</v>
      </c>
      <c r="H134" s="28" t="s">
        <v>449</v>
      </c>
      <c r="I134" s="28">
        <v>18381485052</v>
      </c>
      <c r="J134" s="39" t="s">
        <v>443</v>
      </c>
      <c r="K134" s="43" t="s">
        <v>444</v>
      </c>
      <c r="L134" s="42"/>
      <c r="M134" s="27" t="s">
        <v>445</v>
      </c>
    </row>
    <row r="135" s="14" customFormat="1" spans="1:13">
      <c r="A135" s="15"/>
      <c r="B135" s="15"/>
      <c r="C135" s="16"/>
      <c r="D135" s="32" t="s">
        <v>160</v>
      </c>
      <c r="E135" s="27" t="s">
        <v>160</v>
      </c>
      <c r="F135" s="28" t="s">
        <v>441</v>
      </c>
      <c r="G135" s="39" t="str">
        <f>"("&amp;E135&amp;")"&amp;"重庆市九龙坡区华祥支路与华祥路交叉口重庆建工重庆西站TOD项目部"</f>
        <v>(中铁三局集团西渝高铁康渝段站房四标工程)重庆市九龙坡区华祥支路与华祥路交叉口重庆建工重庆西站TOD项目部</v>
      </c>
      <c r="H135" s="28" t="s">
        <v>450</v>
      </c>
      <c r="I135" s="28">
        <v>18883488177</v>
      </c>
      <c r="J135" s="39" t="s">
        <v>443</v>
      </c>
      <c r="K135" s="43"/>
      <c r="L135" s="42"/>
      <c r="M135" s="27"/>
    </row>
    <row r="136" spans="4:4">
      <c r="D136" s="15"/>
    </row>
    <row r="137" spans="4:4">
      <c r="D137" s="15"/>
    </row>
    <row r="138" spans="4:4">
      <c r="D138" s="15"/>
    </row>
    <row r="139" spans="4:4">
      <c r="D139" s="15"/>
    </row>
    <row r="140" spans="4:4">
      <c r="D140" s="15"/>
    </row>
    <row r="141" spans="4:4">
      <c r="D141" s="15"/>
    </row>
    <row r="142" spans="4:4">
      <c r="D142" s="15"/>
    </row>
    <row r="143" spans="4:4">
      <c r="D143" s="15"/>
    </row>
  </sheetData>
  <conditionalFormatting sqref="K1">
    <cfRule type="containsText" dxfId="5" priority="66" operator="between" text="送货车型9.6米">
      <formula>NOT(ISERROR(SEARCH("送货车型9.6米",K1)))</formula>
    </cfRule>
  </conditionalFormatting>
  <conditionalFormatting sqref="M1">
    <cfRule type="containsText" dxfId="5" priority="26" operator="between" text="送货车型9.6米">
      <formula>NOT(ISERROR(SEARCH("送货车型9.6米",M1)))</formula>
    </cfRule>
  </conditionalFormatting>
  <conditionalFormatting sqref="J111">
    <cfRule type="containsText" dxfId="5" priority="14" operator="between" text="送货车型9.6米">
      <formula>NOT(ISERROR(SEARCH("送货车型9.6米",J111)))</formula>
    </cfRule>
  </conditionalFormatting>
  <conditionalFormatting sqref="A115">
    <cfRule type="containsText" dxfId="5" priority="20" operator="between" text="HRB500E">
      <formula>NOT(ISERROR(SEARCH("HRB500E",A115)))</formula>
    </cfRule>
  </conditionalFormatting>
  <conditionalFormatting sqref="J115">
    <cfRule type="containsText" dxfId="5" priority="17" operator="between" text="送货车型9.6米">
      <formula>NOT(ISERROR(SEARCH("送货车型9.6米",J115)))</formula>
    </cfRule>
  </conditionalFormatting>
  <conditionalFormatting sqref="A116">
    <cfRule type="containsText" dxfId="5" priority="19" operator="between" text="HRB500E">
      <formula>NOT(ISERROR(SEARCH("HRB500E",A116)))</formula>
    </cfRule>
  </conditionalFormatting>
  <conditionalFormatting sqref="J116">
    <cfRule type="containsText" dxfId="5" priority="16" operator="between" text="送货车型9.6米">
      <formula>NOT(ISERROR(SEARCH("送货车型9.6米",J116)))</formula>
    </cfRule>
  </conditionalFormatting>
  <conditionalFormatting sqref="A117">
    <cfRule type="containsText" dxfId="5" priority="18" operator="between" text="HRB500E">
      <formula>NOT(ISERROR(SEARCH("HRB500E",A117)))</formula>
    </cfRule>
  </conditionalFormatting>
  <conditionalFormatting sqref="J117">
    <cfRule type="containsText" dxfId="5" priority="15" operator="between" text="送货车型9.6米">
      <formula>NOT(ISERROR(SEARCH("送货车型9.6米",J117)))</formula>
    </cfRule>
  </conditionalFormatting>
  <conditionalFormatting sqref="A124">
    <cfRule type="containsText" dxfId="5" priority="13" operator="between" text="HRB500E">
      <formula>NOT(ISERROR(SEARCH("HRB500E",A124)))</formula>
    </cfRule>
  </conditionalFormatting>
  <conditionalFormatting sqref="J124">
    <cfRule type="containsText" dxfId="5" priority="12" operator="between" text="送货车型9.6米">
      <formula>NOT(ISERROR(SEARCH("送货车型9.6米",J124)))</formula>
    </cfRule>
  </conditionalFormatting>
  <conditionalFormatting sqref="A125">
    <cfRule type="containsText" dxfId="5" priority="2" operator="between" text="HRB500E">
      <formula>NOT(ISERROR(SEARCH("HRB500E",A125)))</formula>
    </cfRule>
  </conditionalFormatting>
  <conditionalFormatting sqref="J125">
    <cfRule type="containsText" dxfId="5" priority="1" operator="between" text="送货车型9.6米">
      <formula>NOT(ISERROR(SEARCH("送货车型9.6米",J125)))</formula>
    </cfRule>
  </conditionalFormatting>
  <conditionalFormatting sqref="A131">
    <cfRule type="containsText" dxfId="5" priority="6" operator="between" text="HRB500E">
      <formula>NOT(ISERROR(SEARCH("HRB500E",A131)))</formula>
    </cfRule>
  </conditionalFormatting>
  <conditionalFormatting sqref="A132">
    <cfRule type="containsText" dxfId="5" priority="5" operator="between" text="HRB500E">
      <formula>NOT(ISERROR(SEARCH("HRB500E",A132)))</formula>
    </cfRule>
  </conditionalFormatting>
  <conditionalFormatting sqref="A133">
    <cfRule type="containsText" dxfId="5" priority="4" operator="between" text="HRB500E">
      <formula>NOT(ISERROR(SEARCH("HRB500E",A133)))</formula>
    </cfRule>
  </conditionalFormatting>
  <conditionalFormatting sqref="A134">
    <cfRule type="containsText" dxfId="5" priority="10" operator="between" text="HRB500E">
      <formula>NOT(ISERROR(SEARCH("HRB500E",A134)))</formula>
    </cfRule>
  </conditionalFormatting>
  <conditionalFormatting sqref="J1:J26">
    <cfRule type="containsText" dxfId="5" priority="63" operator="between" text="送货车型9.6米">
      <formula>NOT(ISERROR(SEARCH("送货车型9.6米",J1)))</formula>
    </cfRule>
  </conditionalFormatting>
  <conditionalFormatting sqref="J126:J129">
    <cfRule type="containsText" dxfId="5" priority="21" operator="between" text="送货车型9.6米">
      <formula>NOT(ISERROR(SEARCH("送货车型9.6米",J126)))</formula>
    </cfRule>
  </conditionalFormatting>
  <conditionalFormatting sqref="J130:J134">
    <cfRule type="containsText" dxfId="5" priority="3" operator="between" text="送货车型9.6米">
      <formula>NOT(ISERROR(SEARCH("送货车型9.6米",J130)))</formula>
    </cfRule>
  </conditionalFormatting>
  <conditionalFormatting sqref="J135:J1048576">
    <cfRule type="containsText" dxfId="5" priority="69" operator="between" text="送货车型9.6米">
      <formula>NOT(ISERROR(SEARCH("送货车型9.6米",J135)))</formula>
    </cfRule>
  </conditionalFormatting>
  <conditionalFormatting sqref="A1:A5 A7:A11 A13:A32 A34:A42">
    <cfRule type="containsText" dxfId="5" priority="70" operator="between" text="HRB500E">
      <formula>NOT(ISERROR(SEARCH("HRB500E",A1)))</formula>
    </cfRule>
  </conditionalFormatting>
  <conditionalFormatting sqref="J35:J110 J112:J114 J118:J123">
    <cfRule type="containsText" dxfId="5" priority="22" operator="between" text="送货车型9.6米">
      <formula>NOT(ISERROR(SEARCH("送货车型9.6米",J35)))</formula>
    </cfRule>
  </conditionalFormatting>
  <conditionalFormatting sqref="A44:A114 A118:A123 A126:A130 A135:A1048576">
    <cfRule type="containsText" dxfId="5" priority="23" operator="between" text="HRB500E">
      <formula>NOT(ISERROR(SEARCH("HRB500E",A44)))</formula>
    </cfRule>
  </conditionalFormatting>
  <dataValidations count="1">
    <dataValidation showInputMessage="1" showErrorMessage="1" sqref="H28 H29:H30"/>
  </dataValidations>
  <pageMargins left="0.75" right="0.75" top="1" bottom="1" header="0.5" footer="0.5"/>
  <pageSetup paperSize="9" orientation="portrait"/>
  <headerFooter/>
  <legacyDrawing r:id="rId2"/>
  <tableParts count="1">
    <tablePart r:id="rId3"/>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
  <dimension ref="A1:D46"/>
  <sheetViews>
    <sheetView workbookViewId="0">
      <selection activeCell="E14" sqref="E14"/>
    </sheetView>
  </sheetViews>
  <sheetFormatPr defaultColWidth="9" defaultRowHeight="13.5" outlineLevelCol="3"/>
  <cols>
    <col min="1" max="1" width="10.875" style="9" customWidth="1"/>
    <col min="2" max="2" width="8.125" style="9" customWidth="1"/>
    <col min="3" max="3" width="13.5" style="9" customWidth="1"/>
    <col min="4" max="4" width="15.875" style="9" customWidth="1"/>
  </cols>
  <sheetData>
    <row r="1" spans="1:4">
      <c r="A1" s="10" t="s">
        <v>451</v>
      </c>
      <c r="B1" s="11" t="s">
        <v>452</v>
      </c>
      <c r="C1" s="11" t="s">
        <v>3</v>
      </c>
      <c r="D1" s="11" t="s">
        <v>4</v>
      </c>
    </row>
    <row r="2" spans="1:4">
      <c r="A2" s="12">
        <f ca="1" t="shared" ref="A2:A12" si="0">TODAY()</f>
        <v>45836</v>
      </c>
      <c r="B2" s="9" t="s">
        <v>453</v>
      </c>
      <c r="C2" s="9" t="str">
        <f>VLOOKUP(D2,辅助信息!A:B,2,FALSE)</f>
        <v>盘螺</v>
      </c>
      <c r="D2" s="9" t="s">
        <v>41</v>
      </c>
    </row>
    <row r="3" spans="1:4">
      <c r="A3" s="12">
        <f ca="1" t="shared" si="0"/>
        <v>45836</v>
      </c>
      <c r="B3" s="9" t="s">
        <v>453</v>
      </c>
      <c r="C3" s="9" t="str">
        <f>VLOOKUP(D3,辅助信息!A:B,2,FALSE)</f>
        <v>螺纹钢</v>
      </c>
      <c r="D3" s="9" t="s">
        <v>27</v>
      </c>
    </row>
    <row r="4" spans="1:4">
      <c r="A4" s="12">
        <f ca="1" t="shared" si="0"/>
        <v>45836</v>
      </c>
      <c r="B4" s="9" t="s">
        <v>453</v>
      </c>
      <c r="C4" s="9" t="str">
        <f>VLOOKUP(D4,辅助信息!A:B,2,FALSE)</f>
        <v>螺纹钢</v>
      </c>
      <c r="D4" s="9" t="s">
        <v>19</v>
      </c>
    </row>
    <row r="5" spans="1:4">
      <c r="A5" s="12">
        <f ca="1" t="shared" si="0"/>
        <v>45836</v>
      </c>
      <c r="B5" s="9" t="s">
        <v>453</v>
      </c>
      <c r="C5" s="9" t="str">
        <f>VLOOKUP(D5,辅助信息!A:B,2,FALSE)</f>
        <v>螺纹钢</v>
      </c>
      <c r="D5" s="9" t="s">
        <v>28</v>
      </c>
    </row>
    <row r="6" spans="1:4">
      <c r="A6" s="12">
        <f ca="1" t="shared" si="0"/>
        <v>45836</v>
      </c>
      <c r="B6" s="9" t="s">
        <v>453</v>
      </c>
      <c r="C6" s="9" t="str">
        <f>VLOOKUP(D6,辅助信息!A:B,2,FALSE)</f>
        <v>螺纹钢</v>
      </c>
      <c r="D6" s="9" t="s">
        <v>52</v>
      </c>
    </row>
    <row r="7" spans="1:4">
      <c r="A7" s="12">
        <f ca="1" t="shared" si="0"/>
        <v>45836</v>
      </c>
      <c r="B7" s="9" t="s">
        <v>453</v>
      </c>
      <c r="C7" s="9" t="str">
        <f>VLOOKUP(D7,辅助信息!A:B,2,FALSE)</f>
        <v>螺纹钢</v>
      </c>
      <c r="D7" s="9" t="s">
        <v>76</v>
      </c>
    </row>
    <row r="8" spans="1:4">
      <c r="A8" s="12">
        <f ca="1" t="shared" si="0"/>
        <v>45836</v>
      </c>
      <c r="B8" s="9" t="s">
        <v>453</v>
      </c>
      <c r="C8" s="9" t="str">
        <f>VLOOKUP(D8,辅助信息!A:B,2,FALSE)</f>
        <v>螺纹钢</v>
      </c>
      <c r="D8" s="9" t="s">
        <v>86</v>
      </c>
    </row>
    <row r="9" spans="1:4">
      <c r="A9" s="12">
        <f ca="1" t="shared" si="0"/>
        <v>45836</v>
      </c>
      <c r="B9" s="9" t="s">
        <v>453</v>
      </c>
      <c r="C9" s="9" t="str">
        <f>VLOOKUP(D9,辅助信息!A:B,2,FALSE)</f>
        <v>螺纹钢</v>
      </c>
      <c r="D9" s="9" t="s">
        <v>82</v>
      </c>
    </row>
    <row r="10" spans="1:4">
      <c r="A10" s="12">
        <f ca="1" t="shared" si="0"/>
        <v>45836</v>
      </c>
      <c r="B10" s="9" t="s">
        <v>453</v>
      </c>
      <c r="C10" s="9" t="str">
        <f>VLOOKUP(D10,辅助信息!A:B,2,FALSE)</f>
        <v>螺纹钢</v>
      </c>
      <c r="D10" s="9" t="s">
        <v>45</v>
      </c>
    </row>
    <row r="11" spans="1:4">
      <c r="A11" s="12">
        <f ca="1" t="shared" si="0"/>
        <v>45836</v>
      </c>
      <c r="B11" s="9" t="s">
        <v>453</v>
      </c>
      <c r="C11" s="9" t="str">
        <f>VLOOKUP(D11,辅助信息!A:B,2,FALSE)</f>
        <v>螺纹钢</v>
      </c>
      <c r="D11" s="9" t="s">
        <v>21</v>
      </c>
    </row>
    <row r="12" ht="18.95" customHeight="1" spans="1:1">
      <c r="A12" s="12">
        <f ca="1" t="shared" si="0"/>
        <v>45836</v>
      </c>
    </row>
    <row r="13" spans="1:4">
      <c r="A13" s="12">
        <f ca="1" t="shared" ref="A13:A26" si="1">TODAY()</f>
        <v>45836</v>
      </c>
      <c r="B13" s="13" t="s">
        <v>454</v>
      </c>
      <c r="C13" s="9" t="str">
        <f>VLOOKUP(D13,辅助信息!A:B,2,FALSE)</f>
        <v>螺纹钢</v>
      </c>
      <c r="D13" s="9" t="s">
        <v>133</v>
      </c>
    </row>
    <row r="14" spans="1:4">
      <c r="A14" s="12">
        <f ca="1" t="shared" si="1"/>
        <v>45836</v>
      </c>
      <c r="B14" s="13" t="s">
        <v>454</v>
      </c>
      <c r="C14" s="9" t="str">
        <f>VLOOKUP(D14,辅助信息!A:B,2,FALSE)</f>
        <v>螺纹钢</v>
      </c>
      <c r="D14" s="9" t="s">
        <v>91</v>
      </c>
    </row>
    <row r="15" spans="1:4">
      <c r="A15" s="12">
        <f ca="1" t="shared" si="1"/>
        <v>45836</v>
      </c>
      <c r="B15" s="13" t="s">
        <v>454</v>
      </c>
      <c r="C15" s="9" t="str">
        <f>VLOOKUP(D15,辅助信息!A:B,2,FALSE)</f>
        <v>螺纹钢</v>
      </c>
      <c r="D15" s="9" t="s">
        <v>77</v>
      </c>
    </row>
    <row r="16" spans="1:4">
      <c r="A16" s="12">
        <f ca="1" t="shared" si="1"/>
        <v>45836</v>
      </c>
      <c r="B16" s="13" t="s">
        <v>454</v>
      </c>
      <c r="C16" s="9" t="str">
        <f>VLOOKUP(D16,辅助信息!A:B,2,FALSE)</f>
        <v>螺纹钢</v>
      </c>
      <c r="D16" s="9" t="s">
        <v>86</v>
      </c>
    </row>
    <row r="17" spans="1:4">
      <c r="A17" s="12">
        <f ca="1" t="shared" si="1"/>
        <v>45836</v>
      </c>
      <c r="B17" s="13" t="s">
        <v>454</v>
      </c>
      <c r="C17" s="9" t="str">
        <f>VLOOKUP(D17,辅助信息!A:B,2,FALSE)</f>
        <v>螺纹钢</v>
      </c>
      <c r="D17" s="9" t="s">
        <v>66</v>
      </c>
    </row>
    <row r="18" spans="1:4">
      <c r="A18" s="12">
        <f ca="1" t="shared" si="1"/>
        <v>45836</v>
      </c>
      <c r="B18" s="13" t="s">
        <v>454</v>
      </c>
      <c r="C18" s="9" t="str">
        <f>VLOOKUP(D18,辅助信息!A:B,2,FALSE)</f>
        <v>螺纹钢</v>
      </c>
      <c r="D18" s="9" t="s">
        <v>82</v>
      </c>
    </row>
    <row r="19" spans="1:4">
      <c r="A19" s="12">
        <f ca="1" t="shared" si="1"/>
        <v>45836</v>
      </c>
      <c r="B19" s="13" t="s">
        <v>454</v>
      </c>
      <c r="C19" s="9" t="str">
        <f>VLOOKUP(D19,辅助信息!A:B,2,FALSE)</f>
        <v>螺纹钢</v>
      </c>
      <c r="D19" s="9" t="s">
        <v>45</v>
      </c>
    </row>
    <row r="20" spans="1:4">
      <c r="A20" s="12">
        <f ca="1" t="shared" si="1"/>
        <v>45836</v>
      </c>
      <c r="B20" s="13" t="s">
        <v>454</v>
      </c>
      <c r="C20" s="9" t="str">
        <f>VLOOKUP(D20,辅助信息!A:B,2,FALSE)</f>
        <v>螺纹钢</v>
      </c>
      <c r="D20" s="9" t="s">
        <v>21</v>
      </c>
    </row>
    <row r="21" spans="1:4">
      <c r="A21" s="12">
        <f ca="1" t="shared" si="1"/>
        <v>45836</v>
      </c>
      <c r="B21" s="13" t="s">
        <v>454</v>
      </c>
      <c r="C21" s="9" t="str">
        <f>VLOOKUP(D21,辅助信息!A:B,2,FALSE)</f>
        <v>螺纹钢</v>
      </c>
      <c r="D21" s="9" t="s">
        <v>58</v>
      </c>
    </row>
    <row r="22" spans="1:4">
      <c r="A22" s="12">
        <f ca="1" t="shared" si="1"/>
        <v>45836</v>
      </c>
      <c r="B22" s="13" t="s">
        <v>454</v>
      </c>
      <c r="C22" s="9" t="str">
        <f>VLOOKUP(D22,辅助信息!A:B,2,FALSE)</f>
        <v>螺纹钢</v>
      </c>
      <c r="D22" s="9" t="s">
        <v>46</v>
      </c>
    </row>
    <row r="23" spans="1:4">
      <c r="A23" s="12">
        <f ca="1" t="shared" si="1"/>
        <v>45836</v>
      </c>
      <c r="B23" s="13" t="s">
        <v>454</v>
      </c>
      <c r="C23" s="9" t="str">
        <f>VLOOKUP(D23,辅助信息!A:B,2,FALSE)</f>
        <v>螺纹钢</v>
      </c>
      <c r="D23" s="9" t="s">
        <v>22</v>
      </c>
    </row>
    <row r="24" spans="1:4">
      <c r="A24" s="12">
        <f ca="1" t="shared" si="1"/>
        <v>45836</v>
      </c>
      <c r="B24" s="13" t="s">
        <v>454</v>
      </c>
      <c r="C24" s="9" t="str">
        <f>VLOOKUP(D24,辅助信息!A:B,2,FALSE)</f>
        <v>螺纹钢</v>
      </c>
      <c r="D24" s="9" t="s">
        <v>181</v>
      </c>
    </row>
    <row r="25" spans="1:4">
      <c r="A25" s="12">
        <f ca="1" t="shared" si="1"/>
        <v>45836</v>
      </c>
      <c r="B25" s="13" t="s">
        <v>454</v>
      </c>
      <c r="C25" s="9" t="str">
        <f>VLOOKUP(D25,辅助信息!A:B,2,FALSE)</f>
        <v>螺纹钢</v>
      </c>
      <c r="D25" s="9" t="s">
        <v>182</v>
      </c>
    </row>
    <row r="26" spans="1:4">
      <c r="A26" s="12">
        <f ca="1" t="shared" si="1"/>
        <v>45836</v>
      </c>
      <c r="B26" s="9" t="s">
        <v>455</v>
      </c>
      <c r="C26" s="9" t="str">
        <f>VLOOKUP(D26,辅助信息!A:B,2,FALSE)</f>
        <v>盘螺</v>
      </c>
      <c r="D26" s="9" t="s">
        <v>49</v>
      </c>
    </row>
    <row r="27" spans="1:4">
      <c r="A27" s="12">
        <f ca="1" t="shared" ref="A27:A36" si="2">TODAY()</f>
        <v>45836</v>
      </c>
      <c r="B27" s="9" t="s">
        <v>455</v>
      </c>
      <c r="C27" s="9" t="str">
        <f>VLOOKUP(D27,辅助信息!A:B,2,FALSE)</f>
        <v>盘螺</v>
      </c>
      <c r="D27" s="9" t="s">
        <v>40</v>
      </c>
    </row>
    <row r="28" spans="1:4">
      <c r="A28" s="12">
        <f ca="1" t="shared" si="2"/>
        <v>45836</v>
      </c>
      <c r="B28" s="9" t="s">
        <v>455</v>
      </c>
      <c r="C28" s="9" t="str">
        <f>VLOOKUP(D28,辅助信息!A:B,2,FALSE)</f>
        <v>盘螺</v>
      </c>
      <c r="D28" s="9" t="s">
        <v>41</v>
      </c>
    </row>
    <row r="29" spans="1:4">
      <c r="A29" s="12">
        <f ca="1" t="shared" si="2"/>
        <v>45836</v>
      </c>
      <c r="B29" s="9" t="s">
        <v>455</v>
      </c>
      <c r="C29" s="9" t="str">
        <f>VLOOKUP(D29,辅助信息!A:B,2,FALSE)</f>
        <v>盘螺</v>
      </c>
      <c r="D29" s="9" t="s">
        <v>26</v>
      </c>
    </row>
    <row r="30" spans="1:4">
      <c r="A30" s="12">
        <f ca="1" t="shared" si="2"/>
        <v>45836</v>
      </c>
      <c r="B30" s="9" t="s">
        <v>455</v>
      </c>
      <c r="C30" s="9" t="str">
        <f>VLOOKUP(D30,辅助信息!A:B,2,FALSE)</f>
        <v>盘螺</v>
      </c>
      <c r="D30" s="9" t="s">
        <v>233</v>
      </c>
    </row>
    <row r="31" spans="1:4">
      <c r="A31" s="12">
        <f ca="1" t="shared" si="2"/>
        <v>45836</v>
      </c>
      <c r="B31" s="9" t="s">
        <v>455</v>
      </c>
      <c r="C31" s="9" t="str">
        <f>VLOOKUP(D31,辅助信息!A:B,2,FALSE)</f>
        <v>螺纹钢</v>
      </c>
      <c r="D31" s="9" t="s">
        <v>27</v>
      </c>
    </row>
    <row r="32" spans="1:4">
      <c r="A32" s="12">
        <f ca="1" t="shared" si="2"/>
        <v>45836</v>
      </c>
      <c r="B32" s="9" t="s">
        <v>455</v>
      </c>
      <c r="C32" s="9" t="str">
        <f>VLOOKUP(D32,辅助信息!A:B,2,FALSE)</f>
        <v>螺纹钢</v>
      </c>
      <c r="D32" s="9" t="s">
        <v>19</v>
      </c>
    </row>
    <row r="33" spans="1:4">
      <c r="A33" s="12">
        <f ca="1" t="shared" si="2"/>
        <v>45836</v>
      </c>
      <c r="B33" s="9" t="s">
        <v>455</v>
      </c>
      <c r="C33" s="9" t="str">
        <f>VLOOKUP(D33,辅助信息!A:B,2,FALSE)</f>
        <v>螺纹钢</v>
      </c>
      <c r="D33" s="9" t="s">
        <v>32</v>
      </c>
    </row>
    <row r="34" spans="1:4">
      <c r="A34" s="12">
        <f ca="1" t="shared" si="2"/>
        <v>45836</v>
      </c>
      <c r="B34" s="9" t="s">
        <v>455</v>
      </c>
      <c r="C34" s="9" t="str">
        <f>VLOOKUP(D34,辅助信息!A:B,2,FALSE)</f>
        <v>螺纹钢</v>
      </c>
      <c r="D34" s="9" t="s">
        <v>33</v>
      </c>
    </row>
    <row r="35" spans="1:4">
      <c r="A35" s="12">
        <f ca="1" t="shared" si="2"/>
        <v>45836</v>
      </c>
      <c r="B35" s="9" t="s">
        <v>455</v>
      </c>
      <c r="C35" s="9" t="str">
        <f>VLOOKUP(D35,辅助信息!A:B,2,FALSE)</f>
        <v>螺纹钢</v>
      </c>
      <c r="D35" s="9" t="s">
        <v>28</v>
      </c>
    </row>
    <row r="36" spans="1:4">
      <c r="A36" s="12">
        <f ca="1" t="shared" si="2"/>
        <v>45836</v>
      </c>
      <c r="B36" s="9" t="s">
        <v>455</v>
      </c>
      <c r="C36" s="9" t="str">
        <f>VLOOKUP(D36,辅助信息!A:B,2,FALSE)</f>
        <v>螺纹钢</v>
      </c>
      <c r="D36" s="9" t="s">
        <v>18</v>
      </c>
    </row>
    <row r="37" spans="1:4">
      <c r="A37" s="12">
        <f ca="1" t="shared" ref="A37:A46" si="3">TODAY()</f>
        <v>45836</v>
      </c>
      <c r="B37" s="9" t="s">
        <v>455</v>
      </c>
      <c r="C37" s="9" t="str">
        <f>VLOOKUP(D37,辅助信息!A:B,2,FALSE)</f>
        <v>螺纹钢</v>
      </c>
      <c r="D37" s="9" t="s">
        <v>65</v>
      </c>
    </row>
    <row r="38" spans="1:4">
      <c r="A38" s="12">
        <f ca="1" t="shared" si="3"/>
        <v>45836</v>
      </c>
      <c r="B38" s="9" t="s">
        <v>455</v>
      </c>
      <c r="C38" s="9" t="str">
        <f>VLOOKUP(D38,辅助信息!A:B,2,FALSE)</f>
        <v>螺纹钢</v>
      </c>
      <c r="D38" s="9" t="s">
        <v>52</v>
      </c>
    </row>
    <row r="39" spans="1:4">
      <c r="A39" s="12">
        <f ca="1" t="shared" si="3"/>
        <v>45836</v>
      </c>
      <c r="B39" s="9" t="s">
        <v>455</v>
      </c>
      <c r="C39" s="9" t="str">
        <f>VLOOKUP(D39,辅助信息!A:B,2,FALSE)</f>
        <v>螺纹钢</v>
      </c>
      <c r="D39" s="9" t="s">
        <v>111</v>
      </c>
    </row>
    <row r="40" spans="1:4">
      <c r="A40" s="12">
        <f ca="1" t="shared" si="3"/>
        <v>45836</v>
      </c>
      <c r="B40" s="9" t="s">
        <v>455</v>
      </c>
      <c r="C40" s="9" t="str">
        <f>VLOOKUP(D40,辅助信息!A:B,2,FALSE)</f>
        <v>螺纹钢</v>
      </c>
      <c r="D40" s="9" t="s">
        <v>76</v>
      </c>
    </row>
    <row r="41" spans="1:4">
      <c r="A41" s="12">
        <f ca="1" t="shared" si="3"/>
        <v>45836</v>
      </c>
      <c r="B41" s="9" t="s">
        <v>455</v>
      </c>
      <c r="C41" s="9" t="str">
        <f>VLOOKUP(D41,辅助信息!A:B,2,FALSE)</f>
        <v>螺纹钢</v>
      </c>
      <c r="D41" s="9" t="s">
        <v>90</v>
      </c>
    </row>
    <row r="42" spans="1:4">
      <c r="A42" s="12">
        <f ca="1" t="shared" si="3"/>
        <v>45836</v>
      </c>
      <c r="B42" s="9" t="s">
        <v>455</v>
      </c>
      <c r="C42" s="9" t="str">
        <f>VLOOKUP(D42,辅助信息!A:B,2,FALSE)</f>
        <v>螺纹钢</v>
      </c>
      <c r="D42" s="9" t="s">
        <v>130</v>
      </c>
    </row>
    <row r="43" spans="1:4">
      <c r="A43" s="12">
        <f ca="1" t="shared" si="3"/>
        <v>45836</v>
      </c>
      <c r="B43" s="9" t="s">
        <v>455</v>
      </c>
      <c r="C43" s="9" t="str">
        <f>VLOOKUP(D43,辅助信息!A:B,2,FALSE)</f>
        <v>螺纹钢</v>
      </c>
      <c r="D43" s="9" t="s">
        <v>133</v>
      </c>
    </row>
    <row r="44" spans="1:4">
      <c r="A44" s="12">
        <f ca="1" t="shared" si="3"/>
        <v>45836</v>
      </c>
      <c r="B44" s="9" t="s">
        <v>455</v>
      </c>
      <c r="C44" s="9" t="str">
        <f>VLOOKUP(D44,辅助信息!A:B,2,FALSE)</f>
        <v>螺纹钢</v>
      </c>
      <c r="D44" s="9" t="s">
        <v>91</v>
      </c>
    </row>
    <row r="45" spans="1:4">
      <c r="A45" s="12">
        <f ca="1" t="shared" si="3"/>
        <v>45836</v>
      </c>
      <c r="B45" s="9" t="s">
        <v>455</v>
      </c>
      <c r="C45" s="9" t="str">
        <f>VLOOKUP(D45,辅助信息!A:B,2,FALSE)</f>
        <v>螺纹钢</v>
      </c>
      <c r="D45" s="9" t="s">
        <v>77</v>
      </c>
    </row>
    <row r="46" spans="1:4">
      <c r="A46" s="12">
        <f ca="1" t="shared" si="3"/>
        <v>45836</v>
      </c>
      <c r="B46" s="9" t="s">
        <v>455</v>
      </c>
      <c r="C46" s="9" t="str">
        <f>VLOOKUP(D46,辅助信息!A:B,2,FALSE)</f>
        <v>螺纹钢</v>
      </c>
      <c r="D46" s="9" t="s">
        <v>86</v>
      </c>
    </row>
  </sheetData>
  <conditionalFormatting sqref="A2:A46">
    <cfRule type="timePeriod" dxfId="7" priority="1" timePeriod="yesterday">
      <formula>FLOOR(A2,1)=TODAY()-1</formula>
    </cfRule>
  </conditionalFormatting>
  <pageMargins left="0.75" right="0.75" top="1" bottom="1" header="0.5" footer="0.5"/>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codeName="Sheet1"/>
  <dimension ref="A1:K4589"/>
  <sheetViews>
    <sheetView zoomScale="90" zoomScaleNormal="90" workbookViewId="0">
      <pane ySplit="1736" topLeftCell="A1737" activePane="bottomLeft" state="frozen"/>
      <selection/>
      <selection pane="bottomLeft" activeCell="G4262" sqref="G4262"/>
    </sheetView>
  </sheetViews>
  <sheetFormatPr defaultColWidth="9" defaultRowHeight="12"/>
  <cols>
    <col min="1" max="2" width="7.875" style="2" customWidth="1"/>
    <col min="3" max="3" width="20" style="2" customWidth="1"/>
    <col min="4" max="4" width="4.625" style="2" customWidth="1"/>
    <col min="5" max="5" width="6.625" style="3" customWidth="1"/>
    <col min="6" max="6" width="9.25" style="4" customWidth="1"/>
    <col min="7" max="7" width="104.125" style="2" customWidth="1"/>
    <col min="8" max="8" width="10.375" style="2" customWidth="1"/>
    <col min="9" max="9" width="22.75" style="2" customWidth="1"/>
    <col min="10" max="10" width="35.75" style="2" customWidth="1"/>
    <col min="11" max="11" width="8.375" style="2" customWidth="1"/>
    <col min="12" max="16384" width="9" style="5"/>
  </cols>
  <sheetData>
    <row r="1" ht="24" customHeight="1" spans="1:11">
      <c r="A1" s="2" t="str">
        <f>'[1]2025年已发货'!A:A</f>
        <v>钢厂</v>
      </c>
      <c r="B1" s="2" t="str">
        <f>'[1]2025年已发货'!B:B</f>
        <v>物资名称</v>
      </c>
      <c r="C1" s="2" t="str">
        <f>'[1]2025年已发货'!C:C</f>
        <v>规格型号</v>
      </c>
      <c r="D1" s="2" t="str">
        <f>'[1]2025年已发货'!D:D</f>
        <v>单位</v>
      </c>
      <c r="E1" s="2" t="str">
        <f>'[1]2025年已发货'!E:E</f>
        <v>数量</v>
      </c>
      <c r="F1" s="4" t="str">
        <f>'[1]2025年已发货'!F:F</f>
        <v>交货时间</v>
      </c>
      <c r="G1" s="2" t="str">
        <f>'[1]2025年已发货'!G:G</f>
        <v>交货地址</v>
      </c>
      <c r="H1" s="2" t="str">
        <f>'[1]2025年已发货'!H:H</f>
        <v>联系人</v>
      </c>
      <c r="I1" s="2" t="str">
        <f>'[1]2025年已发货'!I:I</f>
        <v>联系方式</v>
      </c>
      <c r="J1" s="6" t="s">
        <v>16</v>
      </c>
      <c r="K1" s="6" t="s">
        <v>456</v>
      </c>
    </row>
    <row r="2" hidden="1" spans="1:11">
      <c r="A2" s="2" t="str">
        <f>'[1]2025年已发货'!A:A</f>
        <v>陕钢</v>
      </c>
      <c r="B2" s="2" t="str">
        <f>'[1]2025年已发货'!B:B</f>
        <v>螺纹钢</v>
      </c>
      <c r="C2" s="2" t="str">
        <f>'[1]2025年已发货'!C:C</f>
        <v>HRB400E Φ12 9m</v>
      </c>
      <c r="D2" s="2" t="str">
        <f>'[1]2025年已发货'!D:D</f>
        <v>吨</v>
      </c>
      <c r="E2" s="2">
        <f>'[1]2025年已发货'!E:E</f>
        <v>10</v>
      </c>
      <c r="F2" s="4">
        <f>'[1]2025年已发货'!F:F</f>
        <v>45659</v>
      </c>
      <c r="G2" s="2" t="str">
        <f>'[1]2025年已发货'!G:G</f>
        <v>（达州市公共卫生医疗中心项目-二标-3号楼）达州市通川区西外复兴镇公共卫生临床医疗中心项目</v>
      </c>
      <c r="H2" s="2" t="str">
        <f>'[1]2025年已发货'!H:H</f>
        <v>黄永林</v>
      </c>
      <c r="I2" s="2">
        <f>'[1]2025年已发货'!I:I</f>
        <v>15982487227</v>
      </c>
      <c r="J2" s="2" t="str">
        <f>_xlfn._xlws.FILTER(辅助信息!D:D,辅助信息!G:G=G2)</f>
        <v>五冶钢构达州市公共卫生临床医疗中心项目</v>
      </c>
      <c r="K2" s="2" t="s">
        <v>457</v>
      </c>
    </row>
    <row r="3" hidden="1" spans="1:11">
      <c r="A3" s="2" t="str">
        <f>'[1]2025年已发货'!A:A</f>
        <v>陕钢</v>
      </c>
      <c r="B3" s="2" t="str">
        <f>'[1]2025年已发货'!B:B</f>
        <v>螺纹钢</v>
      </c>
      <c r="C3" s="2" t="str">
        <f>'[1]2025年已发货'!C:C</f>
        <v>HRB400E Φ14 9m</v>
      </c>
      <c r="D3" s="2" t="str">
        <f>'[1]2025年已发货'!D:D</f>
        <v>吨</v>
      </c>
      <c r="E3" s="2">
        <f>'[1]2025年已发货'!E:E</f>
        <v>16</v>
      </c>
      <c r="F3" s="4">
        <f>'[1]2025年已发货'!F:F</f>
        <v>45659</v>
      </c>
      <c r="G3" s="2" t="str">
        <f>'[1]2025年已发货'!G:G</f>
        <v>（达州市公共卫生临床医疗中心项目-一标-2号制作房）达州市通川区西外复兴镇公共卫生临床医疗中心项目</v>
      </c>
      <c r="H3" s="2" t="str">
        <f>'[1]2025年已发货'!H:H</f>
        <v>潘建发</v>
      </c>
      <c r="I3" s="2">
        <f>'[1]2025年已发货'!I:I</f>
        <v>13658059919</v>
      </c>
      <c r="J3" s="2" t="str">
        <f>_xlfn._xlws.FILTER(辅助信息!D:D,辅助信息!G:G=G3)</f>
        <v>五冶钢构达州市公共卫生临床医疗中心项目</v>
      </c>
      <c r="K3" s="2" t="s">
        <v>457</v>
      </c>
    </row>
    <row r="4" hidden="1" spans="1:11">
      <c r="A4" s="2" t="str">
        <f>'[1]2025年已发货'!A:A</f>
        <v>陕钢</v>
      </c>
      <c r="B4" s="2" t="str">
        <f>'[1]2025年已发货'!B:B</f>
        <v>螺纹钢</v>
      </c>
      <c r="C4" s="2" t="str">
        <f>'[1]2025年已发货'!C:C</f>
        <v>HRB400E Φ16 9m</v>
      </c>
      <c r="D4" s="2" t="str">
        <f>'[1]2025年已发货'!D:D</f>
        <v>吨</v>
      </c>
      <c r="E4" s="2">
        <f>'[1]2025年已发货'!E:E</f>
        <v>4</v>
      </c>
      <c r="F4" s="4">
        <f>'[1]2025年已发货'!F:F</f>
        <v>45659</v>
      </c>
      <c r="G4" s="2" t="str">
        <f>'[1]2025年已发货'!G:G</f>
        <v>（达州市公共卫生医疗中心项目-二标-3号楼）达州市通川区西外复兴镇公共卫生临床医疗中心项目</v>
      </c>
      <c r="H4" s="2" t="str">
        <f>'[1]2025年已发货'!H:H</f>
        <v>黄永林</v>
      </c>
      <c r="I4" s="2">
        <f>'[1]2025年已发货'!I:I</f>
        <v>15982487227</v>
      </c>
      <c r="J4" s="2" t="str">
        <f>_xlfn._xlws.FILTER(辅助信息!D:D,辅助信息!G:G=G4)</f>
        <v>五冶钢构达州市公共卫生临床医疗中心项目</v>
      </c>
      <c r="K4" s="2" t="s">
        <v>457</v>
      </c>
    </row>
    <row r="5" hidden="1" spans="1:11">
      <c r="A5" s="2" t="str">
        <f>'[1]2025年已发货'!A:A</f>
        <v>陕钢</v>
      </c>
      <c r="B5" s="2" t="str">
        <f>'[1]2025年已发货'!B:B</f>
        <v>螺纹钢</v>
      </c>
      <c r="C5" s="2" t="str">
        <f>'[1]2025年已发货'!C:C</f>
        <v>HRB400E Φ18 9m</v>
      </c>
      <c r="D5" s="2" t="str">
        <f>'[1]2025年已发货'!D:D</f>
        <v>吨</v>
      </c>
      <c r="E5" s="2">
        <f>'[1]2025年已发货'!E:E</f>
        <v>5</v>
      </c>
      <c r="F5" s="4">
        <f>'[1]2025年已发货'!F:F</f>
        <v>45659</v>
      </c>
      <c r="G5" s="2" t="str">
        <f>'[1]2025年已发货'!G:G</f>
        <v>（达州市公共卫生医疗中心项目-二标-3号楼）达州市通川区西外复兴镇公共卫生临床医疗中心项目</v>
      </c>
      <c r="H5" s="2" t="str">
        <f>'[1]2025年已发货'!H:H</f>
        <v>黄永林</v>
      </c>
      <c r="I5" s="2">
        <f>'[1]2025年已发货'!I:I</f>
        <v>15982487227</v>
      </c>
      <c r="J5" s="2" t="str">
        <f>_xlfn._xlws.FILTER(辅助信息!D:D,辅助信息!G:G=G5)</f>
        <v>五冶钢构达州市公共卫生临床医疗中心项目</v>
      </c>
      <c r="K5" s="2" t="s">
        <v>457</v>
      </c>
    </row>
    <row r="6" hidden="1" spans="1:11">
      <c r="A6" s="2" t="str">
        <f>'[1]2025年已发货'!A:A</f>
        <v>陕钢</v>
      </c>
      <c r="B6" s="2" t="str">
        <f>'[1]2025年已发货'!B:B</f>
        <v>盘螺</v>
      </c>
      <c r="C6" s="2" t="str">
        <f>'[1]2025年已发货'!C:C</f>
        <v>HRB400E Φ8</v>
      </c>
      <c r="D6" s="2" t="str">
        <f>'[1]2025年已发货'!D:D</f>
        <v>吨</v>
      </c>
      <c r="E6" s="2">
        <f>'[1]2025年已发货'!E:E</f>
        <v>10</v>
      </c>
      <c r="F6" s="4">
        <f>'[1]2025年已发货'!F:F</f>
        <v>45659</v>
      </c>
      <c r="G6" s="2" t="str">
        <f>'[1]2025年已发货'!G:G</f>
        <v>（达州市公共卫生临床医疗中心项目-一标-2号制作房）达州市通川区西外复兴镇公共卫生临床医疗中心项目</v>
      </c>
      <c r="H6" s="2" t="str">
        <f>'[1]2025年已发货'!H:H</f>
        <v>潘建发</v>
      </c>
      <c r="I6" s="2">
        <f>'[1]2025年已发货'!I:I</f>
        <v>13658059919</v>
      </c>
      <c r="J6" s="2" t="str">
        <f>_xlfn._xlws.FILTER(辅助信息!D:D,辅助信息!G:G=G6)</f>
        <v>五冶钢构达州市公共卫生临床医疗中心项目</v>
      </c>
      <c r="K6" s="2" t="s">
        <v>457</v>
      </c>
    </row>
    <row r="7" hidden="1" spans="1:11">
      <c r="A7" s="2" t="str">
        <f>'[1]2025年已发货'!A:A</f>
        <v>陕钢</v>
      </c>
      <c r="B7" s="2" t="str">
        <f>'[1]2025年已发货'!B:B</f>
        <v>盘螺</v>
      </c>
      <c r="C7" s="2" t="str">
        <f>'[1]2025年已发货'!C:C</f>
        <v>HRB400E Φ10</v>
      </c>
      <c r="D7" s="2" t="str">
        <f>'[1]2025年已发货'!D:D</f>
        <v>吨</v>
      </c>
      <c r="E7" s="2">
        <f>'[1]2025年已发货'!E:E</f>
        <v>27.5</v>
      </c>
      <c r="F7" s="4">
        <f>'[1]2025年已发货'!F:F</f>
        <v>45659</v>
      </c>
      <c r="G7" s="2" t="str">
        <f>'[1]2025年已发货'!G:G</f>
        <v>（达州市公共卫生临床医疗中心项目-一标-2号制作房）达州市通川区西外复兴镇公共卫生临床医疗中心项目</v>
      </c>
      <c r="H7" s="2" t="str">
        <f>'[1]2025年已发货'!H:H</f>
        <v>潘建发</v>
      </c>
      <c r="I7" s="2">
        <f>'[1]2025年已发货'!I:I</f>
        <v>13658059919</v>
      </c>
      <c r="J7" s="2" t="str">
        <f>_xlfn._xlws.FILTER(辅助信息!D:D,辅助信息!G:G=G7)</f>
        <v>五冶钢构达州市公共卫生临床医疗中心项目</v>
      </c>
      <c r="K7" s="2" t="s">
        <v>457</v>
      </c>
    </row>
    <row r="8" hidden="1" spans="1:11">
      <c r="A8" s="2" t="str">
        <f>'[1]2025年已发货'!A:A</f>
        <v>陕钢</v>
      </c>
      <c r="B8" s="2" t="str">
        <f>'[1]2025年已发货'!B:B</f>
        <v>螺纹钢</v>
      </c>
      <c r="C8" s="2" t="str">
        <f>'[1]2025年已发货'!C:C</f>
        <v>HRB400E Φ12 9m</v>
      </c>
      <c r="D8" s="2" t="str">
        <f>'[1]2025年已发货'!D:D</f>
        <v>吨</v>
      </c>
      <c r="E8" s="2">
        <f>'[1]2025年已发货'!E:E</f>
        <v>50</v>
      </c>
      <c r="F8" s="4">
        <f>'[1]2025年已发货'!F:F</f>
        <v>45659</v>
      </c>
      <c r="G8" s="2" t="str">
        <f>'[1]2025年已发货'!G:G</f>
        <v>（达州市公共卫生临床医疗中心项目-一标-2号制作房）达州市通川区西外复兴镇公共卫生临床医疗中心项目</v>
      </c>
      <c r="H8" s="2" t="str">
        <f>'[1]2025年已发货'!H:H</f>
        <v>潘建发</v>
      </c>
      <c r="I8" s="2">
        <f>'[1]2025年已发货'!I:I</f>
        <v>13658059919</v>
      </c>
      <c r="J8" s="2" t="str">
        <f>_xlfn._xlws.FILTER(辅助信息!D:D,辅助信息!G:G=G8)</f>
        <v>五冶钢构达州市公共卫生临床医疗中心项目</v>
      </c>
      <c r="K8" s="2" t="s">
        <v>457</v>
      </c>
    </row>
    <row r="9" hidden="1" spans="1:11">
      <c r="A9" s="2" t="str">
        <f>'[1]2025年已发货'!A:A</f>
        <v>陕钢</v>
      </c>
      <c r="B9" s="2" t="str">
        <f>'[1]2025年已发货'!B:B</f>
        <v>螺纹钢</v>
      </c>
      <c r="C9" s="2" t="str">
        <f>'[1]2025年已发货'!C:C</f>
        <v>HRB400E Φ14 9m</v>
      </c>
      <c r="D9" s="2" t="str">
        <f>'[1]2025年已发货'!D:D</f>
        <v>吨</v>
      </c>
      <c r="E9" s="2">
        <f>'[1]2025年已发货'!E:E</f>
        <v>35</v>
      </c>
      <c r="F9" s="4">
        <f>'[1]2025年已发货'!F:F</f>
        <v>45659</v>
      </c>
      <c r="G9" s="2" t="str">
        <f>'[1]2025年已发货'!G:G</f>
        <v>（达州市公共卫生临床医疗中心项目-一标-1号制作房）达州市通川区西外复兴镇公共卫生临床医疗中心项目</v>
      </c>
      <c r="H9" s="2" t="str">
        <f>'[1]2025年已发货'!H:H</f>
        <v>潘建发</v>
      </c>
      <c r="I9" s="2">
        <f>'[1]2025年已发货'!I:I</f>
        <v>13658059919</v>
      </c>
      <c r="J9" s="2" t="str">
        <f>_xlfn._xlws.FILTER(辅助信息!D:D,辅助信息!G:G=G9)</f>
        <v>五冶钢构达州市公共卫生临床医疗中心项目</v>
      </c>
      <c r="K9" s="2" t="s">
        <v>457</v>
      </c>
    </row>
    <row r="10" hidden="1" spans="1:11">
      <c r="A10" s="2" t="str">
        <f>'[1]2025年已发货'!A:A</f>
        <v>陕钢</v>
      </c>
      <c r="B10" s="2" t="str">
        <f>'[1]2025年已发货'!B:B</f>
        <v>螺纹钢</v>
      </c>
      <c r="C10" s="2" t="str">
        <f>'[1]2025年已发货'!C:C</f>
        <v>HRB400E Φ16 9m</v>
      </c>
      <c r="D10" s="2" t="str">
        <f>'[1]2025年已发货'!D:D</f>
        <v>吨</v>
      </c>
      <c r="E10" s="2">
        <f>'[1]2025年已发货'!E:E</f>
        <v>5</v>
      </c>
      <c r="F10" s="4">
        <f>'[1]2025年已发货'!F:F</f>
        <v>45659</v>
      </c>
      <c r="G10" s="2" t="str">
        <f>'[1]2025年已发货'!G:G</f>
        <v>（达州市公共卫生临床医疗中心项目-一标-2号制作房）达州市通川区西外复兴镇公共卫生临床医疗中心项目</v>
      </c>
      <c r="H10" s="2" t="str">
        <f>'[1]2025年已发货'!H:H</f>
        <v>潘建发</v>
      </c>
      <c r="I10" s="2">
        <f>'[1]2025年已发货'!I:I</f>
        <v>13658059919</v>
      </c>
      <c r="J10" s="2" t="str">
        <f>_xlfn._xlws.FILTER(辅助信息!D:D,辅助信息!G:G=G10)</f>
        <v>五冶钢构达州市公共卫生临床医疗中心项目</v>
      </c>
      <c r="K10" s="2" t="s">
        <v>457</v>
      </c>
    </row>
    <row r="11" hidden="1" spans="1:11">
      <c r="A11" s="2" t="str">
        <f>'[1]2025年已发货'!A:A</f>
        <v>陕钢</v>
      </c>
      <c r="B11" s="2" t="str">
        <f>'[1]2025年已发货'!B:B</f>
        <v>螺纹钢</v>
      </c>
      <c r="C11" s="2" t="str">
        <f>'[1]2025年已发货'!C:C</f>
        <v>HRB400E Φ20 9m</v>
      </c>
      <c r="D11" s="2" t="str">
        <f>'[1]2025年已发货'!D:D</f>
        <v>吨</v>
      </c>
      <c r="E11" s="2">
        <f>'[1]2025年已发货'!E:E</f>
        <v>11</v>
      </c>
      <c r="F11" s="4">
        <f>'[1]2025年已发货'!F:F</f>
        <v>45659</v>
      </c>
      <c r="G11" s="2" t="str">
        <f>'[1]2025年已发货'!G:G</f>
        <v>（达州市公共卫生临床医疗中心项目-一标-2号制作房）达州市通川区西外复兴镇公共卫生临床医疗中心项目</v>
      </c>
      <c r="H11" s="2" t="str">
        <f>'[1]2025年已发货'!H:H</f>
        <v>潘建发</v>
      </c>
      <c r="I11" s="2">
        <f>'[1]2025年已发货'!I:I</f>
        <v>13658059919</v>
      </c>
      <c r="J11" s="2" t="str">
        <f>_xlfn._xlws.FILTER(辅助信息!D:D,辅助信息!G:G=G11)</f>
        <v>五冶钢构达州市公共卫生临床医疗中心项目</v>
      </c>
      <c r="K11" s="2" t="s">
        <v>457</v>
      </c>
    </row>
    <row r="12" hidden="1" spans="1:11">
      <c r="A12" s="2" t="str">
        <f>'[1]2025年已发货'!A:A</f>
        <v>陕钢</v>
      </c>
      <c r="B12" s="2" t="str">
        <f>'[1]2025年已发货'!B:B</f>
        <v>螺纹钢</v>
      </c>
      <c r="C12" s="2" t="str">
        <f>'[1]2025年已发货'!C:C</f>
        <v>HRB400E Φ12 9m</v>
      </c>
      <c r="D12" s="2" t="str">
        <f>'[1]2025年已发货'!D:D</f>
        <v>吨</v>
      </c>
      <c r="E12" s="2">
        <f>'[1]2025年已发货'!E:E</f>
        <v>35</v>
      </c>
      <c r="F12" s="4">
        <f>'[1]2025年已发货'!F:F</f>
        <v>45659</v>
      </c>
      <c r="G12" s="2" t="str">
        <f>'[1]2025年已发货'!G:G</f>
        <v>(五冶钢构医学科学产业园建设项目房建三部-一标（7-4）)四川省南充市顺庆区搬罾街道学府大道二段</v>
      </c>
      <c r="H12" s="2" t="str">
        <f>'[1]2025年已发货'!H:H</f>
        <v>郑林</v>
      </c>
      <c r="I12" s="2">
        <f>'[1]2025年已发货'!I:I</f>
        <v>18349955455</v>
      </c>
      <c r="J12" s="2" t="str">
        <f>_xlfn._xlws.FILTER(辅助信息!D:D,辅助信息!G:G=G12)</f>
        <v>五冶钢构南充医学科学产业园建设项目</v>
      </c>
      <c r="K12" s="2" t="s">
        <v>457</v>
      </c>
    </row>
    <row r="13" hidden="1" spans="1:11">
      <c r="A13" s="2" t="str">
        <f>'[1]2025年已发货'!A:A</f>
        <v>陕钢</v>
      </c>
      <c r="B13" s="2" t="str">
        <f>'[1]2025年已发货'!B:B</f>
        <v>螺纹钢</v>
      </c>
      <c r="C13" s="2" t="str">
        <f>'[1]2025年已发货'!C:C</f>
        <v>HRB400E Φ12 9m</v>
      </c>
      <c r="D13" s="2" t="str">
        <f>'[1]2025年已发货'!D:D</f>
        <v>吨</v>
      </c>
      <c r="E13" s="2">
        <f>'[1]2025年已发货'!E:E</f>
        <v>9</v>
      </c>
      <c r="F13" s="4">
        <f>'[1]2025年已发货'!F:F</f>
        <v>45659</v>
      </c>
      <c r="G13" s="2" t="str">
        <f>'[1]2025年已发货'!G:G</f>
        <v>（四川商建-射洪城乡一体化项目）遂宁市射洪市忠新幼儿园北侧约220米新溪小区</v>
      </c>
      <c r="H13" s="2" t="str">
        <f>'[1]2025年已发货'!H:H</f>
        <v>柏子刚</v>
      </c>
      <c r="I13" s="2">
        <f>'[1]2025年已发货'!I:I</f>
        <v>15692885305</v>
      </c>
      <c r="J13" s="2" t="str">
        <f>_xlfn._xlws.FILTER(辅助信息!D:D,辅助信息!G:G=G13)</f>
        <v>四川商建
射洪城乡一体化项目</v>
      </c>
      <c r="K13" s="2" t="s">
        <v>457</v>
      </c>
    </row>
    <row r="14" hidden="1" spans="1:11">
      <c r="A14" s="2" t="str">
        <f>'[1]2025年已发货'!A:A</f>
        <v>陕钢</v>
      </c>
      <c r="B14" s="2" t="str">
        <f>'[1]2025年已发货'!B:B</f>
        <v>螺纹钢</v>
      </c>
      <c r="C14" s="2" t="str">
        <f>'[1]2025年已发货'!C:C</f>
        <v>HRB400E Φ16 9m</v>
      </c>
      <c r="D14" s="2" t="str">
        <f>'[1]2025年已发货'!D:D</f>
        <v>吨</v>
      </c>
      <c r="E14" s="2">
        <f>'[1]2025年已发货'!E:E</f>
        <v>21</v>
      </c>
      <c r="F14" s="4">
        <f>'[1]2025年已发货'!F:F</f>
        <v>45659</v>
      </c>
      <c r="G14" s="2" t="str">
        <f>'[1]2025年已发货'!G:G</f>
        <v>（四川商建-射洪城乡一体化项目）遂宁市射洪市忠新幼儿园北侧约220米新溪小区</v>
      </c>
      <c r="H14" s="2" t="str">
        <f>'[1]2025年已发货'!H:H</f>
        <v>柏子刚</v>
      </c>
      <c r="I14" s="2">
        <f>'[1]2025年已发货'!I:I</f>
        <v>15692885305</v>
      </c>
      <c r="J14" s="2" t="str">
        <f>_xlfn._xlws.FILTER(辅助信息!D:D,辅助信息!G:G=G14)</f>
        <v>四川商建
射洪城乡一体化项目</v>
      </c>
      <c r="K14" s="2" t="s">
        <v>457</v>
      </c>
    </row>
    <row r="15" hidden="1" spans="1:11">
      <c r="A15" s="2" t="str">
        <f>'[1]2025年已发货'!A:A</f>
        <v>陕钢</v>
      </c>
      <c r="B15" s="2" t="str">
        <f>'[1]2025年已发货'!B:B</f>
        <v>螺纹钢</v>
      </c>
      <c r="C15" s="2" t="str">
        <f>'[1]2025年已发货'!C:C</f>
        <v>HRB400E Φ18 9m</v>
      </c>
      <c r="D15" s="2" t="str">
        <f>'[1]2025年已发货'!D:D</f>
        <v>吨</v>
      </c>
      <c r="E15" s="2">
        <f>'[1]2025年已发货'!E:E</f>
        <v>6</v>
      </c>
      <c r="F15" s="4">
        <f>'[1]2025年已发货'!F:F</f>
        <v>45659</v>
      </c>
      <c r="G15" s="2" t="str">
        <f>'[1]2025年已发货'!G:G</f>
        <v>（四川商建-射洪城乡一体化项目）遂宁市射洪市忠新幼儿园北侧约220米新溪小区</v>
      </c>
      <c r="H15" s="2" t="str">
        <f>'[1]2025年已发货'!H:H</f>
        <v>柏子刚</v>
      </c>
      <c r="I15" s="2">
        <f>'[1]2025年已发货'!I:I</f>
        <v>15692885305</v>
      </c>
      <c r="J15" s="2" t="str">
        <f>_xlfn._xlws.FILTER(辅助信息!D:D,辅助信息!G:G=G15)</f>
        <v>四川商建
射洪城乡一体化项目</v>
      </c>
      <c r="K15" s="2" t="s">
        <v>457</v>
      </c>
    </row>
    <row r="16" hidden="1" spans="1:11">
      <c r="A16" s="2" t="str">
        <f>'[1]2025年已发货'!A:A</f>
        <v>陕钢</v>
      </c>
      <c r="B16" s="2" t="str">
        <f>'[1]2025年已发货'!B:B</f>
        <v>螺纹钢</v>
      </c>
      <c r="C16" s="2" t="str">
        <f>'[1]2025年已发货'!C:C</f>
        <v>HRB400E Φ20 9m</v>
      </c>
      <c r="D16" s="2" t="str">
        <f>'[1]2025年已发货'!D:D</f>
        <v>吨</v>
      </c>
      <c r="E16" s="2">
        <f>'[1]2025年已发货'!E:E</f>
        <v>36</v>
      </c>
      <c r="F16" s="4">
        <f>'[1]2025年已发货'!F:F</f>
        <v>45659</v>
      </c>
      <c r="G16" s="2" t="str">
        <f>'[1]2025年已发货'!G:G</f>
        <v>（四川商建-射洪城乡一体化项目）遂宁市射洪市忠新幼儿园北侧约220米新溪小区</v>
      </c>
      <c r="H16" s="2" t="str">
        <f>'[1]2025年已发货'!H:H</f>
        <v>柏子刚</v>
      </c>
      <c r="I16" s="2">
        <f>'[1]2025年已发货'!I:I</f>
        <v>15692885305</v>
      </c>
      <c r="J16" s="2" t="str">
        <f>_xlfn._xlws.FILTER(辅助信息!D:D,辅助信息!G:G=G16)</f>
        <v>四川商建
射洪城乡一体化项目</v>
      </c>
      <c r="K16" s="2" t="s">
        <v>457</v>
      </c>
    </row>
    <row r="17" hidden="1" spans="1:11">
      <c r="A17" s="2" t="str">
        <f>'[1]2025年已发货'!A:A</f>
        <v>陕钢</v>
      </c>
      <c r="B17" s="2" t="str">
        <f>'[1]2025年已发货'!B:B</f>
        <v>盘螺</v>
      </c>
      <c r="C17" s="2" t="str">
        <f>'[1]2025年已发货'!C:C</f>
        <v>HRB400EΦ 6mm</v>
      </c>
      <c r="D17" s="2" t="str">
        <f>'[1]2025年已发货'!D:D</f>
        <v>吨</v>
      </c>
      <c r="E17" s="2">
        <f>'[1]2025年已发货'!E:E</f>
        <v>5</v>
      </c>
      <c r="F17" s="4">
        <f>'[1]2025年已发货'!F:F</f>
        <v>45659</v>
      </c>
      <c r="G17" s="2" t="str">
        <f>'[1]2025年已发货'!G:G</f>
        <v>（中核二二绵阳）四川省绵阳市平武县响岩镇甲方项目指定地点</v>
      </c>
      <c r="H17" s="2" t="str">
        <f>'[1]2025年已发货'!H:H</f>
        <v>王明胜</v>
      </c>
      <c r="I17" s="2" t="str">
        <f>'[1]2025年已发货'!I:I</f>
        <v>15528301097</v>
      </c>
      <c r="J17" s="2" vm="1" t="e">
        <f>_xlfn._xlws.FILTER(辅助信息!D:D,辅助信息!G:G=G17)</f>
        <v>#VALUE!</v>
      </c>
      <c r="K17" s="2" t="s">
        <v>457</v>
      </c>
    </row>
    <row r="18" hidden="1" spans="1:11">
      <c r="A18" s="2" t="str">
        <f>'[1]2025年已发货'!A:A</f>
        <v>陕钢</v>
      </c>
      <c r="B18" s="2" t="str">
        <f>'[1]2025年已发货'!B:B</f>
        <v>螺纹钢</v>
      </c>
      <c r="C18" s="2" t="str">
        <f>'[1]2025年已发货'!C:C</f>
        <v>HRB400EΦ14*9m</v>
      </c>
      <c r="D18" s="2" t="str">
        <f>'[1]2025年已发货'!D:D</f>
        <v>吨</v>
      </c>
      <c r="E18" s="2">
        <f>'[1]2025年已发货'!E:E</f>
        <v>3</v>
      </c>
      <c r="F18" s="4">
        <f>'[1]2025年已发货'!F:F</f>
        <v>45659</v>
      </c>
      <c r="G18" s="2" t="str">
        <f>'[1]2025年已发货'!G:G</f>
        <v>（中核二二绵阳）四川省绵阳市平武县响岩镇甲方项目指定地点</v>
      </c>
      <c r="H18" s="2" t="str">
        <f>'[1]2025年已发货'!H:H</f>
        <v>王明胜</v>
      </c>
      <c r="I18" s="2" t="str">
        <f>'[1]2025年已发货'!I:I</f>
        <v>15528301097</v>
      </c>
      <c r="J18" s="2" vm="1" t="e">
        <f>_xlfn._xlws.FILTER(辅助信息!D:D,辅助信息!G:G=G18)</f>
        <v>#VALUE!</v>
      </c>
      <c r="K18" s="2" t="s">
        <v>457</v>
      </c>
    </row>
    <row r="19" hidden="1" spans="1:11">
      <c r="A19" s="2" t="str">
        <f>'[1]2025年已发货'!A:A</f>
        <v>陕钢</v>
      </c>
      <c r="B19" s="2" t="str">
        <f>'[1]2025年已发货'!B:B</f>
        <v>螺纹钢</v>
      </c>
      <c r="C19" s="2" t="str">
        <f>'[1]2025年已发货'!C:C</f>
        <v>HRB400EΦ28*9m</v>
      </c>
      <c r="D19" s="2" t="str">
        <f>'[1]2025年已发货'!D:D</f>
        <v>吨</v>
      </c>
      <c r="E19" s="2">
        <f>'[1]2025年已发货'!E:E</f>
        <v>25</v>
      </c>
      <c r="F19" s="4">
        <f>'[1]2025年已发货'!F:F</f>
        <v>45659</v>
      </c>
      <c r="G19" s="2" t="str">
        <f>'[1]2025年已发货'!G:G</f>
        <v>（中核二二绵阳）四川省绵阳市平武县响岩镇甲方项目指定地点</v>
      </c>
      <c r="H19" s="2" t="str">
        <f>'[1]2025年已发货'!H:H</f>
        <v>王明胜</v>
      </c>
      <c r="I19" s="2" t="str">
        <f>'[1]2025年已发货'!I:I</f>
        <v>15528301097</v>
      </c>
      <c r="J19" s="2" vm="1" t="e">
        <f>_xlfn._xlws.FILTER(辅助信息!D:D,辅助信息!G:G=G19)</f>
        <v>#VALUE!</v>
      </c>
      <c r="K19" s="2" t="s">
        <v>457</v>
      </c>
    </row>
    <row r="20" hidden="1" spans="1:11">
      <c r="A20" s="2" t="str">
        <f>'[1]2025年已发货'!A:A</f>
        <v>润耀</v>
      </c>
      <c r="B20" s="2" t="str">
        <f>'[1]2025年已发货'!B:B</f>
        <v>高线</v>
      </c>
      <c r="C20" s="2" t="str">
        <f>'[1]2025年已发货'!C:C</f>
        <v>HPB300Ф12</v>
      </c>
      <c r="D20" s="2" t="str">
        <f>'[1]2025年已发货'!D:D</f>
        <v>吨</v>
      </c>
      <c r="E20" s="2">
        <f>'[1]2025年已发货'!E:E</f>
        <v>35</v>
      </c>
      <c r="F20" s="4">
        <f>'[1]2025年已发货'!F:F</f>
        <v>45659</v>
      </c>
      <c r="G20" s="2" t="str">
        <f>'[1]2025年已发货'!G:G</f>
        <v>（中铁一局四公司康新高速TJ1-1标贡不卡隧道）四川省甘孜州康定市折多塘村车管所旁</v>
      </c>
      <c r="H20" s="2" t="str">
        <f>'[1]2025年已发货'!H:H</f>
        <v>王锡俊</v>
      </c>
      <c r="I20" s="2">
        <f>'[1]2025年已发货'!I:I</f>
        <v>18736877891</v>
      </c>
      <c r="J20" s="2" vm="1" t="e">
        <f>_xlfn._xlws.FILTER(辅助信息!D:D,辅助信息!G:G=G20)</f>
        <v>#VALUE!</v>
      </c>
      <c r="K20" s="2" t="s">
        <v>457</v>
      </c>
    </row>
    <row r="21" hidden="1" spans="1:11">
      <c r="A21" s="2" t="str">
        <f>'[1]2025年已发货'!A:A</f>
        <v>润耀</v>
      </c>
      <c r="B21" s="2" t="str">
        <f>'[1]2025年已发货'!B:B</f>
        <v>盘螺</v>
      </c>
      <c r="C21" s="2" t="str">
        <f>'[1]2025年已发货'!C:C</f>
        <v>HRB400EФ12</v>
      </c>
      <c r="D21" s="2" t="str">
        <f>'[1]2025年已发货'!D:D</f>
        <v>吨</v>
      </c>
      <c r="E21" s="2">
        <f>'[1]2025年已发货'!E:E</f>
        <v>27</v>
      </c>
      <c r="F21" s="4">
        <f>'[1]2025年已发货'!F:F</f>
        <v>45659</v>
      </c>
      <c r="G21" s="2" t="str">
        <f>'[1]2025年已发货'!G:G</f>
        <v>(中铁九局-铜资高速3标)四川省资阳市安岳县天宝乡2#钢筋场</v>
      </c>
      <c r="H21" s="2" t="str">
        <f>'[1]2025年已发货'!H:H</f>
        <v>林启松</v>
      </c>
      <c r="I21" s="2">
        <f>'[1]2025年已发货'!I:I</f>
        <v>13688439855</v>
      </c>
      <c r="J21" s="2" vm="1" t="e">
        <f>_xlfn._xlws.FILTER(辅助信息!D:D,辅助信息!G:G=G21)</f>
        <v>#VALUE!</v>
      </c>
      <c r="K21" s="2" t="s">
        <v>457</v>
      </c>
    </row>
    <row r="22" hidden="1" spans="1:11">
      <c r="A22" s="2" t="str">
        <f>'[1]2025年已发货'!A:A</f>
        <v>润耀</v>
      </c>
      <c r="B22" s="2" t="str">
        <f>'[1]2025年已发货'!B:B</f>
        <v>高线</v>
      </c>
      <c r="C22" s="2" t="str">
        <f>'[1]2025年已发货'!C:C</f>
        <v>HPB300Ф8</v>
      </c>
      <c r="D22" s="2" t="str">
        <f>'[1]2025年已发货'!D:D</f>
        <v>吨</v>
      </c>
      <c r="E22" s="2">
        <f>'[1]2025年已发货'!E:E</f>
        <v>8</v>
      </c>
      <c r="F22" s="4">
        <f>'[1]2025年已发货'!F:F</f>
        <v>45659</v>
      </c>
      <c r="G22" s="2" t="str">
        <f>'[1]2025年已发货'!G:G</f>
        <v>(中铁九局-铜资高速3标)四川省资阳市安岳县天宝乡2#钢筋场</v>
      </c>
      <c r="H22" s="2" t="str">
        <f>'[1]2025年已发货'!H:H</f>
        <v>林启松</v>
      </c>
      <c r="I22" s="2">
        <f>'[1]2025年已发货'!I:I</f>
        <v>13688439855</v>
      </c>
      <c r="J22" s="2" vm="1" t="e">
        <f>_xlfn._xlws.FILTER(辅助信息!D:D,辅助信息!G:G=G22)</f>
        <v>#VALUE!</v>
      </c>
      <c r="K22" s="2" t="s">
        <v>457</v>
      </c>
    </row>
    <row r="23" hidden="1" spans="1:11">
      <c r="A23" s="2" t="str">
        <f>'[1]2025年已发货'!A:A</f>
        <v>润耀</v>
      </c>
      <c r="B23" s="2" t="str">
        <f>'[1]2025年已发货'!B:B</f>
        <v>螺纹钢</v>
      </c>
      <c r="C23" s="2" t="str">
        <f>'[1]2025年已发货'!C:C</f>
        <v>HRB400E Φ12 9m</v>
      </c>
      <c r="D23" s="2" t="str">
        <f>'[1]2025年已发货'!D:D</f>
        <v>吨</v>
      </c>
      <c r="E23" s="2">
        <f>'[1]2025年已发货'!E:E</f>
        <v>21</v>
      </c>
      <c r="F23" s="4">
        <f>'[1]2025年已发货'!F:F</f>
        <v>45659</v>
      </c>
      <c r="G23" s="2" t="str">
        <f>'[1]2025年已发货'!G:G</f>
        <v>（中铁北京局-资乐高速6标）四川省乐山市市中区土主镇资乐高速TJ6标项目试验室</v>
      </c>
      <c r="H23" s="2" t="str">
        <f>'[1]2025年已发货'!H:H</f>
        <v>孟若禺</v>
      </c>
      <c r="I23" s="2">
        <f>'[1]2025年已发货'!I:I</f>
        <v>13753975633</v>
      </c>
      <c r="J23" s="2" vm="1" t="e">
        <f>_xlfn._xlws.FILTER(辅助信息!D:D,辅助信息!G:G=G23)</f>
        <v>#VALUE!</v>
      </c>
      <c r="K23" s="2" t="s">
        <v>457</v>
      </c>
    </row>
    <row r="24" hidden="1" spans="1:11">
      <c r="A24" s="2" t="str">
        <f>'[1]2025年已发货'!A:A</f>
        <v>润耀</v>
      </c>
      <c r="B24" s="2" t="str">
        <f>'[1]2025年已发货'!B:B</f>
        <v>螺纹钢</v>
      </c>
      <c r="C24" s="2" t="str">
        <f>'[1]2025年已发货'!C:C</f>
        <v>HRB400E Φ20 9m</v>
      </c>
      <c r="D24" s="2" t="str">
        <f>'[1]2025年已发货'!D:D</f>
        <v>吨</v>
      </c>
      <c r="E24" s="2">
        <f>'[1]2025年已发货'!E:E</f>
        <v>27</v>
      </c>
      <c r="F24" s="4">
        <f>'[1]2025年已发货'!F:F</f>
        <v>45659</v>
      </c>
      <c r="G24" s="2" t="str">
        <f>'[1]2025年已发货'!G:G</f>
        <v>（中铁北京局-资乐高速6标）四川省乐山市市中区土主镇资乐高速TJ6标项目试验室</v>
      </c>
      <c r="H24" s="2" t="str">
        <f>'[1]2025年已发货'!H:H</f>
        <v>孟若禺</v>
      </c>
      <c r="I24" s="2">
        <f>'[1]2025年已发货'!I:I</f>
        <v>13753975633</v>
      </c>
      <c r="J24" s="2" vm="1" t="e">
        <f>_xlfn._xlws.FILTER(辅助信息!D:D,辅助信息!G:G=G24)</f>
        <v>#VALUE!</v>
      </c>
      <c r="K24" s="2" t="s">
        <v>457</v>
      </c>
    </row>
    <row r="25" hidden="1" spans="1:11">
      <c r="A25" s="2" t="str">
        <f>'[1]2025年已发货'!A:A</f>
        <v>润耀</v>
      </c>
      <c r="B25" s="2" t="str">
        <f>'[1]2025年已发货'!B:B</f>
        <v>螺纹钢</v>
      </c>
      <c r="C25" s="2" t="str">
        <f>'[1]2025年已发货'!C:C</f>
        <v>HRB400E Φ25 9m</v>
      </c>
      <c r="D25" s="2" t="str">
        <f>'[1]2025年已发货'!D:D</f>
        <v>吨</v>
      </c>
      <c r="E25" s="2">
        <f>'[1]2025年已发货'!E:E</f>
        <v>21</v>
      </c>
      <c r="F25" s="4">
        <f>'[1]2025年已发货'!F:F</f>
        <v>45659</v>
      </c>
      <c r="G25" s="2" t="str">
        <f>'[1]2025年已发货'!G:G</f>
        <v>（中铁北京局-资乐高速6标）四川省乐山市市中区土主镇资乐高速TJ6标项目试验室</v>
      </c>
      <c r="H25" s="2" t="str">
        <f>'[1]2025年已发货'!H:H</f>
        <v>孟若禺</v>
      </c>
      <c r="I25" s="2">
        <f>'[1]2025年已发货'!I:I</f>
        <v>13753975633</v>
      </c>
      <c r="J25" s="2" vm="1" t="e">
        <f>_xlfn._xlws.FILTER(辅助信息!D:D,辅助信息!G:G=G25)</f>
        <v>#VALUE!</v>
      </c>
      <c r="K25" s="2" t="s">
        <v>457</v>
      </c>
    </row>
    <row r="26" hidden="1" spans="1:10">
      <c r="A26" s="2" t="str">
        <f>'[1]2025年已发货'!A:A</f>
        <v>润耀</v>
      </c>
      <c r="B26" s="2" t="str">
        <f>'[1]2025年已发货'!B:B</f>
        <v>高线</v>
      </c>
      <c r="C26" s="2" t="str">
        <f>'[1]2025年已发货'!C:C</f>
        <v>HPB300Φ12</v>
      </c>
      <c r="D26" s="2" t="str">
        <f>'[1]2025年已发货'!D:D</f>
        <v>吨</v>
      </c>
      <c r="E26" s="2">
        <f>'[1]2025年已发货'!E:E</f>
        <v>35</v>
      </c>
      <c r="F26" s="4">
        <f>'[1]2025年已发货'!F:F</f>
        <v>45659</v>
      </c>
      <c r="G26" s="2" t="str">
        <f>'[1]2025年已发货'!G:G</f>
        <v>（中铁三局成渝扩容ZCB3-1项目部）内江市胜利收费站红绿灯500米</v>
      </c>
      <c r="H26" s="2" t="str">
        <f>'[1]2025年已发货'!H:H</f>
        <v>王岩</v>
      </c>
      <c r="I26" s="2">
        <f>'[1]2025年已发货'!I:I</f>
        <v>17634813323</v>
      </c>
      <c r="J26" s="2" vm="1" t="e">
        <f>_xlfn._xlws.FILTER(辅助信息!D:D,辅助信息!G:G=G26)</f>
        <v>#VALUE!</v>
      </c>
    </row>
    <row r="27" hidden="1" spans="1:10">
      <c r="A27" s="2" t="str">
        <f>'[1]2025年已发货'!A:A</f>
        <v>润耀</v>
      </c>
      <c r="B27" s="2" t="str">
        <f>'[1]2025年已发货'!B:B</f>
        <v>盘螺</v>
      </c>
      <c r="C27" s="2" t="str">
        <f>'[1]2025年已发货'!C:C</f>
        <v>HRB400E Φ8</v>
      </c>
      <c r="D27" s="2" t="str">
        <f>'[1]2025年已发货'!D:D</f>
        <v>吨</v>
      </c>
      <c r="E27" s="2">
        <f>'[1]2025年已发货'!E:E</f>
        <v>10</v>
      </c>
      <c r="F27" s="4">
        <f>'[1]2025年已发货'!F:F</f>
        <v>45659</v>
      </c>
      <c r="G27" s="2" t="str">
        <f>'[1]2025年已发货'!G:G</f>
        <v>（五局涪陵三分部）重庆市涪陵区蔺市镇万松村(一工区）</v>
      </c>
      <c r="H27" s="2" t="str">
        <f>'[1]2025年已发货'!H:H</f>
        <v>刘龙峰</v>
      </c>
      <c r="I27" s="2">
        <f>'[1]2025年已发货'!I:I</f>
        <v>17671354899</v>
      </c>
      <c r="J27" s="2" vm="1" t="e">
        <f>_xlfn._xlws.FILTER(辅助信息!D:D,辅助信息!G:G=G27)</f>
        <v>#VALUE!</v>
      </c>
    </row>
    <row r="28" hidden="1" spans="1:10">
      <c r="A28" s="2" t="str">
        <f>'[1]2025年已发货'!A:A</f>
        <v>润耀</v>
      </c>
      <c r="B28" s="2" t="str">
        <f>'[1]2025年已发货'!B:B</f>
        <v>螺纹钢</v>
      </c>
      <c r="C28" s="2" t="str">
        <f>'[1]2025年已发货'!C:C</f>
        <v>HRB400E Φ12 9m</v>
      </c>
      <c r="D28" s="2" t="str">
        <f>'[1]2025年已发货'!D:D</f>
        <v>吨</v>
      </c>
      <c r="E28" s="2">
        <f>'[1]2025年已发货'!E:E</f>
        <v>35</v>
      </c>
      <c r="F28" s="4">
        <f>'[1]2025年已发货'!F:F</f>
        <v>45659</v>
      </c>
      <c r="G28" s="2" t="str">
        <f>'[1]2025年已发货'!G:G</f>
        <v>（五局涪陵三分部）重庆市涪陵区蔺市镇万松村(一工区）</v>
      </c>
      <c r="H28" s="2" t="str">
        <f>'[1]2025年已发货'!H:H</f>
        <v>刘龙峰</v>
      </c>
      <c r="I28" s="2">
        <f>'[1]2025年已发货'!I:I</f>
        <v>17671354899</v>
      </c>
      <c r="J28" s="2" vm="1" t="e">
        <f>_xlfn._xlws.FILTER(辅助信息!D:D,辅助信息!G:G=G28)</f>
        <v>#VALUE!</v>
      </c>
    </row>
    <row r="29" hidden="1" spans="1:10">
      <c r="A29" s="2" t="str">
        <f>'[1]2025年已发货'!A:A</f>
        <v>润耀</v>
      </c>
      <c r="B29" s="2" t="str">
        <f>'[1]2025年已发货'!B:B</f>
        <v>螺纹钢</v>
      </c>
      <c r="C29" s="2" t="str">
        <f>'[1]2025年已发货'!C:C</f>
        <v>HRB400E Φ14 9m</v>
      </c>
      <c r="D29" s="2" t="str">
        <f>'[1]2025年已发货'!D:D</f>
        <v>吨</v>
      </c>
      <c r="E29" s="2">
        <f>'[1]2025年已发货'!E:E</f>
        <v>25</v>
      </c>
      <c r="F29" s="4">
        <f>'[1]2025年已发货'!F:F</f>
        <v>45659</v>
      </c>
      <c r="G29" s="2" t="str">
        <f>'[1]2025年已发货'!G:G</f>
        <v>（五局涪陵三分部）重庆市涪陵区蔺市镇万松村(一工区）</v>
      </c>
      <c r="H29" s="2" t="str">
        <f>'[1]2025年已发货'!H:H</f>
        <v>刘龙峰</v>
      </c>
      <c r="I29" s="2">
        <f>'[1]2025年已发货'!I:I</f>
        <v>17671354899</v>
      </c>
      <c r="J29" s="2" vm="1" t="e">
        <f>_xlfn._xlws.FILTER(辅助信息!D:D,辅助信息!G:G=G29)</f>
        <v>#VALUE!</v>
      </c>
    </row>
    <row r="30" hidden="1" spans="1:10">
      <c r="A30" s="2" t="str">
        <f>'[1]2025年已发货'!A:A</f>
        <v>润耀</v>
      </c>
      <c r="B30" s="2" t="str">
        <f>'[1]2025年已发货'!B:B</f>
        <v>螺纹钢</v>
      </c>
      <c r="C30" s="2" t="str">
        <f>'[1]2025年已发货'!C:C</f>
        <v>HRB400E Φ20 9m</v>
      </c>
      <c r="D30" s="2" t="str">
        <f>'[1]2025年已发货'!D:D</f>
        <v>吨</v>
      </c>
      <c r="E30" s="2">
        <f>'[1]2025年已发货'!E:E</f>
        <v>35</v>
      </c>
      <c r="F30" s="4">
        <f>'[1]2025年已发货'!F:F</f>
        <v>45659</v>
      </c>
      <c r="G30" s="2" t="str">
        <f>'[1]2025年已发货'!G:G</f>
        <v>（五局涪陵三分部）重庆市涪陵区蔺市镇万松村(一工区）</v>
      </c>
      <c r="H30" s="2" t="str">
        <f>'[1]2025年已发货'!H:H</f>
        <v>刘龙峰</v>
      </c>
      <c r="I30" s="2">
        <f>'[1]2025年已发货'!I:I</f>
        <v>17671354899</v>
      </c>
      <c r="J30" s="2" vm="1" t="e">
        <f>_xlfn._xlws.FILTER(辅助信息!D:D,辅助信息!G:G=G30)</f>
        <v>#VALUE!</v>
      </c>
    </row>
    <row r="31" hidden="1" spans="1:10">
      <c r="A31" s="2" t="str">
        <f>'[1]2025年已发货'!A:A</f>
        <v>陕钢</v>
      </c>
      <c r="B31" s="2" t="str">
        <f>'[1]2025年已发货'!B:B</f>
        <v>盘螺</v>
      </c>
      <c r="C31" s="2" t="str">
        <f>'[1]2025年已发货'!C:C</f>
        <v>HRB400EФ12</v>
      </c>
      <c r="D31" s="2" t="str">
        <f>'[1]2025年已发货'!D:D</f>
        <v>吨</v>
      </c>
      <c r="E31" s="2">
        <f>'[1]2025年已发货'!E:E</f>
        <v>35</v>
      </c>
      <c r="F31" s="4">
        <f>'[1]2025年已发货'!F:F</f>
        <v>45659</v>
      </c>
      <c r="G31" s="2" t="str">
        <f>'[1]2025年已发货'!G:G</f>
        <v>（中铁广州局-资乐高速5标）四川省乐山市井研县希望大道116号</v>
      </c>
      <c r="H31" s="2" t="str">
        <f>'[1]2025年已发货'!H:H</f>
        <v>廖俊杰</v>
      </c>
      <c r="I31" s="2">
        <f>'[1]2025年已发货'!I:I</f>
        <v>15775100965</v>
      </c>
      <c r="J31" s="2" vm="1" t="e">
        <f>_xlfn._xlws.FILTER(辅助信息!D:D,辅助信息!G:G=G31)</f>
        <v>#VALUE!</v>
      </c>
    </row>
    <row r="32" hidden="1" spans="1:10">
      <c r="A32" s="2" t="str">
        <f>'[1]2025年已发货'!A:A</f>
        <v>润耀</v>
      </c>
      <c r="B32" s="2" t="str">
        <f>'[1]2025年已发货'!B:B</f>
        <v>螺纹钢</v>
      </c>
      <c r="C32" s="2" t="str">
        <f>'[1]2025年已发货'!C:C</f>
        <v>HRB400E Φ32 9m</v>
      </c>
      <c r="D32" s="2" t="str">
        <f>'[1]2025年已发货'!D:D</f>
        <v>吨</v>
      </c>
      <c r="E32" s="2">
        <f>'[1]2025年已发货'!E:E</f>
        <v>35</v>
      </c>
      <c r="F32" s="4">
        <f>'[1]2025年已发货'!F:F</f>
        <v>45659</v>
      </c>
      <c r="G32" s="2" t="str">
        <f>'[1]2025年已发货'!G:G</f>
        <v>自永4标一局四公司（四川省内江市隆昌市金鹅街道自永4标一局四公司钢筋棚）</v>
      </c>
      <c r="H32" s="2" t="str">
        <f>'[1]2025年已发货'!H:H</f>
        <v>郝优</v>
      </c>
      <c r="I32" s="2">
        <f>'[1]2025年已发货'!I:I</f>
        <v>13891371707</v>
      </c>
      <c r="J32" s="2" vm="1" t="e">
        <f>_xlfn._xlws.FILTER(辅助信息!D:D,辅助信息!G:G=G32)</f>
        <v>#VALUE!</v>
      </c>
    </row>
    <row r="33" hidden="1" spans="1:10">
      <c r="A33" s="2" t="str">
        <f>'[1]2025年已发货'!A:A</f>
        <v>润耀</v>
      </c>
      <c r="B33" s="2" t="str">
        <f>'[1]2025年已发货'!B:B</f>
        <v>盘螺</v>
      </c>
      <c r="C33" s="2" t="str">
        <f>'[1]2025年已发货'!C:C</f>
        <v>HRB400E Φ8</v>
      </c>
      <c r="D33" s="2" t="str">
        <f>'[1]2025年已发货'!D:D</f>
        <v>吨</v>
      </c>
      <c r="E33" s="2">
        <f>'[1]2025年已发货'!E:E</f>
        <v>30</v>
      </c>
      <c r="F33" s="4">
        <f>'[1]2025年已发货'!F:F</f>
        <v>45660</v>
      </c>
      <c r="G33" s="2" t="str">
        <f>'[1]2025年已发货'!G:G</f>
        <v>（华西酒城南）成都市武侯区火车南站西路8号酒城南项目</v>
      </c>
      <c r="H33" s="2" t="str">
        <f>'[1]2025年已发货'!H:H</f>
        <v>龙耀宇</v>
      </c>
      <c r="I33" s="2">
        <f>'[1]2025年已发货'!I:I</f>
        <v>18384145895</v>
      </c>
      <c r="J33" s="2" t="str">
        <f>_xlfn._xlws.FILTER(辅助信息!D:D,辅助信息!G:G=G33)</f>
        <v>华西酒城南</v>
      </c>
    </row>
    <row r="34" hidden="1" spans="1:10">
      <c r="A34" s="2" t="str">
        <f>'[1]2025年已发货'!A:A</f>
        <v>润耀</v>
      </c>
      <c r="B34" s="2" t="str">
        <f>'[1]2025年已发货'!B:B</f>
        <v>盘螺</v>
      </c>
      <c r="C34" s="2" t="str">
        <f>'[1]2025年已发货'!C:C</f>
        <v>HRB400E Φ10</v>
      </c>
      <c r="D34" s="2" t="str">
        <f>'[1]2025年已发货'!D:D</f>
        <v>吨</v>
      </c>
      <c r="E34" s="2">
        <f>'[1]2025年已发货'!E:E</f>
        <v>10</v>
      </c>
      <c r="F34" s="4">
        <f>'[1]2025年已发货'!F:F</f>
        <v>45660</v>
      </c>
      <c r="G34" s="2" t="str">
        <f>'[1]2025年已发货'!G:G</f>
        <v>（华西酒城南）成都市武侯区火车南站西路8号酒城南项目</v>
      </c>
      <c r="H34" s="2" t="str">
        <f>'[1]2025年已发货'!H:H</f>
        <v>龙耀宇</v>
      </c>
      <c r="I34" s="2">
        <f>'[1]2025年已发货'!I:I</f>
        <v>18384145895</v>
      </c>
      <c r="J34" s="2" t="str">
        <f>_xlfn._xlws.FILTER(辅助信息!D:D,辅助信息!G:G=G34)</f>
        <v>华西酒城南</v>
      </c>
    </row>
    <row r="35" hidden="1" spans="1:10">
      <c r="A35" s="2" t="str">
        <f>'[1]2025年已发货'!A:A</f>
        <v>润耀</v>
      </c>
      <c r="B35" s="2" t="str">
        <f>'[1]2025年已发货'!B:B</f>
        <v>盘螺</v>
      </c>
      <c r="C35" s="2" t="str">
        <f>'[1]2025年已发货'!C:C</f>
        <v>HRB400E Φ12</v>
      </c>
      <c r="D35" s="2" t="str">
        <f>'[1]2025年已发货'!D:D</f>
        <v>吨</v>
      </c>
      <c r="E35" s="2">
        <f>'[1]2025年已发货'!E:E</f>
        <v>5</v>
      </c>
      <c r="F35" s="4">
        <f>'[1]2025年已发货'!F:F</f>
        <v>45660</v>
      </c>
      <c r="G35" s="2" t="str">
        <f>'[1]2025年已发货'!G:G</f>
        <v>（华西酒城南）成都市武侯区火车南站西路8号酒城南项目</v>
      </c>
      <c r="H35" s="2" t="str">
        <f>'[1]2025年已发货'!H:H</f>
        <v>龙耀宇</v>
      </c>
      <c r="I35" s="2">
        <f>'[1]2025年已发货'!I:I</f>
        <v>18384145895</v>
      </c>
      <c r="J35" s="2" t="str">
        <f>_xlfn._xlws.FILTER(辅助信息!D:D,辅助信息!G:G=G35)</f>
        <v>华西酒城南</v>
      </c>
    </row>
    <row r="36" hidden="1" spans="1:10">
      <c r="A36" s="2" t="str">
        <f>'[1]2025年已发货'!A:A</f>
        <v>润耀</v>
      </c>
      <c r="B36" s="2" t="str">
        <f>'[1]2025年已发货'!B:B</f>
        <v>螺纹钢</v>
      </c>
      <c r="C36" s="2" t="str">
        <f>'[1]2025年已发货'!C:C</f>
        <v>HRB400E Φ18 9m</v>
      </c>
      <c r="D36" s="2" t="str">
        <f>'[1]2025年已发货'!D:D</f>
        <v>吨</v>
      </c>
      <c r="E36" s="2">
        <f>'[1]2025年已发货'!E:E</f>
        <v>9</v>
      </c>
      <c r="F36" s="4">
        <f>'[1]2025年已发货'!F:F</f>
        <v>45660</v>
      </c>
      <c r="G36" s="2" t="str">
        <f>'[1]2025年已发货'!G:G</f>
        <v>（华西酒城南）成都市武侯区火车南站西路8号酒城南项目</v>
      </c>
      <c r="H36" s="2" t="str">
        <f>'[1]2025年已发货'!H:H</f>
        <v>龙耀宇</v>
      </c>
      <c r="I36" s="2">
        <f>'[1]2025年已发货'!I:I</f>
        <v>18384145895</v>
      </c>
      <c r="J36" s="2" t="str">
        <f>_xlfn._xlws.FILTER(辅助信息!D:D,辅助信息!G:G=G36)</f>
        <v>华西酒城南</v>
      </c>
    </row>
    <row r="37" hidden="1" spans="1:10">
      <c r="A37" s="2" t="str">
        <f>'[1]2025年已发货'!A:A</f>
        <v>润耀</v>
      </c>
      <c r="B37" s="2" t="str">
        <f>'[1]2025年已发货'!B:B</f>
        <v>螺纹钢</v>
      </c>
      <c r="C37" s="2" t="str">
        <f>'[1]2025年已发货'!C:C</f>
        <v>HRB500E Φ16</v>
      </c>
      <c r="D37" s="2" t="str">
        <f>'[1]2025年已发货'!D:D</f>
        <v>吨</v>
      </c>
      <c r="E37" s="2">
        <f>'[1]2025年已发货'!E:E</f>
        <v>3</v>
      </c>
      <c r="F37" s="4">
        <f>'[1]2025年已发货'!F:F</f>
        <v>45660</v>
      </c>
      <c r="G37" s="2" t="str">
        <f>'[1]2025年已发货'!G:G</f>
        <v>（华西酒城南）成都市武侯区火车南站西路8号酒城南项目</v>
      </c>
      <c r="H37" s="2" t="str">
        <f>'[1]2025年已发货'!H:H</f>
        <v>龙耀宇</v>
      </c>
      <c r="I37" s="2">
        <f>'[1]2025年已发货'!I:I</f>
        <v>18384145895</v>
      </c>
      <c r="J37" s="2" t="str">
        <f>_xlfn._xlws.FILTER(辅助信息!D:D,辅助信息!G:G=G37)</f>
        <v>华西酒城南</v>
      </c>
    </row>
    <row r="38" hidden="1" spans="1:10">
      <c r="A38" s="2" t="str">
        <f>'[1]2025年已发货'!A:A</f>
        <v>润耀</v>
      </c>
      <c r="B38" s="2" t="str">
        <f>'[1]2025年已发货'!B:B</f>
        <v>螺纹钢</v>
      </c>
      <c r="C38" s="2" t="str">
        <f>'[1]2025年已发货'!C:C</f>
        <v>HRB500E Φ18</v>
      </c>
      <c r="D38" s="2" t="str">
        <f>'[1]2025年已发货'!D:D</f>
        <v>吨</v>
      </c>
      <c r="E38" s="2">
        <f>'[1]2025年已发货'!E:E</f>
        <v>3</v>
      </c>
      <c r="F38" s="4">
        <f>'[1]2025年已发货'!F:F</f>
        <v>45660</v>
      </c>
      <c r="G38" s="2" t="str">
        <f>'[1]2025年已发货'!G:G</f>
        <v>（华西酒城南）成都市武侯区火车南站西路8号酒城南项目</v>
      </c>
      <c r="H38" s="2" t="str">
        <f>'[1]2025年已发货'!H:H</f>
        <v>龙耀宇</v>
      </c>
      <c r="I38" s="2">
        <f>'[1]2025年已发货'!I:I</f>
        <v>18384145895</v>
      </c>
      <c r="J38" s="2" t="str">
        <f>_xlfn._xlws.FILTER(辅助信息!D:D,辅助信息!G:G=G38)</f>
        <v>华西酒城南</v>
      </c>
    </row>
    <row r="39" hidden="1" spans="1:10">
      <c r="A39" s="2" t="str">
        <f>'[1]2025年已发货'!A:A</f>
        <v>润耀</v>
      </c>
      <c r="B39" s="2" t="str">
        <f>'[1]2025年已发货'!B:B</f>
        <v>螺纹钢</v>
      </c>
      <c r="C39" s="2" t="str">
        <f>'[1]2025年已发货'!C:C</f>
        <v>HRB500E Φ22</v>
      </c>
      <c r="D39" s="2" t="str">
        <f>'[1]2025年已发货'!D:D</f>
        <v>吨</v>
      </c>
      <c r="E39" s="2">
        <f>'[1]2025年已发货'!E:E</f>
        <v>12</v>
      </c>
      <c r="F39" s="4">
        <f>'[1]2025年已发货'!F:F</f>
        <v>45660</v>
      </c>
      <c r="G39" s="2" t="str">
        <f>'[1]2025年已发货'!G:G</f>
        <v>（华西酒城南）成都市武侯区火车南站西路8号酒城南项目</v>
      </c>
      <c r="H39" s="2" t="str">
        <f>'[1]2025年已发货'!H:H</f>
        <v>龙耀宇</v>
      </c>
      <c r="I39" s="2">
        <f>'[1]2025年已发货'!I:I</f>
        <v>18384145895</v>
      </c>
      <c r="J39" s="2" t="str">
        <f>_xlfn._xlws.FILTER(辅助信息!D:D,辅助信息!G:G=G39)</f>
        <v>华西酒城南</v>
      </c>
    </row>
    <row r="40" hidden="1" spans="1:10">
      <c r="A40" s="2" t="str">
        <f>'[1]2025年已发货'!A:A</f>
        <v>润耀</v>
      </c>
      <c r="B40" s="2" t="str">
        <f>'[1]2025年已发货'!B:B</f>
        <v>盘螺</v>
      </c>
      <c r="C40" s="2" t="str">
        <f>'[1]2025年已发货'!C:C</f>
        <v>HRB400E Φ8</v>
      </c>
      <c r="D40" s="2" t="str">
        <f>'[1]2025年已发货'!D:D</f>
        <v>吨</v>
      </c>
      <c r="E40" s="2">
        <f>'[1]2025年已发货'!E:E</f>
        <v>6</v>
      </c>
      <c r="F40" s="4">
        <f>'[1]2025年已发货'!F:F</f>
        <v>45660</v>
      </c>
      <c r="G40" s="2" t="str">
        <f>'[1]2025年已发货'!G:G</f>
        <v>(华西颐海-科创农业生态谷-1号钢筋房)成都市简阳市白金山水库</v>
      </c>
      <c r="H40" s="2" t="str">
        <f>'[1]2025年已发货'!H:H</f>
        <v>石清国</v>
      </c>
      <c r="I40" s="2">
        <f>'[1]2025年已发货'!I:I</f>
        <v>13458642015</v>
      </c>
      <c r="J40" s="2" t="str">
        <f>_xlfn._xlws.FILTER(辅助信息!D:D,辅助信息!G:G=G40)</f>
        <v>华西颐海-科创农业生态谷</v>
      </c>
    </row>
    <row r="41" hidden="1" spans="1:10">
      <c r="A41" s="2" t="str">
        <f>'[1]2025年已发货'!A:A</f>
        <v>润耀</v>
      </c>
      <c r="B41" s="2" t="str">
        <f>'[1]2025年已发货'!B:B</f>
        <v>盘螺</v>
      </c>
      <c r="C41" s="2" t="str">
        <f>'[1]2025年已发货'!C:C</f>
        <v>HRB400E Φ10</v>
      </c>
      <c r="D41" s="2" t="str">
        <f>'[1]2025年已发货'!D:D</f>
        <v>吨</v>
      </c>
      <c r="E41" s="2">
        <f>'[1]2025年已发货'!E:E</f>
        <v>6</v>
      </c>
      <c r="F41" s="4">
        <f>'[1]2025年已发货'!F:F</f>
        <v>45660</v>
      </c>
      <c r="G41" s="2" t="str">
        <f>'[1]2025年已发货'!G:G</f>
        <v>(华西颐海-科创农业生态谷-1号钢筋房)成都市简阳市白金山水库</v>
      </c>
      <c r="H41" s="2" t="str">
        <f>'[1]2025年已发货'!H:H</f>
        <v>石清国</v>
      </c>
      <c r="I41" s="2">
        <f>'[1]2025年已发货'!I:I</f>
        <v>13458642015</v>
      </c>
      <c r="J41" s="2" t="str">
        <f>_xlfn._xlws.FILTER(辅助信息!D:D,辅助信息!G:G=G41)</f>
        <v>华西颐海-科创农业生态谷</v>
      </c>
    </row>
    <row r="42" hidden="1" spans="1:10">
      <c r="A42" s="2" t="str">
        <f>'[1]2025年已发货'!A:A</f>
        <v>润耀</v>
      </c>
      <c r="B42" s="2" t="str">
        <f>'[1]2025年已发货'!B:B</f>
        <v>螺纹钢</v>
      </c>
      <c r="C42" s="2" t="str">
        <f>'[1]2025年已发货'!C:C</f>
        <v>HRB400E Φ25 9m</v>
      </c>
      <c r="D42" s="2" t="str">
        <f>'[1]2025年已发货'!D:D</f>
        <v>吨</v>
      </c>
      <c r="E42" s="2">
        <f>'[1]2025年已发货'!E:E</f>
        <v>25</v>
      </c>
      <c r="F42" s="4">
        <f>'[1]2025年已发货'!F:F</f>
        <v>45660</v>
      </c>
      <c r="G42" s="2" t="str">
        <f>'[1]2025年已发货'!G:G</f>
        <v>(华西颐海-科创农业生态谷-1号钢筋房)成都市简阳市白金山水库</v>
      </c>
      <c r="H42" s="2" t="str">
        <f>'[1]2025年已发货'!H:H</f>
        <v>石清国</v>
      </c>
      <c r="I42" s="2">
        <f>'[1]2025年已发货'!I:I</f>
        <v>13458642015</v>
      </c>
      <c r="J42" s="2" t="str">
        <f>_xlfn._xlws.FILTER(辅助信息!D:D,辅助信息!G:G=G42)</f>
        <v>华西颐海-科创农业生态谷</v>
      </c>
    </row>
    <row r="43" hidden="1" spans="1:10">
      <c r="A43" s="2" t="str">
        <f>'[1]2025年已发货'!A:A</f>
        <v>陕钢</v>
      </c>
      <c r="B43" s="2" t="str">
        <f>'[1]2025年已发货'!B:B</f>
        <v>螺纹钢</v>
      </c>
      <c r="C43" s="2" t="str">
        <f>'[1]2025年已发货'!C:C</f>
        <v>HRB400E Φ14 9m</v>
      </c>
      <c r="D43" s="2" t="str">
        <f>'[1]2025年已发货'!D:D</f>
        <v>吨</v>
      </c>
      <c r="E43" s="2">
        <f>'[1]2025年已发货'!E:E</f>
        <v>25.5</v>
      </c>
      <c r="F43" s="4">
        <f>'[1]2025年已发货'!F:F</f>
        <v>45660</v>
      </c>
      <c r="G43" s="2" t="str">
        <f>'[1]2025年已发货'!G:G</f>
        <v>（华西酒城南）成都市武侯区火车南站西路8号酒城南项目</v>
      </c>
      <c r="H43" s="2" t="str">
        <f>'[1]2025年已发货'!H:H</f>
        <v>龙耀宇</v>
      </c>
      <c r="I43" s="2">
        <f>'[1]2025年已发货'!I:I</f>
        <v>18384145895</v>
      </c>
      <c r="J43" s="2" t="str">
        <f>_xlfn._xlws.FILTER(辅助信息!D:D,辅助信息!G:G=G43)</f>
        <v>华西酒城南</v>
      </c>
    </row>
    <row r="44" hidden="1" spans="1:10">
      <c r="A44" s="2" t="str">
        <f>'[1]2025年已发货'!A:A</f>
        <v>陕钢</v>
      </c>
      <c r="B44" s="2" t="str">
        <f>'[1]2025年已发货'!B:B</f>
        <v>螺纹钢</v>
      </c>
      <c r="C44" s="2" t="str">
        <f>'[1]2025年已发货'!C:C</f>
        <v>HRB400E Φ16 9m</v>
      </c>
      <c r="D44" s="2" t="str">
        <f>'[1]2025年已发货'!D:D</f>
        <v>吨</v>
      </c>
      <c r="E44" s="2">
        <f>'[1]2025年已发货'!E:E</f>
        <v>9</v>
      </c>
      <c r="F44" s="4">
        <f>'[1]2025年已发货'!F:F</f>
        <v>45660</v>
      </c>
      <c r="G44" s="2" t="str">
        <f>'[1]2025年已发货'!G:G</f>
        <v>（华西酒城南）成都市武侯区火车南站西路8号酒城南项目</v>
      </c>
      <c r="H44" s="2" t="str">
        <f>'[1]2025年已发货'!H:H</f>
        <v>龙耀宇</v>
      </c>
      <c r="I44" s="2">
        <f>'[1]2025年已发货'!I:I</f>
        <v>18384145895</v>
      </c>
      <c r="J44" s="2" t="str">
        <f>_xlfn._xlws.FILTER(辅助信息!D:D,辅助信息!G:G=G44)</f>
        <v>华西酒城南</v>
      </c>
    </row>
    <row r="45" hidden="1" spans="1:10">
      <c r="A45" s="2" t="str">
        <f>'[1]2025年已发货'!A:A</f>
        <v>冷钢</v>
      </c>
      <c r="B45" s="2" t="str">
        <f>'[1]2025年已发货'!B:B</f>
        <v>盘螺</v>
      </c>
      <c r="C45" s="2" t="str">
        <f>'[1]2025年已发货'!C:C</f>
        <v>HRB400E Φ8</v>
      </c>
      <c r="D45" s="2" t="str">
        <f>'[1]2025年已发货'!D:D</f>
        <v>吨</v>
      </c>
      <c r="E45" s="2">
        <f>'[1]2025年已发货'!E:E</f>
        <v>5</v>
      </c>
      <c r="F45" s="4">
        <f>'[1]2025年已发货'!F:F</f>
        <v>45660</v>
      </c>
      <c r="G45" s="2" t="str">
        <f>'[1]2025年已发货'!G:G</f>
        <v>（商投建工达州中医药科技园-1工区）达州市通川区达州中医药职业学院犀牛大道北段</v>
      </c>
      <c r="H45" s="2" t="str">
        <f>'[1]2025年已发货'!H:H</f>
        <v>程黄刚</v>
      </c>
      <c r="I45" s="2">
        <f>'[1]2025年已发货'!I:I</f>
        <v>15108211617</v>
      </c>
      <c r="J45" s="2" t="str">
        <f>_xlfn._xlws.FILTER(辅助信息!D:D,辅助信息!G:G=G45)</f>
        <v>商投建工达州中医药科技园</v>
      </c>
    </row>
    <row r="46" hidden="1" spans="1:10">
      <c r="A46" s="2" t="str">
        <f>'[1]2025年已发货'!A:A</f>
        <v>冷钢</v>
      </c>
      <c r="B46" s="2" t="str">
        <f>'[1]2025年已发货'!B:B</f>
        <v>螺纹钢</v>
      </c>
      <c r="C46" s="2" t="str">
        <f>'[1]2025年已发货'!C:C</f>
        <v>HRB400E Φ14 9m</v>
      </c>
      <c r="D46" s="2" t="str">
        <f>'[1]2025年已发货'!D:D</f>
        <v>吨</v>
      </c>
      <c r="E46" s="2">
        <f>'[1]2025年已发货'!E:E</f>
        <v>23</v>
      </c>
      <c r="F46" s="4">
        <f>'[1]2025年已发货'!F:F</f>
        <v>45660</v>
      </c>
      <c r="G46" s="2" t="str">
        <f>'[1]2025年已发货'!G:G</f>
        <v>（商投建工达州中医药科技园-1工区）达州市通川区达州中医药职业学院犀牛大道北段</v>
      </c>
      <c r="H46" s="2" t="str">
        <f>'[1]2025年已发货'!H:H</f>
        <v>程黄刚</v>
      </c>
      <c r="I46" s="2">
        <f>'[1]2025年已发货'!I:I</f>
        <v>15108211617</v>
      </c>
      <c r="J46" s="2" t="str">
        <f>_xlfn._xlws.FILTER(辅助信息!D:D,辅助信息!G:G=G46)</f>
        <v>商投建工达州中医药科技园</v>
      </c>
    </row>
    <row r="47" hidden="1" spans="1:10">
      <c r="A47" s="2" t="str">
        <f>'[1]2025年已发货'!A:A</f>
        <v>冷钢</v>
      </c>
      <c r="B47" s="2" t="str">
        <f>'[1]2025年已发货'!B:B</f>
        <v>螺纹钢</v>
      </c>
      <c r="C47" s="2" t="str">
        <f>'[1]2025年已发货'!C:C</f>
        <v>HRB400E Φ16 9m</v>
      </c>
      <c r="D47" s="2" t="str">
        <f>'[1]2025年已发货'!D:D</f>
        <v>吨</v>
      </c>
      <c r="E47" s="2">
        <f>'[1]2025年已发货'!E:E</f>
        <v>3</v>
      </c>
      <c r="F47" s="4">
        <f>'[1]2025年已发货'!F:F</f>
        <v>45660</v>
      </c>
      <c r="G47" s="2" t="str">
        <f>'[1]2025年已发货'!G:G</f>
        <v>（商投建工达州中医药科技园-1工区）达州市通川区达州中医药职业学院犀牛大道北段</v>
      </c>
      <c r="H47" s="2" t="str">
        <f>'[1]2025年已发货'!H:H</f>
        <v>程黄刚</v>
      </c>
      <c r="I47" s="2">
        <f>'[1]2025年已发货'!I:I</f>
        <v>15108211617</v>
      </c>
      <c r="J47" s="2" t="str">
        <f>_xlfn._xlws.FILTER(辅助信息!D:D,辅助信息!G:G=G47)</f>
        <v>商投建工达州中医药科技园</v>
      </c>
    </row>
    <row r="48" hidden="1" spans="1:10">
      <c r="A48" s="2" t="str">
        <f>'[1]2025年已发货'!A:A</f>
        <v>冷钢</v>
      </c>
      <c r="B48" s="2" t="str">
        <f>'[1]2025年已发货'!B:B</f>
        <v>螺纹钢</v>
      </c>
      <c r="C48" s="2" t="str">
        <f>'[1]2025年已发货'!C:C</f>
        <v>HRB400E Φ20 9m</v>
      </c>
      <c r="D48" s="2" t="str">
        <f>'[1]2025年已发货'!D:D</f>
        <v>吨</v>
      </c>
      <c r="E48" s="2">
        <f>'[1]2025年已发货'!E:E</f>
        <v>6</v>
      </c>
      <c r="F48" s="4">
        <f>'[1]2025年已发货'!F:F</f>
        <v>45660</v>
      </c>
      <c r="G48" s="2" t="str">
        <f>'[1]2025年已发货'!G:G</f>
        <v>（商投建工达州中医药科技园-1工区）达州市通川区达州中医药职业学院犀牛大道北段</v>
      </c>
      <c r="H48" s="2" t="str">
        <f>'[1]2025年已发货'!H:H</f>
        <v>程黄刚</v>
      </c>
      <c r="I48" s="2">
        <f>'[1]2025年已发货'!I:I</f>
        <v>15108211617</v>
      </c>
      <c r="J48" s="2" t="str">
        <f>_xlfn._xlws.FILTER(辅助信息!D:D,辅助信息!G:G=G48)</f>
        <v>商投建工达州中医药科技园</v>
      </c>
    </row>
    <row r="49" hidden="1" spans="1:10">
      <c r="A49" s="2" t="str">
        <f>'[1]2025年已发货'!A:A</f>
        <v>润耀</v>
      </c>
      <c r="B49" s="2" t="str">
        <f>'[1]2025年已发货'!B:B</f>
        <v>高线</v>
      </c>
      <c r="C49" s="2" t="str">
        <f>'[1]2025年已发货'!C:C</f>
        <v>HPB300Ф8</v>
      </c>
      <c r="D49" s="2" t="str">
        <f>'[1]2025年已发货'!D:D</f>
        <v>吨</v>
      </c>
      <c r="E49" s="2">
        <f>'[1]2025年已发货'!E:E</f>
        <v>70</v>
      </c>
      <c r="F49" s="4">
        <f>'[1]2025年已发货'!F:F</f>
        <v>45660</v>
      </c>
      <c r="G49" s="2" t="str">
        <f>'[1]2025年已发货'!G:G</f>
        <v>（中铁一局四公司康新高速TJ1-1标贡不卡隧道）四川省甘孜州康定市折多塘村车管所旁</v>
      </c>
      <c r="H49" s="2" t="str">
        <f>'[1]2025年已发货'!H:H</f>
        <v>王锡俊</v>
      </c>
      <c r="I49" s="2">
        <f>'[1]2025年已发货'!I:I</f>
        <v>18736877891</v>
      </c>
      <c r="J49" s="2" vm="1" t="e">
        <f>_xlfn._xlws.FILTER(辅助信息!D:D,辅助信息!G:G=G49)</f>
        <v>#VALUE!</v>
      </c>
    </row>
    <row r="50" hidden="1" spans="1:10">
      <c r="A50" s="2" t="str">
        <f>'[1]2025年已发货'!A:A</f>
        <v>润耀</v>
      </c>
      <c r="B50" s="2" t="str">
        <f>'[1]2025年已发货'!B:B</f>
        <v>高线</v>
      </c>
      <c r="C50" s="2" t="str">
        <f>'[1]2025年已发货'!C:C</f>
        <v>HPB300Φ12</v>
      </c>
      <c r="D50" s="2" t="str">
        <f>'[1]2025年已发货'!D:D</f>
        <v>吨</v>
      </c>
      <c r="E50" s="2">
        <f>'[1]2025年已发货'!E:E</f>
        <v>17</v>
      </c>
      <c r="F50" s="4">
        <f>'[1]2025年已发货'!F:F</f>
        <v>45660</v>
      </c>
      <c r="G50" s="2" t="str">
        <f>'[1]2025年已发货'!G:G</f>
        <v>（中铁三局-铜资高速1标）四川省资阳市安岳县石羊镇猫坝村2#钢筋场</v>
      </c>
      <c r="H50" s="2" t="str">
        <f>'[1]2025年已发货'!H:H</f>
        <v>王雪</v>
      </c>
      <c r="I50" s="2">
        <f>'[1]2025年已发货'!I:I</f>
        <v>18729676589</v>
      </c>
      <c r="J50" s="2" vm="1" t="e">
        <f>_xlfn._xlws.FILTER(辅助信息!D:D,辅助信息!G:G=G50)</f>
        <v>#VALUE!</v>
      </c>
    </row>
    <row r="51" hidden="1" spans="1:10">
      <c r="A51" s="2" t="str">
        <f>'[1]2025年已发货'!A:A</f>
        <v>润耀</v>
      </c>
      <c r="B51" s="2" t="str">
        <f>'[1]2025年已发货'!B:B</f>
        <v>高线</v>
      </c>
      <c r="C51" s="2" t="str">
        <f>'[1]2025年已发货'!C:C</f>
        <v>HPB300Φ10</v>
      </c>
      <c r="D51" s="2" t="str">
        <f>'[1]2025年已发货'!D:D</f>
        <v>吨</v>
      </c>
      <c r="E51" s="2">
        <f>'[1]2025年已发货'!E:E</f>
        <v>17</v>
      </c>
      <c r="F51" s="4">
        <f>'[1]2025年已发货'!F:F</f>
        <v>45660</v>
      </c>
      <c r="G51" s="2" t="str">
        <f>'[1]2025年已发货'!G:G</f>
        <v>（中铁三局-铜资高速1标）四川省资阳市安岳县石羊镇猫坝村2#钢筋场</v>
      </c>
      <c r="H51" s="2" t="str">
        <f>'[1]2025年已发货'!H:H</f>
        <v>王雪</v>
      </c>
      <c r="I51" s="2">
        <f>'[1]2025年已发货'!I:I</f>
        <v>18729676589</v>
      </c>
      <c r="J51" s="2" vm="1" t="e">
        <f>_xlfn._xlws.FILTER(辅助信息!D:D,辅助信息!G:G=G51)</f>
        <v>#VALUE!</v>
      </c>
    </row>
    <row r="52" hidden="1" spans="1:10">
      <c r="A52" s="2" t="str">
        <f>'[1]2025年已发货'!A:A</f>
        <v>润耀</v>
      </c>
      <c r="B52" s="2" t="str">
        <f>'[1]2025年已发货'!B:B</f>
        <v>螺纹钢</v>
      </c>
      <c r="C52" s="2" t="str">
        <f>'[1]2025年已发货'!C:C</f>
        <v>HRB400E Φ14 12m</v>
      </c>
      <c r="D52" s="2" t="str">
        <f>'[1]2025年已发货'!D:D</f>
        <v>吨</v>
      </c>
      <c r="E52" s="2">
        <f>'[1]2025年已发货'!E:E</f>
        <v>35</v>
      </c>
      <c r="F52" s="4">
        <f>'[1]2025年已发货'!F:F</f>
        <v>45660</v>
      </c>
      <c r="G52" s="2" t="str">
        <f>'[1]2025年已发货'!G:G</f>
        <v>(中铁九局-铜资高速3标)四川省资阳市安岳县天宝乡2#钢筋场</v>
      </c>
      <c r="H52" s="2" t="str">
        <f>'[1]2025年已发货'!H:H</f>
        <v>林启松</v>
      </c>
      <c r="I52" s="2">
        <f>'[1]2025年已发货'!I:I</f>
        <v>13688439855</v>
      </c>
      <c r="J52" s="2" vm="1" t="e">
        <f>_xlfn._xlws.FILTER(辅助信息!D:D,辅助信息!G:G=G52)</f>
        <v>#VALUE!</v>
      </c>
    </row>
    <row r="53" hidden="1" spans="1:10">
      <c r="A53" s="2" t="str">
        <f>'[1]2025年已发货'!A:A</f>
        <v>润耀</v>
      </c>
      <c r="B53" s="2" t="str">
        <f>'[1]2025年已发货'!B:B</f>
        <v>螺纹钢</v>
      </c>
      <c r="C53" s="2" t="str">
        <f>'[1]2025年已发货'!C:C</f>
        <v>HRB400E Φ32 9m</v>
      </c>
      <c r="D53" s="2" t="str">
        <f>'[1]2025年已发货'!D:D</f>
        <v>吨</v>
      </c>
      <c r="E53" s="2">
        <f>'[1]2025年已发货'!E:E</f>
        <v>70</v>
      </c>
      <c r="F53" s="4">
        <f>'[1]2025年已发货'!F:F</f>
        <v>45660</v>
      </c>
      <c r="G53" s="2" t="str">
        <f>'[1]2025年已发货'!G:G</f>
        <v>（中铁广州局-资乐高速5标）四川省乐山市井研县希望大道116号</v>
      </c>
      <c r="H53" s="2" t="str">
        <f>'[1]2025年已发货'!H:H</f>
        <v>廖俊杰</v>
      </c>
      <c r="I53" s="2">
        <f>'[1]2025年已发货'!I:I</f>
        <v>15775100965</v>
      </c>
      <c r="J53" s="2" vm="1" t="e">
        <f>_xlfn._xlws.FILTER(辅助信息!D:D,辅助信息!G:G=G53)</f>
        <v>#VALUE!</v>
      </c>
    </row>
    <row r="54" hidden="1" spans="1:10">
      <c r="A54" s="2" t="str">
        <f>'[1]2025年已发货'!A:A</f>
        <v>润耀</v>
      </c>
      <c r="B54" s="2" t="str">
        <f>'[1]2025年已发货'!B:B</f>
        <v>螺纹钢</v>
      </c>
      <c r="C54" s="2" t="str">
        <f>'[1]2025年已发货'!C:C</f>
        <v>HRB500E Φ22 12m</v>
      </c>
      <c r="D54" s="2" t="str">
        <f>'[1]2025年已发货'!D:D</f>
        <v>吨</v>
      </c>
      <c r="E54" s="2">
        <f>'[1]2025年已发货'!E:E</f>
        <v>35</v>
      </c>
      <c r="F54" s="4">
        <f>'[1]2025年已发货'!F:F</f>
        <v>45660</v>
      </c>
      <c r="G54" s="2" t="str">
        <f>'[1]2025年已发货'!G:G</f>
        <v>（中铁广州局-资乐高速5标）四川省乐山市井研县希望大道116号</v>
      </c>
      <c r="H54" s="2" t="str">
        <f>'[1]2025年已发货'!H:H</f>
        <v>廖俊杰</v>
      </c>
      <c r="I54" s="2">
        <f>'[1]2025年已发货'!I:I</f>
        <v>15775100965</v>
      </c>
      <c r="J54" s="2" vm="1" t="e">
        <f>_xlfn._xlws.FILTER(辅助信息!D:D,辅助信息!G:G=G54)</f>
        <v>#VALUE!</v>
      </c>
    </row>
    <row r="55" hidden="1" spans="1:10">
      <c r="A55" s="2" t="str">
        <f>'[1]2025年已发货'!A:A</f>
        <v>润耀</v>
      </c>
      <c r="B55" s="2" t="str">
        <f>'[1]2025年已发货'!B:B</f>
        <v>螺纹钢</v>
      </c>
      <c r="C55" s="2" t="str">
        <f>'[1]2025年已发货'!C:C</f>
        <v>HRB400E Φ22 12m</v>
      </c>
      <c r="D55" s="2" t="str">
        <f>'[1]2025年已发货'!D:D</f>
        <v>吨</v>
      </c>
      <c r="E55" s="2">
        <f>'[1]2025年已发货'!E:E</f>
        <v>35</v>
      </c>
      <c r="F55" s="4">
        <f>'[1]2025年已发货'!F:F</f>
        <v>45660</v>
      </c>
      <c r="G55" s="2" t="str">
        <f>'[1]2025年已发货'!G:G</f>
        <v>（中铁广州局-资乐高速5标）四川省乐山市井研县希望大道116号</v>
      </c>
      <c r="H55" s="2" t="str">
        <f>'[1]2025年已发货'!H:H</f>
        <v>廖俊杰</v>
      </c>
      <c r="I55" s="2">
        <f>'[1]2025年已发货'!I:I</f>
        <v>15775100965</v>
      </c>
      <c r="J55" s="2" vm="1" t="e">
        <f>_xlfn._xlws.FILTER(辅助信息!D:D,辅助信息!G:G=G55)</f>
        <v>#VALUE!</v>
      </c>
    </row>
    <row r="56" hidden="1" spans="1:10">
      <c r="A56" s="2" t="str">
        <f>'[1]2025年已发货'!A:A</f>
        <v>润耀</v>
      </c>
      <c r="B56" s="2" t="str">
        <f>'[1]2025年已发货'!B:B</f>
        <v>螺纹钢</v>
      </c>
      <c r="C56" s="2" t="str">
        <f>'[1]2025年已发货'!C:C</f>
        <v>HRB400E Φ25 9m</v>
      </c>
      <c r="D56" s="2" t="str">
        <f>'[1]2025年已发货'!D:D</f>
        <v>吨</v>
      </c>
      <c r="E56" s="2">
        <f>'[1]2025年已发货'!E:E</f>
        <v>35</v>
      </c>
      <c r="F56" s="4">
        <f>'[1]2025年已发货'!F:F</f>
        <v>45660</v>
      </c>
      <c r="G56" s="2" t="str">
        <f>'[1]2025年已发货'!G:G</f>
        <v>（中铁三局成渝扩容ZCB3-1项目部）内江市胜利收费站红绿灯500米</v>
      </c>
      <c r="H56" s="2" t="str">
        <f>'[1]2025年已发货'!H:H</f>
        <v>王岩</v>
      </c>
      <c r="I56" s="2">
        <f>'[1]2025年已发货'!I:I</f>
        <v>17634813323</v>
      </c>
      <c r="J56" s="2" vm="1" t="e">
        <f>_xlfn._xlws.FILTER(辅助信息!D:D,辅助信息!G:G=G56)</f>
        <v>#VALUE!</v>
      </c>
    </row>
    <row r="57" hidden="1" spans="1:10">
      <c r="A57" s="2" t="str">
        <f>'[1]2025年已发货'!A:A</f>
        <v>润耀</v>
      </c>
      <c r="B57" s="2" t="str">
        <f>'[1]2025年已发货'!B:B</f>
        <v>螺纹钢</v>
      </c>
      <c r="C57" s="2" t="str">
        <f>'[1]2025年已发货'!C:C</f>
        <v>HRB400E Φ25 9m</v>
      </c>
      <c r="D57" s="2" t="str">
        <f>'[1]2025年已发货'!D:D</f>
        <v>吨</v>
      </c>
      <c r="E57" s="2">
        <f>'[1]2025年已发货'!E:E</f>
        <v>35</v>
      </c>
      <c r="F57" s="4">
        <f>'[1]2025年已发货'!F:F</f>
        <v>45660</v>
      </c>
      <c r="G57" s="2" t="str">
        <f>'[1]2025年已发货'!G:G</f>
        <v>（中铁广州局-成渝扩容2标）成渝扩容项目ZCB3-2标2＃拌和站【雁江区联盟桥东北50米(资资路) 】</v>
      </c>
      <c r="H57" s="2" t="str">
        <f>'[1]2025年已发货'!H:H</f>
        <v>刘沛琦</v>
      </c>
      <c r="I57" s="2">
        <f>'[1]2025年已发货'!I:I</f>
        <v>18011784798</v>
      </c>
      <c r="J57" s="2" vm="1" t="e">
        <f>_xlfn._xlws.FILTER(辅助信息!D:D,辅助信息!G:G=G57)</f>
        <v>#VALUE!</v>
      </c>
    </row>
    <row r="58" hidden="1" spans="1:10">
      <c r="A58" s="2" t="str">
        <f>'[1]2025年已发货'!A:A</f>
        <v>润耀</v>
      </c>
      <c r="B58" s="2" t="str">
        <f>'[1]2025年已发货'!B:B</f>
        <v>螺纹钢</v>
      </c>
      <c r="C58" s="2" t="str">
        <f>'[1]2025年已发货'!C:C</f>
        <v>HRB400E Φ25 9m</v>
      </c>
      <c r="D58" s="2" t="str">
        <f>'[1]2025年已发货'!D:D</f>
        <v>吨</v>
      </c>
      <c r="E58" s="2">
        <f>'[1]2025年已发货'!E:E</f>
        <v>35</v>
      </c>
      <c r="F58" s="4">
        <f>'[1]2025年已发货'!F:F</f>
        <v>45660</v>
      </c>
      <c r="G58" s="2" t="str">
        <f>'[1]2025年已发货'!G:G</f>
        <v>（中铁广州局-成渝扩容2标）四川省资阳市雁江区南双路杨家糖房</v>
      </c>
      <c r="H58" s="2" t="str">
        <f>'[1]2025年已发货'!H:H</f>
        <v>邓志强</v>
      </c>
      <c r="I58" s="2">
        <f>'[1]2025年已发货'!I:I</f>
        <v>17603045490</v>
      </c>
      <c r="J58" s="2" vm="1" t="e">
        <f>_xlfn._xlws.FILTER(辅助信息!D:D,辅助信息!G:G=G58)</f>
        <v>#VALUE!</v>
      </c>
    </row>
    <row r="59" hidden="1" spans="1:10">
      <c r="A59" s="2" t="str">
        <f>'[1]2025年已发货'!A:A</f>
        <v>润耀</v>
      </c>
      <c r="B59" s="2" t="str">
        <f>'[1]2025年已发货'!B:B</f>
        <v>高线</v>
      </c>
      <c r="C59" s="2" t="str">
        <f>'[1]2025年已发货'!C:C</f>
        <v>HPB300Φ12</v>
      </c>
      <c r="D59" s="2" t="str">
        <f>'[1]2025年已发货'!D:D</f>
        <v>吨</v>
      </c>
      <c r="E59" s="2">
        <f>'[1]2025年已发货'!E:E</f>
        <v>35</v>
      </c>
      <c r="F59" s="4">
        <f>'[1]2025年已发货'!F:F</f>
        <v>45660</v>
      </c>
      <c r="G59" s="2" t="str">
        <f>'[1]2025年已发货'!G:G</f>
        <v>（中铁五局-成渝扩容3标）四川省资阳市雁江区伍隍镇铺子村雁江区X138</v>
      </c>
      <c r="H59" s="2" t="str">
        <f>'[1]2025年已发货'!H:H</f>
        <v>王健</v>
      </c>
      <c r="I59" s="2">
        <f>'[1]2025年已发货'!I:I</f>
        <v>17726168395</v>
      </c>
      <c r="J59" s="2" vm="1" t="e">
        <f>_xlfn._xlws.FILTER(辅助信息!D:D,辅助信息!G:G=G59)</f>
        <v>#VALUE!</v>
      </c>
    </row>
    <row r="60" hidden="1" spans="1:10">
      <c r="A60" s="2" t="str">
        <f>'[1]2025年已发货'!A:A</f>
        <v>润耀</v>
      </c>
      <c r="B60" s="2" t="str">
        <f>'[1]2025年已发货'!B:B</f>
        <v>螺纹钢</v>
      </c>
      <c r="C60" s="2" t="str">
        <f>'[1]2025年已发货'!C:C</f>
        <v>HRB400E Φ25 9m</v>
      </c>
      <c r="D60" s="2" t="str">
        <f>'[1]2025年已发货'!D:D</f>
        <v>吨</v>
      </c>
      <c r="E60" s="2">
        <f>'[1]2025年已发货'!E:E</f>
        <v>35</v>
      </c>
      <c r="F60" s="4">
        <f>'[1]2025年已发货'!F:F</f>
        <v>45660</v>
      </c>
      <c r="G60" s="2" t="str">
        <f>'[1]2025年已发货'!G:G</f>
        <v>（中铁五局-成渝扩容3标）四川省资阳市雁江区伍隍镇铺子村雁江区X138</v>
      </c>
      <c r="H60" s="2" t="str">
        <f>'[1]2025年已发货'!H:H</f>
        <v>王健</v>
      </c>
      <c r="I60" s="2">
        <f>'[1]2025年已发货'!I:I</f>
        <v>17726168395</v>
      </c>
      <c r="J60" s="2" vm="1" t="e">
        <f>_xlfn._xlws.FILTER(辅助信息!D:D,辅助信息!G:G=G60)</f>
        <v>#VALUE!</v>
      </c>
    </row>
    <row r="61" hidden="1" spans="1:10">
      <c r="A61" s="2" t="str">
        <f>'[1]2025年已发货'!A:A</f>
        <v>润耀</v>
      </c>
      <c r="B61" s="2" t="str">
        <f>'[1]2025年已发货'!B:B</f>
        <v>螺纹钢</v>
      </c>
      <c r="C61" s="2" t="str">
        <f>'[1]2025年已发货'!C:C</f>
        <v>HRB400E Φ20 9m</v>
      </c>
      <c r="D61" s="2" t="str">
        <f>'[1]2025年已发货'!D:D</f>
        <v>吨</v>
      </c>
      <c r="E61" s="2">
        <f>'[1]2025年已发货'!E:E</f>
        <v>25</v>
      </c>
      <c r="F61" s="4">
        <f>'[1]2025年已发货'!F:F</f>
        <v>45660</v>
      </c>
      <c r="G61" s="2" t="str">
        <f>'[1]2025年已发货'!G:G</f>
        <v>（北京工程局乐山机场项目）乐山市五通桥区冠英镇</v>
      </c>
      <c r="H61" s="2" t="str">
        <f>'[1]2025年已发货'!H:H</f>
        <v>王治</v>
      </c>
      <c r="I61" s="2">
        <f>'[1]2025年已发货'!I:I</f>
        <v>18811564698</v>
      </c>
      <c r="J61" s="2" vm="1" t="e">
        <f>_xlfn._xlws.FILTER(辅助信息!D:D,辅助信息!G:G=G61)</f>
        <v>#VALUE!</v>
      </c>
    </row>
    <row r="62" hidden="1" spans="1:10">
      <c r="A62" s="2" t="str">
        <f>'[1]2025年已发货'!A:A</f>
        <v>润耀</v>
      </c>
      <c r="B62" s="2" t="str">
        <f>'[1]2025年已发货'!B:B</f>
        <v>螺纹钢</v>
      </c>
      <c r="C62" s="2" t="str">
        <f>'[1]2025年已发货'!C:C</f>
        <v>HRB400E Φ18 9m</v>
      </c>
      <c r="D62" s="2" t="str">
        <f>'[1]2025年已发货'!D:D</f>
        <v>吨</v>
      </c>
      <c r="E62" s="2">
        <f>'[1]2025年已发货'!E:E</f>
        <v>10</v>
      </c>
      <c r="F62" s="4">
        <f>'[1]2025年已发货'!F:F</f>
        <v>45660</v>
      </c>
      <c r="G62" s="2" t="str">
        <f>'[1]2025年已发货'!G:G</f>
        <v>（北京工程局乐山机场项目）乐山市五通桥区冠英镇</v>
      </c>
      <c r="H62" s="2" t="str">
        <f>'[1]2025年已发货'!H:H</f>
        <v>王治</v>
      </c>
      <c r="I62" s="2">
        <f>'[1]2025年已发货'!I:I</f>
        <v>18811564698</v>
      </c>
      <c r="J62" s="2" vm="1" t="e">
        <f>_xlfn._xlws.FILTER(辅助信息!D:D,辅助信息!G:G=G62)</f>
        <v>#VALUE!</v>
      </c>
    </row>
    <row r="63" hidden="1" spans="1:10">
      <c r="A63" s="2" t="str">
        <f>'[1]2025年已发货'!A:A</f>
        <v>润耀</v>
      </c>
      <c r="B63" s="2" t="str">
        <f>'[1]2025年已发货'!B:B</f>
        <v>螺纹钢</v>
      </c>
      <c r="C63" s="2" t="str">
        <f>'[1]2025年已发货'!C:C</f>
        <v>HRB400E Φ14 9m</v>
      </c>
      <c r="D63" s="2" t="str">
        <f>'[1]2025年已发货'!D:D</f>
        <v>吨</v>
      </c>
      <c r="E63" s="2">
        <f>'[1]2025年已发货'!E:E</f>
        <v>5</v>
      </c>
      <c r="F63" s="4">
        <f>'[1]2025年已发货'!F:F</f>
        <v>45660</v>
      </c>
      <c r="G63" s="2" t="str">
        <f>'[1]2025年已发货'!G:G</f>
        <v>（北京工程局乐山机场项目）乐山市五通桥区冠英镇</v>
      </c>
      <c r="H63" s="2" t="str">
        <f>'[1]2025年已发货'!H:H</f>
        <v>王治</v>
      </c>
      <c r="I63" s="2">
        <f>'[1]2025年已发货'!I:I</f>
        <v>18811564698</v>
      </c>
      <c r="J63" s="2" vm="1" t="e">
        <f>_xlfn._xlws.FILTER(辅助信息!D:D,辅助信息!G:G=G63)</f>
        <v>#VALUE!</v>
      </c>
    </row>
    <row r="64" hidden="1" spans="1:10">
      <c r="A64" s="2" t="str">
        <f>'[1]2025年已发货'!A:A</f>
        <v>润耀</v>
      </c>
      <c r="B64" s="2" t="str">
        <f>'[1]2025年已发货'!B:B</f>
        <v>螺纹钢</v>
      </c>
      <c r="C64" s="2" t="str">
        <f>'[1]2025年已发货'!C:C</f>
        <v>HRB400E Φ22 9m</v>
      </c>
      <c r="D64" s="2" t="str">
        <f>'[1]2025年已发货'!D:D</f>
        <v>吨</v>
      </c>
      <c r="E64" s="2">
        <f>'[1]2025年已发货'!E:E</f>
        <v>5</v>
      </c>
      <c r="F64" s="4">
        <f>'[1]2025年已发货'!F:F</f>
        <v>45660</v>
      </c>
      <c r="G64" s="2" t="str">
        <f>'[1]2025年已发货'!G:G</f>
        <v>（北京工程局乐山机场项目）乐山市五通桥区冠英镇</v>
      </c>
      <c r="H64" s="2" t="str">
        <f>'[1]2025年已发货'!H:H</f>
        <v>王治</v>
      </c>
      <c r="I64" s="2">
        <f>'[1]2025年已发货'!I:I</f>
        <v>18811564698</v>
      </c>
      <c r="J64" s="2" vm="1" t="e">
        <f>_xlfn._xlws.FILTER(辅助信息!D:D,辅助信息!G:G=G64)</f>
        <v>#VALUE!</v>
      </c>
    </row>
    <row r="65" hidden="1" spans="1:10">
      <c r="A65" s="2" t="str">
        <f>'[1]2025年已发货'!A:A</f>
        <v>润耀</v>
      </c>
      <c r="B65" s="2" t="str">
        <f>'[1]2025年已发货'!B:B</f>
        <v>螺纹钢</v>
      </c>
      <c r="C65" s="2" t="str">
        <f>'[1]2025年已发货'!C:C</f>
        <v>HRB400E Φ12 9m</v>
      </c>
      <c r="D65" s="2" t="str">
        <f>'[1]2025年已发货'!D:D</f>
        <v>吨</v>
      </c>
      <c r="E65" s="2">
        <f>'[1]2025年已发货'!E:E</f>
        <v>17</v>
      </c>
      <c r="F65" s="4">
        <f>'[1]2025年已发货'!F:F</f>
        <v>45660</v>
      </c>
      <c r="G65" s="2" t="str">
        <f>'[1]2025年已发货'!G:G</f>
        <v>（北京工程局乐山机场项目）乐山市五通桥区冠英镇</v>
      </c>
      <c r="H65" s="2" t="str">
        <f>'[1]2025年已发货'!H:H</f>
        <v>王治</v>
      </c>
      <c r="I65" s="2">
        <f>'[1]2025年已发货'!I:I</f>
        <v>18811564698</v>
      </c>
      <c r="J65" s="2" vm="1" t="e">
        <f>_xlfn._xlws.FILTER(辅助信息!D:D,辅助信息!G:G=G65)</f>
        <v>#VALUE!</v>
      </c>
    </row>
    <row r="66" hidden="1" spans="1:10">
      <c r="A66" s="2" t="str">
        <f>'[1]2025年已发货'!A:A</f>
        <v>润耀</v>
      </c>
      <c r="B66" s="2" t="str">
        <f>'[1]2025年已发货'!B:B</f>
        <v>螺纹钢</v>
      </c>
      <c r="C66" s="2" t="str">
        <f>'[1]2025年已发货'!C:C</f>
        <v>HRB400E Φ18 9m</v>
      </c>
      <c r="D66" s="2" t="str">
        <f>'[1]2025年已发货'!D:D</f>
        <v>吨</v>
      </c>
      <c r="E66" s="2">
        <f>'[1]2025年已发货'!E:E</f>
        <v>10</v>
      </c>
      <c r="F66" s="4">
        <f>'[1]2025年已发货'!F:F</f>
        <v>45660</v>
      </c>
      <c r="G66" s="2" t="str">
        <f>'[1]2025年已发货'!G:G</f>
        <v>（北京工程局乐山机场项目）乐山市五通桥区冠英镇</v>
      </c>
      <c r="H66" s="2" t="str">
        <f>'[1]2025年已发货'!H:H</f>
        <v>王治</v>
      </c>
      <c r="I66" s="2">
        <f>'[1]2025年已发货'!I:I</f>
        <v>18811564698</v>
      </c>
      <c r="J66" s="2" vm="1" t="e">
        <f>_xlfn._xlws.FILTER(辅助信息!D:D,辅助信息!G:G=G66)</f>
        <v>#VALUE!</v>
      </c>
    </row>
    <row r="67" hidden="1" spans="1:10">
      <c r="A67" s="2" t="str">
        <f>'[1]2025年已发货'!A:A</f>
        <v>润耀</v>
      </c>
      <c r="B67" s="2" t="str">
        <f>'[1]2025年已发货'!B:B</f>
        <v>螺纹钢</v>
      </c>
      <c r="C67" s="2" t="str">
        <f>'[1]2025年已发货'!C:C</f>
        <v>HRB400E Φ16 9m</v>
      </c>
      <c r="D67" s="2" t="str">
        <f>'[1]2025年已发货'!D:D</f>
        <v>吨</v>
      </c>
      <c r="E67" s="2">
        <f>'[1]2025年已发货'!E:E</f>
        <v>17</v>
      </c>
      <c r="F67" s="4">
        <f>'[1]2025年已发货'!F:F</f>
        <v>45660</v>
      </c>
      <c r="G67" s="2" t="str">
        <f>'[1]2025年已发货'!G:G</f>
        <v>（北京工程局乐山机场项目）乐山市五通桥区冠英镇</v>
      </c>
      <c r="H67" s="2" t="str">
        <f>'[1]2025年已发货'!H:H</f>
        <v>王治</v>
      </c>
      <c r="I67" s="2">
        <f>'[1]2025年已发货'!I:I</f>
        <v>18811564698</v>
      </c>
      <c r="J67" s="2" vm="1" t="e">
        <f>_xlfn._xlws.FILTER(辅助信息!D:D,辅助信息!G:G=G67)</f>
        <v>#VALUE!</v>
      </c>
    </row>
    <row r="68" hidden="1" spans="1:10">
      <c r="A68" s="2" t="str">
        <f>'[1]2025年已发货'!A:A</f>
        <v>润耀</v>
      </c>
      <c r="B68" s="2" t="str">
        <f>'[1]2025年已发货'!B:B</f>
        <v>螺纹钢</v>
      </c>
      <c r="C68" s="2" t="str">
        <f>'[1]2025年已发货'!C:C</f>
        <v>HRB400E Φ20 9m</v>
      </c>
      <c r="D68" s="2" t="str">
        <f>'[1]2025年已发货'!D:D</f>
        <v>吨</v>
      </c>
      <c r="E68" s="2">
        <f>'[1]2025年已发货'!E:E</f>
        <v>10</v>
      </c>
      <c r="F68" s="4">
        <f>'[1]2025年已发货'!F:F</f>
        <v>45660</v>
      </c>
      <c r="G68" s="2" t="str">
        <f>'[1]2025年已发货'!G:G</f>
        <v>（北京工程局乐山机场项目）乐山市五通桥区冠英镇</v>
      </c>
      <c r="H68" s="2" t="str">
        <f>'[1]2025年已发货'!H:H</f>
        <v>王治</v>
      </c>
      <c r="I68" s="2">
        <f>'[1]2025年已发货'!I:I</f>
        <v>18811564698</v>
      </c>
      <c r="J68" s="2" vm="1" t="e">
        <f>_xlfn._xlws.FILTER(辅助信息!D:D,辅助信息!G:G=G68)</f>
        <v>#VALUE!</v>
      </c>
    </row>
    <row r="69" hidden="1" spans="1:10">
      <c r="A69" s="2" t="str">
        <f>'[1]2025年已发货'!A:A</f>
        <v>润耀</v>
      </c>
      <c r="B69" s="2" t="str">
        <f>'[1]2025年已发货'!B:B</f>
        <v>螺纹钢</v>
      </c>
      <c r="C69" s="2" t="str">
        <f>'[1]2025年已发货'!C:C</f>
        <v>HRB400E Φ28 9m</v>
      </c>
      <c r="D69" s="2" t="str">
        <f>'[1]2025年已发货'!D:D</f>
        <v>吨</v>
      </c>
      <c r="E69" s="2">
        <f>'[1]2025年已发货'!E:E</f>
        <v>2</v>
      </c>
      <c r="F69" s="4">
        <f>'[1]2025年已发货'!F:F</f>
        <v>45660</v>
      </c>
      <c r="G69" s="2" t="str">
        <f>'[1]2025年已发货'!G:G</f>
        <v>（北京工程局乐山机场项目）乐山市五通桥区冠英镇</v>
      </c>
      <c r="H69" s="2" t="str">
        <f>'[1]2025年已发货'!H:H</f>
        <v>王治</v>
      </c>
      <c r="I69" s="2">
        <f>'[1]2025年已发货'!I:I</f>
        <v>18811564698</v>
      </c>
      <c r="J69" s="2" vm="1" t="e">
        <f>_xlfn._xlws.FILTER(辅助信息!D:D,辅助信息!G:G=G69)</f>
        <v>#VALUE!</v>
      </c>
    </row>
    <row r="70" hidden="1" spans="1:10">
      <c r="A70" s="2" t="str">
        <f>'[1]2025年已发货'!A:A</f>
        <v>润耀</v>
      </c>
      <c r="B70" s="2" t="str">
        <f>'[1]2025年已发货'!B:B</f>
        <v>螺纹钢</v>
      </c>
      <c r="C70" s="2" t="str">
        <f>'[1]2025年已发货'!C:C</f>
        <v>HRB400E Φ20 9m</v>
      </c>
      <c r="D70" s="2" t="str">
        <f>'[1]2025年已发货'!D:D</f>
        <v>吨</v>
      </c>
      <c r="E70" s="2">
        <f>'[1]2025年已发货'!E:E</f>
        <v>35</v>
      </c>
      <c r="F70" s="4">
        <f>'[1]2025年已发货'!F:F</f>
        <v>45660</v>
      </c>
      <c r="G70" s="2" t="str">
        <f>'[1]2025年已发货'!G:G</f>
        <v>（五局乐山机场项目）四川省乐山市五通桥区</v>
      </c>
      <c r="H70" s="2" t="str">
        <f>'[1]2025年已发货'!H:H</f>
        <v>贺银</v>
      </c>
      <c r="I70" s="2">
        <f>'[1]2025年已发货'!I:I</f>
        <v>18844162555</v>
      </c>
      <c r="J70" s="2" vm="1" t="e">
        <f>_xlfn._xlws.FILTER(辅助信息!D:D,辅助信息!G:G=G70)</f>
        <v>#VALUE!</v>
      </c>
    </row>
    <row r="71" hidden="1" spans="1:10">
      <c r="A71" s="2" t="str">
        <f>'[1]2025年已发货'!A:A</f>
        <v>润耀</v>
      </c>
      <c r="B71" s="2" t="str">
        <f>'[1]2025年已发货'!B:B</f>
        <v>螺纹钢</v>
      </c>
      <c r="C71" s="2" t="str">
        <f>'[1]2025年已发货'!C:C</f>
        <v>HRB400E Φ12 9m</v>
      </c>
      <c r="D71" s="2" t="str">
        <f>'[1]2025年已发货'!D:D</f>
        <v>吨</v>
      </c>
      <c r="E71" s="2">
        <f>'[1]2025年已发货'!E:E</f>
        <v>35</v>
      </c>
      <c r="F71" s="4">
        <f>'[1]2025年已发货'!F:F</f>
        <v>45660</v>
      </c>
      <c r="G71" s="2" t="str">
        <f>'[1]2025年已发货'!G:G</f>
        <v>（五局乐山机场项目）四川省乐山市五通桥区</v>
      </c>
      <c r="H71" s="2" t="str">
        <f>'[1]2025年已发货'!H:H</f>
        <v>贺银</v>
      </c>
      <c r="I71" s="2">
        <f>'[1]2025年已发货'!I:I</f>
        <v>18844162555</v>
      </c>
      <c r="J71" s="2" vm="1" t="e">
        <f>_xlfn._xlws.FILTER(辅助信息!D:D,辅助信息!G:G=G71)</f>
        <v>#VALUE!</v>
      </c>
    </row>
    <row r="72" hidden="1" spans="1:10">
      <c r="A72" s="2" t="str">
        <f>'[1]2025年已发货'!A:A</f>
        <v>润耀</v>
      </c>
      <c r="B72" s="2" t="str">
        <f>'[1]2025年已发货'!B:B</f>
        <v>螺纹钢</v>
      </c>
      <c r="C72" s="2" t="str">
        <f>'[1]2025年已发货'!C:C</f>
        <v>HRB400E Φ12 9m</v>
      </c>
      <c r="D72" s="2" t="str">
        <f>'[1]2025年已发货'!D:D</f>
        <v>吨</v>
      </c>
      <c r="E72" s="2">
        <f>'[1]2025年已发货'!E:E</f>
        <v>52</v>
      </c>
      <c r="F72" s="4">
        <f>'[1]2025年已发货'!F:F</f>
        <v>45660</v>
      </c>
      <c r="G72" s="2" t="str">
        <f>'[1]2025年已发货'!G:G</f>
        <v>（五局涪陵三分部）重庆市涪陵区蔺市镇万松村(一工区）</v>
      </c>
      <c r="H72" s="2" t="str">
        <f>'[1]2025年已发货'!H:H</f>
        <v>刘龙峰</v>
      </c>
      <c r="I72" s="2">
        <f>'[1]2025年已发货'!I:I</f>
        <v>17671354899</v>
      </c>
      <c r="J72" s="2" vm="1" t="e">
        <f>_xlfn._xlws.FILTER(辅助信息!D:D,辅助信息!G:G=G72)</f>
        <v>#VALUE!</v>
      </c>
    </row>
    <row r="73" hidden="1" spans="1:10">
      <c r="A73" s="2" t="str">
        <f>'[1]2025年已发货'!A:A</f>
        <v>润耀</v>
      </c>
      <c r="B73" s="2" t="str">
        <f>'[1]2025年已发货'!B:B</f>
        <v>螺纹钢</v>
      </c>
      <c r="C73" s="2" t="str">
        <f>'[1]2025年已发货'!C:C</f>
        <v>HRB400E Φ14 9m</v>
      </c>
      <c r="D73" s="2" t="str">
        <f>'[1]2025年已发货'!D:D</f>
        <v>吨</v>
      </c>
      <c r="E73" s="2">
        <f>'[1]2025年已发货'!E:E</f>
        <v>5</v>
      </c>
      <c r="F73" s="4">
        <f>'[1]2025年已发货'!F:F</f>
        <v>45660</v>
      </c>
      <c r="G73" s="2" t="str">
        <f>'[1]2025年已发货'!G:G</f>
        <v>（五局涪陵三分部）重庆市涪陵区蔺市镇万松村(一工区）</v>
      </c>
      <c r="H73" s="2" t="str">
        <f>'[1]2025年已发货'!H:H</f>
        <v>刘龙峰</v>
      </c>
      <c r="I73" s="2">
        <f>'[1]2025年已发货'!I:I</f>
        <v>17671354899</v>
      </c>
      <c r="J73" s="2" vm="1" t="e">
        <f>_xlfn._xlws.FILTER(辅助信息!D:D,辅助信息!G:G=G73)</f>
        <v>#VALUE!</v>
      </c>
    </row>
    <row r="74" hidden="1" spans="1:10">
      <c r="A74" s="2" t="str">
        <f>'[1]2025年已发货'!A:A</f>
        <v>润耀</v>
      </c>
      <c r="B74" s="2" t="str">
        <f>'[1]2025年已发货'!B:B</f>
        <v>螺纹钢</v>
      </c>
      <c r="C74" s="2" t="str">
        <f>'[1]2025年已发货'!C:C</f>
        <v>HRB400E Φ20 9m</v>
      </c>
      <c r="D74" s="2" t="str">
        <f>'[1]2025年已发货'!D:D</f>
        <v>吨</v>
      </c>
      <c r="E74" s="2">
        <f>'[1]2025年已发货'!E:E</f>
        <v>76</v>
      </c>
      <c r="F74" s="4">
        <f>'[1]2025年已发货'!F:F</f>
        <v>45660</v>
      </c>
      <c r="G74" s="2" t="str">
        <f>'[1]2025年已发货'!G:G</f>
        <v>（五局涪陵三分部）重庆市涪陵区蔺市镇万松村(一工区）</v>
      </c>
      <c r="H74" s="2" t="str">
        <f>'[1]2025年已发货'!H:H</f>
        <v>刘龙峰</v>
      </c>
      <c r="I74" s="2">
        <f>'[1]2025年已发货'!I:I</f>
        <v>17671354899</v>
      </c>
      <c r="J74" s="2" vm="1" t="e">
        <f>_xlfn._xlws.FILTER(辅助信息!D:D,辅助信息!G:G=G74)</f>
        <v>#VALUE!</v>
      </c>
    </row>
    <row r="75" hidden="1" spans="1:10">
      <c r="A75" s="2" t="str">
        <f>'[1]2025年已发货'!A:A</f>
        <v>润耀</v>
      </c>
      <c r="B75" s="2" t="str">
        <f>'[1]2025年已发货'!B:B</f>
        <v>螺纹钢</v>
      </c>
      <c r="C75" s="2" t="str">
        <f>'[1]2025年已发货'!C:C</f>
        <v>HRB400E Φ32×9米</v>
      </c>
      <c r="D75" s="2" t="str">
        <f>'[1]2025年已发货'!D:D</f>
        <v>吨</v>
      </c>
      <c r="E75" s="2">
        <f>'[1]2025年已发货'!E:E</f>
        <v>30</v>
      </c>
      <c r="F75" s="4">
        <f>'[1]2025年已发货'!F:F</f>
        <v>45660</v>
      </c>
      <c r="G75" s="2" t="str">
        <f>'[1]2025年已发货'!G:G</f>
        <v>自永4标一局四公司（四川省内江市隆昌市金鹅街道自永4标一局四公司钢筋棚）</v>
      </c>
      <c r="H75" s="2" t="str">
        <f>'[1]2025年已发货'!H:H</f>
        <v>郝优</v>
      </c>
      <c r="I75" s="2">
        <f>'[1]2025年已发货'!I:I</f>
        <v>13891371707</v>
      </c>
      <c r="J75" s="2" vm="1" t="e">
        <f>_xlfn._xlws.FILTER(辅助信息!D:D,辅助信息!G:G=G75)</f>
        <v>#VALUE!</v>
      </c>
    </row>
    <row r="76" hidden="1" spans="1:10">
      <c r="A76" s="2" t="str">
        <f>'[1]2025年已发货'!A:A</f>
        <v>润耀</v>
      </c>
      <c r="B76" s="2" t="str">
        <f>'[1]2025年已发货'!B:B</f>
        <v>螺纹钢</v>
      </c>
      <c r="C76" s="2" t="str">
        <f>'[1]2025年已发货'!C:C</f>
        <v>HRB400E Φ28×9米</v>
      </c>
      <c r="D76" s="2" t="str">
        <f>'[1]2025年已发货'!D:D</f>
        <v>吨</v>
      </c>
      <c r="E76" s="2">
        <f>'[1]2025年已发货'!E:E</f>
        <v>6</v>
      </c>
      <c r="F76" s="4">
        <f>'[1]2025年已发货'!F:F</f>
        <v>45660</v>
      </c>
      <c r="G76" s="2" t="str">
        <f>'[1]2025年已发货'!G:G</f>
        <v>自永4标一局四公司（四川省内江市隆昌市金鹅街道自永4标一局四公司钢筋棚）</v>
      </c>
      <c r="H76" s="2" t="str">
        <f>'[1]2025年已发货'!H:H</f>
        <v>郝优</v>
      </c>
      <c r="I76" s="2">
        <f>'[1]2025年已发货'!I:I</f>
        <v>13891371707</v>
      </c>
      <c r="J76" s="2" vm="1" t="e">
        <f>_xlfn._xlws.FILTER(辅助信息!D:D,辅助信息!G:G=G76)</f>
        <v>#VALUE!</v>
      </c>
    </row>
    <row r="77" hidden="1" spans="1:10">
      <c r="A77" s="2" t="str">
        <f>'[1]2025年已发货'!A:A</f>
        <v>润耀</v>
      </c>
      <c r="B77" s="2" t="str">
        <f>'[1]2025年已发货'!B:B</f>
        <v>螺纹钢</v>
      </c>
      <c r="C77" s="2" t="str">
        <f>'[1]2025年已发货'!C:C</f>
        <v>HRB500E Φ12 9m</v>
      </c>
      <c r="D77" s="2" t="str">
        <f>'[1]2025年已发货'!D:D</f>
        <v>吨</v>
      </c>
      <c r="E77" s="2">
        <f>'[1]2025年已发货'!E:E</f>
        <v>70</v>
      </c>
      <c r="F77" s="4">
        <f>'[1]2025年已发货'!F:F</f>
        <v>45660</v>
      </c>
      <c r="G77" s="2" t="str">
        <f>'[1]2025年已发货'!G:G</f>
        <v>（中核华兴-峨眉山项目）四川省乐山市峨眉山市双福镇梓橦庙红华五期中核华兴工地</v>
      </c>
      <c r="H77" s="2" t="str">
        <f>'[1]2025年已发货'!H:H</f>
        <v>李汉军</v>
      </c>
      <c r="I77" s="2" t="str">
        <f>'[1]2025年已发货'!I:I</f>
        <v>18691249091</v>
      </c>
      <c r="J77" s="2" vm="1" t="e">
        <f>_xlfn._xlws.FILTER(辅助信息!D:D,辅助信息!G:G=G77)</f>
        <v>#VALUE!</v>
      </c>
    </row>
    <row r="78" hidden="1" spans="1:10">
      <c r="A78" s="2" t="str">
        <f>'[1]2025年已发货'!A:A</f>
        <v>润耀</v>
      </c>
      <c r="B78" s="2" t="str">
        <f>'[1]2025年已发货'!B:B</f>
        <v>螺纹钢</v>
      </c>
      <c r="C78" s="2" t="str">
        <f>'[1]2025年已发货'!C:C</f>
        <v>HRB500E Φ14 9m</v>
      </c>
      <c r="D78" s="2" t="str">
        <f>'[1]2025年已发货'!D:D</f>
        <v>吨</v>
      </c>
      <c r="E78" s="2">
        <f>'[1]2025年已发货'!E:E</f>
        <v>35</v>
      </c>
      <c r="F78" s="4">
        <f>'[1]2025年已发货'!F:F</f>
        <v>45660</v>
      </c>
      <c r="G78" s="2" t="str">
        <f>'[1]2025年已发货'!G:G</f>
        <v>（中核华兴-峨眉山项目）四川省乐山市峨眉山市双福镇梓橦庙红华五期中核华兴工地</v>
      </c>
      <c r="H78" s="2" t="str">
        <f>'[1]2025年已发货'!H:H</f>
        <v>李汉军</v>
      </c>
      <c r="I78" s="2" t="str">
        <f>'[1]2025年已发货'!I:I</f>
        <v>18691249091</v>
      </c>
      <c r="J78" s="2" vm="1" t="e">
        <f>_xlfn._xlws.FILTER(辅助信息!D:D,辅助信息!G:G=G78)</f>
        <v>#VALUE!</v>
      </c>
    </row>
    <row r="79" hidden="1" spans="1:10">
      <c r="A79" s="2" t="str">
        <f>'[1]2025年已发货'!A:A</f>
        <v>晋邦</v>
      </c>
      <c r="B79" s="2" t="str">
        <f>'[1]2025年已发货'!B:B</f>
        <v>螺纹钢</v>
      </c>
      <c r="C79" s="2" t="str">
        <f>'[1]2025年已发货'!C:C</f>
        <v>HRB400E Φ22 9m</v>
      </c>
      <c r="D79" s="2" t="str">
        <f>'[1]2025年已发货'!D:D</f>
        <v>吨</v>
      </c>
      <c r="E79" s="2">
        <f>'[1]2025年已发货'!E:E</f>
        <v>13</v>
      </c>
      <c r="F79" s="4">
        <f>'[1]2025年已发货'!F:F</f>
        <v>45660</v>
      </c>
      <c r="G79" s="2" t="str">
        <f>'[1]2025年已发货'!G:G</f>
        <v>（达州市公共卫生医疗中心项目-二标-3号楼）达州市通川区西外复兴镇公共卫生临床医疗中心项目</v>
      </c>
      <c r="H79" s="2" t="str">
        <f>'[1]2025年已发货'!H:H</f>
        <v>黄永林</v>
      </c>
      <c r="I79" s="2">
        <f>'[1]2025年已发货'!I:I</f>
        <v>15982487227</v>
      </c>
      <c r="J79" s="2" t="str">
        <f>_xlfn._xlws.FILTER(辅助信息!D:D,辅助信息!G:G=G79)</f>
        <v>五冶钢构达州市公共卫生临床医疗中心项目</v>
      </c>
    </row>
    <row r="80" hidden="1" spans="1:10">
      <c r="A80" s="2" t="str">
        <f>'[1]2025年已发货'!A:A</f>
        <v>晋邦</v>
      </c>
      <c r="B80" s="2" t="str">
        <f>'[1]2025年已发货'!B:B</f>
        <v>螺纹钢</v>
      </c>
      <c r="C80" s="2" t="str">
        <f>'[1]2025年已发货'!C:C</f>
        <v>HRB400E Φ25 9m</v>
      </c>
      <c r="D80" s="2" t="str">
        <f>'[1]2025年已发货'!D:D</f>
        <v>吨</v>
      </c>
      <c r="E80" s="2">
        <f>'[1]2025年已发货'!E:E</f>
        <v>26</v>
      </c>
      <c r="F80" s="4">
        <f>'[1]2025年已发货'!F:F</f>
        <v>45660</v>
      </c>
      <c r="G80" s="2" t="str">
        <f>'[1]2025年已发货'!G:G</f>
        <v>（达州市公共卫生医疗中心项目-二标-3号楼）达州市通川区西外复兴镇公共卫生临床医疗中心项目</v>
      </c>
      <c r="H80" s="2" t="str">
        <f>'[1]2025年已发货'!H:H</f>
        <v>黄永林</v>
      </c>
      <c r="I80" s="2">
        <f>'[1]2025年已发货'!I:I</f>
        <v>15982487227</v>
      </c>
      <c r="J80" s="2" t="str">
        <f>_xlfn._xlws.FILTER(辅助信息!D:D,辅助信息!G:G=G80)</f>
        <v>五冶钢构达州市公共卫生临床医疗中心项目</v>
      </c>
    </row>
    <row r="81" hidden="1" spans="1:10">
      <c r="A81" s="2" t="str">
        <f>'[1]2025年已发货'!A:A</f>
        <v>宜宾普什</v>
      </c>
      <c r="B81" s="2" t="str">
        <f>'[1]2025年已发货'!B:B</f>
        <v>螺纹钢 </v>
      </c>
      <c r="C81" s="2" t="str">
        <f>'[1]2025年已发货'!C:C</f>
        <v>HRB500E Φ28×12米</v>
      </c>
      <c r="D81" s="2" t="str">
        <f>'[1]2025年已发货'!D:D</f>
        <v>吨</v>
      </c>
      <c r="E81" s="2">
        <f>'[1]2025年已发货'!E:E</f>
        <v>30</v>
      </c>
      <c r="F81" s="4">
        <f>'[1]2025年已发货'!F:F</f>
        <v>45660</v>
      </c>
      <c r="G81" s="2" t="str">
        <f>'[1]2025年已发货'!G:G</f>
        <v>自永4标一局四公司（四川省内江市隆昌市金鹅街道自永4标一局四公司钢筋棚）</v>
      </c>
      <c r="H81" s="2" t="str">
        <f>'[1]2025年已发货'!H:H</f>
        <v>郝优</v>
      </c>
      <c r="I81" s="2">
        <f>'[1]2025年已发货'!I:I</f>
        <v>13891371707</v>
      </c>
      <c r="J81" s="2" vm="1" t="e">
        <f>_xlfn._xlws.FILTER(辅助信息!D:D,辅助信息!G:G=G81)</f>
        <v>#VALUE!</v>
      </c>
    </row>
    <row r="82" hidden="1" spans="1:10">
      <c r="A82" s="2" t="str">
        <f>'[1]2025年已发货'!A:A</f>
        <v>宜宾普什</v>
      </c>
      <c r="B82" s="2" t="str">
        <f>'[1]2025年已发货'!B:B</f>
        <v>螺纹钢</v>
      </c>
      <c r="C82" s="2" t="str">
        <f>'[1]2025年已发货'!C:C</f>
        <v>HRB400E Φ22×9米</v>
      </c>
      <c r="D82" s="2" t="str">
        <f>'[1]2025年已发货'!D:D</f>
        <v>吨</v>
      </c>
      <c r="E82" s="2">
        <f>'[1]2025年已发货'!E:E</f>
        <v>3.5</v>
      </c>
      <c r="F82" s="4">
        <f>'[1]2025年已发货'!F:F</f>
        <v>45660</v>
      </c>
      <c r="G82" s="2" t="str">
        <f>'[1]2025年已发货'!G:G</f>
        <v>自永4标一局四公司（四川省内江市隆昌市金鹅街道自永4标一局四公司钢筋棚）</v>
      </c>
      <c r="H82" s="2" t="str">
        <f>'[1]2025年已发货'!H:H</f>
        <v>郝优</v>
      </c>
      <c r="I82" s="2">
        <f>'[1]2025年已发货'!I:I</f>
        <v>13891371707</v>
      </c>
      <c r="J82" s="2" vm="1" t="e">
        <f>_xlfn._xlws.FILTER(辅助信息!D:D,辅助信息!G:G=G82)</f>
        <v>#VALUE!</v>
      </c>
    </row>
    <row r="83" hidden="1" spans="1:10">
      <c r="A83" s="2" t="str">
        <f>'[1]2025年已发货'!A:A</f>
        <v>陕钢</v>
      </c>
      <c r="B83" s="2" t="str">
        <f>'[1]2025年已发货'!B:B</f>
        <v>盘螺</v>
      </c>
      <c r="C83" s="2" t="str">
        <f>'[1]2025年已发货'!C:C</f>
        <v>HRB400E Φ6</v>
      </c>
      <c r="D83" s="2" t="str">
        <f>'[1]2025年已发货'!D:D</f>
        <v>吨</v>
      </c>
      <c r="E83" s="2">
        <f>'[1]2025年已发货'!E:E</f>
        <v>7.5</v>
      </c>
      <c r="F83" s="4">
        <f>'[1]2025年已发货'!F:F</f>
        <v>45661</v>
      </c>
      <c r="G83" s="2" t="str">
        <f>'[1]2025年已发货'!G:G</f>
        <v>（四川商建-射洪城乡一体化项目）遂宁市射洪市忠新幼儿园北侧约220米新溪小区</v>
      </c>
      <c r="H83" s="2" t="str">
        <f>'[1]2025年已发货'!H:H</f>
        <v>柏子刚</v>
      </c>
      <c r="I83" s="2">
        <f>'[1]2025年已发货'!I:I</f>
        <v>15692885305</v>
      </c>
      <c r="J83" s="2" t="str">
        <f>_xlfn._xlws.FILTER(辅助信息!D:D,辅助信息!G:G=G83)</f>
        <v>四川商建
射洪城乡一体化项目</v>
      </c>
    </row>
    <row r="84" hidden="1" spans="1:10">
      <c r="A84" s="2" t="str">
        <f>'[1]2025年已发货'!A:A</f>
        <v>陕钢</v>
      </c>
      <c r="B84" s="2" t="str">
        <f>'[1]2025年已发货'!B:B</f>
        <v>盘螺</v>
      </c>
      <c r="C84" s="2" t="str">
        <f>'[1]2025年已发货'!C:C</f>
        <v>HRB400E Φ8</v>
      </c>
      <c r="D84" s="2" t="str">
        <f>'[1]2025年已发货'!D:D</f>
        <v>吨</v>
      </c>
      <c r="E84" s="2">
        <f>'[1]2025年已发货'!E:E</f>
        <v>17.5</v>
      </c>
      <c r="F84" s="4">
        <f>'[1]2025年已发货'!F:F</f>
        <v>45661</v>
      </c>
      <c r="G84" s="2" t="str">
        <f>'[1]2025年已发货'!G:G</f>
        <v>（四川商建-射洪城乡一体化项目）遂宁市射洪市忠新幼儿园北侧约220米新溪小区</v>
      </c>
      <c r="H84" s="2" t="str">
        <f>'[1]2025年已发货'!H:H</f>
        <v>柏子刚</v>
      </c>
      <c r="I84" s="2">
        <f>'[1]2025年已发货'!I:I</f>
        <v>15692885305</v>
      </c>
      <c r="J84" s="2" t="str">
        <f>_xlfn._xlws.FILTER(辅助信息!D:D,辅助信息!G:G=G84)</f>
        <v>四川商建
射洪城乡一体化项目</v>
      </c>
    </row>
    <row r="85" hidden="1" spans="1:10">
      <c r="A85" s="2" t="str">
        <f>'[1]2025年已发货'!A:A</f>
        <v>陕钢</v>
      </c>
      <c r="B85" s="2" t="str">
        <f>'[1]2025年已发货'!B:B</f>
        <v>盘螺</v>
      </c>
      <c r="C85" s="2" t="str">
        <f>'[1]2025年已发货'!C:C</f>
        <v>HRB400E Φ10</v>
      </c>
      <c r="D85" s="2" t="str">
        <f>'[1]2025年已发货'!D:D</f>
        <v>吨</v>
      </c>
      <c r="E85" s="2">
        <f>'[1]2025年已发货'!E:E</f>
        <v>25</v>
      </c>
      <c r="F85" s="4">
        <f>'[1]2025年已发货'!F:F</f>
        <v>45661</v>
      </c>
      <c r="G85" s="2" t="str">
        <f>'[1]2025年已发货'!G:G</f>
        <v>（四川商建-射洪城乡一体化项目）遂宁市射洪市忠新幼儿园北侧约220米新溪小区</v>
      </c>
      <c r="H85" s="2" t="str">
        <f>'[1]2025年已发货'!H:H</f>
        <v>柏子刚</v>
      </c>
      <c r="I85" s="2">
        <f>'[1]2025年已发货'!I:I</f>
        <v>15692885305</v>
      </c>
      <c r="J85" s="2" t="str">
        <f>_xlfn._xlws.FILTER(辅助信息!D:D,辅助信息!G:G=G85)</f>
        <v>四川商建
射洪城乡一体化项目</v>
      </c>
    </row>
    <row r="86" hidden="1" spans="1:10">
      <c r="A86" s="2" t="str">
        <f>'[1]2025年已发货'!A:A</f>
        <v>陕钢</v>
      </c>
      <c r="B86" s="2" t="str">
        <f>'[1]2025年已发货'!B:B</f>
        <v>螺纹钢</v>
      </c>
      <c r="C86" s="2" t="str">
        <f>'[1]2025年已发货'!C:C</f>
        <v>HRB400E Φ12 9m</v>
      </c>
      <c r="D86" s="2" t="str">
        <f>'[1]2025年已发货'!D:D</f>
        <v>吨</v>
      </c>
      <c r="E86" s="2">
        <f>'[1]2025年已发货'!E:E</f>
        <v>3</v>
      </c>
      <c r="F86" s="4">
        <f>'[1]2025年已发货'!F:F</f>
        <v>45661</v>
      </c>
      <c r="G86" s="2" t="str">
        <f>'[1]2025年已发货'!G:G</f>
        <v>（四川商建-射洪城乡一体化项目）遂宁市射洪市忠新幼儿园北侧约220米新溪小区</v>
      </c>
      <c r="H86" s="2" t="str">
        <f>'[1]2025年已发货'!H:H</f>
        <v>柏子刚</v>
      </c>
      <c r="I86" s="2">
        <f>'[1]2025年已发货'!I:I</f>
        <v>15692885305</v>
      </c>
      <c r="J86" s="2" t="str">
        <f>_xlfn._xlws.FILTER(辅助信息!D:D,辅助信息!G:G=G86)</f>
        <v>四川商建
射洪城乡一体化项目</v>
      </c>
    </row>
    <row r="87" hidden="1" spans="1:10">
      <c r="A87" s="2" t="str">
        <f>'[1]2025年已发货'!A:A</f>
        <v>陕钢</v>
      </c>
      <c r="B87" s="2" t="str">
        <f>'[1]2025年已发货'!B:B</f>
        <v>螺纹钢</v>
      </c>
      <c r="C87" s="2" t="str">
        <f>'[1]2025年已发货'!C:C</f>
        <v>HRB400E Φ14 9m</v>
      </c>
      <c r="D87" s="2" t="str">
        <f>'[1]2025年已发货'!D:D</f>
        <v>吨</v>
      </c>
      <c r="E87" s="2">
        <f>'[1]2025年已发货'!E:E</f>
        <v>5</v>
      </c>
      <c r="F87" s="4">
        <f>'[1]2025年已发货'!F:F</f>
        <v>45661</v>
      </c>
      <c r="G87" s="2" t="str">
        <f>'[1]2025年已发货'!G:G</f>
        <v>（四川商建-射洪城乡一体化项目）遂宁市射洪市忠新幼儿园北侧约220米新溪小区</v>
      </c>
      <c r="H87" s="2" t="str">
        <f>'[1]2025年已发货'!H:H</f>
        <v>柏子刚</v>
      </c>
      <c r="I87" s="2">
        <f>'[1]2025年已发货'!I:I</f>
        <v>15692885305</v>
      </c>
      <c r="J87" s="2" t="str">
        <f>_xlfn._xlws.FILTER(辅助信息!D:D,辅助信息!G:G=G87)</f>
        <v>四川商建
射洪城乡一体化项目</v>
      </c>
    </row>
    <row r="88" hidden="1" spans="1:10">
      <c r="A88" s="2" t="str">
        <f>'[1]2025年已发货'!A:A</f>
        <v>陕钢</v>
      </c>
      <c r="B88" s="2" t="str">
        <f>'[1]2025年已发货'!B:B</f>
        <v>螺纹钢</v>
      </c>
      <c r="C88" s="2" t="str">
        <f>'[1]2025年已发货'!C:C</f>
        <v>HRB400E Φ16 9m</v>
      </c>
      <c r="D88" s="2" t="str">
        <f>'[1]2025年已发货'!D:D</f>
        <v>吨</v>
      </c>
      <c r="E88" s="2">
        <f>'[1]2025年已发货'!E:E</f>
        <v>7.5</v>
      </c>
      <c r="F88" s="4">
        <f>'[1]2025年已发货'!F:F</f>
        <v>45661</v>
      </c>
      <c r="G88" s="2" t="str">
        <f>'[1]2025年已发货'!G:G</f>
        <v>（四川商建-射洪城乡一体化项目）遂宁市射洪市忠新幼儿园北侧约220米新溪小区</v>
      </c>
      <c r="H88" s="2" t="str">
        <f>'[1]2025年已发货'!H:H</f>
        <v>柏子刚</v>
      </c>
      <c r="I88" s="2">
        <f>'[1]2025年已发货'!I:I</f>
        <v>15692885305</v>
      </c>
      <c r="J88" s="2" t="str">
        <f>_xlfn._xlws.FILTER(辅助信息!D:D,辅助信息!G:G=G88)</f>
        <v>四川商建
射洪城乡一体化项目</v>
      </c>
    </row>
    <row r="89" hidden="1" spans="1:10">
      <c r="A89" s="2" t="str">
        <f>'[1]2025年已发货'!A:A</f>
        <v>陕钢</v>
      </c>
      <c r="B89" s="2" t="str">
        <f>'[1]2025年已发货'!B:B</f>
        <v>螺纹钢</v>
      </c>
      <c r="C89" s="2" t="str">
        <f>'[1]2025年已发货'!C:C</f>
        <v>HRB400E Φ18 9m</v>
      </c>
      <c r="D89" s="2" t="str">
        <f>'[1]2025年已发货'!D:D</f>
        <v>吨</v>
      </c>
      <c r="E89" s="2">
        <f>'[1]2025年已发货'!E:E</f>
        <v>6</v>
      </c>
      <c r="F89" s="4">
        <f>'[1]2025年已发货'!F:F</f>
        <v>45661</v>
      </c>
      <c r="G89" s="2" t="str">
        <f>'[1]2025年已发货'!G:G</f>
        <v>（四川商建-射洪城乡一体化项目）遂宁市射洪市忠新幼儿园北侧约220米新溪小区</v>
      </c>
      <c r="H89" s="2" t="str">
        <f>'[1]2025年已发货'!H:H</f>
        <v>柏子刚</v>
      </c>
      <c r="I89" s="2">
        <f>'[1]2025年已发货'!I:I</f>
        <v>15692885305</v>
      </c>
      <c r="J89" s="2" t="str">
        <f>_xlfn._xlws.FILTER(辅助信息!D:D,辅助信息!G:G=G89)</f>
        <v>四川商建
射洪城乡一体化项目</v>
      </c>
    </row>
    <row r="90" hidden="1" spans="1:10">
      <c r="A90" s="2" t="str">
        <f>'[1]2025年已发货'!A:A</f>
        <v>润耀</v>
      </c>
      <c r="B90" s="2" t="str">
        <f>'[1]2025年已发货'!B:B</f>
        <v>盘螺</v>
      </c>
      <c r="C90" s="2" t="str">
        <f>'[1]2025年已发货'!C:C</f>
        <v>HRB400E Φ12</v>
      </c>
      <c r="D90" s="2" t="str">
        <f>'[1]2025年已发货'!D:D</f>
        <v>吨</v>
      </c>
      <c r="E90" s="2">
        <f>'[1]2025年已发货'!E:E</f>
        <v>35</v>
      </c>
      <c r="F90" s="4">
        <f>'[1]2025年已发货'!F:F</f>
        <v>45661</v>
      </c>
      <c r="G90" s="2" t="str">
        <f>'[1]2025年已发货'!G:G</f>
        <v>（中铁广州局-资乐高速5标）四川省乐山市井研县希望大道116号</v>
      </c>
      <c r="H90" s="2" t="str">
        <f>'[1]2025年已发货'!H:H</f>
        <v>廖俊杰</v>
      </c>
      <c r="I90" s="2">
        <f>'[1]2025年已发货'!I:I</f>
        <v>15775100965</v>
      </c>
      <c r="J90" s="2" vm="1" t="e">
        <f>_xlfn._xlws.FILTER(辅助信息!D:D,辅助信息!G:G=G90)</f>
        <v>#VALUE!</v>
      </c>
    </row>
    <row r="91" hidden="1" spans="1:10">
      <c r="A91" s="2" t="str">
        <f>'[1]2025年已发货'!A:A</f>
        <v>建邦</v>
      </c>
      <c r="B91" s="2" t="str">
        <f>'[1]2025年已发货'!B:B</f>
        <v>盘螺</v>
      </c>
      <c r="C91" s="2" t="str">
        <f>'[1]2025年已发货'!C:C</f>
        <v>HRB400E Φ12</v>
      </c>
      <c r="D91" s="2" t="str">
        <f>'[1]2025年已发货'!D:D</f>
        <v>吨</v>
      </c>
      <c r="E91" s="2">
        <f>'[1]2025年已发货'!E:E</f>
        <v>3</v>
      </c>
      <c r="F91" s="4">
        <f>'[1]2025年已发货'!F:F</f>
        <v>45662</v>
      </c>
      <c r="G91" s="2" t="str">
        <f>'[1]2025年已发货'!G:G</f>
        <v>（五冶达州国道542项目-二工区路基五工段）四川省达州市达川区赵固镇黄家坡</v>
      </c>
      <c r="H91" s="2" t="str">
        <f>'[1]2025年已发货'!H:H</f>
        <v>潘远林</v>
      </c>
      <c r="I91" s="2">
        <f>'[1]2025年已发货'!I:I</f>
        <v>18281865966</v>
      </c>
      <c r="J91" s="2" t="str">
        <f>_xlfn._xlws.FILTER(辅助信息!D:D,辅助信息!G:G=G91)</f>
        <v>五冶达州国道542项目</v>
      </c>
    </row>
    <row r="92" hidden="1" spans="1:10">
      <c r="A92" s="2" t="str">
        <f>'[1]2025年已发货'!A:A</f>
        <v>建邦</v>
      </c>
      <c r="B92" s="2" t="str">
        <f>'[1]2025年已发货'!B:B</f>
        <v>螺纹钢</v>
      </c>
      <c r="C92" s="2" t="str">
        <f>'[1]2025年已发货'!C:C</f>
        <v>HRB400E Φ12 9m</v>
      </c>
      <c r="D92" s="2" t="str">
        <f>'[1]2025年已发货'!D:D</f>
        <v>吨</v>
      </c>
      <c r="E92" s="2">
        <f>'[1]2025年已发货'!E:E</f>
        <v>13</v>
      </c>
      <c r="F92" s="4">
        <f>'[1]2025年已发货'!F:F</f>
        <v>45662</v>
      </c>
      <c r="G92" s="2" t="str">
        <f>'[1]2025年已发货'!G:G</f>
        <v>（五冶达州国道542项目-二工区路基五工段）四川省达州市达川区赵固镇黄家坡</v>
      </c>
      <c r="H92" s="2" t="str">
        <f>'[1]2025年已发货'!H:H</f>
        <v>潘远林</v>
      </c>
      <c r="I92" s="2">
        <f>'[1]2025年已发货'!I:I</f>
        <v>18281865966</v>
      </c>
      <c r="J92" s="2" t="str">
        <f>_xlfn._xlws.FILTER(辅助信息!D:D,辅助信息!G:G=G92)</f>
        <v>五冶达州国道542项目</v>
      </c>
    </row>
    <row r="93" hidden="1" spans="1:10">
      <c r="A93" s="2" t="str">
        <f>'[1]2025年已发货'!A:A</f>
        <v>建邦</v>
      </c>
      <c r="B93" s="2" t="str">
        <f>'[1]2025年已发货'!B:B</f>
        <v>螺纹钢</v>
      </c>
      <c r="C93" s="2" t="str">
        <f>'[1]2025年已发货'!C:C</f>
        <v>HRB400E Φ14 9m</v>
      </c>
      <c r="D93" s="2" t="str">
        <f>'[1]2025年已发货'!D:D</f>
        <v>吨</v>
      </c>
      <c r="E93" s="2">
        <f>'[1]2025年已发货'!E:E</f>
        <v>10</v>
      </c>
      <c r="F93" s="4">
        <f>'[1]2025年已发货'!F:F</f>
        <v>45662</v>
      </c>
      <c r="G93" s="2" t="str">
        <f>'[1]2025年已发货'!G:G</f>
        <v>（五冶达州国道542项目-二工区路基五工段）四川省达州市达川区赵固镇黄家坡</v>
      </c>
      <c r="H93" s="2" t="str">
        <f>'[1]2025年已发货'!H:H</f>
        <v>潘远林</v>
      </c>
      <c r="I93" s="2">
        <f>'[1]2025年已发货'!I:I</f>
        <v>18281865966</v>
      </c>
      <c r="J93" s="2" t="str">
        <f>_xlfn._xlws.FILTER(辅助信息!D:D,辅助信息!G:G=G93)</f>
        <v>五冶达州国道542项目</v>
      </c>
    </row>
    <row r="94" hidden="1" spans="1:10">
      <c r="A94" s="2" t="str">
        <f>'[1]2025年已发货'!A:A</f>
        <v>建邦</v>
      </c>
      <c r="B94" s="2" t="str">
        <f>'[1]2025年已发货'!B:B</f>
        <v>螺纹钢</v>
      </c>
      <c r="C94" s="2" t="str">
        <f>'[1]2025年已发货'!C:C</f>
        <v>HRB400E Φ22 9m</v>
      </c>
      <c r="D94" s="2" t="str">
        <f>'[1]2025年已发货'!D:D</f>
        <v>吨</v>
      </c>
      <c r="E94" s="2">
        <f>'[1]2025年已发货'!E:E</f>
        <v>10</v>
      </c>
      <c r="F94" s="4">
        <f>'[1]2025年已发货'!F:F</f>
        <v>45662</v>
      </c>
      <c r="G94" s="2" t="str">
        <f>'[1]2025年已发货'!G:G</f>
        <v>（五冶达州国道542项目-二工区路基五工段）四川省达州市达川区赵固镇黄家坡</v>
      </c>
      <c r="H94" s="2" t="str">
        <f>'[1]2025年已发货'!H:H</f>
        <v>潘远林</v>
      </c>
      <c r="I94" s="2">
        <f>'[1]2025年已发货'!I:I</f>
        <v>18281865966</v>
      </c>
      <c r="J94" s="2" t="str">
        <f>_xlfn._xlws.FILTER(辅助信息!D:D,辅助信息!G:G=G94)</f>
        <v>五冶达州国道542项目</v>
      </c>
    </row>
    <row r="95" hidden="1" spans="1:10">
      <c r="A95" s="2" t="str">
        <f>'[1]2025年已发货'!A:A</f>
        <v>晋邦</v>
      </c>
      <c r="B95" s="2" t="str">
        <f>'[1]2025年已发货'!B:B</f>
        <v>螺纹钢</v>
      </c>
      <c r="C95" s="2" t="str">
        <f>'[1]2025年已发货'!C:C</f>
        <v>HRB400E Φ22 9m</v>
      </c>
      <c r="D95" s="2" t="str">
        <f>'[1]2025年已发货'!D:D</f>
        <v>吨</v>
      </c>
      <c r="E95" s="2">
        <f>'[1]2025年已发货'!E:E</f>
        <v>9</v>
      </c>
      <c r="F95" s="4">
        <f>'[1]2025年已发货'!F:F</f>
        <v>45662</v>
      </c>
      <c r="G95" s="2" t="str">
        <f>'[1]2025年已发货'!G:G</f>
        <v>（达州市公共卫生临床医疗中心项目-一标-1号制作房）达州市通川区西外复兴镇公共卫生临床医疗中心项目</v>
      </c>
      <c r="H95" s="2" t="str">
        <f>'[1]2025年已发货'!H:H</f>
        <v>潘建发</v>
      </c>
      <c r="I95" s="2">
        <f>'[1]2025年已发货'!I:I</f>
        <v>13658059919</v>
      </c>
      <c r="J95" s="2" t="str">
        <f>_xlfn._xlws.FILTER(辅助信息!D:D,辅助信息!G:G=G95)</f>
        <v>五冶钢构达州市公共卫生临床医疗中心项目</v>
      </c>
    </row>
    <row r="96" hidden="1" spans="1:10">
      <c r="A96" s="2" t="str">
        <f>'[1]2025年已发货'!A:A</f>
        <v>晋邦</v>
      </c>
      <c r="B96" s="2" t="str">
        <f>'[1]2025年已发货'!B:B</f>
        <v>螺纹钢</v>
      </c>
      <c r="C96" s="2" t="str">
        <f>'[1]2025年已发货'!C:C</f>
        <v>HRB400E Φ25 9m</v>
      </c>
      <c r="D96" s="2" t="str">
        <f>'[1]2025年已发货'!D:D</f>
        <v>吨</v>
      </c>
      <c r="E96" s="2">
        <f>'[1]2025年已发货'!E:E</f>
        <v>36</v>
      </c>
      <c r="F96" s="4">
        <f>'[1]2025年已发货'!F:F</f>
        <v>45662</v>
      </c>
      <c r="G96" s="2" t="str">
        <f>'[1]2025年已发货'!G:G</f>
        <v>（达州市公共卫生临床医疗中心项目-一标-1号制作房）达州市通川区西外复兴镇公共卫生临床医疗中心项目</v>
      </c>
      <c r="H96" s="2" t="str">
        <f>'[1]2025年已发货'!H:H</f>
        <v>潘建发</v>
      </c>
      <c r="I96" s="2">
        <f>'[1]2025年已发货'!I:I</f>
        <v>13658059919</v>
      </c>
      <c r="J96" s="2" t="str">
        <f>_xlfn._xlws.FILTER(辅助信息!D:D,辅助信息!G:G=G96)</f>
        <v>五冶钢构达州市公共卫生临床医疗中心项目</v>
      </c>
    </row>
    <row r="97" hidden="1" spans="1:10">
      <c r="A97" s="2" t="str">
        <f>'[1]2025年已发货'!A:A</f>
        <v>达钢</v>
      </c>
      <c r="B97" s="2" t="str">
        <f>'[1]2025年已发货'!B:B</f>
        <v>螺纹钢</v>
      </c>
      <c r="C97" s="2" t="str">
        <f>'[1]2025年已发货'!C:C</f>
        <v>HRB400E Φ12 9m</v>
      </c>
      <c r="D97" s="2" t="str">
        <f>'[1]2025年已发货'!D:D</f>
        <v>吨</v>
      </c>
      <c r="E97" s="2">
        <f>'[1]2025年已发货'!E:E</f>
        <v>30</v>
      </c>
      <c r="F97" s="4">
        <f>'[1]2025年已发货'!F:F</f>
        <v>45662</v>
      </c>
      <c r="G97" s="2" t="str">
        <f>'[1]2025年已发货'!G:G</f>
        <v>（达州市公共卫生临床医疗中心项目-一标-1号制作房）达州市通川区西外复兴镇公共卫生临床医疗中心项目</v>
      </c>
      <c r="H97" s="2" t="str">
        <f>'[1]2025年已发货'!H:H</f>
        <v>潘建发</v>
      </c>
      <c r="I97" s="2">
        <f>'[1]2025年已发货'!I:I</f>
        <v>13658059919</v>
      </c>
      <c r="J97" s="2" t="str">
        <f>_xlfn._xlws.FILTER(辅助信息!D:D,辅助信息!G:G=G97)</f>
        <v>五冶钢构达州市公共卫生临床医疗中心项目</v>
      </c>
    </row>
    <row r="98" hidden="1" spans="1:10">
      <c r="A98" s="2" t="str">
        <f>'[1]2025年已发货'!A:A</f>
        <v>达钢</v>
      </c>
      <c r="B98" s="2" t="str">
        <f>'[1]2025年已发货'!B:B</f>
        <v>螺纹钢</v>
      </c>
      <c r="C98" s="2" t="str">
        <f>'[1]2025年已发货'!C:C</f>
        <v>HRB400E Φ25 9m</v>
      </c>
      <c r="D98" s="2" t="str">
        <f>'[1]2025年已发货'!D:D</f>
        <v>吨</v>
      </c>
      <c r="E98" s="2">
        <f>'[1]2025年已发货'!E:E</f>
        <v>72</v>
      </c>
      <c r="F98" s="4">
        <f>'[1]2025年已发货'!F:F</f>
        <v>45662</v>
      </c>
      <c r="G98" s="2" t="str">
        <f>'[1]2025年已发货'!G:G</f>
        <v>（达州市公共卫生临床医疗中心项目-一标-1号制作房）达州市通川区西外复兴镇公共卫生临床医疗中心项目</v>
      </c>
      <c r="H98" s="2" t="str">
        <f>'[1]2025年已发货'!H:H</f>
        <v>潘建发</v>
      </c>
      <c r="I98" s="2">
        <f>'[1]2025年已发货'!I:I</f>
        <v>13658059919</v>
      </c>
      <c r="J98" s="2" t="str">
        <f>_xlfn._xlws.FILTER(辅助信息!D:D,辅助信息!G:G=G98)</f>
        <v>五冶钢构达州市公共卫生临床医疗中心项目</v>
      </c>
    </row>
    <row r="99" hidden="1" spans="1:10">
      <c r="A99" s="2" t="str">
        <f>'[1]2025年已发货'!A:A</f>
        <v>海南海控</v>
      </c>
      <c r="B99" s="2" t="str">
        <f>'[1]2025年已发货'!B:B</f>
        <v>螺纹钢</v>
      </c>
      <c r="C99" s="2" t="str">
        <f>'[1]2025年已发货'!C:C</f>
        <v>HRB400E Φ28 12m</v>
      </c>
      <c r="D99" s="2" t="str">
        <f>'[1]2025年已发货'!D:D</f>
        <v>吨</v>
      </c>
      <c r="E99" s="2">
        <f>'[1]2025年已发货'!E:E</f>
        <v>35</v>
      </c>
      <c r="F99" s="4">
        <f>'[1]2025年已发货'!F:F</f>
        <v>45663</v>
      </c>
      <c r="G99" s="2" t="str">
        <f>'[1]2025年已发货'!G:G</f>
        <v>（中铁广州局-资乐高速5标）四川省乐山市井研县希望大道116号</v>
      </c>
      <c r="H99" s="2" t="str">
        <f>'[1]2025年已发货'!H:H</f>
        <v>廖俊杰</v>
      </c>
      <c r="I99" s="2">
        <f>'[1]2025年已发货'!I:I</f>
        <v>15775100965</v>
      </c>
      <c r="J99" s="2" vm="1" t="e">
        <f>_xlfn._xlws.FILTER(辅助信息!D:D,辅助信息!G:G=G99)</f>
        <v>#VALUE!</v>
      </c>
    </row>
    <row r="100" hidden="1" spans="1:10">
      <c r="A100" s="2" t="str">
        <f>'[1]2025年已发货'!A:A</f>
        <v>海南海控</v>
      </c>
      <c r="B100" s="2" t="str">
        <f>'[1]2025年已发货'!B:B</f>
        <v>盘螺</v>
      </c>
      <c r="C100" s="2" t="str">
        <f>'[1]2025年已发货'!C:C</f>
        <v>HRB400E Φ14</v>
      </c>
      <c r="D100" s="2" t="str">
        <f>'[1]2025年已发货'!D:D</f>
        <v>吨</v>
      </c>
      <c r="E100" s="2">
        <f>'[1]2025年已发货'!E:E</f>
        <v>35</v>
      </c>
      <c r="F100" s="4">
        <f>'[1]2025年已发货'!F:F</f>
        <v>45663</v>
      </c>
      <c r="G100" s="2" t="str">
        <f>'[1]2025年已发货'!G:G</f>
        <v>（中铁广州局-资乐高速5标）四川省乐山市井研县希望大道116号</v>
      </c>
      <c r="H100" s="2" t="str">
        <f>'[1]2025年已发货'!H:H</f>
        <v>廖俊杰</v>
      </c>
      <c r="I100" s="2">
        <f>'[1]2025年已发货'!I:I</f>
        <v>15775100965</v>
      </c>
      <c r="J100" s="2" vm="1" t="e">
        <f>_xlfn._xlws.FILTER(辅助信息!D:D,辅助信息!G:G=G100)</f>
        <v>#VALUE!</v>
      </c>
    </row>
    <row r="101" hidden="1" spans="1:10">
      <c r="A101" s="2" t="str">
        <f>'[1]2025年已发货'!A:A</f>
        <v>海南海控</v>
      </c>
      <c r="B101" s="2" t="str">
        <f>'[1]2025年已发货'!B:B</f>
        <v>螺纹钢</v>
      </c>
      <c r="C101" s="2" t="str">
        <f>'[1]2025年已发货'!C:C</f>
        <v>HRB400E Φ25 12m</v>
      </c>
      <c r="D101" s="2" t="str">
        <f>'[1]2025年已发货'!D:D</f>
        <v>吨</v>
      </c>
      <c r="E101" s="2">
        <f>'[1]2025年已发货'!E:E</f>
        <v>35</v>
      </c>
      <c r="F101" s="4">
        <f>'[1]2025年已发货'!F:F</f>
        <v>45663</v>
      </c>
      <c r="G101" s="2" t="str">
        <f>'[1]2025年已发货'!G:G</f>
        <v>（中铁广州局-成渝扩容2标）成渝扩容项目ZCB3-2标2＃拌和站【雁江区联盟桥东北50米(资资路) 】</v>
      </c>
      <c r="H101" s="2" t="str">
        <f>'[1]2025年已发货'!H:H</f>
        <v>刘沛琦</v>
      </c>
      <c r="I101" s="2">
        <f>'[1]2025年已发货'!I:I</f>
        <v>18011784798</v>
      </c>
      <c r="J101" s="2" vm="1" t="e">
        <f>_xlfn._xlws.FILTER(辅助信息!D:D,辅助信息!G:G=G101)</f>
        <v>#VALUE!</v>
      </c>
    </row>
    <row r="102" hidden="1" spans="1:10">
      <c r="A102" s="2" t="str">
        <f>'[1]2025年已发货'!A:A</f>
        <v>海南海控</v>
      </c>
      <c r="B102" s="2" t="str">
        <f>'[1]2025年已发货'!B:B</f>
        <v>螺纹钢</v>
      </c>
      <c r="C102" s="2" t="str">
        <f>'[1]2025年已发货'!C:C</f>
        <v>HRB400E Φ25 12m</v>
      </c>
      <c r="D102" s="2" t="str">
        <f>'[1]2025年已发货'!D:D</f>
        <v>吨</v>
      </c>
      <c r="E102" s="2">
        <f>'[1]2025年已发货'!E:E</f>
        <v>35</v>
      </c>
      <c r="F102" s="4">
        <f>'[1]2025年已发货'!F:F</f>
        <v>45663</v>
      </c>
      <c r="G102" s="2" t="str">
        <f>'[1]2025年已发货'!G:G</f>
        <v>（中铁五局-成渝扩容3标）四川省资阳市雁江区伍隍镇铺子村雁江区X138</v>
      </c>
      <c r="H102" s="2" t="str">
        <f>'[1]2025年已发货'!H:H</f>
        <v>王健</v>
      </c>
      <c r="I102" s="2">
        <f>'[1]2025年已发货'!I:I</f>
        <v>17726168395</v>
      </c>
      <c r="J102" s="2" vm="1" t="e">
        <f>_xlfn._xlws.FILTER(辅助信息!D:D,辅助信息!G:G=G102)</f>
        <v>#VALUE!</v>
      </c>
    </row>
    <row r="103" hidden="1" spans="1:10">
      <c r="A103" s="2" t="str">
        <f>'[1]2025年已发货'!A:A</f>
        <v>润耀</v>
      </c>
      <c r="B103" s="2" t="str">
        <f>'[1]2025年已发货'!B:B</f>
        <v>螺纹钢</v>
      </c>
      <c r="C103" s="2" t="str">
        <f>'[1]2025年已发货'!C:C</f>
        <v>HRB400E Φ14 12m</v>
      </c>
      <c r="D103" s="2" t="str">
        <f>'[1]2025年已发货'!D:D</f>
        <v>吨</v>
      </c>
      <c r="E103" s="2">
        <f>'[1]2025年已发货'!E:E</f>
        <v>35</v>
      </c>
      <c r="F103" s="4">
        <f>'[1]2025年已发货'!F:F</f>
        <v>45663</v>
      </c>
      <c r="G103" s="2" t="str">
        <f>'[1]2025年已发货'!G:G</f>
        <v>（中铁建工-渝黔站房）重庆市彭水苗族土家族自治县汉葭街道岩坪彭水南站</v>
      </c>
      <c r="H103" s="2" t="str">
        <f>'[1]2025年已发货'!H:H</f>
        <v>贾尚垒</v>
      </c>
      <c r="I103" s="2">
        <f>'[1]2025年已发货'!I:I</f>
        <v>13155825161</v>
      </c>
      <c r="J103" s="2" vm="1" t="e">
        <f>_xlfn._xlws.FILTER(辅助信息!D:D,辅助信息!G:G=G103)</f>
        <v>#VALUE!</v>
      </c>
    </row>
    <row r="104" hidden="1" spans="1:10">
      <c r="A104" s="2" t="str">
        <f>'[1]2025年已发货'!A:A</f>
        <v>润耀</v>
      </c>
      <c r="B104" s="2" t="str">
        <f>'[1]2025年已发货'!B:B</f>
        <v>螺纹钢</v>
      </c>
      <c r="C104" s="2" t="str">
        <f>'[1]2025年已发货'!C:C</f>
        <v>HRB400E Φ14 12m</v>
      </c>
      <c r="D104" s="2" t="str">
        <f>'[1]2025年已发货'!D:D</f>
        <v>吨</v>
      </c>
      <c r="E104" s="2">
        <f>'[1]2025年已发货'!E:E</f>
        <v>35</v>
      </c>
      <c r="F104" s="4">
        <f>'[1]2025年已发货'!F:F</f>
        <v>45663</v>
      </c>
      <c r="G104" s="2" t="str">
        <f>'[1]2025年已发货'!G:G</f>
        <v>（中铁建工-渝黔站房）重庆市彭水苗族土家族自治县汉葭街道岩坪彭水站前广场</v>
      </c>
      <c r="H104" s="2" t="str">
        <f>'[1]2025年已发货'!H:H</f>
        <v>贾尚垒</v>
      </c>
      <c r="I104" s="2">
        <f>'[1]2025年已发货'!I:I</f>
        <v>13155825161</v>
      </c>
      <c r="J104" s="2" vm="1" t="e">
        <f>_xlfn._xlws.FILTER(辅助信息!D:D,辅助信息!G:G=G104)</f>
        <v>#VALUE!</v>
      </c>
    </row>
    <row r="105" hidden="1" spans="1:10">
      <c r="A105" s="2" t="str">
        <f>'[1]2025年已发货'!A:A</f>
        <v>润耀</v>
      </c>
      <c r="B105" s="2" t="str">
        <f>'[1]2025年已发货'!B:B</f>
        <v>螺纹钢</v>
      </c>
      <c r="C105" s="2" t="str">
        <f>'[1]2025年已发货'!C:C</f>
        <v>HRB400E Φ20 9m</v>
      </c>
      <c r="D105" s="2" t="str">
        <f>'[1]2025年已发货'!D:D</f>
        <v>吨</v>
      </c>
      <c r="E105" s="2">
        <f>'[1]2025年已发货'!E:E</f>
        <v>33.068</v>
      </c>
      <c r="F105" s="4">
        <f>'[1]2025年已发货'!F:F</f>
        <v>45663</v>
      </c>
      <c r="G105" s="2" t="str">
        <f>'[1]2025年已发货'!G:G</f>
        <v>（五局乐山机场项目）四川省乐山市五通桥区</v>
      </c>
      <c r="H105" s="2" t="str">
        <f>'[1]2025年已发货'!H:H</f>
        <v>贺银</v>
      </c>
      <c r="I105" s="2">
        <f>'[1]2025年已发货'!I:I</f>
        <v>18844162555</v>
      </c>
      <c r="J105" s="2" vm="1" t="e">
        <f>_xlfn._xlws.FILTER(辅助信息!D:D,辅助信息!G:G=G105)</f>
        <v>#VALUE!</v>
      </c>
    </row>
    <row r="106" hidden="1" spans="1:10">
      <c r="A106" s="2" t="str">
        <f>'[1]2025年已发货'!A:A</f>
        <v>润耀</v>
      </c>
      <c r="B106" s="2" t="str">
        <f>'[1]2025年已发货'!B:B</f>
        <v>螺纹钢</v>
      </c>
      <c r="C106" s="2" t="str">
        <f>'[1]2025年已发货'!C:C</f>
        <v>HRB400E Φ12 9m</v>
      </c>
      <c r="D106" s="2" t="str">
        <f>'[1]2025年已发货'!D:D</f>
        <v>吨</v>
      </c>
      <c r="E106" s="2">
        <f>'[1]2025年已发货'!E:E</f>
        <v>9</v>
      </c>
      <c r="F106" s="4">
        <f>'[1]2025年已发货'!F:F</f>
        <v>45663</v>
      </c>
      <c r="G106" s="2" t="str">
        <f>'[1]2025年已发货'!G:G</f>
        <v>（五局涪陵三分部）重庆市涪陵区蔺市镇万松村(一工区）</v>
      </c>
      <c r="H106" s="2" t="str">
        <f>'[1]2025年已发货'!H:H</f>
        <v>刘龙峰</v>
      </c>
      <c r="I106" s="2">
        <f>'[1]2025年已发货'!I:I</f>
        <v>17671354899</v>
      </c>
      <c r="J106" s="2" vm="1" t="e">
        <f>_xlfn._xlws.FILTER(辅助信息!D:D,辅助信息!G:G=G106)</f>
        <v>#VALUE!</v>
      </c>
    </row>
    <row r="107" hidden="1" spans="1:10">
      <c r="A107" s="2" t="str">
        <f>'[1]2025年已发货'!A:A</f>
        <v>润耀</v>
      </c>
      <c r="B107" s="2" t="str">
        <f>'[1]2025年已发货'!B:B</f>
        <v>螺纹钢</v>
      </c>
      <c r="C107" s="2" t="str">
        <f>'[1]2025年已发货'!C:C</f>
        <v>HRB400E Φ18 9m</v>
      </c>
      <c r="D107" s="2" t="str">
        <f>'[1]2025年已发货'!D:D</f>
        <v>吨</v>
      </c>
      <c r="E107" s="2">
        <f>'[1]2025年已发货'!E:E</f>
        <v>27</v>
      </c>
      <c r="F107" s="4">
        <f>'[1]2025年已发货'!F:F</f>
        <v>45663</v>
      </c>
      <c r="G107" s="2" t="str">
        <f>'[1]2025年已发货'!G:G</f>
        <v>（五局涪陵三分部）重庆市涪陵区蔺市镇万松村(一工区）</v>
      </c>
      <c r="H107" s="2" t="str">
        <f>'[1]2025年已发货'!H:H</f>
        <v>刘龙峰</v>
      </c>
      <c r="I107" s="2">
        <f>'[1]2025年已发货'!I:I</f>
        <v>17671354899</v>
      </c>
      <c r="J107" s="2" vm="1" t="e">
        <f>_xlfn._xlws.FILTER(辅助信息!D:D,辅助信息!G:G=G107)</f>
        <v>#VALUE!</v>
      </c>
    </row>
    <row r="108" hidden="1" spans="1:10">
      <c r="A108" s="2" t="str">
        <f>'[1]2025年已发货'!A:A</f>
        <v>润耀</v>
      </c>
      <c r="B108" s="2" t="str">
        <f>'[1]2025年已发货'!B:B</f>
        <v>螺纹钢</v>
      </c>
      <c r="C108" s="2" t="str">
        <f>'[1]2025年已发货'!C:C</f>
        <v>HRB400E Φ16 9m</v>
      </c>
      <c r="D108" s="2" t="str">
        <f>'[1]2025年已发货'!D:D</f>
        <v>吨</v>
      </c>
      <c r="E108" s="2">
        <f>'[1]2025年已发货'!E:E</f>
        <v>35</v>
      </c>
      <c r="F108" s="4">
        <f>'[1]2025年已发货'!F:F</f>
        <v>45663</v>
      </c>
      <c r="G108" s="2" t="str">
        <f>'[1]2025年已发货'!G:G</f>
        <v>（中铁三局-铜资高速1标）四川省资阳市安岳县石羊镇猫坝村2#钢筋场</v>
      </c>
      <c r="H108" s="2" t="str">
        <f>'[1]2025年已发货'!H:H</f>
        <v>王雪</v>
      </c>
      <c r="I108" s="2">
        <f>'[1]2025年已发货'!I:I</f>
        <v>18729676589</v>
      </c>
      <c r="J108" s="2" vm="1" t="e">
        <f>_xlfn._xlws.FILTER(辅助信息!D:D,辅助信息!G:G=G108)</f>
        <v>#VALUE!</v>
      </c>
    </row>
    <row r="109" hidden="1" spans="1:10">
      <c r="A109" s="2" t="str">
        <f>'[1]2025年已发货'!A:A</f>
        <v>润耀</v>
      </c>
      <c r="B109" s="2" t="str">
        <f>'[1]2025年已发货'!B:B</f>
        <v>高线</v>
      </c>
      <c r="C109" s="2" t="str">
        <f>'[1]2025年已发货'!C:C</f>
        <v>HPB300Φ12</v>
      </c>
      <c r="D109" s="2" t="str">
        <f>'[1]2025年已发货'!D:D</f>
        <v>吨</v>
      </c>
      <c r="E109" s="2">
        <f>'[1]2025年已发货'!E:E</f>
        <v>17</v>
      </c>
      <c r="F109" s="4">
        <f>'[1]2025年已发货'!F:F</f>
        <v>45663</v>
      </c>
      <c r="G109" s="2" t="str">
        <f>'[1]2025年已发货'!G:G</f>
        <v>（中铁三局-铜资高速1标）四川省资阳市安岳县石羊镇猫坝村2#钢筋场</v>
      </c>
      <c r="H109" s="2" t="str">
        <f>'[1]2025年已发货'!H:H</f>
        <v>王雪</v>
      </c>
      <c r="I109" s="2">
        <f>'[1]2025年已发货'!I:I</f>
        <v>18729676589</v>
      </c>
      <c r="J109" s="2" vm="1" t="e">
        <f>_xlfn._xlws.FILTER(辅助信息!D:D,辅助信息!G:G=G109)</f>
        <v>#VALUE!</v>
      </c>
    </row>
    <row r="110" hidden="1" spans="1:10">
      <c r="A110" s="2" t="str">
        <f>'[1]2025年已发货'!A:A</f>
        <v>润耀</v>
      </c>
      <c r="B110" s="2" t="str">
        <f>'[1]2025年已发货'!B:B</f>
        <v>高线</v>
      </c>
      <c r="C110" s="2" t="str">
        <f>'[1]2025年已发货'!C:C</f>
        <v>HPB300Φ10</v>
      </c>
      <c r="D110" s="2" t="str">
        <f>'[1]2025年已发货'!D:D</f>
        <v>吨</v>
      </c>
      <c r="E110" s="2">
        <f>'[1]2025年已发货'!E:E</f>
        <v>17</v>
      </c>
      <c r="F110" s="4">
        <f>'[1]2025年已发货'!F:F</f>
        <v>45663</v>
      </c>
      <c r="G110" s="2" t="str">
        <f>'[1]2025年已发货'!G:G</f>
        <v>（中铁三局-铜资高速1标）四川省资阳市安岳县石羊镇猫坝村2#钢筋场</v>
      </c>
      <c r="H110" s="2" t="str">
        <f>'[1]2025年已发货'!H:H</f>
        <v>王雪</v>
      </c>
      <c r="I110" s="2">
        <f>'[1]2025年已发货'!I:I</f>
        <v>18729676589</v>
      </c>
      <c r="J110" s="2" vm="1" t="e">
        <f>_xlfn._xlws.FILTER(辅助信息!D:D,辅助信息!G:G=G110)</f>
        <v>#VALUE!</v>
      </c>
    </row>
    <row r="111" hidden="1" spans="1:10">
      <c r="A111" s="2" t="str">
        <f>'[1]2025年已发货'!A:A</f>
        <v>润耀</v>
      </c>
      <c r="B111" s="2" t="str">
        <f>'[1]2025年已发货'!B:B</f>
        <v>螺纹钢</v>
      </c>
      <c r="C111" s="2" t="str">
        <f>'[1]2025年已发货'!C:C</f>
        <v>HRB400E Φ20 12m</v>
      </c>
      <c r="D111" s="2" t="str">
        <f>'[1]2025年已发货'!D:D</f>
        <v>吨</v>
      </c>
      <c r="E111" s="2">
        <f>'[1]2025年已发货'!E:E</f>
        <v>35</v>
      </c>
      <c r="F111" s="4">
        <f>'[1]2025年已发货'!F:F</f>
        <v>45663</v>
      </c>
      <c r="G111" s="2" t="str">
        <f>'[1]2025年已发货'!G:G</f>
        <v>（中铁广州局-资乐高速5标）四川省乐山市井研县希望大道116号</v>
      </c>
      <c r="H111" s="2" t="str">
        <f>'[1]2025年已发货'!H:H</f>
        <v>廖俊杰</v>
      </c>
      <c r="I111" s="2">
        <f>'[1]2025年已发货'!I:I</f>
        <v>15775100965</v>
      </c>
      <c r="J111" s="2" vm="1" t="e">
        <f>_xlfn._xlws.FILTER(辅助信息!D:D,辅助信息!G:G=G111)</f>
        <v>#VALUE!</v>
      </c>
    </row>
    <row r="112" hidden="1" spans="1:10">
      <c r="A112" s="2" t="str">
        <f>'[1]2025年已发货'!A:A</f>
        <v>陕钢</v>
      </c>
      <c r="B112" s="2" t="str">
        <f>'[1]2025年已发货'!B:B</f>
        <v>高线</v>
      </c>
      <c r="C112" s="2" t="str">
        <f>'[1]2025年已发货'!C:C</f>
        <v>HPB300Φ12</v>
      </c>
      <c r="D112" s="2" t="str">
        <f>'[1]2025年已发货'!D:D</f>
        <v>吨</v>
      </c>
      <c r="E112" s="2">
        <f>'[1]2025年已发货'!E:E</f>
        <v>35</v>
      </c>
      <c r="F112" s="4">
        <f>'[1]2025年已发货'!F:F</f>
        <v>45663</v>
      </c>
      <c r="G112" s="2" t="str">
        <f>'[1]2025年已发货'!G:G</f>
        <v>（中铁五局-成渝扩容3标）四川省资阳市雁江区伍隍镇铺子村雁江区X138</v>
      </c>
      <c r="H112" s="2" t="str">
        <f>'[1]2025年已发货'!H:H</f>
        <v>王健</v>
      </c>
      <c r="I112" s="2">
        <f>'[1]2025年已发货'!I:I</f>
        <v>17726168395</v>
      </c>
      <c r="J112" s="2" vm="1" t="e">
        <f>_xlfn._xlws.FILTER(辅助信息!D:D,辅助信息!G:G=G112)</f>
        <v>#VALUE!</v>
      </c>
    </row>
    <row r="113" hidden="1" spans="1:10">
      <c r="A113" s="2" t="str">
        <f>'[1]2025年已发货'!A:A</f>
        <v>润耀</v>
      </c>
      <c r="B113" s="2" t="str">
        <f>'[1]2025年已发货'!B:B</f>
        <v>盘螺</v>
      </c>
      <c r="C113" s="2" t="str">
        <f>'[1]2025年已发货'!C:C</f>
        <v>HRB400E Φ10</v>
      </c>
      <c r="D113" s="2" t="str">
        <f>'[1]2025年已发货'!D:D</f>
        <v>吨</v>
      </c>
      <c r="E113" s="2">
        <f>'[1]2025年已发货'!E:E</f>
        <v>28</v>
      </c>
      <c r="F113" s="4">
        <f>'[1]2025年已发货'!F:F</f>
        <v>45663</v>
      </c>
      <c r="G113" s="2" t="str">
        <f>'[1]2025年已发货'!G:G</f>
        <v>（华西酒城南）成都市武侯区火车南站西路8号酒城南项目</v>
      </c>
      <c r="H113" s="2" t="str">
        <f>'[1]2025年已发货'!H:H</f>
        <v>龙耀宇</v>
      </c>
      <c r="I113" s="2">
        <f>'[1]2025年已发货'!I:I</f>
        <v>18384145895</v>
      </c>
      <c r="J113" s="2" t="str">
        <f>_xlfn._xlws.FILTER(辅助信息!D:D,辅助信息!G:G=G113)</f>
        <v>华西酒城南</v>
      </c>
    </row>
    <row r="114" hidden="1" spans="1:10">
      <c r="A114" s="2" t="str">
        <f>'[1]2025年已发货'!A:A</f>
        <v>润耀</v>
      </c>
      <c r="B114" s="2" t="str">
        <f>'[1]2025年已发货'!B:B</f>
        <v>螺纹钢</v>
      </c>
      <c r="C114" s="2" t="str">
        <f>'[1]2025年已发货'!C:C</f>
        <v>HRB400E Φ14 9m</v>
      </c>
      <c r="D114" s="2" t="str">
        <f>'[1]2025年已发货'!D:D</f>
        <v>吨</v>
      </c>
      <c r="E114" s="2">
        <f>'[1]2025年已发货'!E:E</f>
        <v>9</v>
      </c>
      <c r="F114" s="4">
        <f>'[1]2025年已发货'!F:F</f>
        <v>45663</v>
      </c>
      <c r="G114" s="2" t="str">
        <f>'[1]2025年已发货'!G:G</f>
        <v>（华西酒城南）成都市武侯区火车南站西路8号酒城南项目</v>
      </c>
      <c r="H114" s="2" t="str">
        <f>'[1]2025年已发货'!H:H</f>
        <v>龙耀宇</v>
      </c>
      <c r="I114" s="2">
        <f>'[1]2025年已发货'!I:I</f>
        <v>18384145895</v>
      </c>
      <c r="J114" s="2" t="str">
        <f>_xlfn._xlws.FILTER(辅助信息!D:D,辅助信息!G:G=G114)</f>
        <v>华西酒城南</v>
      </c>
    </row>
    <row r="115" hidden="1" spans="1:10">
      <c r="A115" s="2" t="str">
        <f>'[1]2025年已发货'!A:A</f>
        <v>润耀</v>
      </c>
      <c r="B115" s="2" t="str">
        <f>'[1]2025年已发货'!B:B</f>
        <v>螺纹钢</v>
      </c>
      <c r="C115" s="2" t="str">
        <f>'[1]2025年已发货'!C:C</f>
        <v>HRB400E Φ16 9m</v>
      </c>
      <c r="D115" s="2" t="str">
        <f>'[1]2025年已发货'!D:D</f>
        <v>吨</v>
      </c>
      <c r="E115" s="2">
        <f>'[1]2025年已发货'!E:E</f>
        <v>3</v>
      </c>
      <c r="F115" s="4">
        <f>'[1]2025年已发货'!F:F</f>
        <v>45663</v>
      </c>
      <c r="G115" s="2" t="str">
        <f>'[1]2025年已发货'!G:G</f>
        <v>（华西酒城南）成都市武侯区火车南站西路8号酒城南项目</v>
      </c>
      <c r="H115" s="2" t="str">
        <f>'[1]2025年已发货'!H:H</f>
        <v>龙耀宇</v>
      </c>
      <c r="I115" s="2">
        <f>'[1]2025年已发货'!I:I</f>
        <v>18384145895</v>
      </c>
      <c r="J115" s="2" t="str">
        <f>_xlfn._xlws.FILTER(辅助信息!D:D,辅助信息!G:G=G115)</f>
        <v>华西酒城南</v>
      </c>
    </row>
    <row r="116" hidden="1" spans="1:10">
      <c r="A116" s="2" t="str">
        <f>'[1]2025年已发货'!A:A</f>
        <v>润耀</v>
      </c>
      <c r="B116" s="2" t="str">
        <f>'[1]2025年已发货'!B:B</f>
        <v>螺纹钢</v>
      </c>
      <c r="C116" s="2" t="str">
        <f>'[1]2025年已发货'!C:C</f>
        <v>HRB500E Φ12</v>
      </c>
      <c r="D116" s="2" t="str">
        <f>'[1]2025年已发货'!D:D</f>
        <v>吨</v>
      </c>
      <c r="E116" s="2">
        <f>'[1]2025年已发货'!E:E</f>
        <v>3</v>
      </c>
      <c r="F116" s="4">
        <f>'[1]2025年已发货'!F:F</f>
        <v>45663</v>
      </c>
      <c r="G116" s="2" t="str">
        <f>'[1]2025年已发货'!G:G</f>
        <v>（华西酒城南）成都市武侯区火车南站西路8号酒城南项目</v>
      </c>
      <c r="H116" s="2" t="str">
        <f>'[1]2025年已发货'!H:H</f>
        <v>龙耀宇</v>
      </c>
      <c r="I116" s="2">
        <f>'[1]2025年已发货'!I:I</f>
        <v>18384145895</v>
      </c>
      <c r="J116" s="2" t="str">
        <f>_xlfn._xlws.FILTER(辅助信息!D:D,辅助信息!G:G=G116)</f>
        <v>华西酒城南</v>
      </c>
    </row>
    <row r="117" hidden="1" spans="1:10">
      <c r="A117" s="2" t="str">
        <f>'[1]2025年已发货'!A:A</f>
        <v>润耀</v>
      </c>
      <c r="B117" s="2" t="str">
        <f>'[1]2025年已发货'!B:B</f>
        <v>螺纹钢</v>
      </c>
      <c r="C117" s="2" t="str">
        <f>'[1]2025年已发货'!C:C</f>
        <v>HRB500E Φ14</v>
      </c>
      <c r="D117" s="2" t="str">
        <f>'[1]2025年已发货'!D:D</f>
        <v>吨</v>
      </c>
      <c r="E117" s="2">
        <f>'[1]2025年已发货'!E:E</f>
        <v>3</v>
      </c>
      <c r="F117" s="4">
        <f>'[1]2025年已发货'!F:F</f>
        <v>45663</v>
      </c>
      <c r="G117" s="2" t="str">
        <f>'[1]2025年已发货'!G:G</f>
        <v>（华西酒城南）成都市武侯区火车南站西路8号酒城南项目</v>
      </c>
      <c r="H117" s="2" t="str">
        <f>'[1]2025年已发货'!H:H</f>
        <v>龙耀宇</v>
      </c>
      <c r="I117" s="2">
        <f>'[1]2025年已发货'!I:I</f>
        <v>18384145895</v>
      </c>
      <c r="J117" s="2" t="str">
        <f>_xlfn._xlws.FILTER(辅助信息!D:D,辅助信息!G:G=G117)</f>
        <v>华西酒城南</v>
      </c>
    </row>
    <row r="118" hidden="1" spans="1:10">
      <c r="A118" s="2" t="str">
        <f>'[1]2025年已发货'!A:A</f>
        <v>润耀</v>
      </c>
      <c r="B118" s="2" t="str">
        <f>'[1]2025年已发货'!B:B</f>
        <v>螺纹钢</v>
      </c>
      <c r="C118" s="2" t="str">
        <f>'[1]2025年已发货'!C:C</f>
        <v>HRB500E Φ16</v>
      </c>
      <c r="D118" s="2" t="str">
        <f>'[1]2025年已发货'!D:D</f>
        <v>吨</v>
      </c>
      <c r="E118" s="2">
        <f>'[1]2025年已发货'!E:E</f>
        <v>3</v>
      </c>
      <c r="F118" s="4">
        <f>'[1]2025年已发货'!F:F</f>
        <v>45663</v>
      </c>
      <c r="G118" s="2" t="str">
        <f>'[1]2025年已发货'!G:G</f>
        <v>（华西酒城南）成都市武侯区火车南站西路8号酒城南项目</v>
      </c>
      <c r="H118" s="2" t="str">
        <f>'[1]2025年已发货'!H:H</f>
        <v>龙耀宇</v>
      </c>
      <c r="I118" s="2">
        <f>'[1]2025年已发货'!I:I</f>
        <v>18384145895</v>
      </c>
      <c r="J118" s="2" t="str">
        <f>_xlfn._xlws.FILTER(辅助信息!D:D,辅助信息!G:G=G118)</f>
        <v>华西酒城南</v>
      </c>
    </row>
    <row r="119" hidden="1" spans="1:10">
      <c r="A119" s="2" t="str">
        <f>'[1]2025年已发货'!A:A</f>
        <v>润耀</v>
      </c>
      <c r="B119" s="2" t="str">
        <f>'[1]2025年已发货'!B:B</f>
        <v>螺纹钢</v>
      </c>
      <c r="C119" s="2" t="str">
        <f>'[1]2025年已发货'!C:C</f>
        <v>HRB500E Φ18</v>
      </c>
      <c r="D119" s="2" t="str">
        <f>'[1]2025年已发货'!D:D</f>
        <v>吨</v>
      </c>
      <c r="E119" s="2">
        <f>'[1]2025年已发货'!E:E</f>
        <v>6</v>
      </c>
      <c r="F119" s="4">
        <f>'[1]2025年已发货'!F:F</f>
        <v>45663</v>
      </c>
      <c r="G119" s="2" t="str">
        <f>'[1]2025年已发货'!G:G</f>
        <v>（华西酒城南）成都市武侯区火车南站西路8号酒城南项目</v>
      </c>
      <c r="H119" s="2" t="str">
        <f>'[1]2025年已发货'!H:H</f>
        <v>龙耀宇</v>
      </c>
      <c r="I119" s="2">
        <f>'[1]2025年已发货'!I:I</f>
        <v>18384145895</v>
      </c>
      <c r="J119" s="2" t="str">
        <f>_xlfn._xlws.FILTER(辅助信息!D:D,辅助信息!G:G=G119)</f>
        <v>华西酒城南</v>
      </c>
    </row>
    <row r="120" hidden="1" spans="1:10">
      <c r="A120" s="2" t="str">
        <f>'[1]2025年已发货'!A:A</f>
        <v>润耀</v>
      </c>
      <c r="B120" s="2" t="str">
        <f>'[1]2025年已发货'!B:B</f>
        <v>螺纹钢</v>
      </c>
      <c r="C120" s="2" t="str">
        <f>'[1]2025年已发货'!C:C</f>
        <v>HRB500E Φ22</v>
      </c>
      <c r="D120" s="2" t="str">
        <f>'[1]2025年已发货'!D:D</f>
        <v>吨</v>
      </c>
      <c r="E120" s="2">
        <f>'[1]2025年已发货'!E:E</f>
        <v>12</v>
      </c>
      <c r="F120" s="4">
        <f>'[1]2025年已发货'!F:F</f>
        <v>45663</v>
      </c>
      <c r="G120" s="2" t="str">
        <f>'[1]2025年已发货'!G:G</f>
        <v>（华西酒城南）成都市武侯区火车南站西路8号酒城南项目</v>
      </c>
      <c r="H120" s="2" t="str">
        <f>'[1]2025年已发货'!H:H</f>
        <v>龙耀宇</v>
      </c>
      <c r="I120" s="2">
        <f>'[1]2025年已发货'!I:I</f>
        <v>18384145895</v>
      </c>
      <c r="J120" s="2" t="str">
        <f>_xlfn._xlws.FILTER(辅助信息!D:D,辅助信息!G:G=G120)</f>
        <v>华西酒城南</v>
      </c>
    </row>
    <row r="121" hidden="1" spans="1:10">
      <c r="A121" s="2" t="str">
        <f>'[1]2025年已发货'!A:A</f>
        <v>佳业</v>
      </c>
      <c r="B121" s="2" t="str">
        <f>'[1]2025年已发货'!B:B</f>
        <v>螺纹钢</v>
      </c>
      <c r="C121" s="2" t="str">
        <f>'[1]2025年已发货'!C:C</f>
        <v>HRB500E Φ25</v>
      </c>
      <c r="D121" s="2" t="str">
        <f>'[1]2025年已发货'!D:D</f>
        <v>吨</v>
      </c>
      <c r="E121" s="2">
        <f>'[1]2025年已发货'!E:E</f>
        <v>31</v>
      </c>
      <c r="F121" s="4">
        <f>'[1]2025年已发货'!F:F</f>
        <v>45663</v>
      </c>
      <c r="G121" s="2" t="str">
        <f>'[1]2025年已发货'!G:G</f>
        <v>（华西酒城南）成都市武侯区火车南站西路8号酒城南项目</v>
      </c>
      <c r="H121" s="2" t="str">
        <f>'[1]2025年已发货'!H:H</f>
        <v>龙耀宇</v>
      </c>
      <c r="I121" s="2">
        <f>'[1]2025年已发货'!I:I</f>
        <v>18384145895</v>
      </c>
      <c r="J121" s="2" t="str">
        <f>_xlfn._xlws.FILTER(辅助信息!D:D,辅助信息!G:G=G121)</f>
        <v>华西酒城南</v>
      </c>
    </row>
    <row r="122" hidden="1" spans="1:10">
      <c r="A122" s="2" t="str">
        <f>'[1]2025年已发货'!A:A</f>
        <v>陕钢</v>
      </c>
      <c r="B122" s="2" t="str">
        <f>'[1]2025年已发货'!B:B</f>
        <v>盘螺</v>
      </c>
      <c r="C122" s="2" t="str">
        <f>'[1]2025年已发货'!C:C</f>
        <v>HRB400E Φ12</v>
      </c>
      <c r="D122" s="2" t="str">
        <f>'[1]2025年已发货'!D:D</f>
        <v>吨</v>
      </c>
      <c r="E122" s="2">
        <f>'[1]2025年已发货'!E:E</f>
        <v>35</v>
      </c>
      <c r="F122" s="4">
        <f>'[1]2025年已发货'!F:F</f>
        <v>45663</v>
      </c>
      <c r="G122" s="2" t="str">
        <f>'[1]2025年已发货'!G:G</f>
        <v>（华西酒城南）成都市武侯区火车南站西路8号酒城南项目</v>
      </c>
      <c r="H122" s="2" t="str">
        <f>'[1]2025年已发货'!H:H</f>
        <v>龙耀宇</v>
      </c>
      <c r="I122" s="2">
        <f>'[1]2025年已发货'!I:I</f>
        <v>18384145895</v>
      </c>
      <c r="J122" s="2" t="str">
        <f>_xlfn._xlws.FILTER(辅助信息!D:D,辅助信息!G:G=G122)</f>
        <v>华西酒城南</v>
      </c>
    </row>
    <row r="123" hidden="1" spans="1:10">
      <c r="A123" s="2" t="str">
        <f>'[1]2025年已发货'!A:A</f>
        <v>佳业</v>
      </c>
      <c r="B123" s="2" t="str">
        <f>'[1]2025年已发货'!B:B</f>
        <v>螺纹钢</v>
      </c>
      <c r="C123" s="2" t="str">
        <f>'[1]2025年已发货'!C:C</f>
        <v>HRB400E Φ20 9m</v>
      </c>
      <c r="D123" s="2" t="str">
        <f>'[1]2025年已发货'!D:D</f>
        <v>吨</v>
      </c>
      <c r="E123" s="2">
        <f>'[1]2025年已发货'!E:E</f>
        <v>20</v>
      </c>
      <c r="F123" s="4">
        <f>'[1]2025年已发货'!F:F</f>
        <v>45663</v>
      </c>
      <c r="G123" s="2" t="str">
        <f>'[1]2025年已发货'!G:G</f>
        <v>（四川商建-射洪城乡一体化项目）遂宁市射洪市忠新幼儿园北侧约220米新溪小区</v>
      </c>
      <c r="H123" s="2" t="str">
        <f>'[1]2025年已发货'!H:H</f>
        <v>柏子刚</v>
      </c>
      <c r="I123" s="2">
        <f>'[1]2025年已发货'!I:I</f>
        <v>15692885305</v>
      </c>
      <c r="J123" s="2" t="str">
        <f>_xlfn._xlws.FILTER(辅助信息!D:D,辅助信息!G:G=G123)</f>
        <v>四川商建
射洪城乡一体化项目</v>
      </c>
    </row>
    <row r="124" hidden="1" spans="1:10">
      <c r="A124" s="2" t="str">
        <f>'[1]2025年已发货'!A:A</f>
        <v>佳业</v>
      </c>
      <c r="B124" s="2" t="str">
        <f>'[1]2025年已发货'!B:B</f>
        <v>螺纹钢</v>
      </c>
      <c r="C124" s="2" t="str">
        <f>'[1]2025年已发货'!C:C</f>
        <v>HRB500E Φ22</v>
      </c>
      <c r="D124" s="2" t="str">
        <f>'[1]2025年已发货'!D:D</f>
        <v>吨</v>
      </c>
      <c r="E124" s="2">
        <f>'[1]2025年已发货'!E:E</f>
        <v>15</v>
      </c>
      <c r="F124" s="4">
        <f>'[1]2025年已发货'!F:F</f>
        <v>45663</v>
      </c>
      <c r="G124" s="2" t="str">
        <f>'[1]2025年已发货'!G:G</f>
        <v>（四川商建-射洪城乡一体化项目）遂宁市射洪市忠新幼儿园北侧约220米新溪小区</v>
      </c>
      <c r="H124" s="2" t="str">
        <f>'[1]2025年已发货'!H:H</f>
        <v>柏子刚</v>
      </c>
      <c r="I124" s="2">
        <f>'[1]2025年已发货'!I:I</f>
        <v>15692885305</v>
      </c>
      <c r="J124" s="2" t="str">
        <f>_xlfn._xlws.FILTER(辅助信息!D:D,辅助信息!G:G=G124)</f>
        <v>四川商建
射洪城乡一体化项目</v>
      </c>
    </row>
    <row r="125" hidden="1" spans="1:10">
      <c r="A125" s="2" t="str">
        <f>'[1]2025年已发货'!A:A</f>
        <v>佳业</v>
      </c>
      <c r="B125" s="2" t="str">
        <f>'[1]2025年已发货'!B:B</f>
        <v>螺纹钢</v>
      </c>
      <c r="C125" s="2" t="str">
        <f>'[1]2025年已发货'!C:C</f>
        <v>HRB500E Φ25</v>
      </c>
      <c r="D125" s="2" t="str">
        <f>'[1]2025年已发货'!D:D</f>
        <v>吨</v>
      </c>
      <c r="E125" s="2">
        <f>'[1]2025年已发货'!E:E</f>
        <v>35</v>
      </c>
      <c r="F125" s="4">
        <f>'[1]2025年已发货'!F:F</f>
        <v>45663</v>
      </c>
      <c r="G125" s="2" t="str">
        <f>'[1]2025年已发货'!G:G</f>
        <v>（四川商建-射洪城乡一体化项目）遂宁市射洪市忠新幼儿园北侧约220米新溪小区</v>
      </c>
      <c r="H125" s="2" t="str">
        <f>'[1]2025年已发货'!H:H</f>
        <v>柏子刚</v>
      </c>
      <c r="I125" s="2">
        <f>'[1]2025年已发货'!I:I</f>
        <v>15692885305</v>
      </c>
      <c r="J125" s="2" t="str">
        <f>_xlfn._xlws.FILTER(辅助信息!D:D,辅助信息!G:G=G125)</f>
        <v>四川商建
射洪城乡一体化项目</v>
      </c>
    </row>
    <row r="126" hidden="1" spans="1:10">
      <c r="A126" s="2" t="str">
        <f>'[1]2025年已发货'!A:A</f>
        <v>陕钢</v>
      </c>
      <c r="B126" s="2" t="str">
        <f>'[1]2025年已发货'!B:B</f>
        <v>螺纹钢</v>
      </c>
      <c r="C126" s="2" t="str">
        <f>'[1]2025年已发货'!C:C</f>
        <v>HRB400E Φ25 12m</v>
      </c>
      <c r="D126" s="2" t="str">
        <f>'[1]2025年已发货'!D:D</f>
        <v>吨</v>
      </c>
      <c r="E126" s="2">
        <f>'[1]2025年已发货'!E:E</f>
        <v>70</v>
      </c>
      <c r="F126" s="4">
        <f>'[1]2025年已发货'!F:F</f>
        <v>45664</v>
      </c>
      <c r="G126" s="2" t="str">
        <f>'[1]2025年已发货'!G:G</f>
        <v>（中铁广州局-成渝扩容2标）成渝扩容项目ZCB3-2标2＃拌和站【雁江区联盟桥东北50米(资资路) 】</v>
      </c>
      <c r="H126" s="2" t="str">
        <f>'[1]2025年已发货'!H:H</f>
        <v>刘沛琦</v>
      </c>
      <c r="I126" s="2">
        <f>'[1]2025年已发货'!I:I</f>
        <v>18011784798</v>
      </c>
      <c r="J126" s="2" vm="1" t="e">
        <f>_xlfn._xlws.FILTER(辅助信息!D:D,辅助信息!G:G=G126)</f>
        <v>#VALUE!</v>
      </c>
    </row>
    <row r="127" hidden="1" spans="1:10">
      <c r="A127" s="2" t="str">
        <f>'[1]2025年已发货'!A:A</f>
        <v>陕钢</v>
      </c>
      <c r="B127" s="2" t="str">
        <f>'[1]2025年已发货'!B:B</f>
        <v>螺纹钢</v>
      </c>
      <c r="C127" s="2" t="str">
        <f>'[1]2025年已发货'!C:C</f>
        <v>HRB400E Φ25 12m</v>
      </c>
      <c r="D127" s="2" t="str">
        <f>'[1]2025年已发货'!D:D</f>
        <v>吨</v>
      </c>
      <c r="E127" s="2">
        <f>'[1]2025年已发货'!E:E</f>
        <v>70</v>
      </c>
      <c r="F127" s="4">
        <f>'[1]2025年已发货'!F:F</f>
        <v>45664</v>
      </c>
      <c r="G127" s="2" t="str">
        <f>'[1]2025年已发货'!G:G</f>
        <v>（中铁五局-成渝扩容3标）四川省资阳市雁江区伍隍镇铺子村雁江区X138</v>
      </c>
      <c r="H127" s="2" t="str">
        <f>'[1]2025年已发货'!H:H</f>
        <v>王健</v>
      </c>
      <c r="I127" s="2">
        <f>'[1]2025年已发货'!I:I</f>
        <v>17726168395</v>
      </c>
      <c r="J127" s="2" vm="1" t="e">
        <f>_xlfn._xlws.FILTER(辅助信息!D:D,辅助信息!G:G=G127)</f>
        <v>#VALUE!</v>
      </c>
    </row>
    <row r="128" hidden="1" spans="1:10">
      <c r="A128" s="2" t="str">
        <f>'[1]2025年已发货'!A:A</f>
        <v>达钢</v>
      </c>
      <c r="B128" s="2" t="str">
        <f>'[1]2025年已发货'!B:B</f>
        <v>高线</v>
      </c>
      <c r="C128" s="2" t="str">
        <f>'[1]2025年已发货'!C:C</f>
        <v>HPB300 Φ8</v>
      </c>
      <c r="D128" s="2" t="str">
        <f>'[1]2025年已发货'!D:D</f>
        <v>吨</v>
      </c>
      <c r="E128" s="2">
        <f>'[1]2025年已发货'!E:E</f>
        <v>70</v>
      </c>
      <c r="F128" s="4">
        <f>'[1]2025年已发货'!F:F</f>
        <v>45664</v>
      </c>
      <c r="G128" s="2" t="str">
        <f>'[1]2025年已发货'!G:G</f>
        <v>（五冶达州国道542项目-二工区黄家湾隧道工段）四川省达州市达川区赵固镇黄家坡</v>
      </c>
      <c r="H128" s="2" t="str">
        <f>'[1]2025年已发货'!H:H</f>
        <v>罗永方</v>
      </c>
      <c r="I128" s="2">
        <f>'[1]2025年已发货'!I:I</f>
        <v>13551450899</v>
      </c>
      <c r="J128" s="2" t="str">
        <f>_xlfn._xlws.FILTER(辅助信息!D:D,辅助信息!G:G=G128)</f>
        <v>五冶达州国道542项目</v>
      </c>
    </row>
    <row r="129" hidden="1" spans="1:10">
      <c r="A129" s="2" t="str">
        <f>'[1]2025年已发货'!A:A</f>
        <v>达钢</v>
      </c>
      <c r="B129" s="2" t="str">
        <f>'[1]2025年已发货'!B:B</f>
        <v>高线</v>
      </c>
      <c r="C129" s="2" t="str">
        <f>'[1]2025年已发货'!C:C</f>
        <v>HPB300 Φ6</v>
      </c>
      <c r="D129" s="2" t="str">
        <f>'[1]2025年已发货'!D:D</f>
        <v>吨</v>
      </c>
      <c r="E129" s="2">
        <f>'[1]2025年已发货'!E:E</f>
        <v>6</v>
      </c>
      <c r="F129" s="4">
        <f>'[1]2025年已发货'!F:F</f>
        <v>45664</v>
      </c>
      <c r="G129" s="2" t="str">
        <f>'[1]2025年已发货'!G:G</f>
        <v>（商投建工达州中医药科技园-4工区-7号楼）达州市通川区达州中医药职业学院犀牛大道北段</v>
      </c>
      <c r="H129" s="2" t="str">
        <f>'[1]2025年已发货'!H:H</f>
        <v>张扬</v>
      </c>
      <c r="I129" s="2">
        <f>'[1]2025年已发货'!I:I</f>
        <v>18381904567</v>
      </c>
      <c r="J129" s="2" t="str">
        <f>_xlfn._xlws.FILTER(辅助信息!D:D,辅助信息!G:G=G129)</f>
        <v>商投建工达州中医药科技园</v>
      </c>
    </row>
    <row r="130" hidden="1" spans="1:10">
      <c r="A130" s="2" t="str">
        <f>'[1]2025年已发货'!A:A</f>
        <v>达钢</v>
      </c>
      <c r="B130" s="2" t="str">
        <f>'[1]2025年已发货'!B:B</f>
        <v>盘螺</v>
      </c>
      <c r="C130" s="2" t="str">
        <f>'[1]2025年已发货'!C:C</f>
        <v>HRB400E Φ6</v>
      </c>
      <c r="D130" s="2" t="str">
        <f>'[1]2025年已发货'!D:D</f>
        <v>吨</v>
      </c>
      <c r="E130" s="2">
        <f>'[1]2025年已发货'!E:E</f>
        <v>9</v>
      </c>
      <c r="F130" s="4">
        <f>'[1]2025年已发货'!F:F</f>
        <v>45664</v>
      </c>
      <c r="G130" s="2" t="str">
        <f>'[1]2025年已发货'!G:G</f>
        <v>（商投建工达州中医药科技园-4工区-7号楼）达州市通川区达州中医药职业学院犀牛大道北段</v>
      </c>
      <c r="H130" s="2" t="str">
        <f>'[1]2025年已发货'!H:H</f>
        <v>张扬</v>
      </c>
      <c r="I130" s="2">
        <f>'[1]2025年已发货'!I:I</f>
        <v>18381904567</v>
      </c>
      <c r="J130" s="2" t="str">
        <f>_xlfn._xlws.FILTER(辅助信息!D:D,辅助信息!G:G=G130)</f>
        <v>商投建工达州中医药科技园</v>
      </c>
    </row>
    <row r="131" hidden="1" spans="1:10">
      <c r="A131" s="2" t="str">
        <f>'[1]2025年已发货'!A:A</f>
        <v>达钢</v>
      </c>
      <c r="B131" s="2" t="str">
        <f>'[1]2025年已发货'!B:B</f>
        <v>螺纹钢</v>
      </c>
      <c r="C131" s="2" t="str">
        <f>'[1]2025年已发货'!C:C</f>
        <v>HRB500E Φ20</v>
      </c>
      <c r="D131" s="2" t="str">
        <f>'[1]2025年已发货'!D:D</f>
        <v>吨</v>
      </c>
      <c r="E131" s="2">
        <f>'[1]2025年已发货'!E:E</f>
        <v>27</v>
      </c>
      <c r="F131" s="4">
        <f>'[1]2025年已发货'!F:F</f>
        <v>45664</v>
      </c>
      <c r="G131" s="2" t="str">
        <f>'[1]2025年已发货'!G:G</f>
        <v>（商投建工达州中医药科技园-4工区-7号楼）达州市通川区达州中医药职业学院犀牛大道北段</v>
      </c>
      <c r="H131" s="2" t="str">
        <f>'[1]2025年已发货'!H:H</f>
        <v>张扬</v>
      </c>
      <c r="I131" s="2">
        <f>'[1]2025年已发货'!I:I</f>
        <v>18381904567</v>
      </c>
      <c r="J131" s="2" t="str">
        <f>_xlfn._xlws.FILTER(辅助信息!D:D,辅助信息!G:G=G131)</f>
        <v>商投建工达州中医药科技园</v>
      </c>
    </row>
    <row r="132" hidden="1" spans="1:10">
      <c r="A132" s="2" t="str">
        <f>'[1]2025年已发货'!A:A</f>
        <v>达钢</v>
      </c>
      <c r="B132" s="2" t="str">
        <f>'[1]2025年已发货'!B:B</f>
        <v>螺纹钢</v>
      </c>
      <c r="C132" s="2" t="str">
        <f>'[1]2025年已发货'!C:C</f>
        <v>HRB500E Φ25</v>
      </c>
      <c r="D132" s="2" t="str">
        <f>'[1]2025年已发货'!D:D</f>
        <v>吨</v>
      </c>
      <c r="E132" s="2">
        <f>'[1]2025年已发货'!E:E</f>
        <v>12</v>
      </c>
      <c r="F132" s="4">
        <f>'[1]2025年已发货'!F:F</f>
        <v>45664</v>
      </c>
      <c r="G132" s="2" t="str">
        <f>'[1]2025年已发货'!G:G</f>
        <v>（商投建工达州中医药科技园-4工区-7号楼）达州市通川区达州中医药职业学院犀牛大道北段</v>
      </c>
      <c r="H132" s="2" t="str">
        <f>'[1]2025年已发货'!H:H</f>
        <v>张扬</v>
      </c>
      <c r="I132" s="2">
        <f>'[1]2025年已发货'!I:I</f>
        <v>18381904567</v>
      </c>
      <c r="J132" s="2" t="str">
        <f>_xlfn._xlws.FILTER(辅助信息!D:D,辅助信息!G:G=G132)</f>
        <v>商投建工达州中医药科技园</v>
      </c>
    </row>
    <row r="133" hidden="1" spans="1:10">
      <c r="A133" s="2" t="str">
        <f>'[1]2025年已发货'!A:A</f>
        <v>润耀</v>
      </c>
      <c r="B133" s="2" t="str">
        <f>'[1]2025年已发货'!B:B</f>
        <v>螺纹钢</v>
      </c>
      <c r="C133" s="2" t="str">
        <f>'[1]2025年已发货'!C:C</f>
        <v>HRB400E Φ14 9m</v>
      </c>
      <c r="D133" s="2" t="str">
        <f>'[1]2025年已发货'!D:D</f>
        <v>吨</v>
      </c>
      <c r="E133" s="2">
        <f>'[1]2025年已发货'!E:E</f>
        <v>9</v>
      </c>
      <c r="F133" s="4">
        <f>'[1]2025年已发货'!F:F</f>
        <v>45664</v>
      </c>
      <c r="G133" s="2" t="str">
        <f>'[1]2025年已发货'!G:G</f>
        <v>(华西颐海-科创农业生态谷-1号钢筋房)成都市简阳市白金山水库</v>
      </c>
      <c r="H133" s="2" t="str">
        <f>'[1]2025年已发货'!H:H</f>
        <v>石清国</v>
      </c>
      <c r="I133" s="2">
        <f>'[1]2025年已发货'!I:I</f>
        <v>13458642015</v>
      </c>
      <c r="J133" s="2" t="str">
        <f>_xlfn._xlws.FILTER(辅助信息!D:D,辅助信息!G:G=G133)</f>
        <v>华西颐海-科创农业生态谷</v>
      </c>
    </row>
    <row r="134" hidden="1" spans="1:10">
      <c r="A134" s="2" t="str">
        <f>'[1]2025年已发货'!A:A</f>
        <v>润耀</v>
      </c>
      <c r="B134" s="2" t="str">
        <f>'[1]2025年已发货'!B:B</f>
        <v>螺纹钢</v>
      </c>
      <c r="C134" s="2" t="str">
        <f>'[1]2025年已发货'!C:C</f>
        <v>HRB400E Φ20 9m</v>
      </c>
      <c r="D134" s="2" t="str">
        <f>'[1]2025年已发货'!D:D</f>
        <v>吨</v>
      </c>
      <c r="E134" s="2">
        <f>'[1]2025年已发货'!E:E</f>
        <v>3</v>
      </c>
      <c r="F134" s="4">
        <f>'[1]2025年已发货'!F:F</f>
        <v>45664</v>
      </c>
      <c r="G134" s="2" t="str">
        <f>'[1]2025年已发货'!G:G</f>
        <v>(华西颐海-科创农业生态谷-1号钢筋房)成都市简阳市白金山水库</v>
      </c>
      <c r="H134" s="2" t="str">
        <f>'[1]2025年已发货'!H:H</f>
        <v>石清国</v>
      </c>
      <c r="I134" s="2">
        <f>'[1]2025年已发货'!I:I</f>
        <v>13458642015</v>
      </c>
      <c r="J134" s="2" t="str">
        <f>_xlfn._xlws.FILTER(辅助信息!D:D,辅助信息!G:G=G134)</f>
        <v>华西颐海-科创农业生态谷</v>
      </c>
    </row>
    <row r="135" hidden="1" spans="1:10">
      <c r="A135" s="2" t="str">
        <f>'[1]2025年已发货'!A:A</f>
        <v>润耀</v>
      </c>
      <c r="B135" s="2" t="str">
        <f>'[1]2025年已发货'!B:B</f>
        <v>螺纹钢</v>
      </c>
      <c r="C135" s="2" t="str">
        <f>'[1]2025年已发货'!C:C</f>
        <v>HRB500E Φ12</v>
      </c>
      <c r="D135" s="2" t="str">
        <f>'[1]2025年已发货'!D:D</f>
        <v>吨</v>
      </c>
      <c r="E135" s="2">
        <f>'[1]2025年已发货'!E:E</f>
        <v>12</v>
      </c>
      <c r="F135" s="4">
        <f>'[1]2025年已发货'!F:F</f>
        <v>45664</v>
      </c>
      <c r="G135" s="2" t="str">
        <f>'[1]2025年已发货'!G:G</f>
        <v>(华西颐海-科创农业生态谷-1号钢筋房)成都市简阳市白金山水库</v>
      </c>
      <c r="H135" s="2" t="str">
        <f>'[1]2025年已发货'!H:H</f>
        <v>石清国</v>
      </c>
      <c r="I135" s="2">
        <f>'[1]2025年已发货'!I:I</f>
        <v>13458642015</v>
      </c>
      <c r="J135" s="2" t="str">
        <f>_xlfn._xlws.FILTER(辅助信息!D:D,辅助信息!G:G=G135)</f>
        <v>华西颐海-科创农业生态谷</v>
      </c>
    </row>
    <row r="136" hidden="1" spans="1:10">
      <c r="A136" s="2" t="str">
        <f>'[1]2025年已发货'!A:A</f>
        <v>润耀</v>
      </c>
      <c r="B136" s="2" t="str">
        <f>'[1]2025年已发货'!B:B</f>
        <v>螺纹钢</v>
      </c>
      <c r="C136" s="2" t="str">
        <f>'[1]2025年已发货'!C:C</f>
        <v>HRB500E Φ14</v>
      </c>
      <c r="D136" s="2" t="str">
        <f>'[1]2025年已发货'!D:D</f>
        <v>吨</v>
      </c>
      <c r="E136" s="2">
        <f>'[1]2025年已发货'!E:E</f>
        <v>5</v>
      </c>
      <c r="F136" s="4">
        <f>'[1]2025年已发货'!F:F</f>
        <v>45664</v>
      </c>
      <c r="G136" s="2" t="str">
        <f>'[1]2025年已发货'!G:G</f>
        <v>(华西颐海-科创农业生态谷-1号钢筋房)成都市简阳市白金山水库</v>
      </c>
      <c r="H136" s="2" t="str">
        <f>'[1]2025年已发货'!H:H</f>
        <v>石清国</v>
      </c>
      <c r="I136" s="2">
        <f>'[1]2025年已发货'!I:I</f>
        <v>13458642015</v>
      </c>
      <c r="J136" s="2" t="str">
        <f>_xlfn._xlws.FILTER(辅助信息!D:D,辅助信息!G:G=G136)</f>
        <v>华西颐海-科创农业生态谷</v>
      </c>
    </row>
    <row r="137" hidden="1" spans="1:10">
      <c r="A137" s="2" t="str">
        <f>'[1]2025年已发货'!A:A</f>
        <v>润耀</v>
      </c>
      <c r="B137" s="2" t="str">
        <f>'[1]2025年已发货'!B:B</f>
        <v>螺纹钢</v>
      </c>
      <c r="C137" s="2" t="str">
        <f>'[1]2025年已发货'!C:C</f>
        <v>HRB500E Φ20</v>
      </c>
      <c r="D137" s="2" t="str">
        <f>'[1]2025年已发货'!D:D</f>
        <v>吨</v>
      </c>
      <c r="E137" s="2">
        <f>'[1]2025年已发货'!E:E</f>
        <v>6</v>
      </c>
      <c r="F137" s="4">
        <f>'[1]2025年已发货'!F:F</f>
        <v>45664</v>
      </c>
      <c r="G137" s="2" t="str">
        <f>'[1]2025年已发货'!G:G</f>
        <v>(华西颐海-科创农业生态谷-1号钢筋房)成都市简阳市白金山水库</v>
      </c>
      <c r="H137" s="2" t="str">
        <f>'[1]2025年已发货'!H:H</f>
        <v>石清国</v>
      </c>
      <c r="I137" s="2">
        <f>'[1]2025年已发货'!I:I</f>
        <v>13458642015</v>
      </c>
      <c r="J137" s="2" t="str">
        <f>_xlfn._xlws.FILTER(辅助信息!D:D,辅助信息!G:G=G137)</f>
        <v>华西颐海-科创农业生态谷</v>
      </c>
    </row>
    <row r="138" hidden="1" spans="1:10">
      <c r="A138" s="2" t="str">
        <f>'[1]2025年已发货'!A:A</f>
        <v>润耀</v>
      </c>
      <c r="B138" s="2" t="str">
        <f>'[1]2025年已发货'!B:B</f>
        <v>螺纹钢</v>
      </c>
      <c r="C138" s="2" t="str">
        <f>'[1]2025年已发货'!C:C</f>
        <v>HRB500E Φ20 9m</v>
      </c>
      <c r="D138" s="2" t="str">
        <f>'[1]2025年已发货'!D:D</f>
        <v>吨</v>
      </c>
      <c r="E138" s="2">
        <f>'[1]2025年已发货'!E:E</f>
        <v>35</v>
      </c>
      <c r="F138" s="4">
        <f>'[1]2025年已发货'!F:F</f>
        <v>45664</v>
      </c>
      <c r="G138" s="2" t="str">
        <f>'[1]2025年已发货'!G:G</f>
        <v>（中核华兴-峨眉山项目）四川省乐山市峨眉山市双福镇梓橦庙红华五期中核华兴工地</v>
      </c>
      <c r="H138" s="2" t="str">
        <f>'[1]2025年已发货'!H:H</f>
        <v>李汉军</v>
      </c>
      <c r="I138" s="2" t="str">
        <f>'[1]2025年已发货'!I:I</f>
        <v>18691249091</v>
      </c>
      <c r="J138" s="2" vm="1" t="e">
        <f>_xlfn._xlws.FILTER(辅助信息!D:D,辅助信息!G:G=G138)</f>
        <v>#VALUE!</v>
      </c>
    </row>
    <row r="139" hidden="1" spans="1:10">
      <c r="A139" s="2" t="str">
        <f>'[1]2025年已发货'!A:A</f>
        <v>建邦</v>
      </c>
      <c r="B139" s="2" t="str">
        <f>'[1]2025年已发货'!B:B</f>
        <v>高线</v>
      </c>
      <c r="C139" s="2" t="str">
        <f>'[1]2025年已发货'!C:C</f>
        <v>HPB300 Φ10</v>
      </c>
      <c r="D139" s="2" t="str">
        <f>'[1]2025年已发货'!D:D</f>
        <v>吨</v>
      </c>
      <c r="E139" s="2">
        <f>'[1]2025年已发货'!E:E</f>
        <v>2</v>
      </c>
      <c r="F139" s="4">
        <f>'[1]2025年已发货'!F:F</f>
        <v>45664</v>
      </c>
      <c r="G139" s="2" t="str">
        <f>'[1]2025年已发货'!G:G</f>
        <v>（五冶达州国道542项目-一工区路基四工段）人社社保就业服务窗口达州市达川区石梯镇愉活社区村民委员会</v>
      </c>
      <c r="H139" s="2" t="str">
        <f>'[1]2025年已发货'!H:H</f>
        <v>杨勇</v>
      </c>
      <c r="I139" s="2">
        <f>'[1]2025年已发货'!I:I</f>
        <v>18398563998</v>
      </c>
      <c r="J139" s="2" t="str">
        <f>_xlfn._xlws.FILTER(辅助信息!D:D,辅助信息!G:G=G139)</f>
        <v>五冶达州国道542项目</v>
      </c>
    </row>
    <row r="140" hidden="1" spans="1:10">
      <c r="A140" s="2" t="str">
        <f>'[1]2025年已发货'!A:A</f>
        <v>建邦</v>
      </c>
      <c r="B140" s="2" t="str">
        <f>'[1]2025年已发货'!B:B</f>
        <v>螺纹钢</v>
      </c>
      <c r="C140" s="2" t="str">
        <f>'[1]2025年已发货'!C:C</f>
        <v>HRB400E Φ16 9m</v>
      </c>
      <c r="D140" s="2" t="str">
        <f>'[1]2025年已发货'!D:D</f>
        <v>吨</v>
      </c>
      <c r="E140" s="2">
        <f>'[1]2025年已发货'!E:E</f>
        <v>12</v>
      </c>
      <c r="F140" s="4">
        <f>'[1]2025年已发货'!F:F</f>
        <v>45664</v>
      </c>
      <c r="G140" s="2" t="str">
        <f>'[1]2025年已发货'!G:G</f>
        <v>（五冶达州国道542项目-一工区路基四工段）人社社保就业服务窗口达州市达川区石梯镇愉活社区村民委员会</v>
      </c>
      <c r="H140" s="2" t="str">
        <f>'[1]2025年已发货'!H:H</f>
        <v>杨勇</v>
      </c>
      <c r="I140" s="2">
        <f>'[1]2025年已发货'!I:I</f>
        <v>18398563998</v>
      </c>
      <c r="J140" s="2" t="str">
        <f>_xlfn._xlws.FILTER(辅助信息!D:D,辅助信息!G:G=G140)</f>
        <v>五冶达州国道542项目</v>
      </c>
    </row>
    <row r="141" hidden="1" spans="1:10">
      <c r="A141" s="2" t="str">
        <f>'[1]2025年已发货'!A:A</f>
        <v>建邦</v>
      </c>
      <c r="B141" s="2" t="str">
        <f>'[1]2025年已发货'!B:B</f>
        <v>螺纹钢</v>
      </c>
      <c r="C141" s="2" t="str">
        <f>'[1]2025年已发货'!C:C</f>
        <v>HRB400E Φ32 9m</v>
      </c>
      <c r="D141" s="2" t="str">
        <f>'[1]2025年已发货'!D:D</f>
        <v>吨</v>
      </c>
      <c r="E141" s="2">
        <f>'[1]2025年已发货'!E:E</f>
        <v>21</v>
      </c>
      <c r="F141" s="4">
        <f>'[1]2025年已发货'!F:F</f>
        <v>45664</v>
      </c>
      <c r="G141" s="2" t="str">
        <f>'[1]2025年已发货'!G:G</f>
        <v>（五冶达州国道542项目-一工区路基四工段）人社社保就业服务窗口达州市达川区石梯镇愉活社区村民委员会</v>
      </c>
      <c r="H141" s="2" t="str">
        <f>'[1]2025年已发货'!H:H</f>
        <v>杨勇</v>
      </c>
      <c r="I141" s="2">
        <f>'[1]2025年已发货'!I:I</f>
        <v>18398563998</v>
      </c>
      <c r="J141" s="2" t="str">
        <f>_xlfn._xlws.FILTER(辅助信息!D:D,辅助信息!G:G=G141)</f>
        <v>五冶达州国道542项目</v>
      </c>
    </row>
    <row r="142" hidden="1" spans="1:10">
      <c r="A142" s="2" t="str">
        <f>'[1]2025年已发货'!A:A</f>
        <v>建邦</v>
      </c>
      <c r="B142" s="2" t="str">
        <f>'[1]2025年已发货'!B:B</f>
        <v>螺纹钢</v>
      </c>
      <c r="C142" s="2" t="str">
        <f>'[1]2025年已发货'!C:C</f>
        <v>HRB400EΦ32*9m</v>
      </c>
      <c r="D142" s="2" t="str">
        <f>'[1]2025年已发货'!D:D</f>
        <v>吨</v>
      </c>
      <c r="E142" s="2">
        <f>'[1]2025年已发货'!E:E</f>
        <v>105</v>
      </c>
      <c r="F142" s="4">
        <f>'[1]2025年已发货'!F:F</f>
        <v>45664</v>
      </c>
      <c r="G142" s="2" t="str">
        <f>'[1]2025年已发货'!G:G</f>
        <v>（中核二二绵阳）四川省绵阳市平武县响岩镇甲方项目指定地点</v>
      </c>
      <c r="H142" s="2" t="str">
        <f>'[1]2025年已发货'!H:H</f>
        <v>王明胜</v>
      </c>
      <c r="I142" s="2" t="str">
        <f>'[1]2025年已发货'!I:I</f>
        <v>15528301097</v>
      </c>
      <c r="J142" s="2" vm="1" t="e">
        <f>_xlfn._xlws.FILTER(辅助信息!D:D,辅助信息!G:G=G142)</f>
        <v>#VALUE!</v>
      </c>
    </row>
    <row r="143" hidden="1" spans="1:10">
      <c r="A143" s="2" t="str">
        <f>'[1]2025年已发货'!A:A</f>
        <v>陕钢</v>
      </c>
      <c r="B143" s="2" t="str">
        <f>'[1]2025年已发货'!B:B</f>
        <v>螺纹钢</v>
      </c>
      <c r="C143" s="2" t="str">
        <f>'[1]2025年已发货'!C:C</f>
        <v>HRB400EΦ25*9m</v>
      </c>
      <c r="D143" s="2" t="str">
        <f>'[1]2025年已发货'!D:D</f>
        <v>吨</v>
      </c>
      <c r="E143" s="2">
        <f>'[1]2025年已发货'!E:E</f>
        <v>35</v>
      </c>
      <c r="F143" s="4">
        <f>'[1]2025年已发货'!F:F</f>
        <v>45664</v>
      </c>
      <c r="G143" s="2" t="str">
        <f>'[1]2025年已发货'!G:G</f>
        <v>（中核二二绵阳）四川省绵阳市平武县响岩镇甲方项目指定地点</v>
      </c>
      <c r="H143" s="2" t="str">
        <f>'[1]2025年已发货'!H:H</f>
        <v>王明胜</v>
      </c>
      <c r="I143" s="2" t="str">
        <f>'[1]2025年已发货'!I:I</f>
        <v>15528301097</v>
      </c>
      <c r="J143" s="2" vm="1" t="e">
        <f>_xlfn._xlws.FILTER(辅助信息!D:D,辅助信息!G:G=G143)</f>
        <v>#VALUE!</v>
      </c>
    </row>
    <row r="144" hidden="1" spans="1:10">
      <c r="A144" s="2" t="str">
        <f>'[1]2025年已发货'!A:A</f>
        <v>冷钢</v>
      </c>
      <c r="B144" s="2" t="str">
        <f>'[1]2025年已发货'!B:B</f>
        <v>螺纹钢</v>
      </c>
      <c r="C144" s="2" t="str">
        <f>'[1]2025年已发货'!C:C</f>
        <v>HRB400E Φ16 9m</v>
      </c>
      <c r="D144" s="2" t="str">
        <f>'[1]2025年已发货'!D:D</f>
        <v>吨</v>
      </c>
      <c r="E144" s="2">
        <f>'[1]2025年已发货'!E:E</f>
        <v>15</v>
      </c>
      <c r="F144" s="4">
        <f>'[1]2025年已发货'!F:F</f>
        <v>45664</v>
      </c>
      <c r="G144" s="2" t="str">
        <f>'[1]2025年已发货'!G:G</f>
        <v>（五冶达州国道542项目-二工区巴河特大桥工段-5号墩）四川省达州市达川区石梯镇固家村村民委员会</v>
      </c>
      <c r="H144" s="2" t="str">
        <f>'[1]2025年已发货'!H:H</f>
        <v>谭福中</v>
      </c>
      <c r="I144" s="2">
        <f>'[1]2025年已发货'!I:I</f>
        <v>15828538619</v>
      </c>
      <c r="J144" s="2" t="str">
        <f>_xlfn._xlws.FILTER(辅助信息!D:D,辅助信息!G:G=G144)</f>
        <v>五冶达州国道542项目</v>
      </c>
    </row>
    <row r="145" hidden="1" spans="1:10">
      <c r="A145" s="2" t="str">
        <f>'[1]2025年已发货'!A:A</f>
        <v>冷钢</v>
      </c>
      <c r="B145" s="2" t="str">
        <f>'[1]2025年已发货'!B:B</f>
        <v>螺纹钢</v>
      </c>
      <c r="C145" s="2" t="str">
        <f>'[1]2025年已发货'!C:C</f>
        <v>HRB400E Φ20 9m</v>
      </c>
      <c r="D145" s="2" t="str">
        <f>'[1]2025年已发货'!D:D</f>
        <v>吨</v>
      </c>
      <c r="E145" s="2">
        <f>'[1]2025年已发货'!E:E</f>
        <v>6</v>
      </c>
      <c r="F145" s="4">
        <f>'[1]2025年已发货'!F:F</f>
        <v>45664</v>
      </c>
      <c r="G145" s="2" t="str">
        <f>'[1]2025年已发货'!G:G</f>
        <v>（五冶达州国道542项目-二工区巴河特大桥工段-5号墩）四川省达州市达川区石梯镇固家村村民委员会</v>
      </c>
      <c r="H145" s="2" t="str">
        <f>'[1]2025年已发货'!H:H</f>
        <v>谭福中</v>
      </c>
      <c r="I145" s="2">
        <f>'[1]2025年已发货'!I:I</f>
        <v>15828538619</v>
      </c>
      <c r="J145" s="2" t="str">
        <f>_xlfn._xlws.FILTER(辅助信息!D:D,辅助信息!G:G=G145)</f>
        <v>五冶达州国道542项目</v>
      </c>
    </row>
    <row r="146" hidden="1" spans="1:10">
      <c r="A146" s="2" t="str">
        <f>'[1]2025年已发货'!A:A</f>
        <v>冷钢</v>
      </c>
      <c r="B146" s="2" t="str">
        <f>'[1]2025年已发货'!B:B</f>
        <v>螺纹钢</v>
      </c>
      <c r="C146" s="2" t="str">
        <f>'[1]2025年已发货'!C:C</f>
        <v>HRB400E Φ22 9m</v>
      </c>
      <c r="D146" s="2" t="str">
        <f>'[1]2025年已发货'!D:D</f>
        <v>吨</v>
      </c>
      <c r="E146" s="2">
        <f>'[1]2025年已发货'!E:E</f>
        <v>15</v>
      </c>
      <c r="F146" s="4">
        <f>'[1]2025年已发货'!F:F</f>
        <v>45664</v>
      </c>
      <c r="G146" s="2" t="str">
        <f>'[1]2025年已发货'!G:G</f>
        <v>（五冶达州国道542项目-二工区巴河特大桥工段-5号墩）四川省达州市达川区石梯镇固家村村民委员会</v>
      </c>
      <c r="H146" s="2" t="str">
        <f>'[1]2025年已发货'!H:H</f>
        <v>谭福中</v>
      </c>
      <c r="I146" s="2">
        <f>'[1]2025年已发货'!I:I</f>
        <v>15828538619</v>
      </c>
      <c r="J146" s="2" t="str">
        <f>_xlfn._xlws.FILTER(辅助信息!D:D,辅助信息!G:G=G146)</f>
        <v>五冶达州国道542项目</v>
      </c>
    </row>
    <row r="147" hidden="1" spans="1:10">
      <c r="A147" s="2" t="str">
        <f>'[1]2025年已发货'!A:A</f>
        <v>冷钢</v>
      </c>
      <c r="B147" s="2" t="str">
        <f>'[1]2025年已发货'!B:B</f>
        <v>螺纹钢</v>
      </c>
      <c r="C147" s="2" t="str">
        <f>'[1]2025年已发货'!C:C</f>
        <v>HRB400E Φ12 9m</v>
      </c>
      <c r="D147" s="2" t="str">
        <f>'[1]2025年已发货'!D:D</f>
        <v>吨</v>
      </c>
      <c r="E147" s="2">
        <f>'[1]2025年已发货'!E:E</f>
        <v>30</v>
      </c>
      <c r="F147" s="4">
        <f>'[1]2025年已发货'!F:F</f>
        <v>45664</v>
      </c>
      <c r="G147" s="2" t="str">
        <f>'[1]2025年已发货'!G:G</f>
        <v>（五冶达州国道542项目-一工区路基二工段）四川省达州市达川区石桥镇列宁街熊家营</v>
      </c>
      <c r="H147" s="2" t="str">
        <f>'[1]2025年已发货'!H:H</f>
        <v>黄纯益</v>
      </c>
      <c r="I147" s="2">
        <f>'[1]2025年已发货'!I:I</f>
        <v>13518257339</v>
      </c>
      <c r="J147" s="2" t="str">
        <f>_xlfn._xlws.FILTER(辅助信息!D:D,辅助信息!G:G=G147)</f>
        <v>五冶达州国道542项目</v>
      </c>
    </row>
    <row r="148" hidden="1" spans="1:10">
      <c r="A148" s="2" t="str">
        <f>'[1]2025年已发货'!A:A</f>
        <v>冷钢</v>
      </c>
      <c r="B148" s="2" t="str">
        <f>'[1]2025年已发货'!B:B</f>
        <v>螺纹钢</v>
      </c>
      <c r="C148" s="2" t="str">
        <f>'[1]2025年已发货'!C:C</f>
        <v>HRB400E Φ16 9m</v>
      </c>
      <c r="D148" s="2" t="str">
        <f>'[1]2025年已发货'!D:D</f>
        <v>吨</v>
      </c>
      <c r="E148" s="2">
        <f>'[1]2025年已发货'!E:E</f>
        <v>6</v>
      </c>
      <c r="F148" s="4">
        <f>'[1]2025年已发货'!F:F</f>
        <v>45664</v>
      </c>
      <c r="G148" s="2" t="str">
        <f>'[1]2025年已发货'!G:G</f>
        <v>（五冶达州国道542项目-一工区路基二工段）四川省达州市达川区石桥镇列宁街熊家营</v>
      </c>
      <c r="H148" s="2" t="str">
        <f>'[1]2025年已发货'!H:H</f>
        <v>黄纯益</v>
      </c>
      <c r="I148" s="2">
        <f>'[1]2025年已发货'!I:I</f>
        <v>13518257339</v>
      </c>
      <c r="J148" s="2" t="str">
        <f>_xlfn._xlws.FILTER(辅助信息!D:D,辅助信息!G:G=G148)</f>
        <v>五冶达州国道542项目</v>
      </c>
    </row>
    <row r="149" hidden="1" spans="1:10">
      <c r="A149" s="2" t="str">
        <f>'[1]2025年已发货'!A:A</f>
        <v>陕钢</v>
      </c>
      <c r="B149" s="2" t="str">
        <f>'[1]2025年已发货'!B:B</f>
        <v>螺纹钢</v>
      </c>
      <c r="C149" s="2" t="str">
        <f>'[1]2025年已发货'!C:C</f>
        <v>HRB400EФ16*12m</v>
      </c>
      <c r="D149" s="2" t="str">
        <f>'[1]2025年已发货'!D:D</f>
        <v>吨</v>
      </c>
      <c r="E149" s="2">
        <f>'[1]2025年已发货'!E:E</f>
        <v>25</v>
      </c>
      <c r="F149" s="4">
        <f>'[1]2025年已发货'!F:F</f>
        <v>45664</v>
      </c>
      <c r="G149" s="2" t="str">
        <f>'[1]2025年已发货'!G:G</f>
        <v>（中核中原-甘肃康略高速KLTJ1标项目）甘肃省陇南市康县长坝镇蒲家坝</v>
      </c>
      <c r="H149" s="2" t="str">
        <f>'[1]2025年已发货'!H:H</f>
        <v>张西语</v>
      </c>
      <c r="I149" s="2">
        <f>'[1]2025年已发货'!I:I</f>
        <v>17830361896</v>
      </c>
      <c r="J149" s="2" vm="1" t="e">
        <f>_xlfn._xlws.FILTER(辅助信息!D:D,辅助信息!G:G=G149)</f>
        <v>#VALUE!</v>
      </c>
    </row>
    <row r="150" hidden="1" spans="1:10">
      <c r="A150" s="2" t="str">
        <f>'[1]2025年已发货'!A:A</f>
        <v>陕钢</v>
      </c>
      <c r="B150" s="2" t="str">
        <f>'[1]2025年已发货'!B:B</f>
        <v>螺纹钢</v>
      </c>
      <c r="C150" s="2" t="str">
        <f>'[1]2025年已发货'!C:C</f>
        <v>HRB400EФ25*12m</v>
      </c>
      <c r="D150" s="2" t="str">
        <f>'[1]2025年已发货'!D:D</f>
        <v>吨</v>
      </c>
      <c r="E150" s="2">
        <f>'[1]2025年已发货'!E:E</f>
        <v>10</v>
      </c>
      <c r="F150" s="4">
        <f>'[1]2025年已发货'!F:F</f>
        <v>45664</v>
      </c>
      <c r="G150" s="2" t="str">
        <f>'[1]2025年已发货'!G:G</f>
        <v>（中核中原-甘肃康略高速KLTJ1标项目）甘肃省陇南市康县长坝镇蒲家坝</v>
      </c>
      <c r="H150" s="2" t="str">
        <f>'[1]2025年已发货'!H:H</f>
        <v>张西语</v>
      </c>
      <c r="I150" s="2">
        <f>'[1]2025年已发货'!I:I</f>
        <v>17830361896</v>
      </c>
      <c r="J150" s="2" vm="1" t="e">
        <f>_xlfn._xlws.FILTER(辅助信息!D:D,辅助信息!G:G=G150)</f>
        <v>#VALUE!</v>
      </c>
    </row>
    <row r="151" hidden="1" spans="1:10">
      <c r="A151" s="2" t="str">
        <f>'[1]2025年已发货'!A:A</f>
        <v>润耀</v>
      </c>
      <c r="B151" s="2" t="str">
        <f>'[1]2025年已发货'!B:B</f>
        <v>盘螺</v>
      </c>
      <c r="C151" s="2" t="str">
        <f>'[1]2025年已发货'!C:C</f>
        <v>HRB400EФ12</v>
      </c>
      <c r="D151" s="2" t="str">
        <f>'[1]2025年已发货'!D:D</f>
        <v>吨</v>
      </c>
      <c r="E151" s="2">
        <f>'[1]2025年已发货'!E:E</f>
        <v>70</v>
      </c>
      <c r="F151" s="4">
        <f>'[1]2025年已发货'!F:F</f>
        <v>45664</v>
      </c>
      <c r="G151" s="2" t="str">
        <f>'[1]2025年已发货'!G:G</f>
        <v>（中铁六局呼和公司康新高速TJ4-2标）四川省甘孜藏族自治州康定市新都桥镇东俄罗三村中建八局搅拌站旁</v>
      </c>
      <c r="H151" s="2" t="str">
        <f>'[1]2025年已发货'!H:H</f>
        <v>许文刚</v>
      </c>
      <c r="I151" s="2">
        <f>'[1]2025年已发货'!I:I</f>
        <v>15848808186</v>
      </c>
      <c r="J151" s="2" vm="1" t="e">
        <f>_xlfn._xlws.FILTER(辅助信息!D:D,辅助信息!G:G=G151)</f>
        <v>#VALUE!</v>
      </c>
    </row>
    <row r="152" hidden="1" spans="1:10">
      <c r="A152" s="2" t="str">
        <f>'[1]2025年已发货'!A:A</f>
        <v>达钢</v>
      </c>
      <c r="B152" s="2" t="str">
        <f>'[1]2025年已发货'!B:B</f>
        <v>螺纹钢</v>
      </c>
      <c r="C152" s="2" t="str">
        <f>'[1]2025年已发货'!C:C</f>
        <v>HRB400E Φ14 12m</v>
      </c>
      <c r="D152" s="2" t="str">
        <f>'[1]2025年已发货'!D:D</f>
        <v>吨</v>
      </c>
      <c r="E152" s="2">
        <f>'[1]2025年已发货'!E:E</f>
        <v>25</v>
      </c>
      <c r="F152" s="4">
        <f>'[1]2025年已发货'!F:F</f>
        <v>45665</v>
      </c>
      <c r="G152" s="2" t="str">
        <f>'[1]2025年已发货'!G:G</f>
        <v>（中铁建工-渝黔站房）重庆市彭水苗族土家族自治县汉葭街道岩坪彭水站前广场</v>
      </c>
      <c r="H152" s="2" t="str">
        <f>'[1]2025年已发货'!H:H</f>
        <v>贾尚垒</v>
      </c>
      <c r="I152" s="2">
        <f>'[1]2025年已发货'!I:I</f>
        <v>13155825161</v>
      </c>
      <c r="J152" s="2" vm="1" t="e">
        <f>_xlfn._xlws.FILTER(辅助信息!D:D,辅助信息!G:G=G152)</f>
        <v>#VALUE!</v>
      </c>
    </row>
    <row r="153" hidden="1" spans="1:10">
      <c r="A153" s="2" t="str">
        <f>'[1]2025年已发货'!A:A</f>
        <v>达钢</v>
      </c>
      <c r="B153" s="2" t="str">
        <f>'[1]2025年已发货'!B:B</f>
        <v>高线</v>
      </c>
      <c r="C153" s="2" t="str">
        <f>'[1]2025年已发货'!C:C</f>
        <v>HPB300Φ8</v>
      </c>
      <c r="D153" s="2" t="str">
        <f>'[1]2025年已发货'!D:D</f>
        <v>吨</v>
      </c>
      <c r="E153" s="2">
        <f>'[1]2025年已发货'!E:E</f>
        <v>15</v>
      </c>
      <c r="F153" s="4">
        <f>'[1]2025年已发货'!F:F</f>
        <v>45665</v>
      </c>
      <c r="G153" s="2" t="str">
        <f>'[1]2025年已发货'!G:G</f>
        <v>（中铁建工-渝黔站房）重庆市彭水苗族土家族自治县汉葭街道岩坪彭水站前广场</v>
      </c>
      <c r="H153" s="2" t="str">
        <f>'[1]2025年已发货'!H:H</f>
        <v>贾尚垒</v>
      </c>
      <c r="I153" s="2">
        <f>'[1]2025年已发货'!I:I</f>
        <v>13155825161</v>
      </c>
      <c r="J153" s="2" vm="1" t="e">
        <f>_xlfn._xlws.FILTER(辅助信息!D:D,辅助信息!G:G=G153)</f>
        <v>#VALUE!</v>
      </c>
    </row>
    <row r="154" hidden="1" spans="1:10">
      <c r="A154" s="2" t="str">
        <f>'[1]2025年已发货'!A:A</f>
        <v>达钢</v>
      </c>
      <c r="B154" s="2" t="str">
        <f>'[1]2025年已发货'!B:B</f>
        <v>盘螺</v>
      </c>
      <c r="C154" s="2" t="str">
        <f>'[1]2025年已发货'!C:C</f>
        <v>HRB400E Φ6</v>
      </c>
      <c r="D154" s="2" t="str">
        <f>'[1]2025年已发货'!D:D</f>
        <v>吨</v>
      </c>
      <c r="E154" s="2">
        <f>'[1]2025年已发货'!E:E</f>
        <v>35</v>
      </c>
      <c r="F154" s="4">
        <f>'[1]2025年已发货'!F:F</f>
        <v>45665</v>
      </c>
      <c r="G154" s="2" t="str">
        <f>'[1]2025年已发货'!G:G</f>
        <v>(五冶钢构医学科学产业园建设项目房建二部-三标（1-2）)四川省南充市顺庆区搬罾街道学府大道二段</v>
      </c>
      <c r="H154" s="2" t="str">
        <f>'[1]2025年已发货'!H:H</f>
        <v>安南</v>
      </c>
      <c r="I154" s="2">
        <f>'[1]2025年已发货'!I:I</f>
        <v>19950525030</v>
      </c>
      <c r="J154" s="2" t="str">
        <f>_xlfn._xlws.FILTER(辅助信息!D:D,辅助信息!G:G=G154)</f>
        <v>五冶钢构南充医学科学产业园建设项目</v>
      </c>
    </row>
    <row r="155" hidden="1" spans="1:10">
      <c r="A155" s="2" t="str">
        <f>'[1]2025年已发货'!A:A</f>
        <v>达钢</v>
      </c>
      <c r="B155" s="2" t="str">
        <f>'[1]2025年已发货'!B:B</f>
        <v>螺纹钢</v>
      </c>
      <c r="C155" s="2" t="str">
        <f>'[1]2025年已发货'!C:C</f>
        <v>HRB400E Φ12 9m</v>
      </c>
      <c r="D155" s="2" t="str">
        <f>'[1]2025年已发货'!D:D</f>
        <v>吨</v>
      </c>
      <c r="E155" s="2">
        <f>'[1]2025年已发货'!E:E</f>
        <v>35</v>
      </c>
      <c r="F155" s="4">
        <f>'[1]2025年已发货'!F:F</f>
        <v>45665</v>
      </c>
      <c r="G155" s="2" t="str">
        <f>'[1]2025年已发货'!G:G</f>
        <v>(五冶钢构医学科学产业园建设项目房建三部-一标（7-2）)四川省南充市顺庆区搬罾街道学府大道二段</v>
      </c>
      <c r="H155" s="2" t="str">
        <f>'[1]2025年已发货'!H:H</f>
        <v>郑林</v>
      </c>
      <c r="I155" s="2">
        <f>'[1]2025年已发货'!I:I</f>
        <v>18349955455</v>
      </c>
      <c r="J155" s="2" t="str">
        <f>_xlfn._xlws.FILTER(辅助信息!D:D,辅助信息!G:G=G155)</f>
        <v>五冶钢构南充医学科学产业园建设项目</v>
      </c>
    </row>
    <row r="156" hidden="1" spans="1:10">
      <c r="A156" s="2" t="str">
        <f>'[1]2025年已发货'!A:A</f>
        <v>达钢</v>
      </c>
      <c r="B156" s="2" t="str">
        <f>'[1]2025年已发货'!B:B</f>
        <v>螺纹钢</v>
      </c>
      <c r="C156" s="2" t="str">
        <f>'[1]2025年已发货'!C:C</f>
        <v>HRB400E Φ32 9m</v>
      </c>
      <c r="D156" s="2" t="str">
        <f>'[1]2025年已发货'!D:D</f>
        <v>吨</v>
      </c>
      <c r="E156" s="2">
        <f>'[1]2025年已发货'!E:E</f>
        <v>21</v>
      </c>
      <c r="F156" s="4">
        <f>'[1]2025年已发货'!F:F</f>
        <v>45665</v>
      </c>
      <c r="G156" s="2" t="str">
        <f>'[1]2025年已发货'!G:G</f>
        <v>（五冶达州国道542项目-三工区路基六工段）四川省达州市达川区赵固镇水文村</v>
      </c>
      <c r="H156" s="2" t="str">
        <f>'[1]2025年已发货'!H:H</f>
        <v>谭鹏程</v>
      </c>
      <c r="I156" s="2">
        <f>'[1]2025年已发货'!I:I</f>
        <v>18280895666</v>
      </c>
      <c r="J156" s="2" t="str">
        <f>_xlfn._xlws.FILTER(辅助信息!D:D,辅助信息!G:G=G156)</f>
        <v>五冶达州国道542项目</v>
      </c>
    </row>
    <row r="157" hidden="1" spans="1:10">
      <c r="A157" s="2" t="str">
        <f>'[1]2025年已发货'!A:A</f>
        <v>达钢</v>
      </c>
      <c r="B157" s="2" t="str">
        <f>'[1]2025年已发货'!B:B</f>
        <v>螺纹钢</v>
      </c>
      <c r="C157" s="2" t="str">
        <f>'[1]2025年已发货'!C:C</f>
        <v>HRB400E Φ12 9m</v>
      </c>
      <c r="D157" s="2" t="str">
        <f>'[1]2025年已发货'!D:D</f>
        <v>吨</v>
      </c>
      <c r="E157" s="2">
        <f>'[1]2025年已发货'!E:E</f>
        <v>15</v>
      </c>
      <c r="F157" s="4">
        <f>'[1]2025年已发货'!F:F</f>
        <v>45665</v>
      </c>
      <c r="G157" s="2" t="str">
        <f>'[1]2025年已发货'!G:G</f>
        <v>（五冶达州国道542项目-三工区桥梁3工段）四川省达州市达川区赵固镇水文村原村委会下300米</v>
      </c>
      <c r="H157" s="2" t="str">
        <f>'[1]2025年已发货'!H:H</f>
        <v>李代茂</v>
      </c>
      <c r="I157" s="2">
        <f>'[1]2025年已发货'!I:I</f>
        <v>18302833536</v>
      </c>
      <c r="J157" s="2" t="str">
        <f>_xlfn._xlws.FILTER(辅助信息!D:D,辅助信息!G:G=G157)</f>
        <v>五冶达州国道542项目</v>
      </c>
    </row>
    <row r="158" hidden="1" spans="1:10">
      <c r="A158" s="2" t="str">
        <f>'[1]2025年已发货'!A:A</f>
        <v>达钢</v>
      </c>
      <c r="B158" s="2" t="str">
        <f>'[1]2025年已发货'!B:B</f>
        <v>螺纹钢</v>
      </c>
      <c r="C158" s="2" t="str">
        <f>'[1]2025年已发货'!C:C</f>
        <v>HRB400E Φ32 9m</v>
      </c>
      <c r="D158" s="2" t="str">
        <f>'[1]2025年已发货'!D:D</f>
        <v>吨</v>
      </c>
      <c r="E158" s="2">
        <f>'[1]2025年已发货'!E:E</f>
        <v>6</v>
      </c>
      <c r="F158" s="4">
        <f>'[1]2025年已发货'!F:F</f>
        <v>45665</v>
      </c>
      <c r="G158" s="2" t="str">
        <f>'[1]2025年已发货'!G:G</f>
        <v>（五冶达州国道542项目-三工区桥梁3工段）四川省达州市达川区赵固镇水文村原村委会下300米</v>
      </c>
      <c r="H158" s="2" t="str">
        <f>'[1]2025年已发货'!H:H</f>
        <v>李代茂</v>
      </c>
      <c r="I158" s="2">
        <f>'[1]2025年已发货'!I:I</f>
        <v>18302833536</v>
      </c>
      <c r="J158" s="2" t="str">
        <f>_xlfn._xlws.FILTER(辅助信息!D:D,辅助信息!G:G=G158)</f>
        <v>五冶达州国道542项目</v>
      </c>
    </row>
    <row r="159" hidden="1" spans="1:10">
      <c r="A159" s="2" t="str">
        <f>'[1]2025年已发货'!A:A</f>
        <v>陕钢</v>
      </c>
      <c r="B159" s="2" t="str">
        <f>'[1]2025年已发货'!B:B</f>
        <v>盘螺</v>
      </c>
      <c r="C159" s="2" t="str">
        <f>'[1]2025年已发货'!C:C</f>
        <v>HRB400E Φ8</v>
      </c>
      <c r="D159" s="2" t="str">
        <f>'[1]2025年已发货'!D:D</f>
        <v>吨</v>
      </c>
      <c r="E159" s="2">
        <f>'[1]2025年已发货'!E:E</f>
        <v>25</v>
      </c>
      <c r="F159" s="4">
        <f>'[1]2025年已发货'!F:F</f>
        <v>45665</v>
      </c>
      <c r="G159" s="2" t="str">
        <f>'[1]2025年已发货'!G:G</f>
        <v>(五冶钢构医学科学产业园建设项目房建二部-三标（1-2）)四川省南充市顺庆区搬罾街道学府大道二段</v>
      </c>
      <c r="H159" s="2" t="str">
        <f>'[1]2025年已发货'!H:H</f>
        <v>安南</v>
      </c>
      <c r="I159" s="2">
        <f>'[1]2025年已发货'!I:I</f>
        <v>19950525030</v>
      </c>
      <c r="J159" s="2" t="str">
        <f>_xlfn._xlws.FILTER(辅助信息!D:D,辅助信息!G:G=G159)</f>
        <v>五冶钢构南充医学科学产业园建设项目</v>
      </c>
    </row>
    <row r="160" hidden="1" spans="1:10">
      <c r="A160" s="2" t="str">
        <f>'[1]2025年已发货'!A:A</f>
        <v>陕钢</v>
      </c>
      <c r="B160" s="2" t="str">
        <f>'[1]2025年已发货'!B:B</f>
        <v>盘螺</v>
      </c>
      <c r="C160" s="2" t="str">
        <f>'[1]2025年已发货'!C:C</f>
        <v>HRB400E Φ10</v>
      </c>
      <c r="D160" s="2" t="str">
        <f>'[1]2025年已发货'!D:D</f>
        <v>吨</v>
      </c>
      <c r="E160" s="2">
        <f>'[1]2025年已发货'!E:E</f>
        <v>10</v>
      </c>
      <c r="F160" s="4">
        <f>'[1]2025年已发货'!F:F</f>
        <v>45665</v>
      </c>
      <c r="G160" s="2" t="str">
        <f>'[1]2025年已发货'!G:G</f>
        <v>(五冶钢构医学科学产业园建设项目房建二部-三标（1-2）)四川省南充市顺庆区搬罾街道学府大道二段</v>
      </c>
      <c r="H160" s="2" t="str">
        <f>'[1]2025年已发货'!H:H</f>
        <v>安南</v>
      </c>
      <c r="I160" s="2">
        <f>'[1]2025年已发货'!I:I</f>
        <v>19950525030</v>
      </c>
      <c r="J160" s="2" t="str">
        <f>_xlfn._xlws.FILTER(辅助信息!D:D,辅助信息!G:G=G160)</f>
        <v>五冶钢构南充医学科学产业园建设项目</v>
      </c>
    </row>
    <row r="161" hidden="1" spans="1:10">
      <c r="A161" s="2" t="str">
        <f>'[1]2025年已发货'!A:A</f>
        <v>陕钢</v>
      </c>
      <c r="B161" s="2" t="str">
        <f>'[1]2025年已发货'!B:B</f>
        <v>高线</v>
      </c>
      <c r="C161" s="2" t="str">
        <f>'[1]2025年已发货'!C:C</f>
        <v>HPB300 Φ8</v>
      </c>
      <c r="D161" s="2" t="str">
        <f>'[1]2025年已发货'!D:D</f>
        <v>吨</v>
      </c>
      <c r="E161" s="2">
        <f>'[1]2025年已发货'!E:E</f>
        <v>2</v>
      </c>
      <c r="F161" s="4">
        <f>'[1]2025年已发货'!F:F</f>
        <v>45665</v>
      </c>
      <c r="G161" s="2" t="str">
        <f>'[1]2025年已发货'!G:G</f>
        <v>(五冶钢构医学科学产业园建设项目房建二部-六标)四川省南充市顺庆区搬罾街道学府大道二段</v>
      </c>
      <c r="H161" s="2" t="str">
        <f>'[1]2025年已发货'!H:H</f>
        <v>安南</v>
      </c>
      <c r="I161" s="2">
        <f>'[1]2025年已发货'!I:I</f>
        <v>19950525030</v>
      </c>
      <c r="J161" s="2" t="str">
        <f>_xlfn._xlws.FILTER(辅助信息!D:D,辅助信息!G:G=G161)</f>
        <v>五冶钢构南充医学科学产业园建设项目</v>
      </c>
    </row>
    <row r="162" hidden="1" spans="1:10">
      <c r="A162" s="2" t="str">
        <f>'[1]2025年已发货'!A:A</f>
        <v>陕钢</v>
      </c>
      <c r="B162" s="2" t="str">
        <f>'[1]2025年已发货'!B:B</f>
        <v>高线</v>
      </c>
      <c r="C162" s="2" t="str">
        <f>'[1]2025年已发货'!C:C</f>
        <v>HPB300 Φ12</v>
      </c>
      <c r="D162" s="2" t="str">
        <f>'[1]2025年已发货'!D:D</f>
        <v>吨</v>
      </c>
      <c r="E162" s="2">
        <f>'[1]2025年已发货'!E:E</f>
        <v>8</v>
      </c>
      <c r="F162" s="4">
        <f>'[1]2025年已发货'!F:F</f>
        <v>45665</v>
      </c>
      <c r="G162" s="2" t="str">
        <f>'[1]2025年已发货'!G:G</f>
        <v>(五冶钢构医学科学产业园建设项目房建二部-六标)四川省南充市顺庆区搬罾街道学府大道二段</v>
      </c>
      <c r="H162" s="2" t="str">
        <f>'[1]2025年已发货'!H:H</f>
        <v>安南</v>
      </c>
      <c r="I162" s="2">
        <f>'[1]2025年已发货'!I:I</f>
        <v>19950525030</v>
      </c>
      <c r="J162" s="2" t="str">
        <f>_xlfn._xlws.FILTER(辅助信息!D:D,辅助信息!G:G=G162)</f>
        <v>五冶钢构南充医学科学产业园建设项目</v>
      </c>
    </row>
    <row r="163" hidden="1" spans="1:10">
      <c r="A163" s="2" t="str">
        <f>'[1]2025年已发货'!A:A</f>
        <v>陕钢</v>
      </c>
      <c r="B163" s="2" t="str">
        <f>'[1]2025年已发货'!B:B</f>
        <v>盘螺</v>
      </c>
      <c r="C163" s="2" t="str">
        <f>'[1]2025年已发货'!C:C</f>
        <v>HRB400E Φ8</v>
      </c>
      <c r="D163" s="2" t="str">
        <f>'[1]2025年已发货'!D:D</f>
        <v>吨</v>
      </c>
      <c r="E163" s="2">
        <f>'[1]2025年已发货'!E:E</f>
        <v>2</v>
      </c>
      <c r="F163" s="4">
        <f>'[1]2025年已发货'!F:F</f>
        <v>45665</v>
      </c>
      <c r="G163" s="2" t="str">
        <f>'[1]2025年已发货'!G:G</f>
        <v>(五冶钢构医学科学产业园建设项目房建二部-六标)四川省南充市顺庆区搬罾街道学府大道二段</v>
      </c>
      <c r="H163" s="2" t="str">
        <f>'[1]2025年已发货'!H:H</f>
        <v>安南</v>
      </c>
      <c r="I163" s="2">
        <f>'[1]2025年已发货'!I:I</f>
        <v>19950525030</v>
      </c>
      <c r="J163" s="2" t="str">
        <f>_xlfn._xlws.FILTER(辅助信息!D:D,辅助信息!G:G=G163)</f>
        <v>五冶钢构南充医学科学产业园建设项目</v>
      </c>
    </row>
    <row r="164" hidden="1" spans="1:10">
      <c r="A164" s="2" t="str">
        <f>'[1]2025年已发货'!A:A</f>
        <v>陕钢</v>
      </c>
      <c r="B164" s="2" t="str">
        <f>'[1]2025年已发货'!B:B</f>
        <v>螺纹钢</v>
      </c>
      <c r="C164" s="2" t="str">
        <f>'[1]2025年已发货'!C:C</f>
        <v>HRB400E Φ12 9m</v>
      </c>
      <c r="D164" s="2" t="str">
        <f>'[1]2025年已发货'!D:D</f>
        <v>吨</v>
      </c>
      <c r="E164" s="2">
        <f>'[1]2025年已发货'!E:E</f>
        <v>20</v>
      </c>
      <c r="F164" s="4">
        <f>'[1]2025年已发货'!F:F</f>
        <v>45665</v>
      </c>
      <c r="G164" s="2" t="str">
        <f>'[1]2025年已发货'!G:G</f>
        <v>(五冶钢构医学科学产业园建设项目房建二部-六标)四川省南充市顺庆区搬罾街道学府大道二段</v>
      </c>
      <c r="H164" s="2" t="str">
        <f>'[1]2025年已发货'!H:H</f>
        <v>安南</v>
      </c>
      <c r="I164" s="2">
        <f>'[1]2025年已发货'!I:I</f>
        <v>19950525030</v>
      </c>
      <c r="J164" s="2" t="str">
        <f>_xlfn._xlws.FILTER(辅助信息!D:D,辅助信息!G:G=G164)</f>
        <v>五冶钢构南充医学科学产业园建设项目</v>
      </c>
    </row>
    <row r="165" hidden="1" spans="1:10">
      <c r="A165" s="2" t="str">
        <f>'[1]2025年已发货'!A:A</f>
        <v>陕钢</v>
      </c>
      <c r="B165" s="2" t="str">
        <f>'[1]2025年已发货'!B:B</f>
        <v>螺纹钢</v>
      </c>
      <c r="C165" s="2" t="str">
        <f>'[1]2025年已发货'!C:C</f>
        <v>HRB400E Φ16 9m</v>
      </c>
      <c r="D165" s="2" t="str">
        <f>'[1]2025年已发货'!D:D</f>
        <v>吨</v>
      </c>
      <c r="E165" s="2">
        <f>'[1]2025年已发货'!E:E</f>
        <v>3</v>
      </c>
      <c r="F165" s="4">
        <f>'[1]2025年已发货'!F:F</f>
        <v>45665</v>
      </c>
      <c r="G165" s="2" t="str">
        <f>'[1]2025年已发货'!G:G</f>
        <v>(五冶钢构医学科学产业园建设项目房建二部-六标)四川省南充市顺庆区搬罾街道学府大道二段</v>
      </c>
      <c r="H165" s="2" t="str">
        <f>'[1]2025年已发货'!H:H</f>
        <v>安南</v>
      </c>
      <c r="I165" s="2">
        <f>'[1]2025年已发货'!I:I</f>
        <v>19950525030</v>
      </c>
      <c r="J165" s="2" t="str">
        <f>_xlfn._xlws.FILTER(辅助信息!D:D,辅助信息!G:G=G165)</f>
        <v>五冶钢构南充医学科学产业园建设项目</v>
      </c>
    </row>
    <row r="166" hidden="1" spans="1:10">
      <c r="A166" s="2" t="str">
        <f>'[1]2025年已发货'!A:A</f>
        <v>陕钢</v>
      </c>
      <c r="B166" s="2" t="str">
        <f>'[1]2025年已发货'!B:B</f>
        <v>盘螺</v>
      </c>
      <c r="C166" s="2" t="str">
        <f>'[1]2025年已发货'!C:C</f>
        <v>HRB400E Φ8</v>
      </c>
      <c r="D166" s="2" t="str">
        <f>'[1]2025年已发货'!D:D</f>
        <v>吨</v>
      </c>
      <c r="E166" s="2">
        <f>'[1]2025年已发货'!E:E</f>
        <v>26</v>
      </c>
      <c r="F166" s="4">
        <f>'[1]2025年已发货'!F:F</f>
        <v>45665</v>
      </c>
      <c r="G166" s="2" t="str">
        <f>'[1]2025年已发货'!G:G</f>
        <v>（四川商建-射洪城乡一体化项目）遂宁市射洪市忠新幼儿园北侧约220米新溪小区</v>
      </c>
      <c r="H166" s="2" t="str">
        <f>'[1]2025年已发货'!H:H</f>
        <v>柏子刚</v>
      </c>
      <c r="I166" s="2">
        <f>'[1]2025年已发货'!I:I</f>
        <v>15692885305</v>
      </c>
      <c r="J166" s="2" t="str">
        <f>_xlfn._xlws.FILTER(辅助信息!D:D,辅助信息!G:G=G166)</f>
        <v>四川商建
射洪城乡一体化项目</v>
      </c>
    </row>
    <row r="167" hidden="1" spans="1:10">
      <c r="A167" s="2" t="str">
        <f>'[1]2025年已发货'!A:A</f>
        <v>陕钢</v>
      </c>
      <c r="B167" s="2" t="str">
        <f>'[1]2025年已发货'!B:B</f>
        <v>盘螺</v>
      </c>
      <c r="C167" s="2" t="str">
        <f>'[1]2025年已发货'!C:C</f>
        <v>HRB400E Φ10</v>
      </c>
      <c r="D167" s="2" t="str">
        <f>'[1]2025年已发货'!D:D</f>
        <v>吨</v>
      </c>
      <c r="E167" s="2">
        <f>'[1]2025年已发货'!E:E</f>
        <v>45</v>
      </c>
      <c r="F167" s="4">
        <f>'[1]2025年已发货'!F:F</f>
        <v>45665</v>
      </c>
      <c r="G167" s="2" t="str">
        <f>'[1]2025年已发货'!G:G</f>
        <v>（四川商建-射洪城乡一体化项目）遂宁市射洪市忠新幼儿园北侧约220米新溪小区</v>
      </c>
      <c r="H167" s="2" t="str">
        <f>'[1]2025年已发货'!H:H</f>
        <v>柏子刚</v>
      </c>
      <c r="I167" s="2">
        <f>'[1]2025年已发货'!I:I</f>
        <v>15692885305</v>
      </c>
      <c r="J167" s="2" t="str">
        <f>_xlfn._xlws.FILTER(辅助信息!D:D,辅助信息!G:G=G167)</f>
        <v>四川商建
射洪城乡一体化项目</v>
      </c>
    </row>
    <row r="168" hidden="1" spans="1:10">
      <c r="A168" s="2" t="str">
        <f>'[1]2025年已发货'!A:A</f>
        <v>陕钢</v>
      </c>
      <c r="B168" s="2" t="str">
        <f>'[1]2025年已发货'!B:B</f>
        <v>螺纹钢</v>
      </c>
      <c r="C168" s="2" t="str">
        <f>'[1]2025年已发货'!C:C</f>
        <v>HRB400EΦ25*12m</v>
      </c>
      <c r="D168" s="2" t="str">
        <f>'[1]2025年已发货'!D:D</f>
        <v>吨</v>
      </c>
      <c r="E168" s="2">
        <f>'[1]2025年已发货'!E:E</f>
        <v>35</v>
      </c>
      <c r="F168" s="4">
        <f>'[1]2025年已发货'!F:F</f>
        <v>45665</v>
      </c>
      <c r="G168" s="2" t="str">
        <f>'[1]2025年已发货'!G:G</f>
        <v>（中核二二绵阳）四川省绵阳市平武县响岩镇甲方项目指定地点</v>
      </c>
      <c r="H168" s="2" t="str">
        <f>'[1]2025年已发货'!H:H</f>
        <v>王明胜</v>
      </c>
      <c r="I168" s="2" t="str">
        <f>'[1]2025年已发货'!I:I</f>
        <v>15528301097</v>
      </c>
      <c r="J168" s="2" vm="1" t="e">
        <f>_xlfn._xlws.FILTER(辅助信息!D:D,辅助信息!G:G=G168)</f>
        <v>#VALUE!</v>
      </c>
    </row>
    <row r="169" hidden="1" spans="1:10">
      <c r="A169" s="2" t="str">
        <f>'[1]2025年已发货'!A:A</f>
        <v>晋邦</v>
      </c>
      <c r="B169" s="2" t="str">
        <f>'[1]2025年已发货'!B:B</f>
        <v>螺纹钢</v>
      </c>
      <c r="C169" s="2" t="str">
        <f>'[1]2025年已发货'!C:C</f>
        <v>HRB400E Φ16 9m</v>
      </c>
      <c r="D169" s="2" t="str">
        <f>'[1]2025年已发货'!D:D</f>
        <v>吨</v>
      </c>
      <c r="E169" s="2">
        <f>'[1]2025年已发货'!E:E</f>
        <v>21</v>
      </c>
      <c r="F169" s="4">
        <f>'[1]2025年已发货'!F:F</f>
        <v>45665</v>
      </c>
      <c r="G169" s="2" t="str">
        <f>'[1]2025年已发货'!G:G</f>
        <v>（四川商建-射洪城乡一体化项目）遂宁市射洪市忠新幼儿园北侧约220米新溪小区</v>
      </c>
      <c r="H169" s="2" t="str">
        <f>'[1]2025年已发货'!H:H</f>
        <v>柏子刚</v>
      </c>
      <c r="I169" s="2">
        <f>'[1]2025年已发货'!I:I</f>
        <v>15692885305</v>
      </c>
      <c r="J169" s="2" t="str">
        <f>_xlfn._xlws.FILTER(辅助信息!D:D,辅助信息!G:G=G169)</f>
        <v>四川商建
射洪城乡一体化项目</v>
      </c>
    </row>
    <row r="170" hidden="1" spans="1:10">
      <c r="A170" s="2" t="str">
        <f>'[1]2025年已发货'!A:A</f>
        <v>晋邦</v>
      </c>
      <c r="B170" s="2" t="str">
        <f>'[1]2025年已发货'!B:B</f>
        <v>螺纹钢</v>
      </c>
      <c r="C170" s="2" t="str">
        <f>'[1]2025年已发货'!C:C</f>
        <v>HRB400E Φ20 9m</v>
      </c>
      <c r="D170" s="2" t="str">
        <f>'[1]2025年已发货'!D:D</f>
        <v>吨</v>
      </c>
      <c r="E170" s="2">
        <f>'[1]2025年已发货'!E:E</f>
        <v>45</v>
      </c>
      <c r="F170" s="4">
        <f>'[1]2025年已发货'!F:F</f>
        <v>45665</v>
      </c>
      <c r="G170" s="2" t="str">
        <f>'[1]2025年已发货'!G:G</f>
        <v>（四川商建-射洪城乡一体化项目）遂宁市射洪市忠新幼儿园北侧约220米新溪小区</v>
      </c>
      <c r="H170" s="2" t="str">
        <f>'[1]2025年已发货'!H:H</f>
        <v>柏子刚</v>
      </c>
      <c r="I170" s="2">
        <f>'[1]2025年已发货'!I:I</f>
        <v>15692885305</v>
      </c>
      <c r="J170" s="2" t="str">
        <f>_xlfn._xlws.FILTER(辅助信息!D:D,辅助信息!G:G=G170)</f>
        <v>四川商建
射洪城乡一体化项目</v>
      </c>
    </row>
    <row r="171" hidden="1" spans="1:10">
      <c r="A171" s="2" t="str">
        <f>'[1]2025年已发货'!A:A</f>
        <v>陕钢</v>
      </c>
      <c r="B171" s="2" t="str">
        <f>'[1]2025年已发货'!B:B</f>
        <v>螺纹钢</v>
      </c>
      <c r="C171" s="2" t="str">
        <f>'[1]2025年已发货'!C:C</f>
        <v>HRB400E Φ12 12m</v>
      </c>
      <c r="D171" s="2" t="str">
        <f>'[1]2025年已发货'!D:D</f>
        <v>吨</v>
      </c>
      <c r="E171" s="2">
        <f>'[1]2025年已发货'!E:E</f>
        <v>35</v>
      </c>
      <c r="F171" s="4">
        <f>'[1]2025年已发货'!F:F</f>
        <v>45665</v>
      </c>
      <c r="G171" s="2" t="str">
        <f>'[1]2025年已发货'!G:G</f>
        <v>（中铁三局-铜资高速1标）四川省资阳市安岳县石羊镇猫坝村2#钢筋场</v>
      </c>
      <c r="H171" s="2" t="str">
        <f>'[1]2025年已发货'!H:H</f>
        <v>王雪</v>
      </c>
      <c r="I171" s="2">
        <f>'[1]2025年已发货'!I:I</f>
        <v>18729676589</v>
      </c>
      <c r="J171" s="2" vm="1" t="e">
        <f>_xlfn._xlws.FILTER(辅助信息!D:D,辅助信息!G:G=G171)</f>
        <v>#VALUE!</v>
      </c>
    </row>
    <row r="172" hidden="1" spans="1:10">
      <c r="A172" s="2" t="str">
        <f>'[1]2025年已发货'!A:A</f>
        <v>陕钢</v>
      </c>
      <c r="B172" s="2" t="str">
        <f>'[1]2025年已发货'!B:B</f>
        <v>螺纹钢</v>
      </c>
      <c r="C172" s="2" t="str">
        <f>'[1]2025年已发货'!C:C</f>
        <v>HRB400E Φ12 12m</v>
      </c>
      <c r="D172" s="2" t="str">
        <f>'[1]2025年已发货'!D:D</f>
        <v>吨</v>
      </c>
      <c r="E172" s="2">
        <f>'[1]2025年已发货'!E:E</f>
        <v>35</v>
      </c>
      <c r="F172" s="4">
        <f>'[1]2025年已发货'!F:F</f>
        <v>45665</v>
      </c>
      <c r="G172" s="2" t="str">
        <f>'[1]2025年已发货'!G:G</f>
        <v>(中铁九局-铜资高速3标)四川省资阳市安岳县天宝乡2#钢筋场</v>
      </c>
      <c r="H172" s="2" t="str">
        <f>'[1]2025年已发货'!H:H</f>
        <v>林启松</v>
      </c>
      <c r="I172" s="2">
        <f>'[1]2025年已发货'!I:I</f>
        <v>13688439855</v>
      </c>
      <c r="J172" s="2" vm="1" t="e">
        <f>_xlfn._xlws.FILTER(辅助信息!D:D,辅助信息!G:G=G172)</f>
        <v>#VALUE!</v>
      </c>
    </row>
    <row r="173" hidden="1" spans="1:10">
      <c r="A173" s="2" t="str">
        <f>'[1]2025年已发货'!A:A</f>
        <v>陕钢</v>
      </c>
      <c r="B173" s="2" t="str">
        <f>'[1]2025年已发货'!B:B</f>
        <v>高线</v>
      </c>
      <c r="C173" s="2" t="str">
        <f>'[1]2025年已发货'!C:C</f>
        <v>HPB300Φ12</v>
      </c>
      <c r="D173" s="2" t="str">
        <f>'[1]2025年已发货'!D:D</f>
        <v>吨</v>
      </c>
      <c r="E173" s="2">
        <f>'[1]2025年已发货'!E:E</f>
        <v>35</v>
      </c>
      <c r="F173" s="4">
        <f>'[1]2025年已发货'!F:F</f>
        <v>45665</v>
      </c>
      <c r="G173" s="2" t="str">
        <f>'[1]2025年已发货'!G:G</f>
        <v>（中铁三局成渝扩容ZCB3-1项目部）内江市胜利收费站红绿灯500米</v>
      </c>
      <c r="H173" s="2" t="str">
        <f>'[1]2025年已发货'!H:H</f>
        <v>王岩</v>
      </c>
      <c r="I173" s="2">
        <f>'[1]2025年已发货'!I:I</f>
        <v>17634813323</v>
      </c>
      <c r="J173" s="2" vm="1" t="e">
        <f>_xlfn._xlws.FILTER(辅助信息!D:D,辅助信息!G:G=G173)</f>
        <v>#VALUE!</v>
      </c>
    </row>
    <row r="174" hidden="1" spans="1:10">
      <c r="A174" s="2" t="str">
        <f>'[1]2025年已发货'!A:A</f>
        <v>陕钢</v>
      </c>
      <c r="B174" s="2" t="str">
        <f>'[1]2025年已发货'!B:B</f>
        <v>螺纹钢</v>
      </c>
      <c r="C174" s="2" t="str">
        <f>'[1]2025年已发货'!C:C</f>
        <v>HRB400E Φ16 9m</v>
      </c>
      <c r="D174" s="2" t="str">
        <f>'[1]2025年已发货'!D:D</f>
        <v>吨</v>
      </c>
      <c r="E174" s="2">
        <f>'[1]2025年已发货'!E:E</f>
        <v>35</v>
      </c>
      <c r="F174" s="4">
        <f>'[1]2025年已发货'!F:F</f>
        <v>45665</v>
      </c>
      <c r="G174" s="2" t="str">
        <f>'[1]2025年已发货'!G:G</f>
        <v>（中铁三局成渝扩容ZCB3-1项目部）内江市胜利收费站红绿灯500米</v>
      </c>
      <c r="H174" s="2" t="str">
        <f>'[1]2025年已发货'!H:H</f>
        <v>王岩</v>
      </c>
      <c r="I174" s="2">
        <f>'[1]2025年已发货'!I:I</f>
        <v>17634813323</v>
      </c>
      <c r="J174" s="2" vm="1" t="e">
        <f>_xlfn._xlws.FILTER(辅助信息!D:D,辅助信息!G:G=G174)</f>
        <v>#VALUE!</v>
      </c>
    </row>
    <row r="175" hidden="1" spans="1:10">
      <c r="A175" s="2" t="str">
        <f>'[1]2025年已发货'!A:A</f>
        <v>陕钢</v>
      </c>
      <c r="B175" s="2" t="str">
        <f>'[1]2025年已发货'!B:B</f>
        <v>螺纹钢</v>
      </c>
      <c r="C175" s="2" t="str">
        <f>'[1]2025年已发货'!C:C</f>
        <v>HRB400E Φ25 9m</v>
      </c>
      <c r="D175" s="2" t="str">
        <f>'[1]2025年已发货'!D:D</f>
        <v>吨</v>
      </c>
      <c r="E175" s="2">
        <f>'[1]2025年已发货'!E:E</f>
        <v>35</v>
      </c>
      <c r="F175" s="4">
        <f>'[1]2025年已发货'!F:F</f>
        <v>45665</v>
      </c>
      <c r="G175" s="2" t="str">
        <f>'[1]2025年已发货'!G:G</f>
        <v>（中铁三局成渝扩容ZCB3-1项目部）内江市胜利收费站红绿灯500米</v>
      </c>
      <c r="H175" s="2" t="str">
        <f>'[1]2025年已发货'!H:H</f>
        <v>王岩</v>
      </c>
      <c r="I175" s="2">
        <f>'[1]2025年已发货'!I:I</f>
        <v>17634813323</v>
      </c>
      <c r="J175" s="2" vm="1" t="e">
        <f>_xlfn._xlws.FILTER(辅助信息!D:D,辅助信息!G:G=G175)</f>
        <v>#VALUE!</v>
      </c>
    </row>
    <row r="176" hidden="1" spans="1:10">
      <c r="A176" s="2" t="str">
        <f>'[1]2025年已发货'!A:A</f>
        <v>陕钢</v>
      </c>
      <c r="B176" s="2" t="str">
        <f>'[1]2025年已发货'!B:B</f>
        <v>高线</v>
      </c>
      <c r="C176" s="2" t="str">
        <f>'[1]2025年已发货'!C:C</f>
        <v>HPB300Φ12</v>
      </c>
      <c r="D176" s="2" t="str">
        <f>'[1]2025年已发货'!D:D</f>
        <v>吨</v>
      </c>
      <c r="E176" s="2">
        <f>'[1]2025年已发货'!E:E</f>
        <v>35</v>
      </c>
      <c r="F176" s="4">
        <f>'[1]2025年已发货'!F:F</f>
        <v>45665</v>
      </c>
      <c r="G176" s="2" t="str">
        <f>'[1]2025年已发货'!G:G</f>
        <v>（中铁广州局-成渝扩容2标）成渝扩容项目ZCB3-2标2＃拌和站【雁江区联盟桥东北50米(资资路) 】</v>
      </c>
      <c r="H176" s="2" t="str">
        <f>'[1]2025年已发货'!H:H</f>
        <v>刘沛琦</v>
      </c>
      <c r="I176" s="2">
        <f>'[1]2025年已发货'!I:I</f>
        <v>18011784798</v>
      </c>
      <c r="J176" s="2" vm="1" t="e">
        <f>_xlfn._xlws.FILTER(辅助信息!D:D,辅助信息!G:G=G176)</f>
        <v>#VALUE!</v>
      </c>
    </row>
    <row r="177" hidden="1" spans="1:10">
      <c r="A177" s="2" t="str">
        <f>'[1]2025年已发货'!A:A</f>
        <v>陕钢</v>
      </c>
      <c r="B177" s="2" t="str">
        <f>'[1]2025年已发货'!B:B</f>
        <v>螺纹钢</v>
      </c>
      <c r="C177" s="2" t="str">
        <f>'[1]2025年已发货'!C:C</f>
        <v>HRB400E Φ12 9m</v>
      </c>
      <c r="D177" s="2" t="str">
        <f>'[1]2025年已发货'!D:D</f>
        <v>吨</v>
      </c>
      <c r="E177" s="2">
        <f>'[1]2025年已发货'!E:E</f>
        <v>35</v>
      </c>
      <c r="F177" s="4">
        <f>'[1]2025年已发货'!F:F</f>
        <v>45665</v>
      </c>
      <c r="G177" s="2" t="str">
        <f>'[1]2025年已发货'!G:G</f>
        <v>（中铁广州局-成渝扩容2标）成渝扩容项目ZCB3-2标2＃拌和站【雁江区联盟桥东北50米(资资路) 】</v>
      </c>
      <c r="H177" s="2" t="str">
        <f>'[1]2025年已发货'!H:H</f>
        <v>刘沛琦</v>
      </c>
      <c r="I177" s="2">
        <f>'[1]2025年已发货'!I:I</f>
        <v>18011784798</v>
      </c>
      <c r="J177" s="2" vm="1" t="e">
        <f>_xlfn._xlws.FILTER(辅助信息!D:D,辅助信息!G:G=G177)</f>
        <v>#VALUE!</v>
      </c>
    </row>
    <row r="178" hidden="1" spans="1:10">
      <c r="A178" s="2" t="str">
        <f>'[1]2025年已发货'!A:A</f>
        <v>陕钢</v>
      </c>
      <c r="B178" s="2" t="str">
        <f>'[1]2025年已发货'!B:B</f>
        <v>螺纹钢</v>
      </c>
      <c r="C178" s="2" t="str">
        <f>'[1]2025年已发货'!C:C</f>
        <v>HRB400E Φ16 9m</v>
      </c>
      <c r="D178" s="2" t="str">
        <f>'[1]2025年已发货'!D:D</f>
        <v>吨</v>
      </c>
      <c r="E178" s="2">
        <f>'[1]2025年已发货'!E:E</f>
        <v>35</v>
      </c>
      <c r="F178" s="4">
        <f>'[1]2025年已发货'!F:F</f>
        <v>45665</v>
      </c>
      <c r="G178" s="2" t="str">
        <f>'[1]2025年已发货'!G:G</f>
        <v>（中铁广州局-成渝扩容2标）成渝扩容项目ZCB3-2标2＃拌和站【雁江区联盟桥东北50米(资资路) 】</v>
      </c>
      <c r="H178" s="2" t="str">
        <f>'[1]2025年已发货'!H:H</f>
        <v>刘沛琦</v>
      </c>
      <c r="I178" s="2">
        <f>'[1]2025年已发货'!I:I</f>
        <v>18011784798</v>
      </c>
      <c r="J178" s="2" vm="1" t="e">
        <f>_xlfn._xlws.FILTER(辅助信息!D:D,辅助信息!G:G=G178)</f>
        <v>#VALUE!</v>
      </c>
    </row>
    <row r="179" hidden="1" spans="1:10">
      <c r="A179" s="2" t="str">
        <f>'[1]2025年已发货'!A:A</f>
        <v>陕钢</v>
      </c>
      <c r="B179" s="2" t="str">
        <f>'[1]2025年已发货'!B:B</f>
        <v>螺纹钢</v>
      </c>
      <c r="C179" s="2" t="str">
        <f>'[1]2025年已发货'!C:C</f>
        <v>HRB400E Φ25 9m</v>
      </c>
      <c r="D179" s="2" t="str">
        <f>'[1]2025年已发货'!D:D</f>
        <v>吨</v>
      </c>
      <c r="E179" s="2">
        <f>'[1]2025年已发货'!E:E</f>
        <v>35</v>
      </c>
      <c r="F179" s="4">
        <f>'[1]2025年已发货'!F:F</f>
        <v>45665</v>
      </c>
      <c r="G179" s="2" t="str">
        <f>'[1]2025年已发货'!G:G</f>
        <v>（中铁广州局-成渝扩容2标）成渝扩容项目ZCB3-2标2＃拌和站【雁江区联盟桥东北50米(资资路) 】</v>
      </c>
      <c r="H179" s="2" t="str">
        <f>'[1]2025年已发货'!H:H</f>
        <v>刘沛琦</v>
      </c>
      <c r="I179" s="2">
        <f>'[1]2025年已发货'!I:I</f>
        <v>18011784798</v>
      </c>
      <c r="J179" s="2" vm="1" t="e">
        <f>_xlfn._xlws.FILTER(辅助信息!D:D,辅助信息!G:G=G179)</f>
        <v>#VALUE!</v>
      </c>
    </row>
    <row r="180" hidden="1" spans="1:10">
      <c r="A180" s="2" t="str">
        <f>'[1]2025年已发货'!A:A</f>
        <v>陕钢</v>
      </c>
      <c r="B180" s="2" t="str">
        <f>'[1]2025年已发货'!B:B</f>
        <v>高线</v>
      </c>
      <c r="C180" s="2" t="str">
        <f>'[1]2025年已发货'!C:C</f>
        <v>HPB300Φ12</v>
      </c>
      <c r="D180" s="2" t="str">
        <f>'[1]2025年已发货'!D:D</f>
        <v>吨</v>
      </c>
      <c r="E180" s="2">
        <f>'[1]2025年已发货'!E:E</f>
        <v>30</v>
      </c>
      <c r="F180" s="4">
        <f>'[1]2025年已发货'!F:F</f>
        <v>45665</v>
      </c>
      <c r="G180" s="2" t="str">
        <f>'[1]2025年已发货'!G:G</f>
        <v>（中铁五局-成渝扩容3标）四川省资阳市雁江区伍隍镇铺子村雁江区X138</v>
      </c>
      <c r="H180" s="2" t="str">
        <f>'[1]2025年已发货'!H:H</f>
        <v>王健</v>
      </c>
      <c r="I180" s="2">
        <f>'[1]2025年已发货'!I:I</f>
        <v>17726168395</v>
      </c>
      <c r="J180" s="2" vm="1" t="e">
        <f>_xlfn._xlws.FILTER(辅助信息!D:D,辅助信息!G:G=G180)</f>
        <v>#VALUE!</v>
      </c>
    </row>
    <row r="181" hidden="1" spans="1:10">
      <c r="A181" s="2" t="str">
        <f>'[1]2025年已发货'!A:A</f>
        <v>陕钢</v>
      </c>
      <c r="B181" s="2" t="str">
        <f>'[1]2025年已发货'!B:B</f>
        <v>螺纹钢</v>
      </c>
      <c r="C181" s="2" t="str">
        <f>'[1]2025年已发货'!C:C</f>
        <v>HRB400E Φ25 9m</v>
      </c>
      <c r="D181" s="2" t="str">
        <f>'[1]2025年已发货'!D:D</f>
        <v>吨</v>
      </c>
      <c r="E181" s="2">
        <f>'[1]2025年已发货'!E:E</f>
        <v>20</v>
      </c>
      <c r="F181" s="4">
        <f>'[1]2025年已发货'!F:F</f>
        <v>45665</v>
      </c>
      <c r="G181" s="2" t="str">
        <f>'[1]2025年已发货'!G:G</f>
        <v>（中铁五局-成渝扩容3标）四川省资阳市雁江区伍隍镇铺子村雁江区X138</v>
      </c>
      <c r="H181" s="2" t="str">
        <f>'[1]2025年已发货'!H:H</f>
        <v>王健</v>
      </c>
      <c r="I181" s="2">
        <f>'[1]2025年已发货'!I:I</f>
        <v>17726168395</v>
      </c>
      <c r="J181" s="2" vm="1" t="e">
        <f>_xlfn._xlws.FILTER(辅助信息!D:D,辅助信息!G:G=G181)</f>
        <v>#VALUE!</v>
      </c>
    </row>
    <row r="182" hidden="1" spans="1:10">
      <c r="A182" s="2" t="str">
        <f>'[1]2025年已发货'!A:A</f>
        <v>陕钢</v>
      </c>
      <c r="B182" s="2" t="str">
        <f>'[1]2025年已发货'!B:B</f>
        <v>螺纹钢</v>
      </c>
      <c r="C182" s="2" t="str">
        <f>'[1]2025年已发货'!C:C</f>
        <v>HRB400E Φ25 12m</v>
      </c>
      <c r="D182" s="2" t="str">
        <f>'[1]2025年已发货'!D:D</f>
        <v>吨</v>
      </c>
      <c r="E182" s="2">
        <f>'[1]2025年已发货'!E:E</f>
        <v>20</v>
      </c>
      <c r="F182" s="4">
        <f>'[1]2025年已发货'!F:F</f>
        <v>45665</v>
      </c>
      <c r="G182" s="2" t="str">
        <f>'[1]2025年已发货'!G:G</f>
        <v>（中铁五局-成渝扩容3标）四川省资阳市雁江区伍隍镇铺子村雁江区X138</v>
      </c>
      <c r="H182" s="2" t="str">
        <f>'[1]2025年已发货'!H:H</f>
        <v>王健</v>
      </c>
      <c r="I182" s="2">
        <f>'[1]2025年已发货'!I:I</f>
        <v>17726168395</v>
      </c>
      <c r="J182" s="2" vm="1" t="e">
        <f>_xlfn._xlws.FILTER(辅助信息!D:D,辅助信息!G:G=G182)</f>
        <v>#VALUE!</v>
      </c>
    </row>
    <row r="183" hidden="1" spans="1:10">
      <c r="A183" s="2" t="str">
        <f>'[1]2025年已发货'!A:A</f>
        <v>陕钢</v>
      </c>
      <c r="B183" s="2" t="str">
        <f>'[1]2025年已发货'!B:B</f>
        <v>高线</v>
      </c>
      <c r="C183" s="2" t="str">
        <f>'[1]2025年已发货'!C:C</f>
        <v>HPB300Φ10</v>
      </c>
      <c r="D183" s="2" t="str">
        <f>'[1]2025年已发货'!D:D</f>
        <v>吨</v>
      </c>
      <c r="E183" s="2">
        <f>'[1]2025年已发货'!E:E</f>
        <v>35</v>
      </c>
      <c r="F183" s="4">
        <f>'[1]2025年已发货'!F:F</f>
        <v>45665</v>
      </c>
      <c r="G183" s="2" t="str">
        <f>'[1]2025年已发货'!G:G</f>
        <v>（中铁广州局-资乐高速5标）四川省乐山市井研县希望大道116号</v>
      </c>
      <c r="H183" s="2" t="str">
        <f>'[1]2025年已发货'!H:H</f>
        <v>廖俊杰</v>
      </c>
      <c r="I183" s="2">
        <f>'[1]2025年已发货'!I:I</f>
        <v>15775100965</v>
      </c>
      <c r="J183" s="2" vm="1" t="e">
        <f>_xlfn._xlws.FILTER(辅助信息!D:D,辅助信息!G:G=G183)</f>
        <v>#VALUE!</v>
      </c>
    </row>
    <row r="184" hidden="1" spans="1:10">
      <c r="A184" s="2" t="str">
        <f>'[1]2025年已发货'!A:A</f>
        <v>陕钢</v>
      </c>
      <c r="B184" s="2" t="str">
        <f>'[1]2025年已发货'!B:B</f>
        <v>螺纹钢</v>
      </c>
      <c r="C184" s="2" t="str">
        <f>'[1]2025年已发货'!C:C</f>
        <v>HRB400E Φ25 9m</v>
      </c>
      <c r="D184" s="2" t="str">
        <f>'[1]2025年已发货'!D:D</f>
        <v>吨</v>
      </c>
      <c r="E184" s="2">
        <f>'[1]2025年已发货'!E:E</f>
        <v>14</v>
      </c>
      <c r="F184" s="4">
        <f>'[1]2025年已发货'!F:F</f>
        <v>45665</v>
      </c>
      <c r="G184" s="2" t="str">
        <f>'[1]2025年已发货'!G:G</f>
        <v>（中铁北京局-资乐高速6标）四川省乐山市市中区土主镇资乐高速TJ6标项目试验室</v>
      </c>
      <c r="H184" s="2" t="str">
        <f>'[1]2025年已发货'!H:H</f>
        <v>孟若禺</v>
      </c>
      <c r="I184" s="2">
        <f>'[1]2025年已发货'!I:I</f>
        <v>13753975633</v>
      </c>
      <c r="J184" s="2" vm="1" t="e">
        <f>_xlfn._xlws.FILTER(辅助信息!D:D,辅助信息!G:G=G184)</f>
        <v>#VALUE!</v>
      </c>
    </row>
    <row r="185" hidden="1" spans="1:10">
      <c r="A185" s="2" t="str">
        <f>'[1]2025年已发货'!A:A</f>
        <v>陕钢</v>
      </c>
      <c r="B185" s="2" t="str">
        <f>'[1]2025年已发货'!B:B</f>
        <v>螺纹钢</v>
      </c>
      <c r="C185" s="2" t="str">
        <f>'[1]2025年已发货'!C:C</f>
        <v>HRB400E Φ16 9m</v>
      </c>
      <c r="D185" s="2" t="str">
        <f>'[1]2025年已发货'!D:D</f>
        <v>吨</v>
      </c>
      <c r="E185" s="2">
        <f>'[1]2025年已发货'!E:E</f>
        <v>23</v>
      </c>
      <c r="F185" s="4">
        <f>'[1]2025年已发货'!F:F</f>
        <v>45665</v>
      </c>
      <c r="G185" s="2" t="str">
        <f>'[1]2025年已发货'!G:G</f>
        <v>（中铁北京局-资乐高速6标）四川省乐山市市中区土主镇资乐高速TJ6标项目试验室</v>
      </c>
      <c r="H185" s="2" t="str">
        <f>'[1]2025年已发货'!H:H</f>
        <v>孟若禺</v>
      </c>
      <c r="I185" s="2">
        <f>'[1]2025年已发货'!I:I</f>
        <v>13753975633</v>
      </c>
      <c r="J185" s="2" vm="1" t="e">
        <f>_xlfn._xlws.FILTER(辅助信息!D:D,辅助信息!G:G=G185)</f>
        <v>#VALUE!</v>
      </c>
    </row>
    <row r="186" hidden="1" spans="1:10">
      <c r="A186" s="2" t="str">
        <f>'[1]2025年已发货'!A:A</f>
        <v>陕钢</v>
      </c>
      <c r="B186" s="2" t="str">
        <f>'[1]2025年已发货'!B:B</f>
        <v>螺纹钢</v>
      </c>
      <c r="C186" s="2" t="str">
        <f>'[1]2025年已发货'!C:C</f>
        <v>HRB400E Φ12 9m</v>
      </c>
      <c r="D186" s="2" t="str">
        <f>'[1]2025年已发货'!D:D</f>
        <v>吨</v>
      </c>
      <c r="E186" s="2">
        <f>'[1]2025年已发货'!E:E</f>
        <v>22</v>
      </c>
      <c r="F186" s="4">
        <f>'[1]2025年已发货'!F:F</f>
        <v>45665</v>
      </c>
      <c r="G186" s="2" t="str">
        <f>'[1]2025年已发货'!G:G</f>
        <v>（五局乐山机场项目）四川省乐山市五通桥区</v>
      </c>
      <c r="H186" s="2" t="str">
        <f>'[1]2025年已发货'!H:H</f>
        <v>贺银</v>
      </c>
      <c r="I186" s="2">
        <f>'[1]2025年已发货'!I:I</f>
        <v>18844162555</v>
      </c>
      <c r="J186" s="2" vm="1" t="e">
        <f>_xlfn._xlws.FILTER(辅助信息!D:D,辅助信息!G:G=G186)</f>
        <v>#VALUE!</v>
      </c>
    </row>
    <row r="187" hidden="1" spans="1:10">
      <c r="A187" s="2" t="str">
        <f>'[1]2025年已发货'!A:A</f>
        <v>陕钢</v>
      </c>
      <c r="B187" s="2" t="str">
        <f>'[1]2025年已发货'!B:B</f>
        <v>螺纹钢</v>
      </c>
      <c r="C187" s="2" t="str">
        <f>'[1]2025年已发货'!C:C</f>
        <v>HRB400E Φ16 9m</v>
      </c>
      <c r="D187" s="2" t="str">
        <f>'[1]2025年已发货'!D:D</f>
        <v>吨</v>
      </c>
      <c r="E187" s="2">
        <f>'[1]2025年已发货'!E:E</f>
        <v>6</v>
      </c>
      <c r="F187" s="4">
        <f>'[1]2025年已发货'!F:F</f>
        <v>45665</v>
      </c>
      <c r="G187" s="2" t="str">
        <f>'[1]2025年已发货'!G:G</f>
        <v>（五局乐山机场项目）四川省乐山市五通桥区</v>
      </c>
      <c r="H187" s="2" t="str">
        <f>'[1]2025年已发货'!H:H</f>
        <v>贺银</v>
      </c>
      <c r="I187" s="2">
        <f>'[1]2025年已发货'!I:I</f>
        <v>18844162555</v>
      </c>
      <c r="J187" s="2" vm="1" t="e">
        <f>_xlfn._xlws.FILTER(辅助信息!D:D,辅助信息!G:G=G187)</f>
        <v>#VALUE!</v>
      </c>
    </row>
    <row r="188" hidden="1" spans="1:10">
      <c r="A188" s="2" t="str">
        <f>'[1]2025年已发货'!A:A</f>
        <v>陕钢</v>
      </c>
      <c r="B188" s="2" t="str">
        <f>'[1]2025年已发货'!B:B</f>
        <v>高线</v>
      </c>
      <c r="C188" s="2" t="str">
        <f>'[1]2025年已发货'!C:C</f>
        <v>HPB300Φ8</v>
      </c>
      <c r="D188" s="2" t="str">
        <f>'[1]2025年已发货'!D:D</f>
        <v>吨</v>
      </c>
      <c r="E188" s="2">
        <f>'[1]2025年已发货'!E:E</f>
        <v>8</v>
      </c>
      <c r="F188" s="4">
        <f>'[1]2025年已发货'!F:F</f>
        <v>45665</v>
      </c>
      <c r="G188" s="2" t="str">
        <f>'[1]2025年已发货'!G:G</f>
        <v>（五局乐山机场项目）四川省乐山市五通桥区</v>
      </c>
      <c r="H188" s="2" t="str">
        <f>'[1]2025年已发货'!H:H</f>
        <v>贺银</v>
      </c>
      <c r="I188" s="2">
        <f>'[1]2025年已发货'!I:I</f>
        <v>18844162555</v>
      </c>
      <c r="J188" s="2" vm="1" t="e">
        <f>_xlfn._xlws.FILTER(辅助信息!D:D,辅助信息!G:G=G188)</f>
        <v>#VALUE!</v>
      </c>
    </row>
    <row r="189" hidden="1" spans="1:10">
      <c r="A189" s="2" t="str">
        <f>'[1]2025年已发货'!A:A</f>
        <v>润耀</v>
      </c>
      <c r="B189" s="2" t="str">
        <f>'[1]2025年已发货'!B:B</f>
        <v>螺纹钢</v>
      </c>
      <c r="C189" s="2" t="str">
        <f>'[1]2025年已发货'!C:C</f>
        <v>HRB400E Φ20 9m</v>
      </c>
      <c r="D189" s="2" t="str">
        <f>'[1]2025年已发货'!D:D</f>
        <v>吨</v>
      </c>
      <c r="E189" s="2">
        <f>'[1]2025年已发货'!E:E</f>
        <v>20</v>
      </c>
      <c r="F189" s="4">
        <f>'[1]2025年已发货'!F:F</f>
        <v>45665</v>
      </c>
      <c r="G189" s="2" t="str">
        <f>'[1]2025年已发货'!G:G</f>
        <v>（中铁三局成渝扩容ZCB3-1项目部）内江市胜利收费站红绿灯500米</v>
      </c>
      <c r="H189" s="2" t="str">
        <f>'[1]2025年已发货'!H:H</f>
        <v>王岩</v>
      </c>
      <c r="I189" s="2">
        <f>'[1]2025年已发货'!I:I</f>
        <v>17634813323</v>
      </c>
      <c r="J189" s="2" vm="1" t="e">
        <f>_xlfn._xlws.FILTER(辅助信息!D:D,辅助信息!G:G=G189)</f>
        <v>#VALUE!</v>
      </c>
    </row>
    <row r="190" hidden="1" spans="1:10">
      <c r="A190" s="2" t="str">
        <f>'[1]2025年已发货'!A:A</f>
        <v>润耀</v>
      </c>
      <c r="B190" s="2" t="str">
        <f>'[1]2025年已发货'!B:B</f>
        <v>螺纹钢</v>
      </c>
      <c r="C190" s="2" t="str">
        <f>'[1]2025年已发货'!C:C</f>
        <v>HRB400E Φ14 9m</v>
      </c>
      <c r="D190" s="2" t="str">
        <f>'[1]2025年已发货'!D:D</f>
        <v>吨</v>
      </c>
      <c r="E190" s="2">
        <f>'[1]2025年已发货'!E:E</f>
        <v>15</v>
      </c>
      <c r="F190" s="4">
        <f>'[1]2025年已发货'!F:F</f>
        <v>45665</v>
      </c>
      <c r="G190" s="2" t="str">
        <f>'[1]2025年已发货'!G:G</f>
        <v>（中铁三局成渝扩容ZCB3-1项目部）内江市胜利收费站红绿灯500米</v>
      </c>
      <c r="H190" s="2" t="str">
        <f>'[1]2025年已发货'!H:H</f>
        <v>王岩</v>
      </c>
      <c r="I190" s="2">
        <f>'[1]2025年已发货'!I:I</f>
        <v>17634813323</v>
      </c>
      <c r="J190" s="2" vm="1" t="e">
        <f>_xlfn._xlws.FILTER(辅助信息!D:D,辅助信息!G:G=G190)</f>
        <v>#VALUE!</v>
      </c>
    </row>
    <row r="191" hidden="1" spans="1:10">
      <c r="A191" s="2" t="str">
        <f>'[1]2025年已发货'!A:A</f>
        <v>润耀</v>
      </c>
      <c r="B191" s="2" t="str">
        <f>'[1]2025年已发货'!B:B</f>
        <v>盘螺</v>
      </c>
      <c r="C191" s="2" t="str">
        <f>'[1]2025年已发货'!C:C</f>
        <v>HRB400E Φ10</v>
      </c>
      <c r="D191" s="2" t="str">
        <f>'[1]2025年已发货'!D:D</f>
        <v>吨</v>
      </c>
      <c r="E191" s="2">
        <f>'[1]2025年已发货'!E:E</f>
        <v>35</v>
      </c>
      <c r="F191" s="4">
        <f>'[1]2025年已发货'!F:F</f>
        <v>45665</v>
      </c>
      <c r="G191" s="2" t="str">
        <f>'[1]2025年已发货'!G:G</f>
        <v>（中铁三局成渝扩容ZCB3-1项目部）内江市胜利收费站红绿灯500米</v>
      </c>
      <c r="H191" s="2" t="str">
        <f>'[1]2025年已发货'!H:H</f>
        <v>王岩</v>
      </c>
      <c r="I191" s="2">
        <f>'[1]2025年已发货'!I:I</f>
        <v>17634813323</v>
      </c>
      <c r="J191" s="2" vm="1" t="e">
        <f>_xlfn._xlws.FILTER(辅助信息!D:D,辅助信息!G:G=G191)</f>
        <v>#VALUE!</v>
      </c>
    </row>
    <row r="192" hidden="1" spans="1:10">
      <c r="A192" s="2" t="str">
        <f>'[1]2025年已发货'!A:A</f>
        <v>润耀</v>
      </c>
      <c r="B192" s="2" t="str">
        <f>'[1]2025年已发货'!B:B</f>
        <v>盘螺</v>
      </c>
      <c r="C192" s="2" t="str">
        <f>'[1]2025年已发货'!C:C</f>
        <v>HRB400E Φ12</v>
      </c>
      <c r="D192" s="2" t="str">
        <f>'[1]2025年已发货'!D:D</f>
        <v>吨</v>
      </c>
      <c r="E192" s="2">
        <f>'[1]2025年已发货'!E:E</f>
        <v>35</v>
      </c>
      <c r="F192" s="4">
        <f>'[1]2025年已发货'!F:F</f>
        <v>45665</v>
      </c>
      <c r="G192" s="2" t="str">
        <f>'[1]2025年已发货'!G:G</f>
        <v>（中铁广州局-资乐高速5标）四川省乐山市井研县希望大道116号</v>
      </c>
      <c r="H192" s="2" t="str">
        <f>'[1]2025年已发货'!H:H</f>
        <v>廖俊杰</v>
      </c>
      <c r="I192" s="2">
        <f>'[1]2025年已发货'!I:I</f>
        <v>15775100965</v>
      </c>
      <c r="J192" s="2" vm="1" t="e">
        <f>_xlfn._xlws.FILTER(辅助信息!D:D,辅助信息!G:G=G192)</f>
        <v>#VALUE!</v>
      </c>
    </row>
    <row r="193" hidden="1" spans="1:10">
      <c r="A193" s="2" t="str">
        <f>'[1]2025年已发货'!A:A</f>
        <v>陕钢</v>
      </c>
      <c r="B193" s="2" t="str">
        <f>'[1]2025年已发货'!B:B</f>
        <v>螺纹钢</v>
      </c>
      <c r="C193" s="2" t="str">
        <f>'[1]2025年已发货'!C:C</f>
        <v>HRB400E Φ16×9米</v>
      </c>
      <c r="D193" s="2" t="str">
        <f>'[1]2025年已发货'!D:D</f>
        <v>吨</v>
      </c>
      <c r="E193" s="2">
        <f>'[1]2025年已发货'!E:E</f>
        <v>12.02</v>
      </c>
      <c r="F193" s="4">
        <f>'[1]2025年已发货'!F:F</f>
        <v>45666</v>
      </c>
      <c r="G193" s="2" t="str">
        <f>'[1]2025年已发货'!G:G</f>
        <v>自永4标一局四公司（四川省内江市隆昌市金鹅街道自永4标一局四公司钢筋棚）</v>
      </c>
      <c r="H193" s="2" t="str">
        <f>'[1]2025年已发货'!H:H</f>
        <v>郝优</v>
      </c>
      <c r="I193" s="2">
        <f>'[1]2025年已发货'!I:I</f>
        <v>13891371707</v>
      </c>
      <c r="J193" s="2" vm="1" t="e">
        <f>_xlfn._xlws.FILTER(辅助信息!D:D,辅助信息!G:G=G193)</f>
        <v>#VALUE!</v>
      </c>
    </row>
    <row r="194" hidden="1" spans="1:10">
      <c r="A194" s="2" t="str">
        <f>'[1]2025年已发货'!A:A</f>
        <v>陕钢</v>
      </c>
      <c r="B194" s="2" t="str">
        <f>'[1]2025年已发货'!B:B</f>
        <v>螺纹钢</v>
      </c>
      <c r="C194" s="2" t="str">
        <f>'[1]2025年已发货'!C:C</f>
        <v>HRB400E Φ12×9米</v>
      </c>
      <c r="D194" s="2" t="str">
        <f>'[1]2025年已发货'!D:D</f>
        <v>吨</v>
      </c>
      <c r="E194" s="2">
        <f>'[1]2025年已发货'!E:E</f>
        <v>20.89</v>
      </c>
      <c r="F194" s="4">
        <f>'[1]2025年已发货'!F:F</f>
        <v>45666</v>
      </c>
      <c r="G194" s="2" t="str">
        <f>'[1]2025年已发货'!G:G</f>
        <v>自永4标一局四公司（四川省内江市隆昌市金鹅街道自永4标一局四公司钢筋棚）</v>
      </c>
      <c r="H194" s="2" t="str">
        <f>'[1]2025年已发货'!H:H</f>
        <v>郝优</v>
      </c>
      <c r="I194" s="2">
        <f>'[1]2025年已发货'!I:I</f>
        <v>13891371707</v>
      </c>
      <c r="J194" s="2" vm="1" t="e">
        <f>_xlfn._xlws.FILTER(辅助信息!D:D,辅助信息!G:G=G194)</f>
        <v>#VALUE!</v>
      </c>
    </row>
    <row r="195" hidden="1" spans="1:10">
      <c r="A195" s="2" t="str">
        <f>'[1]2025年已发货'!A:A</f>
        <v>陕钢</v>
      </c>
      <c r="B195" s="2" t="str">
        <f>'[1]2025年已发货'!B:B</f>
        <v>高线 </v>
      </c>
      <c r="C195" s="2" t="str">
        <f>'[1]2025年已发货'!C:C</f>
        <v>HPB300 Φ6</v>
      </c>
      <c r="D195" s="2" t="str">
        <f>'[1]2025年已发货'!D:D</f>
        <v>吨</v>
      </c>
      <c r="E195" s="2">
        <f>'[1]2025年已发货'!E:E</f>
        <v>4.5</v>
      </c>
      <c r="F195" s="4">
        <f>'[1]2025年已发货'!F:F</f>
        <v>45666</v>
      </c>
      <c r="G195" s="2" t="str">
        <f>'[1]2025年已发货'!G:G</f>
        <v>自永4标一局四公司（四川省内江市隆昌市金鹅街道自永4标一局四公司钢筋棚）</v>
      </c>
      <c r="H195" s="2" t="str">
        <f>'[1]2025年已发货'!H:H</f>
        <v>郝优</v>
      </c>
      <c r="I195" s="2">
        <f>'[1]2025年已发货'!I:I</f>
        <v>13891371707</v>
      </c>
      <c r="J195" s="2" vm="1" t="e">
        <f>_xlfn._xlws.FILTER(辅助信息!D:D,辅助信息!G:G=G195)</f>
        <v>#VALUE!</v>
      </c>
    </row>
    <row r="196" hidden="1" spans="1:10">
      <c r="A196" s="2" t="str">
        <f>'[1]2025年已发货'!A:A</f>
        <v>润耀</v>
      </c>
      <c r="B196" s="2" t="str">
        <f>'[1]2025年已发货'!B:B</f>
        <v>螺纹钢 </v>
      </c>
      <c r="C196" s="2" t="str">
        <f>'[1]2025年已发货'!C:C</f>
        <v>HRB400E Φ25×9米</v>
      </c>
      <c r="D196" s="2" t="str">
        <f>'[1]2025年已发货'!D:D</f>
        <v>吨</v>
      </c>
      <c r="E196" s="2">
        <f>'[1]2025年已发货'!E:E</f>
        <v>35</v>
      </c>
      <c r="F196" s="4">
        <f>'[1]2025年已发货'!F:F</f>
        <v>45666</v>
      </c>
      <c r="G196" s="2" t="str">
        <f>'[1]2025年已发货'!G:G</f>
        <v>自永4标一局四公司（四川省内江市隆昌市金鹅街道自永4标一局四公司钢筋棚）</v>
      </c>
      <c r="H196" s="2" t="str">
        <f>'[1]2025年已发货'!H:H</f>
        <v>郝优</v>
      </c>
      <c r="I196" s="2">
        <f>'[1]2025年已发货'!I:I</f>
        <v>13891371707</v>
      </c>
      <c r="J196" s="2" vm="1" t="e">
        <f>_xlfn._xlws.FILTER(辅助信息!D:D,辅助信息!G:G=G196)</f>
        <v>#VALUE!</v>
      </c>
    </row>
    <row r="197" hidden="1" spans="1:10">
      <c r="A197" s="2" t="str">
        <f>'[1]2025年已发货'!A:A</f>
        <v>润耀</v>
      </c>
      <c r="B197" s="2" t="str">
        <f>'[1]2025年已发货'!B:B</f>
        <v>盘螺</v>
      </c>
      <c r="C197" s="2" t="str">
        <f>'[1]2025年已发货'!C:C</f>
        <v>HRB400EΦ8</v>
      </c>
      <c r="D197" s="2" t="str">
        <f>'[1]2025年已发货'!D:D</f>
        <v>吨</v>
      </c>
      <c r="E197" s="2">
        <f>'[1]2025年已发货'!E:E</f>
        <v>7.5</v>
      </c>
      <c r="F197" s="4">
        <f>'[1]2025年已发货'!F:F</f>
        <v>45666</v>
      </c>
      <c r="G197" s="2" t="str">
        <f>'[1]2025年已发货'!G:G</f>
        <v>（成铁西物-成都北车辆段项目）四川省成都市新都区泰兴镇成都北车辆段项目（司机拍摄签收小票时需设置时间及地点水印）</v>
      </c>
      <c r="H197" s="2" t="str">
        <f>'[1]2025年已发货'!H:H</f>
        <v>黄永福</v>
      </c>
      <c r="I197" s="2" t="str">
        <f>'[1]2025年已发货'!I:I</f>
        <v>15982823571</v>
      </c>
      <c r="J197" s="2" vm="1" t="e">
        <f>_xlfn._xlws.FILTER(辅助信息!D:D,辅助信息!G:G=G197)</f>
        <v>#VALUE!</v>
      </c>
    </row>
    <row r="198" hidden="1" spans="1:10">
      <c r="A198" s="2" t="str">
        <f>'[1]2025年已发货'!A:A</f>
        <v>润耀</v>
      </c>
      <c r="B198" s="2" t="str">
        <f>'[1]2025年已发货'!B:B</f>
        <v>盘螺</v>
      </c>
      <c r="C198" s="2" t="str">
        <f>'[1]2025年已发货'!C:C</f>
        <v>HRB400EΦ10</v>
      </c>
      <c r="D198" s="2" t="str">
        <f>'[1]2025年已发货'!D:D</f>
        <v>吨</v>
      </c>
      <c r="E198" s="2">
        <f>'[1]2025年已发货'!E:E</f>
        <v>4</v>
      </c>
      <c r="F198" s="4">
        <f>'[1]2025年已发货'!F:F</f>
        <v>45666</v>
      </c>
      <c r="G198" s="2" t="str">
        <f>'[1]2025年已发货'!G:G</f>
        <v>（成铁西物-成都北车辆段项目）四川省成都市新都区泰兴镇成都北车辆段项目（司机拍摄签收小票时需设置时间及地点水印）</v>
      </c>
      <c r="H198" s="2" t="str">
        <f>'[1]2025年已发货'!H:H</f>
        <v>黄永福</v>
      </c>
      <c r="I198" s="2" t="str">
        <f>'[1]2025年已发货'!I:I</f>
        <v>15982823571</v>
      </c>
      <c r="J198" s="2" vm="1" t="e">
        <f>_xlfn._xlws.FILTER(辅助信息!D:D,辅助信息!G:G=G198)</f>
        <v>#VALUE!</v>
      </c>
    </row>
    <row r="199" hidden="1" spans="1:10">
      <c r="A199" s="2" t="str">
        <f>'[1]2025年已发货'!A:A</f>
        <v>润耀</v>
      </c>
      <c r="B199" s="2" t="str">
        <f>'[1]2025年已发货'!B:B</f>
        <v>螺纹钢</v>
      </c>
      <c r="C199" s="2" t="str">
        <f>'[1]2025年已发货'!C:C</f>
        <v>HRB400EФ12*9m</v>
      </c>
      <c r="D199" s="2" t="str">
        <f>'[1]2025年已发货'!D:D</f>
        <v>吨</v>
      </c>
      <c r="E199" s="2">
        <f>'[1]2025年已发货'!E:E</f>
        <v>8</v>
      </c>
      <c r="F199" s="4">
        <f>'[1]2025年已发货'!F:F</f>
        <v>45666</v>
      </c>
      <c r="G199" s="2" t="str">
        <f>'[1]2025年已发货'!G:G</f>
        <v>（成铁西物-成都北车辆段项目）四川省成都市新都区泰兴镇成都北车辆段项目（司机拍摄签收小票时需设置时间及地点水印）</v>
      </c>
      <c r="H199" s="2" t="str">
        <f>'[1]2025年已发货'!H:H</f>
        <v>黄永福</v>
      </c>
      <c r="I199" s="2" t="str">
        <f>'[1]2025年已发货'!I:I</f>
        <v>15982823571</v>
      </c>
      <c r="J199" s="2" vm="1" t="e">
        <f>_xlfn._xlws.FILTER(辅助信息!D:D,辅助信息!G:G=G199)</f>
        <v>#VALUE!</v>
      </c>
    </row>
    <row r="200" hidden="1" spans="1:10">
      <c r="A200" s="2" t="str">
        <f>'[1]2025年已发货'!A:A</f>
        <v>润耀</v>
      </c>
      <c r="B200" s="2" t="str">
        <f>'[1]2025年已发货'!B:B</f>
        <v>螺纹钢</v>
      </c>
      <c r="C200" s="2" t="str">
        <f>'[1]2025年已发货'!C:C</f>
        <v>HRB400EФ16*9m</v>
      </c>
      <c r="D200" s="2" t="str">
        <f>'[1]2025年已发货'!D:D</f>
        <v>吨</v>
      </c>
      <c r="E200" s="2">
        <f>'[1]2025年已发货'!E:E</f>
        <v>5</v>
      </c>
      <c r="F200" s="4">
        <f>'[1]2025年已发货'!F:F</f>
        <v>45666</v>
      </c>
      <c r="G200" s="2" t="str">
        <f>'[1]2025年已发货'!G:G</f>
        <v>（成铁西物-成都北车辆段项目）四川省成都市新都区泰兴镇成都北车辆段项目（司机拍摄签收小票时需设置时间及地点水印）</v>
      </c>
      <c r="H200" s="2" t="str">
        <f>'[1]2025年已发货'!H:H</f>
        <v>黄永福</v>
      </c>
      <c r="I200" s="2" t="str">
        <f>'[1]2025年已发货'!I:I</f>
        <v>15982823571</v>
      </c>
      <c r="J200" s="2" vm="1" t="e">
        <f>_xlfn._xlws.FILTER(辅助信息!D:D,辅助信息!G:G=G200)</f>
        <v>#VALUE!</v>
      </c>
    </row>
    <row r="201" hidden="1" spans="1:10">
      <c r="A201" s="2" t="str">
        <f>'[1]2025年已发货'!A:A</f>
        <v>润耀</v>
      </c>
      <c r="B201" s="2" t="str">
        <f>'[1]2025年已发货'!B:B</f>
        <v>螺纹钢</v>
      </c>
      <c r="C201" s="2" t="str">
        <f>'[1]2025年已发货'!C:C</f>
        <v>HRB500E Φ12 9m</v>
      </c>
      <c r="D201" s="2" t="str">
        <f>'[1]2025年已发货'!D:D</f>
        <v>吨</v>
      </c>
      <c r="E201" s="2">
        <f>'[1]2025年已发货'!E:E</f>
        <v>17</v>
      </c>
      <c r="F201" s="4">
        <f>'[1]2025年已发货'!F:F</f>
        <v>45666</v>
      </c>
      <c r="G201" s="2" t="str">
        <f>'[1]2025年已发货'!G:G</f>
        <v>（中核华兴-峨眉山项目）四川省乐山市峨眉山市双福镇梓橦庙红华五期中核华兴工地</v>
      </c>
      <c r="H201" s="2" t="str">
        <f>'[1]2025年已发货'!H:H</f>
        <v>李汉军</v>
      </c>
      <c r="I201" s="2" t="str">
        <f>'[1]2025年已发货'!I:I</f>
        <v>18691249091</v>
      </c>
      <c r="J201" s="2" vm="1" t="e">
        <f>_xlfn._xlws.FILTER(辅助信息!D:D,辅助信息!G:G=G201)</f>
        <v>#VALUE!</v>
      </c>
    </row>
    <row r="202" hidden="1" spans="1:10">
      <c r="A202" s="2" t="str">
        <f>'[1]2025年已发货'!A:A</f>
        <v>润耀</v>
      </c>
      <c r="B202" s="2" t="str">
        <f>'[1]2025年已发货'!B:B</f>
        <v>螺纹钢</v>
      </c>
      <c r="C202" s="2" t="str">
        <f>'[1]2025年已发货'!C:C</f>
        <v>HRB500E Φ14 9m</v>
      </c>
      <c r="D202" s="2" t="str">
        <f>'[1]2025年已发货'!D:D</f>
        <v>吨</v>
      </c>
      <c r="E202" s="2">
        <f>'[1]2025年已发货'!E:E</f>
        <v>17</v>
      </c>
      <c r="F202" s="4">
        <f>'[1]2025年已发货'!F:F</f>
        <v>45666</v>
      </c>
      <c r="G202" s="2" t="str">
        <f>'[1]2025年已发货'!G:G</f>
        <v>（中核华兴-峨眉山项目）四川省乐山市峨眉山市双福镇梓橦庙红华五期中核华兴工地</v>
      </c>
      <c r="H202" s="2" t="str">
        <f>'[1]2025年已发货'!H:H</f>
        <v>李汉军</v>
      </c>
      <c r="I202" s="2" t="str">
        <f>'[1]2025年已发货'!I:I</f>
        <v>18691249091</v>
      </c>
      <c r="J202" s="2" vm="1" t="e">
        <f>_xlfn._xlws.FILTER(辅助信息!D:D,辅助信息!G:G=G202)</f>
        <v>#VALUE!</v>
      </c>
    </row>
    <row r="203" hidden="1" spans="1:10">
      <c r="A203" s="2" t="str">
        <f>'[1]2025年已发货'!A:A</f>
        <v>润耀</v>
      </c>
      <c r="B203" s="2" t="str">
        <f>'[1]2025年已发货'!B:B</f>
        <v>螺纹钢</v>
      </c>
      <c r="C203" s="2" t="str">
        <f>'[1]2025年已发货'!C:C</f>
        <v>HRB500E Φ32 9m</v>
      </c>
      <c r="D203" s="2" t="str">
        <f>'[1]2025年已发货'!D:D</f>
        <v>吨</v>
      </c>
      <c r="E203" s="2">
        <f>'[1]2025年已发货'!E:E</f>
        <v>35</v>
      </c>
      <c r="F203" s="4">
        <f>'[1]2025年已发货'!F:F</f>
        <v>45666</v>
      </c>
      <c r="G203" s="2" t="str">
        <f>'[1]2025年已发货'!G:G</f>
        <v>（中核华兴-峨眉山项目）四川省乐山市峨眉山市双福镇梓橦庙红华五期中核华兴工地</v>
      </c>
      <c r="H203" s="2" t="str">
        <f>'[1]2025年已发货'!H:H</f>
        <v>李汉军</v>
      </c>
      <c r="I203" s="2" t="str">
        <f>'[1]2025年已发货'!I:I</f>
        <v>18691249091</v>
      </c>
      <c r="J203" s="2" vm="1" t="e">
        <f>_xlfn._xlws.FILTER(辅助信息!D:D,辅助信息!G:G=G203)</f>
        <v>#VALUE!</v>
      </c>
    </row>
    <row r="204" hidden="1" spans="1:10">
      <c r="A204" s="2" t="str">
        <f>'[1]2025年已发货'!A:A</f>
        <v>成实</v>
      </c>
      <c r="B204" s="2" t="str">
        <f>'[1]2025年已发货'!B:B</f>
        <v>盘螺</v>
      </c>
      <c r="C204" s="2" t="str">
        <f>'[1]2025年已发货'!C:C</f>
        <v>HRB400E Φ12</v>
      </c>
      <c r="D204" s="2" t="str">
        <f>'[1]2025年已发货'!D:D</f>
        <v>吨</v>
      </c>
      <c r="E204" s="2">
        <f>'[1]2025年已发货'!E:E</f>
        <v>35</v>
      </c>
      <c r="F204" s="4">
        <f>'[1]2025年已发货'!F:F</f>
        <v>45666</v>
      </c>
      <c r="G204" s="2" t="str">
        <f>'[1]2025年已发货'!G:G</f>
        <v>（中铁三局成渝扩容ZCB3-1项目部）内江市胜利收费站红绿灯500米</v>
      </c>
      <c r="H204" s="2" t="str">
        <f>'[1]2025年已发货'!H:H</f>
        <v>王岩</v>
      </c>
      <c r="I204" s="2">
        <f>'[1]2025年已发货'!I:I</f>
        <v>17634813323</v>
      </c>
      <c r="J204" s="2" vm="1" t="e">
        <f>_xlfn._xlws.FILTER(辅助信息!D:D,辅助信息!G:G=G204)</f>
        <v>#VALUE!</v>
      </c>
    </row>
    <row r="205" hidden="1" spans="1:10">
      <c r="A205" s="2" t="str">
        <f>'[1]2025年已发货'!A:A</f>
        <v>成实</v>
      </c>
      <c r="B205" s="2" t="str">
        <f>'[1]2025年已发货'!B:B</f>
        <v>螺纹钢</v>
      </c>
      <c r="C205" s="2" t="str">
        <f>'[1]2025年已发货'!C:C</f>
        <v>HRB400E Φ12 9m</v>
      </c>
      <c r="D205" s="2" t="str">
        <f>'[1]2025年已发货'!D:D</f>
        <v>吨</v>
      </c>
      <c r="E205" s="2">
        <f>'[1]2025年已发货'!E:E</f>
        <v>20</v>
      </c>
      <c r="F205" s="4">
        <f>'[1]2025年已发货'!F:F</f>
        <v>45666</v>
      </c>
      <c r="G205" s="2" t="str">
        <f>'[1]2025年已发货'!G:G</f>
        <v>（中铁三局成渝扩容ZCB3-1项目部）内江市胜利收费站红绿灯500米</v>
      </c>
      <c r="H205" s="2" t="str">
        <f>'[1]2025年已发货'!H:H</f>
        <v>王岩</v>
      </c>
      <c r="I205" s="2">
        <f>'[1]2025年已发货'!I:I</f>
        <v>17634813323</v>
      </c>
      <c r="J205" s="2" vm="1" t="e">
        <f>_xlfn._xlws.FILTER(辅助信息!D:D,辅助信息!G:G=G205)</f>
        <v>#VALUE!</v>
      </c>
    </row>
    <row r="206" hidden="1" spans="1:10">
      <c r="A206" s="2" t="str">
        <f>'[1]2025年已发货'!A:A</f>
        <v>成实</v>
      </c>
      <c r="B206" s="2" t="str">
        <f>'[1]2025年已发货'!B:B</f>
        <v>螺纹钢</v>
      </c>
      <c r="C206" s="2" t="str">
        <f>'[1]2025年已发货'!C:C</f>
        <v>HRB400E Φ16 9m</v>
      </c>
      <c r="D206" s="2" t="str">
        <f>'[1]2025年已发货'!D:D</f>
        <v>吨</v>
      </c>
      <c r="E206" s="2">
        <f>'[1]2025年已发货'!E:E</f>
        <v>10</v>
      </c>
      <c r="F206" s="4">
        <f>'[1]2025年已发货'!F:F</f>
        <v>45666</v>
      </c>
      <c r="G206" s="2" t="str">
        <f>'[1]2025年已发货'!G:G</f>
        <v>（中铁三局成渝扩容ZCB3-1项目部）内江市胜利收费站红绿灯500米</v>
      </c>
      <c r="H206" s="2" t="str">
        <f>'[1]2025年已发货'!H:H</f>
        <v>王岩</v>
      </c>
      <c r="I206" s="2">
        <f>'[1]2025年已发货'!I:I</f>
        <v>17634813323</v>
      </c>
      <c r="J206" s="2" vm="1" t="e">
        <f>_xlfn._xlws.FILTER(辅助信息!D:D,辅助信息!G:G=G206)</f>
        <v>#VALUE!</v>
      </c>
    </row>
    <row r="207" hidden="1" spans="1:10">
      <c r="A207" s="2" t="str">
        <f>'[1]2025年已发货'!A:A</f>
        <v>成实</v>
      </c>
      <c r="B207" s="2" t="str">
        <f>'[1]2025年已发货'!B:B</f>
        <v>螺纹钢</v>
      </c>
      <c r="C207" s="2" t="str">
        <f>'[1]2025年已发货'!C:C</f>
        <v>HRB400E Φ22 9m</v>
      </c>
      <c r="D207" s="2" t="str">
        <f>'[1]2025年已发货'!D:D</f>
        <v>吨</v>
      </c>
      <c r="E207" s="2">
        <f>'[1]2025年已发货'!E:E</f>
        <v>15</v>
      </c>
      <c r="F207" s="4">
        <f>'[1]2025年已发货'!F:F</f>
        <v>45666</v>
      </c>
      <c r="G207" s="2" t="str">
        <f>'[1]2025年已发货'!G:G</f>
        <v>（中铁三局成渝扩容ZCB3-1项目部）内江市胜利收费站红绿灯500米</v>
      </c>
      <c r="H207" s="2" t="str">
        <f>'[1]2025年已发货'!H:H</f>
        <v>王岩</v>
      </c>
      <c r="I207" s="2">
        <f>'[1]2025年已发货'!I:I</f>
        <v>17634813323</v>
      </c>
      <c r="J207" s="2" vm="1" t="e">
        <f>_xlfn._xlws.FILTER(辅助信息!D:D,辅助信息!G:G=G207)</f>
        <v>#VALUE!</v>
      </c>
    </row>
    <row r="208" hidden="1" spans="1:10">
      <c r="A208" s="2" t="str">
        <f>'[1]2025年已发货'!A:A</f>
        <v>成实</v>
      </c>
      <c r="B208" s="2" t="str">
        <f>'[1]2025年已发货'!B:B</f>
        <v>螺纹钢</v>
      </c>
      <c r="C208" s="2" t="str">
        <f>'[1]2025年已发货'!C:C</f>
        <v>HRB400E Φ25 9m</v>
      </c>
      <c r="D208" s="2" t="str">
        <f>'[1]2025年已发货'!D:D</f>
        <v>吨</v>
      </c>
      <c r="E208" s="2">
        <f>'[1]2025年已发货'!E:E</f>
        <v>35</v>
      </c>
      <c r="F208" s="4">
        <f>'[1]2025年已发货'!F:F</f>
        <v>45666</v>
      </c>
      <c r="G208" s="2" t="str">
        <f>'[1]2025年已发货'!G:G</f>
        <v>（中铁三局成渝扩容ZCB3-1项目部）内江市胜利收费站红绿灯500米</v>
      </c>
      <c r="H208" s="2" t="str">
        <f>'[1]2025年已发货'!H:H</f>
        <v>王岩</v>
      </c>
      <c r="I208" s="2">
        <f>'[1]2025年已发货'!I:I</f>
        <v>17634813323</v>
      </c>
      <c r="J208" s="2" vm="1" t="e">
        <f>_xlfn._xlws.FILTER(辅助信息!D:D,辅助信息!G:G=G208)</f>
        <v>#VALUE!</v>
      </c>
    </row>
    <row r="209" hidden="1" spans="1:10">
      <c r="A209" s="2" t="str">
        <f>'[1]2025年已发货'!A:A</f>
        <v>成实</v>
      </c>
      <c r="B209" s="2" t="str">
        <f>'[1]2025年已发货'!B:B</f>
        <v>螺纹钢</v>
      </c>
      <c r="C209" s="2" t="str">
        <f>'[1]2025年已发货'!C:C</f>
        <v>HRB400E Φ28 9m</v>
      </c>
      <c r="D209" s="2" t="str">
        <f>'[1]2025年已发货'!D:D</f>
        <v>吨</v>
      </c>
      <c r="E209" s="2">
        <f>'[1]2025年已发货'!E:E</f>
        <v>25</v>
      </c>
      <c r="F209" s="4">
        <f>'[1]2025年已发货'!F:F</f>
        <v>45666</v>
      </c>
      <c r="G209" s="2" t="str">
        <f>'[1]2025年已发货'!G:G</f>
        <v>（中铁三局成渝扩容ZCB3-1项目部）内江市胜利收费站红绿灯500米</v>
      </c>
      <c r="H209" s="2" t="str">
        <f>'[1]2025年已发货'!H:H</f>
        <v>王岩</v>
      </c>
      <c r="I209" s="2">
        <f>'[1]2025年已发货'!I:I</f>
        <v>17634813323</v>
      </c>
      <c r="J209" s="2" vm="1" t="e">
        <f>_xlfn._xlws.FILTER(辅助信息!D:D,辅助信息!G:G=G209)</f>
        <v>#VALUE!</v>
      </c>
    </row>
    <row r="210" hidden="1" spans="1:10">
      <c r="A210" s="2" t="str">
        <f>'[1]2025年已发货'!A:A</f>
        <v>成实</v>
      </c>
      <c r="B210" s="2" t="str">
        <f>'[1]2025年已发货'!B:B</f>
        <v>螺纹钢</v>
      </c>
      <c r="C210" s="2" t="str">
        <f>'[1]2025年已发货'!C:C</f>
        <v>HRB400E Φ25 12m</v>
      </c>
      <c r="D210" s="2" t="str">
        <f>'[1]2025年已发货'!D:D</f>
        <v>吨</v>
      </c>
      <c r="E210" s="2">
        <f>'[1]2025年已发货'!E:E</f>
        <v>35</v>
      </c>
      <c r="F210" s="4">
        <f>'[1]2025年已发货'!F:F</f>
        <v>45666</v>
      </c>
      <c r="G210" s="2" t="str">
        <f>'[1]2025年已发货'!G:G</f>
        <v>（中铁广州局-成渝扩容2标）成渝扩容项目ZCB3-2标2＃拌和站【雁江区联盟桥东北50米(资资路) 】</v>
      </c>
      <c r="H210" s="2" t="str">
        <f>'[1]2025年已发货'!H:H</f>
        <v>刘沛琦</v>
      </c>
      <c r="I210" s="2">
        <f>'[1]2025年已发货'!I:I</f>
        <v>18011784798</v>
      </c>
      <c r="J210" s="2" vm="1" t="e">
        <f>_xlfn._xlws.FILTER(辅助信息!D:D,辅助信息!G:G=G210)</f>
        <v>#VALUE!</v>
      </c>
    </row>
    <row r="211" hidden="1" spans="1:10">
      <c r="A211" s="2" t="str">
        <f>'[1]2025年已发货'!A:A</f>
        <v>成实</v>
      </c>
      <c r="B211" s="2" t="str">
        <f>'[1]2025年已发货'!B:B</f>
        <v>螺纹钢</v>
      </c>
      <c r="C211" s="2" t="str">
        <f>'[1]2025年已发货'!C:C</f>
        <v>HRB400E Φ25 9m</v>
      </c>
      <c r="D211" s="2" t="str">
        <f>'[1]2025年已发货'!D:D</f>
        <v>吨</v>
      </c>
      <c r="E211" s="2">
        <f>'[1]2025年已发货'!E:E</f>
        <v>35</v>
      </c>
      <c r="F211" s="4">
        <f>'[1]2025年已发货'!F:F</f>
        <v>45666</v>
      </c>
      <c r="G211" s="2" t="str">
        <f>'[1]2025年已发货'!G:G</f>
        <v>（中铁广州局-成渝扩容2标）成渝扩容项目ZCB3-2标2＃拌和站【雁江区联盟桥东北50米(资资路) 】</v>
      </c>
      <c r="H211" s="2" t="str">
        <f>'[1]2025年已发货'!H:H</f>
        <v>刘沛琦</v>
      </c>
      <c r="I211" s="2">
        <f>'[1]2025年已发货'!I:I</f>
        <v>18011784798</v>
      </c>
      <c r="J211" s="2" vm="1" t="e">
        <f>_xlfn._xlws.FILTER(辅助信息!D:D,辅助信息!G:G=G211)</f>
        <v>#VALUE!</v>
      </c>
    </row>
    <row r="212" hidden="1" spans="1:10">
      <c r="A212" s="2" t="str">
        <f>'[1]2025年已发货'!A:A</f>
        <v>成实</v>
      </c>
      <c r="B212" s="2" t="str">
        <f>'[1]2025年已发货'!B:B</f>
        <v>螺纹钢</v>
      </c>
      <c r="C212" s="2" t="str">
        <f>'[1]2025年已发货'!C:C</f>
        <v>HRB400E Φ28 12m</v>
      </c>
      <c r="D212" s="2" t="str">
        <f>'[1]2025年已发货'!D:D</f>
        <v>吨</v>
      </c>
      <c r="E212" s="2">
        <f>'[1]2025年已发货'!E:E</f>
        <v>35</v>
      </c>
      <c r="F212" s="4">
        <f>'[1]2025年已发货'!F:F</f>
        <v>45666</v>
      </c>
      <c r="G212" s="2" t="str">
        <f>'[1]2025年已发货'!G:G</f>
        <v>（中铁广州局-成渝扩容2标）成渝扩容项目ZCB3-2标2＃拌和站【雁江区联盟桥东北50米(资资路) 】</v>
      </c>
      <c r="H212" s="2" t="str">
        <f>'[1]2025年已发货'!H:H</f>
        <v>刘沛琦</v>
      </c>
      <c r="I212" s="2">
        <f>'[1]2025年已发货'!I:I</f>
        <v>18011784798</v>
      </c>
      <c r="J212" s="2" vm="1" t="e">
        <f>_xlfn._xlws.FILTER(辅助信息!D:D,辅助信息!G:G=G212)</f>
        <v>#VALUE!</v>
      </c>
    </row>
    <row r="213" hidden="1" spans="1:10">
      <c r="A213" s="2" t="str">
        <f>'[1]2025年已发货'!A:A</f>
        <v>成实</v>
      </c>
      <c r="B213" s="2" t="str">
        <f>'[1]2025年已发货'!B:B</f>
        <v>螺纹钢</v>
      </c>
      <c r="C213" s="2" t="str">
        <f>'[1]2025年已发货'!C:C</f>
        <v>HRB400E Φ25 12m</v>
      </c>
      <c r="D213" s="2" t="str">
        <f>'[1]2025年已发货'!D:D</f>
        <v>吨</v>
      </c>
      <c r="E213" s="2">
        <f>'[1]2025年已发货'!E:E</f>
        <v>35</v>
      </c>
      <c r="F213" s="4">
        <f>'[1]2025年已发货'!F:F</f>
        <v>45666</v>
      </c>
      <c r="G213" s="2" t="str">
        <f>'[1]2025年已发货'!G:G</f>
        <v>（中铁广州局-成渝扩容2标）四川省资阳市雁江区南双路杨家糖房</v>
      </c>
      <c r="H213" s="2" t="str">
        <f>'[1]2025年已发货'!H:H</f>
        <v>邓志强</v>
      </c>
      <c r="I213" s="2">
        <f>'[1]2025年已发货'!I:I</f>
        <v>17603045490</v>
      </c>
      <c r="J213" s="2" vm="1" t="e">
        <f>_xlfn._xlws.FILTER(辅助信息!D:D,辅助信息!G:G=G213)</f>
        <v>#VALUE!</v>
      </c>
    </row>
    <row r="214" hidden="1" spans="1:10">
      <c r="A214" s="2" t="str">
        <f>'[1]2025年已发货'!A:A</f>
        <v>成实</v>
      </c>
      <c r="B214" s="2" t="str">
        <f>'[1]2025年已发货'!B:B</f>
        <v>高线</v>
      </c>
      <c r="C214" s="2" t="str">
        <f>'[1]2025年已发货'!C:C</f>
        <v>HPB300Φ8</v>
      </c>
      <c r="D214" s="2" t="str">
        <f>'[1]2025年已发货'!D:D</f>
        <v>吨</v>
      </c>
      <c r="E214" s="2">
        <f>'[1]2025年已发货'!E:E</f>
        <v>4</v>
      </c>
      <c r="F214" s="4">
        <f>'[1]2025年已发货'!F:F</f>
        <v>45666</v>
      </c>
      <c r="G214" s="2" t="str">
        <f>'[1]2025年已发货'!G:G</f>
        <v>（中铁五局-成渝扩容3标）四川省资阳市雁江区伍隍镇铺子村雁江区X138</v>
      </c>
      <c r="H214" s="2" t="str">
        <f>'[1]2025年已发货'!H:H</f>
        <v>王健</v>
      </c>
      <c r="I214" s="2">
        <f>'[1]2025年已发货'!I:I</f>
        <v>17726168395</v>
      </c>
      <c r="J214" s="2" vm="1" t="e">
        <f>_xlfn._xlws.FILTER(辅助信息!D:D,辅助信息!G:G=G214)</f>
        <v>#VALUE!</v>
      </c>
    </row>
    <row r="215" hidden="1" spans="1:10">
      <c r="A215" s="2" t="str">
        <f>'[1]2025年已发货'!A:A</f>
        <v>成实</v>
      </c>
      <c r="B215" s="2" t="str">
        <f>'[1]2025年已发货'!B:B</f>
        <v>螺纹钢</v>
      </c>
      <c r="C215" s="2" t="str">
        <f>'[1]2025年已发货'!C:C</f>
        <v>HRB400E Φ25 9m</v>
      </c>
      <c r="D215" s="2" t="str">
        <f>'[1]2025年已发货'!D:D</f>
        <v>吨</v>
      </c>
      <c r="E215" s="2">
        <f>'[1]2025年已发货'!E:E</f>
        <v>30</v>
      </c>
      <c r="F215" s="4">
        <f>'[1]2025年已发货'!F:F</f>
        <v>45666</v>
      </c>
      <c r="G215" s="2" t="str">
        <f>'[1]2025年已发货'!G:G</f>
        <v>（中铁五局-成渝扩容3标）四川省资阳市雁江区伍隍镇铺子村雁江区X138</v>
      </c>
      <c r="H215" s="2" t="str">
        <f>'[1]2025年已发货'!H:H</f>
        <v>王健</v>
      </c>
      <c r="I215" s="2">
        <f>'[1]2025年已发货'!I:I</f>
        <v>17726168395</v>
      </c>
      <c r="J215" s="2" vm="1" t="e">
        <f>_xlfn._xlws.FILTER(辅助信息!D:D,辅助信息!G:G=G215)</f>
        <v>#VALUE!</v>
      </c>
    </row>
    <row r="216" hidden="1" spans="1:10">
      <c r="A216" s="2" t="str">
        <f>'[1]2025年已发货'!A:A</f>
        <v>成实</v>
      </c>
      <c r="B216" s="2" t="str">
        <f>'[1]2025年已发货'!B:B</f>
        <v>螺纹钢</v>
      </c>
      <c r="C216" s="2" t="str">
        <f>'[1]2025年已发货'!C:C</f>
        <v>HRB400E Φ25 12m</v>
      </c>
      <c r="D216" s="2" t="str">
        <f>'[1]2025年已发货'!D:D</f>
        <v>吨</v>
      </c>
      <c r="E216" s="2">
        <f>'[1]2025年已发货'!E:E</f>
        <v>35</v>
      </c>
      <c r="F216" s="4">
        <f>'[1]2025年已发货'!F:F</f>
        <v>45666</v>
      </c>
      <c r="G216" s="2" t="str">
        <f>'[1]2025年已发货'!G:G</f>
        <v>（中铁五局-成渝扩容3标）四川省资阳市雁江区伍隍镇铺子村雁江区X138</v>
      </c>
      <c r="H216" s="2" t="str">
        <f>'[1]2025年已发货'!H:H</f>
        <v>王健</v>
      </c>
      <c r="I216" s="2">
        <f>'[1]2025年已发货'!I:I</f>
        <v>17726168395</v>
      </c>
      <c r="J216" s="2" vm="1" t="e">
        <f>_xlfn._xlws.FILTER(辅助信息!D:D,辅助信息!G:G=G216)</f>
        <v>#VALUE!</v>
      </c>
    </row>
    <row r="217" hidden="1" spans="1:10">
      <c r="A217" s="2" t="str">
        <f>'[1]2025年已发货'!A:A</f>
        <v>成实</v>
      </c>
      <c r="B217" s="2" t="str">
        <f>'[1]2025年已发货'!B:B</f>
        <v>盘螺</v>
      </c>
      <c r="C217" s="2" t="str">
        <f>'[1]2025年已发货'!C:C</f>
        <v>HRB400EΦ 8mm</v>
      </c>
      <c r="D217" s="2" t="str">
        <f>'[1]2025年已发货'!D:D</f>
        <v>吨</v>
      </c>
      <c r="E217" s="2">
        <f>'[1]2025年已发货'!E:E</f>
        <v>16</v>
      </c>
      <c r="F217" s="4">
        <f>'[1]2025年已发货'!F:F</f>
        <v>45666</v>
      </c>
      <c r="G217" s="2" t="str">
        <f>'[1]2025年已发货'!G:G</f>
        <v>（中核华兴）四川天府新区585研发中心项目（一期）二标段（科学城中路东段）</v>
      </c>
      <c r="H217" s="2" t="str">
        <f>'[1]2025年已发货'!H:H</f>
        <v>姚兴文 </v>
      </c>
      <c r="I217" s="2" t="str">
        <f>'[1]2025年已发货'!I:I</f>
        <v>15208493233</v>
      </c>
      <c r="J217" s="2" vm="1" t="e">
        <f>_xlfn._xlws.FILTER(辅助信息!D:D,辅助信息!G:G=G217)</f>
        <v>#VALUE!</v>
      </c>
    </row>
    <row r="218" hidden="1" spans="1:10">
      <c r="A218" s="2" t="str">
        <f>'[1]2025年已发货'!A:A</f>
        <v>成实</v>
      </c>
      <c r="B218" s="2" t="str">
        <f>'[1]2025年已发货'!B:B</f>
        <v>盘螺</v>
      </c>
      <c r="C218" s="2" t="str">
        <f>'[1]2025年已发货'!C:C</f>
        <v>HRB400EΦ 10mm</v>
      </c>
      <c r="D218" s="2" t="str">
        <f>'[1]2025年已发货'!D:D</f>
        <v>吨</v>
      </c>
      <c r="E218" s="2">
        <f>'[1]2025年已发货'!E:E</f>
        <v>36</v>
      </c>
      <c r="F218" s="4">
        <f>'[1]2025年已发货'!F:F</f>
        <v>45666</v>
      </c>
      <c r="G218" s="2" t="str">
        <f>'[1]2025年已发货'!G:G</f>
        <v>（中核华兴）四川天府新区585研发中心项目（一期）二标段（科学城中路东段）</v>
      </c>
      <c r="H218" s="2" t="str">
        <f>'[1]2025年已发货'!H:H</f>
        <v>姚兴文 </v>
      </c>
      <c r="I218" s="2" t="str">
        <f>'[1]2025年已发货'!I:I</f>
        <v>15208493233</v>
      </c>
      <c r="J218" s="2" vm="1" t="e">
        <f>_xlfn._xlws.FILTER(辅助信息!D:D,辅助信息!G:G=G218)</f>
        <v>#VALUE!</v>
      </c>
    </row>
    <row r="219" hidden="1" spans="1:10">
      <c r="A219" s="2" t="str">
        <f>'[1]2025年已发货'!A:A</f>
        <v>成实</v>
      </c>
      <c r="B219" s="2" t="str">
        <f>'[1]2025年已发货'!B:B</f>
        <v>螺纹钢</v>
      </c>
      <c r="C219" s="2" t="str">
        <f>'[1]2025年已发货'!C:C</f>
        <v>HRB400EΦ12*9m</v>
      </c>
      <c r="D219" s="2" t="str">
        <f>'[1]2025年已发货'!D:D</f>
        <v>吨</v>
      </c>
      <c r="E219" s="2">
        <f>'[1]2025年已发货'!E:E</f>
        <v>7.8</v>
      </c>
      <c r="F219" s="4">
        <f>'[1]2025年已发货'!F:F</f>
        <v>45666</v>
      </c>
      <c r="G219" s="2" t="str">
        <f>'[1]2025年已发货'!G:G</f>
        <v>（中核华兴）四川天府新区585研发中心项目（一期）二标段（科学城中路东段）</v>
      </c>
      <c r="H219" s="2" t="str">
        <f>'[1]2025年已发货'!H:H</f>
        <v>姚兴文 </v>
      </c>
      <c r="I219" s="2" t="str">
        <f>'[1]2025年已发货'!I:I</f>
        <v>15208493233</v>
      </c>
      <c r="J219" s="2" vm="1" t="e">
        <f>_xlfn._xlws.FILTER(辅助信息!D:D,辅助信息!G:G=G219)</f>
        <v>#VALUE!</v>
      </c>
    </row>
    <row r="220" hidden="1" spans="1:10">
      <c r="A220" s="2" t="str">
        <f>'[1]2025年已发货'!A:A</f>
        <v>成实</v>
      </c>
      <c r="B220" s="2" t="str">
        <f>'[1]2025年已发货'!B:B</f>
        <v>螺纹钢</v>
      </c>
      <c r="C220" s="2" t="str">
        <f>'[1]2025年已发货'!C:C</f>
        <v>HRB500EΦ25*9m</v>
      </c>
      <c r="D220" s="2" t="str">
        <f>'[1]2025年已发货'!D:D</f>
        <v>吨</v>
      </c>
      <c r="E220" s="2">
        <f>'[1]2025年已发货'!E:E</f>
        <v>5.2</v>
      </c>
      <c r="F220" s="4">
        <f>'[1]2025年已发货'!F:F</f>
        <v>45666</v>
      </c>
      <c r="G220" s="2" t="str">
        <f>'[1]2025年已发货'!G:G</f>
        <v>（中核华兴）四川天府新区585研发中心项目（一期）二标段（科学城中路东段）</v>
      </c>
      <c r="H220" s="2" t="str">
        <f>'[1]2025年已发货'!H:H</f>
        <v>姚兴文 </v>
      </c>
      <c r="I220" s="2" t="str">
        <f>'[1]2025年已发货'!I:I</f>
        <v>15208493233</v>
      </c>
      <c r="J220" s="2" vm="1" t="e">
        <f>_xlfn._xlws.FILTER(辅助信息!D:D,辅助信息!G:G=G220)</f>
        <v>#VALUE!</v>
      </c>
    </row>
    <row r="221" hidden="1" spans="1:10">
      <c r="A221" s="2" t="str">
        <f>'[1]2025年已发货'!A:A</f>
        <v>冷钢</v>
      </c>
      <c r="B221" s="2" t="str">
        <f>'[1]2025年已发货'!B:B</f>
        <v>螺纹钢</v>
      </c>
      <c r="C221" s="2" t="str">
        <f>'[1]2025年已发货'!C:C</f>
        <v>HRB400E Φ20 9m</v>
      </c>
      <c r="D221" s="2" t="str">
        <f>'[1]2025年已发货'!D:D</f>
        <v>吨</v>
      </c>
      <c r="E221" s="2">
        <f>'[1]2025年已发货'!E:E</f>
        <v>35</v>
      </c>
      <c r="F221" s="4">
        <f>'[1]2025年已发货'!F:F</f>
        <v>45666</v>
      </c>
      <c r="G221" s="2" t="str">
        <f>'[1]2025年已发货'!G:G</f>
        <v>（五冶达州国道542项目-二工区巴河特大桥工段-5号墩）四川省达州市达川区石梯镇固家村村民委员会</v>
      </c>
      <c r="H221" s="2" t="str">
        <f>'[1]2025年已发货'!H:H</f>
        <v>谭福中</v>
      </c>
      <c r="I221" s="2">
        <f>'[1]2025年已发货'!I:I</f>
        <v>15828538619</v>
      </c>
      <c r="J221" s="2" t="str">
        <f>_xlfn._xlws.FILTER(辅助信息!D:D,辅助信息!G:G=G221)</f>
        <v>五冶达州国道542项目</v>
      </c>
    </row>
    <row r="222" hidden="1" spans="1:10">
      <c r="A222" s="2" t="str">
        <f>'[1]2025年已发货'!A:A</f>
        <v>凤钢</v>
      </c>
      <c r="B222" s="2" t="str">
        <f>'[1]2025年已发货'!B:B</f>
        <v>螺纹钢</v>
      </c>
      <c r="C222" s="2" t="str">
        <f>'[1]2025年已发货'!C:C</f>
        <v>HRB500EΦ32</v>
      </c>
      <c r="D222" s="2" t="str">
        <f>'[1]2025年已发货'!D:D</f>
        <v>吨</v>
      </c>
      <c r="E222" s="2">
        <f>'[1]2025年已发货'!E:E</f>
        <v>80</v>
      </c>
      <c r="F222" s="4">
        <f>'[1]2025年已发货'!F:F</f>
        <v>45660</v>
      </c>
      <c r="G222" s="2" t="str">
        <f>'[1]2025年已发货'!G:G</f>
        <v>（中铁广州局深圳公司西昭高速9标）四川省凉山彝族自治州西昌市西乡乡三百村</v>
      </c>
      <c r="H222" s="2" t="str">
        <f>'[1]2025年已发货'!H:H</f>
        <v>伍红林</v>
      </c>
      <c r="I222" s="2">
        <f>'[1]2025年已发货'!I:I</f>
        <v>18683860677</v>
      </c>
      <c r="J222" s="2" vm="1" t="e">
        <f>_xlfn._xlws.FILTER(辅助信息!D:D,辅助信息!G:G=G222)</f>
        <v>#VALUE!</v>
      </c>
    </row>
    <row r="223" hidden="1" spans="1:10">
      <c r="A223" s="2" t="str">
        <f>'[1]2025年已发货'!A:A</f>
        <v>凤钢</v>
      </c>
      <c r="B223" s="2" t="str">
        <f>'[1]2025年已发货'!B:B</f>
        <v>螺纹钢</v>
      </c>
      <c r="C223" s="2" t="str">
        <f>'[1]2025年已发货'!C:C</f>
        <v>HRB500EΦ32</v>
      </c>
      <c r="D223" s="2" t="str">
        <f>'[1]2025年已发货'!D:D</f>
        <v>吨</v>
      </c>
      <c r="E223" s="2">
        <f>'[1]2025年已发货'!E:E</f>
        <v>80</v>
      </c>
      <c r="F223" s="4">
        <f>'[1]2025年已发货'!F:F</f>
        <v>45660</v>
      </c>
      <c r="G223" s="2" t="str">
        <f>'[1]2025年已发货'!G:G</f>
        <v>凉山州昭觉县洒拉地坡乡中铁一局三分部山里钢筋场</v>
      </c>
      <c r="H223" s="2" t="str">
        <f>'[1]2025年已发货'!H:H</f>
        <v>陈忠</v>
      </c>
      <c r="I223" s="2">
        <f>'[1]2025年已发货'!I:I</f>
        <v>17602306163</v>
      </c>
      <c r="J223" s="2" vm="1" t="e">
        <f>_xlfn._xlws.FILTER(辅助信息!D:D,辅助信息!G:G=G223)</f>
        <v>#VALUE!</v>
      </c>
    </row>
    <row r="224" hidden="1" spans="1:10">
      <c r="A224" s="2" t="str">
        <f>'[1]2025年已发货'!A:A</f>
        <v>凤钢</v>
      </c>
      <c r="B224" s="2" t="str">
        <f>'[1]2025年已发货'!B:B</f>
        <v>螺纹钢</v>
      </c>
      <c r="C224" s="2" t="str">
        <f>'[1]2025年已发货'!C:C</f>
        <v>HRB500EΦ28</v>
      </c>
      <c r="D224" s="2" t="str">
        <f>'[1]2025年已发货'!D:D</f>
        <v>吨</v>
      </c>
      <c r="E224" s="2">
        <f>'[1]2025年已发货'!E:E</f>
        <v>80</v>
      </c>
      <c r="F224" s="4">
        <f>'[1]2025年已发货'!F:F</f>
        <v>45660</v>
      </c>
      <c r="G224" s="2" t="str">
        <f>'[1]2025年已发货'!G:G</f>
        <v>（中铁五局一公司西昭高速3标)四川省凉山彝族自治州布拖县地洛镇桥边村钢筋加工厂</v>
      </c>
      <c r="H224" s="2" t="str">
        <f>'[1]2025年已发货'!H:H</f>
        <v>宋健</v>
      </c>
      <c r="I224" s="2">
        <f>'[1]2025年已发货'!I:I</f>
        <v>18232295753</v>
      </c>
      <c r="J224" s="2" vm="1" t="e">
        <f>_xlfn._xlws.FILTER(辅助信息!D:D,辅助信息!G:G=G224)</f>
        <v>#VALUE!</v>
      </c>
    </row>
    <row r="225" hidden="1" spans="1:10">
      <c r="A225" s="2" t="str">
        <f>'[1]2025年已发货'!A:A</f>
        <v>凤钢</v>
      </c>
      <c r="B225" s="2" t="str">
        <f>'[1]2025年已发货'!B:B</f>
        <v>螺纹钢</v>
      </c>
      <c r="C225" s="2" t="str">
        <f>'[1]2025年已发货'!C:C</f>
        <v>HRB500EΦ28</v>
      </c>
      <c r="D225" s="2" t="str">
        <f>'[1]2025年已发货'!D:D</f>
        <v>吨</v>
      </c>
      <c r="E225" s="2">
        <f>'[1]2025年已发货'!E:E</f>
        <v>240</v>
      </c>
      <c r="F225" s="4">
        <f>'[1]2025年已发货'!F:F</f>
        <v>45666</v>
      </c>
      <c r="G225" s="2" t="str">
        <f>'[1]2025年已发货'!G:G</f>
        <v>（中铁五局一公司西昭高速3标)四川省凉山彝族自治州布拖县地洛镇桥边村钢筋加工厂</v>
      </c>
      <c r="H225" s="2" t="str">
        <f>'[1]2025年已发货'!H:H</f>
        <v>宋健</v>
      </c>
      <c r="I225" s="2">
        <f>'[1]2025年已发货'!I:I</f>
        <v>18232295753</v>
      </c>
      <c r="J225" s="2" vm="1" t="e">
        <f>_xlfn._xlws.FILTER(辅助信息!D:D,辅助信息!G:G=G225)</f>
        <v>#VALUE!</v>
      </c>
    </row>
    <row r="226" hidden="1" spans="1:10">
      <c r="A226" s="2" t="str">
        <f>'[1]2025年已发货'!A:A</f>
        <v>凤钢</v>
      </c>
      <c r="B226" s="2" t="str">
        <f>'[1]2025年已发货'!B:B</f>
        <v>盘螺</v>
      </c>
      <c r="C226" s="2" t="str">
        <f>'[1]2025年已发货'!C:C</f>
        <v>HRB400EФ12</v>
      </c>
      <c r="D226" s="2" t="str">
        <f>'[1]2025年已发货'!D:D</f>
        <v>吨</v>
      </c>
      <c r="E226" s="2">
        <f>'[1]2025年已发货'!E:E</f>
        <v>90</v>
      </c>
      <c r="F226" s="4">
        <f>'[1]2025年已发货'!F:F</f>
        <v>45666</v>
      </c>
      <c r="G226" s="2" t="str">
        <f>'[1]2025年已发货'!G:G</f>
        <v>凉山州昭觉县洒拉地坡乡中铁一局三分部山里钢筋场</v>
      </c>
      <c r="H226" s="2" t="str">
        <f>'[1]2025年已发货'!H:H</f>
        <v>陈忠</v>
      </c>
      <c r="I226" s="2">
        <f>'[1]2025年已发货'!I:I</f>
        <v>17602306163</v>
      </c>
      <c r="J226" s="2" vm="1" t="e">
        <f>_xlfn._xlws.FILTER(辅助信息!D:D,辅助信息!G:G=G226)</f>
        <v>#VALUE!</v>
      </c>
    </row>
    <row r="227" hidden="1" spans="1:10">
      <c r="A227" s="2" t="str">
        <f>'[1]2025年已发货'!A:A</f>
        <v>玉昆</v>
      </c>
      <c r="B227" s="2" t="str">
        <f>'[1]2025年已发货'!B:B</f>
        <v>螺纹钢</v>
      </c>
      <c r="C227" s="2" t="str">
        <f>'[1]2025年已发货'!C:C</f>
        <v>HRB500EΦ32</v>
      </c>
      <c r="D227" s="2" t="str">
        <f>'[1]2025年已发货'!D:D</f>
        <v>吨</v>
      </c>
      <c r="E227" s="2">
        <f>'[1]2025年已发货'!E:E</f>
        <v>50</v>
      </c>
      <c r="F227" s="4">
        <f>'[1]2025年已发货'!F:F</f>
        <v>45666</v>
      </c>
      <c r="G227" s="2" t="str">
        <f>'[1]2025年已发货'!G:G</f>
        <v>凉山州昭觉县洒拉地坡乡中铁一局三分部山里钢筋场</v>
      </c>
      <c r="H227" s="2" t="str">
        <f>'[1]2025年已发货'!H:H</f>
        <v>陈忠</v>
      </c>
      <c r="I227" s="2">
        <f>'[1]2025年已发货'!I:I</f>
        <v>17602306163</v>
      </c>
      <c r="J227" s="2" vm="1" t="e">
        <f>_xlfn._xlws.FILTER(辅助信息!D:D,辅助信息!G:G=G227)</f>
        <v>#VALUE!</v>
      </c>
    </row>
    <row r="228" hidden="1" spans="1:10">
      <c r="A228" s="2" t="str">
        <f>'[1]2025年已发货'!A:A</f>
        <v>玉昆</v>
      </c>
      <c r="B228" s="2" t="str">
        <f>'[1]2025年已发货'!B:B</f>
        <v>盘螺</v>
      </c>
      <c r="C228" s="2" t="str">
        <f>'[1]2025年已发货'!C:C</f>
        <v>HRB400EФ12</v>
      </c>
      <c r="D228" s="2" t="str">
        <f>'[1]2025年已发货'!D:D</f>
        <v>吨</v>
      </c>
      <c r="E228" s="2">
        <f>'[1]2025年已发货'!E:E</f>
        <v>30</v>
      </c>
      <c r="F228" s="4">
        <f>'[1]2025年已发货'!F:F</f>
        <v>45666</v>
      </c>
      <c r="G228" s="2" t="str">
        <f>'[1]2025年已发货'!G:G</f>
        <v>凉山州昭觉县洒拉地坡乡中铁一局三分部山里钢筋场</v>
      </c>
      <c r="H228" s="2" t="str">
        <f>'[1]2025年已发货'!H:H</f>
        <v>陈忠</v>
      </c>
      <c r="I228" s="2">
        <f>'[1]2025年已发货'!I:I</f>
        <v>17602306163</v>
      </c>
      <c r="J228" s="2" vm="1" t="e">
        <f>_xlfn._xlws.FILTER(辅助信息!D:D,辅助信息!G:G=G228)</f>
        <v>#VALUE!</v>
      </c>
    </row>
    <row r="229" hidden="1" spans="1:10">
      <c r="A229" s="2" t="str">
        <f>'[1]2025年已发货'!A:A</f>
        <v>玉昆</v>
      </c>
      <c r="B229" s="2" t="str">
        <f>'[1]2025年已发货'!B:B</f>
        <v>螺纹钢</v>
      </c>
      <c r="C229" s="2" t="str">
        <f>'[1]2025年已发货'!C:C</f>
        <v>HRB400EΦ16</v>
      </c>
      <c r="D229" s="2" t="str">
        <f>'[1]2025年已发货'!D:D</f>
        <v>吨</v>
      </c>
      <c r="E229" s="2">
        <f>'[1]2025年已发货'!E:E</f>
        <v>80</v>
      </c>
      <c r="F229" s="4">
        <f>'[1]2025年已发货'!F:F</f>
        <v>45666</v>
      </c>
      <c r="G229" s="2" t="str">
        <f>'[1]2025年已发货'!G:G</f>
        <v>凉山州昭觉县洒拉地坡乡中铁一局三分部山里钢筋场</v>
      </c>
      <c r="H229" s="2" t="str">
        <f>'[1]2025年已发货'!H:H</f>
        <v>陈忠</v>
      </c>
      <c r="I229" s="2">
        <f>'[1]2025年已发货'!I:I</f>
        <v>17602306163</v>
      </c>
      <c r="J229" s="2" vm="1" t="e">
        <f>_xlfn._xlws.FILTER(辅助信息!D:D,辅助信息!G:G=G229)</f>
        <v>#VALUE!</v>
      </c>
    </row>
    <row r="230" hidden="1" spans="1:10">
      <c r="A230" s="2" t="str">
        <f>'[1]2025年已发货'!A:A</f>
        <v>凤钢</v>
      </c>
      <c r="B230" s="2" t="str">
        <f>'[1]2025年已发货'!B:B</f>
        <v>螺纹钢</v>
      </c>
      <c r="C230" s="2" t="str">
        <f>'[1]2025年已发货'!C:C</f>
        <v>HRB500EΦ28</v>
      </c>
      <c r="D230" s="2" t="str">
        <f>'[1]2025年已发货'!D:D</f>
        <v>吨</v>
      </c>
      <c r="E230" s="2">
        <f>'[1]2025年已发货'!E:E</f>
        <v>60</v>
      </c>
      <c r="F230" s="4">
        <f>'[1]2025年已发货'!F:F</f>
        <v>45666</v>
      </c>
      <c r="G230" s="2" t="str">
        <f>'[1]2025年已发货'!G:G</f>
        <v>凉山州昭觉县洒拉地坡乡中铁一局三分部山里钢筋场</v>
      </c>
      <c r="H230" s="2" t="str">
        <f>'[1]2025年已发货'!H:H</f>
        <v>陈忠</v>
      </c>
      <c r="I230" s="2">
        <f>'[1]2025年已发货'!I:I</f>
        <v>17602306163</v>
      </c>
      <c r="J230" s="2" vm="1" t="e">
        <f>_xlfn._xlws.FILTER(辅助信息!D:D,辅助信息!G:G=G230)</f>
        <v>#VALUE!</v>
      </c>
    </row>
    <row r="231" hidden="1" spans="1:10">
      <c r="A231" s="2" t="str">
        <f>'[1]2025年已发货'!A:A</f>
        <v>凤钢</v>
      </c>
      <c r="B231" s="2" t="str">
        <f>'[1]2025年已发货'!B:B</f>
        <v>螺纹钢</v>
      </c>
      <c r="C231" s="2" t="str">
        <f>'[1]2025年已发货'!C:C</f>
        <v>HRB500EΦ32</v>
      </c>
      <c r="D231" s="2" t="str">
        <f>'[1]2025年已发货'!D:D</f>
        <v>吨</v>
      </c>
      <c r="E231" s="2">
        <f>'[1]2025年已发货'!E:E</f>
        <v>90</v>
      </c>
      <c r="F231" s="4">
        <f>'[1]2025年已发货'!F:F</f>
        <v>45666</v>
      </c>
      <c r="G231" s="2" t="str">
        <f>'[1]2025年已发货'!G:G</f>
        <v>凉山州昭觉县洒拉地坡乡中铁一局三分部山里钢筋场</v>
      </c>
      <c r="H231" s="2" t="str">
        <f>'[1]2025年已发货'!H:H</f>
        <v>陈忠</v>
      </c>
      <c r="I231" s="2">
        <f>'[1]2025年已发货'!I:I</f>
        <v>17602306163</v>
      </c>
      <c r="J231" s="2" vm="1" t="e">
        <f>_xlfn._xlws.FILTER(辅助信息!D:D,辅助信息!G:G=G231)</f>
        <v>#VALUE!</v>
      </c>
    </row>
    <row r="232" hidden="1" spans="1:10">
      <c r="A232" s="2" t="str">
        <f>'[1]2025年已发货'!A:A</f>
        <v>玉昆</v>
      </c>
      <c r="B232" s="2" t="str">
        <f>'[1]2025年已发货'!B:B</f>
        <v>高线</v>
      </c>
      <c r="C232" s="2" t="str">
        <f>'[1]2025年已发货'!C:C</f>
        <v>HPB300Φ8</v>
      </c>
      <c r="D232" s="2" t="str">
        <f>'[1]2025年已发货'!D:D</f>
        <v>吨</v>
      </c>
      <c r="E232" s="2">
        <f>'[1]2025年已发货'!E:E</f>
        <v>20</v>
      </c>
      <c r="F232" s="4">
        <f>'[1]2025年已发货'!F:F</f>
        <v>45666</v>
      </c>
      <c r="G232" s="2" t="str">
        <f>'[1]2025年已发货'!G:G</f>
        <v>中铁隧道局路桥公司西昭高速2标二分部凉山州布拖县地洛乡金阳隧道出口</v>
      </c>
      <c r="H232" s="2" t="str">
        <f>'[1]2025年已发货'!H:H</f>
        <v>胡明建</v>
      </c>
      <c r="I232" s="2">
        <f>'[1]2025年已发货'!I:I</f>
        <v>13558937055</v>
      </c>
      <c r="J232" s="2" vm="1" t="e">
        <f>_xlfn._xlws.FILTER(辅助信息!D:D,辅助信息!G:G=G232)</f>
        <v>#VALUE!</v>
      </c>
    </row>
    <row r="233" hidden="1" spans="1:10">
      <c r="A233" s="2" t="str">
        <f>'[1]2025年已发货'!A:A</f>
        <v>玉昆</v>
      </c>
      <c r="B233" s="2" t="str">
        <f>'[1]2025年已发货'!B:B</f>
        <v>螺纹钢</v>
      </c>
      <c r="C233" s="2" t="str">
        <f>'[1]2025年已发货'!C:C</f>
        <v>HRB400EФ22</v>
      </c>
      <c r="D233" s="2" t="str">
        <f>'[1]2025年已发货'!D:D</f>
        <v>吨</v>
      </c>
      <c r="E233" s="2">
        <f>'[1]2025年已发货'!E:E</f>
        <v>66</v>
      </c>
      <c r="F233" s="4">
        <f>'[1]2025年已发货'!F:F</f>
        <v>45666</v>
      </c>
      <c r="G233" s="2" t="str">
        <f>'[1]2025年已发货'!G:G</f>
        <v>中铁隧道局路桥公司西昭高速2标二分部凉山州布拖县地洛乡金阳隧道出口</v>
      </c>
      <c r="H233" s="2" t="str">
        <f>'[1]2025年已发货'!H:H</f>
        <v>胡明建</v>
      </c>
      <c r="I233" s="2">
        <f>'[1]2025年已发货'!I:I</f>
        <v>13558937055</v>
      </c>
      <c r="J233" s="2" vm="1" t="e">
        <f>_xlfn._xlws.FILTER(辅助信息!D:D,辅助信息!G:G=G233)</f>
        <v>#VALUE!</v>
      </c>
    </row>
    <row r="234" hidden="1" spans="1:10">
      <c r="A234" s="2" t="str">
        <f>'[1]2025年已发货'!A:A</f>
        <v>凤钢</v>
      </c>
      <c r="B234" s="2" t="str">
        <f>'[1]2025年已发货'!B:B</f>
        <v>高线</v>
      </c>
      <c r="C234" s="2" t="str">
        <f>'[1]2025年已发货'!C:C</f>
        <v>HPB300Φ10</v>
      </c>
      <c r="D234" s="2" t="str">
        <f>'[1]2025年已发货'!D:D</f>
        <v>吨</v>
      </c>
      <c r="E234" s="2">
        <f>'[1]2025年已发货'!E:E</f>
        <v>10</v>
      </c>
      <c r="F234" s="4">
        <f>'[1]2025年已发货'!F:F</f>
        <v>45666</v>
      </c>
      <c r="G234" s="2" t="str">
        <f>'[1]2025年已发货'!G:G</f>
        <v>中铁隧道局路桥公司西昭高速2标二分部凉山州布拖县地洛乡金阳隧道出口</v>
      </c>
      <c r="H234" s="2" t="str">
        <f>'[1]2025年已发货'!H:H</f>
        <v>胡明建</v>
      </c>
      <c r="I234" s="2">
        <f>'[1]2025年已发货'!I:I</f>
        <v>13558937055</v>
      </c>
      <c r="J234" s="2" vm="1" t="e">
        <f>_xlfn._xlws.FILTER(辅助信息!D:D,辅助信息!G:G=G234)</f>
        <v>#VALUE!</v>
      </c>
    </row>
    <row r="235" hidden="1" spans="1:10">
      <c r="A235" s="2" t="str">
        <f>'[1]2025年已发货'!A:A</f>
        <v>玉昆</v>
      </c>
      <c r="B235" s="2" t="str">
        <f>'[1]2025年已发货'!B:B</f>
        <v>螺纹钢</v>
      </c>
      <c r="C235" s="2" t="str">
        <f>'[1]2025年已发货'!C:C</f>
        <v>HRB400EФ22</v>
      </c>
      <c r="D235" s="2" t="str">
        <f>'[1]2025年已发货'!D:D</f>
        <v>吨</v>
      </c>
      <c r="E235" s="2">
        <f>'[1]2025年已发货'!E:E</f>
        <v>75</v>
      </c>
      <c r="F235" s="4">
        <f>'[1]2025年已发货'!F:F</f>
        <v>45666</v>
      </c>
      <c r="G235" s="2" t="str">
        <f>'[1]2025年已发货'!G:G</f>
        <v>中铁隧道局路桥公司西昭高速2标二分部凉山州布拖县地洛乡金阳隧道出口</v>
      </c>
      <c r="H235" s="2" t="str">
        <f>'[1]2025年已发货'!H:H</f>
        <v>胡明建</v>
      </c>
      <c r="I235" s="2">
        <f>'[1]2025年已发货'!I:I</f>
        <v>13558937055</v>
      </c>
      <c r="J235" s="2" vm="1" t="e">
        <f>_xlfn._xlws.FILTER(辅助信息!D:D,辅助信息!G:G=G235)</f>
        <v>#VALUE!</v>
      </c>
    </row>
    <row r="236" hidden="1" spans="1:10">
      <c r="A236" s="2" t="str">
        <f>'[1]2025年已发货'!A:A</f>
        <v>玉昆</v>
      </c>
      <c r="B236" s="2" t="str">
        <f>'[1]2025年已发货'!B:B</f>
        <v>螺纹钢</v>
      </c>
      <c r="C236" s="2" t="str">
        <f>'[1]2025年已发货'!C:C</f>
        <v>HRB400EФ22</v>
      </c>
      <c r="D236" s="2" t="str">
        <f>'[1]2025年已发货'!D:D</f>
        <v>吨</v>
      </c>
      <c r="E236" s="2">
        <f>'[1]2025年已发货'!E:E</f>
        <v>33</v>
      </c>
      <c r="F236" s="4">
        <f>'[1]2025年已发货'!F:F</f>
        <v>45666</v>
      </c>
      <c r="G236" s="2" t="str">
        <f>'[1]2025年已发货'!G:G</f>
        <v>中铁隧道局路桥公司西昭高速2标二分部凉山州布拖县地洛乡金阳隧道出口</v>
      </c>
      <c r="H236" s="2" t="str">
        <f>'[1]2025年已发货'!H:H</f>
        <v>胡明建</v>
      </c>
      <c r="I236" s="2">
        <f>'[1]2025年已发货'!I:I</f>
        <v>13558937055</v>
      </c>
      <c r="J236" s="2" vm="1" t="e">
        <f>_xlfn._xlws.FILTER(辅助信息!D:D,辅助信息!G:G=G236)</f>
        <v>#VALUE!</v>
      </c>
    </row>
    <row r="237" hidden="1" spans="1:10">
      <c r="A237" s="2" t="str">
        <f>'[1]2025年已发货'!A:A</f>
        <v>凤钢</v>
      </c>
      <c r="B237" s="2" t="str">
        <f>'[1]2025年已发货'!B:B</f>
        <v>螺纹钢</v>
      </c>
      <c r="C237" s="2" t="str">
        <f>'[1]2025年已发货'!C:C</f>
        <v>HRB400EФ12</v>
      </c>
      <c r="D237" s="2" t="str">
        <f>'[1]2025年已发货'!D:D</f>
        <v>吨</v>
      </c>
      <c r="E237" s="2">
        <f>'[1]2025年已发货'!E:E</f>
        <v>41</v>
      </c>
      <c r="F237" s="4">
        <f>'[1]2025年已发货'!F:F</f>
        <v>45666</v>
      </c>
      <c r="G237" s="2" t="str">
        <f>'[1]2025年已发货'!G:G</f>
        <v>中铁隧道局路桥公司西昭高速2标二分部凉山州布拖县地洛乡金阳隧道出口</v>
      </c>
      <c r="H237" s="2" t="str">
        <f>'[1]2025年已发货'!H:H</f>
        <v>胡明建</v>
      </c>
      <c r="I237" s="2">
        <f>'[1]2025年已发货'!I:I</f>
        <v>13558937055</v>
      </c>
      <c r="J237" s="2" vm="1" t="e">
        <f>_xlfn._xlws.FILTER(辅助信息!D:D,辅助信息!G:G=G237)</f>
        <v>#VALUE!</v>
      </c>
    </row>
    <row r="238" hidden="1" spans="1:10">
      <c r="A238" s="2" t="str">
        <f>'[1]2025年已发货'!A:A</f>
        <v>凤钢</v>
      </c>
      <c r="B238" s="2" t="str">
        <f>'[1]2025年已发货'!B:B</f>
        <v>螺纹钢</v>
      </c>
      <c r="C238" s="2" t="str">
        <f>'[1]2025年已发货'!C:C</f>
        <v>HRB400EФ12</v>
      </c>
      <c r="D238" s="2" t="str">
        <f>'[1]2025年已发货'!D:D</f>
        <v>吨</v>
      </c>
      <c r="E238" s="2">
        <f>'[1]2025年已发货'!E:E</f>
        <v>20</v>
      </c>
      <c r="F238" s="4">
        <f>'[1]2025年已发货'!F:F</f>
        <v>45666</v>
      </c>
      <c r="G238" s="2" t="str">
        <f>'[1]2025年已发货'!G:G</f>
        <v>中铁隧道局路桥公司西昭高速2标二分部凉山州布拖县地洛乡金阳隧道出口</v>
      </c>
      <c r="H238" s="2" t="str">
        <f>'[1]2025年已发货'!H:H</f>
        <v>胡明建</v>
      </c>
      <c r="I238" s="2">
        <f>'[1]2025年已发货'!I:I</f>
        <v>13558937055</v>
      </c>
      <c r="J238" s="2" vm="1" t="e">
        <f>_xlfn._xlws.FILTER(辅助信息!D:D,辅助信息!G:G=G238)</f>
        <v>#VALUE!</v>
      </c>
    </row>
    <row r="239" hidden="1" spans="1:10">
      <c r="A239" s="2" t="str">
        <f>'[1]2025年已发货'!A:A</f>
        <v>凤钢</v>
      </c>
      <c r="B239" s="2" t="str">
        <f>'[1]2025年已发货'!B:B</f>
        <v>螺纹钢</v>
      </c>
      <c r="C239" s="2" t="str">
        <f>'[1]2025年已发货'!C:C</f>
        <v>HRB400EФ12</v>
      </c>
      <c r="D239" s="2" t="str">
        <f>'[1]2025年已发货'!D:D</f>
        <v>吨</v>
      </c>
      <c r="E239" s="2">
        <f>'[1]2025年已发货'!E:E</f>
        <v>28</v>
      </c>
      <c r="F239" s="4">
        <f>'[1]2025年已发货'!F:F</f>
        <v>45666</v>
      </c>
      <c r="G239" s="2" t="str">
        <f>'[1]2025年已发货'!G:G</f>
        <v>中铁隧道局路桥公司西昭高速2标二分部凉山州布拖县地洛乡金阳隧道出口</v>
      </c>
      <c r="H239" s="2" t="str">
        <f>'[1]2025年已发货'!H:H</f>
        <v>胡明建</v>
      </c>
      <c r="I239" s="2">
        <f>'[1]2025年已发货'!I:I</f>
        <v>13558937055</v>
      </c>
      <c r="J239" s="2" vm="1" t="e">
        <f>_xlfn._xlws.FILTER(辅助信息!D:D,辅助信息!G:G=G239)</f>
        <v>#VALUE!</v>
      </c>
    </row>
    <row r="240" hidden="1" spans="1:10">
      <c r="A240" s="2" t="str">
        <f>'[1]2025年已发货'!A:A</f>
        <v>玉昆</v>
      </c>
      <c r="B240" s="2" t="str">
        <f>'[1]2025年已发货'!B:B</f>
        <v>螺纹钢</v>
      </c>
      <c r="C240" s="2" t="str">
        <f>'[1]2025年已发货'!C:C</f>
        <v>HRB400EФ16</v>
      </c>
      <c r="D240" s="2" t="str">
        <f>'[1]2025年已发货'!D:D</f>
        <v>吨</v>
      </c>
      <c r="E240" s="2">
        <f>'[1]2025年已发货'!E:E</f>
        <v>3</v>
      </c>
      <c r="F240" s="4">
        <f>'[1]2025年已发货'!F:F</f>
        <v>45666</v>
      </c>
      <c r="G240" s="2" t="str">
        <f>'[1]2025年已发货'!G:G</f>
        <v>中铁隧道局路桥公司西昭高速2标二分部凉山州布拖县地洛乡金阳隧道出口</v>
      </c>
      <c r="H240" s="2" t="str">
        <f>'[1]2025年已发货'!H:H</f>
        <v>胡明建</v>
      </c>
      <c r="I240" s="2">
        <f>'[1]2025年已发货'!I:I</f>
        <v>13558937055</v>
      </c>
      <c r="J240" s="2" vm="1" t="e">
        <f>_xlfn._xlws.FILTER(辅助信息!D:D,辅助信息!G:G=G240)</f>
        <v>#VALUE!</v>
      </c>
    </row>
    <row r="241" hidden="1" spans="1:10">
      <c r="A241" s="2" t="str">
        <f>'[1]2025年已发货'!A:A</f>
        <v>玉昆</v>
      </c>
      <c r="B241" s="2" t="str">
        <f>'[1]2025年已发货'!B:B</f>
        <v>螺纹钢</v>
      </c>
      <c r="C241" s="2" t="str">
        <f>'[1]2025年已发货'!C:C</f>
        <v>HRB400EФ20</v>
      </c>
      <c r="D241" s="2" t="str">
        <f>'[1]2025年已发货'!D:D</f>
        <v>吨</v>
      </c>
      <c r="E241" s="2">
        <f>'[1]2025年已发货'!E:E</f>
        <v>43</v>
      </c>
      <c r="F241" s="4">
        <f>'[1]2025年已发货'!F:F</f>
        <v>45666</v>
      </c>
      <c r="G241" s="2" t="str">
        <f>'[1]2025年已发货'!G:G</f>
        <v>中铁隧道局路桥公司西昭高速2标二分部凉山州布拖县地洛乡金阳隧道出口</v>
      </c>
      <c r="H241" s="2" t="str">
        <f>'[1]2025年已发货'!H:H</f>
        <v>胡明建</v>
      </c>
      <c r="I241" s="2">
        <f>'[1]2025年已发货'!I:I</f>
        <v>13558937055</v>
      </c>
      <c r="J241" s="2" vm="1" t="e">
        <f>_xlfn._xlws.FILTER(辅助信息!D:D,辅助信息!G:G=G241)</f>
        <v>#VALUE!</v>
      </c>
    </row>
    <row r="242" hidden="1" spans="1:10">
      <c r="A242" s="2" t="str">
        <f>'[1]2025年已发货'!A:A</f>
        <v>玉昆</v>
      </c>
      <c r="B242" s="2" t="str">
        <f>'[1]2025年已发货'!B:B</f>
        <v>螺纹钢</v>
      </c>
      <c r="C242" s="2" t="str">
        <f>'[1]2025年已发货'!C:C</f>
        <v>HRB400EФ14</v>
      </c>
      <c r="D242" s="2" t="str">
        <f>'[1]2025年已发货'!D:D</f>
        <v>吨</v>
      </c>
      <c r="E242" s="2">
        <f>'[1]2025年已发货'!E:E</f>
        <v>23</v>
      </c>
      <c r="F242" s="4">
        <f>'[1]2025年已发货'!F:F</f>
        <v>45666</v>
      </c>
      <c r="G242" s="2" t="str">
        <f>'[1]2025年已发货'!G:G</f>
        <v>中铁隧道局路桥公司西昭高速2标二分部凉山州布拖县地洛乡金阳隧道出口</v>
      </c>
      <c r="H242" s="2" t="str">
        <f>'[1]2025年已发货'!H:H</f>
        <v>胡明建</v>
      </c>
      <c r="I242" s="2">
        <f>'[1]2025年已发货'!I:I</f>
        <v>13558937055</v>
      </c>
      <c r="J242" s="2" vm="1" t="e">
        <f>_xlfn._xlws.FILTER(辅助信息!D:D,辅助信息!G:G=G242)</f>
        <v>#VALUE!</v>
      </c>
    </row>
    <row r="243" hidden="1" spans="1:10">
      <c r="A243" s="2" t="str">
        <f>'[1]2025年已发货'!A:A</f>
        <v>玉昆</v>
      </c>
      <c r="B243" s="2" t="str">
        <f>'[1]2025年已发货'!B:B</f>
        <v>高线</v>
      </c>
      <c r="C243" s="2" t="str">
        <f>'[1]2025年已发货'!C:C</f>
        <v>HPB300Φ8</v>
      </c>
      <c r="D243" s="2" t="str">
        <f>'[1]2025年已发货'!D:D</f>
        <v>吨</v>
      </c>
      <c r="E243" s="2">
        <f>'[1]2025年已发货'!E:E</f>
        <v>30</v>
      </c>
      <c r="F243" s="4">
        <f>'[1]2025年已发货'!F:F</f>
        <v>45666</v>
      </c>
      <c r="G243" s="2" t="str">
        <f>'[1]2025年已发货'!G:G</f>
        <v>中铁隧道局路桥公司西昭高速2标凉山州金阳县派来镇</v>
      </c>
      <c r="H243" s="2" t="str">
        <f>'[1]2025年已发货'!H:H</f>
        <v>杨勇</v>
      </c>
      <c r="I243" s="2">
        <f>'[1]2025年已发货'!I:I</f>
        <v>18882117172</v>
      </c>
      <c r="J243" s="2" vm="1" t="e">
        <f>_xlfn._xlws.FILTER(辅助信息!D:D,辅助信息!G:G=G243)</f>
        <v>#VALUE!</v>
      </c>
    </row>
    <row r="244" hidden="1" spans="1:10">
      <c r="A244" s="2" t="str">
        <f>'[1]2025年已发货'!A:A</f>
        <v>玉昆</v>
      </c>
      <c r="B244" s="2" t="str">
        <f>'[1]2025年已发货'!B:B</f>
        <v>螺纹钢</v>
      </c>
      <c r="C244" s="2" t="str">
        <f>'[1]2025年已发货'!C:C</f>
        <v>HRB400EФ22</v>
      </c>
      <c r="D244" s="2" t="str">
        <f>'[1]2025年已发货'!D:D</f>
        <v>吨</v>
      </c>
      <c r="E244" s="2">
        <f>'[1]2025年已发货'!E:E</f>
        <v>50</v>
      </c>
      <c r="F244" s="4">
        <f>'[1]2025年已发货'!F:F</f>
        <v>45666</v>
      </c>
      <c r="G244" s="2" t="str">
        <f>'[1]2025年已发货'!G:G</f>
        <v>中铁隧道局路桥公司西昭高速2标凉山州金阳县派来镇</v>
      </c>
      <c r="H244" s="2" t="str">
        <f>'[1]2025年已发货'!H:H</f>
        <v>杨勇</v>
      </c>
      <c r="I244" s="2">
        <f>'[1]2025年已发货'!I:I</f>
        <v>18882117172</v>
      </c>
      <c r="J244" s="2" vm="1" t="e">
        <f>_xlfn._xlws.FILTER(辅助信息!D:D,辅助信息!G:G=G244)</f>
        <v>#VALUE!</v>
      </c>
    </row>
    <row r="245" hidden="1" spans="1:10">
      <c r="A245" s="2" t="str">
        <f>'[1]2025年已发货'!A:A</f>
        <v>凤钢</v>
      </c>
      <c r="B245" s="2" t="str">
        <f>'[1]2025年已发货'!B:B</f>
        <v>螺纹钢</v>
      </c>
      <c r="C245" s="2" t="str">
        <f>'[1]2025年已发货'!C:C</f>
        <v>HRB400EФ12</v>
      </c>
      <c r="D245" s="2" t="str">
        <f>'[1]2025年已发货'!D:D</f>
        <v>吨</v>
      </c>
      <c r="E245" s="2">
        <f>'[1]2025年已发货'!E:E</f>
        <v>50</v>
      </c>
      <c r="F245" s="4">
        <f>'[1]2025年已发货'!F:F</f>
        <v>45666</v>
      </c>
      <c r="G245" s="2" t="str">
        <f>'[1]2025年已发货'!G:G</f>
        <v>中铁隧道局路桥公司西昭高速2标凉山州金阳县派来镇</v>
      </c>
      <c r="H245" s="2" t="str">
        <f>'[1]2025年已发货'!H:H</f>
        <v>杨勇</v>
      </c>
      <c r="I245" s="2">
        <f>'[1]2025年已发货'!I:I</f>
        <v>18882117172</v>
      </c>
      <c r="J245" s="2" vm="1" t="e">
        <f>_xlfn._xlws.FILTER(辅助信息!D:D,辅助信息!G:G=G245)</f>
        <v>#VALUE!</v>
      </c>
    </row>
    <row r="246" hidden="1" spans="1:10">
      <c r="A246" s="2" t="str">
        <f>'[1]2025年已发货'!A:A</f>
        <v>凤钢</v>
      </c>
      <c r="B246" s="2" t="str">
        <f>'[1]2025年已发货'!B:B</f>
        <v>螺纹钢</v>
      </c>
      <c r="C246" s="2" t="str">
        <f>'[1]2025年已发货'!C:C</f>
        <v>HRB400EФ25</v>
      </c>
      <c r="D246" s="2" t="str">
        <f>'[1]2025年已发货'!D:D</f>
        <v>吨</v>
      </c>
      <c r="E246" s="2">
        <f>'[1]2025年已发货'!E:E</f>
        <v>30</v>
      </c>
      <c r="F246" s="4">
        <f>'[1]2025年已发货'!F:F</f>
        <v>45666</v>
      </c>
      <c r="G246" s="2" t="str">
        <f>'[1]2025年已发货'!G:G</f>
        <v>中铁隧道局路桥公司西昭高速2标凉山州金阳县派来镇</v>
      </c>
      <c r="H246" s="2" t="str">
        <f>'[1]2025年已发货'!H:H</f>
        <v>杨勇</v>
      </c>
      <c r="I246" s="2">
        <f>'[1]2025年已发货'!I:I</f>
        <v>18882117172</v>
      </c>
      <c r="J246" s="2" vm="1" t="e">
        <f>_xlfn._xlws.FILTER(辅助信息!D:D,辅助信息!G:G=G246)</f>
        <v>#VALUE!</v>
      </c>
    </row>
    <row r="247" hidden="1" spans="1:10">
      <c r="A247" s="2" t="str">
        <f>'[1]2025年已发货'!A:A</f>
        <v>陕钢</v>
      </c>
      <c r="B247" s="2" t="str">
        <f>'[1]2025年已发货'!B:B</f>
        <v>螺纹钢</v>
      </c>
      <c r="C247" s="2" t="str">
        <f>'[1]2025年已发货'!C:C</f>
        <v>HRB400E Φ16 9m</v>
      </c>
      <c r="D247" s="2" t="str">
        <f>'[1]2025年已发货'!D:D</f>
        <v>吨</v>
      </c>
      <c r="E247" s="2">
        <f>'[1]2025年已发货'!E:E</f>
        <v>10</v>
      </c>
      <c r="F247" s="4">
        <f>'[1]2025年已发货'!F:F</f>
        <v>45667</v>
      </c>
      <c r="G247" s="2" t="str">
        <f>'[1]2025年已发货'!G:G</f>
        <v>（达州市公共卫生临床医疗中心项目-一标-1号制作房）达州市通川区西外复兴镇公共卫生临床医疗中心项目</v>
      </c>
      <c r="H247" s="2" t="str">
        <f>'[1]2025年已发货'!H:H</f>
        <v>潘建发</v>
      </c>
      <c r="I247" s="2">
        <f>'[1]2025年已发货'!I:I</f>
        <v>13658059919</v>
      </c>
      <c r="J247" s="2" t="str">
        <f>_xlfn._xlws.FILTER(辅助信息!D:D,辅助信息!G:G=G247)</f>
        <v>五冶钢构达州市公共卫生临床医疗中心项目</v>
      </c>
    </row>
    <row r="248" hidden="1" spans="1:10">
      <c r="A248" s="2" t="str">
        <f>'[1]2025年已发货'!A:A</f>
        <v>陕钢</v>
      </c>
      <c r="B248" s="2" t="str">
        <f>'[1]2025年已发货'!B:B</f>
        <v>盘螺</v>
      </c>
      <c r="C248" s="2" t="str">
        <f>'[1]2025年已发货'!C:C</f>
        <v>HRB400E Φ8</v>
      </c>
      <c r="D248" s="2" t="str">
        <f>'[1]2025年已发货'!D:D</f>
        <v>吨</v>
      </c>
      <c r="E248" s="2">
        <f>'[1]2025年已发货'!E:E</f>
        <v>17.5</v>
      </c>
      <c r="F248" s="4">
        <f>'[1]2025年已发货'!F:F</f>
        <v>45667</v>
      </c>
      <c r="G248" s="2" t="str">
        <f>'[1]2025年已发货'!G:G</f>
        <v>（达州市公共卫生医疗中心项目-二标-3号楼）达州市通川区西外复兴镇公共卫生临床医疗中心项目</v>
      </c>
      <c r="H248" s="2" t="str">
        <f>'[1]2025年已发货'!H:H</f>
        <v>黄永林</v>
      </c>
      <c r="I248" s="2">
        <f>'[1]2025年已发货'!I:I</f>
        <v>15982487227</v>
      </c>
      <c r="J248" s="2" t="str">
        <f>_xlfn._xlws.FILTER(辅助信息!D:D,辅助信息!G:G=G248)</f>
        <v>五冶钢构达州市公共卫生临床医疗中心项目</v>
      </c>
    </row>
    <row r="249" hidden="1" spans="1:10">
      <c r="A249" s="2" t="str">
        <f>'[1]2025年已发货'!A:A</f>
        <v>陕钢</v>
      </c>
      <c r="B249" s="2" t="str">
        <f>'[1]2025年已发货'!B:B</f>
        <v>盘螺</v>
      </c>
      <c r="C249" s="2" t="str">
        <f>'[1]2025年已发货'!C:C</f>
        <v>HRB400E Φ10</v>
      </c>
      <c r="D249" s="2" t="str">
        <f>'[1]2025年已发货'!D:D</f>
        <v>吨</v>
      </c>
      <c r="E249" s="2">
        <f>'[1]2025年已发货'!E:E</f>
        <v>17.5</v>
      </c>
      <c r="F249" s="4">
        <f>'[1]2025年已发货'!F:F</f>
        <v>45667</v>
      </c>
      <c r="G249" s="2" t="str">
        <f>'[1]2025年已发货'!G:G</f>
        <v>（达州市公共卫生医疗中心项目-二标-3号楼）达州市通川区西外复兴镇公共卫生临床医疗中心项目</v>
      </c>
      <c r="H249" s="2" t="str">
        <f>'[1]2025年已发货'!H:H</f>
        <v>黄永林</v>
      </c>
      <c r="I249" s="2">
        <f>'[1]2025年已发货'!I:I</f>
        <v>15982487227</v>
      </c>
      <c r="J249" s="2" t="str">
        <f>_xlfn._xlws.FILTER(辅助信息!D:D,辅助信息!G:G=G249)</f>
        <v>五冶钢构达州市公共卫生临床医疗中心项目</v>
      </c>
    </row>
    <row r="250" hidden="1" spans="1:10">
      <c r="A250" s="2" t="str">
        <f>'[1]2025年已发货'!A:A</f>
        <v>陕钢</v>
      </c>
      <c r="B250" s="2" t="str">
        <f>'[1]2025年已发货'!B:B</f>
        <v>螺纹钢</v>
      </c>
      <c r="C250" s="2" t="str">
        <f>'[1]2025年已发货'!C:C</f>
        <v>HRB400E Φ12 9m</v>
      </c>
      <c r="D250" s="2" t="str">
        <f>'[1]2025年已发货'!D:D</f>
        <v>吨</v>
      </c>
      <c r="E250" s="2">
        <f>'[1]2025年已发货'!E:E</f>
        <v>25</v>
      </c>
      <c r="F250" s="4">
        <f>'[1]2025年已发货'!F:F</f>
        <v>45667</v>
      </c>
      <c r="G250" s="2" t="str">
        <f>'[1]2025年已发货'!G:G</f>
        <v>（达州市公共卫生医疗中心项目-二标-3号楼）达州市通川区西外复兴镇公共卫生临床医疗中心项目</v>
      </c>
      <c r="H250" s="2" t="str">
        <f>'[1]2025年已发货'!H:H</f>
        <v>黄永林</v>
      </c>
      <c r="I250" s="2">
        <f>'[1]2025年已发货'!I:I</f>
        <v>15982487227</v>
      </c>
      <c r="J250" s="2" t="str">
        <f>_xlfn._xlws.FILTER(辅助信息!D:D,辅助信息!G:G=G250)</f>
        <v>五冶钢构达州市公共卫生临床医疗中心项目</v>
      </c>
    </row>
    <row r="251" hidden="1" spans="1:10">
      <c r="A251" s="2" t="str">
        <f>'[1]2025年已发货'!A:A</f>
        <v>德胜</v>
      </c>
      <c r="B251" s="2" t="str">
        <f>'[1]2025年已发货'!B:B</f>
        <v>螺纹钢</v>
      </c>
      <c r="C251" s="2" t="str">
        <f>'[1]2025年已发货'!C:C</f>
        <v>HRB500E Φ25 9m</v>
      </c>
      <c r="D251" s="2" t="str">
        <f>'[1]2025年已发货'!D:D</f>
        <v>吨</v>
      </c>
      <c r="E251" s="2">
        <f>'[1]2025年已发货'!E:E</f>
        <v>140</v>
      </c>
      <c r="F251" s="4">
        <f>'[1]2025年已发货'!F:F</f>
        <v>45667</v>
      </c>
      <c r="G251" s="2" t="str">
        <f>'[1]2025年已发货'!G:G</f>
        <v>（中铁十局-资乐高速4标）四川省眉山市仁寿县彰加镇华炉村中铁十局资乐高速3#钢筋场</v>
      </c>
      <c r="H251" s="2" t="str">
        <f>'[1]2025年已发货'!H:H</f>
        <v>杨飞</v>
      </c>
      <c r="I251" s="2">
        <f>'[1]2025年已发货'!I:I</f>
        <v>15667998777</v>
      </c>
      <c r="J251" s="2" vm="1" t="e">
        <f>_xlfn._xlws.FILTER(辅助信息!D:D,辅助信息!G:G=G251)</f>
        <v>#VALUE!</v>
      </c>
    </row>
    <row r="252" hidden="1" spans="1:10">
      <c r="A252" s="2" t="str">
        <f>'[1]2025年已发货'!A:A</f>
        <v>德胜</v>
      </c>
      <c r="B252" s="2" t="str">
        <f>'[1]2025年已发货'!B:B</f>
        <v>螺纹钢</v>
      </c>
      <c r="C252" s="2" t="str">
        <f>'[1]2025年已发货'!C:C</f>
        <v>HRB400E Φ25 9m</v>
      </c>
      <c r="D252" s="2" t="str">
        <f>'[1]2025年已发货'!D:D</f>
        <v>吨</v>
      </c>
      <c r="E252" s="2">
        <f>'[1]2025年已发货'!E:E</f>
        <v>35</v>
      </c>
      <c r="F252" s="4">
        <f>'[1]2025年已发货'!F:F</f>
        <v>45667</v>
      </c>
      <c r="G252" s="2" t="str">
        <f>'[1]2025年已发货'!G:G</f>
        <v>（中铁十局-资乐高速4标）四川省眉山市仁寿县彰加镇华炉村中铁十局资乐高速3#钢筋场</v>
      </c>
      <c r="H252" s="2" t="str">
        <f>'[1]2025年已发货'!H:H</f>
        <v>杨飞</v>
      </c>
      <c r="I252" s="2">
        <f>'[1]2025年已发货'!I:I</f>
        <v>15667998777</v>
      </c>
      <c r="J252" s="2" vm="1" t="e">
        <f>_xlfn._xlws.FILTER(辅助信息!D:D,辅助信息!G:G=G252)</f>
        <v>#VALUE!</v>
      </c>
    </row>
    <row r="253" hidden="1" spans="1:10">
      <c r="A253" s="2" t="str">
        <f>'[1]2025年已发货'!A:A</f>
        <v>德胜</v>
      </c>
      <c r="B253" s="2" t="str">
        <f>'[1]2025年已发货'!B:B</f>
        <v>螺纹钢</v>
      </c>
      <c r="C253" s="2" t="str">
        <f>'[1]2025年已发货'!C:C</f>
        <v>HRB400E Φ32 9m</v>
      </c>
      <c r="D253" s="2" t="str">
        <f>'[1]2025年已发货'!D:D</f>
        <v>吨</v>
      </c>
      <c r="E253" s="2">
        <f>'[1]2025年已发货'!E:E</f>
        <v>70</v>
      </c>
      <c r="F253" s="4">
        <f>'[1]2025年已发货'!F:F</f>
        <v>45667</v>
      </c>
      <c r="G253" s="2" t="str">
        <f>'[1]2025年已发货'!G:G</f>
        <v>（中铁十局-资乐高速4标）四川省眉山市仁寿县彰加镇华炉村中铁十局资乐高速3#钢筋场</v>
      </c>
      <c r="H253" s="2" t="str">
        <f>'[1]2025年已发货'!H:H</f>
        <v>杨飞</v>
      </c>
      <c r="I253" s="2">
        <f>'[1]2025年已发货'!I:I</f>
        <v>15667998777</v>
      </c>
      <c r="J253" s="2" vm="1" t="e">
        <f>_xlfn._xlws.FILTER(辅助信息!D:D,辅助信息!G:G=G253)</f>
        <v>#VALUE!</v>
      </c>
    </row>
    <row r="254" hidden="1" spans="1:10">
      <c r="A254" s="2" t="str">
        <f>'[1]2025年已发货'!A:A</f>
        <v>德胜</v>
      </c>
      <c r="B254" s="2" t="str">
        <f>'[1]2025年已发货'!B:B</f>
        <v>螺纹钢</v>
      </c>
      <c r="C254" s="2" t="str">
        <f>'[1]2025年已发货'!C:C</f>
        <v>HRB400E Φ22 9m</v>
      </c>
      <c r="D254" s="2" t="str">
        <f>'[1]2025年已发货'!D:D</f>
        <v>吨</v>
      </c>
      <c r="E254" s="2">
        <f>'[1]2025年已发货'!E:E</f>
        <v>35</v>
      </c>
      <c r="F254" s="4">
        <f>'[1]2025年已发货'!F:F</f>
        <v>45667</v>
      </c>
      <c r="G254" s="2" t="str">
        <f>'[1]2025年已发货'!G:G</f>
        <v>（中铁十局-资乐高速4标）四川省眉山市仁寿县彰加镇华炉村中铁十局资乐高速3#钢筋场</v>
      </c>
      <c r="H254" s="2" t="str">
        <f>'[1]2025年已发货'!H:H</f>
        <v>杨飞</v>
      </c>
      <c r="I254" s="2">
        <f>'[1]2025年已发货'!I:I</f>
        <v>15667998777</v>
      </c>
      <c r="J254" s="2" vm="1" t="e">
        <f>_xlfn._xlws.FILTER(辅助信息!D:D,辅助信息!G:G=G254)</f>
        <v>#VALUE!</v>
      </c>
    </row>
    <row r="255" hidden="1" spans="1:10">
      <c r="A255" s="2" t="str">
        <f>'[1]2025年已发货'!A:A</f>
        <v>德胜</v>
      </c>
      <c r="B255" s="2" t="str">
        <f>'[1]2025年已发货'!B:B</f>
        <v>螺纹钢</v>
      </c>
      <c r="C255" s="2" t="str">
        <f>'[1]2025年已发货'!C:C</f>
        <v>HRB400E Φ16 9m</v>
      </c>
      <c r="D255" s="2" t="str">
        <f>'[1]2025年已发货'!D:D</f>
        <v>吨</v>
      </c>
      <c r="E255" s="2">
        <f>'[1]2025年已发货'!E:E</f>
        <v>35</v>
      </c>
      <c r="F255" s="4">
        <f>'[1]2025年已发货'!F:F</f>
        <v>45667</v>
      </c>
      <c r="G255" s="2" t="str">
        <f>'[1]2025年已发货'!G:G</f>
        <v>（中铁十局-资乐高速4标）四川省眉山市仁寿县彰加镇华炉村中铁十局资乐高速3#钢筋场</v>
      </c>
      <c r="H255" s="2" t="str">
        <f>'[1]2025年已发货'!H:H</f>
        <v>杨飞</v>
      </c>
      <c r="I255" s="2">
        <f>'[1]2025年已发货'!I:I</f>
        <v>15667998777</v>
      </c>
      <c r="J255" s="2" vm="1" t="e">
        <f>_xlfn._xlws.FILTER(辅助信息!D:D,辅助信息!G:G=G255)</f>
        <v>#VALUE!</v>
      </c>
    </row>
    <row r="256" hidden="1" spans="1:10">
      <c r="A256" s="2" t="str">
        <f>'[1]2025年已发货'!A:A</f>
        <v>德胜</v>
      </c>
      <c r="B256" s="2" t="str">
        <f>'[1]2025年已发货'!B:B</f>
        <v>螺纹钢</v>
      </c>
      <c r="C256" s="2" t="str">
        <f>'[1]2025年已发货'!C:C</f>
        <v>HRB400E Φ14 9m</v>
      </c>
      <c r="D256" s="2" t="str">
        <f>'[1]2025年已发货'!D:D</f>
        <v>吨</v>
      </c>
      <c r="E256" s="2">
        <f>'[1]2025年已发货'!E:E</f>
        <v>35</v>
      </c>
      <c r="F256" s="4">
        <f>'[1]2025年已发货'!F:F</f>
        <v>45667</v>
      </c>
      <c r="G256" s="2" t="str">
        <f>'[1]2025年已发货'!G:G</f>
        <v>（中铁十局-资乐高速4标）四川省眉山市仁寿县彰加镇华炉村中铁十局资乐高速3#钢筋场</v>
      </c>
      <c r="H256" s="2" t="str">
        <f>'[1]2025年已发货'!H:H</f>
        <v>杨飞</v>
      </c>
      <c r="I256" s="2">
        <f>'[1]2025年已发货'!I:I</f>
        <v>15667998777</v>
      </c>
      <c r="J256" s="2" vm="1" t="e">
        <f>_xlfn._xlws.FILTER(辅助信息!D:D,辅助信息!G:G=G256)</f>
        <v>#VALUE!</v>
      </c>
    </row>
    <row r="257" hidden="1" spans="1:10">
      <c r="A257" s="2" t="str">
        <f>'[1]2025年已发货'!A:A</f>
        <v>德胜</v>
      </c>
      <c r="B257" s="2" t="str">
        <f>'[1]2025年已发货'!B:B</f>
        <v>螺纹钢</v>
      </c>
      <c r="C257" s="2" t="str">
        <f>'[1]2025年已发货'!C:C</f>
        <v>HRB400E Φ28 12m</v>
      </c>
      <c r="D257" s="2" t="str">
        <f>'[1]2025年已发货'!D:D</f>
        <v>吨</v>
      </c>
      <c r="E257" s="2">
        <f>'[1]2025年已发货'!E:E</f>
        <v>35</v>
      </c>
      <c r="F257" s="4">
        <f>'[1]2025年已发货'!F:F</f>
        <v>45667</v>
      </c>
      <c r="G257" s="2" t="str">
        <f>'[1]2025年已发货'!G:G</f>
        <v>（中铁广州局-资乐高速5标）四川省乐山市井研县希望大道116号</v>
      </c>
      <c r="H257" s="2" t="str">
        <f>'[1]2025年已发货'!H:H</f>
        <v>廖俊杰</v>
      </c>
      <c r="I257" s="2">
        <f>'[1]2025年已发货'!I:I</f>
        <v>15775100965</v>
      </c>
      <c r="J257" s="2" vm="1" t="e">
        <f>_xlfn._xlws.FILTER(辅助信息!D:D,辅助信息!G:G=G257)</f>
        <v>#VALUE!</v>
      </c>
    </row>
    <row r="258" hidden="1" spans="1:10">
      <c r="A258" s="2" t="str">
        <f>'[1]2025年已发货'!A:A</f>
        <v>德胜</v>
      </c>
      <c r="B258" s="2" t="str">
        <f>'[1]2025年已发货'!B:B</f>
        <v>螺纹钢</v>
      </c>
      <c r="C258" s="2" t="str">
        <f>'[1]2025年已发货'!C:C</f>
        <v>HRB400E Φ12 9m</v>
      </c>
      <c r="D258" s="2" t="str">
        <f>'[1]2025年已发货'!D:D</f>
        <v>吨</v>
      </c>
      <c r="E258" s="2">
        <f>'[1]2025年已发货'!E:E</f>
        <v>87</v>
      </c>
      <c r="F258" s="4">
        <f>'[1]2025年已发货'!F:F</f>
        <v>45667</v>
      </c>
      <c r="G258" s="2" t="str">
        <f>'[1]2025年已发货'!G:G</f>
        <v>（北京工程局乐山机场项目）乐山市五通桥区冠英镇</v>
      </c>
      <c r="H258" s="2" t="str">
        <f>'[1]2025年已发货'!H:H</f>
        <v>王治</v>
      </c>
      <c r="I258" s="2">
        <f>'[1]2025年已发货'!I:I</f>
        <v>18811564698</v>
      </c>
      <c r="J258" s="2" vm="1" t="e">
        <f>_xlfn._xlws.FILTER(辅助信息!D:D,辅助信息!G:G=G258)</f>
        <v>#VALUE!</v>
      </c>
    </row>
    <row r="259" hidden="1" spans="1:10">
      <c r="A259" s="2" t="str">
        <f>'[1]2025年已发货'!A:A</f>
        <v>德胜</v>
      </c>
      <c r="B259" s="2" t="str">
        <f>'[1]2025年已发货'!B:B</f>
        <v>螺纹钢</v>
      </c>
      <c r="C259" s="2" t="str">
        <f>'[1]2025年已发货'!C:C</f>
        <v>HRB400E Φ20 9m</v>
      </c>
      <c r="D259" s="2" t="str">
        <f>'[1]2025年已发货'!D:D</f>
        <v>吨</v>
      </c>
      <c r="E259" s="2">
        <f>'[1]2025年已发货'!E:E</f>
        <v>25</v>
      </c>
      <c r="F259" s="4">
        <f>'[1]2025年已发货'!F:F</f>
        <v>45667</v>
      </c>
      <c r="G259" s="2" t="str">
        <f>'[1]2025年已发货'!G:G</f>
        <v>（北京工程局乐山机场项目）乐山市五通桥区冠英镇</v>
      </c>
      <c r="H259" s="2" t="str">
        <f>'[1]2025年已发货'!H:H</f>
        <v>王治</v>
      </c>
      <c r="I259" s="2">
        <f>'[1]2025年已发货'!I:I</f>
        <v>18811564698</v>
      </c>
      <c r="J259" s="2" vm="1" t="e">
        <f>_xlfn._xlws.FILTER(辅助信息!D:D,辅助信息!G:G=G259)</f>
        <v>#VALUE!</v>
      </c>
    </row>
    <row r="260" hidden="1" spans="1:10">
      <c r="A260" s="2" t="str">
        <f>'[1]2025年已发货'!A:A</f>
        <v>德胜</v>
      </c>
      <c r="B260" s="2" t="str">
        <f>'[1]2025年已发货'!B:B</f>
        <v>螺纹钢</v>
      </c>
      <c r="C260" s="2" t="str">
        <f>'[1]2025年已发货'!C:C</f>
        <v>HRB400E Φ12 9m</v>
      </c>
      <c r="D260" s="2" t="str">
        <f>'[1]2025年已发货'!D:D</f>
        <v>吨</v>
      </c>
      <c r="E260" s="2">
        <f>'[1]2025年已发货'!E:E</f>
        <v>20</v>
      </c>
      <c r="F260" s="4">
        <f>'[1]2025年已发货'!F:F</f>
        <v>45667</v>
      </c>
      <c r="G260" s="2" t="str">
        <f>'[1]2025年已发货'!G:G</f>
        <v>（北京工程局乐山机场项目）乐山市五通桥区冠英镇</v>
      </c>
      <c r="H260" s="2" t="str">
        <f>'[1]2025年已发货'!H:H</f>
        <v>王治</v>
      </c>
      <c r="I260" s="2">
        <f>'[1]2025年已发货'!I:I</f>
        <v>18811564698</v>
      </c>
      <c r="J260" s="2" vm="1" t="e">
        <f>_xlfn._xlws.FILTER(辅助信息!D:D,辅助信息!G:G=G260)</f>
        <v>#VALUE!</v>
      </c>
    </row>
    <row r="261" hidden="1" spans="1:10">
      <c r="A261" s="2" t="str">
        <f>'[1]2025年已发货'!A:A</f>
        <v>德胜</v>
      </c>
      <c r="B261" s="2" t="str">
        <f>'[1]2025年已发货'!B:B</f>
        <v>螺纹钢</v>
      </c>
      <c r="C261" s="2" t="str">
        <f>'[1]2025年已发货'!C:C</f>
        <v>HRB400E Φ16 9m</v>
      </c>
      <c r="D261" s="2" t="str">
        <f>'[1]2025年已发货'!D:D</f>
        <v>吨</v>
      </c>
      <c r="E261" s="2">
        <f>'[1]2025年已发货'!E:E</f>
        <v>20</v>
      </c>
      <c r="F261" s="4">
        <f>'[1]2025年已发货'!F:F</f>
        <v>45667</v>
      </c>
      <c r="G261" s="2" t="str">
        <f>'[1]2025年已发货'!G:G</f>
        <v>（北京工程局乐山机场项目）乐山市五通桥区冠英镇</v>
      </c>
      <c r="H261" s="2" t="str">
        <f>'[1]2025年已发货'!H:H</f>
        <v>王治</v>
      </c>
      <c r="I261" s="2">
        <f>'[1]2025年已发货'!I:I</f>
        <v>18811564698</v>
      </c>
      <c r="J261" s="2" vm="1" t="e">
        <f>_xlfn._xlws.FILTER(辅助信息!D:D,辅助信息!G:G=G261)</f>
        <v>#VALUE!</v>
      </c>
    </row>
    <row r="262" hidden="1" spans="1:10">
      <c r="A262" s="2" t="str">
        <f>'[1]2025年已发货'!A:A</f>
        <v>德胜</v>
      </c>
      <c r="B262" s="2" t="str">
        <f>'[1]2025年已发货'!B:B</f>
        <v>螺纹钢</v>
      </c>
      <c r="C262" s="2" t="str">
        <f>'[1]2025年已发货'!C:C</f>
        <v>HRB400E Φ12 9m</v>
      </c>
      <c r="D262" s="2" t="str">
        <f>'[1]2025年已发货'!D:D</f>
        <v>吨</v>
      </c>
      <c r="E262" s="2">
        <f>'[1]2025年已发货'!E:E</f>
        <v>33</v>
      </c>
      <c r="F262" s="4">
        <f>'[1]2025年已发货'!F:F</f>
        <v>45667</v>
      </c>
      <c r="G262" s="2" t="str">
        <f>'[1]2025年已发货'!G:G</f>
        <v>（北京工程局乐山机场项目）乐山市五通桥区冠英镇</v>
      </c>
      <c r="H262" s="2" t="str">
        <f>'[1]2025年已发货'!H:H</f>
        <v>王治</v>
      </c>
      <c r="I262" s="2">
        <f>'[1]2025年已发货'!I:I</f>
        <v>18811564698</v>
      </c>
      <c r="J262" s="2" vm="1" t="e">
        <f>_xlfn._xlws.FILTER(辅助信息!D:D,辅助信息!G:G=G262)</f>
        <v>#VALUE!</v>
      </c>
    </row>
    <row r="263" hidden="1" spans="1:10">
      <c r="A263" s="2" t="str">
        <f>'[1]2025年已发货'!A:A</f>
        <v>德胜</v>
      </c>
      <c r="B263" s="2" t="str">
        <f>'[1]2025年已发货'!B:B</f>
        <v>螺纹钢</v>
      </c>
      <c r="C263" s="2" t="str">
        <f>'[1]2025年已发货'!C:C</f>
        <v>HRB400E Φ16 9m</v>
      </c>
      <c r="D263" s="2" t="str">
        <f>'[1]2025年已发货'!D:D</f>
        <v>吨</v>
      </c>
      <c r="E263" s="2">
        <f>'[1]2025年已发货'!E:E</f>
        <v>20</v>
      </c>
      <c r="F263" s="4">
        <f>'[1]2025年已发货'!F:F</f>
        <v>45667</v>
      </c>
      <c r="G263" s="2" t="str">
        <f>'[1]2025年已发货'!G:G</f>
        <v>（北京工程局乐山机场项目）乐山市五通桥区冠英镇</v>
      </c>
      <c r="H263" s="2" t="str">
        <f>'[1]2025年已发货'!H:H</f>
        <v>王治</v>
      </c>
      <c r="I263" s="2">
        <f>'[1]2025年已发货'!I:I</f>
        <v>18811564698</v>
      </c>
      <c r="J263" s="2" vm="1" t="e">
        <f>_xlfn._xlws.FILTER(辅助信息!D:D,辅助信息!G:G=G263)</f>
        <v>#VALUE!</v>
      </c>
    </row>
    <row r="264" hidden="1" spans="1:10">
      <c r="A264" s="2" t="str">
        <f>'[1]2025年已发货'!A:A</f>
        <v>德胜</v>
      </c>
      <c r="B264" s="2" t="str">
        <f>'[1]2025年已发货'!B:B</f>
        <v>螺纹钢</v>
      </c>
      <c r="C264" s="2" t="str">
        <f>'[1]2025年已发货'!C:C</f>
        <v>HRB400E Φ18 9m</v>
      </c>
      <c r="D264" s="2" t="str">
        <f>'[1]2025年已发货'!D:D</f>
        <v>吨</v>
      </c>
      <c r="E264" s="2">
        <f>'[1]2025年已发货'!E:E</f>
        <v>4</v>
      </c>
      <c r="F264" s="4">
        <f>'[1]2025年已发货'!F:F</f>
        <v>45667</v>
      </c>
      <c r="G264" s="2" t="str">
        <f>'[1]2025年已发货'!G:G</f>
        <v>（北京工程局乐山机场项目）乐山市五通桥区冠英镇</v>
      </c>
      <c r="H264" s="2" t="str">
        <f>'[1]2025年已发货'!H:H</f>
        <v>王治</v>
      </c>
      <c r="I264" s="2">
        <f>'[1]2025年已发货'!I:I</f>
        <v>18811564698</v>
      </c>
      <c r="J264" s="2" vm="1" t="e">
        <f>_xlfn._xlws.FILTER(辅助信息!D:D,辅助信息!G:G=G264)</f>
        <v>#VALUE!</v>
      </c>
    </row>
    <row r="265" hidden="1" spans="1:10">
      <c r="A265" s="2" t="str">
        <f>'[1]2025年已发货'!A:A</f>
        <v>德胜</v>
      </c>
      <c r="B265" s="2" t="str">
        <f>'[1]2025年已发货'!B:B</f>
        <v>螺纹钢</v>
      </c>
      <c r="C265" s="2" t="str">
        <f>'[1]2025年已发货'!C:C</f>
        <v>HRB400E Φ22 9m</v>
      </c>
      <c r="D265" s="2" t="str">
        <f>'[1]2025年已发货'!D:D</f>
        <v>吨</v>
      </c>
      <c r="E265" s="2">
        <f>'[1]2025年已发货'!E:E</f>
        <v>30</v>
      </c>
      <c r="F265" s="4">
        <f>'[1]2025年已发货'!F:F</f>
        <v>45667</v>
      </c>
      <c r="G265" s="2" t="str">
        <f>'[1]2025年已发货'!G:G</f>
        <v>（北京工程局乐山机场项目）乐山市五通桥区冠英镇</v>
      </c>
      <c r="H265" s="2" t="str">
        <f>'[1]2025年已发货'!H:H</f>
        <v>王治</v>
      </c>
      <c r="I265" s="2">
        <f>'[1]2025年已发货'!I:I</f>
        <v>18811564698</v>
      </c>
      <c r="J265" s="2" vm="1" t="e">
        <f>_xlfn._xlws.FILTER(辅助信息!D:D,辅助信息!G:G=G265)</f>
        <v>#VALUE!</v>
      </c>
    </row>
    <row r="266" hidden="1" spans="1:10">
      <c r="A266" s="2" t="str">
        <f>'[1]2025年已发货'!A:A</f>
        <v>德胜</v>
      </c>
      <c r="B266" s="2" t="str">
        <f>'[1]2025年已发货'!B:B</f>
        <v>螺纹钢</v>
      </c>
      <c r="C266" s="2" t="str">
        <f>'[1]2025年已发货'!C:C</f>
        <v>HRB400E Φ14 9m</v>
      </c>
      <c r="D266" s="2" t="str">
        <f>'[1]2025年已发货'!D:D</f>
        <v>吨</v>
      </c>
      <c r="E266" s="2">
        <f>'[1]2025年已发货'!E:E</f>
        <v>30</v>
      </c>
      <c r="F266" s="4">
        <f>'[1]2025年已发货'!F:F</f>
        <v>45667</v>
      </c>
      <c r="G266" s="2" t="str">
        <f>'[1]2025年已发货'!G:G</f>
        <v>（北京工程局乐山机场项目）乐山市五通桥区冠英镇</v>
      </c>
      <c r="H266" s="2" t="str">
        <f>'[1]2025年已发货'!H:H</f>
        <v>王治</v>
      </c>
      <c r="I266" s="2">
        <f>'[1]2025年已发货'!I:I</f>
        <v>18811564698</v>
      </c>
      <c r="J266" s="2" vm="1" t="e">
        <f>_xlfn._xlws.FILTER(辅助信息!D:D,辅助信息!G:G=G266)</f>
        <v>#VALUE!</v>
      </c>
    </row>
    <row r="267" hidden="1" spans="1:10">
      <c r="A267" s="2" t="str">
        <f>'[1]2025年已发货'!A:A</f>
        <v>德胜</v>
      </c>
      <c r="B267" s="2" t="str">
        <f>'[1]2025年已发货'!B:B</f>
        <v>高线</v>
      </c>
      <c r="C267" s="2" t="str">
        <f>'[1]2025年已发货'!C:C</f>
        <v>HPB300Φ8</v>
      </c>
      <c r="D267" s="2" t="str">
        <f>'[1]2025年已发货'!D:D</f>
        <v>吨</v>
      </c>
      <c r="E267" s="2">
        <f>'[1]2025年已发货'!E:E</f>
        <v>7</v>
      </c>
      <c r="F267" s="4">
        <f>'[1]2025年已发货'!F:F</f>
        <v>45667</v>
      </c>
      <c r="G267" s="2" t="str">
        <f>'[1]2025年已发货'!G:G</f>
        <v>（北京工程局乐山机场项目）乐山市五通桥区冠英镇</v>
      </c>
      <c r="H267" s="2" t="str">
        <f>'[1]2025年已发货'!H:H</f>
        <v>王治</v>
      </c>
      <c r="I267" s="2">
        <f>'[1]2025年已发货'!I:I</f>
        <v>18811564698</v>
      </c>
      <c r="J267" s="2" vm="1" t="e">
        <f>_xlfn._xlws.FILTER(辅助信息!D:D,辅助信息!G:G=G267)</f>
        <v>#VALUE!</v>
      </c>
    </row>
    <row r="268" hidden="1" spans="1:10">
      <c r="A268" s="2" t="str">
        <f>'[1]2025年已发货'!A:A</f>
        <v>德胜</v>
      </c>
      <c r="B268" s="2" t="str">
        <f>'[1]2025年已发货'!B:B</f>
        <v>螺纹钢</v>
      </c>
      <c r="C268" s="2" t="str">
        <f>'[1]2025年已发货'!C:C</f>
        <v>HRB400E Φ25 12m</v>
      </c>
      <c r="D268" s="2" t="str">
        <f>'[1]2025年已发货'!D:D</f>
        <v>吨</v>
      </c>
      <c r="E268" s="2">
        <f>'[1]2025年已发货'!E:E</f>
        <v>70</v>
      </c>
      <c r="F268" s="4">
        <f>'[1]2025年已发货'!F:F</f>
        <v>45667</v>
      </c>
      <c r="G268" s="2" t="str">
        <f>'[1]2025年已发货'!G:G</f>
        <v>（中铁广州局-成渝扩容2标）成渝扩容项目ZCB3-2标2＃拌和站【雁江区联盟桥东北50米(资资路) 】</v>
      </c>
      <c r="H268" s="2" t="str">
        <f>'[1]2025年已发货'!H:H</f>
        <v>刘沛琦</v>
      </c>
      <c r="I268" s="2">
        <f>'[1]2025年已发货'!I:I</f>
        <v>18011784798</v>
      </c>
      <c r="J268" s="2" vm="1" t="e">
        <f>_xlfn._xlws.FILTER(辅助信息!D:D,辅助信息!G:G=G268)</f>
        <v>#VALUE!</v>
      </c>
    </row>
    <row r="269" hidden="1" spans="1:10">
      <c r="A269" s="2" t="str">
        <f>'[1]2025年已发货'!A:A</f>
        <v>德胜</v>
      </c>
      <c r="B269" s="2" t="str">
        <f>'[1]2025年已发货'!B:B</f>
        <v>螺纹钢</v>
      </c>
      <c r="C269" s="2" t="str">
        <f>'[1]2025年已发货'!C:C</f>
        <v>HRB400E Φ25 12m</v>
      </c>
      <c r="D269" s="2" t="str">
        <f>'[1]2025年已发货'!D:D</f>
        <v>吨</v>
      </c>
      <c r="E269" s="2">
        <f>'[1]2025年已发货'!E:E</f>
        <v>70</v>
      </c>
      <c r="F269" s="4">
        <f>'[1]2025年已发货'!F:F</f>
        <v>45667</v>
      </c>
      <c r="G269" s="2" t="str">
        <f>'[1]2025年已发货'!G:G</f>
        <v>（中铁广州局-成渝扩容2标）成渝扩容项目ZCB3-2标2＃拌和站【雁江区联盟桥东北50米(资资路) 】</v>
      </c>
      <c r="H269" s="2" t="str">
        <f>'[1]2025年已发货'!H:H</f>
        <v>刘沛琦</v>
      </c>
      <c r="I269" s="2">
        <f>'[1]2025年已发货'!I:I</f>
        <v>18011784798</v>
      </c>
      <c r="J269" s="2" vm="1" t="e">
        <f>_xlfn._xlws.FILTER(辅助信息!D:D,辅助信息!G:G=G269)</f>
        <v>#VALUE!</v>
      </c>
    </row>
    <row r="270" hidden="1" spans="1:10">
      <c r="A270" s="2" t="str">
        <f>'[1]2025年已发货'!A:A</f>
        <v>德胜</v>
      </c>
      <c r="B270" s="2" t="str">
        <f>'[1]2025年已发货'!B:B</f>
        <v>螺纹钢</v>
      </c>
      <c r="C270" s="2" t="str">
        <f>'[1]2025年已发货'!C:C</f>
        <v>HRB400E Φ25 9m</v>
      </c>
      <c r="D270" s="2" t="str">
        <f>'[1]2025年已发货'!D:D</f>
        <v>吨</v>
      </c>
      <c r="E270" s="2">
        <f>'[1]2025年已发货'!E:E</f>
        <v>45</v>
      </c>
      <c r="F270" s="4">
        <f>'[1]2025年已发货'!F:F</f>
        <v>45667</v>
      </c>
      <c r="G270" s="2" t="str">
        <f>'[1]2025年已发货'!G:G</f>
        <v>（中铁五局-成渝扩容3标）四川省资阳市雁江区伍隍镇铺子村雁江区X138</v>
      </c>
      <c r="H270" s="2" t="str">
        <f>'[1]2025年已发货'!H:H</f>
        <v>王健</v>
      </c>
      <c r="I270" s="2">
        <f>'[1]2025年已发货'!I:I</f>
        <v>17726168395</v>
      </c>
      <c r="J270" s="2" vm="1" t="e">
        <f>_xlfn._xlws.FILTER(辅助信息!D:D,辅助信息!G:G=G270)</f>
        <v>#VALUE!</v>
      </c>
    </row>
    <row r="271" hidden="1" spans="1:10">
      <c r="A271" s="2" t="str">
        <f>'[1]2025年已发货'!A:A</f>
        <v>德胜</v>
      </c>
      <c r="B271" s="2" t="str">
        <f>'[1]2025年已发货'!B:B</f>
        <v>螺纹钢</v>
      </c>
      <c r="C271" s="2" t="str">
        <f>'[1]2025年已发货'!C:C</f>
        <v>HRB400E Φ25 12m</v>
      </c>
      <c r="D271" s="2" t="str">
        <f>'[1]2025年已发货'!D:D</f>
        <v>吨</v>
      </c>
      <c r="E271" s="2">
        <f>'[1]2025年已发货'!E:E</f>
        <v>140</v>
      </c>
      <c r="F271" s="4">
        <f>'[1]2025年已发货'!F:F</f>
        <v>45667</v>
      </c>
      <c r="G271" s="2" t="str">
        <f>'[1]2025年已发货'!G:G</f>
        <v>（中铁五局-成渝扩容3标）四川省资阳市雁江区伍隍镇铺子村雁江区X138</v>
      </c>
      <c r="H271" s="2" t="str">
        <f>'[1]2025年已发货'!H:H</f>
        <v>王健</v>
      </c>
      <c r="I271" s="2">
        <f>'[1]2025年已发货'!I:I</f>
        <v>17726168395</v>
      </c>
      <c r="J271" s="2" vm="1" t="e">
        <f>_xlfn._xlws.FILTER(辅助信息!D:D,辅助信息!G:G=G271)</f>
        <v>#VALUE!</v>
      </c>
    </row>
    <row r="272" hidden="1" spans="1:10">
      <c r="A272" s="2" t="str">
        <f>'[1]2025年已发货'!A:A</f>
        <v>德胜</v>
      </c>
      <c r="B272" s="2" t="str">
        <f>'[1]2025年已发货'!B:B</f>
        <v>螺纹钢</v>
      </c>
      <c r="C272" s="2" t="str">
        <f>'[1]2025年已发货'!C:C</f>
        <v>HRB400EФ22*9m</v>
      </c>
      <c r="D272" s="2" t="str">
        <f>'[1]2025年已发货'!D:D</f>
        <v>吨</v>
      </c>
      <c r="E272" s="2">
        <f>'[1]2025年已发货'!E:E</f>
        <v>105</v>
      </c>
      <c r="F272" s="4">
        <f>'[1]2025年已发货'!F:F</f>
        <v>45667</v>
      </c>
      <c r="G272" s="2" t="str">
        <f>'[1]2025年已发货'!G:G</f>
        <v>（中铁一局四公司康新高速TJ1-1标贡不卡隧道）四川省甘孜州康定市折多塘村车管所旁</v>
      </c>
      <c r="H272" s="2" t="str">
        <f>'[1]2025年已发货'!H:H</f>
        <v>王锡俊</v>
      </c>
      <c r="I272" s="2">
        <f>'[1]2025年已发货'!I:I</f>
        <v>18736877891</v>
      </c>
      <c r="J272" s="2" vm="1" t="e">
        <f>_xlfn._xlws.FILTER(辅助信息!D:D,辅助信息!G:G=G272)</f>
        <v>#VALUE!</v>
      </c>
    </row>
    <row r="273" hidden="1" spans="1:10">
      <c r="A273" s="2" t="str">
        <f>'[1]2025年已发货'!A:A</f>
        <v>德胜</v>
      </c>
      <c r="B273" s="2" t="str">
        <f>'[1]2025年已发货'!B:B</f>
        <v>螺纹钢</v>
      </c>
      <c r="C273" s="2" t="str">
        <f>'[1]2025年已发货'!C:C</f>
        <v>HRB500E Φ25 9m</v>
      </c>
      <c r="D273" s="2" t="str">
        <f>'[1]2025年已发货'!D:D</f>
        <v>吨</v>
      </c>
      <c r="E273" s="2">
        <f>'[1]2025年已发货'!E:E</f>
        <v>35</v>
      </c>
      <c r="F273" s="4">
        <f>'[1]2025年已发货'!F:F</f>
        <v>45667</v>
      </c>
      <c r="G273" s="2" t="str">
        <f>'[1]2025年已发货'!G:G</f>
        <v>（中核华兴-峨眉山项目）四川省乐山市峨眉山市双福镇梓橦庙红华五期中核华兴工地</v>
      </c>
      <c r="H273" s="2" t="str">
        <f>'[1]2025年已发货'!H:H</f>
        <v>李汉军</v>
      </c>
      <c r="I273" s="2" t="str">
        <f>'[1]2025年已发货'!I:I</f>
        <v>18691249091</v>
      </c>
      <c r="J273" s="2" vm="1" t="e">
        <f>_xlfn._xlws.FILTER(辅助信息!D:D,辅助信息!G:G=G273)</f>
        <v>#VALUE!</v>
      </c>
    </row>
    <row r="274" hidden="1" spans="1:10">
      <c r="A274" s="2" t="str">
        <f>'[1]2025年已发货'!A:A</f>
        <v>德胜</v>
      </c>
      <c r="B274" s="2" t="str">
        <f>'[1]2025年已发货'!B:B</f>
        <v>螺纹钢</v>
      </c>
      <c r="C274" s="2" t="str">
        <f>'[1]2025年已发货'!C:C</f>
        <v>HRB500E Φ14 9m</v>
      </c>
      <c r="D274" s="2" t="str">
        <f>'[1]2025年已发货'!D:D</f>
        <v>吨</v>
      </c>
      <c r="E274" s="2">
        <f>'[1]2025年已发货'!E:E</f>
        <v>35</v>
      </c>
      <c r="F274" s="4">
        <f>'[1]2025年已发货'!F:F</f>
        <v>45667</v>
      </c>
      <c r="G274" s="2" t="str">
        <f>'[1]2025年已发货'!G:G</f>
        <v>（中核华兴-峨眉山项目）四川省乐山市峨眉山市双福镇梓橦庙红华五期中核华兴工地</v>
      </c>
      <c r="H274" s="2" t="str">
        <f>'[1]2025年已发货'!H:H</f>
        <v>李汉军</v>
      </c>
      <c r="I274" s="2" t="str">
        <f>'[1]2025年已发货'!I:I</f>
        <v>18691249091</v>
      </c>
      <c r="J274" s="2" vm="1" t="e">
        <f>_xlfn._xlws.FILTER(辅助信息!D:D,辅助信息!G:G=G274)</f>
        <v>#VALUE!</v>
      </c>
    </row>
    <row r="275" hidden="1" spans="1:10">
      <c r="A275" s="2" t="str">
        <f>'[1]2025年已发货'!A:A</f>
        <v>晋邦</v>
      </c>
      <c r="B275" s="2" t="str">
        <f>'[1]2025年已发货'!B:B</f>
        <v>螺纹钢</v>
      </c>
      <c r="C275" s="2" t="str">
        <f>'[1]2025年已发货'!C:C</f>
        <v>HRB400E Φ28 9m</v>
      </c>
      <c r="D275" s="2" t="str">
        <f>'[1]2025年已发货'!D:D</f>
        <v>吨</v>
      </c>
      <c r="E275" s="2">
        <f>'[1]2025年已发货'!E:E</f>
        <v>51</v>
      </c>
      <c r="F275" s="4">
        <f>'[1]2025年已发货'!F:F</f>
        <v>45667</v>
      </c>
      <c r="G275" s="2" t="str">
        <f>'[1]2025年已发货'!G:G</f>
        <v>（商投建工达州中医药科技园-2工区-景观桥）达州市通川区达州中医药职业学院犀牛大道北段</v>
      </c>
      <c r="H275" s="2" t="str">
        <f>'[1]2025年已发货'!H:H</f>
        <v>李波</v>
      </c>
      <c r="I275" s="2">
        <f>'[1]2025年已发货'!I:I</f>
        <v>18381899787</v>
      </c>
      <c r="J275" s="2" t="str">
        <f>_xlfn._xlws.FILTER(辅助信息!D:D,辅助信息!G:G=G275)</f>
        <v>商投建工达州中医药科技园</v>
      </c>
    </row>
    <row r="276" hidden="1" spans="1:10">
      <c r="A276" s="2" t="str">
        <f>'[1]2025年已发货'!A:A</f>
        <v>润耀</v>
      </c>
      <c r="B276" s="2" t="str">
        <f>'[1]2025年已发货'!B:B</f>
        <v>螺纹钢</v>
      </c>
      <c r="C276" s="2" t="str">
        <f>'[1]2025年已发货'!C:C</f>
        <v>HRB500E Φ28 12m</v>
      </c>
      <c r="D276" s="2" t="str">
        <f>'[1]2025年已发货'!D:D</f>
        <v>吨</v>
      </c>
      <c r="E276" s="2">
        <f>'[1]2025年已发货'!E:E</f>
        <v>35</v>
      </c>
      <c r="F276" s="4">
        <f>'[1]2025年已发货'!F:F</f>
        <v>45667</v>
      </c>
      <c r="G276" s="2" t="str">
        <f>'[1]2025年已发货'!G:G</f>
        <v>（北京工程局乐山机场项目）乐山市五通桥区冠英镇</v>
      </c>
      <c r="H276" s="2" t="str">
        <f>'[1]2025年已发货'!H:H</f>
        <v>王治</v>
      </c>
      <c r="I276" s="2">
        <f>'[1]2025年已发货'!I:I</f>
        <v>18811564698</v>
      </c>
      <c r="J276" s="2" vm="1" t="e">
        <f>_xlfn._xlws.FILTER(辅助信息!D:D,辅助信息!G:G=G276)</f>
        <v>#VALUE!</v>
      </c>
    </row>
    <row r="277" hidden="1" spans="1:10">
      <c r="A277" s="2" t="str">
        <f>'[1]2025年已发货'!A:A</f>
        <v>达钢</v>
      </c>
      <c r="B277" s="2" t="str">
        <f>'[1]2025年已发货'!B:B</f>
        <v>螺纹钢</v>
      </c>
      <c r="C277" s="2" t="str">
        <f>'[1]2025年已发货'!C:C</f>
        <v>HRB400E Φ14 9m</v>
      </c>
      <c r="D277" s="2" t="str">
        <f>'[1]2025年已发货'!D:D</f>
        <v>吨</v>
      </c>
      <c r="E277" s="2">
        <f>'[1]2025年已发货'!E:E</f>
        <v>15</v>
      </c>
      <c r="F277" s="4">
        <f>'[1]2025年已发货'!F:F</f>
        <v>45667</v>
      </c>
      <c r="G277" s="2" t="str">
        <f>'[1]2025年已发货'!G:G</f>
        <v>（四川商建-射洪城乡一体化项目）遂宁市射洪市忠新幼儿园北侧约220米新溪小区</v>
      </c>
      <c r="H277" s="2" t="str">
        <f>'[1]2025年已发货'!H:H</f>
        <v>柏子刚</v>
      </c>
      <c r="I277" s="2">
        <f>'[1]2025年已发货'!I:I</f>
        <v>15692885305</v>
      </c>
      <c r="J277" s="2" t="str">
        <f>_xlfn._xlws.FILTER(辅助信息!D:D,辅助信息!G:G=G277)</f>
        <v>四川商建
射洪城乡一体化项目</v>
      </c>
    </row>
    <row r="278" hidden="1" spans="1:10">
      <c r="A278" s="2" t="str">
        <f>'[1]2025年已发货'!A:A</f>
        <v>达钢</v>
      </c>
      <c r="B278" s="2" t="str">
        <f>'[1]2025年已发货'!B:B</f>
        <v>螺纹钢</v>
      </c>
      <c r="C278" s="2" t="str">
        <f>'[1]2025年已发货'!C:C</f>
        <v>HRB400E Φ16 9m</v>
      </c>
      <c r="D278" s="2" t="str">
        <f>'[1]2025年已发货'!D:D</f>
        <v>吨</v>
      </c>
      <c r="E278" s="2">
        <f>'[1]2025年已发货'!E:E</f>
        <v>35</v>
      </c>
      <c r="F278" s="4">
        <f>'[1]2025年已发货'!F:F</f>
        <v>45667</v>
      </c>
      <c r="G278" s="2" t="str">
        <f>'[1]2025年已发货'!G:G</f>
        <v>（四川商建-射洪城乡一体化项目）遂宁市射洪市忠新幼儿园北侧约220米新溪小区</v>
      </c>
      <c r="H278" s="2" t="str">
        <f>'[1]2025年已发货'!H:H</f>
        <v>柏子刚</v>
      </c>
      <c r="I278" s="2">
        <f>'[1]2025年已发货'!I:I</f>
        <v>15692885305</v>
      </c>
      <c r="J278" s="2" t="str">
        <f>_xlfn._xlws.FILTER(辅助信息!D:D,辅助信息!G:G=G278)</f>
        <v>四川商建
射洪城乡一体化项目</v>
      </c>
    </row>
    <row r="279" hidden="1" spans="1:10">
      <c r="A279" s="2" t="str">
        <f>'[1]2025年已发货'!A:A</f>
        <v>达钢</v>
      </c>
      <c r="B279" s="2" t="str">
        <f>'[1]2025年已发货'!B:B</f>
        <v>螺纹钢</v>
      </c>
      <c r="C279" s="2" t="str">
        <f>'[1]2025年已发货'!C:C</f>
        <v>HRB400E Φ18 9m</v>
      </c>
      <c r="D279" s="2" t="str">
        <f>'[1]2025年已发货'!D:D</f>
        <v>吨</v>
      </c>
      <c r="E279" s="2">
        <f>'[1]2025年已发货'!E:E</f>
        <v>21</v>
      </c>
      <c r="F279" s="4">
        <f>'[1]2025年已发货'!F:F</f>
        <v>45667</v>
      </c>
      <c r="G279" s="2" t="str">
        <f>'[1]2025年已发货'!G:G</f>
        <v>（四川商建-射洪城乡一体化项目）遂宁市射洪市忠新幼儿园北侧约220米新溪小区</v>
      </c>
      <c r="H279" s="2" t="str">
        <f>'[1]2025年已发货'!H:H</f>
        <v>柏子刚</v>
      </c>
      <c r="I279" s="2">
        <f>'[1]2025年已发货'!I:I</f>
        <v>15692885305</v>
      </c>
      <c r="J279" s="2" t="str">
        <f>_xlfn._xlws.FILTER(辅助信息!D:D,辅助信息!G:G=G279)</f>
        <v>四川商建
射洪城乡一体化项目</v>
      </c>
    </row>
    <row r="280" hidden="1" spans="1:10">
      <c r="A280" s="2" t="str">
        <f>'[1]2025年已发货'!A:A</f>
        <v>成实</v>
      </c>
      <c r="B280" s="2" t="str">
        <f>'[1]2025年已发货'!B:B</f>
        <v>螺纹钢</v>
      </c>
      <c r="C280" s="2" t="str">
        <f>'[1]2025年已发货'!C:C</f>
        <v>HRB500E Φ20 9m</v>
      </c>
      <c r="D280" s="2" t="str">
        <f>'[1]2025年已发货'!D:D</f>
        <v>吨</v>
      </c>
      <c r="E280" s="2">
        <f>'[1]2025年已发货'!E:E</f>
        <v>17.5</v>
      </c>
      <c r="F280" s="4">
        <f>'[1]2025年已发货'!F:F</f>
        <v>45667</v>
      </c>
      <c r="G280" s="2" t="str">
        <f>'[1]2025年已发货'!G:G</f>
        <v>（中核华兴-峨眉山项目）四川省乐山市峨眉山市双福镇梓橦庙红华五期中核华兴工地</v>
      </c>
      <c r="H280" s="2" t="str">
        <f>'[1]2025年已发货'!H:H</f>
        <v>李汉军</v>
      </c>
      <c r="I280" s="2" t="str">
        <f>'[1]2025年已发货'!I:I</f>
        <v>18691249091</v>
      </c>
      <c r="J280" s="2" vm="1" t="e">
        <f>_xlfn._xlws.FILTER(辅助信息!D:D,辅助信息!G:G=G280)</f>
        <v>#VALUE!</v>
      </c>
    </row>
    <row r="281" hidden="1" spans="1:10">
      <c r="A281" s="2" t="str">
        <f>'[1]2025年已发货'!A:A</f>
        <v>成实</v>
      </c>
      <c r="B281" s="2" t="str">
        <f>'[1]2025年已发货'!B:B</f>
        <v>螺纹钢</v>
      </c>
      <c r="C281" s="2" t="str">
        <f>'[1]2025年已发货'!C:C</f>
        <v>HRB500E Φ25 9m</v>
      </c>
      <c r="D281" s="2" t="str">
        <f>'[1]2025年已发货'!D:D</f>
        <v>吨</v>
      </c>
      <c r="E281" s="2">
        <f>'[1]2025年已发货'!E:E</f>
        <v>17.5</v>
      </c>
      <c r="F281" s="4">
        <f>'[1]2025年已发货'!F:F</f>
        <v>45667</v>
      </c>
      <c r="G281" s="2" t="str">
        <f>'[1]2025年已发货'!G:G</f>
        <v>（中核华兴-峨眉山项目）四川省乐山市峨眉山市双福镇梓橦庙红华五期中核华兴工地</v>
      </c>
      <c r="H281" s="2" t="str">
        <f>'[1]2025年已发货'!H:H</f>
        <v>李汉军</v>
      </c>
      <c r="I281" s="2" t="str">
        <f>'[1]2025年已发货'!I:I</f>
        <v>18691249091</v>
      </c>
      <c r="J281" s="2" vm="1" t="e">
        <f>_xlfn._xlws.FILTER(辅助信息!D:D,辅助信息!G:G=G281)</f>
        <v>#VALUE!</v>
      </c>
    </row>
    <row r="282" hidden="1" spans="1:10">
      <c r="A282" s="2" t="str">
        <f>'[1]2025年已发货'!A:A</f>
        <v>陕钢</v>
      </c>
      <c r="B282" s="2" t="str">
        <f>'[1]2025年已发货'!B:B</f>
        <v>盘螺</v>
      </c>
      <c r="C282" s="2" t="str">
        <f>'[1]2025年已发货'!C:C</f>
        <v>HRB400E Φ12</v>
      </c>
      <c r="D282" s="2" t="str">
        <f>'[1]2025年已发货'!D:D</f>
        <v>吨</v>
      </c>
      <c r="E282" s="2">
        <f>'[1]2025年已发货'!E:E</f>
        <v>35</v>
      </c>
      <c r="F282" s="4">
        <f>'[1]2025年已发货'!F:F</f>
        <v>45668</v>
      </c>
      <c r="G282" s="2" t="str">
        <f>'[1]2025年已发货'!G:G</f>
        <v>（中铁广州局-资乐高速5标）四川省乐山市井研县希望大道116号</v>
      </c>
      <c r="H282" s="2" t="str">
        <f>'[1]2025年已发货'!H:H</f>
        <v>廖俊杰</v>
      </c>
      <c r="I282" s="2">
        <f>'[1]2025年已发货'!I:I</f>
        <v>15775100965</v>
      </c>
      <c r="J282" s="2" vm="1" t="e">
        <f>_xlfn._xlws.FILTER(辅助信息!D:D,辅助信息!G:G=G282)</f>
        <v>#VALUE!</v>
      </c>
    </row>
    <row r="283" hidden="1" spans="1:10">
      <c r="A283" s="2" t="str">
        <f>'[1]2025年已发货'!A:A</f>
        <v>陕钢</v>
      </c>
      <c r="B283" s="2" t="str">
        <f>'[1]2025年已发货'!B:B</f>
        <v>盘螺</v>
      </c>
      <c r="C283" s="2" t="str">
        <f>'[1]2025年已发货'!C:C</f>
        <v>HRB400E Φ12</v>
      </c>
      <c r="D283" s="2" t="str">
        <f>'[1]2025年已发货'!D:D</f>
        <v>吨</v>
      </c>
      <c r="E283" s="2">
        <f>'[1]2025年已发货'!E:E</f>
        <v>35</v>
      </c>
      <c r="F283" s="4">
        <f>'[1]2025年已发货'!F:F</f>
        <v>45668</v>
      </c>
      <c r="G283" s="2" t="str">
        <f>'[1]2025年已发货'!G:G</f>
        <v>（中铁三局-铜资高速1标）四川省资阳市安岳县石羊镇猫坝村2#钢筋场</v>
      </c>
      <c r="H283" s="2" t="str">
        <f>'[1]2025年已发货'!H:H</f>
        <v>王雪</v>
      </c>
      <c r="I283" s="2">
        <f>'[1]2025年已发货'!I:I</f>
        <v>18729676589</v>
      </c>
      <c r="J283" s="2" vm="1" t="e">
        <f>_xlfn._xlws.FILTER(辅助信息!D:D,辅助信息!G:G=G283)</f>
        <v>#VALUE!</v>
      </c>
    </row>
    <row r="284" hidden="1" spans="1:10">
      <c r="A284" s="2" t="str">
        <f>'[1]2025年已发货'!A:A</f>
        <v>陕钢</v>
      </c>
      <c r="B284" s="2" t="str">
        <f>'[1]2025年已发货'!B:B</f>
        <v>高线</v>
      </c>
      <c r="C284" s="2" t="str">
        <f>'[1]2025年已发货'!C:C</f>
        <v>HPB300Φ10</v>
      </c>
      <c r="D284" s="2" t="str">
        <f>'[1]2025年已发货'!D:D</f>
        <v>吨</v>
      </c>
      <c r="E284" s="2">
        <f>'[1]2025年已发货'!E:E</f>
        <v>70</v>
      </c>
      <c r="F284" s="4">
        <f>'[1]2025年已发货'!F:F</f>
        <v>45668</v>
      </c>
      <c r="G284" s="2" t="str">
        <f>'[1]2025年已发货'!G:G</f>
        <v>（中铁十局-资乐高速4标）四川省眉山市仁寿县彰加镇华炉村中铁十局资乐高速3#钢筋场</v>
      </c>
      <c r="H284" s="2" t="str">
        <f>'[1]2025年已发货'!H:H</f>
        <v>杨飞</v>
      </c>
      <c r="I284" s="2">
        <f>'[1]2025年已发货'!I:I</f>
        <v>15667998777</v>
      </c>
      <c r="J284" s="2" vm="1" t="e">
        <f>_xlfn._xlws.FILTER(辅助信息!D:D,辅助信息!G:G=G284)</f>
        <v>#VALUE!</v>
      </c>
    </row>
    <row r="285" hidden="1" spans="1:10">
      <c r="A285" s="2" t="str">
        <f>'[1]2025年已发货'!A:A</f>
        <v>陕钢</v>
      </c>
      <c r="B285" s="2" t="str">
        <f>'[1]2025年已发货'!B:B</f>
        <v>盘螺</v>
      </c>
      <c r="C285" s="2" t="str">
        <f>'[1]2025年已发货'!C:C</f>
        <v>HRB400E Φ12</v>
      </c>
      <c r="D285" s="2" t="str">
        <f>'[1]2025年已发货'!D:D</f>
        <v>吨</v>
      </c>
      <c r="E285" s="2">
        <f>'[1]2025年已发货'!E:E</f>
        <v>35</v>
      </c>
      <c r="F285" s="4">
        <f>'[1]2025年已发货'!F:F</f>
        <v>45668</v>
      </c>
      <c r="G285" s="2" t="str">
        <f>'[1]2025年已发货'!G:G</f>
        <v>（华西酒城南）成都市武侯区火车南站西路8号酒城南项目</v>
      </c>
      <c r="H285" s="2" t="str">
        <f>'[1]2025年已发货'!H:H</f>
        <v>龙耀宇</v>
      </c>
      <c r="I285" s="2">
        <f>'[1]2025年已发货'!I:I</f>
        <v>18384145895</v>
      </c>
      <c r="J285" s="2" t="str">
        <f>_xlfn._xlws.FILTER(辅助信息!D:D,辅助信息!G:G=G285)</f>
        <v>华西酒城南</v>
      </c>
    </row>
    <row r="286" hidden="1" spans="1:10">
      <c r="A286" s="2" t="str">
        <f>'[1]2025年已发货'!A:A</f>
        <v>德胜</v>
      </c>
      <c r="B286" s="2" t="str">
        <f>'[1]2025年已发货'!B:B</f>
        <v>螺纹钢</v>
      </c>
      <c r="C286" s="2" t="str">
        <f>'[1]2025年已发货'!C:C</f>
        <v>HRB500E Φ12 9m</v>
      </c>
      <c r="D286" s="2" t="str">
        <f>'[1]2025年已发货'!D:D</f>
        <v>吨</v>
      </c>
      <c r="E286" s="2">
        <f>'[1]2025年已发货'!E:E</f>
        <v>40</v>
      </c>
      <c r="F286" s="4">
        <f>'[1]2025年已发货'!F:F</f>
        <v>45668</v>
      </c>
      <c r="G286" s="2" t="str">
        <f>'[1]2025年已发货'!G:G</f>
        <v>（中核华兴-峨眉山项目）四川省乐山市峨眉山市双福镇梓橦庙红华五期中核华兴工地</v>
      </c>
      <c r="H286" s="2" t="str">
        <f>'[1]2025年已发货'!H:H</f>
        <v>李汉军</v>
      </c>
      <c r="I286" s="2" t="str">
        <f>'[1]2025年已发货'!I:I</f>
        <v>18691249091</v>
      </c>
      <c r="J286" s="2" vm="1" t="e">
        <f>_xlfn._xlws.FILTER(辅助信息!D:D,辅助信息!G:G=G286)</f>
        <v>#VALUE!</v>
      </c>
    </row>
    <row r="287" hidden="1" spans="1:10">
      <c r="A287" s="2" t="str">
        <f>'[1]2025年已发货'!A:A</f>
        <v>德胜</v>
      </c>
      <c r="B287" s="2" t="str">
        <f>'[1]2025年已发货'!B:B</f>
        <v>螺纹钢</v>
      </c>
      <c r="C287" s="2" t="str">
        <f>'[1]2025年已发货'!C:C</f>
        <v>HRB500E Φ14 9m</v>
      </c>
      <c r="D287" s="2" t="str">
        <f>'[1]2025年已发货'!D:D</f>
        <v>吨</v>
      </c>
      <c r="E287" s="2">
        <f>'[1]2025年已发货'!E:E</f>
        <v>30</v>
      </c>
      <c r="F287" s="4">
        <f>'[1]2025年已发货'!F:F</f>
        <v>45668</v>
      </c>
      <c r="G287" s="2" t="str">
        <f>'[1]2025年已发货'!G:G</f>
        <v>（中核华兴-峨眉山项目）四川省乐山市峨眉山市双福镇梓橦庙红华五期中核华兴工地</v>
      </c>
      <c r="H287" s="2" t="str">
        <f>'[1]2025年已发货'!H:H</f>
        <v>李汉军</v>
      </c>
      <c r="I287" s="2" t="str">
        <f>'[1]2025年已发货'!I:I</f>
        <v>18691249091</v>
      </c>
      <c r="J287" s="2" vm="1" t="e">
        <f>_xlfn._xlws.FILTER(辅助信息!D:D,辅助信息!G:G=G287)</f>
        <v>#VALUE!</v>
      </c>
    </row>
    <row r="288" hidden="1" spans="1:10">
      <c r="A288" s="2" t="str">
        <f>'[1]2025年已发货'!A:A</f>
        <v>德胜</v>
      </c>
      <c r="B288" s="2" t="str">
        <f>'[1]2025年已发货'!B:B</f>
        <v>螺纹钢</v>
      </c>
      <c r="C288" s="2" t="str">
        <f>'[1]2025年已发货'!C:C</f>
        <v>HRB500E Φ16 9m</v>
      </c>
      <c r="D288" s="2" t="str">
        <f>'[1]2025年已发货'!D:D</f>
        <v>吨</v>
      </c>
      <c r="E288" s="2">
        <f>'[1]2025年已发货'!E:E</f>
        <v>50</v>
      </c>
      <c r="F288" s="4">
        <f>'[1]2025年已发货'!F:F</f>
        <v>45668</v>
      </c>
      <c r="G288" s="2" t="str">
        <f>'[1]2025年已发货'!G:G</f>
        <v>（中核华兴-峨眉山项目）四川省乐山市峨眉山市双福镇梓橦庙红华五期中核华兴工地</v>
      </c>
      <c r="H288" s="2" t="str">
        <f>'[1]2025年已发货'!H:H</f>
        <v>李汉军</v>
      </c>
      <c r="I288" s="2" t="str">
        <f>'[1]2025年已发货'!I:I</f>
        <v>18691249091</v>
      </c>
      <c r="J288" s="2" vm="1" t="e">
        <f>_xlfn._xlws.FILTER(辅助信息!D:D,辅助信息!G:G=G288)</f>
        <v>#VALUE!</v>
      </c>
    </row>
    <row r="289" hidden="1" spans="1:10">
      <c r="A289" s="2" t="str">
        <f>'[1]2025年已发货'!A:A</f>
        <v>德胜</v>
      </c>
      <c r="B289" s="2" t="str">
        <f>'[1]2025年已发货'!B:B</f>
        <v>螺纹钢</v>
      </c>
      <c r="C289" s="2" t="str">
        <f>'[1]2025年已发货'!C:C</f>
        <v>HRB500E Φ18 9m</v>
      </c>
      <c r="D289" s="2" t="str">
        <f>'[1]2025年已发货'!D:D</f>
        <v>吨</v>
      </c>
      <c r="E289" s="2">
        <f>'[1]2025年已发货'!E:E</f>
        <v>20</v>
      </c>
      <c r="F289" s="4">
        <f>'[1]2025年已发货'!F:F</f>
        <v>45668</v>
      </c>
      <c r="G289" s="2" t="str">
        <f>'[1]2025年已发货'!G:G</f>
        <v>（中核华兴-峨眉山项目）四川省乐山市峨眉山市双福镇梓橦庙红华五期中核华兴工地</v>
      </c>
      <c r="H289" s="2" t="str">
        <f>'[1]2025年已发货'!H:H</f>
        <v>李汉军</v>
      </c>
      <c r="I289" s="2" t="str">
        <f>'[1]2025年已发货'!I:I</f>
        <v>18691249091</v>
      </c>
      <c r="J289" s="2" vm="1" t="e">
        <f>_xlfn._xlws.FILTER(辅助信息!D:D,辅助信息!G:G=G289)</f>
        <v>#VALUE!</v>
      </c>
    </row>
    <row r="290" hidden="1" spans="1:10">
      <c r="A290" s="2" t="str">
        <f>'[1]2025年已发货'!A:A</f>
        <v>陕钢</v>
      </c>
      <c r="B290" s="2" t="str">
        <f>'[1]2025年已发货'!B:B</f>
        <v>盘螺</v>
      </c>
      <c r="C290" s="2" t="str">
        <f>'[1]2025年已发货'!C:C</f>
        <v>HRB400E Φ8</v>
      </c>
      <c r="D290" s="2" t="str">
        <f>'[1]2025年已发货'!D:D</f>
        <v>吨</v>
      </c>
      <c r="E290" s="2">
        <f>'[1]2025年已发货'!E:E</f>
        <v>35</v>
      </c>
      <c r="F290" s="4">
        <f>'[1]2025年已发货'!F:F</f>
        <v>45668</v>
      </c>
      <c r="G290" s="2" t="str">
        <f>'[1]2025年已发货'!G:G</f>
        <v>（中核华兴-峨眉山项目）四川省乐山市峨眉山市双福镇梓橦庙红华五期中核华兴工地</v>
      </c>
      <c r="H290" s="2" t="str">
        <f>'[1]2025年已发货'!H:H</f>
        <v>李汉军</v>
      </c>
      <c r="I290" s="2" t="str">
        <f>'[1]2025年已发货'!I:I</f>
        <v>18691249091</v>
      </c>
      <c r="J290" s="2" vm="1" t="e">
        <f>_xlfn._xlws.FILTER(辅助信息!D:D,辅助信息!G:G=G290)</f>
        <v>#VALUE!</v>
      </c>
    </row>
    <row r="291" hidden="1" spans="1:10">
      <c r="A291" s="2" t="str">
        <f>'[1]2025年已发货'!A:A</f>
        <v>成实</v>
      </c>
      <c r="B291" s="2" t="str">
        <f>'[1]2025年已发货'!B:B</f>
        <v>圆钢</v>
      </c>
      <c r="C291" s="2" t="str">
        <f>'[1]2025年已发货'!C:C</f>
        <v>HPB300 Φ16</v>
      </c>
      <c r="D291" s="2" t="str">
        <f>'[1]2025年已发货'!D:D</f>
        <v>吨</v>
      </c>
      <c r="E291" s="2">
        <f>'[1]2025年已发货'!E:E</f>
        <v>2.6</v>
      </c>
      <c r="F291" s="4">
        <f>'[1]2025年已发货'!F:F</f>
        <v>45668</v>
      </c>
      <c r="G291" s="2" t="str">
        <f>'[1]2025年已发货'!G:G</f>
        <v>（自永2标九局西南分公司钢筋棚）四川省自贡市骑龙镇大湾村</v>
      </c>
      <c r="H291" s="2" t="str">
        <f>'[1]2025年已发货'!H:H</f>
        <v>李智罡</v>
      </c>
      <c r="I291" s="2">
        <f>'[1]2025年已发货'!I:I</f>
        <v>15210015693</v>
      </c>
      <c r="J291" s="2" vm="1" t="e">
        <f>_xlfn._xlws.FILTER(辅助信息!D:D,辅助信息!G:G=G291)</f>
        <v>#VALUE!</v>
      </c>
    </row>
    <row r="292" hidden="1" spans="1:10">
      <c r="A292" s="2" t="str">
        <f>'[1]2025年已发货'!A:A</f>
        <v>成实</v>
      </c>
      <c r="B292" s="2" t="str">
        <f>'[1]2025年已发货'!B:B</f>
        <v>螺纹钢</v>
      </c>
      <c r="C292" s="2" t="str">
        <f>'[1]2025年已发货'!C:C</f>
        <v>HRB400E Φ25×9米</v>
      </c>
      <c r="D292" s="2" t="str">
        <f>'[1]2025年已发货'!D:D</f>
        <v>吨</v>
      </c>
      <c r="E292" s="2">
        <f>'[1]2025年已发货'!E:E</f>
        <v>16</v>
      </c>
      <c r="F292" s="4">
        <f>'[1]2025年已发货'!F:F</f>
        <v>45668</v>
      </c>
      <c r="G292" s="2" t="str">
        <f>'[1]2025年已发货'!G:G</f>
        <v>（自永2标九局西南分公司钢筋棚）四川省自贡市骑龙镇大湾村</v>
      </c>
      <c r="H292" s="2" t="str">
        <f>'[1]2025年已发货'!H:H</f>
        <v>李智罡</v>
      </c>
      <c r="I292" s="2">
        <f>'[1]2025年已发货'!I:I</f>
        <v>15210015693</v>
      </c>
      <c r="J292" s="2" vm="1" t="e">
        <f>_xlfn._xlws.FILTER(辅助信息!D:D,辅助信息!G:G=G292)</f>
        <v>#VALUE!</v>
      </c>
    </row>
    <row r="293" hidden="1" spans="1:10">
      <c r="A293" s="2" t="str">
        <f>'[1]2025年已发货'!A:A</f>
        <v>成实</v>
      </c>
      <c r="B293" s="2" t="str">
        <f>'[1]2025年已发货'!B:B</f>
        <v>螺纹钢</v>
      </c>
      <c r="C293" s="2" t="str">
        <f>'[1]2025年已发货'!C:C</f>
        <v>HRB400E Φ16×9米</v>
      </c>
      <c r="D293" s="2" t="str">
        <f>'[1]2025年已发货'!D:D</f>
        <v>吨</v>
      </c>
      <c r="E293" s="2">
        <f>'[1]2025年已发货'!E:E</f>
        <v>6</v>
      </c>
      <c r="F293" s="4">
        <f>'[1]2025年已发货'!F:F</f>
        <v>45668</v>
      </c>
      <c r="G293" s="2" t="str">
        <f>'[1]2025年已发货'!G:G</f>
        <v>（自永2标九局西南分公司钢筋棚）四川省自贡市骑龙镇大湾村</v>
      </c>
      <c r="H293" s="2" t="str">
        <f>'[1]2025年已发货'!H:H</f>
        <v>李智罡</v>
      </c>
      <c r="I293" s="2">
        <f>'[1]2025年已发货'!I:I</f>
        <v>15210015693</v>
      </c>
      <c r="J293" s="2" vm="1" t="e">
        <f>_xlfn._xlws.FILTER(辅助信息!D:D,辅助信息!G:G=G293)</f>
        <v>#VALUE!</v>
      </c>
    </row>
    <row r="294" hidden="1" spans="1:10">
      <c r="A294" s="2" t="str">
        <f>'[1]2025年已发货'!A:A</f>
        <v>成实</v>
      </c>
      <c r="B294" s="2" t="str">
        <f>'[1]2025年已发货'!B:B</f>
        <v>螺纹钢</v>
      </c>
      <c r="C294" s="2" t="str">
        <f>'[1]2025年已发货'!C:C</f>
        <v>HRB400E Φ12×9米</v>
      </c>
      <c r="D294" s="2" t="str">
        <f>'[1]2025年已发货'!D:D</f>
        <v>吨</v>
      </c>
      <c r="E294" s="2">
        <f>'[1]2025年已发货'!E:E</f>
        <v>11</v>
      </c>
      <c r="F294" s="4">
        <f>'[1]2025年已发货'!F:F</f>
        <v>45668</v>
      </c>
      <c r="G294" s="2" t="str">
        <f>'[1]2025年已发货'!G:G</f>
        <v>（自永2标九局西南分公司钢筋棚）四川省自贡市骑龙镇大湾村</v>
      </c>
      <c r="H294" s="2" t="str">
        <f>'[1]2025年已发货'!H:H</f>
        <v>李智罡</v>
      </c>
      <c r="I294" s="2">
        <f>'[1]2025年已发货'!I:I</f>
        <v>15210015693</v>
      </c>
      <c r="J294" s="2" vm="1" t="e">
        <f>_xlfn._xlws.FILTER(辅助信息!D:D,辅助信息!G:G=G294)</f>
        <v>#VALUE!</v>
      </c>
    </row>
    <row r="295" hidden="1" spans="1:10">
      <c r="A295" s="2" t="str">
        <f>'[1]2025年已发货'!A:A</f>
        <v>达钢</v>
      </c>
      <c r="B295" s="2" t="str">
        <f>'[1]2025年已发货'!B:B</f>
        <v>螺纹钢</v>
      </c>
      <c r="C295" s="2" t="str">
        <f>'[1]2025年已发货'!C:C</f>
        <v>HRB400E Φ25 9m</v>
      </c>
      <c r="D295" s="2" t="str">
        <f>'[1]2025年已发货'!D:D</f>
        <v>吨</v>
      </c>
      <c r="E295" s="2">
        <f>'[1]2025年已发货'!E:E</f>
        <v>51</v>
      </c>
      <c r="F295" s="4">
        <f>'[1]2025年已发货'!F:F</f>
        <v>45668</v>
      </c>
      <c r="G295" s="2" t="str">
        <f>'[1]2025年已发货'!G:G</f>
        <v>（达州市公共卫生临床医疗中心项目-一标-1号制作房）达州市通川区西外复兴镇公共卫生临床医疗中心项目</v>
      </c>
      <c r="H295" s="2" t="str">
        <f>'[1]2025年已发货'!H:H</f>
        <v>潘建发</v>
      </c>
      <c r="I295" s="2">
        <f>'[1]2025年已发货'!I:I</f>
        <v>13658059919</v>
      </c>
      <c r="J295" s="2" t="str">
        <f>_xlfn._xlws.FILTER(辅助信息!D:D,辅助信息!G:G=G295)</f>
        <v>五冶钢构达州市公共卫生临床医疗中心项目</v>
      </c>
    </row>
    <row r="296" hidden="1" spans="1:10">
      <c r="A296" s="2" t="str">
        <f>'[1]2025年已发货'!A:A</f>
        <v>成实</v>
      </c>
      <c r="B296" s="2" t="str">
        <f>'[1]2025年已发货'!B:B</f>
        <v>螺纹钢</v>
      </c>
      <c r="C296" s="2" t="str">
        <f>'[1]2025年已发货'!C:C</f>
        <v>HRB400E Φ12 9m</v>
      </c>
      <c r="D296" s="2" t="str">
        <f>'[1]2025年已发货'!D:D</f>
        <v>吨</v>
      </c>
      <c r="E296" s="2">
        <f>'[1]2025年已发货'!E:E</f>
        <v>15</v>
      </c>
      <c r="F296" s="4">
        <f>'[1]2025年已发货'!F:F</f>
        <v>45667</v>
      </c>
      <c r="G296" s="2" t="str">
        <f>'[1]2025年已发货'!G:G</f>
        <v>（四川商建-射洪城乡一体化项目）遂宁市射洪市忠新幼儿园北侧约220米新溪小区</v>
      </c>
      <c r="H296" s="2" t="str">
        <f>'[1]2025年已发货'!H:H</f>
        <v>柏子刚</v>
      </c>
      <c r="I296" s="2">
        <f>'[1]2025年已发货'!I:I</f>
        <v>15692885305</v>
      </c>
      <c r="J296" s="2" t="str">
        <f>_xlfn._xlws.FILTER(辅助信息!D:D,辅助信息!G:G=G296)</f>
        <v>四川商建
射洪城乡一体化项目</v>
      </c>
    </row>
    <row r="297" hidden="1" spans="1:10">
      <c r="A297" s="2" t="str">
        <f>'[1]2025年已发货'!A:A</f>
        <v>成实</v>
      </c>
      <c r="B297" s="2" t="str">
        <f>'[1]2025年已发货'!B:B</f>
        <v>螺纹钢</v>
      </c>
      <c r="C297" s="2" t="str">
        <f>'[1]2025年已发货'!C:C</f>
        <v>HRB400E Φ16 9m</v>
      </c>
      <c r="D297" s="2" t="str">
        <f>'[1]2025年已发货'!D:D</f>
        <v>吨</v>
      </c>
      <c r="E297" s="2">
        <f>'[1]2025年已发货'!E:E</f>
        <v>20</v>
      </c>
      <c r="F297" s="4">
        <f>'[1]2025年已发货'!F:F</f>
        <v>45667</v>
      </c>
      <c r="G297" s="2" t="str">
        <f>'[1]2025年已发货'!G:G</f>
        <v>（四川商建-射洪城乡一体化项目）遂宁市射洪市忠新幼儿园北侧约220米新溪小区</v>
      </c>
      <c r="H297" s="2" t="str">
        <f>'[1]2025年已发货'!H:H</f>
        <v>柏子刚</v>
      </c>
      <c r="I297" s="2">
        <f>'[1]2025年已发货'!I:I</f>
        <v>15692885305</v>
      </c>
      <c r="J297" s="2" t="str">
        <f>_xlfn._xlws.FILTER(辅助信息!D:D,辅助信息!G:G=G297)</f>
        <v>四川商建
射洪城乡一体化项目</v>
      </c>
    </row>
    <row r="298" hidden="1" spans="1:10">
      <c r="A298" s="2" t="str">
        <f>'[1]2025年已发货'!A:A</f>
        <v>建邦</v>
      </c>
      <c r="B298" s="2" t="str">
        <f>'[1]2025年已发货'!B:B</f>
        <v>盘螺</v>
      </c>
      <c r="C298" s="2" t="str">
        <f>'[1]2025年已发货'!C:C</f>
        <v>HRB400E Φ12</v>
      </c>
      <c r="D298" s="2" t="str">
        <f>'[1]2025年已发货'!D:D</f>
        <v>吨</v>
      </c>
      <c r="E298" s="2">
        <f>'[1]2025年已发货'!E:E</f>
        <v>9</v>
      </c>
      <c r="F298" s="4">
        <f>'[1]2025年已发货'!F:F</f>
        <v>45668</v>
      </c>
      <c r="G298" s="2" t="str">
        <f>'[1]2025年已发货'!G:G</f>
        <v>（商投建工达州中医药科技园-2工区-景观桥）达州市通川区达州中医药职业学院犀牛大道北段</v>
      </c>
      <c r="H298" s="2" t="str">
        <f>'[1]2025年已发货'!H:H</f>
        <v>李波</v>
      </c>
      <c r="I298" s="2">
        <f>'[1]2025年已发货'!I:I</f>
        <v>18381899787</v>
      </c>
      <c r="J298" s="2" t="str">
        <f>_xlfn._xlws.FILTER(辅助信息!D:D,辅助信息!G:G=G298)</f>
        <v>商投建工达州中医药科技园</v>
      </c>
    </row>
    <row r="299" hidden="1" spans="1:10">
      <c r="A299" s="2" t="str">
        <f>'[1]2025年已发货'!A:A</f>
        <v>建邦</v>
      </c>
      <c r="B299" s="2" t="str">
        <f>'[1]2025年已发货'!B:B</f>
        <v>螺纹钢</v>
      </c>
      <c r="C299" s="2" t="str">
        <f>'[1]2025年已发货'!C:C</f>
        <v>HRB400E Φ16 9m</v>
      </c>
      <c r="D299" s="2" t="str">
        <f>'[1]2025年已发货'!D:D</f>
        <v>吨</v>
      </c>
      <c r="E299" s="2">
        <f>'[1]2025年已发货'!E:E</f>
        <v>3</v>
      </c>
      <c r="F299" s="4">
        <f>'[1]2025年已发货'!F:F</f>
        <v>45668</v>
      </c>
      <c r="G299" s="2" t="str">
        <f>'[1]2025年已发货'!G:G</f>
        <v>（商投建工达州中医药科技园-2工区-景观桥）达州市通川区达州中医药职业学院犀牛大道北段</v>
      </c>
      <c r="H299" s="2" t="str">
        <f>'[1]2025年已发货'!H:H</f>
        <v>李波</v>
      </c>
      <c r="I299" s="2">
        <f>'[1]2025年已发货'!I:I</f>
        <v>18381899787</v>
      </c>
      <c r="J299" s="2" t="str">
        <f>_xlfn._xlws.FILTER(辅助信息!D:D,辅助信息!G:G=G299)</f>
        <v>商投建工达州中医药科技园</v>
      </c>
    </row>
    <row r="300" hidden="1" spans="1:10">
      <c r="A300" s="2" t="str">
        <f>'[1]2025年已发货'!A:A</f>
        <v>建邦</v>
      </c>
      <c r="B300" s="2" t="str">
        <f>'[1]2025年已发货'!B:B</f>
        <v>螺纹钢</v>
      </c>
      <c r="C300" s="2" t="str">
        <f>'[1]2025年已发货'!C:C</f>
        <v>HRB400E Φ28 9m</v>
      </c>
      <c r="D300" s="2" t="str">
        <f>'[1]2025年已发货'!D:D</f>
        <v>吨</v>
      </c>
      <c r="E300" s="2">
        <f>'[1]2025年已发货'!E:E</f>
        <v>64</v>
      </c>
      <c r="F300" s="4">
        <f>'[1]2025年已发货'!F:F</f>
        <v>45668</v>
      </c>
      <c r="G300" s="2" t="str">
        <f>'[1]2025年已发货'!G:G</f>
        <v>（商投建工达州中医药科技园-2工区-景观桥）达州市通川区达州中医药职业学院犀牛大道北段</v>
      </c>
      <c r="H300" s="2" t="str">
        <f>'[1]2025年已发货'!H:H</f>
        <v>李波</v>
      </c>
      <c r="I300" s="2">
        <f>'[1]2025年已发货'!I:I</f>
        <v>18381899787</v>
      </c>
      <c r="J300" s="2" t="str">
        <f>_xlfn._xlws.FILTER(辅助信息!D:D,辅助信息!G:G=G300)</f>
        <v>商投建工达州中医药科技园</v>
      </c>
    </row>
    <row r="301" hidden="1" spans="1:10">
      <c r="A301" s="2" t="str">
        <f>'[1]2025年已发货'!A:A</f>
        <v>建邦</v>
      </c>
      <c r="B301" s="2" t="str">
        <f>'[1]2025年已发货'!B:B</f>
        <v>盘螺</v>
      </c>
      <c r="C301" s="2" t="str">
        <f>'[1]2025年已发货'!C:C</f>
        <v>HRB400E Φ6</v>
      </c>
      <c r="D301" s="2" t="str">
        <f>'[1]2025年已发货'!D:D</f>
        <v>吨</v>
      </c>
      <c r="E301" s="2">
        <f>'[1]2025年已发货'!E:E</f>
        <v>9</v>
      </c>
      <c r="F301" s="4">
        <f>'[1]2025年已发货'!F:F</f>
        <v>45668</v>
      </c>
      <c r="G301" s="2" t="str">
        <f>'[1]2025年已发货'!G:G</f>
        <v>（商投建工达州中医药科技园-4工区-2号楼）达州市通川区达州中医药职业学院犀牛大道北段</v>
      </c>
      <c r="H301" s="2" t="str">
        <f>'[1]2025年已发货'!H:H</f>
        <v>张扬</v>
      </c>
      <c r="I301" s="2">
        <f>'[1]2025年已发货'!I:I</f>
        <v>18381904567</v>
      </c>
      <c r="J301" s="2" t="str">
        <f>_xlfn._xlws.FILTER(辅助信息!D:D,辅助信息!G:G=G301)</f>
        <v>商投建工达州中医药科技园</v>
      </c>
    </row>
    <row r="302" hidden="1" spans="1:10">
      <c r="A302" s="2" t="str">
        <f>'[1]2025年已发货'!A:A</f>
        <v>建邦</v>
      </c>
      <c r="B302" s="2" t="str">
        <f>'[1]2025年已发货'!B:B</f>
        <v>盘螺</v>
      </c>
      <c r="C302" s="2" t="str">
        <f>'[1]2025年已发货'!C:C</f>
        <v>HRB400E Φ8</v>
      </c>
      <c r="D302" s="2" t="str">
        <f>'[1]2025年已发货'!D:D</f>
        <v>吨</v>
      </c>
      <c r="E302" s="2">
        <f>'[1]2025年已发货'!E:E</f>
        <v>45</v>
      </c>
      <c r="F302" s="4">
        <f>'[1]2025年已发货'!F:F</f>
        <v>45668</v>
      </c>
      <c r="G302" s="2" t="str">
        <f>'[1]2025年已发货'!G:G</f>
        <v>（商投建工达州中医药科技园-4工区-2号楼）达州市通川区达州中医药职业学院犀牛大道北段</v>
      </c>
      <c r="H302" s="2" t="str">
        <f>'[1]2025年已发货'!H:H</f>
        <v>张扬</v>
      </c>
      <c r="I302" s="2">
        <f>'[1]2025年已发货'!I:I</f>
        <v>18381904567</v>
      </c>
      <c r="J302" s="2" t="str">
        <f>_xlfn._xlws.FILTER(辅助信息!D:D,辅助信息!G:G=G302)</f>
        <v>商投建工达州中医药科技园</v>
      </c>
    </row>
    <row r="303" hidden="1" spans="1:10">
      <c r="A303" s="2" t="str">
        <f>'[1]2025年已发货'!A:A</f>
        <v>建邦</v>
      </c>
      <c r="B303" s="2" t="str">
        <f>'[1]2025年已发货'!B:B</f>
        <v>盘螺</v>
      </c>
      <c r="C303" s="2" t="str">
        <f>'[1]2025年已发货'!C:C</f>
        <v>HRB400E Φ10</v>
      </c>
      <c r="D303" s="2" t="str">
        <f>'[1]2025年已发货'!D:D</f>
        <v>吨</v>
      </c>
      <c r="E303" s="2">
        <f>'[1]2025年已发货'!E:E</f>
        <v>15</v>
      </c>
      <c r="F303" s="4">
        <f>'[1]2025年已发货'!F:F</f>
        <v>45668</v>
      </c>
      <c r="G303" s="2" t="str">
        <f>'[1]2025年已发货'!G:G</f>
        <v>（商投建工达州中医药科技园-4工区-2号楼）达州市通川区达州中医药职业学院犀牛大道北段</v>
      </c>
      <c r="H303" s="2" t="str">
        <f>'[1]2025年已发货'!H:H</f>
        <v>张扬</v>
      </c>
      <c r="I303" s="2">
        <f>'[1]2025年已发货'!I:I</f>
        <v>18381904567</v>
      </c>
      <c r="J303" s="2" t="str">
        <f>_xlfn._xlws.FILTER(辅助信息!D:D,辅助信息!G:G=G303)</f>
        <v>商投建工达州中医药科技园</v>
      </c>
    </row>
    <row r="304" hidden="1" spans="1:10">
      <c r="A304" s="2" t="str">
        <f>'[1]2025年已发货'!A:A</f>
        <v>建邦</v>
      </c>
      <c r="B304" s="2" t="str">
        <f>'[1]2025年已发货'!B:B</f>
        <v>螺纹钢</v>
      </c>
      <c r="C304" s="2" t="str">
        <f>'[1]2025年已发货'!C:C</f>
        <v>HRB400E Φ18 9m</v>
      </c>
      <c r="D304" s="2" t="str">
        <f>'[1]2025年已发货'!D:D</f>
        <v>吨</v>
      </c>
      <c r="E304" s="2">
        <f>'[1]2025年已发货'!E:E</f>
        <v>3</v>
      </c>
      <c r="F304" s="4">
        <f>'[1]2025年已发货'!F:F</f>
        <v>45668</v>
      </c>
      <c r="G304" s="2" t="str">
        <f>'[1]2025年已发货'!G:G</f>
        <v>（商投建工达州中医药科技园-4工区-7号楼）达州市通川区达州中医药职业学院犀牛大道北段</v>
      </c>
      <c r="H304" s="2" t="str">
        <f>'[1]2025年已发货'!H:H</f>
        <v>张扬</v>
      </c>
      <c r="I304" s="2">
        <f>'[1]2025年已发货'!I:I</f>
        <v>18381904567</v>
      </c>
      <c r="J304" s="2" t="str">
        <f>_xlfn._xlws.FILTER(辅助信息!D:D,辅助信息!G:G=G304)</f>
        <v>商投建工达州中医药科技园</v>
      </c>
    </row>
    <row r="305" hidden="1" spans="1:10">
      <c r="A305" s="2" t="str">
        <f>'[1]2025年已发货'!A:A</f>
        <v>建邦</v>
      </c>
      <c r="B305" s="2" t="str">
        <f>'[1]2025年已发货'!B:B</f>
        <v>盘螺</v>
      </c>
      <c r="C305" s="2" t="str">
        <f>'[1]2025年已发货'!C:C</f>
        <v>HRB400E Φ8</v>
      </c>
      <c r="D305" s="2" t="str">
        <f>'[1]2025年已发货'!D:D</f>
        <v>吨</v>
      </c>
      <c r="E305" s="2">
        <f>'[1]2025年已发货'!E:E</f>
        <v>2</v>
      </c>
      <c r="F305" s="4">
        <f>'[1]2025年已发货'!F:F</f>
        <v>45668</v>
      </c>
      <c r="G305" s="2" t="str">
        <f>'[1]2025年已发货'!G:G</f>
        <v>（达州市公共卫生临床医疗中心项目-一标-1号制作房）达州市通川区西外复兴镇公共卫生临床医疗中心项目</v>
      </c>
      <c r="H305" s="2" t="str">
        <f>'[1]2025年已发货'!H:H</f>
        <v>潘建发</v>
      </c>
      <c r="I305" s="2">
        <f>'[1]2025年已发货'!I:I</f>
        <v>13658059919</v>
      </c>
      <c r="J305" s="2" t="str">
        <f>_xlfn._xlws.FILTER(辅助信息!D:D,辅助信息!G:G=G305)</f>
        <v>五冶钢构达州市公共卫生临床医疗中心项目</v>
      </c>
    </row>
    <row r="306" hidden="1" spans="1:10">
      <c r="A306" s="2" t="str">
        <f>'[1]2025年已发货'!A:A</f>
        <v>建邦</v>
      </c>
      <c r="B306" s="2" t="str">
        <f>'[1]2025年已发货'!B:B</f>
        <v>盘螺</v>
      </c>
      <c r="C306" s="2" t="str">
        <f>'[1]2025年已发货'!C:C</f>
        <v>HRB400E Φ10</v>
      </c>
      <c r="D306" s="2" t="str">
        <f>'[1]2025年已发货'!D:D</f>
        <v>吨</v>
      </c>
      <c r="E306" s="2">
        <f>'[1]2025年已发货'!E:E</f>
        <v>7</v>
      </c>
      <c r="F306" s="4">
        <f>'[1]2025年已发货'!F:F</f>
        <v>45668</v>
      </c>
      <c r="G306" s="2" t="str">
        <f>'[1]2025年已发货'!G:G</f>
        <v>（达州市公共卫生临床医疗中心项目-一标-1号制作房）达州市通川区西外复兴镇公共卫生临床医疗中心项目</v>
      </c>
      <c r="H306" s="2" t="str">
        <f>'[1]2025年已发货'!H:H</f>
        <v>潘建发</v>
      </c>
      <c r="I306" s="2">
        <f>'[1]2025年已发货'!I:I</f>
        <v>13658059919</v>
      </c>
      <c r="J306" s="2" t="str">
        <f>_xlfn._xlws.FILTER(辅助信息!D:D,辅助信息!G:G=G306)</f>
        <v>五冶钢构达州市公共卫生临床医疗中心项目</v>
      </c>
    </row>
    <row r="307" hidden="1" spans="1:10">
      <c r="A307" s="2" t="str">
        <f>'[1]2025年已发货'!A:A</f>
        <v>建邦</v>
      </c>
      <c r="B307" s="2" t="str">
        <f>'[1]2025年已发货'!B:B</f>
        <v>螺纹钢</v>
      </c>
      <c r="C307" s="2" t="str">
        <f>'[1]2025年已发货'!C:C</f>
        <v>HRB400E Φ20 9m</v>
      </c>
      <c r="D307" s="2" t="str">
        <f>'[1]2025年已发货'!D:D</f>
        <v>吨</v>
      </c>
      <c r="E307" s="2">
        <f>'[1]2025年已发货'!E:E</f>
        <v>2</v>
      </c>
      <c r="F307" s="4">
        <f>'[1]2025年已发货'!F:F</f>
        <v>45668</v>
      </c>
      <c r="G307" s="2" t="str">
        <f>'[1]2025年已发货'!G:G</f>
        <v>（达州市公共卫生临床医疗中心项目-一标-1号制作房）达州市通川区西外复兴镇公共卫生临床医疗中心项目</v>
      </c>
      <c r="H307" s="2" t="str">
        <f>'[1]2025年已发货'!H:H</f>
        <v>潘建发</v>
      </c>
      <c r="I307" s="2">
        <f>'[1]2025年已发货'!I:I</f>
        <v>13658059919</v>
      </c>
      <c r="J307" s="2" t="str">
        <f>_xlfn._xlws.FILTER(辅助信息!D:D,辅助信息!G:G=G307)</f>
        <v>五冶钢构达州市公共卫生临床医疗中心项目</v>
      </c>
    </row>
    <row r="308" hidden="1" spans="1:10">
      <c r="A308" s="2" t="str">
        <f>'[1]2025年已发货'!A:A</f>
        <v>建邦</v>
      </c>
      <c r="B308" s="2" t="str">
        <f>'[1]2025年已发货'!B:B</f>
        <v>螺纹钢</v>
      </c>
      <c r="C308" s="2" t="str">
        <f>'[1]2025年已发货'!C:C</f>
        <v>HRB400E Φ25 9m</v>
      </c>
      <c r="D308" s="2" t="str">
        <f>'[1]2025年已发货'!D:D</f>
        <v>吨</v>
      </c>
      <c r="E308" s="2">
        <f>'[1]2025年已发货'!E:E</f>
        <v>8</v>
      </c>
      <c r="F308" s="4">
        <f>'[1]2025年已发货'!F:F</f>
        <v>45668</v>
      </c>
      <c r="G308" s="2" t="str">
        <f>'[1]2025年已发货'!G:G</f>
        <v>（达州市公共卫生临床医疗中心项目-一标-1号制作房）达州市通川区西外复兴镇公共卫生临床医疗中心项目</v>
      </c>
      <c r="H308" s="2" t="str">
        <f>'[1]2025年已发货'!H:H</f>
        <v>潘建发</v>
      </c>
      <c r="I308" s="2">
        <f>'[1]2025年已发货'!I:I</f>
        <v>13658059919</v>
      </c>
      <c r="J308" s="2" t="str">
        <f>_xlfn._xlws.FILTER(辅助信息!D:D,辅助信息!G:G=G308)</f>
        <v>五冶钢构达州市公共卫生临床医疗中心项目</v>
      </c>
    </row>
    <row r="309" hidden="1" spans="1:10">
      <c r="A309" s="2" t="str">
        <f>'[1]2025年已发货'!A:A</f>
        <v>建邦</v>
      </c>
      <c r="B309" s="2" t="str">
        <f>'[1]2025年已发货'!B:B</f>
        <v>盘螺</v>
      </c>
      <c r="C309" s="2" t="str">
        <f>'[1]2025年已发货'!C:C</f>
        <v>HRB400E Φ8</v>
      </c>
      <c r="D309" s="2" t="str">
        <f>'[1]2025年已发货'!D:D</f>
        <v>吨</v>
      </c>
      <c r="E309" s="2">
        <f>'[1]2025年已发货'!E:E</f>
        <v>16</v>
      </c>
      <c r="F309" s="4">
        <f>'[1]2025年已发货'!F:F</f>
        <v>45668</v>
      </c>
      <c r="G309" s="2" t="str">
        <f>'[1]2025年已发货'!G:G</f>
        <v>（达州市公共卫生医疗中心项目-二标-3号楼）达州市通川区西外复兴镇公共卫生临床医疗中心项目</v>
      </c>
      <c r="H309" s="2" t="str">
        <f>'[1]2025年已发货'!H:H</f>
        <v>黄永林</v>
      </c>
      <c r="I309" s="2">
        <f>'[1]2025年已发货'!I:I</f>
        <v>15982487227</v>
      </c>
      <c r="J309" s="2" t="str">
        <f>_xlfn._xlws.FILTER(辅助信息!D:D,辅助信息!G:G=G309)</f>
        <v>五冶钢构达州市公共卫生临床医疗中心项目</v>
      </c>
    </row>
    <row r="310" hidden="1" spans="1:10">
      <c r="A310" s="2" t="str">
        <f>'[1]2025年已发货'!A:A</f>
        <v>建邦</v>
      </c>
      <c r="B310" s="2" t="str">
        <f>'[1]2025年已发货'!B:B</f>
        <v>盘螺</v>
      </c>
      <c r="C310" s="2" t="str">
        <f>'[1]2025年已发货'!C:C</f>
        <v>HRB400E Φ10</v>
      </c>
      <c r="D310" s="2" t="str">
        <f>'[1]2025年已发货'!D:D</f>
        <v>吨</v>
      </c>
      <c r="E310" s="2">
        <f>'[1]2025年已发货'!E:E</f>
        <v>12</v>
      </c>
      <c r="F310" s="4">
        <f>'[1]2025年已发货'!F:F</f>
        <v>45668</v>
      </c>
      <c r="G310" s="2" t="str">
        <f>'[1]2025年已发货'!G:G</f>
        <v>（达州市公共卫生医疗中心项目-二标-3号楼）达州市通川区西外复兴镇公共卫生临床医疗中心项目</v>
      </c>
      <c r="H310" s="2" t="str">
        <f>'[1]2025年已发货'!H:H</f>
        <v>黄永林</v>
      </c>
      <c r="I310" s="2">
        <f>'[1]2025年已发货'!I:I</f>
        <v>15982487227</v>
      </c>
      <c r="J310" s="2" t="str">
        <f>_xlfn._xlws.FILTER(辅助信息!D:D,辅助信息!G:G=G310)</f>
        <v>五冶钢构达州市公共卫生临床医疗中心项目</v>
      </c>
    </row>
    <row r="311" hidden="1" spans="1:10">
      <c r="A311" s="2" t="str">
        <f>'[1]2025年已发货'!A:A</f>
        <v>晋邦</v>
      </c>
      <c r="B311" s="2" t="str">
        <f>'[1]2025年已发货'!B:B</f>
        <v>螺纹钢</v>
      </c>
      <c r="C311" s="2" t="str">
        <f>'[1]2025年已发货'!C:C</f>
        <v>HRB400E Φ16 9m</v>
      </c>
      <c r="D311" s="2" t="str">
        <f>'[1]2025年已发货'!D:D</f>
        <v>吨</v>
      </c>
      <c r="E311" s="2">
        <f>'[1]2025年已发货'!E:E</f>
        <v>18</v>
      </c>
      <c r="F311" s="4">
        <f>'[1]2025年已发货'!F:F</f>
        <v>45668</v>
      </c>
      <c r="G311" s="2" t="str">
        <f>'[1]2025年已发货'!G:G</f>
        <v>（五冶达州国道542项目-三工区桥梁3工段）四川省达州市达川区赵固镇水文村原村委会下300米</v>
      </c>
      <c r="H311" s="2" t="str">
        <f>'[1]2025年已发货'!H:H</f>
        <v>李代茂</v>
      </c>
      <c r="I311" s="2">
        <f>'[1]2025年已发货'!I:I</f>
        <v>18302833536</v>
      </c>
      <c r="J311" s="2" t="str">
        <f>_xlfn._xlws.FILTER(辅助信息!D:D,辅助信息!G:G=G311)</f>
        <v>五冶达州国道542项目</v>
      </c>
    </row>
    <row r="312" hidden="1" spans="1:10">
      <c r="A312" s="2" t="str">
        <f>'[1]2025年已发货'!A:A</f>
        <v>晋邦</v>
      </c>
      <c r="B312" s="2" t="str">
        <f>'[1]2025年已发货'!B:B</f>
        <v>螺纹钢</v>
      </c>
      <c r="C312" s="2" t="str">
        <f>'[1]2025年已发货'!C:C</f>
        <v>HRB400E Φ22 9m</v>
      </c>
      <c r="D312" s="2" t="str">
        <f>'[1]2025年已发货'!D:D</f>
        <v>吨</v>
      </c>
      <c r="E312" s="2">
        <f>'[1]2025年已发货'!E:E</f>
        <v>6</v>
      </c>
      <c r="F312" s="4">
        <f>'[1]2025年已发货'!F:F</f>
        <v>45668</v>
      </c>
      <c r="G312" s="2" t="str">
        <f>'[1]2025年已发货'!G:G</f>
        <v>（五冶达州国道542项目-三工区桥梁3工段）四川省达州市达川区赵固镇水文村原村委会下300米</v>
      </c>
      <c r="H312" s="2" t="str">
        <f>'[1]2025年已发货'!H:H</f>
        <v>李代茂</v>
      </c>
      <c r="I312" s="2">
        <f>'[1]2025年已发货'!I:I</f>
        <v>18302833536</v>
      </c>
      <c r="J312" s="2" t="str">
        <f>_xlfn._xlws.FILTER(辅助信息!D:D,辅助信息!G:G=G312)</f>
        <v>五冶达州国道542项目</v>
      </c>
    </row>
    <row r="313" hidden="1" spans="1:10">
      <c r="A313" s="2" t="str">
        <f>'[1]2025年已发货'!A:A</f>
        <v>晋邦</v>
      </c>
      <c r="B313" s="2" t="str">
        <f>'[1]2025年已发货'!B:B</f>
        <v>螺纹钢</v>
      </c>
      <c r="C313" s="2" t="str">
        <f>'[1]2025年已发货'!C:C</f>
        <v>HRB400E Φ28 9m</v>
      </c>
      <c r="D313" s="2" t="str">
        <f>'[1]2025年已发货'!D:D</f>
        <v>吨</v>
      </c>
      <c r="E313" s="2">
        <f>'[1]2025年已发货'!E:E</f>
        <v>38</v>
      </c>
      <c r="F313" s="4">
        <f>'[1]2025年已发货'!F:F</f>
        <v>45668</v>
      </c>
      <c r="G313" s="2" t="str">
        <f>'[1]2025年已发货'!G:G</f>
        <v>（五冶达州国道542项目-三工区桥梁3工段）四川省达州市达川区赵固镇水文村原村委会下300米</v>
      </c>
      <c r="H313" s="2" t="str">
        <f>'[1]2025年已发货'!H:H</f>
        <v>李代茂</v>
      </c>
      <c r="I313" s="2">
        <f>'[1]2025年已发货'!I:I</f>
        <v>18302833536</v>
      </c>
      <c r="J313" s="2" t="str">
        <f>_xlfn._xlws.FILTER(辅助信息!D:D,辅助信息!G:G=G313)</f>
        <v>五冶达州国道542项目</v>
      </c>
    </row>
    <row r="314" hidden="1" spans="1:10">
      <c r="A314" s="2" t="str">
        <f>'[1]2025年已发货'!A:A</f>
        <v>晋邦</v>
      </c>
      <c r="B314" s="2" t="str">
        <f>'[1]2025年已发货'!B:B</f>
        <v>螺纹钢</v>
      </c>
      <c r="C314" s="2" t="str">
        <f>'[1]2025年已发货'!C:C</f>
        <v>HRB400E Φ32 9m</v>
      </c>
      <c r="D314" s="2" t="str">
        <f>'[1]2025年已发货'!D:D</f>
        <v>吨</v>
      </c>
      <c r="E314" s="2">
        <f>'[1]2025年已发货'!E:E</f>
        <v>6</v>
      </c>
      <c r="F314" s="4">
        <f>'[1]2025年已发货'!F:F</f>
        <v>45668</v>
      </c>
      <c r="G314" s="2" t="str">
        <f>'[1]2025年已发货'!G:G</f>
        <v>（五冶达州国道542项目-三工区桥梁3工段）四川省达州市达川区赵固镇水文村原村委会下300米</v>
      </c>
      <c r="H314" s="2" t="str">
        <f>'[1]2025年已发货'!H:H</f>
        <v>李代茂</v>
      </c>
      <c r="I314" s="2">
        <f>'[1]2025年已发货'!I:I</f>
        <v>18302833536</v>
      </c>
      <c r="J314" s="2" t="str">
        <f>_xlfn._xlws.FILTER(辅助信息!D:D,辅助信息!G:G=G314)</f>
        <v>五冶达州国道542项目</v>
      </c>
    </row>
    <row r="315" hidden="1" spans="1:10">
      <c r="A315" s="2" t="str">
        <f>'[1]2025年已发货'!A:A</f>
        <v>成实</v>
      </c>
      <c r="B315" s="2" t="str">
        <f>'[1]2025年已发货'!B:B</f>
        <v>螺纹钢</v>
      </c>
      <c r="C315" s="2" t="str">
        <f>'[1]2025年已发货'!C:C</f>
        <v>HRB400E Φ12 9m</v>
      </c>
      <c r="D315" s="2" t="str">
        <f>'[1]2025年已发货'!D:D</f>
        <v>吨</v>
      </c>
      <c r="E315" s="2">
        <f>'[1]2025年已发货'!E:E</f>
        <v>15</v>
      </c>
      <c r="F315" s="4">
        <f>'[1]2025年已发货'!F:F</f>
        <v>45670</v>
      </c>
      <c r="G315" s="2" t="str">
        <f>'[1]2025年已发货'!G:G</f>
        <v>（四川商建-射洪城乡一体化项目）遂宁市射洪市忠新幼儿园北侧约220米新溪小区</v>
      </c>
      <c r="H315" s="2" t="str">
        <f>'[1]2025年已发货'!H:H</f>
        <v>柏子刚</v>
      </c>
      <c r="I315" s="2">
        <f>'[1]2025年已发货'!I:I</f>
        <v>15692885305</v>
      </c>
      <c r="J315" s="2" t="str">
        <f>_xlfn._xlws.FILTER(辅助信息!D:D,辅助信息!G:G=G315)</f>
        <v>四川商建
射洪城乡一体化项目</v>
      </c>
    </row>
    <row r="316" hidden="1" spans="1:10">
      <c r="A316" s="2" t="str">
        <f>'[1]2025年已发货'!A:A</f>
        <v>成实</v>
      </c>
      <c r="B316" s="2" t="str">
        <f>'[1]2025年已发货'!B:B</f>
        <v>螺纹钢</v>
      </c>
      <c r="C316" s="2" t="str">
        <f>'[1]2025年已发货'!C:C</f>
        <v>HRB400E Φ16 9m</v>
      </c>
      <c r="D316" s="2" t="str">
        <f>'[1]2025年已发货'!D:D</f>
        <v>吨</v>
      </c>
      <c r="E316" s="2">
        <f>'[1]2025年已发货'!E:E</f>
        <v>20</v>
      </c>
      <c r="F316" s="4">
        <f>'[1]2025年已发货'!F:F</f>
        <v>45670</v>
      </c>
      <c r="G316" s="2" t="str">
        <f>'[1]2025年已发货'!G:G</f>
        <v>（四川商建-射洪城乡一体化项目）遂宁市射洪市忠新幼儿园北侧约220米新溪小区</v>
      </c>
      <c r="H316" s="2" t="str">
        <f>'[1]2025年已发货'!H:H</f>
        <v>柏子刚</v>
      </c>
      <c r="I316" s="2">
        <f>'[1]2025年已发货'!I:I</f>
        <v>15692885305</v>
      </c>
      <c r="J316" s="2" t="str">
        <f>_xlfn._xlws.FILTER(辅助信息!D:D,辅助信息!G:G=G316)</f>
        <v>四川商建
射洪城乡一体化项目</v>
      </c>
    </row>
    <row r="317" hidden="1" spans="1:10">
      <c r="A317" s="2" t="str">
        <f>'[1]2025年已发货'!A:A</f>
        <v>德胜</v>
      </c>
      <c r="B317" s="2" t="str">
        <f>'[1]2025年已发货'!B:B</f>
        <v>螺纹钢</v>
      </c>
      <c r="C317" s="2" t="str">
        <f>'[1]2025年已发货'!C:C</f>
        <v>HRB400E Φ20 12m</v>
      </c>
      <c r="D317" s="2" t="str">
        <f>'[1]2025年已发货'!D:D</f>
        <v>吨</v>
      </c>
      <c r="E317" s="2">
        <f>'[1]2025年已发货'!E:E</f>
        <v>140</v>
      </c>
      <c r="F317" s="4">
        <f>'[1]2025年已发货'!F:F</f>
        <v>45670</v>
      </c>
      <c r="G317" s="2" t="str">
        <f>'[1]2025年已发货'!G:G</f>
        <v>（中铁广州局-资乐高速5标）四川省乐山市井研县希望大道116号</v>
      </c>
      <c r="H317" s="2" t="str">
        <f>'[1]2025年已发货'!H:H</f>
        <v>廖俊杰</v>
      </c>
      <c r="I317" s="2">
        <f>'[1]2025年已发货'!I:I</f>
        <v>15775100965</v>
      </c>
      <c r="J317" s="2" vm="1" t="e">
        <f>_xlfn._xlws.FILTER(辅助信息!D:D,辅助信息!G:G=G317)</f>
        <v>#VALUE!</v>
      </c>
    </row>
    <row r="318" hidden="1" spans="1:10">
      <c r="A318" s="2" t="str">
        <f>'[1]2025年已发货'!A:A</f>
        <v>德胜</v>
      </c>
      <c r="B318" s="2" t="str">
        <f>'[1]2025年已发货'!B:B</f>
        <v>螺纹钢 </v>
      </c>
      <c r="C318" s="2" t="str">
        <f>'[1]2025年已发货'!C:C</f>
        <v>HRB500E Φ28×9米</v>
      </c>
      <c r="D318" s="2" t="str">
        <f>'[1]2025年已发货'!D:D</f>
        <v>吨</v>
      </c>
      <c r="E318" s="2">
        <f>'[1]2025年已发货'!E:E</f>
        <v>20</v>
      </c>
      <c r="F318" s="4">
        <f>'[1]2025年已发货'!F:F</f>
        <v>45670</v>
      </c>
      <c r="G318" s="2" t="str">
        <f>'[1]2025年已发货'!G:G</f>
        <v>（自永高速-自永3标六局交通分公司）四川省内江市隆昌市圣灯镇自永项目3标隆昌市圣灯镇中心学校</v>
      </c>
      <c r="H318" s="2" t="str">
        <f>'[1]2025年已发货'!H:H</f>
        <v>单贺明</v>
      </c>
      <c r="I318" s="2">
        <f>'[1]2025年已发货'!I:I</f>
        <v>18513327609</v>
      </c>
      <c r="J318" s="2" vm="1" t="e">
        <f>_xlfn._xlws.FILTER(辅助信息!D:D,辅助信息!G:G=G318)</f>
        <v>#VALUE!</v>
      </c>
    </row>
    <row r="319" hidden="1" spans="1:10">
      <c r="A319" s="2" t="str">
        <f>'[1]2025年已发货'!A:A</f>
        <v>德胜</v>
      </c>
      <c r="B319" s="2" t="str">
        <f>'[1]2025年已发货'!B:B</f>
        <v>螺纹钢</v>
      </c>
      <c r="C319" s="2" t="str">
        <f>'[1]2025年已发货'!C:C</f>
        <v>HRB400E Φ32×9米</v>
      </c>
      <c r="D319" s="2" t="str">
        <f>'[1]2025年已发货'!D:D</f>
        <v>吨</v>
      </c>
      <c r="E319" s="2">
        <f>'[1]2025年已发货'!E:E</f>
        <v>70</v>
      </c>
      <c r="F319" s="4">
        <f>'[1]2025年已发货'!F:F</f>
        <v>45670</v>
      </c>
      <c r="G319" s="2" t="str">
        <f>'[1]2025年已发货'!G:G</f>
        <v>（自永高速-自永3标六局交通分公司）四川省内江市隆昌市圣灯镇自永项目3标隆昌市圣灯镇中心学校</v>
      </c>
      <c r="H319" s="2" t="str">
        <f>'[1]2025年已发货'!H:H</f>
        <v>单贺明</v>
      </c>
      <c r="I319" s="2">
        <f>'[1]2025年已发货'!I:I</f>
        <v>18513327609</v>
      </c>
      <c r="J319" s="2" vm="1" t="e">
        <f>_xlfn._xlws.FILTER(辅助信息!D:D,辅助信息!G:G=G319)</f>
        <v>#VALUE!</v>
      </c>
    </row>
    <row r="320" hidden="1" spans="1:10">
      <c r="A320" s="2" t="str">
        <f>'[1]2025年已发货'!A:A</f>
        <v>德胜</v>
      </c>
      <c r="B320" s="2" t="str">
        <f>'[1]2025年已发货'!B:B</f>
        <v>螺纹钢</v>
      </c>
      <c r="C320" s="2" t="str">
        <f>'[1]2025年已发货'!C:C</f>
        <v>HRB400E Φ28×9米</v>
      </c>
      <c r="D320" s="2" t="str">
        <f>'[1]2025年已发货'!D:D</f>
        <v>吨</v>
      </c>
      <c r="E320" s="2">
        <f>'[1]2025年已发货'!E:E</f>
        <v>20</v>
      </c>
      <c r="F320" s="4">
        <f>'[1]2025年已发货'!F:F</f>
        <v>45670</v>
      </c>
      <c r="G320" s="2" t="str">
        <f>'[1]2025年已发货'!G:G</f>
        <v>（自永高速-自永3标六局交通分公司）四川省内江市隆昌市圣灯镇自永项目3标隆昌市圣灯镇中心学校</v>
      </c>
      <c r="H320" s="2" t="str">
        <f>'[1]2025年已发货'!H:H</f>
        <v>单贺明</v>
      </c>
      <c r="I320" s="2">
        <f>'[1]2025年已发货'!I:I</f>
        <v>18513327609</v>
      </c>
      <c r="J320" s="2" vm="1" t="e">
        <f>_xlfn._xlws.FILTER(辅助信息!D:D,辅助信息!G:G=G320)</f>
        <v>#VALUE!</v>
      </c>
    </row>
    <row r="321" hidden="1" spans="1:10">
      <c r="A321" s="2" t="str">
        <f>'[1]2025年已发货'!A:A</f>
        <v>德胜</v>
      </c>
      <c r="B321" s="2" t="str">
        <f>'[1]2025年已发货'!B:B</f>
        <v>螺纹钢</v>
      </c>
      <c r="C321" s="2" t="str">
        <f>'[1]2025年已发货'!C:C</f>
        <v>HRB400E Φ25×9米</v>
      </c>
      <c r="D321" s="2" t="str">
        <f>'[1]2025年已发货'!D:D</f>
        <v>吨</v>
      </c>
      <c r="E321" s="2">
        <f>'[1]2025年已发货'!E:E</f>
        <v>25</v>
      </c>
      <c r="F321" s="4">
        <f>'[1]2025年已发货'!F:F</f>
        <v>45670</v>
      </c>
      <c r="G321" s="2" t="str">
        <f>'[1]2025年已发货'!G:G</f>
        <v>（自永高速-自永3标六局交通分公司）四川省内江市隆昌市圣灯镇自永项目3标隆昌市圣灯镇中心学校</v>
      </c>
      <c r="H321" s="2" t="str">
        <f>'[1]2025年已发货'!H:H</f>
        <v>单贺明</v>
      </c>
      <c r="I321" s="2">
        <f>'[1]2025年已发货'!I:I</f>
        <v>18513327609</v>
      </c>
      <c r="J321" s="2" vm="1" t="e">
        <f>_xlfn._xlws.FILTER(辅助信息!D:D,辅助信息!G:G=G321)</f>
        <v>#VALUE!</v>
      </c>
    </row>
    <row r="322" hidden="1" spans="1:10">
      <c r="A322" s="2" t="str">
        <f>'[1]2025年已发货'!A:A</f>
        <v>德胜</v>
      </c>
      <c r="B322" s="2" t="str">
        <f>'[1]2025年已发货'!B:B</f>
        <v>螺纹钢</v>
      </c>
      <c r="C322" s="2" t="str">
        <f>'[1]2025年已发货'!C:C</f>
        <v>HRB400E Φ22×9米</v>
      </c>
      <c r="D322" s="2" t="str">
        <f>'[1]2025年已发货'!D:D</f>
        <v>吨</v>
      </c>
      <c r="E322" s="2">
        <f>'[1]2025年已发货'!E:E</f>
        <v>7</v>
      </c>
      <c r="F322" s="4">
        <f>'[1]2025年已发货'!F:F</f>
        <v>45670</v>
      </c>
      <c r="G322" s="2" t="str">
        <f>'[1]2025年已发货'!G:G</f>
        <v>（自永高速-自永3标六局交通分公司）四川省内江市隆昌市圣灯镇自永项目3标隆昌市圣灯镇中心学校</v>
      </c>
      <c r="H322" s="2" t="str">
        <f>'[1]2025年已发货'!H:H</f>
        <v>单贺明</v>
      </c>
      <c r="I322" s="2">
        <f>'[1]2025年已发货'!I:I</f>
        <v>18513327609</v>
      </c>
      <c r="J322" s="2" vm="1" t="e">
        <f>_xlfn._xlws.FILTER(辅助信息!D:D,辅助信息!G:G=G322)</f>
        <v>#VALUE!</v>
      </c>
    </row>
    <row r="323" hidden="1" spans="1:10">
      <c r="A323" s="2" t="str">
        <f>'[1]2025年已发货'!A:A</f>
        <v>德胜</v>
      </c>
      <c r="B323" s="2" t="str">
        <f>'[1]2025年已发货'!B:B</f>
        <v>螺纹钢</v>
      </c>
      <c r="C323" s="2" t="str">
        <f>'[1]2025年已发货'!C:C</f>
        <v>HRB400E Φ14×9米</v>
      </c>
      <c r="D323" s="2" t="str">
        <f>'[1]2025年已发货'!D:D</f>
        <v>吨</v>
      </c>
      <c r="E323" s="2">
        <f>'[1]2025年已发货'!E:E</f>
        <v>3</v>
      </c>
      <c r="F323" s="4">
        <f>'[1]2025年已发货'!F:F</f>
        <v>45670</v>
      </c>
      <c r="G323" s="2" t="str">
        <f>'[1]2025年已发货'!G:G</f>
        <v>（自永高速-自永3标六局交通分公司）四川省内江市隆昌市圣灯镇自永项目3标隆昌市圣灯镇中心学校</v>
      </c>
      <c r="H323" s="2" t="str">
        <f>'[1]2025年已发货'!H:H</f>
        <v>单贺明</v>
      </c>
      <c r="I323" s="2">
        <f>'[1]2025年已发货'!I:I</f>
        <v>18513327609</v>
      </c>
      <c r="J323" s="2" vm="1" t="e">
        <f>_xlfn._xlws.FILTER(辅助信息!D:D,辅助信息!G:G=G323)</f>
        <v>#VALUE!</v>
      </c>
    </row>
    <row r="324" hidden="1" spans="1:10">
      <c r="A324" s="2" t="str">
        <f>'[1]2025年已发货'!A:A</f>
        <v>德胜</v>
      </c>
      <c r="B324" s="2" t="str">
        <f>'[1]2025年已发货'!B:B</f>
        <v>螺纹钢 </v>
      </c>
      <c r="C324" s="2" t="str">
        <f>'[1]2025年已发货'!C:C</f>
        <v>HRB400E Φ12×9米</v>
      </c>
      <c r="D324" s="2" t="str">
        <f>'[1]2025年已发货'!D:D</f>
        <v>吨</v>
      </c>
      <c r="E324" s="2">
        <f>'[1]2025年已发货'!E:E</f>
        <v>35</v>
      </c>
      <c r="F324" s="4">
        <f>'[1]2025年已发货'!F:F</f>
        <v>45670</v>
      </c>
      <c r="G324" s="2" t="str">
        <f>'[1]2025年已发货'!G:G</f>
        <v>（自永1标八局二分公司钢筋棚）四川省自贡市大安区牛佛镇</v>
      </c>
      <c r="H324" s="2" t="str">
        <f>'[1]2025年已发货'!H:H</f>
        <v>沈维良</v>
      </c>
      <c r="I324" s="2">
        <f>'[1]2025年已发货'!I:I</f>
        <v>18980505177</v>
      </c>
      <c r="J324" s="2" vm="1" t="e">
        <f>_xlfn._xlws.FILTER(辅助信息!D:D,辅助信息!G:G=G324)</f>
        <v>#VALUE!</v>
      </c>
    </row>
    <row r="325" hidden="1" spans="1:10">
      <c r="A325" s="2" t="str">
        <f>'[1]2025年已发货'!A:A</f>
        <v>润耀</v>
      </c>
      <c r="B325" s="2" t="str">
        <f>'[1]2025年已发货'!B:B</f>
        <v>高线 </v>
      </c>
      <c r="C325" s="2" t="str">
        <f>'[1]2025年已发货'!C:C</f>
        <v>HPB300 Φ8</v>
      </c>
      <c r="D325" s="2" t="str">
        <f>'[1]2025年已发货'!D:D</f>
        <v>吨</v>
      </c>
      <c r="E325" s="2">
        <f>'[1]2025年已发货'!E:E</f>
        <v>4</v>
      </c>
      <c r="F325" s="4">
        <f>'[1]2025年已发货'!F:F</f>
        <v>45670</v>
      </c>
      <c r="G325" s="2" t="str">
        <f>'[1]2025年已发货'!G:G</f>
        <v>（自永高速-自永3标六局交通分公司）四川省内江市隆昌市圣灯镇自永项目3标隆昌市圣灯镇中心学校</v>
      </c>
      <c r="H325" s="2" t="str">
        <f>'[1]2025年已发货'!H:H</f>
        <v>单贺明</v>
      </c>
      <c r="I325" s="2">
        <f>'[1]2025年已发货'!I:I</f>
        <v>18513327609</v>
      </c>
      <c r="J325" s="2" vm="1" t="e">
        <f>_xlfn._xlws.FILTER(辅助信息!D:D,辅助信息!G:G=G325)</f>
        <v>#VALUE!</v>
      </c>
    </row>
    <row r="326" hidden="1" spans="1:10">
      <c r="A326" s="2" t="str">
        <f>'[1]2025年已发货'!A:A</f>
        <v>润耀</v>
      </c>
      <c r="B326" s="2" t="str">
        <f>'[1]2025年已发货'!B:B</f>
        <v>螺纹钢 </v>
      </c>
      <c r="C326" s="2" t="str">
        <f>'[1]2025年已发货'!C:C</f>
        <v>HRB400E Φ12×9米</v>
      </c>
      <c r="D326" s="2" t="str">
        <f>'[1]2025年已发货'!D:D</f>
        <v>吨</v>
      </c>
      <c r="E326" s="2">
        <f>'[1]2025年已发货'!E:E</f>
        <v>30</v>
      </c>
      <c r="F326" s="4">
        <f>'[1]2025年已发货'!F:F</f>
        <v>45670</v>
      </c>
      <c r="G326" s="2" t="str">
        <f>'[1]2025年已发货'!G:G</f>
        <v>（自永高速-自永3标六局交通分公司）四川省内江市隆昌市圣灯镇自永项目3标隆昌市圣灯镇中心学校</v>
      </c>
      <c r="H326" s="2" t="str">
        <f>'[1]2025年已发货'!H:H</f>
        <v>单贺明</v>
      </c>
      <c r="I326" s="2">
        <f>'[1]2025年已发货'!I:I</f>
        <v>18513327609</v>
      </c>
      <c r="J326" s="2" vm="1" t="e">
        <f>_xlfn._xlws.FILTER(辅助信息!D:D,辅助信息!G:G=G326)</f>
        <v>#VALUE!</v>
      </c>
    </row>
    <row r="327" hidden="1" spans="1:10">
      <c r="A327" s="2" t="str">
        <f>'[1]2025年已发货'!A:A</f>
        <v>德胜</v>
      </c>
      <c r="B327" s="2" t="str">
        <f>'[1]2025年已发货'!B:B</f>
        <v>螺纹钢</v>
      </c>
      <c r="C327" s="2" t="str">
        <f>'[1]2025年已发货'!C:C</f>
        <v>HRB400E Φ20 12m</v>
      </c>
      <c r="D327" s="2" t="str">
        <f>'[1]2025年已发货'!D:D</f>
        <v>吨</v>
      </c>
      <c r="E327" s="2">
        <f>'[1]2025年已发货'!E:E</f>
        <v>30</v>
      </c>
      <c r="F327" s="4">
        <f>'[1]2025年已发货'!F:F</f>
        <v>45670</v>
      </c>
      <c r="G327" s="2" t="str">
        <f>'[1]2025年已发货'!G:G</f>
        <v>（中铁三局-铜资高速1标）四川省资阳市安岳县石羊镇猫坝村2#钢筋场</v>
      </c>
      <c r="H327" s="2" t="str">
        <f>'[1]2025年已发货'!H:H</f>
        <v>王雪</v>
      </c>
      <c r="I327" s="2">
        <f>'[1]2025年已发货'!I:I</f>
        <v>18729676589</v>
      </c>
      <c r="J327" s="2" vm="1" t="e">
        <f>_xlfn._xlws.FILTER(辅助信息!D:D,辅助信息!G:G=G327)</f>
        <v>#VALUE!</v>
      </c>
    </row>
    <row r="328" hidden="1" spans="1:10">
      <c r="A328" s="2" t="str">
        <f>'[1]2025年已发货'!A:A</f>
        <v>德胜</v>
      </c>
      <c r="B328" s="2" t="str">
        <f>'[1]2025年已发货'!B:B</f>
        <v>螺纹钢</v>
      </c>
      <c r="C328" s="2" t="str">
        <f>'[1]2025年已发货'!C:C</f>
        <v>HRB400E Φ14 9m</v>
      </c>
      <c r="D328" s="2" t="str">
        <f>'[1]2025年已发货'!D:D</f>
        <v>吨</v>
      </c>
      <c r="E328" s="2">
        <f>'[1]2025年已发货'!E:E</f>
        <v>5</v>
      </c>
      <c r="F328" s="4">
        <f>'[1]2025年已发货'!F:F</f>
        <v>45670</v>
      </c>
      <c r="G328" s="2" t="str">
        <f>'[1]2025年已发货'!G:G</f>
        <v>（中铁三局-铜资高速1标）四川省资阳市安岳县石羊镇猫坝村2#钢筋场</v>
      </c>
      <c r="H328" s="2" t="str">
        <f>'[1]2025年已发货'!H:H</f>
        <v>王雪</v>
      </c>
      <c r="I328" s="2">
        <f>'[1]2025年已发货'!I:I</f>
        <v>18729676589</v>
      </c>
      <c r="J328" s="2" vm="1" t="e">
        <f>_xlfn._xlws.FILTER(辅助信息!D:D,辅助信息!G:G=G328)</f>
        <v>#VALUE!</v>
      </c>
    </row>
    <row r="329" hidden="1" spans="1:10">
      <c r="A329" s="2" t="str">
        <f>'[1]2025年已发货'!A:A</f>
        <v>达钢</v>
      </c>
      <c r="B329" s="2" t="str">
        <f>'[1]2025年已发货'!B:B</f>
        <v>螺纹钢</v>
      </c>
      <c r="C329" s="2" t="str">
        <f>'[1]2025年已发货'!C:C</f>
        <v>HRB400E Φ12 9m</v>
      </c>
      <c r="D329" s="2" t="str">
        <f>'[1]2025年已发货'!D:D</f>
        <v>吨</v>
      </c>
      <c r="E329" s="2">
        <f>'[1]2025年已发货'!E:E</f>
        <v>18</v>
      </c>
      <c r="F329" s="4">
        <f>'[1]2025年已发货'!F:F</f>
        <v>45671</v>
      </c>
      <c r="G329" s="2" t="str">
        <f>'[1]2025年已发货'!G:G</f>
        <v>（达州市公共卫生临床医疗中心项目-一标-1号制作房）达州市通川区西外复兴镇公共卫生临床医疗中心项目</v>
      </c>
      <c r="H329" s="2" t="str">
        <f>'[1]2025年已发货'!H:H</f>
        <v>潘建发</v>
      </c>
      <c r="I329" s="2">
        <f>'[1]2025年已发货'!I:I</f>
        <v>13658059919</v>
      </c>
      <c r="J329" s="2" t="str">
        <f>_xlfn._xlws.FILTER(辅助信息!D:D,辅助信息!G:G=G329)</f>
        <v>五冶钢构达州市公共卫生临床医疗中心项目</v>
      </c>
    </row>
    <row r="330" hidden="1" spans="1:10">
      <c r="A330" s="2" t="str">
        <f>'[1]2025年已发货'!A:A</f>
        <v>达钢</v>
      </c>
      <c r="B330" s="2" t="str">
        <f>'[1]2025年已发货'!B:B</f>
        <v>螺纹钢</v>
      </c>
      <c r="C330" s="2" t="str">
        <f>'[1]2025年已发货'!C:C</f>
        <v>HRB400E Φ14 9m</v>
      </c>
      <c r="D330" s="2" t="str">
        <f>'[1]2025年已发货'!D:D</f>
        <v>吨</v>
      </c>
      <c r="E330" s="2">
        <f>'[1]2025年已发货'!E:E</f>
        <v>3</v>
      </c>
      <c r="F330" s="4">
        <f>'[1]2025年已发货'!F:F</f>
        <v>45671</v>
      </c>
      <c r="G330" s="2" t="str">
        <f>'[1]2025年已发货'!G:G</f>
        <v>（达州市公共卫生临床医疗中心项目-一标-1号制作房）达州市通川区西外复兴镇公共卫生临床医疗中心项目</v>
      </c>
      <c r="H330" s="2" t="str">
        <f>'[1]2025年已发货'!H:H</f>
        <v>潘建发</v>
      </c>
      <c r="I330" s="2">
        <f>'[1]2025年已发货'!I:I</f>
        <v>13658059919</v>
      </c>
      <c r="J330" s="2" t="str">
        <f>_xlfn._xlws.FILTER(辅助信息!D:D,辅助信息!G:G=G330)</f>
        <v>五冶钢构达州市公共卫生临床医疗中心项目</v>
      </c>
    </row>
    <row r="331" hidden="1" spans="1:10">
      <c r="A331" s="2" t="str">
        <f>'[1]2025年已发货'!A:A</f>
        <v>达钢</v>
      </c>
      <c r="B331" s="2" t="str">
        <f>'[1]2025年已发货'!B:B</f>
        <v>螺纹钢</v>
      </c>
      <c r="C331" s="2" t="str">
        <f>'[1]2025年已发货'!C:C</f>
        <v>HRB400E Φ12 9m</v>
      </c>
      <c r="D331" s="2" t="str">
        <f>'[1]2025年已发货'!D:D</f>
        <v>吨</v>
      </c>
      <c r="E331" s="2">
        <f>'[1]2025年已发货'!E:E</f>
        <v>14</v>
      </c>
      <c r="F331" s="4">
        <f>'[1]2025年已发货'!F:F</f>
        <v>45671</v>
      </c>
      <c r="G331" s="2" t="str">
        <f>'[1]2025年已发货'!G:G</f>
        <v>（达州市公共卫生医疗中心项目-二标-3号楼）达州市通川区西外复兴镇公共卫生临床医疗中心项目</v>
      </c>
      <c r="H331" s="2" t="str">
        <f>'[1]2025年已发货'!H:H</f>
        <v>黄永林</v>
      </c>
      <c r="I331" s="2">
        <f>'[1]2025年已发货'!I:I</f>
        <v>15982487227</v>
      </c>
      <c r="J331" s="2" t="str">
        <f>_xlfn._xlws.FILTER(辅助信息!D:D,辅助信息!G:G=G331)</f>
        <v>五冶钢构达州市公共卫生临床医疗中心项目</v>
      </c>
    </row>
    <row r="332" hidden="1" spans="1:10">
      <c r="A332" s="2" t="str">
        <f>'[1]2025年已发货'!A:A</f>
        <v>达钢</v>
      </c>
      <c r="B332" s="2" t="str">
        <f>'[1]2025年已发货'!B:B</f>
        <v>盘螺</v>
      </c>
      <c r="C332" s="2" t="str">
        <f>'[1]2025年已发货'!C:C</f>
        <v>HRB400E Φ12</v>
      </c>
      <c r="D332" s="2" t="str">
        <f>'[1]2025年已发货'!D:D</f>
        <v>吨</v>
      </c>
      <c r="E332" s="2">
        <f>'[1]2025年已发货'!E:E</f>
        <v>25</v>
      </c>
      <c r="F332" s="4">
        <f>'[1]2025年已发货'!F:F</f>
        <v>45671</v>
      </c>
      <c r="G332" s="2" t="str">
        <f>'[1]2025年已发货'!G:G</f>
        <v>（五冶达州国道542项目-一工区桥梁一工段）四川省达州市四川省达州市达川区石桥镇武寨村</v>
      </c>
      <c r="H332" s="2" t="str">
        <f>'[1]2025年已发货'!H:H</f>
        <v>杨勇</v>
      </c>
      <c r="I332" s="2">
        <f>'[1]2025年已发货'!I:I</f>
        <v>18398563998</v>
      </c>
      <c r="J332" s="2" t="str">
        <f>_xlfn._xlws.FILTER(辅助信息!D:D,辅助信息!G:G=G332)</f>
        <v>五冶达州国道542项目</v>
      </c>
    </row>
    <row r="333" hidden="1" spans="1:10">
      <c r="A333" s="2" t="str">
        <f>'[1]2025年已发货'!A:A</f>
        <v>达钢</v>
      </c>
      <c r="B333" s="2" t="str">
        <f>'[1]2025年已发货'!B:B</f>
        <v>螺纹钢</v>
      </c>
      <c r="C333" s="2" t="str">
        <f>'[1]2025年已发货'!C:C</f>
        <v>HRB400E Φ12 9m</v>
      </c>
      <c r="D333" s="2" t="str">
        <f>'[1]2025年已发货'!D:D</f>
        <v>吨</v>
      </c>
      <c r="E333" s="2">
        <f>'[1]2025年已发货'!E:E</f>
        <v>21</v>
      </c>
      <c r="F333" s="4">
        <f>'[1]2025年已发货'!F:F</f>
        <v>45671</v>
      </c>
      <c r="G333" s="2" t="str">
        <f>'[1]2025年已发货'!G:G</f>
        <v>（五冶达州国道542项目-一工区桥梁一工段）四川省达州市四川省达州市达川区石桥镇武寨村</v>
      </c>
      <c r="H333" s="2" t="str">
        <f>'[1]2025年已发货'!H:H</f>
        <v>杨勇</v>
      </c>
      <c r="I333" s="2">
        <f>'[1]2025年已发货'!I:I</f>
        <v>18398563998</v>
      </c>
      <c r="J333" s="2" t="str">
        <f>_xlfn._xlws.FILTER(辅助信息!D:D,辅助信息!G:G=G333)</f>
        <v>五冶达州国道542项目</v>
      </c>
    </row>
    <row r="334" hidden="1" spans="1:10">
      <c r="A334" s="2" t="str">
        <f>'[1]2025年已发货'!A:A</f>
        <v>达钢</v>
      </c>
      <c r="B334" s="2" t="str">
        <f>'[1]2025年已发货'!B:B</f>
        <v>高线</v>
      </c>
      <c r="C334" s="2" t="str">
        <f>'[1]2025年已发货'!C:C</f>
        <v>HPB300Φ8</v>
      </c>
      <c r="D334" s="2" t="str">
        <f>'[1]2025年已发货'!D:D</f>
        <v>吨</v>
      </c>
      <c r="E334" s="2">
        <f>'[1]2025年已发货'!E:E</f>
        <v>15</v>
      </c>
      <c r="F334" s="4">
        <f>'[1]2025年已发货'!F:F</f>
        <v>45671</v>
      </c>
      <c r="G334" s="2" t="str">
        <f>'[1]2025年已发货'!G:G</f>
        <v>（五冶达州国道542项目-二工区路基五工段）四川省达州市达川区赵固镇黄家坡</v>
      </c>
      <c r="H334" s="2" t="str">
        <f>'[1]2025年已发货'!H:H</f>
        <v>潘远林</v>
      </c>
      <c r="I334" s="2">
        <f>'[1]2025年已发货'!I:I</f>
        <v>18281865966</v>
      </c>
      <c r="J334" s="2" t="str">
        <f>_xlfn._xlws.FILTER(辅助信息!D:D,辅助信息!G:G=G334)</f>
        <v>五冶达州国道542项目</v>
      </c>
    </row>
    <row r="335" hidden="1" spans="1:10">
      <c r="A335" s="2" t="str">
        <f>'[1]2025年已发货'!A:A</f>
        <v>达钢</v>
      </c>
      <c r="B335" s="2" t="str">
        <f>'[1]2025年已发货'!B:B</f>
        <v>高线</v>
      </c>
      <c r="C335" s="2" t="str">
        <f>'[1]2025年已发货'!C:C</f>
        <v>HPB300Φ10</v>
      </c>
      <c r="D335" s="2" t="str">
        <f>'[1]2025年已发货'!D:D</f>
        <v>吨</v>
      </c>
      <c r="E335" s="2">
        <f>'[1]2025年已发货'!E:E</f>
        <v>5</v>
      </c>
      <c r="F335" s="4">
        <f>'[1]2025年已发货'!F:F</f>
        <v>45671</v>
      </c>
      <c r="G335" s="2" t="str">
        <f>'[1]2025年已发货'!G:G</f>
        <v>（五冶达州国道542项目-二工区路基五工段）四川省达州市达川区赵固镇黄家坡</v>
      </c>
      <c r="H335" s="2" t="str">
        <f>'[1]2025年已发货'!H:H</f>
        <v>潘远林</v>
      </c>
      <c r="I335" s="2">
        <f>'[1]2025年已发货'!I:I</f>
        <v>18281865966</v>
      </c>
      <c r="J335" s="2" t="str">
        <f>_xlfn._xlws.FILTER(辅助信息!D:D,辅助信息!G:G=G335)</f>
        <v>五冶达州国道542项目</v>
      </c>
    </row>
    <row r="336" hidden="1" spans="1:10">
      <c r="A336" s="2" t="str">
        <f>'[1]2025年已发货'!A:A</f>
        <v>达钢</v>
      </c>
      <c r="B336" s="2" t="str">
        <f>'[1]2025年已发货'!B:B</f>
        <v>螺纹钢</v>
      </c>
      <c r="C336" s="2" t="str">
        <f>'[1]2025年已发货'!C:C</f>
        <v>HRB400E Φ22 9m</v>
      </c>
      <c r="D336" s="2" t="str">
        <f>'[1]2025年已发货'!D:D</f>
        <v>吨</v>
      </c>
      <c r="E336" s="2">
        <f>'[1]2025年已发货'!E:E</f>
        <v>9</v>
      </c>
      <c r="F336" s="4">
        <f>'[1]2025年已发货'!F:F</f>
        <v>45671</v>
      </c>
      <c r="G336" s="2" t="str">
        <f>'[1]2025年已发货'!G:G</f>
        <v>（五冶达州国道542项目-二工区路基五工段）四川省达州市达川区赵固镇黄家坡</v>
      </c>
      <c r="H336" s="2" t="str">
        <f>'[1]2025年已发货'!H:H</f>
        <v>潘远林</v>
      </c>
      <c r="I336" s="2">
        <f>'[1]2025年已发货'!I:I</f>
        <v>18281865966</v>
      </c>
      <c r="J336" s="2" t="str">
        <f>_xlfn._xlws.FILTER(辅助信息!D:D,辅助信息!G:G=G336)</f>
        <v>五冶达州国道542项目</v>
      </c>
    </row>
    <row r="337" hidden="1" spans="1:10">
      <c r="A337" s="2" t="str">
        <f>'[1]2025年已发货'!A:A</f>
        <v>达钢</v>
      </c>
      <c r="B337" s="2" t="str">
        <f>'[1]2025年已发货'!B:B</f>
        <v>螺纹钢</v>
      </c>
      <c r="C337" s="2" t="str">
        <f>'[1]2025年已发货'!C:C</f>
        <v>HRB400E Φ28 9m</v>
      </c>
      <c r="D337" s="2" t="str">
        <f>'[1]2025年已发货'!D:D</f>
        <v>吨</v>
      </c>
      <c r="E337" s="2">
        <f>'[1]2025年已发货'!E:E</f>
        <v>6</v>
      </c>
      <c r="F337" s="4">
        <f>'[1]2025年已发货'!F:F</f>
        <v>45671</v>
      </c>
      <c r="G337" s="2" t="str">
        <f>'[1]2025年已发货'!G:G</f>
        <v>（五冶达州国道542项目-二工区路基五工段）四川省达州市达川区赵固镇黄家坡</v>
      </c>
      <c r="H337" s="2" t="str">
        <f>'[1]2025年已发货'!H:H</f>
        <v>潘远林</v>
      </c>
      <c r="I337" s="2">
        <f>'[1]2025年已发货'!I:I</f>
        <v>18281865966</v>
      </c>
      <c r="J337" s="2" t="str">
        <f>_xlfn._xlws.FILTER(辅助信息!D:D,辅助信息!G:G=G337)</f>
        <v>五冶达州国道542项目</v>
      </c>
    </row>
    <row r="338" hidden="1" spans="1:10">
      <c r="A338" s="2" t="str">
        <f>'[1]2025年已发货'!A:A</f>
        <v>达钢</v>
      </c>
      <c r="B338" s="2" t="str">
        <f>'[1]2025年已发货'!B:B</f>
        <v>螺纹钢</v>
      </c>
      <c r="C338" s="2" t="str">
        <f>'[1]2025年已发货'!C:C</f>
        <v>HRB400E Φ12 9m</v>
      </c>
      <c r="D338" s="2" t="str">
        <f>'[1]2025年已发货'!D:D</f>
        <v>吨</v>
      </c>
      <c r="E338" s="2">
        <f>'[1]2025年已发货'!E:E</f>
        <v>9</v>
      </c>
      <c r="F338" s="4">
        <f>'[1]2025年已发货'!F:F</f>
        <v>45671</v>
      </c>
      <c r="G338" s="2" t="str">
        <f>'[1]2025年已发货'!G:G</f>
        <v>（五冶达州国道542项目-二工区巴河特大桥工段-5号墩）四川省达州市达川区石梯镇固家村村民委员会</v>
      </c>
      <c r="H338" s="2" t="str">
        <f>'[1]2025年已发货'!H:H</f>
        <v>谭福中</v>
      </c>
      <c r="I338" s="2">
        <f>'[1]2025年已发货'!I:I</f>
        <v>15828538619</v>
      </c>
      <c r="J338" s="2" t="str">
        <f>_xlfn._xlws.FILTER(辅助信息!D:D,辅助信息!G:G=G338)</f>
        <v>五冶达州国道542项目</v>
      </c>
    </row>
    <row r="339" hidden="1" spans="1:10">
      <c r="A339" s="2" t="str">
        <f>'[1]2025年已发货'!A:A</f>
        <v>达钢</v>
      </c>
      <c r="B339" s="2" t="str">
        <f>'[1]2025年已发货'!B:B</f>
        <v>螺纹钢</v>
      </c>
      <c r="C339" s="2" t="str">
        <f>'[1]2025年已发货'!C:C</f>
        <v>HRB400E Φ14 9m</v>
      </c>
      <c r="D339" s="2" t="str">
        <f>'[1]2025年已发货'!D:D</f>
        <v>吨</v>
      </c>
      <c r="E339" s="2">
        <f>'[1]2025年已发货'!E:E</f>
        <v>30</v>
      </c>
      <c r="F339" s="4">
        <f>'[1]2025年已发货'!F:F</f>
        <v>45671</v>
      </c>
      <c r="G339" s="2" t="str">
        <f>'[1]2025年已发货'!G:G</f>
        <v>（五冶达州国道542项目-二工区巴河特大桥工段-5号墩）四川省达州市达川区石梯镇固家村村民委员会</v>
      </c>
      <c r="H339" s="2" t="str">
        <f>'[1]2025年已发货'!H:H</f>
        <v>谭福中</v>
      </c>
      <c r="I339" s="2">
        <f>'[1]2025年已发货'!I:I</f>
        <v>15828538619</v>
      </c>
      <c r="J339" s="2" t="str">
        <f>_xlfn._xlws.FILTER(辅助信息!D:D,辅助信息!G:G=G339)</f>
        <v>五冶达州国道542项目</v>
      </c>
    </row>
    <row r="340" hidden="1" spans="1:10">
      <c r="A340" s="2" t="str">
        <f>'[1]2025年已发货'!A:A</f>
        <v>达钢</v>
      </c>
      <c r="B340" s="2" t="str">
        <f>'[1]2025年已发货'!B:B</f>
        <v>螺纹钢</v>
      </c>
      <c r="C340" s="2" t="str">
        <f>'[1]2025年已发货'!C:C</f>
        <v>HRB400E Φ16 9m</v>
      </c>
      <c r="D340" s="2" t="str">
        <f>'[1]2025年已发货'!D:D</f>
        <v>吨</v>
      </c>
      <c r="E340" s="2">
        <f>'[1]2025年已发货'!E:E</f>
        <v>15</v>
      </c>
      <c r="F340" s="4">
        <f>'[1]2025年已发货'!F:F</f>
        <v>45671</v>
      </c>
      <c r="G340" s="2" t="str">
        <f>'[1]2025年已发货'!G:G</f>
        <v>（五冶达州国道542项目-二工区巴河特大桥工段-5号墩）四川省达州市达川区石梯镇固家村村民委员会</v>
      </c>
      <c r="H340" s="2" t="str">
        <f>'[1]2025年已发货'!H:H</f>
        <v>谭福中</v>
      </c>
      <c r="I340" s="2">
        <f>'[1]2025年已发货'!I:I</f>
        <v>15828538619</v>
      </c>
      <c r="J340" s="2" t="str">
        <f>_xlfn._xlws.FILTER(辅助信息!D:D,辅助信息!G:G=G340)</f>
        <v>五冶达州国道542项目</v>
      </c>
    </row>
    <row r="341" hidden="1" spans="1:10">
      <c r="A341" s="2" t="str">
        <f>'[1]2025年已发货'!A:A</f>
        <v>达钢</v>
      </c>
      <c r="B341" s="2" t="str">
        <f>'[1]2025年已发货'!B:B</f>
        <v>螺纹钢</v>
      </c>
      <c r="C341" s="2" t="str">
        <f>'[1]2025年已发货'!C:C</f>
        <v>HRB400E Φ25 9m</v>
      </c>
      <c r="D341" s="2" t="str">
        <f>'[1]2025年已发货'!D:D</f>
        <v>吨</v>
      </c>
      <c r="E341" s="2">
        <f>'[1]2025年已发货'!E:E</f>
        <v>6</v>
      </c>
      <c r="F341" s="4">
        <f>'[1]2025年已发货'!F:F</f>
        <v>45671</v>
      </c>
      <c r="G341" s="2" t="str">
        <f>'[1]2025年已发货'!G:G</f>
        <v>（五冶达州国道542项目-二工区巴河特大桥工段-5号墩）四川省达州市达川区石梯镇固家村村民委员会</v>
      </c>
      <c r="H341" s="2" t="str">
        <f>'[1]2025年已发货'!H:H</f>
        <v>谭福中</v>
      </c>
      <c r="I341" s="2">
        <f>'[1]2025年已发货'!I:I</f>
        <v>15828538619</v>
      </c>
      <c r="J341" s="2" t="str">
        <f>_xlfn._xlws.FILTER(辅助信息!D:D,辅助信息!G:G=G341)</f>
        <v>五冶达州国道542项目</v>
      </c>
    </row>
    <row r="342" hidden="1" spans="1:10">
      <c r="A342" s="2" t="str">
        <f>'[1]2025年已发货'!A:A</f>
        <v>达钢</v>
      </c>
      <c r="B342" s="2" t="str">
        <f>'[1]2025年已发货'!B:B</f>
        <v>盘螺</v>
      </c>
      <c r="C342" s="2" t="str">
        <f>'[1]2025年已发货'!C:C</f>
        <v>HRB400E Φ8</v>
      </c>
      <c r="D342" s="2" t="str">
        <f>'[1]2025年已发货'!D:D</f>
        <v>吨</v>
      </c>
      <c r="E342" s="2">
        <f>'[1]2025年已发货'!E:E</f>
        <v>2</v>
      </c>
      <c r="F342" s="4">
        <f>'[1]2025年已发货'!F:F</f>
        <v>45671</v>
      </c>
      <c r="G342" s="2" t="str">
        <f>'[1]2025年已发货'!G:G</f>
        <v>（五局涪陵三分部）重庆市涪陵区蔺市镇万松村(一工区）</v>
      </c>
      <c r="H342" s="2" t="str">
        <f>'[1]2025年已发货'!H:H</f>
        <v>刘龙峰</v>
      </c>
      <c r="I342" s="2">
        <f>'[1]2025年已发货'!I:I</f>
        <v>17671354899</v>
      </c>
      <c r="J342" s="2" vm="1" t="e">
        <f>_xlfn._xlws.FILTER(辅助信息!D:D,辅助信息!G:G=G342)</f>
        <v>#VALUE!</v>
      </c>
    </row>
    <row r="343" hidden="1" spans="1:10">
      <c r="A343" s="2" t="str">
        <f>'[1]2025年已发货'!A:A</f>
        <v>达钢</v>
      </c>
      <c r="B343" s="2" t="str">
        <f>'[1]2025年已发货'!B:B</f>
        <v>螺纹钢</v>
      </c>
      <c r="C343" s="2" t="str">
        <f>'[1]2025年已发货'!C:C</f>
        <v>HRB400E Φ12 9m</v>
      </c>
      <c r="D343" s="2" t="str">
        <f>'[1]2025年已发货'!D:D</f>
        <v>吨</v>
      </c>
      <c r="E343" s="2">
        <f>'[1]2025年已发货'!E:E</f>
        <v>10.2</v>
      </c>
      <c r="F343" s="4">
        <f>'[1]2025年已发货'!F:F</f>
        <v>45671</v>
      </c>
      <c r="G343" s="2" t="str">
        <f>'[1]2025年已发货'!G:G</f>
        <v>（五局涪陵三分部）重庆市涪陵区蔺市镇万松村(一工区）</v>
      </c>
      <c r="H343" s="2" t="str">
        <f>'[1]2025年已发货'!H:H</f>
        <v>刘龙峰</v>
      </c>
      <c r="I343" s="2">
        <f>'[1]2025年已发货'!I:I</f>
        <v>17671354899</v>
      </c>
      <c r="J343" s="2" vm="1" t="e">
        <f>_xlfn._xlws.FILTER(辅助信息!D:D,辅助信息!G:G=G343)</f>
        <v>#VALUE!</v>
      </c>
    </row>
    <row r="344" hidden="1" spans="1:10">
      <c r="A344" s="2" t="str">
        <f>'[1]2025年已发货'!A:A</f>
        <v>达钢</v>
      </c>
      <c r="B344" s="2" t="str">
        <f>'[1]2025年已发货'!B:B</f>
        <v>螺纹钢</v>
      </c>
      <c r="C344" s="2" t="str">
        <f>'[1]2025年已发货'!C:C</f>
        <v>HRB400E Φ14 9m</v>
      </c>
      <c r="D344" s="2" t="str">
        <f>'[1]2025年已发货'!D:D</f>
        <v>吨</v>
      </c>
      <c r="E344" s="2">
        <f>'[1]2025年已发货'!E:E</f>
        <v>2.7</v>
      </c>
      <c r="F344" s="4">
        <f>'[1]2025年已发货'!F:F</f>
        <v>45671</v>
      </c>
      <c r="G344" s="2" t="str">
        <f>'[1]2025年已发货'!G:G</f>
        <v>（五局涪陵三分部）重庆市涪陵区蔺市镇万松村(一工区）</v>
      </c>
      <c r="H344" s="2" t="str">
        <f>'[1]2025年已发货'!H:H</f>
        <v>刘龙峰</v>
      </c>
      <c r="I344" s="2">
        <f>'[1]2025年已发货'!I:I</f>
        <v>17671354899</v>
      </c>
      <c r="J344" s="2" vm="1" t="e">
        <f>_xlfn._xlws.FILTER(辅助信息!D:D,辅助信息!G:G=G344)</f>
        <v>#VALUE!</v>
      </c>
    </row>
    <row r="345" hidden="1" spans="1:10">
      <c r="A345" s="2" t="str">
        <f>'[1]2025年已发货'!A:A</f>
        <v>达钢</v>
      </c>
      <c r="B345" s="2" t="str">
        <f>'[1]2025年已发货'!B:B</f>
        <v>螺纹钢</v>
      </c>
      <c r="C345" s="2" t="str">
        <f>'[1]2025年已发货'!C:C</f>
        <v>HRB400E Φ16 9m</v>
      </c>
      <c r="D345" s="2" t="str">
        <f>'[1]2025年已发货'!D:D</f>
        <v>吨</v>
      </c>
      <c r="E345" s="2">
        <f>'[1]2025年已发货'!E:E</f>
        <v>8.1</v>
      </c>
      <c r="F345" s="4">
        <f>'[1]2025年已发货'!F:F</f>
        <v>45671</v>
      </c>
      <c r="G345" s="2" t="str">
        <f>'[1]2025年已发货'!G:G</f>
        <v>（五局涪陵三分部）重庆市涪陵区蔺市镇万松村(一工区）</v>
      </c>
      <c r="H345" s="2" t="str">
        <f>'[1]2025年已发货'!H:H</f>
        <v>刘龙峰</v>
      </c>
      <c r="I345" s="2">
        <f>'[1]2025年已发货'!I:I</f>
        <v>17671354899</v>
      </c>
      <c r="J345" s="2" vm="1" t="e">
        <f>_xlfn._xlws.FILTER(辅助信息!D:D,辅助信息!G:G=G345)</f>
        <v>#VALUE!</v>
      </c>
    </row>
    <row r="346" hidden="1" spans="1:10">
      <c r="A346" s="2" t="str">
        <f>'[1]2025年已发货'!A:A</f>
        <v>达钢</v>
      </c>
      <c r="B346" s="2" t="str">
        <f>'[1]2025年已发货'!B:B</f>
        <v>螺纹钢</v>
      </c>
      <c r="C346" s="2" t="str">
        <f>'[1]2025年已发货'!C:C</f>
        <v>HRB400E Φ18 9m</v>
      </c>
      <c r="D346" s="2" t="str">
        <f>'[1]2025年已发货'!D:D</f>
        <v>吨</v>
      </c>
      <c r="E346" s="2">
        <f>'[1]2025年已发货'!E:E</f>
        <v>5</v>
      </c>
      <c r="F346" s="4">
        <f>'[1]2025年已发货'!F:F</f>
        <v>45671</v>
      </c>
      <c r="G346" s="2" t="str">
        <f>'[1]2025年已发货'!G:G</f>
        <v>（五局涪陵三分部）重庆市涪陵区蔺市镇万松村(一工区）</v>
      </c>
      <c r="H346" s="2" t="str">
        <f>'[1]2025年已发货'!H:H</f>
        <v>刘龙峰</v>
      </c>
      <c r="I346" s="2">
        <f>'[1]2025年已发货'!I:I</f>
        <v>17671354899</v>
      </c>
      <c r="J346" s="2" vm="1" t="e">
        <f>_xlfn._xlws.FILTER(辅助信息!D:D,辅助信息!G:G=G346)</f>
        <v>#VALUE!</v>
      </c>
    </row>
    <row r="347" hidden="1" spans="1:10">
      <c r="A347" s="2" t="str">
        <f>'[1]2025年已发货'!A:A</f>
        <v>达钢</v>
      </c>
      <c r="B347" s="2" t="str">
        <f>'[1]2025年已发货'!B:B</f>
        <v>螺纹钢</v>
      </c>
      <c r="C347" s="2" t="str">
        <f>'[1]2025年已发货'!C:C</f>
        <v>HRB400E Φ22 9m</v>
      </c>
      <c r="D347" s="2" t="str">
        <f>'[1]2025年已发货'!D:D</f>
        <v>吨</v>
      </c>
      <c r="E347" s="2">
        <f>'[1]2025年已发货'!E:E</f>
        <v>3</v>
      </c>
      <c r="F347" s="4">
        <f>'[1]2025年已发货'!F:F</f>
        <v>45671</v>
      </c>
      <c r="G347" s="2" t="str">
        <f>'[1]2025年已发货'!G:G</f>
        <v>（五局涪陵三分部）重庆市涪陵区蔺市镇万松村(一工区）</v>
      </c>
      <c r="H347" s="2" t="str">
        <f>'[1]2025年已发货'!H:H</f>
        <v>刘龙峰</v>
      </c>
      <c r="I347" s="2">
        <f>'[1]2025年已发货'!I:I</f>
        <v>17671354899</v>
      </c>
      <c r="J347" s="2" vm="1" t="e">
        <f>_xlfn._xlws.FILTER(辅助信息!D:D,辅助信息!G:G=G347)</f>
        <v>#VALUE!</v>
      </c>
    </row>
    <row r="348" hidden="1" spans="1:10">
      <c r="A348" s="2" t="str">
        <f>'[1]2025年已发货'!A:A</f>
        <v>陕钢</v>
      </c>
      <c r="B348" s="2" t="str">
        <f>'[1]2025年已发货'!B:B</f>
        <v>盘螺</v>
      </c>
      <c r="C348" s="2" t="str">
        <f>'[1]2025年已发货'!C:C</f>
        <v>HRB400E Φ8</v>
      </c>
      <c r="D348" s="2" t="str">
        <f>'[1]2025年已发货'!D:D</f>
        <v>吨</v>
      </c>
      <c r="E348" s="2">
        <f>'[1]2025年已发货'!E:E</f>
        <v>10</v>
      </c>
      <c r="F348" s="4">
        <f>'[1]2025年已发货'!F:F</f>
        <v>45671</v>
      </c>
      <c r="G348" s="2" t="str">
        <f>'[1]2025年已发货'!G:G</f>
        <v>（华西酒城南）成都市武侯区火车南站西路8号酒城南项目</v>
      </c>
      <c r="H348" s="2" t="str">
        <f>'[1]2025年已发货'!H:H</f>
        <v>龙耀宇</v>
      </c>
      <c r="I348" s="2">
        <f>'[1]2025年已发货'!I:I</f>
        <v>18384145895</v>
      </c>
      <c r="J348" s="2" t="str">
        <f>_xlfn._xlws.FILTER(辅助信息!D:D,辅助信息!G:G=G348)</f>
        <v>华西酒城南</v>
      </c>
    </row>
    <row r="349" hidden="1" spans="1:10">
      <c r="A349" s="2" t="str">
        <f>'[1]2025年已发货'!A:A</f>
        <v>陕钢</v>
      </c>
      <c r="B349" s="2" t="str">
        <f>'[1]2025年已发货'!B:B</f>
        <v>盘螺</v>
      </c>
      <c r="C349" s="2" t="str">
        <f>'[1]2025年已发货'!C:C</f>
        <v>HRB400E Φ10</v>
      </c>
      <c r="D349" s="2" t="str">
        <f>'[1]2025年已发货'!D:D</f>
        <v>吨</v>
      </c>
      <c r="E349" s="2">
        <f>'[1]2025年已发货'!E:E</f>
        <v>10</v>
      </c>
      <c r="F349" s="4">
        <f>'[1]2025年已发货'!F:F</f>
        <v>45671</v>
      </c>
      <c r="G349" s="2" t="str">
        <f>'[1]2025年已发货'!G:G</f>
        <v>（华西酒城南）成都市武侯区火车南站西路8号酒城南项目</v>
      </c>
      <c r="H349" s="2" t="str">
        <f>'[1]2025年已发货'!H:H</f>
        <v>龙耀宇</v>
      </c>
      <c r="I349" s="2">
        <f>'[1]2025年已发货'!I:I</f>
        <v>18384145895</v>
      </c>
      <c r="J349" s="2" t="str">
        <f>_xlfn._xlws.FILTER(辅助信息!D:D,辅助信息!G:G=G349)</f>
        <v>华西酒城南</v>
      </c>
    </row>
    <row r="350" hidden="1" spans="1:10">
      <c r="A350" s="2" t="str">
        <f>'[1]2025年已发货'!A:A</f>
        <v>陕钢</v>
      </c>
      <c r="B350" s="2" t="str">
        <f>'[1]2025年已发货'!B:B</f>
        <v>盘螺</v>
      </c>
      <c r="C350" s="2" t="str">
        <f>'[1]2025年已发货'!C:C</f>
        <v>HRB400E Φ12</v>
      </c>
      <c r="D350" s="2" t="str">
        <f>'[1]2025年已发货'!D:D</f>
        <v>吨</v>
      </c>
      <c r="E350" s="2">
        <f>'[1]2025年已发货'!E:E</f>
        <v>15</v>
      </c>
      <c r="F350" s="4">
        <f>'[1]2025年已发货'!F:F</f>
        <v>45671</v>
      </c>
      <c r="G350" s="2" t="str">
        <f>'[1]2025年已发货'!G:G</f>
        <v>（华西酒城南）成都市武侯区火车南站西路8号酒城南项目</v>
      </c>
      <c r="H350" s="2" t="str">
        <f>'[1]2025年已发货'!H:H</f>
        <v>龙耀宇</v>
      </c>
      <c r="I350" s="2">
        <f>'[1]2025年已发货'!I:I</f>
        <v>18384145895</v>
      </c>
      <c r="J350" s="2" t="str">
        <f>_xlfn._xlws.FILTER(辅助信息!D:D,辅助信息!G:G=G350)</f>
        <v>华西酒城南</v>
      </c>
    </row>
    <row r="351" hidden="1" spans="1:10">
      <c r="A351" s="2" t="str">
        <f>'[1]2025年已发货'!A:A</f>
        <v>德胜</v>
      </c>
      <c r="B351" s="2" t="str">
        <f>'[1]2025年已发货'!B:B</f>
        <v>螺纹钢</v>
      </c>
      <c r="C351" s="2" t="str">
        <f>'[1]2025年已发货'!C:C</f>
        <v>HRB400E Φ14 12m</v>
      </c>
      <c r="D351" s="2" t="str">
        <f>'[1]2025年已发货'!D:D</f>
        <v>吨</v>
      </c>
      <c r="E351" s="2">
        <f>'[1]2025年已发货'!E:E</f>
        <v>70</v>
      </c>
      <c r="F351" s="4">
        <f>'[1]2025年已发货'!F:F</f>
        <v>45671</v>
      </c>
      <c r="G351" s="2" t="str">
        <f>'[1]2025年已发货'!G:G</f>
        <v>(中铁九局-铜资高速3标)四川省资阳市安岳县天宝乡2#钢筋场</v>
      </c>
      <c r="H351" s="2" t="str">
        <f>'[1]2025年已发货'!H:H</f>
        <v>林启松</v>
      </c>
      <c r="I351" s="2">
        <f>'[1]2025年已发货'!I:I</f>
        <v>13688439855</v>
      </c>
      <c r="J351" s="2" vm="1" t="e">
        <f>_xlfn._xlws.FILTER(辅助信息!D:D,辅助信息!G:G=G351)</f>
        <v>#VALUE!</v>
      </c>
    </row>
    <row r="352" hidden="1" spans="1:10">
      <c r="A352" s="2" t="str">
        <f>'[1]2025年已发货'!A:A</f>
        <v>德胜</v>
      </c>
      <c r="B352" s="2" t="str">
        <f>'[1]2025年已发货'!B:B</f>
        <v>螺纹钢</v>
      </c>
      <c r="C352" s="2" t="str">
        <f>'[1]2025年已发货'!C:C</f>
        <v>HRB400E Φ16 9m</v>
      </c>
      <c r="D352" s="2" t="str">
        <f>'[1]2025年已发货'!D:D</f>
        <v>吨</v>
      </c>
      <c r="E352" s="2">
        <f>'[1]2025年已发货'!E:E</f>
        <v>70</v>
      </c>
      <c r="F352" s="4">
        <f>'[1]2025年已发货'!F:F</f>
        <v>45671</v>
      </c>
      <c r="G352" s="2" t="str">
        <f>'[1]2025年已发货'!G:G</f>
        <v>(中铁九局-铜资高速3标)四川省资阳市安岳县协和镇高狮村高狮枢纽互通</v>
      </c>
      <c r="H352" s="2" t="str">
        <f>'[1]2025年已发货'!H:H</f>
        <v>贺盼飞</v>
      </c>
      <c r="I352" s="2">
        <f>'[1]2025年已发货'!I:I</f>
        <v>19114513423</v>
      </c>
      <c r="J352" s="2" vm="1" t="e">
        <f>_xlfn._xlws.FILTER(辅助信息!D:D,辅助信息!G:G=G352)</f>
        <v>#VALUE!</v>
      </c>
    </row>
    <row r="353" hidden="1" spans="1:10">
      <c r="A353" s="2" t="str">
        <f>'[1]2025年已发货'!A:A</f>
        <v>德胜</v>
      </c>
      <c r="B353" s="2" t="str">
        <f>'[1]2025年已发货'!B:B</f>
        <v>螺纹钢</v>
      </c>
      <c r="C353" s="2" t="str">
        <f>'[1]2025年已发货'!C:C</f>
        <v>HRB400E Φ12 9m</v>
      </c>
      <c r="D353" s="2" t="str">
        <f>'[1]2025年已发货'!D:D</f>
        <v>吨</v>
      </c>
      <c r="E353" s="2">
        <f>'[1]2025年已发货'!E:E</f>
        <v>35</v>
      </c>
      <c r="F353" s="4">
        <f>'[1]2025年已发货'!F:F</f>
        <v>45671</v>
      </c>
      <c r="G353" s="2" t="str">
        <f>'[1]2025年已发货'!G:G</f>
        <v>(中铁九局-铜资高速3标)四川省资阳市安岳县协和镇高狮村高狮枢纽互通</v>
      </c>
      <c r="H353" s="2" t="str">
        <f>'[1]2025年已发货'!H:H</f>
        <v>贺盼飞</v>
      </c>
      <c r="I353" s="2">
        <f>'[1]2025年已发货'!I:I</f>
        <v>19114513423</v>
      </c>
      <c r="J353" s="2" vm="1" t="e">
        <f>_xlfn._xlws.FILTER(辅助信息!D:D,辅助信息!G:G=G353)</f>
        <v>#VALUE!</v>
      </c>
    </row>
    <row r="354" hidden="1" spans="1:10">
      <c r="A354" s="2" t="str">
        <f>'[1]2025年已发货'!A:A</f>
        <v>建邦</v>
      </c>
      <c r="B354" s="2" t="str">
        <f>'[1]2025年已发货'!B:B</f>
        <v>螺纹钢</v>
      </c>
      <c r="C354" s="2" t="str">
        <f>'[1]2025年已发货'!C:C</f>
        <v>HRB400EΦ12*9m</v>
      </c>
      <c r="D354" s="2" t="str">
        <f>'[1]2025年已发货'!D:D</f>
        <v>吨</v>
      </c>
      <c r="E354" s="2">
        <f>'[1]2025年已发货'!E:E</f>
        <v>7</v>
      </c>
      <c r="F354" s="4">
        <f>'[1]2025年已发货'!F:F</f>
        <v>45671</v>
      </c>
      <c r="G354" s="2" t="str">
        <f>'[1]2025年已发货'!G:G</f>
        <v>（中核二二-绵阳）四川省绵阳市平武县响岩镇甲方项目指定地点(X1子项)</v>
      </c>
      <c r="H354" s="2" t="str">
        <f>'[1]2025年已发货'!H:H</f>
        <v>王明胜</v>
      </c>
      <c r="I354" s="2" t="str">
        <f>'[1]2025年已发货'!I:I</f>
        <v>15528301097</v>
      </c>
      <c r="J354" s="2" vm="1" t="e">
        <f>_xlfn._xlws.FILTER(辅助信息!D:D,辅助信息!G:G=G354)</f>
        <v>#VALUE!</v>
      </c>
    </row>
    <row r="355" hidden="1" spans="1:10">
      <c r="A355" s="2" t="str">
        <f>'[1]2025年已发货'!A:A</f>
        <v>建邦</v>
      </c>
      <c r="B355" s="2" t="str">
        <f>'[1]2025年已发货'!B:B</f>
        <v>螺纹钢</v>
      </c>
      <c r="C355" s="2" t="str">
        <f>'[1]2025年已发货'!C:C</f>
        <v>HRB400EΦ14*9m</v>
      </c>
      <c r="D355" s="2" t="str">
        <f>'[1]2025年已发货'!D:D</f>
        <v>吨</v>
      </c>
      <c r="E355" s="2">
        <f>'[1]2025年已发货'!E:E</f>
        <v>3</v>
      </c>
      <c r="F355" s="4">
        <f>'[1]2025年已发货'!F:F</f>
        <v>45671</v>
      </c>
      <c r="G355" s="2" t="str">
        <f>'[1]2025年已发货'!G:G</f>
        <v>（中核二二-绵阳）四川省绵阳市平武县响岩镇甲方项目指定地点(X1子项)</v>
      </c>
      <c r="H355" s="2" t="str">
        <f>'[1]2025年已发货'!H:H</f>
        <v>王明胜</v>
      </c>
      <c r="I355" s="2" t="str">
        <f>'[1]2025年已发货'!I:I</f>
        <v>15528301097</v>
      </c>
      <c r="J355" s="2" vm="1" t="e">
        <f>_xlfn._xlws.FILTER(辅助信息!D:D,辅助信息!G:G=G355)</f>
        <v>#VALUE!</v>
      </c>
    </row>
    <row r="356" hidden="1" spans="1:10">
      <c r="A356" s="2" t="str">
        <f>'[1]2025年已发货'!A:A</f>
        <v>建邦</v>
      </c>
      <c r="B356" s="2" t="str">
        <f>'[1]2025年已发货'!B:B</f>
        <v>螺纹钢</v>
      </c>
      <c r="C356" s="2" t="str">
        <f>'[1]2025年已发货'!C:C</f>
        <v>HRB400EΦ25*9m</v>
      </c>
      <c r="D356" s="2" t="str">
        <f>'[1]2025年已发货'!D:D</f>
        <v>吨</v>
      </c>
      <c r="E356" s="2">
        <f>'[1]2025年已发货'!E:E</f>
        <v>14</v>
      </c>
      <c r="F356" s="4">
        <f>'[1]2025年已发货'!F:F</f>
        <v>45671</v>
      </c>
      <c r="G356" s="2" t="str">
        <f>'[1]2025年已发货'!G:G</f>
        <v>（中核二二-绵阳）四川省绵阳市平武县响岩镇甲方项目指定地点(X1子项)</v>
      </c>
      <c r="H356" s="2" t="str">
        <f>'[1]2025年已发货'!H:H</f>
        <v>王明胜</v>
      </c>
      <c r="I356" s="2" t="str">
        <f>'[1]2025年已发货'!I:I</f>
        <v>15528301097</v>
      </c>
      <c r="J356" s="2" vm="1" t="e">
        <f>_xlfn._xlws.FILTER(辅助信息!D:D,辅助信息!G:G=G356)</f>
        <v>#VALUE!</v>
      </c>
    </row>
    <row r="357" hidden="1" spans="1:10">
      <c r="A357" s="2" t="str">
        <f>'[1]2025年已发货'!A:A</f>
        <v>建邦</v>
      </c>
      <c r="B357" s="2" t="str">
        <f>'[1]2025年已发货'!B:B</f>
        <v>螺纹钢</v>
      </c>
      <c r="C357" s="2" t="str">
        <f>'[1]2025年已发货'!C:C</f>
        <v>HRB400EΦ32*9m</v>
      </c>
      <c r="D357" s="2" t="str">
        <f>'[1]2025年已发货'!D:D</f>
        <v>吨</v>
      </c>
      <c r="E357" s="2">
        <f>'[1]2025年已发货'!E:E</f>
        <v>11</v>
      </c>
      <c r="F357" s="4">
        <f>'[1]2025年已发货'!F:F</f>
        <v>45671</v>
      </c>
      <c r="G357" s="2" t="str">
        <f>'[1]2025年已发货'!G:G</f>
        <v>（中核二二-绵阳）四川省绵阳市平武县响岩镇甲方项目指定地点(X1子项)</v>
      </c>
      <c r="H357" s="2" t="str">
        <f>'[1]2025年已发货'!H:H</f>
        <v>王明胜</v>
      </c>
      <c r="I357" s="2" t="str">
        <f>'[1]2025年已发货'!I:I</f>
        <v>15528301097</v>
      </c>
      <c r="J357" s="2" vm="1" t="e">
        <f>_xlfn._xlws.FILTER(辅助信息!D:D,辅助信息!G:G=G357)</f>
        <v>#VALUE!</v>
      </c>
    </row>
    <row r="358" hidden="1" spans="1:10">
      <c r="A358" s="2" t="str">
        <f>'[1]2025年已发货'!A:A</f>
        <v>建邦</v>
      </c>
      <c r="B358" s="2" t="str">
        <f>'[1]2025年已发货'!B:B</f>
        <v>螺纹钢</v>
      </c>
      <c r="C358" s="2" t="str">
        <f>'[1]2025年已发货'!C:C</f>
        <v>HRB400EΦ16*9m</v>
      </c>
      <c r="D358" s="2" t="str">
        <f>'[1]2025年已发货'!D:D</f>
        <v>吨</v>
      </c>
      <c r="E358" s="2">
        <f>'[1]2025年已发货'!E:E</f>
        <v>35</v>
      </c>
      <c r="F358" s="4">
        <f>'[1]2025年已发货'!F:F</f>
        <v>45671</v>
      </c>
      <c r="G358" s="2" t="str">
        <f>'[1]2025年已发货'!G:G</f>
        <v>（中核二二-绵阳）四川省绵阳市平武县响岩镇甲方项目指定地点(X1子项)</v>
      </c>
      <c r="H358" s="2" t="str">
        <f>'[1]2025年已发货'!H:H</f>
        <v>王明胜</v>
      </c>
      <c r="I358" s="2" t="str">
        <f>'[1]2025年已发货'!I:I</f>
        <v>15528301097</v>
      </c>
      <c r="J358" s="2" vm="1" t="e">
        <f>_xlfn._xlws.FILTER(辅助信息!D:D,辅助信息!G:G=G358)</f>
        <v>#VALUE!</v>
      </c>
    </row>
    <row r="359" hidden="1" spans="1:10">
      <c r="A359" s="2" t="str">
        <f>'[1]2025年已发货'!A:A</f>
        <v>建邦</v>
      </c>
      <c r="B359" s="2" t="str">
        <f>'[1]2025年已发货'!B:B</f>
        <v>螺纹钢</v>
      </c>
      <c r="C359" s="2" t="str">
        <f>'[1]2025年已发货'!C:C</f>
        <v>HRB400EΦ16*9m</v>
      </c>
      <c r="D359" s="2" t="str">
        <f>'[1]2025年已发货'!D:D</f>
        <v>吨</v>
      </c>
      <c r="E359" s="2">
        <f>'[1]2025年已发货'!E:E</f>
        <v>85</v>
      </c>
      <c r="F359" s="4">
        <f>'[1]2025年已发货'!F:F</f>
        <v>45671</v>
      </c>
      <c r="G359" s="2" t="str">
        <f>'[1]2025年已发货'!G:G</f>
        <v>（中核二二-绵阳）四川省绵阳市平武县响岩镇甲方项目指定地点(X1子项)</v>
      </c>
      <c r="H359" s="2" t="str">
        <f>'[1]2025年已发货'!H:H</f>
        <v>王明胜</v>
      </c>
      <c r="I359" s="2" t="str">
        <f>'[1]2025年已发货'!I:I</f>
        <v>15528301097</v>
      </c>
      <c r="J359" s="2" vm="1" t="e">
        <f>_xlfn._xlws.FILTER(辅助信息!D:D,辅助信息!G:G=G359)</f>
        <v>#VALUE!</v>
      </c>
    </row>
    <row r="360" hidden="1" spans="1:10">
      <c r="A360" s="2" t="str">
        <f>'[1]2025年已发货'!A:A</f>
        <v>建邦</v>
      </c>
      <c r="B360" s="2" t="str">
        <f>'[1]2025年已发货'!B:B</f>
        <v>螺纹钢</v>
      </c>
      <c r="C360" s="2" t="str">
        <f>'[1]2025年已发货'!C:C</f>
        <v>HRB400EΦ22*9m</v>
      </c>
      <c r="D360" s="2" t="str">
        <f>'[1]2025年已发货'!D:D</f>
        <v>吨</v>
      </c>
      <c r="E360" s="2">
        <f>'[1]2025年已发货'!E:E</f>
        <v>20</v>
      </c>
      <c r="F360" s="4">
        <f>'[1]2025年已发货'!F:F</f>
        <v>45671</v>
      </c>
      <c r="G360" s="2" t="str">
        <f>'[1]2025年已发货'!G:G</f>
        <v>（中核二二-绵阳）四川省绵阳市平武县响岩镇甲方项目指定地点(X1子项)</v>
      </c>
      <c r="H360" s="2" t="str">
        <f>'[1]2025年已发货'!H:H</f>
        <v>王明胜</v>
      </c>
      <c r="I360" s="2" t="str">
        <f>'[1]2025年已发货'!I:I</f>
        <v>15528301097</v>
      </c>
      <c r="J360" s="2" vm="1" t="e">
        <f>_xlfn._xlws.FILTER(辅助信息!D:D,辅助信息!G:G=G360)</f>
        <v>#VALUE!</v>
      </c>
    </row>
    <row r="361" hidden="1" spans="1:10">
      <c r="A361" s="2" t="str">
        <f>'[1]2025年已发货'!A:A</f>
        <v>建邦</v>
      </c>
      <c r="B361" s="2" t="str">
        <f>'[1]2025年已发货'!B:B</f>
        <v>螺纹钢</v>
      </c>
      <c r="C361" s="2" t="str">
        <f>'[1]2025年已发货'!C:C</f>
        <v>HRB400EΦ25*12m</v>
      </c>
      <c r="D361" s="2" t="str">
        <f>'[1]2025年已发货'!D:D</f>
        <v>吨</v>
      </c>
      <c r="E361" s="2">
        <f>'[1]2025年已发货'!E:E</f>
        <v>175</v>
      </c>
      <c r="F361" s="4">
        <f>'[1]2025年已发货'!F:F</f>
        <v>45671</v>
      </c>
      <c r="G361" s="2" t="str">
        <f>'[1]2025年已发货'!G:G</f>
        <v>（中核二二-绵阳）四川省绵阳市平武县响岩镇甲方项目指定地点(X1子项)</v>
      </c>
      <c r="H361" s="2" t="str">
        <f>'[1]2025年已发货'!H:H</f>
        <v>王明胜</v>
      </c>
      <c r="I361" s="2" t="str">
        <f>'[1]2025年已发货'!I:I</f>
        <v>15528301097</v>
      </c>
      <c r="J361" s="2" vm="1" t="e">
        <f>_xlfn._xlws.FILTER(辅助信息!D:D,辅助信息!G:G=G361)</f>
        <v>#VALUE!</v>
      </c>
    </row>
    <row r="362" hidden="1" spans="1:10">
      <c r="A362" s="2" t="str">
        <f>'[1]2025年已发货'!A:A</f>
        <v>德胜</v>
      </c>
      <c r="B362" s="2" t="str">
        <f>'[1]2025年已发货'!B:B</f>
        <v>螺纹钢</v>
      </c>
      <c r="C362" s="2" t="str">
        <f>'[1]2025年已发货'!C:C</f>
        <v>HRB500E Φ22 9m</v>
      </c>
      <c r="D362" s="2" t="str">
        <f>'[1]2025年已发货'!D:D</f>
        <v>吨</v>
      </c>
      <c r="E362" s="2">
        <f>'[1]2025年已发货'!E:E</f>
        <v>20</v>
      </c>
      <c r="F362" s="4">
        <f>'[1]2025年已发货'!F:F</f>
        <v>45671</v>
      </c>
      <c r="G362" s="2" t="str">
        <f>'[1]2025年已发货'!G:G</f>
        <v>（中核华兴-峨眉山项目）四川省乐山市峨眉山市双福镇梓橦庙红华五期中核华兴工地</v>
      </c>
      <c r="H362" s="2" t="str">
        <f>'[1]2025年已发货'!H:H</f>
        <v>李汉军</v>
      </c>
      <c r="I362" s="2" t="str">
        <f>'[1]2025年已发货'!I:I</f>
        <v>18691249091</v>
      </c>
      <c r="J362" s="2" vm="1" t="e">
        <f>_xlfn._xlws.FILTER(辅助信息!D:D,辅助信息!G:G=G362)</f>
        <v>#VALUE!</v>
      </c>
    </row>
    <row r="363" hidden="1" spans="1:10">
      <c r="A363" s="2" t="str">
        <f>'[1]2025年已发货'!A:A</f>
        <v>德胜</v>
      </c>
      <c r="B363" s="2" t="str">
        <f>'[1]2025年已发货'!B:B</f>
        <v>螺纹钢</v>
      </c>
      <c r="C363" s="2" t="str">
        <f>'[1]2025年已发货'!C:C</f>
        <v>HRB500E Φ25 9m</v>
      </c>
      <c r="D363" s="2" t="str">
        <f>'[1]2025年已发货'!D:D</f>
        <v>吨</v>
      </c>
      <c r="E363" s="2">
        <f>'[1]2025年已发货'!E:E</f>
        <v>15</v>
      </c>
      <c r="F363" s="4">
        <f>'[1]2025年已发货'!F:F</f>
        <v>45671</v>
      </c>
      <c r="G363" s="2" t="str">
        <f>'[1]2025年已发货'!G:G</f>
        <v>（中核华兴-峨眉山项目）四川省乐山市峨眉山市双福镇梓橦庙红华五期中核华兴工地</v>
      </c>
      <c r="H363" s="2" t="str">
        <f>'[1]2025年已发货'!H:H</f>
        <v>李汉军</v>
      </c>
      <c r="I363" s="2" t="str">
        <f>'[1]2025年已发货'!I:I</f>
        <v>18691249091</v>
      </c>
      <c r="J363" s="2" vm="1" t="e">
        <f>_xlfn._xlws.FILTER(辅助信息!D:D,辅助信息!G:G=G363)</f>
        <v>#VALUE!</v>
      </c>
    </row>
    <row r="364" hidden="1" spans="1:10">
      <c r="A364" s="2" t="str">
        <f>'[1]2025年已发货'!A:A</f>
        <v>润耀</v>
      </c>
      <c r="B364" s="2" t="str">
        <f>'[1]2025年已发货'!B:B</f>
        <v>螺纹钢</v>
      </c>
      <c r="C364" s="2" t="str">
        <f>'[1]2025年已发货'!C:C</f>
        <v>HRB400E Φ25 9m</v>
      </c>
      <c r="D364" s="2" t="str">
        <f>'[1]2025年已发货'!D:D</f>
        <v>吨</v>
      </c>
      <c r="E364" s="2">
        <f>'[1]2025年已发货'!E:E</f>
        <v>35</v>
      </c>
      <c r="F364" s="4">
        <f>'[1]2025年已发货'!F:F</f>
        <v>45671</v>
      </c>
      <c r="G364" s="2" t="str">
        <f>'[1]2025年已发货'!G:G</f>
        <v>（中铁广州局-成渝扩容2标）成渝扩容项目ZCB3-2标2＃拌和站【雁江区联盟桥东北50米(资资路) 】</v>
      </c>
      <c r="H364" s="2" t="str">
        <f>'[1]2025年已发货'!H:H</f>
        <v>刘沛琦</v>
      </c>
      <c r="I364" s="2">
        <f>'[1]2025年已发货'!I:I</f>
        <v>18011784798</v>
      </c>
      <c r="J364" s="2" vm="1" t="e">
        <f>_xlfn._xlws.FILTER(辅助信息!D:D,辅助信息!G:G=G364)</f>
        <v>#VALUE!</v>
      </c>
    </row>
    <row r="365" hidden="1" spans="1:10">
      <c r="A365" s="2" t="str">
        <f>'[1]2025年已发货'!A:A</f>
        <v>润耀</v>
      </c>
      <c r="B365" s="2" t="str">
        <f>'[1]2025年已发货'!B:B</f>
        <v>螺纹钢</v>
      </c>
      <c r="C365" s="2" t="str">
        <f>'[1]2025年已发货'!C:C</f>
        <v>HRB400E Φ32 9m</v>
      </c>
      <c r="D365" s="2" t="str">
        <f>'[1]2025年已发货'!D:D</f>
        <v>吨</v>
      </c>
      <c r="E365" s="2">
        <f>'[1]2025年已发货'!E:E</f>
        <v>35</v>
      </c>
      <c r="F365" s="4">
        <f>'[1]2025年已发货'!F:F</f>
        <v>45671</v>
      </c>
      <c r="G365" s="2" t="str">
        <f>'[1]2025年已发货'!G:G</f>
        <v>（中铁广州局-资乐高速5标）四川省乐山市井研县希望大道116号</v>
      </c>
      <c r="H365" s="2" t="str">
        <f>'[1]2025年已发货'!H:H</f>
        <v>廖俊杰</v>
      </c>
      <c r="I365" s="2">
        <f>'[1]2025年已发货'!I:I</f>
        <v>15775100965</v>
      </c>
      <c r="J365" s="2" vm="1" t="e">
        <f>_xlfn._xlws.FILTER(辅助信息!D:D,辅助信息!G:G=G365)</f>
        <v>#VALUE!</v>
      </c>
    </row>
    <row r="366" hidden="1" spans="1:10">
      <c r="A366" s="2" t="str">
        <f>'[1]2025年已发货'!A:A</f>
        <v>成实</v>
      </c>
      <c r="B366" s="2" t="str">
        <f>'[1]2025年已发货'!B:B</f>
        <v>螺纹钢</v>
      </c>
      <c r="C366" s="2" t="str">
        <f>'[1]2025年已发货'!C:C</f>
        <v>HRB400EΦ12*9m</v>
      </c>
      <c r="D366" s="2" t="str">
        <f>'[1]2025年已发货'!D:D</f>
        <v>吨</v>
      </c>
      <c r="E366" s="2">
        <f>'[1]2025年已发货'!E:E</f>
        <v>10</v>
      </c>
      <c r="F366" s="4">
        <f>'[1]2025年已发货'!F:F</f>
        <v>45672</v>
      </c>
      <c r="G366" s="2" t="str">
        <f>'[1]2025年已发货'!G:G</f>
        <v>（中核华兴）四川天府新区585研发中心项目（一期）二标段（科学城中路东段）</v>
      </c>
      <c r="H366" s="2" t="str">
        <f>'[1]2025年已发货'!H:H</f>
        <v>郑西全 </v>
      </c>
      <c r="I366" s="2" t="str">
        <f>'[1]2025年已发货'!I:I</f>
        <v>17608022851</v>
      </c>
      <c r="J366" s="2" vm="1" t="e">
        <f>_xlfn._xlws.FILTER(辅助信息!D:D,辅助信息!G:G=G366)</f>
        <v>#VALUE!</v>
      </c>
    </row>
    <row r="367" hidden="1" spans="1:10">
      <c r="A367" s="2" t="str">
        <f>'[1]2025年已发货'!A:A</f>
        <v>成实</v>
      </c>
      <c r="B367" s="2" t="str">
        <f>'[1]2025年已发货'!B:B</f>
        <v>螺纹钢</v>
      </c>
      <c r="C367" s="2" t="str">
        <f>'[1]2025年已发货'!C:C</f>
        <v>HRB400EΦ14*9m</v>
      </c>
      <c r="D367" s="2" t="str">
        <f>'[1]2025年已发货'!D:D</f>
        <v>吨</v>
      </c>
      <c r="E367" s="2">
        <f>'[1]2025年已发货'!E:E</f>
        <v>2.5</v>
      </c>
      <c r="F367" s="4">
        <f>'[1]2025年已发货'!F:F</f>
        <v>45672</v>
      </c>
      <c r="G367" s="2" t="str">
        <f>'[1]2025年已发货'!G:G</f>
        <v>（中核华兴）四川天府新区585研发中心项目（一期）二标段（科学城中路东段）</v>
      </c>
      <c r="H367" s="2" t="str">
        <f>'[1]2025年已发货'!H:H</f>
        <v>郑西全 </v>
      </c>
      <c r="I367" s="2" t="str">
        <f>'[1]2025年已发货'!I:I</f>
        <v>17608022851</v>
      </c>
      <c r="J367" s="2" vm="1" t="e">
        <f>_xlfn._xlws.FILTER(辅助信息!D:D,辅助信息!G:G=G367)</f>
        <v>#VALUE!</v>
      </c>
    </row>
    <row r="368" hidden="1" spans="1:10">
      <c r="A368" s="2" t="str">
        <f>'[1]2025年已发货'!A:A</f>
        <v>成实</v>
      </c>
      <c r="B368" s="2" t="str">
        <f>'[1]2025年已发货'!B:B</f>
        <v>螺纹钢</v>
      </c>
      <c r="C368" s="2" t="str">
        <f>'[1]2025年已发货'!C:C</f>
        <v>HRB400EΦ16*9m</v>
      </c>
      <c r="D368" s="2" t="str">
        <f>'[1]2025年已发货'!D:D</f>
        <v>吨</v>
      </c>
      <c r="E368" s="2">
        <f>'[1]2025年已发货'!E:E</f>
        <v>10</v>
      </c>
      <c r="F368" s="4">
        <f>'[1]2025年已发货'!F:F</f>
        <v>45672</v>
      </c>
      <c r="G368" s="2" t="str">
        <f>'[1]2025年已发货'!G:G</f>
        <v>（中核华兴）四川天府新区585研发中心项目（一期）二标段（科学城中路东段）</v>
      </c>
      <c r="H368" s="2" t="str">
        <f>'[1]2025年已发货'!H:H</f>
        <v>郑西全 </v>
      </c>
      <c r="I368" s="2" t="str">
        <f>'[1]2025年已发货'!I:I</f>
        <v>17608022851</v>
      </c>
      <c r="J368" s="2" vm="1" t="e">
        <f>_xlfn._xlws.FILTER(辅助信息!D:D,辅助信息!G:G=G368)</f>
        <v>#VALUE!</v>
      </c>
    </row>
    <row r="369" hidden="1" spans="1:10">
      <c r="A369" s="2" t="str">
        <f>'[1]2025年已发货'!A:A</f>
        <v>成实</v>
      </c>
      <c r="B369" s="2" t="str">
        <f>'[1]2025年已发货'!B:B</f>
        <v>螺纹钢</v>
      </c>
      <c r="C369" s="2" t="str">
        <f>'[1]2025年已发货'!C:C</f>
        <v>HRB400EΦ20*9m</v>
      </c>
      <c r="D369" s="2" t="str">
        <f>'[1]2025年已发货'!D:D</f>
        <v>吨</v>
      </c>
      <c r="E369" s="2">
        <f>'[1]2025年已发货'!E:E</f>
        <v>5</v>
      </c>
      <c r="F369" s="4">
        <f>'[1]2025年已发货'!F:F</f>
        <v>45672</v>
      </c>
      <c r="G369" s="2" t="str">
        <f>'[1]2025年已发货'!G:G</f>
        <v>（中核华兴）四川天府新区585研发中心项目（一期）二标段（科学城中路东段）</v>
      </c>
      <c r="H369" s="2" t="str">
        <f>'[1]2025年已发货'!H:H</f>
        <v>郑西全 </v>
      </c>
      <c r="I369" s="2" t="str">
        <f>'[1]2025年已发货'!I:I</f>
        <v>17608022851</v>
      </c>
      <c r="J369" s="2" vm="1" t="e">
        <f>_xlfn._xlws.FILTER(辅助信息!D:D,辅助信息!G:G=G369)</f>
        <v>#VALUE!</v>
      </c>
    </row>
    <row r="370" hidden="1" spans="1:10">
      <c r="A370" s="2" t="str">
        <f>'[1]2025年已发货'!A:A</f>
        <v>成实</v>
      </c>
      <c r="B370" s="2" t="str">
        <f>'[1]2025年已发货'!B:B</f>
        <v>螺纹钢</v>
      </c>
      <c r="C370" s="2" t="str">
        <f>'[1]2025年已发货'!C:C</f>
        <v>HRB400EΦ22*9m</v>
      </c>
      <c r="D370" s="2" t="str">
        <f>'[1]2025年已发货'!D:D</f>
        <v>吨</v>
      </c>
      <c r="E370" s="2">
        <f>'[1]2025年已发货'!E:E</f>
        <v>23</v>
      </c>
      <c r="F370" s="4">
        <f>'[1]2025年已发货'!F:F</f>
        <v>45672</v>
      </c>
      <c r="G370" s="2" t="str">
        <f>'[1]2025年已发货'!G:G</f>
        <v>（中核华兴）四川天府新区585研发中心项目（一期）二标段（科学城中路东段）</v>
      </c>
      <c r="H370" s="2" t="str">
        <f>'[1]2025年已发货'!H:H</f>
        <v>郑西全 </v>
      </c>
      <c r="I370" s="2" t="str">
        <f>'[1]2025年已发货'!I:I</f>
        <v>17608022851</v>
      </c>
      <c r="J370" s="2" vm="1" t="e">
        <f>_xlfn._xlws.FILTER(辅助信息!D:D,辅助信息!G:G=G370)</f>
        <v>#VALUE!</v>
      </c>
    </row>
    <row r="371" hidden="1" spans="1:10">
      <c r="A371" s="2" t="str">
        <f>'[1]2025年已发货'!A:A</f>
        <v>成实</v>
      </c>
      <c r="B371" s="2" t="str">
        <f>'[1]2025年已发货'!B:B</f>
        <v>螺纹钢</v>
      </c>
      <c r="C371" s="2" t="str">
        <f>'[1]2025年已发货'!C:C</f>
        <v>HRB400EΦ25*9m</v>
      </c>
      <c r="D371" s="2" t="str">
        <f>'[1]2025年已发货'!D:D</f>
        <v>吨</v>
      </c>
      <c r="E371" s="2">
        <f>'[1]2025年已发货'!E:E</f>
        <v>15</v>
      </c>
      <c r="F371" s="4">
        <f>'[1]2025年已发货'!F:F</f>
        <v>45672</v>
      </c>
      <c r="G371" s="2" t="str">
        <f>'[1]2025年已发货'!G:G</f>
        <v>（中核华兴）四川天府新区585研发中心项目（一期）二标段（科学城中路东段）</v>
      </c>
      <c r="H371" s="2" t="str">
        <f>'[1]2025年已发货'!H:H</f>
        <v>郑西全 </v>
      </c>
      <c r="I371" s="2" t="str">
        <f>'[1]2025年已发货'!I:I</f>
        <v>17608022851</v>
      </c>
      <c r="J371" s="2" vm="1" t="e">
        <f>_xlfn._xlws.FILTER(辅助信息!D:D,辅助信息!G:G=G371)</f>
        <v>#VALUE!</v>
      </c>
    </row>
    <row r="372" hidden="1" spans="1:10">
      <c r="A372" s="2" t="str">
        <f>'[1]2025年已发货'!A:A</f>
        <v>建邦</v>
      </c>
      <c r="B372" s="2" t="str">
        <f>'[1]2025年已发货'!B:B</f>
        <v>圆钢</v>
      </c>
      <c r="C372" s="2" t="str">
        <f>'[1]2025年已发货'!C:C</f>
        <v>HPB300Φ32  9m</v>
      </c>
      <c r="D372" s="2" t="str">
        <f>'[1]2025年已发货'!D:D</f>
        <v>吨</v>
      </c>
      <c r="E372" s="2">
        <f>'[1]2025年已发货'!E:E</f>
        <v>100</v>
      </c>
      <c r="F372" s="4">
        <f>'[1]2025年已发货'!F:F</f>
        <v>45672</v>
      </c>
      <c r="G372" s="2" t="str">
        <f>'[1]2025年已发货'!G:G</f>
        <v>（五局乐山机场项目）四川省乐山市五通桥区</v>
      </c>
      <c r="H372" s="2" t="str">
        <f>'[1]2025年已发货'!H:H</f>
        <v>贺银</v>
      </c>
      <c r="I372" s="2">
        <f>'[1]2025年已发货'!I:I</f>
        <v>18844162555</v>
      </c>
      <c r="J372" s="2" vm="1" t="e">
        <f>_xlfn._xlws.FILTER(辅助信息!D:D,辅助信息!G:G=G372)</f>
        <v>#VALUE!</v>
      </c>
    </row>
    <row r="373" hidden="1" spans="1:10">
      <c r="A373" s="2" t="str">
        <f>'[1]2025年已发货'!A:A</f>
        <v>建邦</v>
      </c>
      <c r="B373" s="2" t="str">
        <f>'[1]2025年已发货'!B:B</f>
        <v>高线</v>
      </c>
      <c r="C373" s="2" t="str">
        <f>'[1]2025年已发货'!C:C</f>
        <v>HPB300Φ8</v>
      </c>
      <c r="D373" s="2" t="str">
        <f>'[1]2025年已发货'!D:D</f>
        <v>吨</v>
      </c>
      <c r="E373" s="2">
        <f>'[1]2025年已发货'!E:E</f>
        <v>16.5</v>
      </c>
      <c r="F373" s="4">
        <f>'[1]2025年已发货'!F:F</f>
        <v>45672</v>
      </c>
      <c r="G373" s="2" t="str">
        <f>'[1]2025年已发货'!G:G</f>
        <v>（北京工程局乐山机场项目）乐山市五通桥区冠英镇</v>
      </c>
      <c r="H373" s="2" t="str">
        <f>'[1]2025年已发货'!H:H</f>
        <v>王治</v>
      </c>
      <c r="I373" s="2">
        <f>'[1]2025年已发货'!I:I</f>
        <v>18811564698</v>
      </c>
      <c r="J373" s="2" vm="1" t="e">
        <f>_xlfn._xlws.FILTER(辅助信息!D:D,辅助信息!G:G=G373)</f>
        <v>#VALUE!</v>
      </c>
    </row>
    <row r="374" hidden="1" spans="1:10">
      <c r="A374" s="2" t="str">
        <f>'[1]2025年已发货'!A:A</f>
        <v>建邦</v>
      </c>
      <c r="B374" s="2" t="str">
        <f>'[1]2025年已发货'!B:B</f>
        <v>圆钢</v>
      </c>
      <c r="C374" s="2" t="str">
        <f>'[1]2025年已发货'!C:C</f>
        <v>HPB300Φ32  9m</v>
      </c>
      <c r="D374" s="2" t="str">
        <f>'[1]2025年已发货'!D:D</f>
        <v>吨</v>
      </c>
      <c r="E374" s="2">
        <f>'[1]2025年已发货'!E:E</f>
        <v>13</v>
      </c>
      <c r="F374" s="4">
        <f>'[1]2025年已发货'!F:F</f>
        <v>45672</v>
      </c>
      <c r="G374" s="2" t="str">
        <f>'[1]2025年已发货'!G:G</f>
        <v>（北京工程局乐山机场项目）乐山市五通桥区冠英镇</v>
      </c>
      <c r="H374" s="2" t="str">
        <f>'[1]2025年已发货'!H:H</f>
        <v>王治</v>
      </c>
      <c r="I374" s="2">
        <f>'[1]2025年已发货'!I:I</f>
        <v>18811564698</v>
      </c>
      <c r="J374" s="2" vm="1" t="e">
        <f>_xlfn._xlws.FILTER(辅助信息!D:D,辅助信息!G:G=G374)</f>
        <v>#VALUE!</v>
      </c>
    </row>
    <row r="375" hidden="1" spans="1:10">
      <c r="A375" s="2" t="str">
        <f>'[1]2025年已发货'!A:A</f>
        <v>建邦</v>
      </c>
      <c r="B375" s="2" t="str">
        <f>'[1]2025年已发货'!B:B</f>
        <v>螺纹钢</v>
      </c>
      <c r="C375" s="2" t="str">
        <f>'[1]2025年已发货'!C:C</f>
        <v>HRB500E Φ25 12m</v>
      </c>
      <c r="D375" s="2" t="str">
        <f>'[1]2025年已发货'!D:D</f>
        <v>吨</v>
      </c>
      <c r="E375" s="2">
        <f>'[1]2025年已发货'!E:E</f>
        <v>65</v>
      </c>
      <c r="F375" s="4">
        <f>'[1]2025年已发货'!F:F</f>
        <v>45672</v>
      </c>
      <c r="G375" s="2" t="str">
        <f>'[1]2025年已发货'!G:G</f>
        <v>（北京工程局乐山机场项目）乐山市五通桥区冠英镇</v>
      </c>
      <c r="H375" s="2" t="str">
        <f>'[1]2025年已发货'!H:H</f>
        <v>王治</v>
      </c>
      <c r="I375" s="2">
        <f>'[1]2025年已发货'!I:I</f>
        <v>18811564698</v>
      </c>
      <c r="J375" s="2" vm="1" t="e">
        <f>_xlfn._xlws.FILTER(辅助信息!D:D,辅助信息!G:G=G375)</f>
        <v>#VALUE!</v>
      </c>
    </row>
    <row r="376" hidden="1" spans="1:10">
      <c r="A376" s="2" t="str">
        <f>'[1]2025年已发货'!A:A</f>
        <v>建邦</v>
      </c>
      <c r="B376" s="2" t="str">
        <f>'[1]2025年已发货'!B:B</f>
        <v>螺纹钢</v>
      </c>
      <c r="C376" s="2" t="str">
        <f>'[1]2025年已发货'!C:C</f>
        <v>HRB500E Φ28 12m</v>
      </c>
      <c r="D376" s="2" t="str">
        <f>'[1]2025年已发货'!D:D</f>
        <v>吨</v>
      </c>
      <c r="E376" s="2">
        <f>'[1]2025年已发货'!E:E</f>
        <v>36</v>
      </c>
      <c r="F376" s="4">
        <f>'[1]2025年已发货'!F:F</f>
        <v>45672</v>
      </c>
      <c r="G376" s="2" t="str">
        <f>'[1]2025年已发货'!G:G</f>
        <v>（北京工程局乐山机场项目）乐山市五通桥区冠英镇</v>
      </c>
      <c r="H376" s="2" t="str">
        <f>'[1]2025年已发货'!H:H</f>
        <v>王治</v>
      </c>
      <c r="I376" s="2">
        <f>'[1]2025年已发货'!I:I</f>
        <v>18811564698</v>
      </c>
      <c r="J376" s="2" vm="1" t="e">
        <f>_xlfn._xlws.FILTER(辅助信息!D:D,辅助信息!G:G=G376)</f>
        <v>#VALUE!</v>
      </c>
    </row>
    <row r="377" hidden="1" spans="1:10">
      <c r="A377" s="2" t="str">
        <f>'[1]2025年已发货'!A:A</f>
        <v>润耀</v>
      </c>
      <c r="B377" s="2" t="str">
        <f>'[1]2025年已发货'!B:B</f>
        <v>螺纹钢</v>
      </c>
      <c r="C377" s="2" t="str">
        <f>'[1]2025年已发货'!C:C</f>
        <v>HRB500E Φ28 12m</v>
      </c>
      <c r="D377" s="2" t="str">
        <f>'[1]2025年已发货'!D:D</f>
        <v>吨</v>
      </c>
      <c r="E377" s="2">
        <f>'[1]2025年已发货'!E:E</f>
        <v>42</v>
      </c>
      <c r="F377" s="4">
        <f>'[1]2025年已发货'!F:F</f>
        <v>45672</v>
      </c>
      <c r="G377" s="2" t="str">
        <f>'[1]2025年已发货'!G:G</f>
        <v>（中铁广州局-资乐高速5标）四川省乐山市井研县希望大道116号</v>
      </c>
      <c r="H377" s="2" t="str">
        <f>'[1]2025年已发货'!H:H</f>
        <v>廖俊杰</v>
      </c>
      <c r="I377" s="2">
        <f>'[1]2025年已发货'!I:I</f>
        <v>15775100965</v>
      </c>
      <c r="J377" s="2" vm="1" t="e">
        <f>_xlfn._xlws.FILTER(辅助信息!D:D,辅助信息!G:G=G377)</f>
        <v>#VALUE!</v>
      </c>
    </row>
    <row r="378" hidden="1" spans="1:10">
      <c r="A378" s="2" t="str">
        <f>'[1]2025年已发货'!A:A</f>
        <v>润耀</v>
      </c>
      <c r="B378" s="2" t="str">
        <f>'[1]2025年已发货'!B:B</f>
        <v>螺纹钢</v>
      </c>
      <c r="C378" s="2" t="str">
        <f>'[1]2025年已发货'!C:C</f>
        <v>HRB400E Φ32 12m</v>
      </c>
      <c r="D378" s="2" t="str">
        <f>'[1]2025年已发货'!D:D</f>
        <v>吨</v>
      </c>
      <c r="E378" s="2">
        <f>'[1]2025年已发货'!E:E</f>
        <v>17</v>
      </c>
      <c r="F378" s="4">
        <f>'[1]2025年已发货'!F:F</f>
        <v>45672</v>
      </c>
      <c r="G378" s="2" t="str">
        <f>'[1]2025年已发货'!G:G</f>
        <v>（中铁广州局-资乐高速5标）四川省乐山市井研县希望大道116号</v>
      </c>
      <c r="H378" s="2" t="str">
        <f>'[1]2025年已发货'!H:H</f>
        <v>廖俊杰</v>
      </c>
      <c r="I378" s="2">
        <f>'[1]2025年已发货'!I:I</f>
        <v>15775100965</v>
      </c>
      <c r="J378" s="2" vm="1" t="e">
        <f>_xlfn._xlws.FILTER(辅助信息!D:D,辅助信息!G:G=G378)</f>
        <v>#VALUE!</v>
      </c>
    </row>
    <row r="379" hidden="1" spans="1:10">
      <c r="A379" s="2" t="str">
        <f>'[1]2025年已发货'!A:A</f>
        <v>润耀</v>
      </c>
      <c r="B379" s="2" t="str">
        <f>'[1]2025年已发货'!B:B</f>
        <v>螺纹钢</v>
      </c>
      <c r="C379" s="2" t="str">
        <f>'[1]2025年已发货'!C:C</f>
        <v>HRB500E Φ25 12m</v>
      </c>
      <c r="D379" s="2" t="str">
        <f>'[1]2025年已发货'!D:D</f>
        <v>吨</v>
      </c>
      <c r="E379" s="2">
        <f>'[1]2025年已发货'!E:E</f>
        <v>9</v>
      </c>
      <c r="F379" s="4">
        <f>'[1]2025年已发货'!F:F</f>
        <v>45672</v>
      </c>
      <c r="G379" s="2" t="str">
        <f>'[1]2025年已发货'!G:G</f>
        <v>（中铁广州局-资乐高速5标）四川省乐山市井研县希望大道116号</v>
      </c>
      <c r="H379" s="2" t="str">
        <f>'[1]2025年已发货'!H:H</f>
        <v>廖俊杰</v>
      </c>
      <c r="I379" s="2">
        <f>'[1]2025年已发货'!I:I</f>
        <v>15775100965</v>
      </c>
      <c r="J379" s="2" vm="1" t="e">
        <f>_xlfn._xlws.FILTER(辅助信息!D:D,辅助信息!G:G=G379)</f>
        <v>#VALUE!</v>
      </c>
    </row>
    <row r="380" hidden="1" spans="1:10">
      <c r="A380" s="2" t="str">
        <f>'[1]2025年已发货'!A:A</f>
        <v>润耀</v>
      </c>
      <c r="B380" s="2" t="str">
        <f>'[1]2025年已发货'!B:B</f>
        <v>螺纹钢</v>
      </c>
      <c r="C380" s="2" t="str">
        <f>'[1]2025年已发货'!C:C</f>
        <v>HRB400E Φ32 9m</v>
      </c>
      <c r="D380" s="2" t="str">
        <f>'[1]2025年已发货'!D:D</f>
        <v>吨</v>
      </c>
      <c r="E380" s="2">
        <f>'[1]2025年已发货'!E:E</f>
        <v>31</v>
      </c>
      <c r="F380" s="4">
        <f>'[1]2025年已发货'!F:F</f>
        <v>45672</v>
      </c>
      <c r="G380" s="2" t="str">
        <f>'[1]2025年已发货'!G:G</f>
        <v>（中铁广州局-资乐高速5标）四川省乐山市井研县希望大道116号</v>
      </c>
      <c r="H380" s="2" t="str">
        <f>'[1]2025年已发货'!H:H</f>
        <v>廖俊杰</v>
      </c>
      <c r="I380" s="2">
        <f>'[1]2025年已发货'!I:I</f>
        <v>15775100965</v>
      </c>
      <c r="J380" s="2" vm="1" t="e">
        <f>_xlfn._xlws.FILTER(辅助信息!D:D,辅助信息!G:G=G380)</f>
        <v>#VALUE!</v>
      </c>
    </row>
    <row r="381" hidden="1" spans="1:10">
      <c r="A381" s="2" t="str">
        <f>'[1]2025年已发货'!A:A</f>
        <v>润耀</v>
      </c>
      <c r="B381" s="2" t="str">
        <f>'[1]2025年已发货'!B:B</f>
        <v>螺纹钢</v>
      </c>
      <c r="C381" s="2" t="str">
        <f>'[1]2025年已发货'!C:C</f>
        <v>HRB400E Φ28 9m</v>
      </c>
      <c r="D381" s="2" t="str">
        <f>'[1]2025年已发货'!D:D</f>
        <v>吨</v>
      </c>
      <c r="E381" s="2">
        <f>'[1]2025年已发货'!E:E</f>
        <v>15</v>
      </c>
      <c r="F381" s="4">
        <f>'[1]2025年已发货'!F:F</f>
        <v>45672</v>
      </c>
      <c r="G381" s="2" t="str">
        <f>'[1]2025年已发货'!G:G</f>
        <v>（中铁广州局-资乐高速5标）四川省乐山市井研县希望大道116号</v>
      </c>
      <c r="H381" s="2" t="str">
        <f>'[1]2025年已发货'!H:H</f>
        <v>廖俊杰</v>
      </c>
      <c r="I381" s="2">
        <f>'[1]2025年已发货'!I:I</f>
        <v>15775100965</v>
      </c>
      <c r="J381" s="2" vm="1" t="e">
        <f>_xlfn._xlws.FILTER(辅助信息!D:D,辅助信息!G:G=G381)</f>
        <v>#VALUE!</v>
      </c>
    </row>
    <row r="382" hidden="1" spans="1:10">
      <c r="A382" s="2" t="str">
        <f>'[1]2025年已发货'!A:A</f>
        <v>润耀</v>
      </c>
      <c r="B382" s="2" t="str">
        <f>'[1]2025年已发货'!B:B</f>
        <v>盘螺</v>
      </c>
      <c r="C382" s="2" t="str">
        <f>'[1]2025年已发货'!C:C</f>
        <v>HRB400E Φ12</v>
      </c>
      <c r="D382" s="2" t="str">
        <f>'[1]2025年已发货'!D:D</f>
        <v>吨</v>
      </c>
      <c r="E382" s="2">
        <f>'[1]2025年已发货'!E:E</f>
        <v>15</v>
      </c>
      <c r="F382" s="4">
        <f>'[1]2025年已发货'!F:F</f>
        <v>45672</v>
      </c>
      <c r="G382" s="2" t="str">
        <f>'[1]2025年已发货'!G:G</f>
        <v>（中铁广州局-资乐高速5标）四川省乐山市井研县希望大道116号</v>
      </c>
      <c r="H382" s="2" t="str">
        <f>'[1]2025年已发货'!H:H</f>
        <v>廖俊杰</v>
      </c>
      <c r="I382" s="2">
        <f>'[1]2025年已发货'!I:I</f>
        <v>15775100965</v>
      </c>
      <c r="J382" s="2" vm="1" t="e">
        <f>_xlfn._xlws.FILTER(辅助信息!D:D,辅助信息!G:G=G382)</f>
        <v>#VALUE!</v>
      </c>
    </row>
    <row r="383" hidden="1" spans="1:10">
      <c r="A383" s="2" t="str">
        <f>'[1]2025年已发货'!A:A</f>
        <v>润耀</v>
      </c>
      <c r="B383" s="2" t="str">
        <f>'[1]2025年已发货'!B:B</f>
        <v>螺纹钢</v>
      </c>
      <c r="C383" s="2" t="str">
        <f>'[1]2025年已发货'!C:C</f>
        <v>HRB400E Φ16 9m</v>
      </c>
      <c r="D383" s="2" t="str">
        <f>'[1]2025年已发货'!D:D</f>
        <v>吨</v>
      </c>
      <c r="E383" s="2">
        <f>'[1]2025年已发货'!E:E</f>
        <v>8</v>
      </c>
      <c r="F383" s="4">
        <f>'[1]2025年已发货'!F:F</f>
        <v>45672</v>
      </c>
      <c r="G383" s="2" t="str">
        <f>'[1]2025年已发货'!G:G</f>
        <v>（中铁广州局-资乐高速5标）四川省乐山市井研县希望大道116号</v>
      </c>
      <c r="H383" s="2" t="str">
        <f>'[1]2025年已发货'!H:H</f>
        <v>廖俊杰</v>
      </c>
      <c r="I383" s="2">
        <f>'[1]2025年已发货'!I:I</f>
        <v>15775100965</v>
      </c>
      <c r="J383" s="2" vm="1" t="e">
        <f>_xlfn._xlws.FILTER(辅助信息!D:D,辅助信息!G:G=G383)</f>
        <v>#VALUE!</v>
      </c>
    </row>
    <row r="384" hidden="1" spans="1:10">
      <c r="A384" s="2" t="str">
        <f>'[1]2025年已发货'!A:A</f>
        <v>德胜</v>
      </c>
      <c r="B384" s="2" t="str">
        <f>'[1]2025年已发货'!B:B</f>
        <v>螺纹钢</v>
      </c>
      <c r="C384" s="2" t="str">
        <f>'[1]2025年已发货'!C:C</f>
        <v>HRB400E Φ28 9m</v>
      </c>
      <c r="D384" s="2" t="str">
        <f>'[1]2025年已发货'!D:D</f>
        <v>吨</v>
      </c>
      <c r="E384" s="2">
        <f>'[1]2025年已发货'!E:E</f>
        <v>35</v>
      </c>
      <c r="F384" s="4">
        <f>'[1]2025年已发货'!F:F</f>
        <v>45672</v>
      </c>
      <c r="G384" s="2" t="str">
        <f>'[1]2025年已发货'!G:G</f>
        <v>（中铁广州局-成渝扩容2标）成渝扩容项目ZCB3-2标2＃拌和站【雁江区联盟桥东北50米(资资路) 】</v>
      </c>
      <c r="H384" s="2" t="str">
        <f>'[1]2025年已发货'!H:H</f>
        <v>刘沛琦</v>
      </c>
      <c r="I384" s="2">
        <f>'[1]2025年已发货'!I:I</f>
        <v>18011784798</v>
      </c>
      <c r="J384" s="2" vm="1" t="e">
        <f>_xlfn._xlws.FILTER(辅助信息!D:D,辅助信息!G:G=G384)</f>
        <v>#VALUE!</v>
      </c>
    </row>
    <row r="385" hidden="1" spans="1:10">
      <c r="A385" s="2" t="str">
        <f>'[1]2025年已发货'!A:A</f>
        <v>陕钢</v>
      </c>
      <c r="B385" s="2" t="str">
        <f>'[1]2025年已发货'!B:B</f>
        <v>螺纹钢</v>
      </c>
      <c r="C385" s="2" t="str">
        <f>'[1]2025年已发货'!C:C</f>
        <v>HRB400E Φ28 9m</v>
      </c>
      <c r="D385" s="2" t="str">
        <f>'[1]2025年已发货'!D:D</f>
        <v>吨</v>
      </c>
      <c r="E385" s="2">
        <f>'[1]2025年已发货'!E:E</f>
        <v>35</v>
      </c>
      <c r="F385" s="4">
        <f>'[1]2025年已发货'!F:F</f>
        <v>45673</v>
      </c>
      <c r="G385" s="2" t="str">
        <f>'[1]2025年已发货'!G:G</f>
        <v>（中铁广州局-资乐高速5标）四川省乐山市井研县希望大道116号</v>
      </c>
      <c r="H385" s="2" t="str">
        <f>'[1]2025年已发货'!H:H</f>
        <v>廖俊杰</v>
      </c>
      <c r="I385" s="2">
        <f>'[1]2025年已发货'!I:I</f>
        <v>15775100965</v>
      </c>
      <c r="J385" s="2" vm="1" t="e">
        <f>_xlfn._xlws.FILTER(辅助信息!D:D,辅助信息!G:G=G385)</f>
        <v>#VALUE!</v>
      </c>
    </row>
    <row r="386" hidden="1" spans="1:10">
      <c r="A386" s="2" t="str">
        <f>'[1]2025年已发货'!A:A</f>
        <v>润耀</v>
      </c>
      <c r="B386" s="2" t="str">
        <f>'[1]2025年已发货'!B:B</f>
        <v>螺纹钢</v>
      </c>
      <c r="C386" s="2" t="str">
        <f>'[1]2025年已发货'!C:C</f>
        <v>HRB400E Φ32 9m</v>
      </c>
      <c r="D386" s="2" t="str">
        <f>'[1]2025年已发货'!D:D</f>
        <v>吨</v>
      </c>
      <c r="E386" s="2">
        <f>'[1]2025年已发货'!E:E</f>
        <v>70</v>
      </c>
      <c r="F386" s="4">
        <f>'[1]2025年已发货'!F:F</f>
        <v>45673</v>
      </c>
      <c r="G386" s="2" t="str">
        <f>'[1]2025年已发货'!G:G</f>
        <v>（中铁广州局-资乐高速5标）四川省乐山市井研县希望大道116号</v>
      </c>
      <c r="H386" s="2" t="str">
        <f>'[1]2025年已发货'!H:H</f>
        <v>廖俊杰</v>
      </c>
      <c r="I386" s="2">
        <f>'[1]2025年已发货'!I:I</f>
        <v>15775100965</v>
      </c>
      <c r="J386" s="2" vm="1" t="e">
        <f>_xlfn._xlws.FILTER(辅助信息!D:D,辅助信息!G:G=G386)</f>
        <v>#VALUE!</v>
      </c>
    </row>
    <row r="387" hidden="1" spans="1:10">
      <c r="A387" s="2" t="str">
        <f>'[1]2025年已发货'!A:A</f>
        <v>润耀</v>
      </c>
      <c r="B387" s="2" t="str">
        <f>'[1]2025年已发货'!B:B</f>
        <v>螺纹钢</v>
      </c>
      <c r="C387" s="2" t="str">
        <f>'[1]2025年已发货'!C:C</f>
        <v>HRB400E Φ25 12m</v>
      </c>
      <c r="D387" s="2" t="str">
        <f>'[1]2025年已发货'!D:D</f>
        <v>吨</v>
      </c>
      <c r="E387" s="2">
        <f>'[1]2025年已发货'!E:E</f>
        <v>70</v>
      </c>
      <c r="F387" s="4">
        <f>'[1]2025年已发货'!F:F</f>
        <v>45673</v>
      </c>
      <c r="G387" s="2" t="str">
        <f>'[1]2025年已发货'!G:G</f>
        <v>（中铁广州局-资乐高速5标）四川省乐山市井研县希望大道116号</v>
      </c>
      <c r="H387" s="2" t="str">
        <f>'[1]2025年已发货'!H:H</f>
        <v>廖俊杰</v>
      </c>
      <c r="I387" s="2">
        <f>'[1]2025年已发货'!I:I</f>
        <v>15775100965</v>
      </c>
      <c r="J387" s="2" vm="1" t="e">
        <f>_xlfn._xlws.FILTER(辅助信息!D:D,辅助信息!G:G=G387)</f>
        <v>#VALUE!</v>
      </c>
    </row>
    <row r="388" hidden="1" spans="1:10">
      <c r="A388" s="2" t="str">
        <f>'[1]2025年已发货'!A:A</f>
        <v>润耀</v>
      </c>
      <c r="B388" s="2" t="str">
        <f>'[1]2025年已发货'!B:B</f>
        <v>螺纹钢</v>
      </c>
      <c r="C388" s="2" t="str">
        <f>'[1]2025年已发货'!C:C</f>
        <v>HRB500E Φ22 12m</v>
      </c>
      <c r="D388" s="2" t="str">
        <f>'[1]2025年已发货'!D:D</f>
        <v>吨</v>
      </c>
      <c r="E388" s="2">
        <f>'[1]2025年已发货'!E:E</f>
        <v>35</v>
      </c>
      <c r="F388" s="4">
        <f>'[1]2025年已发货'!F:F</f>
        <v>45673</v>
      </c>
      <c r="G388" s="2" t="str">
        <f>'[1]2025年已发货'!G:G</f>
        <v>（中铁广州局-资乐高速5标）四川省乐山市井研县希望大道116号</v>
      </c>
      <c r="H388" s="2" t="str">
        <f>'[1]2025年已发货'!H:H</f>
        <v>廖俊杰</v>
      </c>
      <c r="I388" s="2">
        <f>'[1]2025年已发货'!I:I</f>
        <v>15775100965</v>
      </c>
      <c r="J388" s="2" vm="1" t="e">
        <f>_xlfn._xlws.FILTER(辅助信息!D:D,辅助信息!G:G=G388)</f>
        <v>#VALUE!</v>
      </c>
    </row>
    <row r="389" hidden="1" spans="1:10">
      <c r="A389" s="2" t="str">
        <f>'[1]2025年已发货'!A:A</f>
        <v>佳业</v>
      </c>
      <c r="B389" s="2" t="str">
        <f>'[1]2025年已发货'!B:B</f>
        <v>螺纹钢</v>
      </c>
      <c r="C389" s="2" t="str">
        <f>'[1]2025年已发货'!C:C</f>
        <v>HRB500E Φ12</v>
      </c>
      <c r="D389" s="2" t="str">
        <f>'[1]2025年已发货'!D:D</f>
        <v>吨</v>
      </c>
      <c r="E389" s="2">
        <f>'[1]2025年已发货'!E:E</f>
        <v>20</v>
      </c>
      <c r="F389" s="4">
        <f>'[1]2025年已发货'!F:F</f>
        <v>45673</v>
      </c>
      <c r="G389" s="2" t="str">
        <f>'[1]2025年已发货'!G:G</f>
        <v>(华西颐海-科创农业生态谷-1号钢筋房)成都市简阳市白金山水库</v>
      </c>
      <c r="H389" s="2" t="str">
        <f>'[1]2025年已发货'!H:H</f>
        <v>石清国</v>
      </c>
      <c r="I389" s="2">
        <f>'[1]2025年已发货'!I:I</f>
        <v>13458642015</v>
      </c>
      <c r="J389" s="2" t="str">
        <f>_xlfn._xlws.FILTER(辅助信息!D:D,辅助信息!G:G=G389)</f>
        <v>华西颐海-科创农业生态谷</v>
      </c>
    </row>
    <row r="390" hidden="1" spans="1:10">
      <c r="A390" s="2" t="str">
        <f>'[1]2025年已发货'!A:A</f>
        <v>佳业</v>
      </c>
      <c r="B390" s="2" t="str">
        <f>'[1]2025年已发货'!B:B</f>
        <v>螺纹钢</v>
      </c>
      <c r="C390" s="2" t="str">
        <f>'[1]2025年已发货'!C:C</f>
        <v>HRB500E Φ22</v>
      </c>
      <c r="D390" s="2" t="str">
        <f>'[1]2025年已发货'!D:D</f>
        <v>吨</v>
      </c>
      <c r="E390" s="2">
        <f>'[1]2025年已发货'!E:E</f>
        <v>5</v>
      </c>
      <c r="F390" s="4">
        <f>'[1]2025年已发货'!F:F</f>
        <v>45673</v>
      </c>
      <c r="G390" s="2" t="str">
        <f>'[1]2025年已发货'!G:G</f>
        <v>(华西颐海-科创农业生态谷-1号钢筋房)成都市简阳市白金山水库</v>
      </c>
      <c r="H390" s="2" t="str">
        <f>'[1]2025年已发货'!H:H</f>
        <v>石清国</v>
      </c>
      <c r="I390" s="2">
        <f>'[1]2025年已发货'!I:I</f>
        <v>13458642015</v>
      </c>
      <c r="J390" s="2" t="str">
        <f>_xlfn._xlws.FILTER(辅助信息!D:D,辅助信息!G:G=G390)</f>
        <v>华西颐海-科创农业生态谷</v>
      </c>
    </row>
    <row r="391" hidden="1" spans="1:10">
      <c r="A391" s="2" t="str">
        <f>'[1]2025年已发货'!A:A</f>
        <v>佳业</v>
      </c>
      <c r="B391" s="2" t="str">
        <f>'[1]2025年已发货'!B:B</f>
        <v>螺纹钢</v>
      </c>
      <c r="C391" s="2" t="str">
        <f>'[1]2025年已发货'!C:C</f>
        <v>HRB500E Φ25</v>
      </c>
      <c r="D391" s="2" t="str">
        <f>'[1]2025年已发货'!D:D</f>
        <v>吨</v>
      </c>
      <c r="E391" s="2">
        <f>'[1]2025年已发货'!E:E</f>
        <v>10</v>
      </c>
      <c r="F391" s="4">
        <f>'[1]2025年已发货'!F:F</f>
        <v>45673</v>
      </c>
      <c r="G391" s="2" t="str">
        <f>'[1]2025年已发货'!G:G</f>
        <v>(华西颐海-科创农业生态谷-1号钢筋房)成都市简阳市白金山水库</v>
      </c>
      <c r="H391" s="2" t="str">
        <f>'[1]2025年已发货'!H:H</f>
        <v>石清国</v>
      </c>
      <c r="I391" s="2">
        <f>'[1]2025年已发货'!I:I</f>
        <v>13458642015</v>
      </c>
      <c r="J391" s="2" t="str">
        <f>_xlfn._xlws.FILTER(辅助信息!D:D,辅助信息!G:G=G391)</f>
        <v>华西颐海-科创农业生态谷</v>
      </c>
    </row>
    <row r="392" hidden="1" spans="1:10">
      <c r="A392" s="2" t="str">
        <f>'[1]2025年已发货'!A:A</f>
        <v>达钢</v>
      </c>
      <c r="B392" s="2" t="str">
        <f>'[1]2025年已发货'!B:B</f>
        <v>盘螺</v>
      </c>
      <c r="C392" s="2" t="str">
        <f>'[1]2025年已发货'!C:C</f>
        <v>HRB400E Φ6</v>
      </c>
      <c r="D392" s="2" t="str">
        <f>'[1]2025年已发货'!D:D</f>
        <v>吨</v>
      </c>
      <c r="E392" s="2">
        <f>'[1]2025年已发货'!E:E</f>
        <v>105</v>
      </c>
      <c r="F392" s="4">
        <f>'[1]2025年已发货'!F:F</f>
        <v>45673</v>
      </c>
      <c r="G392" s="2" t="str">
        <f>'[1]2025年已发货'!G:G</f>
        <v>(五冶钢构医学科学产业园建设项目房建二部-三标（1-5）)四川省南充市顺庆区搬罾街道学府大道二段</v>
      </c>
      <c r="H392" s="2" t="str">
        <f>'[1]2025年已发货'!H:H</f>
        <v>安南</v>
      </c>
      <c r="I392" s="2">
        <f>'[1]2025年已发货'!I:I</f>
        <v>19950525030</v>
      </c>
      <c r="J392" s="2" t="str">
        <f>_xlfn._xlws.FILTER(辅助信息!D:D,辅助信息!G:G=G392)</f>
        <v>五冶钢构南充医学科学产业园建设项目</v>
      </c>
    </row>
    <row r="393" hidden="1" spans="1:10">
      <c r="A393" s="2" t="str">
        <f>'[1]2025年已发货'!A:A</f>
        <v>达钢</v>
      </c>
      <c r="B393" s="2" t="str">
        <f>'[1]2025年已发货'!B:B</f>
        <v>螺纹钢</v>
      </c>
      <c r="C393" s="2" t="str">
        <f>'[1]2025年已发货'!C:C</f>
        <v>HRB400E Φ12 9m</v>
      </c>
      <c r="D393" s="2" t="str">
        <f>'[1]2025年已发货'!D:D</f>
        <v>吨</v>
      </c>
      <c r="E393" s="2">
        <f>'[1]2025年已发货'!E:E</f>
        <v>70</v>
      </c>
      <c r="F393" s="4">
        <f>'[1]2025年已发货'!F:F</f>
        <v>45673</v>
      </c>
      <c r="G393" s="2" t="str">
        <f>'[1]2025年已发货'!G:G</f>
        <v>(五冶钢构医学科学产业园建设项目房建二部-三标（1-5）)四川省南充市顺庆区搬罾街道学府大道二段</v>
      </c>
      <c r="H393" s="2" t="str">
        <f>'[1]2025年已发货'!H:H</f>
        <v>安南</v>
      </c>
      <c r="I393" s="2">
        <f>'[1]2025年已发货'!I:I</f>
        <v>19950525030</v>
      </c>
      <c r="J393" s="2" t="str">
        <f>_xlfn._xlws.FILTER(辅助信息!D:D,辅助信息!G:G=G393)</f>
        <v>五冶钢构南充医学科学产业园建设项目</v>
      </c>
    </row>
    <row r="394" hidden="1" spans="1:10">
      <c r="A394" s="2" t="str">
        <f>'[1]2025年已发货'!A:A</f>
        <v>佳业</v>
      </c>
      <c r="B394" s="2" t="str">
        <f>'[1]2025年已发货'!B:B</f>
        <v>螺纹钢</v>
      </c>
      <c r="C394" s="2" t="str">
        <f>'[1]2025年已发货'!C:C</f>
        <v>HRB400E Φ14 9m</v>
      </c>
      <c r="D394" s="2" t="str">
        <f>'[1]2025年已发货'!D:D</f>
        <v>吨</v>
      </c>
      <c r="E394" s="2">
        <f>'[1]2025年已发货'!E:E</f>
        <v>22</v>
      </c>
      <c r="F394" s="4">
        <f>'[1]2025年已发货'!F:F</f>
        <v>45674</v>
      </c>
      <c r="G394" s="2" t="str">
        <f>'[1]2025年已发货'!G:G</f>
        <v>(五冶钢构医学科学产业园建设项目房建二部-网羽馆（6-5）)四川省南充市顺庆区搬罾街道学府大道二段</v>
      </c>
      <c r="H394" s="2" t="str">
        <f>'[1]2025年已发货'!H:H</f>
        <v>安南</v>
      </c>
      <c r="I394" s="2">
        <f>'[1]2025年已发货'!I:I</f>
        <v>19950525030</v>
      </c>
      <c r="J394" s="2" t="str">
        <f>_xlfn._xlws.FILTER(辅助信息!D:D,辅助信息!G:G=G394)</f>
        <v>五冶钢构南充医学科学产业园建设项目</v>
      </c>
    </row>
    <row r="395" hidden="1" spans="1:10">
      <c r="A395" s="2" t="str">
        <f>'[1]2025年已发货'!A:A</f>
        <v>佳业</v>
      </c>
      <c r="B395" s="2" t="str">
        <f>'[1]2025年已发货'!B:B</f>
        <v>螺纹钢</v>
      </c>
      <c r="C395" s="2" t="str">
        <f>'[1]2025年已发货'!C:C</f>
        <v>HRB400E Φ16 9m</v>
      </c>
      <c r="D395" s="2" t="str">
        <f>'[1]2025年已发货'!D:D</f>
        <v>吨</v>
      </c>
      <c r="E395" s="2">
        <f>'[1]2025年已发货'!E:E</f>
        <v>13</v>
      </c>
      <c r="F395" s="4">
        <f>'[1]2025年已发货'!F:F</f>
        <v>45674</v>
      </c>
      <c r="G395" s="2" t="str">
        <f>'[1]2025年已发货'!G:G</f>
        <v>(五冶钢构医学科学产业园建设项目房建二部-网羽馆（6-5）)四川省南充市顺庆区搬罾街道学府大道二段</v>
      </c>
      <c r="H395" s="2" t="str">
        <f>'[1]2025年已发货'!H:H</f>
        <v>安南</v>
      </c>
      <c r="I395" s="2">
        <f>'[1]2025年已发货'!I:I</f>
        <v>19950525030</v>
      </c>
      <c r="J395" s="2" t="str">
        <f>_xlfn._xlws.FILTER(辅助信息!D:D,辅助信息!G:G=G395)</f>
        <v>五冶钢构南充医学科学产业园建设项目</v>
      </c>
    </row>
    <row r="396" hidden="1" spans="1:10">
      <c r="A396" s="2" t="str">
        <f>'[1]2025年已发货'!A:A</f>
        <v>佳业</v>
      </c>
      <c r="B396" s="2" t="str">
        <f>'[1]2025年已发货'!B:B</f>
        <v>螺纹钢</v>
      </c>
      <c r="C396" s="2" t="str">
        <f>'[1]2025年已发货'!C:C</f>
        <v>HRB400E Φ14 9m</v>
      </c>
      <c r="D396" s="2" t="str">
        <f>'[1]2025年已发货'!D:D</f>
        <v>吨</v>
      </c>
      <c r="E396" s="2">
        <f>'[1]2025年已发货'!E:E</f>
        <v>5</v>
      </c>
      <c r="F396" s="4">
        <f>'[1]2025年已发货'!F:F</f>
        <v>45674</v>
      </c>
      <c r="G396" s="2" t="str">
        <f>'[1]2025年已发货'!G:G</f>
        <v>(五冶钢构医学科学产业园建设项目房建三部-一标（7-2）)四川省南充市顺庆区搬罾街道学府大道二段</v>
      </c>
      <c r="H396" s="2" t="str">
        <f>'[1]2025年已发货'!H:H</f>
        <v>郑林</v>
      </c>
      <c r="I396" s="2">
        <f>'[1]2025年已发货'!I:I</f>
        <v>18349955455</v>
      </c>
      <c r="J396" s="2" t="str">
        <f>_xlfn._xlws.FILTER(辅助信息!D:D,辅助信息!G:G=G396)</f>
        <v>五冶钢构南充医学科学产业园建设项目</v>
      </c>
    </row>
    <row r="397" hidden="1" spans="1:10">
      <c r="A397" s="2" t="str">
        <f>'[1]2025年已发货'!A:A</f>
        <v>佳业</v>
      </c>
      <c r="B397" s="2" t="str">
        <f>'[1]2025年已发货'!B:B</f>
        <v>螺纹钢</v>
      </c>
      <c r="C397" s="2" t="str">
        <f>'[1]2025年已发货'!C:C</f>
        <v>HRB500E Φ18</v>
      </c>
      <c r="D397" s="2" t="str">
        <f>'[1]2025年已发货'!D:D</f>
        <v>吨</v>
      </c>
      <c r="E397" s="2">
        <f>'[1]2025年已发货'!E:E</f>
        <v>2.5</v>
      </c>
      <c r="F397" s="4">
        <f>'[1]2025年已发货'!F:F</f>
        <v>45674</v>
      </c>
      <c r="G397" s="2" t="str">
        <f>'[1]2025年已发货'!G:G</f>
        <v>(五冶钢构医学科学产业园建设项目房建三部-一标（7-3）)四川省南充市顺庆区搬罾街道学府大道二段</v>
      </c>
      <c r="H397" s="2" t="str">
        <f>'[1]2025年已发货'!H:H</f>
        <v>郑林</v>
      </c>
      <c r="I397" s="2">
        <f>'[1]2025年已发货'!I:I</f>
        <v>18349955455</v>
      </c>
      <c r="J397" s="2" t="str">
        <f>_xlfn._xlws.FILTER(辅助信息!D:D,辅助信息!G:G=G397)</f>
        <v>五冶钢构南充医学科学产业园建设项目</v>
      </c>
    </row>
    <row r="398" hidden="1" spans="1:10">
      <c r="A398" s="2" t="str">
        <f>'[1]2025年已发货'!A:A</f>
        <v>佳业</v>
      </c>
      <c r="B398" s="2" t="str">
        <f>'[1]2025年已发货'!B:B</f>
        <v>螺纹钢</v>
      </c>
      <c r="C398" s="2" t="str">
        <f>'[1]2025年已发货'!C:C</f>
        <v>HRB500E Φ20</v>
      </c>
      <c r="D398" s="2" t="str">
        <f>'[1]2025年已发货'!D:D</f>
        <v>吨</v>
      </c>
      <c r="E398" s="2">
        <f>'[1]2025年已发货'!E:E</f>
        <v>15</v>
      </c>
      <c r="F398" s="4">
        <f>'[1]2025年已发货'!F:F</f>
        <v>45674</v>
      </c>
      <c r="G398" s="2" t="str">
        <f>'[1]2025年已发货'!G:G</f>
        <v>(五冶钢构医学科学产业园建设项目房建三部-一标（7-2）)四川省南充市顺庆区搬罾街道学府大道二段</v>
      </c>
      <c r="H398" s="2" t="str">
        <f>'[1]2025年已发货'!H:H</f>
        <v>郑林</v>
      </c>
      <c r="I398" s="2">
        <f>'[1]2025年已发货'!I:I</f>
        <v>18349955455</v>
      </c>
      <c r="J398" s="2" t="str">
        <f>_xlfn._xlws.FILTER(辅助信息!D:D,辅助信息!G:G=G398)</f>
        <v>五冶钢构南充医学科学产业园建设项目</v>
      </c>
    </row>
    <row r="399" hidden="1" spans="1:10">
      <c r="A399" s="2" t="str">
        <f>'[1]2025年已发货'!A:A</f>
        <v>佳业</v>
      </c>
      <c r="B399" s="2" t="str">
        <f>'[1]2025年已发货'!B:B</f>
        <v>螺纹钢</v>
      </c>
      <c r="C399" s="2" t="str">
        <f>'[1]2025年已发货'!C:C</f>
        <v>HRB500E Φ22</v>
      </c>
      <c r="D399" s="2" t="str">
        <f>'[1]2025年已发货'!D:D</f>
        <v>吨</v>
      </c>
      <c r="E399" s="2">
        <f>'[1]2025年已发货'!E:E</f>
        <v>2.5</v>
      </c>
      <c r="F399" s="4">
        <f>'[1]2025年已发货'!F:F</f>
        <v>45674</v>
      </c>
      <c r="G399" s="2" t="str">
        <f>'[1]2025年已发货'!G:G</f>
        <v>(五冶钢构医学科学产业园建设项目房建三部-一标（7-3）)四川省南充市顺庆区搬罾街道学府大道二段</v>
      </c>
      <c r="H399" s="2" t="str">
        <f>'[1]2025年已发货'!H:H</f>
        <v>郑林</v>
      </c>
      <c r="I399" s="2">
        <f>'[1]2025年已发货'!I:I</f>
        <v>18349955455</v>
      </c>
      <c r="J399" s="2" t="str">
        <f>_xlfn._xlws.FILTER(辅助信息!D:D,辅助信息!G:G=G399)</f>
        <v>五冶钢构南充医学科学产业园建设项目</v>
      </c>
    </row>
    <row r="400" hidden="1" spans="1:10">
      <c r="A400" s="2" t="str">
        <f>'[1]2025年已发货'!A:A</f>
        <v>佳业</v>
      </c>
      <c r="B400" s="2" t="str">
        <f>'[1]2025年已发货'!B:B</f>
        <v>螺纹钢</v>
      </c>
      <c r="C400" s="2" t="str">
        <f>'[1]2025年已发货'!C:C</f>
        <v>HRB500E Φ25</v>
      </c>
      <c r="D400" s="2" t="str">
        <f>'[1]2025年已发货'!D:D</f>
        <v>吨</v>
      </c>
      <c r="E400" s="2">
        <f>'[1]2025年已发货'!E:E</f>
        <v>40</v>
      </c>
      <c r="F400" s="4">
        <f>'[1]2025年已发货'!F:F</f>
        <v>45674</v>
      </c>
      <c r="G400" s="2" t="str">
        <f>'[1]2025年已发货'!G:G</f>
        <v>(五冶钢构医学科学产业园建设项目房建三部-一标（7-2）)四川省南充市顺庆区搬罾街道学府大道二段</v>
      </c>
      <c r="H400" s="2" t="str">
        <f>'[1]2025年已发货'!H:H</f>
        <v>郑林</v>
      </c>
      <c r="I400" s="2">
        <f>'[1]2025年已发货'!I:I</f>
        <v>18349955455</v>
      </c>
      <c r="J400" s="2" t="str">
        <f>_xlfn._xlws.FILTER(辅助信息!D:D,辅助信息!G:G=G400)</f>
        <v>五冶钢构南充医学科学产业园建设项目</v>
      </c>
    </row>
    <row r="401" hidden="1" spans="1:10">
      <c r="A401" s="2" t="str">
        <f>'[1]2025年已发货'!A:A</f>
        <v>佳业</v>
      </c>
      <c r="B401" s="2" t="str">
        <f>'[1]2025年已发货'!B:B</f>
        <v>螺纹钢</v>
      </c>
      <c r="C401" s="2" t="str">
        <f>'[1]2025年已发货'!C:C</f>
        <v>HRB500E Φ28 9m</v>
      </c>
      <c r="D401" s="2" t="str">
        <f>'[1]2025年已发货'!D:D</f>
        <v>吨</v>
      </c>
      <c r="E401" s="2">
        <f>'[1]2025年已发货'!E:E</f>
        <v>70</v>
      </c>
      <c r="F401" s="4">
        <f>'[1]2025年已发货'!F:F</f>
        <v>45674</v>
      </c>
      <c r="G401" s="2" t="str">
        <f>'[1]2025年已发货'!G:G</f>
        <v>（中铁十局-资乐高速4标）四川省眉山市仁寿县彰加镇华炉村中铁十局资乐高速3#钢筋场</v>
      </c>
      <c r="H401" s="2" t="str">
        <f>'[1]2025年已发货'!H:H</f>
        <v>杨飞</v>
      </c>
      <c r="I401" s="2">
        <f>'[1]2025年已发货'!I:I</f>
        <v>15667998777</v>
      </c>
      <c r="J401" s="2" vm="1" t="e">
        <f>_xlfn._xlws.FILTER(辅助信息!D:D,辅助信息!G:G=G401)</f>
        <v>#VALUE!</v>
      </c>
    </row>
    <row r="402" hidden="1" spans="1:10">
      <c r="A402" s="2" t="str">
        <f>'[1]2025年已发货'!A:A</f>
        <v>佳业</v>
      </c>
      <c r="B402" s="2" t="str">
        <f>'[1]2025年已发货'!B:B</f>
        <v>螺纹钢</v>
      </c>
      <c r="C402" s="2" t="str">
        <f>'[1]2025年已发货'!C:C</f>
        <v>HRB400E Φ28 9m</v>
      </c>
      <c r="D402" s="2" t="str">
        <f>'[1]2025年已发货'!D:D</f>
        <v>吨</v>
      </c>
      <c r="E402" s="2">
        <f>'[1]2025年已发货'!E:E</f>
        <v>35</v>
      </c>
      <c r="F402" s="4">
        <f>'[1]2025年已发货'!F:F</f>
        <v>45674</v>
      </c>
      <c r="G402" s="2" t="str">
        <f>'[1]2025年已发货'!G:G</f>
        <v>（中铁十局-资乐高速4标）四川省眉山市仁寿县彰加镇华炉村中铁十局资乐高速3#钢筋场</v>
      </c>
      <c r="H402" s="2" t="str">
        <f>'[1]2025年已发货'!H:H</f>
        <v>杨飞</v>
      </c>
      <c r="I402" s="2">
        <f>'[1]2025年已发货'!I:I</f>
        <v>15667998777</v>
      </c>
      <c r="J402" s="2" vm="1" t="e">
        <f>_xlfn._xlws.FILTER(辅助信息!D:D,辅助信息!G:G=G402)</f>
        <v>#VALUE!</v>
      </c>
    </row>
    <row r="403" hidden="1" spans="1:10">
      <c r="A403" s="2" t="str">
        <f>'[1]2025年已发货'!A:A</f>
        <v>佳业</v>
      </c>
      <c r="B403" s="2" t="str">
        <f>'[1]2025年已发货'!B:B</f>
        <v>螺纹钢</v>
      </c>
      <c r="C403" s="2" t="str">
        <f>'[1]2025年已发货'!C:C</f>
        <v>HRB400E Φ25 9m</v>
      </c>
      <c r="D403" s="2" t="str">
        <f>'[1]2025年已发货'!D:D</f>
        <v>吨</v>
      </c>
      <c r="E403" s="2">
        <f>'[1]2025年已发货'!E:E</f>
        <v>35</v>
      </c>
      <c r="F403" s="4">
        <f>'[1]2025年已发货'!F:F</f>
        <v>45674</v>
      </c>
      <c r="G403" s="2" t="str">
        <f>'[1]2025年已发货'!G:G</f>
        <v>（中铁十局-资乐高速4标）四川省眉山市仁寿县彰加镇华炉村中铁十局资乐高速3#钢筋场</v>
      </c>
      <c r="H403" s="2" t="str">
        <f>'[1]2025年已发货'!H:H</f>
        <v>杨飞</v>
      </c>
      <c r="I403" s="2">
        <f>'[1]2025年已发货'!I:I</f>
        <v>15667998777</v>
      </c>
      <c r="J403" s="2" vm="1" t="e">
        <f>_xlfn._xlws.FILTER(辅助信息!D:D,辅助信息!G:G=G403)</f>
        <v>#VALUE!</v>
      </c>
    </row>
    <row r="404" hidden="1" spans="1:10">
      <c r="A404" s="2" t="str">
        <f>'[1]2025年已发货'!A:A</f>
        <v>佳业</v>
      </c>
      <c r="B404" s="2" t="str">
        <f>'[1]2025年已发货'!B:B</f>
        <v>螺纹钢</v>
      </c>
      <c r="C404" s="2" t="str">
        <f>'[1]2025年已发货'!C:C</f>
        <v>HRB400E Φ20 9m</v>
      </c>
      <c r="D404" s="2" t="str">
        <f>'[1]2025年已发货'!D:D</f>
        <v>吨</v>
      </c>
      <c r="E404" s="2">
        <f>'[1]2025年已发货'!E:E</f>
        <v>35</v>
      </c>
      <c r="F404" s="4">
        <f>'[1]2025年已发货'!F:F</f>
        <v>45674</v>
      </c>
      <c r="G404" s="2" t="str">
        <f>'[1]2025年已发货'!G:G</f>
        <v>（中铁十局-资乐高速4标）四川省眉山市仁寿县彰加镇华炉村中铁十局资乐高速3#钢筋场</v>
      </c>
      <c r="H404" s="2" t="str">
        <f>'[1]2025年已发货'!H:H</f>
        <v>杨飞</v>
      </c>
      <c r="I404" s="2">
        <f>'[1]2025年已发货'!I:I</f>
        <v>15667998777</v>
      </c>
      <c r="J404" s="2" vm="1" t="e">
        <f>_xlfn._xlws.FILTER(辅助信息!D:D,辅助信息!G:G=G404)</f>
        <v>#VALUE!</v>
      </c>
    </row>
    <row r="405" hidden="1" spans="1:10">
      <c r="A405" s="2" t="str">
        <f>'[1]2025年已发货'!A:A</f>
        <v>佳业</v>
      </c>
      <c r="B405" s="2" t="str">
        <f>'[1]2025年已发货'!B:B</f>
        <v>螺纹钢</v>
      </c>
      <c r="C405" s="2" t="str">
        <f>'[1]2025年已发货'!C:C</f>
        <v>HRB400E Φ16 9m</v>
      </c>
      <c r="D405" s="2" t="str">
        <f>'[1]2025年已发货'!D:D</f>
        <v>吨</v>
      </c>
      <c r="E405" s="2">
        <f>'[1]2025年已发货'!E:E</f>
        <v>35</v>
      </c>
      <c r="F405" s="4">
        <f>'[1]2025年已发货'!F:F</f>
        <v>45674</v>
      </c>
      <c r="G405" s="2" t="str">
        <f>'[1]2025年已发货'!G:G</f>
        <v>（中铁十局-资乐高速4标）四川省眉山市仁寿县彰加镇华炉村中铁十局资乐高速3#钢筋场</v>
      </c>
      <c r="H405" s="2" t="str">
        <f>'[1]2025年已发货'!H:H</f>
        <v>杨飞</v>
      </c>
      <c r="I405" s="2">
        <f>'[1]2025年已发货'!I:I</f>
        <v>15667998777</v>
      </c>
      <c r="J405" s="2" vm="1" t="e">
        <f>_xlfn._xlws.FILTER(辅助信息!D:D,辅助信息!G:G=G405)</f>
        <v>#VALUE!</v>
      </c>
    </row>
    <row r="406" hidden="1" spans="1:10">
      <c r="A406" s="2" t="str">
        <f>'[1]2025年已发货'!A:A</f>
        <v>佳业</v>
      </c>
      <c r="B406" s="2" t="str">
        <f>'[1]2025年已发货'!B:B</f>
        <v>螺纹钢</v>
      </c>
      <c r="C406" s="2" t="str">
        <f>'[1]2025年已发货'!C:C</f>
        <v>HRB400E Φ12 9m</v>
      </c>
      <c r="D406" s="2" t="str">
        <f>'[1]2025年已发货'!D:D</f>
        <v>吨</v>
      </c>
      <c r="E406" s="2">
        <f>'[1]2025年已发货'!E:E</f>
        <v>35</v>
      </c>
      <c r="F406" s="4">
        <f>'[1]2025年已发货'!F:F</f>
        <v>45674</v>
      </c>
      <c r="G406" s="2" t="str">
        <f>'[1]2025年已发货'!G:G</f>
        <v>（中铁十局-资乐高速4标）四川省眉山市仁寿县彰加镇华炉村中铁十局资乐高速3#钢筋场</v>
      </c>
      <c r="H406" s="2" t="str">
        <f>'[1]2025年已发货'!H:H</f>
        <v>杨飞</v>
      </c>
      <c r="I406" s="2">
        <f>'[1]2025年已发货'!I:I</f>
        <v>15667998777</v>
      </c>
      <c r="J406" s="2" vm="1" t="e">
        <f>_xlfn._xlws.FILTER(辅助信息!D:D,辅助信息!G:G=G406)</f>
        <v>#VALUE!</v>
      </c>
    </row>
    <row r="407" hidden="1" spans="1:10">
      <c r="A407" s="2" t="str">
        <f>'[1]2025年已发货'!A:A</f>
        <v>佳业</v>
      </c>
      <c r="B407" s="2" t="str">
        <f>'[1]2025年已发货'!B:B</f>
        <v>螺纹钢</v>
      </c>
      <c r="C407" s="2" t="str">
        <f>'[1]2025年已发货'!C:C</f>
        <v>HRB400E Φ28 9m</v>
      </c>
      <c r="D407" s="2" t="str">
        <f>'[1]2025年已发货'!D:D</f>
        <v>吨</v>
      </c>
      <c r="E407" s="2">
        <f>'[1]2025年已发货'!E:E</f>
        <v>70</v>
      </c>
      <c r="F407" s="4">
        <f>'[1]2025年已发货'!F:F</f>
        <v>45674</v>
      </c>
      <c r="G407" s="2" t="str">
        <f>'[1]2025年已发货'!G:G</f>
        <v>（中铁五局-成渝扩容3标）四川省资阳市雁江区伍隍镇铺子村雁江区X138</v>
      </c>
      <c r="H407" s="2" t="str">
        <f>'[1]2025年已发货'!H:H</f>
        <v>王健</v>
      </c>
      <c r="I407" s="2">
        <f>'[1]2025年已发货'!I:I</f>
        <v>17726168395</v>
      </c>
      <c r="J407" s="2" vm="1" t="e">
        <f>_xlfn._xlws.FILTER(辅助信息!D:D,辅助信息!G:G=G407)</f>
        <v>#VALUE!</v>
      </c>
    </row>
    <row r="408" hidden="1" spans="1:10">
      <c r="A408" s="2" t="str">
        <f>'[1]2025年已发货'!A:A</f>
        <v>佳业</v>
      </c>
      <c r="B408" s="2" t="str">
        <f>'[1]2025年已发货'!B:B</f>
        <v>螺纹钢</v>
      </c>
      <c r="C408" s="2" t="str">
        <f>'[1]2025年已发货'!C:C</f>
        <v>HRB400E Φ28 9m</v>
      </c>
      <c r="D408" s="2" t="str">
        <f>'[1]2025年已发货'!D:D</f>
        <v>吨</v>
      </c>
      <c r="E408" s="2">
        <f>'[1]2025年已发货'!E:E</f>
        <v>35</v>
      </c>
      <c r="F408" s="4">
        <f>'[1]2025年已发货'!F:F</f>
        <v>45674</v>
      </c>
      <c r="G408" s="2" t="str">
        <f>'[1]2025年已发货'!G:G</f>
        <v>（中铁广州局-成渝扩容2标）成渝扩容项目ZCB3-2标2＃拌和站【雁江区联盟桥东北50米(资资路) 】</v>
      </c>
      <c r="H408" s="2" t="str">
        <f>'[1]2025年已发货'!H:H</f>
        <v>刘沛琦</v>
      </c>
      <c r="I408" s="2">
        <f>'[1]2025年已发货'!I:I</f>
        <v>18011784798</v>
      </c>
      <c r="J408" s="2" vm="1" t="e">
        <f>_xlfn._xlws.FILTER(辅助信息!D:D,辅助信息!G:G=G408)</f>
        <v>#VALUE!</v>
      </c>
    </row>
    <row r="409" hidden="1" spans="1:10">
      <c r="A409" s="2" t="str">
        <f>'[1]2025年已发货'!A:A</f>
        <v>佳业</v>
      </c>
      <c r="B409" s="2" t="str">
        <f>'[1]2025年已发货'!B:B</f>
        <v>螺纹钢</v>
      </c>
      <c r="C409" s="2" t="str">
        <f>'[1]2025年已发货'!C:C</f>
        <v>HRB400E Φ16 9m</v>
      </c>
      <c r="D409" s="2" t="str">
        <f>'[1]2025年已发货'!D:D</f>
        <v>吨</v>
      </c>
      <c r="E409" s="2">
        <f>'[1]2025年已发货'!E:E</f>
        <v>35</v>
      </c>
      <c r="F409" s="4">
        <f>'[1]2025年已发货'!F:F</f>
        <v>45674</v>
      </c>
      <c r="G409" s="2" t="str">
        <f>'[1]2025年已发货'!G:G</f>
        <v>（中铁广州局-成渝扩容2标）四川省资阳市雁江区南双路杨家糖房</v>
      </c>
      <c r="H409" s="2" t="str">
        <f>'[1]2025年已发货'!H:H</f>
        <v>邓志强</v>
      </c>
      <c r="I409" s="2">
        <f>'[1]2025年已发货'!I:I</f>
        <v>17603045490</v>
      </c>
      <c r="J409" s="2" vm="1" t="e">
        <f>_xlfn._xlws.FILTER(辅助信息!D:D,辅助信息!G:G=G409)</f>
        <v>#VALUE!</v>
      </c>
    </row>
    <row r="410" hidden="1" spans="1:10">
      <c r="A410" s="2" t="str">
        <f>'[1]2025年已发货'!A:A</f>
        <v>佳业</v>
      </c>
      <c r="B410" s="2" t="str">
        <f>'[1]2025年已发货'!B:B</f>
        <v>螺纹钢</v>
      </c>
      <c r="C410" s="2" t="str">
        <f>'[1]2025年已发货'!C:C</f>
        <v>HRB400E Φ20 9m</v>
      </c>
      <c r="D410" s="2" t="str">
        <f>'[1]2025年已发货'!D:D</f>
        <v>吨</v>
      </c>
      <c r="E410" s="2">
        <f>'[1]2025年已发货'!E:E</f>
        <v>35</v>
      </c>
      <c r="F410" s="4">
        <f>'[1]2025年已发货'!F:F</f>
        <v>45674</v>
      </c>
      <c r="G410" s="2" t="str">
        <f>'[1]2025年已发货'!G:G</f>
        <v>（中铁广州局-成渝扩容2标）四川省资阳市雁江区南双路杨家糖房</v>
      </c>
      <c r="H410" s="2" t="str">
        <f>'[1]2025年已发货'!H:H</f>
        <v>邓志强</v>
      </c>
      <c r="I410" s="2">
        <f>'[1]2025年已发货'!I:I</f>
        <v>17603045490</v>
      </c>
      <c r="J410" s="2" vm="1" t="e">
        <f>_xlfn._xlws.FILTER(辅助信息!D:D,辅助信息!G:G=G410)</f>
        <v>#VALUE!</v>
      </c>
    </row>
    <row r="411" hidden="1" spans="1:10">
      <c r="A411" s="2" t="str">
        <f>'[1]2025年已发货'!A:A</f>
        <v>佳业</v>
      </c>
      <c r="B411" s="2" t="str">
        <f>'[1]2025年已发货'!B:B</f>
        <v>螺纹钢</v>
      </c>
      <c r="C411" s="2" t="str">
        <f>'[1]2025年已发货'!C:C</f>
        <v>HRB400E Φ22 9m</v>
      </c>
      <c r="D411" s="2" t="str">
        <f>'[1]2025年已发货'!D:D</f>
        <v>吨</v>
      </c>
      <c r="E411" s="2">
        <f>'[1]2025年已发货'!E:E</f>
        <v>35</v>
      </c>
      <c r="F411" s="4">
        <f>'[1]2025年已发货'!F:F</f>
        <v>45674</v>
      </c>
      <c r="G411" s="2" t="str">
        <f>'[1]2025年已发货'!G:G</f>
        <v>（中铁广州局-成渝扩容2标）四川省资阳市雁江区南双路杨家糖房</v>
      </c>
      <c r="H411" s="2" t="str">
        <f>'[1]2025年已发货'!H:H</f>
        <v>邓志强</v>
      </c>
      <c r="I411" s="2">
        <f>'[1]2025年已发货'!I:I</f>
        <v>17603045490</v>
      </c>
      <c r="J411" s="2" vm="1" t="e">
        <f>_xlfn._xlws.FILTER(辅助信息!D:D,辅助信息!G:G=G411)</f>
        <v>#VALUE!</v>
      </c>
    </row>
    <row r="412" hidden="1" spans="1:10">
      <c r="A412" s="2" t="str">
        <f>'[1]2025年已发货'!A:A</f>
        <v>佳业</v>
      </c>
      <c r="B412" s="2" t="str">
        <f>'[1]2025年已发货'!B:B</f>
        <v>螺纹钢</v>
      </c>
      <c r="C412" s="2" t="str">
        <f>'[1]2025年已发货'!C:C</f>
        <v>HRB400E Φ25 9m</v>
      </c>
      <c r="D412" s="2" t="str">
        <f>'[1]2025年已发货'!D:D</f>
        <v>吨</v>
      </c>
      <c r="E412" s="2">
        <f>'[1]2025年已发货'!E:E</f>
        <v>35</v>
      </c>
      <c r="F412" s="4">
        <f>'[1]2025年已发货'!F:F</f>
        <v>45674</v>
      </c>
      <c r="G412" s="2" t="str">
        <f>'[1]2025年已发货'!G:G</f>
        <v>（中铁广州局-成渝扩容2标）四川省资阳市雁江区南双路杨家糖房</v>
      </c>
      <c r="H412" s="2" t="str">
        <f>'[1]2025年已发货'!H:H</f>
        <v>邓志强</v>
      </c>
      <c r="I412" s="2">
        <f>'[1]2025年已发货'!I:I</f>
        <v>17603045490</v>
      </c>
      <c r="J412" s="2" vm="1" t="e">
        <f>_xlfn._xlws.FILTER(辅助信息!D:D,辅助信息!G:G=G412)</f>
        <v>#VALUE!</v>
      </c>
    </row>
    <row r="413" hidden="1" spans="1:10">
      <c r="A413" s="2" t="str">
        <f>'[1]2025年已发货'!A:A</f>
        <v>成实</v>
      </c>
      <c r="B413" s="2" t="str">
        <f>'[1]2025年已发货'!B:B</f>
        <v>螺纹钢</v>
      </c>
      <c r="C413" s="2" t="str">
        <f>'[1]2025年已发货'!C:C</f>
        <v>HRB500E Φ25 12m</v>
      </c>
      <c r="D413" s="2" t="str">
        <f>'[1]2025年已发货'!D:D</f>
        <v>吨</v>
      </c>
      <c r="E413" s="2">
        <f>'[1]2025年已发货'!E:E</f>
        <v>52.5</v>
      </c>
      <c r="F413" s="4">
        <f>'[1]2025年已发货'!F:F</f>
        <v>45674</v>
      </c>
      <c r="G413" s="2" t="str">
        <f>'[1]2025年已发货'!G:G</f>
        <v>（中铁广州局-资乐高速5标）四川省乐山市井研县希望大道116号</v>
      </c>
      <c r="H413" s="2" t="str">
        <f>'[1]2025年已发货'!H:H</f>
        <v>廖俊杰</v>
      </c>
      <c r="I413" s="2">
        <f>'[1]2025年已发货'!I:I</f>
        <v>15775100965</v>
      </c>
      <c r="J413" s="2" vm="1" t="e">
        <f>_xlfn._xlws.FILTER(辅助信息!D:D,辅助信息!G:G=G413)</f>
        <v>#VALUE!</v>
      </c>
    </row>
    <row r="414" hidden="1" spans="1:10">
      <c r="A414" s="2" t="str">
        <f>'[1]2025年已发货'!A:A</f>
        <v>成实</v>
      </c>
      <c r="B414" s="2" t="str">
        <f>'[1]2025年已发货'!B:B</f>
        <v>螺纹钢</v>
      </c>
      <c r="C414" s="2" t="str">
        <f>'[1]2025年已发货'!C:C</f>
        <v>HRB500E Φ28 12m</v>
      </c>
      <c r="D414" s="2" t="str">
        <f>'[1]2025年已发货'!D:D</f>
        <v>吨</v>
      </c>
      <c r="E414" s="2">
        <f>'[1]2025年已发货'!E:E</f>
        <v>17.5</v>
      </c>
      <c r="F414" s="4">
        <f>'[1]2025年已发货'!F:F</f>
        <v>45674</v>
      </c>
      <c r="G414" s="2" t="str">
        <f>'[1]2025年已发货'!G:G</f>
        <v>（中铁广州局-资乐高速5标）四川省乐山市井研县希望大道116号</v>
      </c>
      <c r="H414" s="2" t="str">
        <f>'[1]2025年已发货'!H:H</f>
        <v>廖俊杰</v>
      </c>
      <c r="I414" s="2">
        <f>'[1]2025年已发货'!I:I</f>
        <v>15775100965</v>
      </c>
      <c r="J414" s="2" vm="1" t="e">
        <f>_xlfn._xlws.FILTER(辅助信息!D:D,辅助信息!G:G=G414)</f>
        <v>#VALUE!</v>
      </c>
    </row>
    <row r="415" hidden="1" spans="1:10">
      <c r="A415" s="2" t="str">
        <f>'[1]2025年已发货'!A:A</f>
        <v>成实</v>
      </c>
      <c r="B415" s="2" t="str">
        <f>'[1]2025年已发货'!B:B</f>
        <v>盘螺</v>
      </c>
      <c r="C415" s="2" t="str">
        <f>'[1]2025年已发货'!C:C</f>
        <v>HRB400E Φ14</v>
      </c>
      <c r="D415" s="2" t="str">
        <f>'[1]2025年已发货'!D:D</f>
        <v>吨</v>
      </c>
      <c r="E415" s="2">
        <f>'[1]2025年已发货'!E:E</f>
        <v>60</v>
      </c>
      <c r="F415" s="4">
        <f>'[1]2025年已发货'!F:F</f>
        <v>45674</v>
      </c>
      <c r="G415" s="2" t="str">
        <f>'[1]2025年已发货'!G:G</f>
        <v>（中铁广州局-资乐高速5标）四川省乐山市井研县希望大道116号</v>
      </c>
      <c r="H415" s="2" t="str">
        <f>'[1]2025年已发货'!H:H</f>
        <v>廖俊杰</v>
      </c>
      <c r="I415" s="2">
        <f>'[1]2025年已发货'!I:I</f>
        <v>15775100965</v>
      </c>
      <c r="J415" s="2" vm="1" t="e">
        <f>_xlfn._xlws.FILTER(辅助信息!D:D,辅助信息!G:G=G415)</f>
        <v>#VALUE!</v>
      </c>
    </row>
    <row r="416" hidden="1" spans="1:10">
      <c r="A416" s="2" t="str">
        <f>'[1]2025年已发货'!A:A</f>
        <v>成实</v>
      </c>
      <c r="B416" s="2" t="str">
        <f>'[1]2025年已发货'!B:B</f>
        <v>螺纹钢</v>
      </c>
      <c r="C416" s="2" t="str">
        <f>'[1]2025年已发货'!C:C</f>
        <v>HRB500E Φ25 12m</v>
      </c>
      <c r="D416" s="2" t="str">
        <f>'[1]2025年已发货'!D:D</f>
        <v>吨</v>
      </c>
      <c r="E416" s="2">
        <f>'[1]2025年已发货'!E:E</f>
        <v>64</v>
      </c>
      <c r="F416" s="4">
        <f>'[1]2025年已发货'!F:F</f>
        <v>45674</v>
      </c>
      <c r="G416" s="2" t="str">
        <f>'[1]2025年已发货'!G:G</f>
        <v>（中铁广州局-资乐高速5标）四川省乐山市井研县希望大道116号</v>
      </c>
      <c r="H416" s="2" t="str">
        <f>'[1]2025年已发货'!H:H</f>
        <v>廖俊杰</v>
      </c>
      <c r="I416" s="2">
        <f>'[1]2025年已发货'!I:I</f>
        <v>15775100965</v>
      </c>
      <c r="J416" s="2" vm="1" t="e">
        <f>_xlfn._xlws.FILTER(辅助信息!D:D,辅助信息!G:G=G416)</f>
        <v>#VALUE!</v>
      </c>
    </row>
    <row r="417" hidden="1" spans="1:10">
      <c r="A417" s="2" t="str">
        <f>'[1]2025年已发货'!A:A</f>
        <v>成实</v>
      </c>
      <c r="B417" s="2" t="str">
        <f>'[1]2025年已发货'!B:B</f>
        <v>螺纹钢</v>
      </c>
      <c r="C417" s="2" t="str">
        <f>'[1]2025年已发货'!C:C</f>
        <v>HRB500E Φ22 12m</v>
      </c>
      <c r="D417" s="2" t="str">
        <f>'[1]2025年已发货'!D:D</f>
        <v>吨</v>
      </c>
      <c r="E417" s="2">
        <f>'[1]2025年已发货'!E:E</f>
        <v>29</v>
      </c>
      <c r="F417" s="4">
        <f>'[1]2025年已发货'!F:F</f>
        <v>45674</v>
      </c>
      <c r="G417" s="2" t="str">
        <f>'[1]2025年已发货'!G:G</f>
        <v>（中铁广州局-资乐高速5标）四川省乐山市井研县希望大道116号</v>
      </c>
      <c r="H417" s="2" t="str">
        <f>'[1]2025年已发货'!H:H</f>
        <v>廖俊杰</v>
      </c>
      <c r="I417" s="2">
        <f>'[1]2025年已发货'!I:I</f>
        <v>15775100965</v>
      </c>
      <c r="J417" s="2" vm="1" t="e">
        <f>_xlfn._xlws.FILTER(辅助信息!D:D,辅助信息!G:G=G417)</f>
        <v>#VALUE!</v>
      </c>
    </row>
    <row r="418" hidden="1" spans="1:10">
      <c r="A418" s="2" t="str">
        <f>'[1]2025年已发货'!A:A</f>
        <v>成实</v>
      </c>
      <c r="B418" s="2" t="str">
        <f>'[1]2025年已发货'!B:B</f>
        <v>盘螺</v>
      </c>
      <c r="C418" s="2" t="str">
        <f>'[1]2025年已发货'!C:C</f>
        <v>HRB400E Φ14</v>
      </c>
      <c r="D418" s="2" t="str">
        <f>'[1]2025年已发货'!D:D</f>
        <v>吨</v>
      </c>
      <c r="E418" s="2">
        <f>'[1]2025年已发货'!E:E</f>
        <v>160</v>
      </c>
      <c r="F418" s="4">
        <f>'[1]2025年已发货'!F:F</f>
        <v>45674</v>
      </c>
      <c r="G418" s="2" t="str">
        <f>'[1]2025年已发货'!G:G</f>
        <v>（中铁广州局-资乐高速5标）四川省乐山市井研县希望大道116号</v>
      </c>
      <c r="H418" s="2" t="str">
        <f>'[1]2025年已发货'!H:H</f>
        <v>廖俊杰</v>
      </c>
      <c r="I418" s="2">
        <f>'[1]2025年已发货'!I:I</f>
        <v>15775100965</v>
      </c>
      <c r="J418" s="2" vm="1" t="e">
        <f>_xlfn._xlws.FILTER(辅助信息!D:D,辅助信息!G:G=G418)</f>
        <v>#VALUE!</v>
      </c>
    </row>
    <row r="419" hidden="1" spans="1:10">
      <c r="A419" s="2" t="str">
        <f>'[1]2025年已发货'!A:A</f>
        <v>成实</v>
      </c>
      <c r="B419" s="2" t="str">
        <f>'[1]2025年已发货'!B:B</f>
        <v>高线</v>
      </c>
      <c r="C419" s="2" t="str">
        <f>'[1]2025年已发货'!C:C</f>
        <v>HPB300Φ12</v>
      </c>
      <c r="D419" s="2" t="str">
        <f>'[1]2025年已发货'!D:D</f>
        <v>吨</v>
      </c>
      <c r="E419" s="2">
        <f>'[1]2025年已发货'!E:E</f>
        <v>35</v>
      </c>
      <c r="F419" s="4">
        <f>'[1]2025年已发货'!F:F</f>
        <v>45674</v>
      </c>
      <c r="G419" s="2" t="str">
        <f>'[1]2025年已发货'!G:G</f>
        <v>（中铁十局-资乐高速4标）四川省眉山市仁寿县彰加镇华炉村中铁十局资乐高速3#钢筋场</v>
      </c>
      <c r="H419" s="2" t="str">
        <f>'[1]2025年已发货'!H:H</f>
        <v>杨飞</v>
      </c>
      <c r="I419" s="2">
        <f>'[1]2025年已发货'!I:I</f>
        <v>15667998777</v>
      </c>
      <c r="J419" s="2" vm="1" t="e">
        <f>_xlfn._xlws.FILTER(辅助信息!D:D,辅助信息!G:G=G419)</f>
        <v>#VALUE!</v>
      </c>
    </row>
    <row r="420" hidden="1" spans="1:10">
      <c r="A420" s="2" t="str">
        <f>'[1]2025年已发货'!A:A</f>
        <v>成实</v>
      </c>
      <c r="B420" s="2" t="str">
        <f>'[1]2025年已发货'!B:B</f>
        <v>盘螺</v>
      </c>
      <c r="C420" s="2" t="str">
        <f>'[1]2025年已发货'!C:C</f>
        <v>HRB400E Φ14</v>
      </c>
      <c r="D420" s="2" t="str">
        <f>'[1]2025年已发货'!D:D</f>
        <v>吨</v>
      </c>
      <c r="E420" s="2">
        <f>'[1]2025年已发货'!E:E</f>
        <v>35</v>
      </c>
      <c r="F420" s="4">
        <f>'[1]2025年已发货'!F:F</f>
        <v>45674</v>
      </c>
      <c r="G420" s="2" t="str">
        <f>'[1]2025年已发货'!G:G</f>
        <v>（自永1标八局二分公司钢筋棚）四川省自贡市大安区牛佛镇</v>
      </c>
      <c r="H420" s="2" t="str">
        <f>'[1]2025年已发货'!H:H</f>
        <v>沈维良</v>
      </c>
      <c r="I420" s="2">
        <f>'[1]2025年已发货'!I:I</f>
        <v>18980505177</v>
      </c>
      <c r="J420" s="2" vm="1" t="e">
        <f>_xlfn._xlws.FILTER(辅助信息!D:D,辅助信息!G:G=G420)</f>
        <v>#VALUE!</v>
      </c>
    </row>
    <row r="421" hidden="1" spans="1:10">
      <c r="A421" s="2" t="str">
        <f>'[1]2025年已发货'!A:A</f>
        <v>陕钢</v>
      </c>
      <c r="B421" s="2" t="str">
        <f>'[1]2025年已发货'!B:B</f>
        <v>盘螺</v>
      </c>
      <c r="C421" s="2" t="str">
        <f>'[1]2025年已发货'!C:C</f>
        <v>HRB400E Φ6</v>
      </c>
      <c r="D421" s="2" t="str">
        <f>'[1]2025年已发货'!D:D</f>
        <v>吨</v>
      </c>
      <c r="E421" s="2">
        <f>'[1]2025年已发货'!E:E</f>
        <v>5</v>
      </c>
      <c r="F421" s="4">
        <f>'[1]2025年已发货'!F:F</f>
        <v>45674</v>
      </c>
      <c r="G421" s="2" t="str">
        <f>'[1]2025年已发货'!G:G</f>
        <v>(五冶钢构医学科学产业园建设项目房建三部-一标（7-2）)四川省南充市顺庆区搬罾街道学府大道二段</v>
      </c>
      <c r="H421" s="2" t="str">
        <f>'[1]2025年已发货'!H:H</f>
        <v>郑林</v>
      </c>
      <c r="I421" s="2">
        <f>'[1]2025年已发货'!I:I</f>
        <v>18349955455</v>
      </c>
      <c r="J421" s="2" t="str">
        <f>_xlfn._xlws.FILTER(辅助信息!D:D,辅助信息!G:G=G421)</f>
        <v>五冶钢构南充医学科学产业园建设项目</v>
      </c>
    </row>
    <row r="422" hidden="1" spans="1:10">
      <c r="A422" s="2" t="str">
        <f>'[1]2025年已发货'!A:A</f>
        <v>陕钢</v>
      </c>
      <c r="B422" s="2" t="str">
        <f>'[1]2025年已发货'!B:B</f>
        <v>盘螺</v>
      </c>
      <c r="C422" s="2" t="str">
        <f>'[1]2025年已发货'!C:C</f>
        <v>HRB400E Φ8</v>
      </c>
      <c r="D422" s="2" t="str">
        <f>'[1]2025年已发货'!D:D</f>
        <v>吨</v>
      </c>
      <c r="E422" s="2">
        <f>'[1]2025年已发货'!E:E</f>
        <v>15</v>
      </c>
      <c r="F422" s="4">
        <f>'[1]2025年已发货'!F:F</f>
        <v>45674</v>
      </c>
      <c r="G422" s="2" t="str">
        <f>'[1]2025年已发货'!G:G</f>
        <v>(五冶钢构医学科学产业园建设项目房建三部-一标（7-2）)四川省南充市顺庆区搬罾街道学府大道二段</v>
      </c>
      <c r="H422" s="2" t="str">
        <f>'[1]2025年已发货'!H:H</f>
        <v>郑林</v>
      </c>
      <c r="I422" s="2">
        <f>'[1]2025年已发货'!I:I</f>
        <v>18349955455</v>
      </c>
      <c r="J422" s="2" t="str">
        <f>_xlfn._xlws.FILTER(辅助信息!D:D,辅助信息!G:G=G422)</f>
        <v>五冶钢构南充医学科学产业园建设项目</v>
      </c>
    </row>
    <row r="423" hidden="1" spans="1:10">
      <c r="A423" s="2" t="str">
        <f>'[1]2025年已发货'!A:A</f>
        <v>陕钢</v>
      </c>
      <c r="B423" s="2" t="str">
        <f>'[1]2025年已发货'!B:B</f>
        <v>盘螺</v>
      </c>
      <c r="C423" s="2" t="str">
        <f>'[1]2025年已发货'!C:C</f>
        <v>HRB400E Φ8</v>
      </c>
      <c r="D423" s="2" t="str">
        <f>'[1]2025年已发货'!D:D</f>
        <v>吨</v>
      </c>
      <c r="E423" s="2">
        <f>'[1]2025年已发货'!E:E</f>
        <v>12.5</v>
      </c>
      <c r="F423" s="4">
        <f>'[1]2025年已发货'!F:F</f>
        <v>45674</v>
      </c>
      <c r="G423" s="2" t="str">
        <f>'[1]2025年已发货'!G:G</f>
        <v>(五冶钢构医学科学产业园建设项目房建三部-一标（7-3）)四川省南充市顺庆区搬罾街道学府大道二段</v>
      </c>
      <c r="H423" s="2" t="str">
        <f>'[1]2025年已发货'!H:H</f>
        <v>郑林</v>
      </c>
      <c r="I423" s="2">
        <f>'[1]2025年已发货'!I:I</f>
        <v>18349955455</v>
      </c>
      <c r="J423" s="2" t="str">
        <f>_xlfn._xlws.FILTER(辅助信息!D:D,辅助信息!G:G=G423)</f>
        <v>五冶钢构南充医学科学产业园建设项目</v>
      </c>
    </row>
    <row r="424" hidden="1" spans="1:10">
      <c r="A424" s="2" t="str">
        <f>'[1]2025年已发货'!A:A</f>
        <v>润耀</v>
      </c>
      <c r="B424" s="2" t="str">
        <f>'[1]2025年已发货'!B:B</f>
        <v>高线</v>
      </c>
      <c r="C424" s="2" t="str">
        <f>'[1]2025年已发货'!C:C</f>
        <v>HPB300Φ10</v>
      </c>
      <c r="D424" s="2" t="str">
        <f>'[1]2025年已发货'!D:D</f>
        <v>吨</v>
      </c>
      <c r="E424" s="2">
        <f>'[1]2025年已发货'!E:E</f>
        <v>70</v>
      </c>
      <c r="F424" s="4">
        <f>'[1]2025年已发货'!F:F</f>
        <v>45674</v>
      </c>
      <c r="G424" s="2" t="str">
        <f>'[1]2025年已发货'!G:G</f>
        <v>（中铁三局-铜资高速1标）成都易建金属有限公司（成都市双流区蛟龙工业港新华大道七段563号）</v>
      </c>
      <c r="H424" s="2" t="str">
        <f>'[1]2025年已发货'!H:H</f>
        <v>代德军</v>
      </c>
      <c r="I424" s="2">
        <f>'[1]2025年已发货'!I:I</f>
        <v>18602811878</v>
      </c>
      <c r="J424" s="2" vm="1" t="e">
        <f>_xlfn._xlws.FILTER(辅助信息!D:D,辅助信息!G:G=G424)</f>
        <v>#VALUE!</v>
      </c>
    </row>
    <row r="425" hidden="1" spans="1:10">
      <c r="A425" s="2" t="str">
        <f>'[1]2025年已发货'!A:A</f>
        <v>润耀</v>
      </c>
      <c r="B425" s="2" t="str">
        <f>'[1]2025年已发货'!B:B</f>
        <v>螺纹钢</v>
      </c>
      <c r="C425" s="2" t="str">
        <f>'[1]2025年已发货'!C:C</f>
        <v>HRB400E Φ32 12m</v>
      </c>
      <c r="D425" s="2" t="str">
        <f>'[1]2025年已发货'!D:D</f>
        <v>吨</v>
      </c>
      <c r="E425" s="2">
        <f>'[1]2025年已发货'!E:E</f>
        <v>12</v>
      </c>
      <c r="F425" s="4">
        <f>'[1]2025年已发货'!F:F</f>
        <v>45674</v>
      </c>
      <c r="G425" s="2" t="str">
        <f>'[1]2025年已发货'!G:G</f>
        <v>（中铁广州局-资乐高速5标）四川省乐山市井研县希望大道116号</v>
      </c>
      <c r="H425" s="2" t="str">
        <f>'[1]2025年已发货'!H:H</f>
        <v>廖俊杰</v>
      </c>
      <c r="I425" s="2">
        <f>'[1]2025年已发货'!I:I</f>
        <v>15775100965</v>
      </c>
      <c r="J425" s="2" vm="1" t="e">
        <f>_xlfn._xlws.FILTER(辅助信息!D:D,辅助信息!G:G=G425)</f>
        <v>#VALUE!</v>
      </c>
    </row>
    <row r="426" hidden="1" spans="1:10">
      <c r="A426" s="2" t="str">
        <f>'[1]2025年已发货'!A:A</f>
        <v>润耀</v>
      </c>
      <c r="B426" s="2" t="str">
        <f>'[1]2025年已发货'!B:B</f>
        <v>螺纹钢</v>
      </c>
      <c r="C426" s="2" t="str">
        <f>'[1]2025年已发货'!C:C</f>
        <v>HRB400E Φ25 12m</v>
      </c>
      <c r="D426" s="2" t="str">
        <f>'[1]2025年已发货'!D:D</f>
        <v>吨</v>
      </c>
      <c r="E426" s="2">
        <f>'[1]2025年已发货'!E:E</f>
        <v>24</v>
      </c>
      <c r="F426" s="4">
        <f>'[1]2025年已发货'!F:F</f>
        <v>45674</v>
      </c>
      <c r="G426" s="2" t="str">
        <f>'[1]2025年已发货'!G:G</f>
        <v>（中铁广州局-资乐高速5标）四川省乐山市井研县希望大道116号</v>
      </c>
      <c r="H426" s="2" t="str">
        <f>'[1]2025年已发货'!H:H</f>
        <v>廖俊杰</v>
      </c>
      <c r="I426" s="2">
        <f>'[1]2025年已发货'!I:I</f>
        <v>15775100965</v>
      </c>
      <c r="J426" s="2" vm="1" t="e">
        <f>_xlfn._xlws.FILTER(辅助信息!D:D,辅助信息!G:G=G426)</f>
        <v>#VALUE!</v>
      </c>
    </row>
    <row r="427" hidden="1" spans="1:10">
      <c r="A427" s="2" t="str">
        <f>'[1]2025年已发货'!A:A</f>
        <v>润耀</v>
      </c>
      <c r="B427" s="2" t="str">
        <f>'[1]2025年已发货'!B:B</f>
        <v>盘螺</v>
      </c>
      <c r="C427" s="2" t="str">
        <f>'[1]2025年已发货'!C:C</f>
        <v>HRB400E Φ12</v>
      </c>
      <c r="D427" s="2" t="str">
        <f>'[1]2025年已发货'!D:D</f>
        <v>吨</v>
      </c>
      <c r="E427" s="2">
        <f>'[1]2025年已发货'!E:E</f>
        <v>140</v>
      </c>
      <c r="F427" s="4">
        <f>'[1]2025年已发货'!F:F</f>
        <v>45674</v>
      </c>
      <c r="G427" s="2" t="str">
        <f>'[1]2025年已发货'!G:G</f>
        <v>（中铁广州局-资乐高速5标）四川省乐山市井研县希望大道116号</v>
      </c>
      <c r="H427" s="2" t="str">
        <f>'[1]2025年已发货'!H:H</f>
        <v>廖俊杰</v>
      </c>
      <c r="I427" s="2">
        <f>'[1]2025年已发货'!I:I</f>
        <v>15775100965</v>
      </c>
      <c r="J427" s="2" vm="1" t="e">
        <f>_xlfn._xlws.FILTER(辅助信息!D:D,辅助信息!G:G=G427)</f>
        <v>#VALUE!</v>
      </c>
    </row>
    <row r="428" hidden="1" spans="1:10">
      <c r="A428" s="2" t="str">
        <f>'[1]2025年已发货'!A:A</f>
        <v>润耀</v>
      </c>
      <c r="B428" s="2" t="str">
        <f>'[1]2025年已发货'!B:B</f>
        <v>高线</v>
      </c>
      <c r="C428" s="2" t="str">
        <f>'[1]2025年已发货'!C:C</f>
        <v>HPB300Φ10</v>
      </c>
      <c r="D428" s="2" t="str">
        <f>'[1]2025年已发货'!D:D</f>
        <v>吨</v>
      </c>
      <c r="E428" s="2">
        <f>'[1]2025年已发货'!E:E</f>
        <v>35</v>
      </c>
      <c r="F428" s="4">
        <f>'[1]2025年已发货'!F:F</f>
        <v>45674</v>
      </c>
      <c r="G428" s="2" t="str">
        <f>'[1]2025年已发货'!G:G</f>
        <v>（中铁广州局-资乐高速5标）四川省乐山市井研县希望大道116号</v>
      </c>
      <c r="H428" s="2" t="str">
        <f>'[1]2025年已发货'!H:H</f>
        <v>廖俊杰</v>
      </c>
      <c r="I428" s="2">
        <f>'[1]2025年已发货'!I:I</f>
        <v>15775100965</v>
      </c>
      <c r="J428" s="2" vm="1" t="e">
        <f>_xlfn._xlws.FILTER(辅助信息!D:D,辅助信息!G:G=G428)</f>
        <v>#VALUE!</v>
      </c>
    </row>
    <row r="429" hidden="1" spans="1:10">
      <c r="A429" s="2" t="str">
        <f>'[1]2025年已发货'!A:A</f>
        <v>润耀</v>
      </c>
      <c r="B429" s="2" t="str">
        <f>'[1]2025年已发货'!B:B</f>
        <v>高线</v>
      </c>
      <c r="C429" s="2" t="str">
        <f>'[1]2025年已发货'!C:C</f>
        <v>HPB300Φ12</v>
      </c>
      <c r="D429" s="2" t="str">
        <f>'[1]2025年已发货'!D:D</f>
        <v>吨</v>
      </c>
      <c r="E429" s="2">
        <f>'[1]2025年已发货'!E:E</f>
        <v>35</v>
      </c>
      <c r="F429" s="4">
        <f>'[1]2025年已发货'!F:F</f>
        <v>45674</v>
      </c>
      <c r="G429" s="2" t="str">
        <f>'[1]2025年已发货'!G:G</f>
        <v>（中铁五局-成渝扩容3标）四川省资阳市雁江区伍隍镇铺子村雁江区X138</v>
      </c>
      <c r="H429" s="2" t="str">
        <f>'[1]2025年已发货'!H:H</f>
        <v>王健</v>
      </c>
      <c r="I429" s="2">
        <f>'[1]2025年已发货'!I:I</f>
        <v>17726168395</v>
      </c>
      <c r="J429" s="2" vm="1" t="e">
        <f>_xlfn._xlws.FILTER(辅助信息!D:D,辅助信息!G:G=G429)</f>
        <v>#VALUE!</v>
      </c>
    </row>
    <row r="430" hidden="1" spans="1:10">
      <c r="A430" s="2" t="str">
        <f>'[1]2025年已发货'!A:A</f>
        <v>润耀</v>
      </c>
      <c r="B430" s="2" t="str">
        <f>'[1]2025年已发货'!B:B</f>
        <v>高线</v>
      </c>
      <c r="C430" s="2" t="str">
        <f>'[1]2025年已发货'!C:C</f>
        <v>HPB300Φ12</v>
      </c>
      <c r="D430" s="2" t="str">
        <f>'[1]2025年已发货'!D:D</f>
        <v>吨</v>
      </c>
      <c r="E430" s="2">
        <f>'[1]2025年已发货'!E:E</f>
        <v>35</v>
      </c>
      <c r="F430" s="4">
        <f>'[1]2025年已发货'!F:F</f>
        <v>45674</v>
      </c>
      <c r="G430" s="2" t="str">
        <f>'[1]2025年已发货'!G:G</f>
        <v>（中铁广州局-成渝扩容2标）四川省资阳市雁江区南双路杨家糖房</v>
      </c>
      <c r="H430" s="2" t="str">
        <f>'[1]2025年已发货'!H:H</f>
        <v>邓志强</v>
      </c>
      <c r="I430" s="2">
        <f>'[1]2025年已发货'!I:I</f>
        <v>17603045490</v>
      </c>
      <c r="J430" s="2" vm="1" t="e">
        <f>_xlfn._xlws.FILTER(辅助信息!D:D,辅助信息!G:G=G430)</f>
        <v>#VALUE!</v>
      </c>
    </row>
    <row r="431" hidden="1" spans="1:10">
      <c r="A431" s="2" t="str">
        <f>'[1]2025年已发货'!A:A</f>
        <v>润耀</v>
      </c>
      <c r="B431" s="2" t="str">
        <f>'[1]2025年已发货'!B:B</f>
        <v>盘螺</v>
      </c>
      <c r="C431" s="2" t="str">
        <f>'[1]2025年已发货'!C:C</f>
        <v>HRB400E Φ12</v>
      </c>
      <c r="D431" s="2" t="str">
        <f>'[1]2025年已发货'!D:D</f>
        <v>吨</v>
      </c>
      <c r="E431" s="2">
        <f>'[1]2025年已发货'!E:E</f>
        <v>35</v>
      </c>
      <c r="F431" s="4">
        <f>'[1]2025年已发货'!F:F</f>
        <v>45674</v>
      </c>
      <c r="G431" s="2" t="str">
        <f>'[1]2025年已发货'!G:G</f>
        <v>（中铁广州局-成渝扩容2标）四川省资阳市雁江区南双路杨家糖房</v>
      </c>
      <c r="H431" s="2" t="str">
        <f>'[1]2025年已发货'!H:H</f>
        <v>邓志强</v>
      </c>
      <c r="I431" s="2">
        <f>'[1]2025年已发货'!I:I</f>
        <v>17603045490</v>
      </c>
      <c r="J431" s="2" vm="1" t="e">
        <f>_xlfn._xlws.FILTER(辅助信息!D:D,辅助信息!G:G=G431)</f>
        <v>#VALUE!</v>
      </c>
    </row>
    <row r="432" hidden="1" spans="1:10">
      <c r="A432" s="2" t="str">
        <f>'[1]2025年已发货'!A:A</f>
        <v>佳业</v>
      </c>
      <c r="B432" s="2" t="str">
        <f>'[1]2025年已发货'!B:B</f>
        <v>螺纹钢</v>
      </c>
      <c r="C432" s="2" t="str">
        <f>'[1]2025年已发货'!C:C</f>
        <v>HRB400E Φ28 9m</v>
      </c>
      <c r="D432" s="2" t="str">
        <f>'[1]2025年已发货'!D:D</f>
        <v>吨</v>
      </c>
      <c r="E432" s="2">
        <f>'[1]2025年已发货'!E:E</f>
        <v>39</v>
      </c>
      <c r="F432" s="4">
        <f>'[1]2025年已发货'!F:F</f>
        <v>45676</v>
      </c>
      <c r="G432" s="2" t="str">
        <f>'[1]2025年已发货'!G:G</f>
        <v>（中铁广州局-资乐高速5标）四川省乐山市井研县希望大道116号</v>
      </c>
      <c r="H432" s="2" t="str">
        <f>'[1]2025年已发货'!H:H</f>
        <v>廖俊杰</v>
      </c>
      <c r="I432" s="2">
        <f>'[1]2025年已发货'!I:I</f>
        <v>15775100965</v>
      </c>
      <c r="J432" s="2" vm="1" t="e">
        <f>_xlfn._xlws.FILTER(辅助信息!D:D,辅助信息!G:G=G432)</f>
        <v>#VALUE!</v>
      </c>
    </row>
    <row r="433" hidden="1" spans="1:10">
      <c r="A433" s="2" t="str">
        <f>'[1]2025年已发货'!A:A</f>
        <v>佳业</v>
      </c>
      <c r="B433" s="2" t="str">
        <f>'[1]2025年已发货'!B:B</f>
        <v>螺纹钢</v>
      </c>
      <c r="C433" s="2" t="str">
        <f>'[1]2025年已发货'!C:C</f>
        <v>HRB400E Φ28 12m</v>
      </c>
      <c r="D433" s="2" t="str">
        <f>'[1]2025年已发货'!D:D</f>
        <v>吨</v>
      </c>
      <c r="E433" s="2">
        <f>'[1]2025年已发货'!E:E</f>
        <v>65</v>
      </c>
      <c r="F433" s="4">
        <f>'[1]2025年已发货'!F:F</f>
        <v>45676</v>
      </c>
      <c r="G433" s="2" t="str">
        <f>'[1]2025年已发货'!G:G</f>
        <v>（中铁广州局-资乐高速5标）四川省乐山市井研县希望大道116号</v>
      </c>
      <c r="H433" s="2" t="str">
        <f>'[1]2025年已发货'!H:H</f>
        <v>廖俊杰</v>
      </c>
      <c r="I433" s="2">
        <f>'[1]2025年已发货'!I:I</f>
        <v>15775100965</v>
      </c>
      <c r="J433" s="2" vm="1" t="e">
        <f>_xlfn._xlws.FILTER(辅助信息!D:D,辅助信息!G:G=G433)</f>
        <v>#VALUE!</v>
      </c>
    </row>
    <row r="434" hidden="1" spans="1:10">
      <c r="A434" s="2" t="str">
        <f>'[1]2025年已发货'!A:A</f>
        <v>润耀</v>
      </c>
      <c r="B434" s="2" t="str">
        <f>'[1]2025年已发货'!B:B</f>
        <v>高线</v>
      </c>
      <c r="C434" s="2" t="str">
        <f>'[1]2025年已发货'!C:C</f>
        <v>HPB300Φ10</v>
      </c>
      <c r="D434" s="2" t="str">
        <f>'[1]2025年已发货'!D:D</f>
        <v>吨</v>
      </c>
      <c r="E434" s="2">
        <f>'[1]2025年已发货'!E:E</f>
        <v>35</v>
      </c>
      <c r="F434" s="4">
        <f>'[1]2025年已发货'!F:F</f>
        <v>45676</v>
      </c>
      <c r="G434" s="2" t="str">
        <f>'[1]2025年已发货'!G:G</f>
        <v>（中铁广州局-资乐高速5标）四川省乐山市井研县希望大道116号</v>
      </c>
      <c r="H434" s="2" t="str">
        <f>'[1]2025年已发货'!H:H</f>
        <v>廖俊杰</v>
      </c>
      <c r="I434" s="2">
        <f>'[1]2025年已发货'!I:I</f>
        <v>15775100965</v>
      </c>
      <c r="J434" s="2" vm="1" t="e">
        <f>_xlfn._xlws.FILTER(辅助信息!D:D,辅助信息!G:G=G434)</f>
        <v>#VALUE!</v>
      </c>
    </row>
    <row r="435" hidden="1" spans="1:10">
      <c r="A435" s="2" t="str">
        <f>'[1]2025年已发货'!A:A</f>
        <v>润耀</v>
      </c>
      <c r="B435" s="2" t="str">
        <f>'[1]2025年已发货'!B:B</f>
        <v>螺纹钢</v>
      </c>
      <c r="C435" s="2" t="str">
        <f>'[1]2025年已发货'!C:C</f>
        <v>HRB400E Φ25 12m</v>
      </c>
      <c r="D435" s="2" t="str">
        <f>'[1]2025年已发货'!D:D</f>
        <v>吨</v>
      </c>
      <c r="E435" s="2">
        <f>'[1]2025年已发货'!E:E</f>
        <v>35</v>
      </c>
      <c r="F435" s="4">
        <f>'[1]2025年已发货'!F:F</f>
        <v>45676</v>
      </c>
      <c r="G435" s="2" t="str">
        <f>'[1]2025年已发货'!G:G</f>
        <v>（中铁五局-成渝扩容3标）四川省资阳市雁江区伍隍镇铺子村雁江区X138</v>
      </c>
      <c r="H435" s="2" t="str">
        <f>'[1]2025年已发货'!H:H</f>
        <v>王健</v>
      </c>
      <c r="I435" s="2">
        <f>'[1]2025年已发货'!I:I</f>
        <v>17726168395</v>
      </c>
      <c r="J435" s="2" vm="1" t="e">
        <f>_xlfn._xlws.FILTER(辅助信息!D:D,辅助信息!G:G=G435)</f>
        <v>#VALUE!</v>
      </c>
    </row>
    <row r="436" hidden="1" spans="1:10">
      <c r="A436" s="2" t="str">
        <f>'[1]2025年已发货'!A:A</f>
        <v>成实</v>
      </c>
      <c r="B436" s="2" t="str">
        <f>'[1]2025年已发货'!B:B</f>
        <v>盘螺</v>
      </c>
      <c r="C436" s="2" t="str">
        <f>'[1]2025年已发货'!C:C</f>
        <v>HRB400E Φ8</v>
      </c>
      <c r="D436" s="2" t="str">
        <f>'[1]2025年已发货'!D:D</f>
        <v>吨</v>
      </c>
      <c r="E436" s="2">
        <f>'[1]2025年已发货'!E:E</f>
        <v>10</v>
      </c>
      <c r="F436" s="4">
        <f>'[1]2025年已发货'!F:F</f>
        <v>45677</v>
      </c>
      <c r="G436" s="2" t="str">
        <f>'[1]2025年已发货'!G:G</f>
        <v>（中核华兴）四川天府新区585研发中心项目（一期）二标段（科学城中路东段）</v>
      </c>
      <c r="H436" s="2" t="str">
        <f>'[1]2025年已发货'!H:H</f>
        <v>郑西全 </v>
      </c>
      <c r="I436" s="2" t="str">
        <f>'[1]2025年已发货'!I:I</f>
        <v>17608022851</v>
      </c>
      <c r="J436" s="2" vm="1" t="e">
        <f>_xlfn._xlws.FILTER(辅助信息!D:D,辅助信息!G:G=G436)</f>
        <v>#VALUE!</v>
      </c>
    </row>
    <row r="437" hidden="1" spans="1:10">
      <c r="A437" s="2" t="str">
        <f>'[1]2025年已发货'!A:A</f>
        <v>成实</v>
      </c>
      <c r="B437" s="2" t="str">
        <f>'[1]2025年已发货'!B:B</f>
        <v>盘螺</v>
      </c>
      <c r="C437" s="2" t="str">
        <f>'[1]2025年已发货'!C:C</f>
        <v>HRB400E Φ10</v>
      </c>
      <c r="D437" s="2" t="str">
        <f>'[1]2025年已发货'!D:D</f>
        <v>吨</v>
      </c>
      <c r="E437" s="2">
        <f>'[1]2025年已发货'!E:E</f>
        <v>5</v>
      </c>
      <c r="F437" s="4">
        <f>'[1]2025年已发货'!F:F</f>
        <v>45677</v>
      </c>
      <c r="G437" s="2" t="str">
        <f>'[1]2025年已发货'!G:G</f>
        <v>（中核华兴）四川天府新区585研发中心项目（一期）二标段（科学城中路东段）</v>
      </c>
      <c r="H437" s="2" t="str">
        <f>'[1]2025年已发货'!H:H</f>
        <v>郑西全 </v>
      </c>
      <c r="I437" s="2" t="str">
        <f>'[1]2025年已发货'!I:I</f>
        <v>17608022851</v>
      </c>
      <c r="J437" s="2" vm="1" t="e">
        <f>_xlfn._xlws.FILTER(辅助信息!D:D,辅助信息!G:G=G437)</f>
        <v>#VALUE!</v>
      </c>
    </row>
    <row r="438" hidden="1" spans="1:10">
      <c r="A438" s="2" t="str">
        <f>'[1]2025年已发货'!A:A</f>
        <v>成实</v>
      </c>
      <c r="B438" s="2" t="str">
        <f>'[1]2025年已发货'!B:B</f>
        <v>螺纹钢</v>
      </c>
      <c r="C438" s="2" t="str">
        <f>'[1]2025年已发货'!C:C</f>
        <v>HRB400EΦ12*9m</v>
      </c>
      <c r="D438" s="2" t="str">
        <f>'[1]2025年已发货'!D:D</f>
        <v>吨</v>
      </c>
      <c r="E438" s="2">
        <f>'[1]2025年已发货'!E:E</f>
        <v>7.5</v>
      </c>
      <c r="F438" s="4">
        <f>'[1]2025年已发货'!F:F</f>
        <v>45677</v>
      </c>
      <c r="G438" s="2" t="str">
        <f>'[1]2025年已发货'!G:G</f>
        <v>（中核华兴）四川天府新区585研发中心项目（一期）二标段（科学城中路东段）</v>
      </c>
      <c r="H438" s="2" t="str">
        <f>'[1]2025年已发货'!H:H</f>
        <v>郑西全 </v>
      </c>
      <c r="I438" s="2" t="str">
        <f>'[1]2025年已发货'!I:I</f>
        <v>17608022851</v>
      </c>
      <c r="J438" s="2" vm="1" t="e">
        <f>_xlfn._xlws.FILTER(辅助信息!D:D,辅助信息!G:G=G438)</f>
        <v>#VALUE!</v>
      </c>
    </row>
    <row r="439" hidden="1" spans="1:10">
      <c r="A439" s="2" t="str">
        <f>'[1]2025年已发货'!A:A</f>
        <v>成实</v>
      </c>
      <c r="B439" s="2" t="str">
        <f>'[1]2025年已发货'!B:B</f>
        <v>螺纹钢</v>
      </c>
      <c r="C439" s="2" t="str">
        <f>'[1]2025年已发货'!C:C</f>
        <v>HRB500EΦ18*12m</v>
      </c>
      <c r="D439" s="2" t="str">
        <f>'[1]2025年已发货'!D:D</f>
        <v>吨</v>
      </c>
      <c r="E439" s="2">
        <f>'[1]2025年已发货'!E:E</f>
        <v>2.5</v>
      </c>
      <c r="F439" s="4">
        <f>'[1]2025年已发货'!F:F</f>
        <v>45677</v>
      </c>
      <c r="G439" s="2" t="str">
        <f>'[1]2025年已发货'!G:G</f>
        <v>（中核华兴）四川天府新区585研发中心项目（一期）二标段（科学城中路东段）</v>
      </c>
      <c r="H439" s="2" t="str">
        <f>'[1]2025年已发货'!H:H</f>
        <v>郑西全 </v>
      </c>
      <c r="I439" s="2" t="str">
        <f>'[1]2025年已发货'!I:I</f>
        <v>17608022851</v>
      </c>
      <c r="J439" s="2" vm="1" t="e">
        <f>_xlfn._xlws.FILTER(辅助信息!D:D,辅助信息!G:G=G439)</f>
        <v>#VALUE!</v>
      </c>
    </row>
    <row r="440" hidden="1" spans="1:10">
      <c r="A440" s="2" t="str">
        <f>'[1]2025年已发货'!A:A</f>
        <v>晋邦</v>
      </c>
      <c r="B440" s="2" t="str">
        <f>'[1]2025年已发货'!B:B</f>
        <v>盘螺</v>
      </c>
      <c r="C440" s="2" t="str">
        <f>'[1]2025年已发货'!C:C</f>
        <v>HRB400E Φ10</v>
      </c>
      <c r="D440" s="2" t="str">
        <f>'[1]2025年已发货'!D:D</f>
        <v>吨</v>
      </c>
      <c r="E440" s="2">
        <f>'[1]2025年已发货'!E:E</f>
        <v>15</v>
      </c>
      <c r="F440" s="4">
        <f>'[1]2025年已发货'!F:F</f>
        <v>45677</v>
      </c>
      <c r="G440" s="2" t="str">
        <f>'[1]2025年已发货'!G:G</f>
        <v>(五冶钢构医学科学产业园建设项目房建三部-一标（7-1）)四川省南充市顺庆区搬罾街道学府大道二段</v>
      </c>
      <c r="H440" s="2" t="str">
        <f>'[1]2025年已发货'!H:H</f>
        <v>郑林</v>
      </c>
      <c r="I440" s="2">
        <f>'[1]2025年已发货'!I:I</f>
        <v>18349955455</v>
      </c>
      <c r="J440" s="2" t="str">
        <f>_xlfn._xlws.FILTER(辅助信息!D:D,辅助信息!G:G=G440)</f>
        <v>五冶钢构南充医学科学产业园建设项目</v>
      </c>
    </row>
    <row r="441" hidden="1" spans="1:10">
      <c r="A441" s="2" t="str">
        <f>'[1]2025年已发货'!A:A</f>
        <v>晋邦</v>
      </c>
      <c r="B441" s="2" t="str">
        <f>'[1]2025年已发货'!B:B</f>
        <v>螺纹钢</v>
      </c>
      <c r="C441" s="2" t="str">
        <f>'[1]2025年已发货'!C:C</f>
        <v>HRB400E Φ12 9m</v>
      </c>
      <c r="D441" s="2" t="str">
        <f>'[1]2025年已发货'!D:D</f>
        <v>吨</v>
      </c>
      <c r="E441" s="2">
        <f>'[1]2025年已发货'!E:E</f>
        <v>20</v>
      </c>
      <c r="F441" s="4">
        <f>'[1]2025年已发货'!F:F</f>
        <v>45677</v>
      </c>
      <c r="G441" s="2" t="str">
        <f>'[1]2025年已发货'!G:G</f>
        <v>(五冶钢构医学科学产业园建设项目房建三部-一标（7-1）)四川省南充市顺庆区搬罾街道学府大道二段</v>
      </c>
      <c r="H441" s="2" t="str">
        <f>'[1]2025年已发货'!H:H</f>
        <v>郑林</v>
      </c>
      <c r="I441" s="2">
        <f>'[1]2025年已发货'!I:I</f>
        <v>18349955455</v>
      </c>
      <c r="J441" s="2" t="str">
        <f>_xlfn._xlws.FILTER(辅助信息!D:D,辅助信息!G:G=G441)</f>
        <v>五冶钢构南充医学科学产业园建设项目</v>
      </c>
    </row>
    <row r="442" hidden="1" spans="1:10">
      <c r="A442" s="2" t="str">
        <f>'[1]2025年已发货'!A:A</f>
        <v>成实</v>
      </c>
      <c r="B442" s="2" t="str">
        <f>'[1]2025年已发货'!B:B</f>
        <v>螺纹钢</v>
      </c>
      <c r="C442" s="2" t="str">
        <f>'[1]2025年已发货'!C:C</f>
        <v>HRB500E Φ25 12m</v>
      </c>
      <c r="D442" s="2" t="str">
        <f>'[1]2025年已发货'!D:D</f>
        <v>吨</v>
      </c>
      <c r="E442" s="2">
        <f>'[1]2025年已发货'!E:E</f>
        <v>35</v>
      </c>
      <c r="F442" s="4">
        <f>'[1]2025年已发货'!F:F</f>
        <v>45677</v>
      </c>
      <c r="G442" s="2" t="str">
        <f>'[1]2025年已发货'!G:G</f>
        <v>（中铁十局-资乐高速4标）四川省眉山市仁寿县彰加镇促进村中铁十局资乐高速1#钢筋场</v>
      </c>
      <c r="H442" s="2" t="str">
        <f>'[1]2025年已发货'!H:H</f>
        <v>杨飞</v>
      </c>
      <c r="I442" s="2">
        <f>'[1]2025年已发货'!I:I</f>
        <v>15667998777</v>
      </c>
      <c r="J442" s="2" vm="1" t="e">
        <f>_xlfn._xlws.FILTER(辅助信息!D:D,辅助信息!G:G=G442)</f>
        <v>#VALUE!</v>
      </c>
    </row>
    <row r="443" hidden="1" spans="1:10">
      <c r="A443" s="2" t="str">
        <f>'[1]2025年已发货'!A:A</f>
        <v>陕钢</v>
      </c>
      <c r="B443" s="2" t="str">
        <f>'[1]2025年已发货'!B:B</f>
        <v>螺纹钢</v>
      </c>
      <c r="C443" s="2" t="str">
        <f>'[1]2025年已发货'!C:C</f>
        <v>HRB400E Φ25 12m</v>
      </c>
      <c r="D443" s="2" t="str">
        <f>'[1]2025年已发货'!D:D</f>
        <v>吨</v>
      </c>
      <c r="E443" s="2">
        <f>'[1]2025年已发货'!E:E</f>
        <v>35</v>
      </c>
      <c r="F443" s="4">
        <f>'[1]2025年已发货'!F:F</f>
        <v>45677</v>
      </c>
      <c r="G443" s="2" t="str">
        <f>'[1]2025年已发货'!G:G</f>
        <v>（中铁五局-成渝扩容3标）四川省资阳市雁江区伍隍镇铺子村雁江区X138</v>
      </c>
      <c r="H443" s="2" t="str">
        <f>'[1]2025年已发货'!H:H</f>
        <v>王健</v>
      </c>
      <c r="I443" s="2">
        <f>'[1]2025年已发货'!I:I</f>
        <v>17726168395</v>
      </c>
      <c r="J443" s="2" vm="1" t="e">
        <f>_xlfn._xlws.FILTER(辅助信息!D:D,辅助信息!G:G=G443)</f>
        <v>#VALUE!</v>
      </c>
    </row>
    <row r="444" hidden="1" spans="1:10">
      <c r="A444" s="2" t="str">
        <f>'[1]2025年已发货'!A:A</f>
        <v>陕钢</v>
      </c>
      <c r="B444" s="2" t="str">
        <f>'[1]2025年已发货'!B:B</f>
        <v>高线</v>
      </c>
      <c r="C444" s="2" t="str">
        <f>'[1]2025年已发货'!C:C</f>
        <v>HPB300Φ8</v>
      </c>
      <c r="D444" s="2" t="str">
        <f>'[1]2025年已发货'!D:D</f>
        <v>吨</v>
      </c>
      <c r="E444" s="2">
        <f>'[1]2025年已发货'!E:E</f>
        <v>35</v>
      </c>
      <c r="F444" s="4">
        <f>'[1]2025年已发货'!F:F</f>
        <v>45677</v>
      </c>
      <c r="G444" s="2" t="str">
        <f>'[1]2025年已发货'!G:G</f>
        <v>（中铁十局-资乐高速4标）四川省眉山市仁寿县彰加镇促进村中铁十局资乐高速1#梁场</v>
      </c>
      <c r="H444" s="2" t="str">
        <f>'[1]2025年已发货'!H:H</f>
        <v>杨飞</v>
      </c>
      <c r="I444" s="2">
        <f>'[1]2025年已发货'!I:I</f>
        <v>15667998777</v>
      </c>
      <c r="J444" s="2" vm="1" t="e">
        <f>_xlfn._xlws.FILTER(辅助信息!D:D,辅助信息!G:G=G444)</f>
        <v>#VALUE!</v>
      </c>
    </row>
    <row r="445" hidden="1" spans="1:10">
      <c r="A445" s="2" t="str">
        <f>'[1]2025年已发货'!A:A</f>
        <v>陕钢</v>
      </c>
      <c r="B445" s="2" t="str">
        <f>'[1]2025年已发货'!B:B</f>
        <v>高线</v>
      </c>
      <c r="C445" s="2" t="str">
        <f>'[1]2025年已发货'!C:C</f>
        <v>HPB300Φ10</v>
      </c>
      <c r="D445" s="2" t="str">
        <f>'[1]2025年已发货'!D:D</f>
        <v>吨</v>
      </c>
      <c r="E445" s="2">
        <f>'[1]2025年已发货'!E:E</f>
        <v>17</v>
      </c>
      <c r="F445" s="4">
        <f>'[1]2025年已发货'!F:F</f>
        <v>45677</v>
      </c>
      <c r="G445" s="2" t="str">
        <f>'[1]2025年已发货'!G:G</f>
        <v>（中铁十局-资乐高速4标）四川省眉山市仁寿县彰加镇促进村中铁十局资乐高速1#钢筋场</v>
      </c>
      <c r="H445" s="2" t="str">
        <f>'[1]2025年已发货'!H:H</f>
        <v>杨飞</v>
      </c>
      <c r="I445" s="2">
        <f>'[1]2025年已发货'!I:I</f>
        <v>15667998777</v>
      </c>
      <c r="J445" s="2" vm="1" t="e">
        <f>_xlfn._xlws.FILTER(辅助信息!D:D,辅助信息!G:G=G445)</f>
        <v>#VALUE!</v>
      </c>
    </row>
    <row r="446" hidden="1" spans="1:10">
      <c r="A446" s="2" t="str">
        <f>'[1]2025年已发货'!A:A</f>
        <v>陕钢</v>
      </c>
      <c r="B446" s="2" t="str">
        <f>'[1]2025年已发货'!B:B</f>
        <v>高线</v>
      </c>
      <c r="C446" s="2" t="str">
        <f>'[1]2025年已发货'!C:C</f>
        <v>HPB300Φ12</v>
      </c>
      <c r="D446" s="2" t="str">
        <f>'[1]2025年已发货'!D:D</f>
        <v>吨</v>
      </c>
      <c r="E446" s="2">
        <f>'[1]2025年已发货'!E:E</f>
        <v>17</v>
      </c>
      <c r="F446" s="4">
        <f>'[1]2025年已发货'!F:F</f>
        <v>45677</v>
      </c>
      <c r="G446" s="2" t="str">
        <f>'[1]2025年已发货'!G:G</f>
        <v>（中铁十局-资乐高速4标）四川省眉山市仁寿县彰加镇促进村中铁十局资乐高速1#钢筋场</v>
      </c>
      <c r="H446" s="2" t="str">
        <f>'[1]2025年已发货'!H:H</f>
        <v>杨飞</v>
      </c>
      <c r="I446" s="2">
        <f>'[1]2025年已发货'!I:I</f>
        <v>15667998777</v>
      </c>
      <c r="J446" s="2" vm="1" t="e">
        <f>_xlfn._xlws.FILTER(辅助信息!D:D,辅助信息!G:G=G446)</f>
        <v>#VALUE!</v>
      </c>
    </row>
    <row r="447" hidden="1" spans="1:10">
      <c r="A447" s="2" t="str">
        <f>'[1]2025年已发货'!A:A</f>
        <v>陕钢</v>
      </c>
      <c r="B447" s="2" t="str">
        <f>'[1]2025年已发货'!B:B</f>
        <v>螺纹钢</v>
      </c>
      <c r="C447" s="2" t="str">
        <f>'[1]2025年已发货'!C:C</f>
        <v>HRB400E Φ25 12m</v>
      </c>
      <c r="D447" s="2" t="str">
        <f>'[1]2025年已发货'!D:D</f>
        <v>吨</v>
      </c>
      <c r="E447" s="2">
        <f>'[1]2025年已发货'!E:E</f>
        <v>35</v>
      </c>
      <c r="F447" s="4">
        <f>'[1]2025年已发货'!F:F</f>
        <v>45677</v>
      </c>
      <c r="G447" s="2" t="str">
        <f>'[1]2025年已发货'!G:G</f>
        <v>（中铁十局-资乐高速4标）四川省眉山市仁寿县彰加镇促进村中铁十局资乐高速1#梁场</v>
      </c>
      <c r="H447" s="2" t="str">
        <f>'[1]2025年已发货'!H:H</f>
        <v>杨飞</v>
      </c>
      <c r="I447" s="2">
        <f>'[1]2025年已发货'!I:I</f>
        <v>15667998777</v>
      </c>
      <c r="J447" s="2" vm="1" t="e">
        <f>_xlfn._xlws.FILTER(辅助信息!D:D,辅助信息!G:G=G447)</f>
        <v>#VALUE!</v>
      </c>
    </row>
    <row r="448" hidden="1" spans="1:10">
      <c r="A448" s="2" t="str">
        <f>'[1]2025年已发货'!A:A</f>
        <v>陕钢</v>
      </c>
      <c r="B448" s="2" t="str">
        <f>'[1]2025年已发货'!B:B</f>
        <v>螺纹钢</v>
      </c>
      <c r="C448" s="2" t="str">
        <f>'[1]2025年已发货'!C:C</f>
        <v>HRB400E Φ16 12m</v>
      </c>
      <c r="D448" s="2" t="str">
        <f>'[1]2025年已发货'!D:D</f>
        <v>吨</v>
      </c>
      <c r="E448" s="2">
        <f>'[1]2025年已发货'!E:E</f>
        <v>35</v>
      </c>
      <c r="F448" s="4">
        <f>'[1]2025年已发货'!F:F</f>
        <v>45677</v>
      </c>
      <c r="G448" s="2" t="str">
        <f>'[1]2025年已发货'!G:G</f>
        <v>（中铁十局-资乐高速4标）四川省眉山市仁寿县彰加镇促进村中铁十局资乐高速1#梁场</v>
      </c>
      <c r="H448" s="2" t="str">
        <f>'[1]2025年已发货'!H:H</f>
        <v>杨飞</v>
      </c>
      <c r="I448" s="2">
        <f>'[1]2025年已发货'!I:I</f>
        <v>15667998777</v>
      </c>
      <c r="J448" s="2" vm="1" t="e">
        <f>_xlfn._xlws.FILTER(辅助信息!D:D,辅助信息!G:G=G448)</f>
        <v>#VALUE!</v>
      </c>
    </row>
    <row r="449" hidden="1" spans="1:10">
      <c r="A449" s="2" t="str">
        <f>'[1]2025年已发货'!A:A</f>
        <v>佳业</v>
      </c>
      <c r="B449" s="2" t="str">
        <f>'[1]2025年已发货'!B:B</f>
        <v>螺纹钢</v>
      </c>
      <c r="C449" s="2" t="str">
        <f>'[1]2025年已发货'!C:C</f>
        <v>HRB500E Φ25 9m</v>
      </c>
      <c r="D449" s="2" t="str">
        <f>'[1]2025年已发货'!D:D</f>
        <v>吨</v>
      </c>
      <c r="E449" s="2">
        <f>'[1]2025年已发货'!E:E</f>
        <v>105</v>
      </c>
      <c r="F449" s="4">
        <f>'[1]2025年已发货'!F:F</f>
        <v>45677</v>
      </c>
      <c r="G449" s="2" t="str">
        <f>'[1]2025年已发货'!G:G</f>
        <v>（中铁十局-资乐高速4标）四川省眉山市仁寿县彰加镇促进村中铁十局资乐高速1#钢筋场</v>
      </c>
      <c r="H449" s="2" t="str">
        <f>'[1]2025年已发货'!H:H</f>
        <v>杨飞</v>
      </c>
      <c r="I449" s="2">
        <f>'[1]2025年已发货'!I:I</f>
        <v>15667998777</v>
      </c>
      <c r="J449" s="2" vm="1" t="e">
        <f>_xlfn._xlws.FILTER(辅助信息!D:D,辅助信息!G:G=G449)</f>
        <v>#VALUE!</v>
      </c>
    </row>
    <row r="450" hidden="1" spans="1:10">
      <c r="A450" s="2" t="str">
        <f>'[1]2025年已发货'!A:A</f>
        <v>佳业</v>
      </c>
      <c r="B450" s="2" t="str">
        <f>'[1]2025年已发货'!B:B</f>
        <v>螺纹钢</v>
      </c>
      <c r="C450" s="2" t="str">
        <f>'[1]2025年已发货'!C:C</f>
        <v>HRB400E Φ14×9米</v>
      </c>
      <c r="D450" s="2" t="str">
        <f>'[1]2025年已发货'!D:D</f>
        <v>吨</v>
      </c>
      <c r="E450" s="2">
        <f>'[1]2025年已发货'!E:E</f>
        <v>6</v>
      </c>
      <c r="F450" s="4">
        <f>'[1]2025年已发货'!F:F</f>
        <v>45677</v>
      </c>
      <c r="G450" s="2" t="str">
        <f>'[1]2025年已发货'!G:G</f>
        <v>（自永2标九局西南分公司钢筋棚）四川省自贡市骑龙镇大湾村</v>
      </c>
      <c r="H450" s="2" t="str">
        <f>'[1]2025年已发货'!H:H</f>
        <v>李智罡</v>
      </c>
      <c r="I450" s="2">
        <f>'[1]2025年已发货'!I:I</f>
        <v>15210015693</v>
      </c>
      <c r="J450" s="2" vm="1" t="e">
        <f>_xlfn._xlws.FILTER(辅助信息!D:D,辅助信息!G:G=G450)</f>
        <v>#VALUE!</v>
      </c>
    </row>
    <row r="451" hidden="1" spans="1:10">
      <c r="A451" s="2" t="str">
        <f>'[1]2025年已发货'!A:A</f>
        <v>佳业</v>
      </c>
      <c r="B451" s="2" t="str">
        <f>'[1]2025年已发货'!B:B</f>
        <v>螺纹钢</v>
      </c>
      <c r="C451" s="2" t="str">
        <f>'[1]2025年已发货'!C:C</f>
        <v>HRB500E Φ28×9米</v>
      </c>
      <c r="D451" s="2" t="str">
        <f>'[1]2025年已发货'!D:D</f>
        <v>吨</v>
      </c>
      <c r="E451" s="2">
        <f>'[1]2025年已发货'!E:E</f>
        <v>135</v>
      </c>
      <c r="F451" s="4">
        <f>'[1]2025年已发货'!F:F</f>
        <v>45677</v>
      </c>
      <c r="G451" s="2" t="str">
        <f>'[1]2025年已发货'!G:G</f>
        <v>（自永2标九局西南分公司钢筋棚）四川省自贡市骑龙镇大湾村</v>
      </c>
      <c r="H451" s="2" t="str">
        <f>'[1]2025年已发货'!H:H</f>
        <v>李智罡</v>
      </c>
      <c r="I451" s="2">
        <f>'[1]2025年已发货'!I:I</f>
        <v>15210015693</v>
      </c>
      <c r="J451" s="2" vm="1" t="e">
        <f>_xlfn._xlws.FILTER(辅助信息!D:D,辅助信息!G:G=G451)</f>
        <v>#VALUE!</v>
      </c>
    </row>
    <row r="452" hidden="1" spans="1:10">
      <c r="A452" s="2" t="str">
        <f>'[1]2025年已发货'!A:A</f>
        <v>陕钢</v>
      </c>
      <c r="B452" s="2" t="str">
        <f>'[1]2025年已发货'!B:B</f>
        <v>螺纹钢</v>
      </c>
      <c r="C452" s="2" t="str">
        <f>'[1]2025年已发货'!C:C</f>
        <v>HRB400EФ16*12m</v>
      </c>
      <c r="D452" s="2" t="str">
        <f>'[1]2025年已发货'!D:D</f>
        <v>吨</v>
      </c>
      <c r="E452" s="2">
        <f>'[1]2025年已发货'!E:E</f>
        <v>70</v>
      </c>
      <c r="F452" s="4">
        <f>'[1]2025年已发货'!F:F</f>
        <v>45696</v>
      </c>
      <c r="G452" s="2" t="str">
        <f>'[1]2025年已发货'!G:G</f>
        <v>（中核中原-甘肃康略高速KLTJ1标项目）甘肃省陇南市康县长坝镇蒲家坝</v>
      </c>
      <c r="H452" s="2" t="str">
        <f>'[1]2025年已发货'!H:H</f>
        <v>穆星</v>
      </c>
      <c r="I452" s="2" t="str">
        <f>'[1]2025年已发货'!I:I</f>
        <v>18539951326/15109310092</v>
      </c>
      <c r="J452" s="2" vm="1" t="e">
        <f>_xlfn._xlws.FILTER(辅助信息!D:D,辅助信息!G:G=G452)</f>
        <v>#VALUE!</v>
      </c>
    </row>
    <row r="453" hidden="1" spans="1:10">
      <c r="A453" s="2" t="str">
        <f>'[1]2025年已发货'!A:A</f>
        <v>陕钢</v>
      </c>
      <c r="B453" s="2" t="str">
        <f>'[1]2025年已发货'!B:B</f>
        <v>盘螺</v>
      </c>
      <c r="C453" s="2" t="str">
        <f>'[1]2025年已发货'!C:C</f>
        <v>HRB400EФ12</v>
      </c>
      <c r="D453" s="2" t="str">
        <f>'[1]2025年已发货'!D:D</f>
        <v>吨</v>
      </c>
      <c r="E453" s="2">
        <f>'[1]2025年已发货'!E:E</f>
        <v>12</v>
      </c>
      <c r="F453" s="4">
        <f>'[1]2025年已发货'!F:F</f>
        <v>45696</v>
      </c>
      <c r="G453" s="2" t="str">
        <f>'[1]2025年已发货'!G:G</f>
        <v>（中核中原-甘肃康略高速KLTJ1标项目）甘肃省陇南市康县长坝镇蒲家坝</v>
      </c>
      <c r="H453" s="2" t="str">
        <f>'[1]2025年已发货'!H:H</f>
        <v>穆星</v>
      </c>
      <c r="I453" s="2" t="str">
        <f>'[1]2025年已发货'!I:I</f>
        <v>18539951326/15109310092</v>
      </c>
      <c r="J453" s="2" vm="1" t="e">
        <f>_xlfn._xlws.FILTER(辅助信息!D:D,辅助信息!G:G=G453)</f>
        <v>#VALUE!</v>
      </c>
    </row>
    <row r="454" hidden="1" spans="1:10">
      <c r="A454" s="2" t="str">
        <f>'[1]2025年已发货'!A:A</f>
        <v>陕钢</v>
      </c>
      <c r="B454" s="2" t="str">
        <f>'[1]2025年已发货'!B:B</f>
        <v>螺纹钢</v>
      </c>
      <c r="C454" s="2" t="str">
        <f>'[1]2025年已发货'!C:C</f>
        <v>HRB400EФ22*9m</v>
      </c>
      <c r="D454" s="2" t="str">
        <f>'[1]2025年已发货'!D:D</f>
        <v>吨</v>
      </c>
      <c r="E454" s="2">
        <f>'[1]2025年已发货'!E:E</f>
        <v>12</v>
      </c>
      <c r="F454" s="4">
        <f>'[1]2025年已发货'!F:F</f>
        <v>45696</v>
      </c>
      <c r="G454" s="2" t="str">
        <f>'[1]2025年已发货'!G:G</f>
        <v>（中核中原-甘肃康略高速KLTJ1标项目）甘肃省陇南市康县长坝镇蒲家坝</v>
      </c>
      <c r="H454" s="2" t="str">
        <f>'[1]2025年已发货'!H:H</f>
        <v>穆星</v>
      </c>
      <c r="I454" s="2" t="str">
        <f>'[1]2025年已发货'!I:I</f>
        <v>18539951326/15109310092</v>
      </c>
      <c r="J454" s="2" vm="1" t="e">
        <f>_xlfn._xlws.FILTER(辅助信息!D:D,辅助信息!G:G=G454)</f>
        <v>#VALUE!</v>
      </c>
    </row>
    <row r="455" hidden="1" spans="1:10">
      <c r="A455" s="2" t="str">
        <f>'[1]2025年已发货'!A:A</f>
        <v>陕钢</v>
      </c>
      <c r="B455" s="2" t="str">
        <f>'[1]2025年已发货'!B:B</f>
        <v>螺纹钢</v>
      </c>
      <c r="C455" s="2" t="str">
        <f>'[1]2025年已发货'!C:C</f>
        <v>HRB400EФ25*12m</v>
      </c>
      <c r="D455" s="2" t="str">
        <f>'[1]2025年已发货'!D:D</f>
        <v>吨</v>
      </c>
      <c r="E455" s="2">
        <f>'[1]2025年已发货'!E:E</f>
        <v>12</v>
      </c>
      <c r="F455" s="4">
        <f>'[1]2025年已发货'!F:F</f>
        <v>45696</v>
      </c>
      <c r="G455" s="2" t="str">
        <f>'[1]2025年已发货'!G:G</f>
        <v>（中核中原-甘肃康略高速KLTJ1标项目）甘肃省陇南市康县长坝镇蒲家坝</v>
      </c>
      <c r="H455" s="2" t="str">
        <f>'[1]2025年已发货'!H:H</f>
        <v>穆星</v>
      </c>
      <c r="I455" s="2" t="str">
        <f>'[1]2025年已发货'!I:I</f>
        <v>18539951326/15109310092</v>
      </c>
      <c r="J455" s="2" vm="1" t="e">
        <f>_xlfn._xlws.FILTER(辅助信息!D:D,辅助信息!G:G=G455)</f>
        <v>#VALUE!</v>
      </c>
    </row>
    <row r="456" hidden="1" spans="1:10">
      <c r="A456" s="2" t="str">
        <f>'[1]2025年已发货'!A:A</f>
        <v>达钢</v>
      </c>
      <c r="B456" s="2" t="str">
        <f>'[1]2025年已发货'!B:B</f>
        <v>螺纹钢</v>
      </c>
      <c r="C456" s="2" t="str">
        <f>'[1]2025年已发货'!C:C</f>
        <v>HRB400E Φ12 9m</v>
      </c>
      <c r="D456" s="2" t="str">
        <f>'[1]2025年已发货'!D:D</f>
        <v>吨</v>
      </c>
      <c r="E456" s="2">
        <f>'[1]2025年已发货'!E:E</f>
        <v>21</v>
      </c>
      <c r="F456" s="4">
        <f>'[1]2025年已发货'!F:F</f>
        <v>45696</v>
      </c>
      <c r="G456" s="2" t="str">
        <f>'[1]2025年已发货'!G:G</f>
        <v>（五冶达州国道542项目-三工区桥梁3工段）四川省达州市达川区赵固镇水文村原村委会下300米</v>
      </c>
      <c r="H456" s="2" t="str">
        <f>'[1]2025年已发货'!H:H</f>
        <v>李代茂</v>
      </c>
      <c r="I456" s="2">
        <f>'[1]2025年已发货'!I:I</f>
        <v>18302833536</v>
      </c>
      <c r="J456" s="2" t="str">
        <f>_xlfn._xlws.FILTER(辅助信息!D:D,辅助信息!G:G=G456)</f>
        <v>五冶达州国道542项目</v>
      </c>
    </row>
    <row r="457" hidden="1" spans="1:10">
      <c r="A457" s="2" t="str">
        <f>'[1]2025年已发货'!A:A</f>
        <v>达钢</v>
      </c>
      <c r="B457" s="2" t="str">
        <f>'[1]2025年已发货'!B:B</f>
        <v>螺纹钢</v>
      </c>
      <c r="C457" s="2" t="str">
        <f>'[1]2025年已发货'!C:C</f>
        <v>HRB400E Φ16 9m</v>
      </c>
      <c r="D457" s="2" t="str">
        <f>'[1]2025年已发货'!D:D</f>
        <v>吨</v>
      </c>
      <c r="E457" s="2">
        <f>'[1]2025年已发货'!E:E</f>
        <v>30</v>
      </c>
      <c r="F457" s="4">
        <f>'[1]2025年已发货'!F:F</f>
        <v>45696</v>
      </c>
      <c r="G457" s="2" t="str">
        <f>'[1]2025年已发货'!G:G</f>
        <v>（五冶达州国道542项目-三工区桥梁3工段）四川省达州市达川区赵固镇水文村原村委会下300米</v>
      </c>
      <c r="H457" s="2" t="str">
        <f>'[1]2025年已发货'!H:H</f>
        <v>李代茂</v>
      </c>
      <c r="I457" s="2">
        <f>'[1]2025年已发货'!I:I</f>
        <v>18302833536</v>
      </c>
      <c r="J457" s="2" t="str">
        <f>_xlfn._xlws.FILTER(辅助信息!D:D,辅助信息!G:G=G457)</f>
        <v>五冶达州国道542项目</v>
      </c>
    </row>
    <row r="458" hidden="1" spans="1:10">
      <c r="A458" s="2" t="str">
        <f>'[1]2025年已发货'!A:A</f>
        <v>达钢</v>
      </c>
      <c r="B458" s="2" t="str">
        <f>'[1]2025年已发货'!B:B</f>
        <v>螺纹钢</v>
      </c>
      <c r="C458" s="2" t="str">
        <f>'[1]2025年已发货'!C:C</f>
        <v>HRB400E Φ20 9m</v>
      </c>
      <c r="D458" s="2" t="str">
        <f>'[1]2025年已发货'!D:D</f>
        <v>吨</v>
      </c>
      <c r="E458" s="2">
        <f>'[1]2025年已发货'!E:E</f>
        <v>30</v>
      </c>
      <c r="F458" s="4">
        <f>'[1]2025年已发货'!F:F</f>
        <v>45696</v>
      </c>
      <c r="G458" s="2" t="str">
        <f>'[1]2025年已发货'!G:G</f>
        <v>（五冶达州国道542项目-三工区桥梁3工段）四川省达州市达川区赵固镇水文村原村委会下300米</v>
      </c>
      <c r="H458" s="2" t="str">
        <f>'[1]2025年已发货'!H:H</f>
        <v>李代茂</v>
      </c>
      <c r="I458" s="2">
        <f>'[1]2025年已发货'!I:I</f>
        <v>18302833536</v>
      </c>
      <c r="J458" s="2" t="str">
        <f>_xlfn._xlws.FILTER(辅助信息!D:D,辅助信息!G:G=G458)</f>
        <v>五冶达州国道542项目</v>
      </c>
    </row>
    <row r="459" hidden="1" spans="1:10">
      <c r="A459" s="2" t="str">
        <f>'[1]2025年已发货'!A:A</f>
        <v>达钢</v>
      </c>
      <c r="B459" s="2" t="str">
        <f>'[1]2025年已发货'!B:B</f>
        <v>螺纹钢</v>
      </c>
      <c r="C459" s="2" t="str">
        <f>'[1]2025年已发货'!C:C</f>
        <v>HRB400E Φ32 9m</v>
      </c>
      <c r="D459" s="2" t="str">
        <f>'[1]2025年已发货'!D:D</f>
        <v>吨</v>
      </c>
      <c r="E459" s="2">
        <f>'[1]2025年已发货'!E:E</f>
        <v>30</v>
      </c>
      <c r="F459" s="4">
        <f>'[1]2025年已发货'!F:F</f>
        <v>45696</v>
      </c>
      <c r="G459" s="2" t="str">
        <f>'[1]2025年已发货'!G:G</f>
        <v>（五冶达州国道542项目-三工区桥梁3工段）四川省达州市达川区赵固镇水文村原村委会下300米</v>
      </c>
      <c r="H459" s="2" t="str">
        <f>'[1]2025年已发货'!H:H</f>
        <v>李代茂</v>
      </c>
      <c r="I459" s="2">
        <f>'[1]2025年已发货'!I:I</f>
        <v>18302833536</v>
      </c>
      <c r="J459" s="2" t="str">
        <f>_xlfn._xlws.FILTER(辅助信息!D:D,辅助信息!G:G=G459)</f>
        <v>五冶达州国道542项目</v>
      </c>
    </row>
    <row r="460" hidden="1" spans="1:10">
      <c r="A460" s="2" t="str">
        <f>'[1]2025年已发货'!A:A</f>
        <v>达钢</v>
      </c>
      <c r="B460" s="2" t="str">
        <f>'[1]2025年已发货'!B:B</f>
        <v>螺纹钢</v>
      </c>
      <c r="C460" s="2" t="str">
        <f>'[1]2025年已发货'!C:C</f>
        <v>HRB400E Φ12 9m</v>
      </c>
      <c r="D460" s="2" t="str">
        <f>'[1]2025年已发货'!D:D</f>
        <v>吨</v>
      </c>
      <c r="E460" s="2">
        <f>'[1]2025年已发货'!E:E</f>
        <v>15</v>
      </c>
      <c r="F460" s="4">
        <f>'[1]2025年已发货'!F:F</f>
        <v>45696</v>
      </c>
      <c r="G460" s="2" t="str">
        <f>'[1]2025年已发货'!G:G</f>
        <v>（五冶达州国道542项目-桥梁4标）四川省达州市达川区大堰镇双井村</v>
      </c>
      <c r="H460" s="2" t="str">
        <f>'[1]2025年已发货'!H:H</f>
        <v>吴志强</v>
      </c>
      <c r="I460" s="2">
        <f>'[1]2025年已发货'!I:I</f>
        <v>18820030907</v>
      </c>
      <c r="J460" s="2" t="str">
        <f>_xlfn._xlws.FILTER(辅助信息!D:D,辅助信息!G:G=G460)</f>
        <v>五冶达州国道542项目</v>
      </c>
    </row>
    <row r="461" hidden="1" spans="1:10">
      <c r="A461" s="2" t="str">
        <f>'[1]2025年已发货'!A:A</f>
        <v>达钢</v>
      </c>
      <c r="B461" s="2" t="str">
        <f>'[1]2025年已发货'!B:B</f>
        <v>螺纹钢</v>
      </c>
      <c r="C461" s="2" t="str">
        <f>'[1]2025年已发货'!C:C</f>
        <v>HRB400E Φ14 9m</v>
      </c>
      <c r="D461" s="2" t="str">
        <f>'[1]2025年已发货'!D:D</f>
        <v>吨</v>
      </c>
      <c r="E461" s="2">
        <f>'[1]2025年已发货'!E:E</f>
        <v>12</v>
      </c>
      <c r="F461" s="4">
        <f>'[1]2025年已发货'!F:F</f>
        <v>45696</v>
      </c>
      <c r="G461" s="2" t="str">
        <f>'[1]2025年已发货'!G:G</f>
        <v>（五冶达州国道542项目-桥梁4标）四川省达州市达川区大堰镇双井村</v>
      </c>
      <c r="H461" s="2" t="str">
        <f>'[1]2025年已发货'!H:H</f>
        <v>吴志强</v>
      </c>
      <c r="I461" s="2">
        <f>'[1]2025年已发货'!I:I</f>
        <v>18820030907</v>
      </c>
      <c r="J461" s="2" t="str">
        <f>_xlfn._xlws.FILTER(辅助信息!D:D,辅助信息!G:G=G461)</f>
        <v>五冶达州国道542项目</v>
      </c>
    </row>
    <row r="462" hidden="1" spans="1:10">
      <c r="A462" s="2" t="str">
        <f>'[1]2025年已发货'!A:A</f>
        <v>达钢</v>
      </c>
      <c r="B462" s="2" t="str">
        <f>'[1]2025年已发货'!B:B</f>
        <v>螺纹钢</v>
      </c>
      <c r="C462" s="2" t="str">
        <f>'[1]2025年已发货'!C:C</f>
        <v>HRB400E Φ16 9m</v>
      </c>
      <c r="D462" s="2" t="str">
        <f>'[1]2025年已发货'!D:D</f>
        <v>吨</v>
      </c>
      <c r="E462" s="2">
        <f>'[1]2025年已发货'!E:E</f>
        <v>18</v>
      </c>
      <c r="F462" s="4">
        <f>'[1]2025年已发货'!F:F</f>
        <v>45696</v>
      </c>
      <c r="G462" s="2" t="str">
        <f>'[1]2025年已发货'!G:G</f>
        <v>（五冶达州国道542项目-桥梁4标）四川省达州市达川区大堰镇双井村</v>
      </c>
      <c r="H462" s="2" t="str">
        <f>'[1]2025年已发货'!H:H</f>
        <v>吴志强</v>
      </c>
      <c r="I462" s="2">
        <f>'[1]2025年已发货'!I:I</f>
        <v>18820030907</v>
      </c>
      <c r="J462" s="2" t="str">
        <f>_xlfn._xlws.FILTER(辅助信息!D:D,辅助信息!G:G=G462)</f>
        <v>五冶达州国道542项目</v>
      </c>
    </row>
    <row r="463" hidden="1" spans="1:10">
      <c r="A463" s="2" t="str">
        <f>'[1]2025年已发货'!A:A</f>
        <v>德胜</v>
      </c>
      <c r="B463" s="2" t="str">
        <f>'[1]2025年已发货'!B:B</f>
        <v>螺纹钢 </v>
      </c>
      <c r="C463" s="2" t="str">
        <f>'[1]2025年已发货'!C:C</f>
        <v>HRB500E Φ32×9米</v>
      </c>
      <c r="D463" s="2" t="str">
        <f>'[1]2025年已发货'!D:D</f>
        <v>吨</v>
      </c>
      <c r="E463" s="2">
        <f>'[1]2025年已发货'!E:E</f>
        <v>180</v>
      </c>
      <c r="F463" s="4">
        <f>'[1]2025年已发货'!F:F</f>
        <v>45697</v>
      </c>
      <c r="G463" s="2" t="str">
        <f>'[1]2025年已发货'!G:G</f>
        <v>（自永1标八局二分公司钢筋棚）四川省自贡市大安区牛佛镇</v>
      </c>
      <c r="H463" s="2" t="str">
        <f>'[1]2025年已发货'!H:H</f>
        <v>沈维良</v>
      </c>
      <c r="I463" s="2">
        <f>'[1]2025年已发货'!I:I</f>
        <v>18980505177</v>
      </c>
      <c r="J463" s="2" vm="1" t="e">
        <f>_xlfn._xlws.FILTER(辅助信息!D:D,辅助信息!G:G=G463)</f>
        <v>#VALUE!</v>
      </c>
    </row>
    <row r="464" hidden="1" spans="1:10">
      <c r="A464" s="2" t="str">
        <f>'[1]2025年已发货'!A:A</f>
        <v>德胜</v>
      </c>
      <c r="B464" s="2" t="str">
        <f>'[1]2025年已发货'!B:B</f>
        <v>螺纹钢 </v>
      </c>
      <c r="C464" s="2" t="str">
        <f>'[1]2025年已发货'!C:C</f>
        <v>HRB500E Φ28×9米</v>
      </c>
      <c r="D464" s="2" t="str">
        <f>'[1]2025年已发货'!D:D</f>
        <v>吨</v>
      </c>
      <c r="E464" s="2">
        <f>'[1]2025年已发货'!E:E</f>
        <v>130</v>
      </c>
      <c r="F464" s="4">
        <f>'[1]2025年已发货'!F:F</f>
        <v>45697</v>
      </c>
      <c r="G464" s="2" t="str">
        <f>'[1]2025年已发货'!G:G</f>
        <v>（自永1标八局二分公司钢筋棚）四川省自贡市大安区牛佛镇</v>
      </c>
      <c r="H464" s="2" t="str">
        <f>'[1]2025年已发货'!H:H</f>
        <v>沈维良</v>
      </c>
      <c r="I464" s="2">
        <f>'[1]2025年已发货'!I:I</f>
        <v>18980505177</v>
      </c>
      <c r="J464" s="2" vm="1" t="e">
        <f>_xlfn._xlws.FILTER(辅助信息!D:D,辅助信息!G:G=G464)</f>
        <v>#VALUE!</v>
      </c>
    </row>
    <row r="465" hidden="1" spans="1:10">
      <c r="A465" s="2" t="str">
        <f>'[1]2025年已发货'!A:A</f>
        <v>达钢</v>
      </c>
      <c r="B465" s="2" t="str">
        <f>'[1]2025年已发货'!B:B</f>
        <v>螺纹钢</v>
      </c>
      <c r="C465" s="2" t="str">
        <f>'[1]2025年已发货'!C:C</f>
        <v>HRB400E Φ28 9m</v>
      </c>
      <c r="D465" s="2" t="str">
        <f>'[1]2025年已发货'!D:D</f>
        <v>吨</v>
      </c>
      <c r="E465" s="2">
        <f>'[1]2025年已发货'!E:E</f>
        <v>63</v>
      </c>
      <c r="F465" s="4">
        <f>'[1]2025年已发货'!F:F</f>
        <v>45698</v>
      </c>
      <c r="G465" s="2" t="str">
        <f>'[1]2025年已发货'!G:G</f>
        <v>（五冶达州国道542项目-三工区桥梁3工段）四川省达州市达川区赵固镇水文村原村委会下300米</v>
      </c>
      <c r="H465" s="2" t="str">
        <f>'[1]2025年已发货'!H:H</f>
        <v>李代茂</v>
      </c>
      <c r="I465" s="2">
        <f>'[1]2025年已发货'!I:I</f>
        <v>18302833536</v>
      </c>
      <c r="J465" s="2" t="str">
        <f>_xlfn._xlws.FILTER(辅助信息!D:D,辅助信息!G:G=G465)</f>
        <v>五冶达州国道542项目</v>
      </c>
    </row>
    <row r="466" hidden="1" spans="1:10">
      <c r="A466" s="2" t="str">
        <f>'[1]2025年已发货'!A:A</f>
        <v>达钢</v>
      </c>
      <c r="B466" s="2" t="str">
        <f>'[1]2025年已发货'!B:B</f>
        <v>螺纹钢</v>
      </c>
      <c r="C466" s="2" t="str">
        <f>'[1]2025年已发货'!C:C</f>
        <v>HRB400E Φ28 9m</v>
      </c>
      <c r="D466" s="2" t="str">
        <f>'[1]2025年已发货'!D:D</f>
        <v>吨</v>
      </c>
      <c r="E466" s="2">
        <f>'[1]2025年已发货'!E:E</f>
        <v>45</v>
      </c>
      <c r="F466" s="4">
        <f>'[1]2025年已发货'!F:F</f>
        <v>45698</v>
      </c>
      <c r="G466" s="2" t="str">
        <f>'[1]2025年已发货'!G:G</f>
        <v>（五冶达州国道542项目-桥梁4标）四川省达州市达川区大堰镇双井村</v>
      </c>
      <c r="H466" s="2" t="str">
        <f>'[1]2025年已发货'!H:H</f>
        <v>吴志强</v>
      </c>
      <c r="I466" s="2">
        <f>'[1]2025年已发货'!I:I</f>
        <v>18820030907</v>
      </c>
      <c r="J466" s="2" t="str">
        <f>_xlfn._xlws.FILTER(辅助信息!D:D,辅助信息!G:G=G466)</f>
        <v>五冶达州国道542项目</v>
      </c>
    </row>
    <row r="467" hidden="1" spans="1:10">
      <c r="A467" s="2" t="str">
        <f>'[1]2025年已发货'!A:A</f>
        <v>达钢</v>
      </c>
      <c r="B467" s="2" t="str">
        <f>'[1]2025年已发货'!B:B</f>
        <v>螺纹钢</v>
      </c>
      <c r="C467" s="2" t="str">
        <f>'[1]2025年已发货'!C:C</f>
        <v>HRB400E Φ32 9m</v>
      </c>
      <c r="D467" s="2" t="str">
        <f>'[1]2025年已发货'!D:D</f>
        <v>吨</v>
      </c>
      <c r="E467" s="2">
        <f>'[1]2025年已发货'!E:E</f>
        <v>30</v>
      </c>
      <c r="F467" s="4">
        <f>'[1]2025年已发货'!F:F</f>
        <v>45698</v>
      </c>
      <c r="G467" s="2" t="str">
        <f>'[1]2025年已发货'!G:G</f>
        <v>（五冶达州国道542项目-一工区桥梁一工段）四川省达州市四川省达州市达川区石桥镇武寨村</v>
      </c>
      <c r="H467" s="2" t="str">
        <f>'[1]2025年已发货'!H:H</f>
        <v>杨勇</v>
      </c>
      <c r="I467" s="2">
        <f>'[1]2025年已发货'!I:I</f>
        <v>18398563998</v>
      </c>
      <c r="J467" s="2" t="str">
        <f>_xlfn._xlws.FILTER(辅助信息!D:D,辅助信息!G:G=G467)</f>
        <v>五冶达州国道542项目</v>
      </c>
    </row>
    <row r="468" hidden="1" spans="1:10">
      <c r="A468" s="2" t="str">
        <f>'[1]2025年已发货'!A:A</f>
        <v>达钢</v>
      </c>
      <c r="B468" s="2" t="str">
        <f>'[1]2025年已发货'!B:B</f>
        <v>螺纹钢</v>
      </c>
      <c r="C468" s="2" t="str">
        <f>'[1]2025年已发货'!C:C</f>
        <v>HRB400E Φ14 12m</v>
      </c>
      <c r="D468" s="2" t="str">
        <f>'[1]2025年已发货'!D:D</f>
        <v>吨</v>
      </c>
      <c r="E468" s="2">
        <f>'[1]2025年已发货'!E:E</f>
        <v>30</v>
      </c>
      <c r="F468" s="4">
        <f>'[1]2025年已发货'!F:F</f>
        <v>45698</v>
      </c>
      <c r="G468" s="2" t="str">
        <f>'[1]2025年已发货'!G:G</f>
        <v>（五冶达州国道542项目-一工区桥梁一工段）四川省达州市四川省达州市达川区石桥镇武寨村</v>
      </c>
      <c r="H468" s="2" t="str">
        <f>'[1]2025年已发货'!H:H</f>
        <v>杨勇</v>
      </c>
      <c r="I468" s="2">
        <f>'[1]2025年已发货'!I:I</f>
        <v>18398563998</v>
      </c>
      <c r="J468" s="2" t="str">
        <f>_xlfn._xlws.FILTER(辅助信息!D:D,辅助信息!G:G=G468)</f>
        <v>五冶达州国道542项目</v>
      </c>
    </row>
    <row r="469" hidden="1" spans="1:10">
      <c r="A469" s="2" t="str">
        <f>'[1]2025年已发货'!A:A</f>
        <v>达钢</v>
      </c>
      <c r="B469" s="2" t="str">
        <f>'[1]2025年已发货'!B:B</f>
        <v>螺纹钢</v>
      </c>
      <c r="C469" s="2" t="str">
        <f>'[1]2025年已发货'!C:C</f>
        <v>HRB400E Φ28 12m</v>
      </c>
      <c r="D469" s="2" t="str">
        <f>'[1]2025年已发货'!D:D</f>
        <v>吨</v>
      </c>
      <c r="E469" s="2">
        <f>'[1]2025年已发货'!E:E</f>
        <v>30</v>
      </c>
      <c r="F469" s="4">
        <f>'[1]2025年已发货'!F:F</f>
        <v>45698</v>
      </c>
      <c r="G469" s="2" t="str">
        <f>'[1]2025年已发货'!G:G</f>
        <v>（五冶达州国道542项目-一工区桥梁一工段）四川省达州市四川省达州市达川区石桥镇武寨村</v>
      </c>
      <c r="H469" s="2" t="str">
        <f>'[1]2025年已发货'!H:H</f>
        <v>杨勇</v>
      </c>
      <c r="I469" s="2">
        <f>'[1]2025年已发货'!I:I</f>
        <v>18398563998</v>
      </c>
      <c r="J469" s="2" t="str">
        <f>_xlfn._xlws.FILTER(辅助信息!D:D,辅助信息!G:G=G469)</f>
        <v>五冶达州国道542项目</v>
      </c>
    </row>
    <row r="470" hidden="1" spans="1:10">
      <c r="A470" s="2" t="str">
        <f>'[1]2025年已发货'!A:A</f>
        <v>达钢</v>
      </c>
      <c r="B470" s="2" t="str">
        <f>'[1]2025年已发货'!B:B</f>
        <v>螺纹钢</v>
      </c>
      <c r="C470" s="2" t="str">
        <f>'[1]2025年已发货'!C:C</f>
        <v>HRB400E Φ20 9m</v>
      </c>
      <c r="D470" s="2" t="str">
        <f>'[1]2025年已发货'!D:D</f>
        <v>吨</v>
      </c>
      <c r="E470" s="2">
        <f>'[1]2025年已发货'!E:E</f>
        <v>33</v>
      </c>
      <c r="F470" s="4">
        <f>'[1]2025年已发货'!F:F</f>
        <v>45698</v>
      </c>
      <c r="G470" s="2" t="str">
        <f>'[1]2025年已发货'!G:G</f>
        <v>（五冶达州国道542项目-二工区巴河特大桥工段-4号墩）达州市达川区桥湾镇陈余村</v>
      </c>
      <c r="H470" s="2" t="str">
        <f>'[1]2025年已发货'!H:H</f>
        <v>谭福中</v>
      </c>
      <c r="I470" s="2">
        <f>'[1]2025年已发货'!I:I</f>
        <v>15828538619</v>
      </c>
      <c r="J470" s="2" t="str">
        <f>_xlfn._xlws.FILTER(辅助信息!D:D,辅助信息!G:G=G470)</f>
        <v>五冶达州国道542项目</v>
      </c>
    </row>
    <row r="471" hidden="1" spans="1:10">
      <c r="A471" s="2" t="str">
        <f>'[1]2025年已发货'!A:A</f>
        <v>达钢</v>
      </c>
      <c r="B471" s="2" t="str">
        <f>'[1]2025年已发货'!B:B</f>
        <v>螺纹钢</v>
      </c>
      <c r="C471" s="2" t="str">
        <f>'[1]2025年已发货'!C:C</f>
        <v>HRB400E Φ22 9m</v>
      </c>
      <c r="D471" s="2" t="str">
        <f>'[1]2025年已发货'!D:D</f>
        <v>吨</v>
      </c>
      <c r="E471" s="2">
        <f>'[1]2025年已发货'!E:E</f>
        <v>12</v>
      </c>
      <c r="F471" s="4">
        <f>'[1]2025年已发货'!F:F</f>
        <v>45698</v>
      </c>
      <c r="G471" s="2" t="str">
        <f>'[1]2025年已发货'!G:G</f>
        <v>（五冶达州国道542项目-二工区巴河特大桥工段-4号墩）达州市达川区桥湾镇陈余村</v>
      </c>
      <c r="H471" s="2" t="str">
        <f>'[1]2025年已发货'!H:H</f>
        <v>谭福中</v>
      </c>
      <c r="I471" s="2">
        <f>'[1]2025年已发货'!I:I</f>
        <v>15828538619</v>
      </c>
      <c r="J471" s="2" t="str">
        <f>_xlfn._xlws.FILTER(辅助信息!D:D,辅助信息!G:G=G471)</f>
        <v>五冶达州国道542项目</v>
      </c>
    </row>
    <row r="472" hidden="1" spans="1:10">
      <c r="A472" s="2" t="str">
        <f>'[1]2025年已发货'!A:A</f>
        <v>达钢</v>
      </c>
      <c r="B472" s="2" t="str">
        <f>'[1]2025年已发货'!B:B</f>
        <v>螺纹钢</v>
      </c>
      <c r="C472" s="2" t="str">
        <f>'[1]2025年已发货'!C:C</f>
        <v>HRB400E Φ25 9m</v>
      </c>
      <c r="D472" s="2" t="str">
        <f>'[1]2025年已发货'!D:D</f>
        <v>吨</v>
      </c>
      <c r="E472" s="2">
        <f>'[1]2025年已发货'!E:E</f>
        <v>3</v>
      </c>
      <c r="F472" s="4">
        <f>'[1]2025年已发货'!F:F</f>
        <v>45698</v>
      </c>
      <c r="G472" s="2" t="str">
        <f>'[1]2025年已发货'!G:G</f>
        <v>（五冶达州国道542项目-二工区巴河特大桥工段-4号墩）达州市达川区桥湾镇陈余村</v>
      </c>
      <c r="H472" s="2" t="str">
        <f>'[1]2025年已发货'!H:H</f>
        <v>谭福中</v>
      </c>
      <c r="I472" s="2">
        <f>'[1]2025年已发货'!I:I</f>
        <v>15828538619</v>
      </c>
      <c r="J472" s="2" t="str">
        <f>_xlfn._xlws.FILTER(辅助信息!D:D,辅助信息!G:G=G472)</f>
        <v>五冶达州国道542项目</v>
      </c>
    </row>
    <row r="473" hidden="1" spans="1:10">
      <c r="A473" s="2" t="str">
        <f>'[1]2025年已发货'!A:A</f>
        <v>德胜</v>
      </c>
      <c r="B473" s="2" t="str">
        <f>'[1]2025年已发货'!B:B</f>
        <v>螺纹钢</v>
      </c>
      <c r="C473" s="2" t="str">
        <f>'[1]2025年已发货'!C:C</f>
        <v>HRB500E Φ22 9m</v>
      </c>
      <c r="D473" s="2" t="str">
        <f>'[1]2025年已发货'!D:D</f>
        <v>吨</v>
      </c>
      <c r="E473" s="2">
        <f>'[1]2025年已发货'!E:E</f>
        <v>20</v>
      </c>
      <c r="F473" s="4">
        <f>'[1]2025年已发货'!F:F</f>
        <v>45698</v>
      </c>
      <c r="G473" s="2" t="str">
        <f>'[1]2025年已发货'!G:G</f>
        <v>（中核华兴-峨眉山项目）四川省乐山市峨眉山市双福镇梓橦庙红华五期中核华兴工地</v>
      </c>
      <c r="H473" s="2" t="str">
        <f>'[1]2025年已发货'!H:H</f>
        <v>李汉军</v>
      </c>
      <c r="I473" s="2" t="str">
        <f>'[1]2025年已发货'!I:I</f>
        <v>18691249091</v>
      </c>
      <c r="J473" s="2" vm="1" t="e">
        <f>_xlfn._xlws.FILTER(辅助信息!D:D,辅助信息!G:G=G473)</f>
        <v>#VALUE!</v>
      </c>
    </row>
    <row r="474" hidden="1" spans="1:10">
      <c r="A474" s="2" t="str">
        <f>'[1]2025年已发货'!A:A</f>
        <v>德胜</v>
      </c>
      <c r="B474" s="2" t="str">
        <f>'[1]2025年已发货'!B:B</f>
        <v>螺纹钢</v>
      </c>
      <c r="C474" s="2" t="str">
        <f>'[1]2025年已发货'!C:C</f>
        <v>HRB500E Φ16 9m</v>
      </c>
      <c r="D474" s="2" t="str">
        <f>'[1]2025年已发货'!D:D</f>
        <v>吨</v>
      </c>
      <c r="E474" s="2">
        <f>'[1]2025年已发货'!E:E</f>
        <v>15</v>
      </c>
      <c r="F474" s="4">
        <f>'[1]2025年已发货'!F:F</f>
        <v>45698</v>
      </c>
      <c r="G474" s="2" t="str">
        <f>'[1]2025年已发货'!G:G</f>
        <v>（中核华兴-峨眉山项目）四川省乐山市峨眉山市双福镇梓橦庙红华五期中核华兴工地</v>
      </c>
      <c r="H474" s="2" t="str">
        <f>'[1]2025年已发货'!H:H</f>
        <v>李汉军</v>
      </c>
      <c r="I474" s="2" t="str">
        <f>'[1]2025年已发货'!I:I</f>
        <v>18691249091</v>
      </c>
      <c r="J474" s="2" vm="1" t="e">
        <f>_xlfn._xlws.FILTER(辅助信息!D:D,辅助信息!G:G=G474)</f>
        <v>#VALUE!</v>
      </c>
    </row>
    <row r="475" hidden="1" spans="1:10">
      <c r="A475" s="2" t="str">
        <f>'[1]2025年已发货'!A:A</f>
        <v>达钢</v>
      </c>
      <c r="B475" s="2" t="str">
        <f>'[1]2025年已发货'!B:B</f>
        <v>盘螺</v>
      </c>
      <c r="C475" s="2" t="str">
        <f>'[1]2025年已发货'!C:C</f>
        <v>HRB400E Φ8</v>
      </c>
      <c r="D475" s="2" t="str">
        <f>'[1]2025年已发货'!D:D</f>
        <v>吨</v>
      </c>
      <c r="E475" s="2">
        <f>'[1]2025年已发货'!E:E</f>
        <v>3</v>
      </c>
      <c r="F475" s="4">
        <f>'[1]2025年已发货'!F:F</f>
        <v>45699</v>
      </c>
      <c r="G475" s="2" t="str">
        <f>'[1]2025年已发货'!G:G</f>
        <v>（五冶达州国道542项目-养护工区）四川省达州市达川区管村镇油房村</v>
      </c>
      <c r="H475" s="2" t="str">
        <f>'[1]2025年已发货'!H:H</f>
        <v>侯自强</v>
      </c>
      <c r="I475" s="2">
        <f>'[1]2025年已发货'!I:I</f>
        <v>13281725223</v>
      </c>
      <c r="J475" s="2" t="str">
        <f>_xlfn._xlws.FILTER(辅助信息!D:D,辅助信息!G:G=G475)</f>
        <v>五冶达州国道542项目</v>
      </c>
    </row>
    <row r="476" hidden="1" spans="1:10">
      <c r="A476" s="2" t="str">
        <f>'[1]2025年已发货'!A:A</f>
        <v>达钢</v>
      </c>
      <c r="B476" s="2" t="str">
        <f>'[1]2025年已发货'!B:B</f>
        <v>盘螺</v>
      </c>
      <c r="C476" s="2" t="str">
        <f>'[1]2025年已发货'!C:C</f>
        <v>HRB400E Φ10</v>
      </c>
      <c r="D476" s="2" t="str">
        <f>'[1]2025年已发货'!D:D</f>
        <v>吨</v>
      </c>
      <c r="E476" s="2">
        <f>'[1]2025年已发货'!E:E</f>
        <v>3</v>
      </c>
      <c r="F476" s="4">
        <f>'[1]2025年已发货'!F:F</f>
        <v>45699</v>
      </c>
      <c r="G476" s="2" t="str">
        <f>'[1]2025年已发货'!G:G</f>
        <v>（五冶达州国道542项目-养护工区）四川省达州市达川区管村镇油房村</v>
      </c>
      <c r="H476" s="2" t="str">
        <f>'[1]2025年已发货'!H:H</f>
        <v>侯自强</v>
      </c>
      <c r="I476" s="2">
        <f>'[1]2025年已发货'!I:I</f>
        <v>13281725223</v>
      </c>
      <c r="J476" s="2" t="str">
        <f>_xlfn._xlws.FILTER(辅助信息!D:D,辅助信息!G:G=G476)</f>
        <v>五冶达州国道542项目</v>
      </c>
    </row>
    <row r="477" hidden="1" spans="1:10">
      <c r="A477" s="2" t="str">
        <f>'[1]2025年已发货'!A:A</f>
        <v>达钢</v>
      </c>
      <c r="B477" s="2" t="str">
        <f>'[1]2025年已发货'!B:B</f>
        <v>螺纹钢</v>
      </c>
      <c r="C477" s="2" t="str">
        <f>'[1]2025年已发货'!C:C</f>
        <v>HRB400E Φ12 9m</v>
      </c>
      <c r="D477" s="2" t="str">
        <f>'[1]2025年已发货'!D:D</f>
        <v>吨</v>
      </c>
      <c r="E477" s="2">
        <f>'[1]2025年已发货'!E:E</f>
        <v>9</v>
      </c>
      <c r="F477" s="4">
        <f>'[1]2025年已发货'!F:F</f>
        <v>45699</v>
      </c>
      <c r="G477" s="2" t="str">
        <f>'[1]2025年已发货'!G:G</f>
        <v>（五冶达州国道542项目-养护工区）四川省达州市达川区管村镇油房村</v>
      </c>
      <c r="H477" s="2" t="str">
        <f>'[1]2025年已发货'!H:H</f>
        <v>侯自强</v>
      </c>
      <c r="I477" s="2">
        <f>'[1]2025年已发货'!I:I</f>
        <v>13281725223</v>
      </c>
      <c r="J477" s="2" t="str">
        <f>_xlfn._xlws.FILTER(辅助信息!D:D,辅助信息!G:G=G477)</f>
        <v>五冶达州国道542项目</v>
      </c>
    </row>
    <row r="478" hidden="1" spans="1:10">
      <c r="A478" s="2" t="str">
        <f>'[1]2025年已发货'!A:A</f>
        <v>达钢</v>
      </c>
      <c r="B478" s="2" t="str">
        <f>'[1]2025年已发货'!B:B</f>
        <v>螺纹钢</v>
      </c>
      <c r="C478" s="2" t="str">
        <f>'[1]2025年已发货'!C:C</f>
        <v>HRB400E Φ14 9m</v>
      </c>
      <c r="D478" s="2" t="str">
        <f>'[1]2025年已发货'!D:D</f>
        <v>吨</v>
      </c>
      <c r="E478" s="2">
        <f>'[1]2025年已发货'!E:E</f>
        <v>21</v>
      </c>
      <c r="F478" s="4">
        <f>'[1]2025年已发货'!F:F</f>
        <v>45699</v>
      </c>
      <c r="G478" s="2" t="str">
        <f>'[1]2025年已发货'!G:G</f>
        <v>（五冶达州国道542项目-养护工区）四川省达州市达川区管村镇油房村</v>
      </c>
      <c r="H478" s="2" t="str">
        <f>'[1]2025年已发货'!H:H</f>
        <v>侯自强</v>
      </c>
      <c r="I478" s="2">
        <f>'[1]2025年已发货'!I:I</f>
        <v>13281725223</v>
      </c>
      <c r="J478" s="2" t="str">
        <f>_xlfn._xlws.FILTER(辅助信息!D:D,辅助信息!G:G=G478)</f>
        <v>五冶达州国道542项目</v>
      </c>
    </row>
    <row r="479" hidden="1" spans="1:10">
      <c r="A479" s="2" t="str">
        <f>'[1]2025年已发货'!A:A</f>
        <v>达钢</v>
      </c>
      <c r="B479" s="2" t="str">
        <f>'[1]2025年已发货'!B:B</f>
        <v>螺纹钢</v>
      </c>
      <c r="C479" s="2" t="str">
        <f>'[1]2025年已发货'!C:C</f>
        <v>HRB400E Φ16 9m</v>
      </c>
      <c r="D479" s="2" t="str">
        <f>'[1]2025年已发货'!D:D</f>
        <v>吨</v>
      </c>
      <c r="E479" s="2">
        <f>'[1]2025年已发货'!E:E</f>
        <v>9</v>
      </c>
      <c r="F479" s="4">
        <f>'[1]2025年已发货'!F:F</f>
        <v>45699</v>
      </c>
      <c r="G479" s="2" t="str">
        <f>'[1]2025年已发货'!G:G</f>
        <v>（五冶达州国道542项目-养护工区）四川省达州市达川区管村镇油房村</v>
      </c>
      <c r="H479" s="2" t="str">
        <f>'[1]2025年已发货'!H:H</f>
        <v>侯自强</v>
      </c>
      <c r="I479" s="2">
        <f>'[1]2025年已发货'!I:I</f>
        <v>13281725223</v>
      </c>
      <c r="J479" s="2" t="str">
        <f>_xlfn._xlws.FILTER(辅助信息!D:D,辅助信息!G:G=G479)</f>
        <v>五冶达州国道542项目</v>
      </c>
    </row>
    <row r="480" hidden="1" spans="1:10">
      <c r="A480" s="2" t="str">
        <f>'[1]2025年已发货'!A:A</f>
        <v>达钢</v>
      </c>
      <c r="B480" s="2" t="str">
        <f>'[1]2025年已发货'!B:B</f>
        <v>螺纹钢</v>
      </c>
      <c r="C480" s="2" t="str">
        <f>'[1]2025年已发货'!C:C</f>
        <v>HRB400E Φ18 9m</v>
      </c>
      <c r="D480" s="2" t="str">
        <f>'[1]2025年已发货'!D:D</f>
        <v>吨</v>
      </c>
      <c r="E480" s="2">
        <f>'[1]2025年已发货'!E:E</f>
        <v>3</v>
      </c>
      <c r="F480" s="4">
        <f>'[1]2025年已发货'!F:F</f>
        <v>45699</v>
      </c>
      <c r="G480" s="2" t="str">
        <f>'[1]2025年已发货'!G:G</f>
        <v>（五冶达州国道542项目-养护工区）四川省达州市达川区管村镇油房村</v>
      </c>
      <c r="H480" s="2" t="str">
        <f>'[1]2025年已发货'!H:H</f>
        <v>侯自强</v>
      </c>
      <c r="I480" s="2">
        <f>'[1]2025年已发货'!I:I</f>
        <v>13281725223</v>
      </c>
      <c r="J480" s="2" t="str">
        <f>_xlfn._xlws.FILTER(辅助信息!D:D,辅助信息!G:G=G480)</f>
        <v>五冶达州国道542项目</v>
      </c>
    </row>
    <row r="481" hidden="1" spans="1:10">
      <c r="A481" s="2" t="str">
        <f>'[1]2025年已发货'!A:A</f>
        <v>达钢</v>
      </c>
      <c r="B481" s="2" t="str">
        <f>'[1]2025年已发货'!B:B</f>
        <v>螺纹钢</v>
      </c>
      <c r="C481" s="2" t="str">
        <f>'[1]2025年已发货'!C:C</f>
        <v>HRB400E Φ20 9m</v>
      </c>
      <c r="D481" s="2" t="str">
        <f>'[1]2025年已发货'!D:D</f>
        <v>吨</v>
      </c>
      <c r="E481" s="2">
        <f>'[1]2025年已发货'!E:E</f>
        <v>25</v>
      </c>
      <c r="F481" s="4">
        <f>'[1]2025年已发货'!F:F</f>
        <v>45699</v>
      </c>
      <c r="G481" s="2" t="str">
        <f>'[1]2025年已发货'!G:G</f>
        <v>（五冶达州国道542项目-养护工区）四川省达州市达川区管村镇油房村</v>
      </c>
      <c r="H481" s="2" t="str">
        <f>'[1]2025年已发货'!H:H</f>
        <v>侯自强</v>
      </c>
      <c r="I481" s="2">
        <f>'[1]2025年已发货'!I:I</f>
        <v>13281725223</v>
      </c>
      <c r="J481" s="2" t="str">
        <f>_xlfn._xlws.FILTER(辅助信息!D:D,辅助信息!G:G=G481)</f>
        <v>五冶达州国道542项目</v>
      </c>
    </row>
    <row r="482" hidden="1" spans="1:10">
      <c r="A482" s="2" t="str">
        <f>'[1]2025年已发货'!A:A</f>
        <v>达钢</v>
      </c>
      <c r="B482" s="2" t="str">
        <f>'[1]2025年已发货'!B:B</f>
        <v>螺纹钢</v>
      </c>
      <c r="C482" s="2" t="str">
        <f>'[1]2025年已发货'!C:C</f>
        <v>HRB400E Φ25 9m</v>
      </c>
      <c r="D482" s="2" t="str">
        <f>'[1]2025年已发货'!D:D</f>
        <v>吨</v>
      </c>
      <c r="E482" s="2">
        <f>'[1]2025年已发货'!E:E</f>
        <v>90</v>
      </c>
      <c r="F482" s="4">
        <f>'[1]2025年已发货'!F:F</f>
        <v>45699</v>
      </c>
      <c r="G482" s="2" t="str">
        <f>'[1]2025年已发货'!G:G</f>
        <v>（五冶达州国道542项目-养护工区）四川省达州市达川区管村镇油房村</v>
      </c>
      <c r="H482" s="2" t="str">
        <f>'[1]2025年已发货'!H:H</f>
        <v>侯自强</v>
      </c>
      <c r="I482" s="2">
        <f>'[1]2025年已发货'!I:I</f>
        <v>13281725223</v>
      </c>
      <c r="J482" s="2" t="str">
        <f>_xlfn._xlws.FILTER(辅助信息!D:D,辅助信息!G:G=G482)</f>
        <v>五冶达州国道542项目</v>
      </c>
    </row>
    <row r="483" hidden="1" spans="1:10">
      <c r="A483" s="2" t="str">
        <f>'[1]2025年已发货'!A:A</f>
        <v>成实</v>
      </c>
      <c r="B483" s="2" t="str">
        <f>'[1]2025年已发货'!B:B</f>
        <v>高线</v>
      </c>
      <c r="C483" s="2" t="str">
        <f>'[1]2025年已发货'!C:C</f>
        <v>HPB300 Φ10</v>
      </c>
      <c r="D483" s="2" t="str">
        <f>'[1]2025年已发货'!D:D</f>
        <v>吨</v>
      </c>
      <c r="E483" s="2">
        <f>'[1]2025年已发货'!E:E</f>
        <v>35</v>
      </c>
      <c r="F483" s="4">
        <f>'[1]2025年已发货'!F:F</f>
        <v>45699</v>
      </c>
      <c r="G483" s="2" t="str">
        <f>'[1]2025年已发货'!G:G</f>
        <v>（自永2标九局西南分公司钢筋棚）四川省自贡市富顺县骑龙镇大湾村</v>
      </c>
      <c r="H483" s="2" t="str">
        <f>'[1]2025年已发货'!H:H</f>
        <v>李智罡</v>
      </c>
      <c r="I483" s="2">
        <f>'[1]2025年已发货'!I:I</f>
        <v>15210015693</v>
      </c>
      <c r="J483" s="2" vm="1" t="e">
        <f>_xlfn._xlws.FILTER(辅助信息!D:D,辅助信息!G:G=G483)</f>
        <v>#VALUE!</v>
      </c>
    </row>
    <row r="484" hidden="1" spans="1:10">
      <c r="A484" s="2" t="str">
        <f>'[1]2025年已发货'!A:A</f>
        <v>润耀</v>
      </c>
      <c r="B484" s="2" t="str">
        <f>'[1]2025年已发货'!B:B</f>
        <v>螺纹钢</v>
      </c>
      <c r="C484" s="2" t="str">
        <f>'[1]2025年已发货'!C:C</f>
        <v>HRB400EΦ25×9米</v>
      </c>
      <c r="D484" s="2" t="str">
        <f>'[1]2025年已发货'!D:D</f>
        <v>吨</v>
      </c>
      <c r="E484" s="2">
        <f>'[1]2025年已发货'!E:E</f>
        <v>35</v>
      </c>
      <c r="F484" s="4">
        <f>'[1]2025年已发货'!F:F</f>
        <v>45699</v>
      </c>
      <c r="G484" s="2" t="str">
        <f>'[1]2025年已发货'!G:G</f>
        <v>（自永2标九局西南分公司钢筋棚）四川省自贡市富顺县骑龙镇大湾村</v>
      </c>
      <c r="H484" s="2" t="str">
        <f>'[1]2025年已发货'!H:H</f>
        <v>李智罡</v>
      </c>
      <c r="I484" s="2">
        <f>'[1]2025年已发货'!I:I</f>
        <v>15210015693</v>
      </c>
      <c r="J484" s="2" vm="1" t="e">
        <f>_xlfn._xlws.FILTER(辅助信息!D:D,辅助信息!G:G=G484)</f>
        <v>#VALUE!</v>
      </c>
    </row>
    <row r="485" hidden="1" spans="1:10">
      <c r="A485" s="2" t="str">
        <f>'[1]2025年已发货'!A:A</f>
        <v>陕钢</v>
      </c>
      <c r="B485" s="2" t="str">
        <f>'[1]2025年已发货'!B:B</f>
        <v>盘螺</v>
      </c>
      <c r="C485" s="2" t="str">
        <f>'[1]2025年已发货'!C:C</f>
        <v>HRB400EΦ10</v>
      </c>
      <c r="D485" s="2" t="str">
        <f>'[1]2025年已发货'!D:D</f>
        <v>吨</v>
      </c>
      <c r="E485" s="2">
        <f>'[1]2025年已发货'!E:E</f>
        <v>8</v>
      </c>
      <c r="F485" s="4">
        <f>'[1]2025年已发货'!F:F</f>
        <v>45700</v>
      </c>
      <c r="G485" s="2" t="str">
        <f>'[1]2025年已发货'!G:G</f>
        <v>（中核中原-甘肃康略高速KLTJ1标项目）甘肃省陇南市康县长坝镇蒲家坝</v>
      </c>
      <c r="H485" s="2" t="str">
        <f>'[1]2025年已发货'!H:H</f>
        <v>穆星</v>
      </c>
      <c r="I485" s="2" t="str">
        <f>'[1]2025年已发货'!I:I</f>
        <v>18539951326/
15109310092</v>
      </c>
      <c r="J485" s="2" vm="1" t="e">
        <f>_xlfn._xlws.FILTER(辅助信息!D:D,辅助信息!G:G=G485)</f>
        <v>#VALUE!</v>
      </c>
    </row>
    <row r="486" hidden="1" spans="1:10">
      <c r="A486" s="2" t="str">
        <f>'[1]2025年已发货'!A:A</f>
        <v>陕钢</v>
      </c>
      <c r="B486" s="2" t="str">
        <f>'[1]2025年已发货'!B:B</f>
        <v>螺纹钢</v>
      </c>
      <c r="C486" s="2" t="str">
        <f>'[1]2025年已发货'!C:C</f>
        <v>HRB400EФ16*12m</v>
      </c>
      <c r="D486" s="2" t="str">
        <f>'[1]2025年已发货'!D:D</f>
        <v>吨</v>
      </c>
      <c r="E486" s="2">
        <f>'[1]2025年已发货'!E:E</f>
        <v>15</v>
      </c>
      <c r="F486" s="4">
        <f>'[1]2025年已发货'!F:F</f>
        <v>45700</v>
      </c>
      <c r="G486" s="2" t="str">
        <f>'[1]2025年已发货'!G:G</f>
        <v>（中核中原-甘肃康略高速KLTJ1标项目）甘肃省陇南市康县长坝镇蒲家坝</v>
      </c>
      <c r="H486" s="2" t="str">
        <f>'[1]2025年已发货'!H:H</f>
        <v>穆星</v>
      </c>
      <c r="I486" s="2" t="str">
        <f>'[1]2025年已发货'!I:I</f>
        <v>18539951326/
15109310092</v>
      </c>
      <c r="J486" s="2" vm="1" t="e">
        <f>_xlfn._xlws.FILTER(辅助信息!D:D,辅助信息!G:G=G486)</f>
        <v>#VALUE!</v>
      </c>
    </row>
    <row r="487" hidden="1" spans="1:10">
      <c r="A487" s="2" t="str">
        <f>'[1]2025年已发货'!A:A</f>
        <v>陕钢</v>
      </c>
      <c r="B487" s="2" t="str">
        <f>'[1]2025年已发货'!B:B</f>
        <v>螺纹钢</v>
      </c>
      <c r="C487" s="2" t="str">
        <f>'[1]2025年已发货'!C:C</f>
        <v>HRB400EФ22*12m</v>
      </c>
      <c r="D487" s="2" t="str">
        <f>'[1]2025年已发货'!D:D</f>
        <v>吨</v>
      </c>
      <c r="E487" s="2">
        <f>'[1]2025年已发货'!E:E</f>
        <v>23.5</v>
      </c>
      <c r="F487" s="4">
        <f>'[1]2025年已发货'!F:F</f>
        <v>45700</v>
      </c>
      <c r="G487" s="2" t="str">
        <f>'[1]2025年已发货'!G:G</f>
        <v>（中核中原-甘肃康略高速KLTJ1标项目）甘肃省陇南市康县长坝镇蒲家坝</v>
      </c>
      <c r="H487" s="2" t="str">
        <f>'[1]2025年已发货'!H:H</f>
        <v>穆星</v>
      </c>
      <c r="I487" s="2" t="str">
        <f>'[1]2025年已发货'!I:I</f>
        <v>18539951326/
15109310092</v>
      </c>
      <c r="J487" s="2" vm="1" t="e">
        <f>_xlfn._xlws.FILTER(辅助信息!D:D,辅助信息!G:G=G487)</f>
        <v>#VALUE!</v>
      </c>
    </row>
    <row r="488" hidden="1" spans="1:10">
      <c r="A488" s="2" t="str">
        <f>'[1]2025年已发货'!A:A</f>
        <v>陕钢</v>
      </c>
      <c r="B488" s="2" t="str">
        <f>'[1]2025年已发货'!B:B</f>
        <v>螺纹钢</v>
      </c>
      <c r="C488" s="2" t="str">
        <f>'[1]2025年已发货'!C:C</f>
        <v>HRB400EФ25*12m</v>
      </c>
      <c r="D488" s="2" t="str">
        <f>'[1]2025年已发货'!D:D</f>
        <v>吨</v>
      </c>
      <c r="E488" s="2">
        <f>'[1]2025年已发货'!E:E</f>
        <v>23.5</v>
      </c>
      <c r="F488" s="4">
        <f>'[1]2025年已发货'!F:F</f>
        <v>45700</v>
      </c>
      <c r="G488" s="2" t="str">
        <f>'[1]2025年已发货'!G:G</f>
        <v>（中核中原-甘肃康略高速KLTJ1标项目）甘肃省陇南市康县长坝镇蒲家坝</v>
      </c>
      <c r="H488" s="2" t="str">
        <f>'[1]2025年已发货'!H:H</f>
        <v>穆星</v>
      </c>
      <c r="I488" s="2" t="str">
        <f>'[1]2025年已发货'!I:I</f>
        <v>18539951326/
15109310092</v>
      </c>
      <c r="J488" s="2" vm="1" t="e">
        <f>_xlfn._xlws.FILTER(辅助信息!D:D,辅助信息!G:G=G488)</f>
        <v>#VALUE!</v>
      </c>
    </row>
    <row r="489" hidden="1" spans="1:10">
      <c r="A489" s="2" t="str">
        <f>'[1]2025年已发货'!A:A</f>
        <v>润耀</v>
      </c>
      <c r="B489" s="2" t="str">
        <f>'[1]2025年已发货'!B:B</f>
        <v>盘螺</v>
      </c>
      <c r="C489" s="2" t="str">
        <f>'[1]2025年已发货'!C:C</f>
        <v>HRB400E Φ8</v>
      </c>
      <c r="D489" s="2" t="str">
        <f>'[1]2025年已发货'!D:D</f>
        <v>吨</v>
      </c>
      <c r="E489" s="2">
        <f>'[1]2025年已发货'!E:E</f>
        <v>5</v>
      </c>
      <c r="F489" s="4">
        <f>'[1]2025年已发货'!F:F</f>
        <v>45700</v>
      </c>
      <c r="G489" s="2" t="str">
        <f>'[1]2025年已发货'!G:G</f>
        <v>（五冶钢构宜宾高县月江镇建设项目）  四川省宜宾市高县月江镇刚记超市斜对面(还阳组团沪碳二期项目)</v>
      </c>
      <c r="H489" s="2" t="str">
        <f>'[1]2025年已发货'!H:H</f>
        <v>张朝亮</v>
      </c>
      <c r="I489" s="2">
        <f>'[1]2025年已发货'!I:I</f>
        <v>15228205853</v>
      </c>
      <c r="J489" s="2" t="str">
        <f>_xlfn._xlws.FILTER(辅助信息!D:D,辅助信息!G:G=G489)</f>
        <v>五冶钢构-宜宾市南溪区高县月江镇建设项目</v>
      </c>
    </row>
    <row r="490" hidden="1" spans="1:10">
      <c r="A490" s="2" t="str">
        <f>'[1]2025年已发货'!A:A</f>
        <v>润耀</v>
      </c>
      <c r="B490" s="2" t="str">
        <f>'[1]2025年已发货'!B:B</f>
        <v>盘螺</v>
      </c>
      <c r="C490" s="2" t="str">
        <f>'[1]2025年已发货'!C:C</f>
        <v>HRB400E Φ10</v>
      </c>
      <c r="D490" s="2" t="str">
        <f>'[1]2025年已发货'!D:D</f>
        <v>吨</v>
      </c>
      <c r="E490" s="2">
        <f>'[1]2025年已发货'!E:E</f>
        <v>18</v>
      </c>
      <c r="F490" s="4">
        <f>'[1]2025年已发货'!F:F</f>
        <v>45700</v>
      </c>
      <c r="G490" s="2" t="str">
        <f>'[1]2025年已发货'!G:G</f>
        <v>（五冶钢构宜宾高县月江镇建设项目）  四川省宜宾市高县月江镇刚记超市斜对面(还阳组团沪碳二期项目)</v>
      </c>
      <c r="H490" s="2" t="str">
        <f>'[1]2025年已发货'!H:H</f>
        <v>张朝亮</v>
      </c>
      <c r="I490" s="2">
        <f>'[1]2025年已发货'!I:I</f>
        <v>15228205853</v>
      </c>
      <c r="J490" s="2" t="str">
        <f>_xlfn._xlws.FILTER(辅助信息!D:D,辅助信息!G:G=G490)</f>
        <v>五冶钢构-宜宾市南溪区高县月江镇建设项目</v>
      </c>
    </row>
    <row r="491" hidden="1" spans="1:10">
      <c r="A491" s="2" t="str">
        <f>'[1]2025年已发货'!A:A</f>
        <v>润耀</v>
      </c>
      <c r="B491" s="2" t="str">
        <f>'[1]2025年已发货'!B:B</f>
        <v>螺纹钢</v>
      </c>
      <c r="C491" s="2" t="str">
        <f>'[1]2025年已发货'!C:C</f>
        <v>HRB400E Φ12 9m</v>
      </c>
      <c r="D491" s="2" t="str">
        <f>'[1]2025年已发货'!D:D</f>
        <v>吨</v>
      </c>
      <c r="E491" s="2">
        <f>'[1]2025年已发货'!E:E</f>
        <v>15</v>
      </c>
      <c r="F491" s="4">
        <f>'[1]2025年已发货'!F:F</f>
        <v>45700</v>
      </c>
      <c r="G491" s="2" t="str">
        <f>'[1]2025年已发货'!G:G</f>
        <v>（五冶钢构宜宾高县月江镇建设项目）  四川省宜宾市高县月江镇刚记超市斜对面(还阳组团沪碳二期项目)</v>
      </c>
      <c r="H491" s="2" t="str">
        <f>'[1]2025年已发货'!H:H</f>
        <v>张朝亮</v>
      </c>
      <c r="I491" s="2">
        <f>'[1]2025年已发货'!I:I</f>
        <v>15228205853</v>
      </c>
      <c r="J491" s="2" t="str">
        <f>_xlfn._xlws.FILTER(辅助信息!D:D,辅助信息!G:G=G491)</f>
        <v>五冶钢构-宜宾市南溪区高县月江镇建设项目</v>
      </c>
    </row>
    <row r="492" hidden="1" spans="1:10">
      <c r="A492" s="2" t="str">
        <f>'[1]2025年已发货'!A:A</f>
        <v>润耀</v>
      </c>
      <c r="B492" s="2" t="str">
        <f>'[1]2025年已发货'!B:B</f>
        <v>螺纹钢</v>
      </c>
      <c r="C492" s="2" t="str">
        <f>'[1]2025年已发货'!C:C</f>
        <v>HRB400E Φ14 9m</v>
      </c>
      <c r="D492" s="2" t="str">
        <f>'[1]2025年已发货'!D:D</f>
        <v>吨</v>
      </c>
      <c r="E492" s="2">
        <f>'[1]2025年已发货'!E:E</f>
        <v>5</v>
      </c>
      <c r="F492" s="4">
        <f>'[1]2025年已发货'!F:F</f>
        <v>45700</v>
      </c>
      <c r="G492" s="2" t="str">
        <f>'[1]2025年已发货'!G:G</f>
        <v>（五冶钢构宜宾高县月江镇建设项目）  四川省宜宾市高县月江镇刚记超市斜对面(还阳组团沪碳二期项目)</v>
      </c>
      <c r="H492" s="2" t="str">
        <f>'[1]2025年已发货'!H:H</f>
        <v>张朝亮</v>
      </c>
      <c r="I492" s="2">
        <f>'[1]2025年已发货'!I:I</f>
        <v>15228205853</v>
      </c>
      <c r="J492" s="2" t="str">
        <f>_xlfn._xlws.FILTER(辅助信息!D:D,辅助信息!G:G=G492)</f>
        <v>五冶钢构-宜宾市南溪区高县月江镇建设项目</v>
      </c>
    </row>
    <row r="493" hidden="1" spans="1:10">
      <c r="A493" s="2" t="str">
        <f>'[1]2025年已发货'!A:A</f>
        <v>润耀</v>
      </c>
      <c r="B493" s="2" t="str">
        <f>'[1]2025年已发货'!B:B</f>
        <v>螺纹钢</v>
      </c>
      <c r="C493" s="2" t="str">
        <f>'[1]2025年已发货'!C:C</f>
        <v>HRB400E Φ16 9m</v>
      </c>
      <c r="D493" s="2" t="str">
        <f>'[1]2025年已发货'!D:D</f>
        <v>吨</v>
      </c>
      <c r="E493" s="2">
        <f>'[1]2025年已发货'!E:E</f>
        <v>12</v>
      </c>
      <c r="F493" s="4">
        <f>'[1]2025年已发货'!F:F</f>
        <v>45700</v>
      </c>
      <c r="G493" s="2" t="str">
        <f>'[1]2025年已发货'!G:G</f>
        <v>（五冶钢构宜宾高县月江镇建设项目）  四川省宜宾市高县月江镇刚记超市斜对面(还阳组团沪碳二期项目)</v>
      </c>
      <c r="H493" s="2" t="str">
        <f>'[1]2025年已发货'!H:H</f>
        <v>张朝亮</v>
      </c>
      <c r="I493" s="2">
        <f>'[1]2025年已发货'!I:I</f>
        <v>15228205853</v>
      </c>
      <c r="J493" s="2" t="str">
        <f>_xlfn._xlws.FILTER(辅助信息!D:D,辅助信息!G:G=G493)</f>
        <v>五冶钢构-宜宾市南溪区高县月江镇建设项目</v>
      </c>
    </row>
    <row r="494" hidden="1" spans="1:10">
      <c r="A494" s="2" t="str">
        <f>'[1]2025年已发货'!A:A</f>
        <v>润耀</v>
      </c>
      <c r="B494" s="2" t="str">
        <f>'[1]2025年已发货'!B:B</f>
        <v>螺纹钢</v>
      </c>
      <c r="C494" s="2" t="str">
        <f>'[1]2025年已发货'!C:C</f>
        <v>HRB400E Φ20 9m</v>
      </c>
      <c r="D494" s="2" t="str">
        <f>'[1]2025年已发货'!D:D</f>
        <v>吨</v>
      </c>
      <c r="E494" s="2">
        <f>'[1]2025年已发货'!E:E</f>
        <v>5</v>
      </c>
      <c r="F494" s="4">
        <f>'[1]2025年已发货'!F:F</f>
        <v>45700</v>
      </c>
      <c r="G494" s="2" t="str">
        <f>'[1]2025年已发货'!G:G</f>
        <v>（五冶钢构宜宾高县月江镇建设项目）  四川省宜宾市高县月江镇刚记超市斜对面(还阳组团沪碳二期项目)</v>
      </c>
      <c r="H494" s="2" t="str">
        <f>'[1]2025年已发货'!H:H</f>
        <v>张朝亮</v>
      </c>
      <c r="I494" s="2">
        <f>'[1]2025年已发货'!I:I</f>
        <v>15228205853</v>
      </c>
      <c r="J494" s="2" t="str">
        <f>_xlfn._xlws.FILTER(辅助信息!D:D,辅助信息!G:G=G494)</f>
        <v>五冶钢构-宜宾市南溪区高县月江镇建设项目</v>
      </c>
    </row>
    <row r="495" hidden="1" spans="1:10">
      <c r="A495" s="2" t="str">
        <f>'[1]2025年已发货'!A:A</f>
        <v>润耀</v>
      </c>
      <c r="B495" s="2" t="str">
        <f>'[1]2025年已发货'!B:B</f>
        <v>螺纹钢</v>
      </c>
      <c r="C495" s="2" t="str">
        <f>'[1]2025年已发货'!C:C</f>
        <v>HRB400E Φ22 9m</v>
      </c>
      <c r="D495" s="2" t="str">
        <f>'[1]2025年已发货'!D:D</f>
        <v>吨</v>
      </c>
      <c r="E495" s="2">
        <f>'[1]2025年已发货'!E:E</f>
        <v>5</v>
      </c>
      <c r="F495" s="4">
        <f>'[1]2025年已发货'!F:F</f>
        <v>45700</v>
      </c>
      <c r="G495" s="2" t="str">
        <f>'[1]2025年已发货'!G:G</f>
        <v>（五冶钢构宜宾高县月江镇建设项目）  四川省宜宾市高县月江镇刚记超市斜对面(还阳组团沪碳二期项目)</v>
      </c>
      <c r="H495" s="2" t="str">
        <f>'[1]2025年已发货'!H:H</f>
        <v>张朝亮</v>
      </c>
      <c r="I495" s="2">
        <f>'[1]2025年已发货'!I:I</f>
        <v>15228205853</v>
      </c>
      <c r="J495" s="2" t="str">
        <f>_xlfn._xlws.FILTER(辅助信息!D:D,辅助信息!G:G=G495)</f>
        <v>五冶钢构-宜宾市南溪区高县月江镇建设项目</v>
      </c>
    </row>
    <row r="496" hidden="1" spans="1:10">
      <c r="A496" s="2" t="str">
        <f>'[1]2025年已发货'!A:A</f>
        <v>润耀</v>
      </c>
      <c r="B496" s="2" t="str">
        <f>'[1]2025年已发货'!B:B</f>
        <v>螺纹钢</v>
      </c>
      <c r="C496" s="2" t="str">
        <f>'[1]2025年已发货'!C:C</f>
        <v>HRB400E Φ25 9m</v>
      </c>
      <c r="D496" s="2" t="str">
        <f>'[1]2025年已发货'!D:D</f>
        <v>吨</v>
      </c>
      <c r="E496" s="2">
        <f>'[1]2025年已发货'!E:E</f>
        <v>5</v>
      </c>
      <c r="F496" s="4">
        <f>'[1]2025年已发货'!F:F</f>
        <v>45700</v>
      </c>
      <c r="G496" s="2" t="str">
        <f>'[1]2025年已发货'!G:G</f>
        <v>（五冶钢构宜宾高县月江镇建设项目）  四川省宜宾市高县月江镇刚记超市斜对面(还阳组团沪碳二期项目)</v>
      </c>
      <c r="H496" s="2" t="str">
        <f>'[1]2025年已发货'!H:H</f>
        <v>张朝亮</v>
      </c>
      <c r="I496" s="2">
        <f>'[1]2025年已发货'!I:I</f>
        <v>15228205853</v>
      </c>
      <c r="J496" s="2" t="str">
        <f>_xlfn._xlws.FILTER(辅助信息!D:D,辅助信息!G:G=G496)</f>
        <v>五冶钢构-宜宾市南溪区高县月江镇建设项目</v>
      </c>
    </row>
    <row r="497" hidden="1" spans="1:10">
      <c r="A497" s="2" t="str">
        <f>'[1]2025年已发货'!A:A</f>
        <v>达钢</v>
      </c>
      <c r="B497" s="2" t="str">
        <f>'[1]2025年已发货'!B:B</f>
        <v>盘螺</v>
      </c>
      <c r="C497" s="2" t="str">
        <f>'[1]2025年已发货'!C:C</f>
        <v>HRB400E Φ10</v>
      </c>
      <c r="D497" s="2" t="str">
        <f>'[1]2025年已发货'!D:D</f>
        <v>吨</v>
      </c>
      <c r="E497" s="2">
        <f>'[1]2025年已发货'!E:E</f>
        <v>20</v>
      </c>
      <c r="F497" s="4">
        <f>'[1]2025年已发货'!F:F</f>
        <v>45700</v>
      </c>
      <c r="G497" s="2" t="str">
        <f>'[1]2025年已发货'!G:G</f>
        <v>(五冶钢构医学科学产业园建设项目房建三部-一标（7-1）)四川省南充市顺庆区搬罾街道学府大道二段</v>
      </c>
      <c r="H497" s="2" t="str">
        <f>'[1]2025年已发货'!H:H</f>
        <v>郑林</v>
      </c>
      <c r="I497" s="2">
        <f>'[1]2025年已发货'!I:I</f>
        <v>18349955455</v>
      </c>
      <c r="J497" s="2" t="str">
        <f>_xlfn._xlws.FILTER(辅助信息!D:D,辅助信息!G:G=G497)</f>
        <v>五冶钢构南充医学科学产业园建设项目</v>
      </c>
    </row>
    <row r="498" hidden="1" spans="1:10">
      <c r="A498" s="2" t="str">
        <f>'[1]2025年已发货'!A:A</f>
        <v>达钢</v>
      </c>
      <c r="B498" s="2" t="str">
        <f>'[1]2025年已发货'!B:B</f>
        <v>盘螺</v>
      </c>
      <c r="C498" s="2" t="str">
        <f>'[1]2025年已发货'!C:C</f>
        <v>HRB400E Φ12</v>
      </c>
      <c r="D498" s="2" t="str">
        <f>'[1]2025年已发货'!D:D</f>
        <v>吨</v>
      </c>
      <c r="E498" s="2">
        <f>'[1]2025年已发货'!E:E</f>
        <v>15</v>
      </c>
      <c r="F498" s="4">
        <f>'[1]2025年已发货'!F:F</f>
        <v>45700</v>
      </c>
      <c r="G498" s="2" t="str">
        <f>'[1]2025年已发货'!G:G</f>
        <v>(五冶钢构医学科学产业园建设项目房建三部-一标（7-1）)四川省南充市顺庆区搬罾街道学府大道二段</v>
      </c>
      <c r="H498" s="2" t="str">
        <f>'[1]2025年已发货'!H:H</f>
        <v>郑林</v>
      </c>
      <c r="I498" s="2">
        <f>'[1]2025年已发货'!I:I</f>
        <v>18349955455</v>
      </c>
      <c r="J498" s="2" t="str">
        <f>_xlfn._xlws.FILTER(辅助信息!D:D,辅助信息!G:G=G498)</f>
        <v>五冶钢构南充医学科学产业园建设项目</v>
      </c>
    </row>
    <row r="499" hidden="1" spans="1:10">
      <c r="A499" s="2" t="str">
        <f>'[1]2025年已发货'!A:A</f>
        <v>达钢</v>
      </c>
      <c r="B499" s="2" t="str">
        <f>'[1]2025年已发货'!B:B</f>
        <v>螺纹钢</v>
      </c>
      <c r="C499" s="2" t="str">
        <f>'[1]2025年已发货'!C:C</f>
        <v>HRB500E Φ25</v>
      </c>
      <c r="D499" s="2" t="str">
        <f>'[1]2025年已发货'!D:D</f>
        <v>吨</v>
      </c>
      <c r="E499" s="2">
        <f>'[1]2025年已发货'!E:E</f>
        <v>35</v>
      </c>
      <c r="F499" s="4">
        <f>'[1]2025年已发货'!F:F</f>
        <v>45700</v>
      </c>
      <c r="G499" s="2" t="str">
        <f>'[1]2025年已发货'!G:G</f>
        <v>(五冶钢构医学科学产业园建设项目房建三部-一标（7-1）)四川省南充市顺庆区搬罾街道学府大道二段</v>
      </c>
      <c r="H499" s="2" t="str">
        <f>'[1]2025年已发货'!H:H</f>
        <v>郑林</v>
      </c>
      <c r="I499" s="2">
        <f>'[1]2025年已发货'!I:I</f>
        <v>18349955455</v>
      </c>
      <c r="J499" s="2" t="str">
        <f>_xlfn._xlws.FILTER(辅助信息!D:D,辅助信息!G:G=G499)</f>
        <v>五冶钢构南充医学科学产业园建设项目</v>
      </c>
    </row>
    <row r="500" hidden="1" spans="1:10">
      <c r="A500" s="2" t="str">
        <f>'[1]2025年已发货'!A:A</f>
        <v>达钢</v>
      </c>
      <c r="B500" s="2" t="str">
        <f>'[1]2025年已发货'!B:B</f>
        <v>盘螺</v>
      </c>
      <c r="C500" s="2" t="str">
        <f>'[1]2025年已发货'!C:C</f>
        <v>HRB400E Φ8</v>
      </c>
      <c r="D500" s="2" t="str">
        <f>'[1]2025年已发货'!D:D</f>
        <v>吨</v>
      </c>
      <c r="E500" s="2">
        <f>'[1]2025年已发货'!E:E</f>
        <v>45</v>
      </c>
      <c r="F500" s="4">
        <f>'[1]2025年已发货'!F:F</f>
        <v>45701</v>
      </c>
      <c r="G500" s="2" t="str">
        <f>'[1]2025年已发货'!G:G</f>
        <v>(五冶钢构医学科学产业园建设项目房建三部-一标（7-1）)四川省南充市顺庆区搬罾街道学府大道二段</v>
      </c>
      <c r="H500" s="2" t="str">
        <f>'[1]2025年已发货'!H:H</f>
        <v>郑林</v>
      </c>
      <c r="I500" s="2">
        <f>'[1]2025年已发货'!I:I</f>
        <v>18349955455</v>
      </c>
      <c r="J500" s="2" t="str">
        <f>_xlfn._xlws.FILTER(辅助信息!D:D,辅助信息!G:G=G500)</f>
        <v>五冶钢构南充医学科学产业园建设项目</v>
      </c>
    </row>
    <row r="501" hidden="1" spans="1:10">
      <c r="A501" s="2" t="str">
        <f>'[1]2025年已发货'!A:A</f>
        <v>达钢</v>
      </c>
      <c r="B501" s="2" t="str">
        <f>'[1]2025年已发货'!B:B</f>
        <v>盘螺</v>
      </c>
      <c r="C501" s="2" t="str">
        <f>'[1]2025年已发货'!C:C</f>
        <v>HRB400E Φ10</v>
      </c>
      <c r="D501" s="2" t="str">
        <f>'[1]2025年已发货'!D:D</f>
        <v>吨</v>
      </c>
      <c r="E501" s="2">
        <f>'[1]2025年已发货'!E:E</f>
        <v>7</v>
      </c>
      <c r="F501" s="4">
        <f>'[1]2025年已发货'!F:F</f>
        <v>45701</v>
      </c>
      <c r="G501" s="2" t="str">
        <f>'[1]2025年已发货'!G:G</f>
        <v>(五冶钢构医学科学产业园建设项目房建三部-一标（7-1）)四川省南充市顺庆区搬罾街道学府大道二段</v>
      </c>
      <c r="H501" s="2" t="str">
        <f>'[1]2025年已发货'!H:H</f>
        <v>郑林</v>
      </c>
      <c r="I501" s="2">
        <f>'[1]2025年已发货'!I:I</f>
        <v>18349955455</v>
      </c>
      <c r="J501" s="2" t="str">
        <f>_xlfn._xlws.FILTER(辅助信息!D:D,辅助信息!G:G=G501)</f>
        <v>五冶钢构南充医学科学产业园建设项目</v>
      </c>
    </row>
    <row r="502" hidden="1" spans="1:10">
      <c r="A502" s="2" t="str">
        <f>'[1]2025年已发货'!A:A</f>
        <v>达钢</v>
      </c>
      <c r="B502" s="2" t="str">
        <f>'[1]2025年已发货'!B:B</f>
        <v>盘螺</v>
      </c>
      <c r="C502" s="2" t="str">
        <f>'[1]2025年已发货'!C:C</f>
        <v>HRB400E Φ12</v>
      </c>
      <c r="D502" s="2" t="str">
        <f>'[1]2025年已发货'!D:D</f>
        <v>吨</v>
      </c>
      <c r="E502" s="2">
        <f>'[1]2025年已发货'!E:E</f>
        <v>18</v>
      </c>
      <c r="F502" s="4">
        <f>'[1]2025年已发货'!F:F</f>
        <v>45701</v>
      </c>
      <c r="G502" s="2" t="str">
        <f>'[1]2025年已发货'!G:G</f>
        <v>(五冶钢构医学科学产业园建设项目房建三部-一标（7-1）)四川省南充市顺庆区搬罾街道学府大道二段</v>
      </c>
      <c r="H502" s="2" t="str">
        <f>'[1]2025年已发货'!H:H</f>
        <v>郑林</v>
      </c>
      <c r="I502" s="2">
        <f>'[1]2025年已发货'!I:I</f>
        <v>18349955455</v>
      </c>
      <c r="J502" s="2" t="str">
        <f>_xlfn._xlws.FILTER(辅助信息!D:D,辅助信息!G:G=G502)</f>
        <v>五冶钢构南充医学科学产业园建设项目</v>
      </c>
    </row>
    <row r="503" hidden="1" spans="1:10">
      <c r="A503" s="2" t="str">
        <f>'[1]2025年已发货'!A:A</f>
        <v>陕钢</v>
      </c>
      <c r="B503" s="2" t="str">
        <f>'[1]2025年已发货'!B:B</f>
        <v>盘螺</v>
      </c>
      <c r="C503" s="2" t="str">
        <f>'[1]2025年已发货'!C:C</f>
        <v>HRB400E Φ6</v>
      </c>
      <c r="D503" s="2" t="str">
        <f>'[1]2025年已发货'!D:D</f>
        <v>吨</v>
      </c>
      <c r="E503" s="2">
        <f>'[1]2025年已发货'!E:E</f>
        <v>10</v>
      </c>
      <c r="F503" s="4">
        <f>'[1]2025年已发货'!F:F</f>
        <v>45701</v>
      </c>
      <c r="G503" s="2" t="str">
        <f>'[1]2025年已发货'!G:G</f>
        <v>（华西酒城南）成都市武侯区火车南站西路8号酒城南项目</v>
      </c>
      <c r="H503" s="2" t="str">
        <f>'[1]2025年已发货'!H:H</f>
        <v>龙耀宇</v>
      </c>
      <c r="I503" s="2">
        <f>'[1]2025年已发货'!I:I</f>
        <v>18384145895</v>
      </c>
      <c r="J503" s="2" t="str">
        <f>_xlfn._xlws.FILTER(辅助信息!D:D,辅助信息!G:G=G503)</f>
        <v>华西酒城南</v>
      </c>
    </row>
    <row r="504" hidden="1" spans="1:10">
      <c r="A504" s="2" t="str">
        <f>'[1]2025年已发货'!A:A</f>
        <v>陕钢</v>
      </c>
      <c r="B504" s="2" t="str">
        <f>'[1]2025年已发货'!B:B</f>
        <v>盘螺</v>
      </c>
      <c r="C504" s="2" t="str">
        <f>'[1]2025年已发货'!C:C</f>
        <v>HRB400E Φ8</v>
      </c>
      <c r="D504" s="2" t="str">
        <f>'[1]2025年已发货'!D:D</f>
        <v>吨</v>
      </c>
      <c r="E504" s="2">
        <f>'[1]2025年已发货'!E:E</f>
        <v>40</v>
      </c>
      <c r="F504" s="4">
        <f>'[1]2025年已发货'!F:F</f>
        <v>45701</v>
      </c>
      <c r="G504" s="2" t="str">
        <f>'[1]2025年已发货'!G:G</f>
        <v>（华西酒城南）成都市武侯区火车南站西路8号酒城南项目</v>
      </c>
      <c r="H504" s="2" t="str">
        <f>'[1]2025年已发货'!H:H</f>
        <v>龙耀宇</v>
      </c>
      <c r="I504" s="2">
        <f>'[1]2025年已发货'!I:I</f>
        <v>18384145895</v>
      </c>
      <c r="J504" s="2" t="str">
        <f>_xlfn._xlws.FILTER(辅助信息!D:D,辅助信息!G:G=G504)</f>
        <v>华西酒城南</v>
      </c>
    </row>
    <row r="505" hidden="1" spans="1:10">
      <c r="A505" s="2" t="str">
        <f>'[1]2025年已发货'!A:A</f>
        <v>陕钢</v>
      </c>
      <c r="B505" s="2" t="str">
        <f>'[1]2025年已发货'!B:B</f>
        <v>盘螺</v>
      </c>
      <c r="C505" s="2" t="str">
        <f>'[1]2025年已发货'!C:C</f>
        <v>HRB400E Φ10</v>
      </c>
      <c r="D505" s="2" t="str">
        <f>'[1]2025年已发货'!D:D</f>
        <v>吨</v>
      </c>
      <c r="E505" s="2">
        <f>'[1]2025年已发货'!E:E</f>
        <v>10</v>
      </c>
      <c r="F505" s="4">
        <f>'[1]2025年已发货'!F:F</f>
        <v>45701</v>
      </c>
      <c r="G505" s="2" t="str">
        <f>'[1]2025年已发货'!G:G</f>
        <v>（华西酒城南）成都市武侯区火车南站西路8号酒城南项目</v>
      </c>
      <c r="H505" s="2" t="str">
        <f>'[1]2025年已发货'!H:H</f>
        <v>龙耀宇</v>
      </c>
      <c r="I505" s="2">
        <f>'[1]2025年已发货'!I:I</f>
        <v>18384145895</v>
      </c>
      <c r="J505" s="2" t="str">
        <f>_xlfn._xlws.FILTER(辅助信息!D:D,辅助信息!G:G=G505)</f>
        <v>华西酒城南</v>
      </c>
    </row>
    <row r="506" hidden="1" spans="1:10">
      <c r="A506" s="2" t="str">
        <f>'[1]2025年已发货'!A:A</f>
        <v>陕钢</v>
      </c>
      <c r="B506" s="2" t="str">
        <f>'[1]2025年已发货'!B:B</f>
        <v>盘螺</v>
      </c>
      <c r="C506" s="2" t="str">
        <f>'[1]2025年已发货'!C:C</f>
        <v>HRB400E Φ12</v>
      </c>
      <c r="D506" s="2" t="str">
        <f>'[1]2025年已发货'!D:D</f>
        <v>吨</v>
      </c>
      <c r="E506" s="2">
        <f>'[1]2025年已发货'!E:E</f>
        <v>10</v>
      </c>
      <c r="F506" s="4">
        <f>'[1]2025年已发货'!F:F</f>
        <v>45701</v>
      </c>
      <c r="G506" s="2" t="str">
        <f>'[1]2025年已发货'!G:G</f>
        <v>（华西酒城南）成都市武侯区火车南站西路8号酒城南项目</v>
      </c>
      <c r="H506" s="2" t="str">
        <f>'[1]2025年已发货'!H:H</f>
        <v>龙耀宇</v>
      </c>
      <c r="I506" s="2">
        <f>'[1]2025年已发货'!I:I</f>
        <v>18384145895</v>
      </c>
      <c r="J506" s="2" t="str">
        <f>_xlfn._xlws.FILTER(辅助信息!D:D,辅助信息!G:G=G506)</f>
        <v>华西酒城南</v>
      </c>
    </row>
    <row r="507" hidden="1" spans="1:10">
      <c r="A507" s="2" t="str">
        <f>'[1]2025年已发货'!A:A</f>
        <v>润耀</v>
      </c>
      <c r="B507" s="2" t="str">
        <f>'[1]2025年已发货'!B:B</f>
        <v>高线 </v>
      </c>
      <c r="C507" s="2" t="str">
        <f>'[1]2025年已发货'!C:C</f>
        <v>HPB300 Φ10</v>
      </c>
      <c r="D507" s="2" t="str">
        <f>'[1]2025年已发货'!D:D</f>
        <v>吨</v>
      </c>
      <c r="E507" s="2">
        <f>'[1]2025年已发货'!E:E</f>
        <v>35</v>
      </c>
      <c r="F507" s="4">
        <f>'[1]2025年已发货'!F:F</f>
        <v>45701</v>
      </c>
      <c r="G507" s="2" t="str">
        <f>'[1]2025年已发货'!G:G</f>
        <v>（自永2标九局西南分公司钢筋棚）四川省自贡市骑龙镇大湾村</v>
      </c>
      <c r="H507" s="2" t="str">
        <f>'[1]2025年已发货'!H:H</f>
        <v>李智罡</v>
      </c>
      <c r="I507" s="2">
        <f>'[1]2025年已发货'!I:I</f>
        <v>15210015693</v>
      </c>
      <c r="J507" s="2" vm="1" t="e">
        <f>_xlfn._xlws.FILTER(辅助信息!D:D,辅助信息!G:G=G507)</f>
        <v>#VALUE!</v>
      </c>
    </row>
    <row r="508" hidden="1" spans="1:10">
      <c r="A508" s="2" t="str">
        <f>'[1]2025年已发货'!A:A</f>
        <v>润耀</v>
      </c>
      <c r="B508" s="2" t="str">
        <f>'[1]2025年已发货'!B:B</f>
        <v>螺纹钢</v>
      </c>
      <c r="C508" s="2" t="str">
        <f>'[1]2025年已发货'!C:C</f>
        <v>HRB400E Φ25 9m</v>
      </c>
      <c r="D508" s="2" t="str">
        <f>'[1]2025年已发货'!D:D</f>
        <v>吨</v>
      </c>
      <c r="E508" s="2">
        <f>'[1]2025年已发货'!E:E</f>
        <v>35</v>
      </c>
      <c r="F508" s="4">
        <f>'[1]2025年已发货'!F:F</f>
        <v>45701</v>
      </c>
      <c r="G508" s="2" t="str">
        <f>'[1]2025年已发货'!G:G</f>
        <v>（华西简阳西城嘉苑）四川省成都市简阳市简城街道高屋村</v>
      </c>
      <c r="H508" s="2" t="str">
        <f>'[1]2025年已发货'!H:H</f>
        <v>张瀚镭</v>
      </c>
      <c r="I508" s="2">
        <f>'[1]2025年已发货'!I:I</f>
        <v>15884666220</v>
      </c>
      <c r="J508" s="2" t="str">
        <f>_xlfn._xlws.FILTER(辅助信息!D:D,辅助信息!G:G=G508)</f>
        <v>华西简阳西城嘉苑</v>
      </c>
    </row>
    <row r="509" hidden="1" spans="1:10">
      <c r="A509" s="2" t="str">
        <f>'[1]2025年已发货'!A:A</f>
        <v>陕钢</v>
      </c>
      <c r="B509" s="2" t="str">
        <f>'[1]2025年已发货'!B:B</f>
        <v>盘圆</v>
      </c>
      <c r="C509" s="2" t="str">
        <f>'[1]2025年已发货'!C:C</f>
        <v>Q235B Φ6</v>
      </c>
      <c r="D509" s="2" t="str">
        <f>'[1]2025年已发货'!D:D</f>
        <v>吨</v>
      </c>
      <c r="E509" s="2">
        <f>'[1]2025年已发货'!E:E</f>
        <v>70</v>
      </c>
      <c r="F509" s="4">
        <f>'[1]2025年已发货'!F:F</f>
        <v>45701</v>
      </c>
      <c r="G509" s="2" t="str">
        <f>'[1]2025年已发货'!G:G</f>
        <v>（成铁西物重庆永川）重庆市永川区何埂镇重庆三环高速何埂互通收费站出口与S206交汇处</v>
      </c>
      <c r="H509" s="2" t="str">
        <f>'[1]2025年已发货'!H:H</f>
        <v>梁壮</v>
      </c>
      <c r="I509" s="2">
        <f>'[1]2025年已发货'!I:I</f>
        <v>13568817210</v>
      </c>
      <c r="J509" s="2" vm="1" t="e">
        <f>_xlfn._xlws.FILTER(辅助信息!D:D,辅助信息!G:G=G509)</f>
        <v>#VALUE!</v>
      </c>
    </row>
    <row r="510" hidden="1" spans="1:10">
      <c r="A510" s="2" t="str">
        <f>'[1]2025年已发货'!A:A</f>
        <v>陕钢</v>
      </c>
      <c r="B510" s="2" t="str">
        <f>'[1]2025年已发货'!B:B</f>
        <v>盘圆</v>
      </c>
      <c r="C510" s="2" t="str">
        <f>'[1]2025年已发货'!C:C</f>
        <v>Q235B Φ8</v>
      </c>
      <c r="D510" s="2" t="str">
        <f>'[1]2025年已发货'!D:D</f>
        <v>吨</v>
      </c>
      <c r="E510" s="2">
        <f>'[1]2025年已发货'!E:E</f>
        <v>140</v>
      </c>
      <c r="F510" s="4">
        <f>'[1]2025年已发货'!F:F</f>
        <v>45701</v>
      </c>
      <c r="G510" s="2" t="str">
        <f>'[1]2025年已发货'!G:G</f>
        <v>（成铁西物重庆永川）重庆市永川区何埂镇重庆三环高速何埂互通收费站出口与S206交汇处</v>
      </c>
      <c r="H510" s="2" t="str">
        <f>'[1]2025年已发货'!H:H</f>
        <v>梁壮</v>
      </c>
      <c r="I510" s="2">
        <f>'[1]2025年已发货'!I:I</f>
        <v>13568817210</v>
      </c>
      <c r="J510" s="2" vm="1" t="e">
        <f>_xlfn._xlws.FILTER(辅助信息!D:D,辅助信息!G:G=G510)</f>
        <v>#VALUE!</v>
      </c>
    </row>
    <row r="511" hidden="1" spans="1:10">
      <c r="A511" s="2" t="str">
        <f>'[1]2025年已发货'!A:A</f>
        <v>达钢</v>
      </c>
      <c r="B511" s="2" t="str">
        <f>'[1]2025年已发货'!B:B</f>
        <v>螺纹钢</v>
      </c>
      <c r="C511" s="2" t="str">
        <f>'[1]2025年已发货'!C:C</f>
        <v>HRB400E Φ12 9m</v>
      </c>
      <c r="D511" s="2" t="str">
        <f>'[1]2025年已发货'!D:D</f>
        <v>吨</v>
      </c>
      <c r="E511" s="2">
        <f>'[1]2025年已发货'!E:E</f>
        <v>35</v>
      </c>
      <c r="F511" s="4">
        <f>'[1]2025年已发货'!F:F</f>
        <v>45701</v>
      </c>
      <c r="G511" s="2" t="str">
        <f>'[1]2025年已发货'!G:G</f>
        <v>(五冶钢构医学科学产业园建设项目房建二部-六标)四川省南充市顺庆区搬罾街道学府大道二段</v>
      </c>
      <c r="H511" s="2" t="str">
        <f>'[1]2025年已发货'!H:H</f>
        <v>安南</v>
      </c>
      <c r="I511" s="2">
        <f>'[1]2025年已发货'!I:I</f>
        <v>19950525030</v>
      </c>
      <c r="J511" s="2" t="str">
        <f>_xlfn._xlws.FILTER(辅助信息!D:D,辅助信息!G:G=G511)</f>
        <v>五冶钢构南充医学科学产业园建设项目</v>
      </c>
    </row>
    <row r="512" hidden="1" spans="1:10">
      <c r="A512" s="2" t="str">
        <f>'[1]2025年已发货'!A:A</f>
        <v>达钢</v>
      </c>
      <c r="B512" s="2" t="str">
        <f>'[1]2025年已发货'!B:B</f>
        <v>螺纹钢</v>
      </c>
      <c r="C512" s="2" t="str">
        <f>'[1]2025年已发货'!C:C</f>
        <v>HRB400E Φ16 9m</v>
      </c>
      <c r="D512" s="2" t="str">
        <f>'[1]2025年已发货'!D:D</f>
        <v>吨</v>
      </c>
      <c r="E512" s="2">
        <f>'[1]2025年已发货'!E:E</f>
        <v>35</v>
      </c>
      <c r="F512" s="4">
        <f>'[1]2025年已发货'!F:F</f>
        <v>45701</v>
      </c>
      <c r="G512" s="2" t="str">
        <f>'[1]2025年已发货'!G:G</f>
        <v>(五冶钢构医学科学产业园建设项目房建二部-六标)四川省南充市顺庆区搬罾街道学府大道二段</v>
      </c>
      <c r="H512" s="2" t="str">
        <f>'[1]2025年已发货'!H:H</f>
        <v>安南</v>
      </c>
      <c r="I512" s="2">
        <f>'[1]2025年已发货'!I:I</f>
        <v>19950525030</v>
      </c>
      <c r="J512" s="2" t="str">
        <f>_xlfn._xlws.FILTER(辅助信息!D:D,辅助信息!G:G=G512)</f>
        <v>五冶钢构南充医学科学产业园建设项目</v>
      </c>
    </row>
    <row r="513" hidden="1" spans="1:10">
      <c r="A513" s="2" t="str">
        <f>'[1]2025年已发货'!A:A</f>
        <v>达钢</v>
      </c>
      <c r="B513" s="2" t="str">
        <f>'[1]2025年已发货'!B:B</f>
        <v>螺纹钢</v>
      </c>
      <c r="C513" s="2" t="str">
        <f>'[1]2025年已发货'!C:C</f>
        <v>HRB400E Φ25 9m</v>
      </c>
      <c r="D513" s="2" t="str">
        <f>'[1]2025年已发货'!D:D</f>
        <v>吨</v>
      </c>
      <c r="E513" s="2">
        <f>'[1]2025年已发货'!E:E</f>
        <v>70</v>
      </c>
      <c r="F513" s="4">
        <f>'[1]2025年已发货'!F:F</f>
        <v>45701</v>
      </c>
      <c r="G513" s="2" t="str">
        <f>'[1]2025年已发货'!G:G</f>
        <v>(五冶钢构医学科学产业园建设项目房建二部-六标)四川省南充市顺庆区搬罾街道学府大道二段</v>
      </c>
      <c r="H513" s="2" t="str">
        <f>'[1]2025年已发货'!H:H</f>
        <v>安南</v>
      </c>
      <c r="I513" s="2">
        <f>'[1]2025年已发货'!I:I</f>
        <v>19950525030</v>
      </c>
      <c r="J513" s="2" t="str">
        <f>_xlfn._xlws.FILTER(辅助信息!D:D,辅助信息!G:G=G513)</f>
        <v>五冶钢构南充医学科学产业园建设项目</v>
      </c>
    </row>
    <row r="514" hidden="1" spans="1:10">
      <c r="A514" s="2" t="str">
        <f>'[1]2025年已发货'!A:A</f>
        <v>达钢</v>
      </c>
      <c r="B514" s="2" t="str">
        <f>'[1]2025年已发货'!B:B</f>
        <v>螺纹钢</v>
      </c>
      <c r="C514" s="2" t="str">
        <f>'[1]2025年已发货'!C:C</f>
        <v>HRB400E Φ20 9m</v>
      </c>
      <c r="D514" s="2" t="str">
        <f>'[1]2025年已发货'!D:D</f>
        <v>吨</v>
      </c>
      <c r="E514" s="2">
        <f>'[1]2025年已发货'!E:E</f>
        <v>36</v>
      </c>
      <c r="F514" s="4">
        <f>'[1]2025年已发货'!F:F</f>
        <v>45702</v>
      </c>
      <c r="G514" s="2" t="str">
        <f>'[1]2025年已发货'!G:G</f>
        <v>（五冶达州国道542项目-二工区巴河特大桥工段-4号墩）达州市达川区桥湾镇陈余村</v>
      </c>
      <c r="H514" s="2" t="str">
        <f>'[1]2025年已发货'!H:H</f>
        <v>谭福中</v>
      </c>
      <c r="I514" s="2">
        <f>'[1]2025年已发货'!I:I</f>
        <v>15828538619</v>
      </c>
      <c r="J514" s="2" t="str">
        <f>_xlfn._xlws.FILTER(辅助信息!D:D,辅助信息!G:G=G514)</f>
        <v>五冶达州国道542项目</v>
      </c>
    </row>
    <row r="515" hidden="1" spans="1:10">
      <c r="A515" s="2" t="str">
        <f>'[1]2025年已发货'!A:A</f>
        <v>达钢</v>
      </c>
      <c r="B515" s="2" t="str">
        <f>'[1]2025年已发货'!B:B</f>
        <v>螺纹钢</v>
      </c>
      <c r="C515" s="2" t="str">
        <f>'[1]2025年已发货'!C:C</f>
        <v>HRB400E Φ22 9m</v>
      </c>
      <c r="D515" s="2" t="str">
        <f>'[1]2025年已发货'!D:D</f>
        <v>吨</v>
      </c>
      <c r="E515" s="2">
        <f>'[1]2025年已发货'!E:E</f>
        <v>12</v>
      </c>
      <c r="F515" s="4">
        <f>'[1]2025年已发货'!F:F</f>
        <v>45702</v>
      </c>
      <c r="G515" s="2" t="str">
        <f>'[1]2025年已发货'!G:G</f>
        <v>（五冶达州国道542项目-二工区巴河特大桥工段-4号墩）达州市达川区桥湾镇陈余村</v>
      </c>
      <c r="H515" s="2" t="str">
        <f>'[1]2025年已发货'!H:H</f>
        <v>谭福中</v>
      </c>
      <c r="I515" s="2">
        <f>'[1]2025年已发货'!I:I</f>
        <v>15828538619</v>
      </c>
      <c r="J515" s="2" t="str">
        <f>_xlfn._xlws.FILTER(辅助信息!D:D,辅助信息!G:G=G515)</f>
        <v>五冶达州国道542项目</v>
      </c>
    </row>
    <row r="516" hidden="1" spans="1:10">
      <c r="A516" s="2" t="str">
        <f>'[1]2025年已发货'!A:A</f>
        <v>达钢</v>
      </c>
      <c r="B516" s="2" t="str">
        <f>'[1]2025年已发货'!B:B</f>
        <v>螺纹钢</v>
      </c>
      <c r="C516" s="2" t="str">
        <f>'[1]2025年已发货'!C:C</f>
        <v>HRB400E Φ25 9m</v>
      </c>
      <c r="D516" s="2" t="str">
        <f>'[1]2025年已发货'!D:D</f>
        <v>吨</v>
      </c>
      <c r="E516" s="2">
        <f>'[1]2025年已发货'!E:E</f>
        <v>3</v>
      </c>
      <c r="F516" s="4">
        <f>'[1]2025年已发货'!F:F</f>
        <v>45702</v>
      </c>
      <c r="G516" s="2" t="str">
        <f>'[1]2025年已发货'!G:G</f>
        <v>（五冶达州国道542项目-二工区巴河特大桥工段-4号墩）达州市达川区桥湾镇陈余村</v>
      </c>
      <c r="H516" s="2" t="str">
        <f>'[1]2025年已发货'!H:H</f>
        <v>谭福中</v>
      </c>
      <c r="I516" s="2">
        <f>'[1]2025年已发货'!I:I</f>
        <v>15828538619</v>
      </c>
      <c r="J516" s="2" t="str">
        <f>_xlfn._xlws.FILTER(辅助信息!D:D,辅助信息!G:G=G516)</f>
        <v>五冶达州国道542项目</v>
      </c>
    </row>
    <row r="517" hidden="1" spans="1:10">
      <c r="A517" s="2" t="str">
        <f>'[1]2025年已发货'!A:A</f>
        <v>达钢</v>
      </c>
      <c r="B517" s="2" t="str">
        <f>'[1]2025年已发货'!B:B</f>
        <v>盘螺</v>
      </c>
      <c r="C517" s="2" t="str">
        <f>'[1]2025年已发货'!C:C</f>
        <v>HRB400E Φ8</v>
      </c>
      <c r="D517" s="2" t="str">
        <f>'[1]2025年已发货'!D:D</f>
        <v>吨</v>
      </c>
      <c r="E517" s="2">
        <f>'[1]2025年已发货'!E:E</f>
        <v>45</v>
      </c>
      <c r="F517" s="4">
        <f>'[1]2025年已发货'!F:F</f>
        <v>45702</v>
      </c>
      <c r="G517" s="2" t="str">
        <f>'[1]2025年已发货'!G:G</f>
        <v>（商投建工达州中医药科技园-4工区-2号楼）达州市通川区达州中医药职业学院犀牛大道北段</v>
      </c>
      <c r="H517" s="2" t="str">
        <f>'[1]2025年已发货'!H:H</f>
        <v>张扬</v>
      </c>
      <c r="I517" s="2">
        <f>'[1]2025年已发货'!I:I</f>
        <v>18381904567</v>
      </c>
      <c r="J517" s="2" t="str">
        <f>_xlfn._xlws.FILTER(辅助信息!D:D,辅助信息!G:G=G517)</f>
        <v>商投建工达州中医药科技园</v>
      </c>
    </row>
    <row r="518" hidden="1" spans="1:10">
      <c r="A518" s="2" t="str">
        <f>'[1]2025年已发货'!A:A</f>
        <v>达钢</v>
      </c>
      <c r="B518" s="2" t="str">
        <f>'[1]2025年已发货'!B:B</f>
        <v>螺纹钢</v>
      </c>
      <c r="C518" s="2" t="str">
        <f>'[1]2025年已发货'!C:C</f>
        <v>HRB400E Φ12 9m</v>
      </c>
      <c r="D518" s="2" t="str">
        <f>'[1]2025年已发货'!D:D</f>
        <v>吨</v>
      </c>
      <c r="E518" s="2">
        <f>'[1]2025年已发货'!E:E</f>
        <v>15</v>
      </c>
      <c r="F518" s="4">
        <f>'[1]2025年已发货'!F:F</f>
        <v>45702</v>
      </c>
      <c r="G518" s="2" t="str">
        <f>'[1]2025年已发货'!G:G</f>
        <v>（商投建工达州中医药科技园-4工区-2号楼）达州市通川区达州中医药职业学院犀牛大道北段</v>
      </c>
      <c r="H518" s="2" t="str">
        <f>'[1]2025年已发货'!H:H</f>
        <v>张扬</v>
      </c>
      <c r="I518" s="2">
        <f>'[1]2025年已发货'!I:I</f>
        <v>18381904567</v>
      </c>
      <c r="J518" s="2" t="str">
        <f>_xlfn._xlws.FILTER(辅助信息!D:D,辅助信息!G:G=G518)</f>
        <v>商投建工达州中医药科技园</v>
      </c>
    </row>
    <row r="519" hidden="1" spans="1:10">
      <c r="A519" s="2" t="str">
        <f>'[1]2025年已发货'!A:A</f>
        <v>达钢</v>
      </c>
      <c r="B519" s="2" t="str">
        <f>'[1]2025年已发货'!B:B</f>
        <v>螺纹钢</v>
      </c>
      <c r="C519" s="2" t="str">
        <f>'[1]2025年已发货'!C:C</f>
        <v>HRB400E Φ18 9m</v>
      </c>
      <c r="D519" s="2" t="str">
        <f>'[1]2025年已发货'!D:D</f>
        <v>吨</v>
      </c>
      <c r="E519" s="2">
        <f>'[1]2025年已发货'!E:E</f>
        <v>12</v>
      </c>
      <c r="F519" s="4">
        <f>'[1]2025年已发货'!F:F</f>
        <v>45702</v>
      </c>
      <c r="G519" s="2" t="str">
        <f>'[1]2025年已发货'!G:G</f>
        <v>（商投建工达州中医药科技园-4工区-2号楼）达州市通川区达州中医药职业学院犀牛大道北段</v>
      </c>
      <c r="H519" s="2" t="str">
        <f>'[1]2025年已发货'!H:H</f>
        <v>张扬</v>
      </c>
      <c r="I519" s="2">
        <f>'[1]2025年已发货'!I:I</f>
        <v>18381904567</v>
      </c>
      <c r="J519" s="2" t="str">
        <f>_xlfn._xlws.FILTER(辅助信息!D:D,辅助信息!G:G=G519)</f>
        <v>商投建工达州中医药科技园</v>
      </c>
    </row>
    <row r="520" hidden="1" spans="1:10">
      <c r="A520" s="2" t="str">
        <f>'[1]2025年已发货'!A:A</f>
        <v>达钢</v>
      </c>
      <c r="B520" s="2" t="str">
        <f>'[1]2025年已发货'!B:B</f>
        <v>螺纹钢</v>
      </c>
      <c r="C520" s="2" t="str">
        <f>'[1]2025年已发货'!C:C</f>
        <v>HRB400E Φ20 9m</v>
      </c>
      <c r="D520" s="2" t="str">
        <f>'[1]2025年已发货'!D:D</f>
        <v>吨</v>
      </c>
      <c r="E520" s="2">
        <f>'[1]2025年已发货'!E:E</f>
        <v>9</v>
      </c>
      <c r="F520" s="4">
        <f>'[1]2025年已发货'!F:F</f>
        <v>45702</v>
      </c>
      <c r="G520" s="2" t="str">
        <f>'[1]2025年已发货'!G:G</f>
        <v>（商投建工达州中医药科技园-4工区-2号楼）达州市通川区达州中医药职业学院犀牛大道北段</v>
      </c>
      <c r="H520" s="2" t="str">
        <f>'[1]2025年已发货'!H:H</f>
        <v>张扬</v>
      </c>
      <c r="I520" s="2">
        <f>'[1]2025年已发货'!I:I</f>
        <v>18381904567</v>
      </c>
      <c r="J520" s="2" t="str">
        <f>_xlfn._xlws.FILTER(辅助信息!D:D,辅助信息!G:G=G520)</f>
        <v>商投建工达州中医药科技园</v>
      </c>
    </row>
    <row r="521" hidden="1" spans="1:10">
      <c r="A521" s="2" t="str">
        <f>'[1]2025年已发货'!A:A</f>
        <v>达钢</v>
      </c>
      <c r="B521" s="2" t="str">
        <f>'[1]2025年已发货'!B:B</f>
        <v>螺纹钢</v>
      </c>
      <c r="C521" s="2" t="str">
        <f>'[1]2025年已发货'!C:C</f>
        <v>HRB400E Φ22 9m</v>
      </c>
      <c r="D521" s="2" t="str">
        <f>'[1]2025年已发货'!D:D</f>
        <v>吨</v>
      </c>
      <c r="E521" s="2">
        <f>'[1]2025年已发货'!E:E</f>
        <v>9</v>
      </c>
      <c r="F521" s="4">
        <f>'[1]2025年已发货'!F:F</f>
        <v>45702</v>
      </c>
      <c r="G521" s="2" t="str">
        <f>'[1]2025年已发货'!G:G</f>
        <v>（商投建工达州中医药科技园-4工区-2号楼）达州市通川区达州中医药职业学院犀牛大道北段</v>
      </c>
      <c r="H521" s="2" t="str">
        <f>'[1]2025年已发货'!H:H</f>
        <v>张扬</v>
      </c>
      <c r="I521" s="2">
        <f>'[1]2025年已发货'!I:I</f>
        <v>18381904567</v>
      </c>
      <c r="J521" s="2" t="str">
        <f>_xlfn._xlws.FILTER(辅助信息!D:D,辅助信息!G:G=G521)</f>
        <v>商投建工达州中医药科技园</v>
      </c>
    </row>
    <row r="522" hidden="1" spans="1:10">
      <c r="A522" s="2" t="str">
        <f>'[1]2025年已发货'!A:A</f>
        <v>达钢</v>
      </c>
      <c r="B522" s="2" t="str">
        <f>'[1]2025年已发货'!B:B</f>
        <v>螺纹钢</v>
      </c>
      <c r="C522" s="2" t="str">
        <f>'[1]2025年已发货'!C:C</f>
        <v>HRB400E Φ25 9m</v>
      </c>
      <c r="D522" s="2" t="str">
        <f>'[1]2025年已发货'!D:D</f>
        <v>吨</v>
      </c>
      <c r="E522" s="2">
        <f>'[1]2025年已发货'!E:E</f>
        <v>9</v>
      </c>
      <c r="F522" s="4">
        <f>'[1]2025年已发货'!F:F</f>
        <v>45702</v>
      </c>
      <c r="G522" s="2" t="str">
        <f>'[1]2025年已发货'!G:G</f>
        <v>（商投建工达州中医药科技园-4工区-2号楼）达州市通川区达州中医药职业学院犀牛大道北段</v>
      </c>
      <c r="H522" s="2" t="str">
        <f>'[1]2025年已发货'!H:H</f>
        <v>张扬</v>
      </c>
      <c r="I522" s="2">
        <f>'[1]2025年已发货'!I:I</f>
        <v>18381904567</v>
      </c>
      <c r="J522" s="2" t="str">
        <f>_xlfn._xlws.FILTER(辅助信息!D:D,辅助信息!G:G=G522)</f>
        <v>商投建工达州中医药科技园</v>
      </c>
    </row>
    <row r="523" hidden="1" spans="1:10">
      <c r="A523" s="2" t="str">
        <f>'[1]2025年已发货'!A:A</f>
        <v>达钢</v>
      </c>
      <c r="B523" s="2" t="str">
        <f>'[1]2025年已发货'!B:B</f>
        <v>螺纹钢</v>
      </c>
      <c r="C523" s="2" t="str">
        <f>'[1]2025年已发货'!C:C</f>
        <v>HRB500E Φ12</v>
      </c>
      <c r="D523" s="2" t="str">
        <f>'[1]2025年已发货'!D:D</f>
        <v>吨</v>
      </c>
      <c r="E523" s="2">
        <f>'[1]2025年已发货'!E:E</f>
        <v>9</v>
      </c>
      <c r="F523" s="4">
        <f>'[1]2025年已发货'!F:F</f>
        <v>45702</v>
      </c>
      <c r="G523" s="2" t="str">
        <f>'[1]2025年已发货'!G:G</f>
        <v>（商投建工达州中医药科技园-4工区-2号楼）达州市通川区达州中医药职业学院犀牛大道北段</v>
      </c>
      <c r="H523" s="2" t="str">
        <f>'[1]2025年已发货'!H:H</f>
        <v>张扬</v>
      </c>
      <c r="I523" s="2">
        <f>'[1]2025年已发货'!I:I</f>
        <v>18381904567</v>
      </c>
      <c r="J523" s="2" t="str">
        <f>_xlfn._xlws.FILTER(辅助信息!D:D,辅助信息!G:G=G523)</f>
        <v>商投建工达州中医药科技园</v>
      </c>
    </row>
    <row r="524" hidden="1" spans="1:10">
      <c r="A524" s="2" t="str">
        <f>'[1]2025年已发货'!A:A</f>
        <v>达钢</v>
      </c>
      <c r="B524" s="2" t="str">
        <f>'[1]2025年已发货'!B:B</f>
        <v>螺纹钢</v>
      </c>
      <c r="C524" s="2" t="str">
        <f>'[1]2025年已发货'!C:C</f>
        <v>HRB500E Φ14</v>
      </c>
      <c r="D524" s="2" t="str">
        <f>'[1]2025年已发货'!D:D</f>
        <v>吨</v>
      </c>
      <c r="E524" s="2">
        <f>'[1]2025年已发货'!E:E</f>
        <v>3</v>
      </c>
      <c r="F524" s="4">
        <f>'[1]2025年已发货'!F:F</f>
        <v>45702</v>
      </c>
      <c r="G524" s="2" t="str">
        <f>'[1]2025年已发货'!G:G</f>
        <v>（商投建工达州中医药科技园-4工区-2号楼）达州市通川区达州中医药职业学院犀牛大道北段</v>
      </c>
      <c r="H524" s="2" t="str">
        <f>'[1]2025年已发货'!H:H</f>
        <v>张扬</v>
      </c>
      <c r="I524" s="2">
        <f>'[1]2025年已发货'!I:I</f>
        <v>18381904567</v>
      </c>
      <c r="J524" s="2" t="str">
        <f>_xlfn._xlws.FILTER(辅助信息!D:D,辅助信息!G:G=G524)</f>
        <v>商投建工达州中医药科技园</v>
      </c>
    </row>
    <row r="525" hidden="1" spans="1:10">
      <c r="A525" s="2" t="str">
        <f>'[1]2025年已发货'!A:A</f>
        <v>达钢</v>
      </c>
      <c r="B525" s="2" t="str">
        <f>'[1]2025年已发货'!B:B</f>
        <v>螺纹钢</v>
      </c>
      <c r="C525" s="2" t="str">
        <f>'[1]2025年已发货'!C:C</f>
        <v>HRB500E Φ16</v>
      </c>
      <c r="D525" s="2" t="str">
        <f>'[1]2025年已发货'!D:D</f>
        <v>吨</v>
      </c>
      <c r="E525" s="2">
        <f>'[1]2025年已发货'!E:E</f>
        <v>9</v>
      </c>
      <c r="F525" s="4">
        <f>'[1]2025年已发货'!F:F</f>
        <v>45702</v>
      </c>
      <c r="G525" s="2" t="str">
        <f>'[1]2025年已发货'!G:G</f>
        <v>（商投建工达州中医药科技园-4工区-2号楼）达州市通川区达州中医药职业学院犀牛大道北段</v>
      </c>
      <c r="H525" s="2" t="str">
        <f>'[1]2025年已发货'!H:H</f>
        <v>张扬</v>
      </c>
      <c r="I525" s="2">
        <f>'[1]2025年已发货'!I:I</f>
        <v>18381904567</v>
      </c>
      <c r="J525" s="2" t="str">
        <f>_xlfn._xlws.FILTER(辅助信息!D:D,辅助信息!G:G=G525)</f>
        <v>商投建工达州中医药科技园</v>
      </c>
    </row>
    <row r="526" hidden="1" spans="1:10">
      <c r="A526" s="2" t="str">
        <f>'[1]2025年已发货'!A:A</f>
        <v>达钢</v>
      </c>
      <c r="B526" s="2" t="str">
        <f>'[1]2025年已发货'!B:B</f>
        <v>螺纹钢</v>
      </c>
      <c r="C526" s="2" t="str">
        <f>'[1]2025年已发货'!C:C</f>
        <v>HRB500E Φ20</v>
      </c>
      <c r="D526" s="2" t="str">
        <f>'[1]2025年已发货'!D:D</f>
        <v>吨</v>
      </c>
      <c r="E526" s="2">
        <f>'[1]2025年已发货'!E:E</f>
        <v>30</v>
      </c>
      <c r="F526" s="4">
        <f>'[1]2025年已发货'!F:F</f>
        <v>45702</v>
      </c>
      <c r="G526" s="2" t="str">
        <f>'[1]2025年已发货'!G:G</f>
        <v>（商投建工达州中医药科技园-4工区-2号楼）达州市通川区达州中医药职业学院犀牛大道北段</v>
      </c>
      <c r="H526" s="2" t="str">
        <f>'[1]2025年已发货'!H:H</f>
        <v>张扬</v>
      </c>
      <c r="I526" s="2">
        <f>'[1]2025年已发货'!I:I</f>
        <v>18381904567</v>
      </c>
      <c r="J526" s="2" t="str">
        <f>_xlfn._xlws.FILTER(辅助信息!D:D,辅助信息!G:G=G526)</f>
        <v>商投建工达州中医药科技园</v>
      </c>
    </row>
    <row r="527" hidden="1" spans="1:10">
      <c r="A527" s="2" t="str">
        <f>'[1]2025年已发货'!A:A</f>
        <v>达钢</v>
      </c>
      <c r="B527" s="2" t="str">
        <f>'[1]2025年已发货'!B:B</f>
        <v>螺纹钢</v>
      </c>
      <c r="C527" s="2" t="str">
        <f>'[1]2025年已发货'!C:C</f>
        <v>HRB500E Φ22</v>
      </c>
      <c r="D527" s="2" t="str">
        <f>'[1]2025年已发货'!D:D</f>
        <v>吨</v>
      </c>
      <c r="E527" s="2">
        <f>'[1]2025年已发货'!E:E</f>
        <v>21</v>
      </c>
      <c r="F527" s="4">
        <f>'[1]2025年已发货'!F:F</f>
        <v>45702</v>
      </c>
      <c r="G527" s="2" t="str">
        <f>'[1]2025年已发货'!G:G</f>
        <v>（商投建工达州中医药科技园-4工区-2号楼）达州市通川区达州中医药职业学院犀牛大道北段</v>
      </c>
      <c r="H527" s="2" t="str">
        <f>'[1]2025年已发货'!H:H</f>
        <v>张扬</v>
      </c>
      <c r="I527" s="2">
        <f>'[1]2025年已发货'!I:I</f>
        <v>18381904567</v>
      </c>
      <c r="J527" s="2" t="str">
        <f>_xlfn._xlws.FILTER(辅助信息!D:D,辅助信息!G:G=G527)</f>
        <v>商投建工达州中医药科技园</v>
      </c>
    </row>
    <row r="528" hidden="1" spans="1:10">
      <c r="A528" s="2" t="str">
        <f>'[1]2025年已发货'!A:A</f>
        <v>达钢</v>
      </c>
      <c r="B528" s="2" t="str">
        <f>'[1]2025年已发货'!B:B</f>
        <v>螺纹钢</v>
      </c>
      <c r="C528" s="2" t="str">
        <f>'[1]2025年已发货'!C:C</f>
        <v>HRB500E Φ25</v>
      </c>
      <c r="D528" s="2" t="str">
        <f>'[1]2025年已发货'!D:D</f>
        <v>吨</v>
      </c>
      <c r="E528" s="2">
        <f>'[1]2025年已发货'!E:E</f>
        <v>21</v>
      </c>
      <c r="F528" s="4">
        <f>'[1]2025年已发货'!F:F</f>
        <v>45702</v>
      </c>
      <c r="G528" s="2" t="str">
        <f>'[1]2025年已发货'!G:G</f>
        <v>（商投建工达州中医药科技园-4工区-2号楼）达州市通川区达州中医药职业学院犀牛大道北段</v>
      </c>
      <c r="H528" s="2" t="str">
        <f>'[1]2025年已发货'!H:H</f>
        <v>张扬</v>
      </c>
      <c r="I528" s="2">
        <f>'[1]2025年已发货'!I:I</f>
        <v>18381904567</v>
      </c>
      <c r="J528" s="2" t="str">
        <f>_xlfn._xlws.FILTER(辅助信息!D:D,辅助信息!G:G=G528)</f>
        <v>商投建工达州中医药科技园</v>
      </c>
    </row>
    <row r="529" hidden="1" spans="1:10">
      <c r="A529" s="2" t="str">
        <f>'[1]2025年已发货'!A:A</f>
        <v>德胜</v>
      </c>
      <c r="B529" s="2" t="str">
        <f>'[1]2025年已发货'!B:B</f>
        <v>螺纹钢</v>
      </c>
      <c r="C529" s="2" t="str">
        <f>'[1]2025年已发货'!C:C</f>
        <v>HRB400E Φ12 9m</v>
      </c>
      <c r="D529" s="2" t="str">
        <f>'[1]2025年已发货'!D:D</f>
        <v>吨</v>
      </c>
      <c r="E529" s="2">
        <f>'[1]2025年已发货'!E:E</f>
        <v>6</v>
      </c>
      <c r="F529" s="4">
        <f>'[1]2025年已发货'!F:F</f>
        <v>45702</v>
      </c>
      <c r="G529" s="2" t="str">
        <f>'[1]2025年已发货'!G:G</f>
        <v>（中核华兴-峨眉山项目）四川省乐山市峨眉山市双福镇梓橦庙红华五期中核华兴工地</v>
      </c>
      <c r="H529" s="2" t="str">
        <f>'[1]2025年已发货'!H:H</f>
        <v>李汉军</v>
      </c>
      <c r="I529" s="2" t="str">
        <f>'[1]2025年已发货'!I:I</f>
        <v>18691249091</v>
      </c>
      <c r="J529" s="2" vm="1" t="e">
        <f>_xlfn._xlws.FILTER(辅助信息!D:D,辅助信息!G:G=G529)</f>
        <v>#VALUE!</v>
      </c>
    </row>
    <row r="530" hidden="1" spans="1:10">
      <c r="A530" s="2" t="str">
        <f>'[1]2025年已发货'!A:A</f>
        <v>德胜</v>
      </c>
      <c r="B530" s="2" t="str">
        <f>'[1]2025年已发货'!B:B</f>
        <v>螺纹钢</v>
      </c>
      <c r="C530" s="2" t="str">
        <f>'[1]2025年已发货'!C:C</f>
        <v>HRB400E Φ14 9m</v>
      </c>
      <c r="D530" s="2" t="str">
        <f>'[1]2025年已发货'!D:D</f>
        <v>吨</v>
      </c>
      <c r="E530" s="2">
        <f>'[1]2025年已发货'!E:E</f>
        <v>12</v>
      </c>
      <c r="F530" s="4">
        <f>'[1]2025年已发货'!F:F</f>
        <v>45702</v>
      </c>
      <c r="G530" s="2" t="str">
        <f>'[1]2025年已发货'!G:G</f>
        <v>（中核华兴-峨眉山项目）四川省乐山市峨眉山市双福镇梓橦庙红华五期中核华兴工地</v>
      </c>
      <c r="H530" s="2" t="str">
        <f>'[1]2025年已发货'!H:H</f>
        <v>李汉军</v>
      </c>
      <c r="I530" s="2" t="str">
        <f>'[1]2025年已发货'!I:I</f>
        <v>18691249091</v>
      </c>
      <c r="J530" s="2" vm="1" t="e">
        <f>_xlfn._xlws.FILTER(辅助信息!D:D,辅助信息!G:G=G530)</f>
        <v>#VALUE!</v>
      </c>
    </row>
    <row r="531" hidden="1" spans="1:10">
      <c r="A531" s="2" t="str">
        <f>'[1]2025年已发货'!A:A</f>
        <v>德胜</v>
      </c>
      <c r="B531" s="2" t="str">
        <f>'[1]2025年已发货'!B:B</f>
        <v>螺纹钢</v>
      </c>
      <c r="C531" s="2" t="str">
        <f>'[1]2025年已发货'!C:C</f>
        <v>HRB400E Φ16 9m</v>
      </c>
      <c r="D531" s="2" t="str">
        <f>'[1]2025年已发货'!D:D</f>
        <v>吨</v>
      </c>
      <c r="E531" s="2">
        <f>'[1]2025年已发货'!E:E</f>
        <v>15</v>
      </c>
      <c r="F531" s="4">
        <f>'[1]2025年已发货'!F:F</f>
        <v>45702</v>
      </c>
      <c r="G531" s="2" t="str">
        <f>'[1]2025年已发货'!G:G</f>
        <v>（中核华兴-峨眉山项目）四川省乐山市峨眉山市双福镇梓橦庙红华五期中核华兴工地</v>
      </c>
      <c r="H531" s="2" t="str">
        <f>'[1]2025年已发货'!H:H</f>
        <v>李汉军</v>
      </c>
      <c r="I531" s="2" t="str">
        <f>'[1]2025年已发货'!I:I</f>
        <v>18691249091</v>
      </c>
      <c r="J531" s="2" vm="1" t="e">
        <f>_xlfn._xlws.FILTER(辅助信息!D:D,辅助信息!G:G=G531)</f>
        <v>#VALUE!</v>
      </c>
    </row>
    <row r="532" hidden="1" spans="1:10">
      <c r="A532" s="2" t="str">
        <f>'[1]2025年已发货'!A:A</f>
        <v>润耀</v>
      </c>
      <c r="B532" s="2" t="str">
        <f>'[1]2025年已发货'!B:B</f>
        <v>螺纹钢 </v>
      </c>
      <c r="C532" s="2" t="str">
        <f>'[1]2025年已发货'!C:C</f>
        <v>HRB400E Φ22×9米</v>
      </c>
      <c r="D532" s="2" t="str">
        <f>'[1]2025年已发货'!D:D</f>
        <v>吨</v>
      </c>
      <c r="E532" s="2">
        <f>'[1]2025年已发货'!E:E</f>
        <v>13</v>
      </c>
      <c r="F532" s="4">
        <f>'[1]2025年已发货'!F:F</f>
        <v>45702</v>
      </c>
      <c r="G532" s="2" t="str">
        <f>'[1]2025年已发货'!G:G</f>
        <v>自永4标一局四公司（四川省内江市隆昌市金鹅街道自永4标一局四公司钢筋棚）</v>
      </c>
      <c r="H532" s="2" t="str">
        <f>'[1]2025年已发货'!H:H</f>
        <v>郝优</v>
      </c>
      <c r="I532" s="2">
        <f>'[1]2025年已发货'!I:I</f>
        <v>13891371707</v>
      </c>
      <c r="J532" s="2" vm="1" t="e">
        <f>_xlfn._xlws.FILTER(辅助信息!D:D,辅助信息!G:G=G532)</f>
        <v>#VALUE!</v>
      </c>
    </row>
    <row r="533" hidden="1" spans="1:10">
      <c r="A533" s="2" t="str">
        <f>'[1]2025年已发货'!A:A</f>
        <v>润耀</v>
      </c>
      <c r="B533" s="2" t="str">
        <f>'[1]2025年已发货'!B:B</f>
        <v>螺纹钢</v>
      </c>
      <c r="C533" s="2" t="str">
        <f>'[1]2025年已发货'!C:C</f>
        <v>HRB500E Φ28×12米</v>
      </c>
      <c r="D533" s="2" t="str">
        <f>'[1]2025年已发货'!D:D</f>
        <v>吨</v>
      </c>
      <c r="E533" s="2">
        <f>'[1]2025年已发货'!E:E</f>
        <v>22</v>
      </c>
      <c r="F533" s="4">
        <f>'[1]2025年已发货'!F:F</f>
        <v>45702</v>
      </c>
      <c r="G533" s="2" t="str">
        <f>'[1]2025年已发货'!G:G</f>
        <v>自永4标一局四公司（四川省内江市隆昌市金鹅街道自永4标一局四公司钢筋棚）</v>
      </c>
      <c r="H533" s="2" t="str">
        <f>'[1]2025年已发货'!H:H</f>
        <v>郝优</v>
      </c>
      <c r="I533" s="2">
        <f>'[1]2025年已发货'!I:I</f>
        <v>13891371707</v>
      </c>
      <c r="J533" s="2" vm="1" t="e">
        <f>_xlfn._xlws.FILTER(辅助信息!D:D,辅助信息!G:G=G533)</f>
        <v>#VALUE!</v>
      </c>
    </row>
    <row r="534" hidden="1" spans="1:10">
      <c r="A534" s="2" t="str">
        <f>'[1]2025年已发货'!A:A</f>
        <v>德胜</v>
      </c>
      <c r="B534" s="2" t="str">
        <f>'[1]2025年已发货'!B:B</f>
        <v>螺纹钢</v>
      </c>
      <c r="C534" s="2" t="str">
        <f>'[1]2025年已发货'!C:C</f>
        <v>HRB400E Φ16 9m</v>
      </c>
      <c r="D534" s="2" t="str">
        <f>'[1]2025年已发货'!D:D</f>
        <v>吨</v>
      </c>
      <c r="E534" s="2">
        <f>'[1]2025年已发货'!E:E</f>
        <v>65</v>
      </c>
      <c r="F534" s="4">
        <f>'[1]2025年已发货'!F:F</f>
        <v>45703</v>
      </c>
      <c r="G534" s="2" t="str">
        <f>'[1]2025年已发货'!G:G</f>
        <v>(中铁九局-铜资高速3标)四川省资阳市安岳县协和镇高狮村高狮枢纽互通</v>
      </c>
      <c r="H534" s="2" t="str">
        <f>'[1]2025年已发货'!H:H</f>
        <v>贺盼飞</v>
      </c>
      <c r="I534" s="2">
        <f>'[1]2025年已发货'!I:I</f>
        <v>19114513423</v>
      </c>
      <c r="J534" s="2" vm="1" t="e">
        <f>_xlfn._xlws.FILTER(辅助信息!D:D,辅助信息!G:G=G534)</f>
        <v>#VALUE!</v>
      </c>
    </row>
    <row r="535" hidden="1" spans="1:10">
      <c r="A535" s="2" t="str">
        <f>'[1]2025年已发货'!A:A</f>
        <v>德胜</v>
      </c>
      <c r="B535" s="2" t="str">
        <f>'[1]2025年已发货'!B:B</f>
        <v>螺纹钢</v>
      </c>
      <c r="C535" s="2" t="str">
        <f>'[1]2025年已发货'!C:C</f>
        <v>HRB400E Φ14 9m</v>
      </c>
      <c r="D535" s="2" t="str">
        <f>'[1]2025年已发货'!D:D</f>
        <v>吨</v>
      </c>
      <c r="E535" s="2">
        <f>'[1]2025年已发货'!E:E</f>
        <v>5</v>
      </c>
      <c r="F535" s="4">
        <f>'[1]2025年已发货'!F:F</f>
        <v>45703</v>
      </c>
      <c r="G535" s="2" t="str">
        <f>'[1]2025年已发货'!G:G</f>
        <v>(中铁九局-铜资高速3标)四川省资阳市安岳县协和镇高狮村高狮枢纽互通</v>
      </c>
      <c r="H535" s="2" t="str">
        <f>'[1]2025年已发货'!H:H</f>
        <v>贺盼飞</v>
      </c>
      <c r="I535" s="2">
        <f>'[1]2025年已发货'!I:I</f>
        <v>19114513423</v>
      </c>
      <c r="J535" s="2" vm="1" t="e">
        <f>_xlfn._xlws.FILTER(辅助信息!D:D,辅助信息!G:G=G535)</f>
        <v>#VALUE!</v>
      </c>
    </row>
    <row r="536" hidden="1" spans="1:10">
      <c r="A536" s="2" t="str">
        <f>'[1]2025年已发货'!A:A</f>
        <v>陕钢</v>
      </c>
      <c r="B536" s="2" t="str">
        <f>'[1]2025年已发货'!B:B</f>
        <v>螺纹钢</v>
      </c>
      <c r="C536" s="2" t="str">
        <f>'[1]2025年已发货'!C:C</f>
        <v>HRB400E Φ28 12m</v>
      </c>
      <c r="D536" s="2" t="str">
        <f>'[1]2025年已发货'!D:D</f>
        <v>吨</v>
      </c>
      <c r="E536" s="2">
        <f>'[1]2025年已发货'!E:E</f>
        <v>11</v>
      </c>
      <c r="F536" s="4">
        <f>'[1]2025年已发货'!F:F</f>
        <v>45703</v>
      </c>
      <c r="G536" s="2" t="str">
        <f>'[1]2025年已发货'!G:G</f>
        <v>（北京工程局乐山机场项目）乐山市五通桥区冠英镇</v>
      </c>
      <c r="H536" s="2" t="str">
        <f>'[1]2025年已发货'!H:H</f>
        <v>王治</v>
      </c>
      <c r="I536" s="2">
        <f>'[1]2025年已发货'!I:I</f>
        <v>18811564698</v>
      </c>
      <c r="J536" s="2" vm="1" t="e">
        <f>_xlfn._xlws.FILTER(辅助信息!D:D,辅助信息!G:G=G536)</f>
        <v>#VALUE!</v>
      </c>
    </row>
    <row r="537" hidden="1" spans="1:10">
      <c r="A537" s="2" t="str">
        <f>'[1]2025年已发货'!A:A</f>
        <v>陕钢</v>
      </c>
      <c r="B537" s="2" t="str">
        <f>'[1]2025年已发货'!B:B</f>
        <v>盘螺</v>
      </c>
      <c r="C537" s="2" t="str">
        <f>'[1]2025年已发货'!C:C</f>
        <v>HRB400E Φ8</v>
      </c>
      <c r="D537" s="2" t="str">
        <f>'[1]2025年已发货'!D:D</f>
        <v>吨</v>
      </c>
      <c r="E537" s="2">
        <f>'[1]2025年已发货'!E:E</f>
        <v>24</v>
      </c>
      <c r="F537" s="4">
        <f>'[1]2025年已发货'!F:F</f>
        <v>45703</v>
      </c>
      <c r="G537" s="2" t="str">
        <f>'[1]2025年已发货'!G:G</f>
        <v>（北京工程局乐山机场项目）乐山市五通桥区冠英镇</v>
      </c>
      <c r="H537" s="2" t="str">
        <f>'[1]2025年已发货'!H:H</f>
        <v>王治</v>
      </c>
      <c r="I537" s="2">
        <f>'[1]2025年已发货'!I:I</f>
        <v>18811564698</v>
      </c>
      <c r="J537" s="2" vm="1" t="e">
        <f>_xlfn._xlws.FILTER(辅助信息!D:D,辅助信息!G:G=G537)</f>
        <v>#VALUE!</v>
      </c>
    </row>
    <row r="538" hidden="1" spans="1:10">
      <c r="A538" s="2" t="str">
        <f>'[1]2025年已发货'!A:A</f>
        <v>达钢</v>
      </c>
      <c r="B538" s="2" t="str">
        <f>'[1]2025年已发货'!B:B</f>
        <v>盘螺</v>
      </c>
      <c r="C538" s="2" t="str">
        <f>'[1]2025年已发货'!C:C</f>
        <v>HRB400E Φ12</v>
      </c>
      <c r="D538" s="2" t="str">
        <f>'[1]2025年已发货'!D:D</f>
        <v>吨</v>
      </c>
      <c r="E538" s="2">
        <f>'[1]2025年已发货'!E:E</f>
        <v>22</v>
      </c>
      <c r="F538" s="4">
        <f>'[1]2025年已发货'!F:F</f>
        <v>45703</v>
      </c>
      <c r="G538" s="2" t="str">
        <f>'[1]2025年已发货'!G:G</f>
        <v>（五冶达州国道542项目-三工区桥梁3工段）四川省达州市达川区赵固镇水文村原村委会下300米</v>
      </c>
      <c r="H538" s="2" t="str">
        <f>'[1]2025年已发货'!H:H</f>
        <v>李代茂</v>
      </c>
      <c r="I538" s="2">
        <f>'[1]2025年已发货'!I:I</f>
        <v>18302833536</v>
      </c>
      <c r="J538" s="2" t="str">
        <f>_xlfn._xlws.FILTER(辅助信息!D:D,辅助信息!G:G=G538)</f>
        <v>五冶达州国道542项目</v>
      </c>
    </row>
    <row r="539" hidden="1" spans="1:10">
      <c r="A539" s="2" t="str">
        <f>'[1]2025年已发货'!A:A</f>
        <v>达钢</v>
      </c>
      <c r="B539" s="2" t="str">
        <f>'[1]2025年已发货'!B:B</f>
        <v>螺纹钢</v>
      </c>
      <c r="C539" s="2" t="str">
        <f>'[1]2025年已发货'!C:C</f>
        <v>HRB400E Φ25 9m</v>
      </c>
      <c r="D539" s="2" t="str">
        <f>'[1]2025年已发货'!D:D</f>
        <v>吨</v>
      </c>
      <c r="E539" s="2">
        <f>'[1]2025年已发货'!E:E</f>
        <v>21</v>
      </c>
      <c r="F539" s="4">
        <f>'[1]2025年已发货'!F:F</f>
        <v>45703</v>
      </c>
      <c r="G539" s="2" t="str">
        <f>'[1]2025年已发货'!G:G</f>
        <v>（五冶达州国道542项目-三工区桥梁3工段）四川省达州市达川区赵固镇水文村原村委会下300米</v>
      </c>
      <c r="H539" s="2" t="str">
        <f>'[1]2025年已发货'!H:H</f>
        <v>李代茂</v>
      </c>
      <c r="I539" s="2">
        <f>'[1]2025年已发货'!I:I</f>
        <v>18302833536</v>
      </c>
      <c r="J539" s="2" t="str">
        <f>_xlfn._xlws.FILTER(辅助信息!D:D,辅助信息!G:G=G539)</f>
        <v>五冶达州国道542项目</v>
      </c>
    </row>
    <row r="540" hidden="1" spans="1:10">
      <c r="A540" s="2" t="str">
        <f>'[1]2025年已发货'!A:A</f>
        <v>达钢</v>
      </c>
      <c r="B540" s="2" t="str">
        <f>'[1]2025年已发货'!B:B</f>
        <v>螺纹钢</v>
      </c>
      <c r="C540" s="2" t="str">
        <f>'[1]2025年已发货'!C:C</f>
        <v>HRB400E Φ22 9m</v>
      </c>
      <c r="D540" s="2" t="str">
        <f>'[1]2025年已发货'!D:D</f>
        <v>吨</v>
      </c>
      <c r="E540" s="2">
        <f>'[1]2025年已发货'!E:E</f>
        <v>9</v>
      </c>
      <c r="F540" s="4">
        <f>'[1]2025年已发货'!F:F</f>
        <v>45703</v>
      </c>
      <c r="G540" s="2" t="str">
        <f>'[1]2025年已发货'!G:G</f>
        <v>（五冶达州国道542项目-一工区桥梁一工段）四川省达州市四川省达州市达川区石桥镇武寨村</v>
      </c>
      <c r="H540" s="2" t="str">
        <f>'[1]2025年已发货'!H:H</f>
        <v>杨勇</v>
      </c>
      <c r="I540" s="2">
        <f>'[1]2025年已发货'!I:I</f>
        <v>18398563998</v>
      </c>
      <c r="J540" s="2" t="str">
        <f>_xlfn._xlws.FILTER(辅助信息!D:D,辅助信息!G:G=G540)</f>
        <v>五冶达州国道542项目</v>
      </c>
    </row>
    <row r="541" hidden="1" spans="1:10">
      <c r="A541" s="2" t="str">
        <f>'[1]2025年已发货'!A:A</f>
        <v>达钢</v>
      </c>
      <c r="B541" s="2" t="str">
        <f>'[1]2025年已发货'!B:B</f>
        <v>螺纹钢</v>
      </c>
      <c r="C541" s="2" t="str">
        <f>'[1]2025年已发货'!C:C</f>
        <v>HRB400E Φ25 9m</v>
      </c>
      <c r="D541" s="2" t="str">
        <f>'[1]2025年已发货'!D:D</f>
        <v>吨</v>
      </c>
      <c r="E541" s="2">
        <f>'[1]2025年已发货'!E:E</f>
        <v>9</v>
      </c>
      <c r="F541" s="4">
        <f>'[1]2025年已发货'!F:F</f>
        <v>45703</v>
      </c>
      <c r="G541" s="2" t="str">
        <f>'[1]2025年已发货'!G:G</f>
        <v>（五冶达州国道542项目-一工区桥梁一工段）四川省达州市四川省达州市达川区石桥镇武寨村</v>
      </c>
      <c r="H541" s="2" t="str">
        <f>'[1]2025年已发货'!H:H</f>
        <v>杨勇</v>
      </c>
      <c r="I541" s="2">
        <f>'[1]2025年已发货'!I:I</f>
        <v>18398563998</v>
      </c>
      <c r="J541" s="2" t="str">
        <f>_xlfn._xlws.FILTER(辅助信息!D:D,辅助信息!G:G=G541)</f>
        <v>五冶达州国道542项目</v>
      </c>
    </row>
    <row r="542" hidden="1" spans="1:10">
      <c r="A542" s="2" t="str">
        <f>'[1]2025年已发货'!A:A</f>
        <v>达钢</v>
      </c>
      <c r="B542" s="2" t="str">
        <f>'[1]2025年已发货'!B:B</f>
        <v>螺纹钢</v>
      </c>
      <c r="C542" s="2" t="str">
        <f>'[1]2025年已发货'!C:C</f>
        <v>HRB400E Φ32 12m</v>
      </c>
      <c r="D542" s="2" t="str">
        <f>'[1]2025年已发货'!D:D</f>
        <v>吨</v>
      </c>
      <c r="E542" s="2">
        <f>'[1]2025年已发货'!E:E</f>
        <v>30</v>
      </c>
      <c r="F542" s="4">
        <f>'[1]2025年已发货'!F:F</f>
        <v>45703</v>
      </c>
      <c r="G542" s="2" t="str">
        <f>'[1]2025年已发货'!G:G</f>
        <v>（五冶达州国道542项目-一工区桥梁一工段）四川省达州市四川省达州市达川区石桥镇武寨村</v>
      </c>
      <c r="H542" s="2" t="str">
        <f>'[1]2025年已发货'!H:H</f>
        <v>杨勇</v>
      </c>
      <c r="I542" s="2">
        <f>'[1]2025年已发货'!I:I</f>
        <v>18398563998</v>
      </c>
      <c r="J542" s="2" t="str">
        <f>_xlfn._xlws.FILTER(辅助信息!D:D,辅助信息!G:G=G542)</f>
        <v>五冶达州国道542项目</v>
      </c>
    </row>
    <row r="543" hidden="1" spans="1:10">
      <c r="A543" s="2" t="str">
        <f>'[1]2025年已发货'!A:A</f>
        <v>达钢</v>
      </c>
      <c r="B543" s="2" t="str">
        <f>'[1]2025年已发货'!B:B</f>
        <v>螺纹钢</v>
      </c>
      <c r="C543" s="2" t="str">
        <f>'[1]2025年已发货'!C:C</f>
        <v>HRB400E Φ12 9m</v>
      </c>
      <c r="D543" s="2" t="str">
        <f>'[1]2025年已发货'!D:D</f>
        <v>吨</v>
      </c>
      <c r="E543" s="2">
        <f>'[1]2025年已发货'!E:E</f>
        <v>21</v>
      </c>
      <c r="F543" s="4">
        <f>'[1]2025年已发货'!F:F</f>
        <v>45703</v>
      </c>
      <c r="G543" s="2" t="str">
        <f>'[1]2025年已发货'!G:G</f>
        <v>（五冶达州国道542项目-三工区桥梁3工段）四川省达州市达川区赵固镇水文村原村委会下300米</v>
      </c>
      <c r="H543" s="2" t="str">
        <f>'[1]2025年已发货'!H:H</f>
        <v>李代茂</v>
      </c>
      <c r="I543" s="2">
        <f>'[1]2025年已发货'!I:I</f>
        <v>18302833536</v>
      </c>
      <c r="J543" s="2" t="str">
        <f>_xlfn._xlws.FILTER(辅助信息!D:D,辅助信息!G:G=G543)</f>
        <v>五冶达州国道542项目</v>
      </c>
    </row>
    <row r="544" hidden="1" spans="1:10">
      <c r="A544" s="2" t="str">
        <f>'[1]2025年已发货'!A:A</f>
        <v>润耀</v>
      </c>
      <c r="B544" s="2" t="str">
        <f>'[1]2025年已发货'!B:B</f>
        <v>高线</v>
      </c>
      <c r="C544" s="2" t="str">
        <f>'[1]2025年已发货'!C:C</f>
        <v>HPB300Φ8</v>
      </c>
      <c r="D544" s="2" t="str">
        <f>'[1]2025年已发货'!D:D</f>
        <v>吨</v>
      </c>
      <c r="E544" s="2">
        <f>'[1]2025年已发货'!E:E</f>
        <v>35</v>
      </c>
      <c r="F544" s="4">
        <f>'[1]2025年已发货'!F:F</f>
        <v>45703</v>
      </c>
      <c r="G544" s="2" t="str">
        <f>'[1]2025年已发货'!G:G</f>
        <v>（中铁五局-成渝扩容3标）四川省资阳市雁江区伍隍镇铺子村雁江区X138</v>
      </c>
      <c r="H544" s="2" t="str">
        <f>'[1]2025年已发货'!H:H</f>
        <v>王健</v>
      </c>
      <c r="I544" s="2">
        <f>'[1]2025年已发货'!I:I</f>
        <v>17726168395</v>
      </c>
      <c r="J544" s="2" vm="1" t="e">
        <f>_xlfn._xlws.FILTER(辅助信息!D:D,辅助信息!G:G=G544)</f>
        <v>#VALUE!</v>
      </c>
    </row>
    <row r="545" hidden="1" spans="1:10">
      <c r="A545" s="2" t="str">
        <f>'[1]2025年已发货'!A:A</f>
        <v>润耀</v>
      </c>
      <c r="B545" s="2" t="str">
        <f>'[1]2025年已发货'!B:B</f>
        <v>盘螺</v>
      </c>
      <c r="C545" s="2" t="str">
        <f>'[1]2025年已发货'!C:C</f>
        <v>HRB400E Φ8</v>
      </c>
      <c r="D545" s="2" t="str">
        <f>'[1]2025年已发货'!D:D</f>
        <v>吨</v>
      </c>
      <c r="E545" s="2">
        <f>'[1]2025年已发货'!E:E</f>
        <v>7.5</v>
      </c>
      <c r="F545" s="4">
        <f>'[1]2025年已发货'!F:F</f>
        <v>45703</v>
      </c>
      <c r="G545" s="2" t="str">
        <f>'[1]2025年已发货'!G:G</f>
        <v>(华西颐海-科创农业生态谷-1号钢筋房)成都市简阳市白金山水库</v>
      </c>
      <c r="H545" s="2" t="str">
        <f>'[1]2025年已发货'!H:H</f>
        <v>石清国</v>
      </c>
      <c r="I545" s="2">
        <f>'[1]2025年已发货'!I:I</f>
        <v>13458642015</v>
      </c>
      <c r="J545" s="2" t="str">
        <f>_xlfn._xlws.FILTER(辅助信息!D:D,辅助信息!G:G=G545)</f>
        <v>华西颐海-科创农业生态谷</v>
      </c>
    </row>
    <row r="546" hidden="1" spans="1:10">
      <c r="A546" s="2" t="str">
        <f>'[1]2025年已发货'!A:A</f>
        <v>润耀</v>
      </c>
      <c r="B546" s="2" t="str">
        <f>'[1]2025年已发货'!B:B</f>
        <v>盘螺</v>
      </c>
      <c r="C546" s="2" t="str">
        <f>'[1]2025年已发货'!C:C</f>
        <v>HRB400E Φ10</v>
      </c>
      <c r="D546" s="2" t="str">
        <f>'[1]2025年已发货'!D:D</f>
        <v>吨</v>
      </c>
      <c r="E546" s="2">
        <f>'[1]2025年已发货'!E:E</f>
        <v>7.5</v>
      </c>
      <c r="F546" s="4">
        <f>'[1]2025年已发货'!F:F</f>
        <v>45703</v>
      </c>
      <c r="G546" s="2" t="str">
        <f>'[1]2025年已发货'!G:G</f>
        <v>(华西颐海-科创农业生态谷-1号钢筋房)成都市简阳市白金山水库</v>
      </c>
      <c r="H546" s="2" t="str">
        <f>'[1]2025年已发货'!H:H</f>
        <v>石清国</v>
      </c>
      <c r="I546" s="2">
        <f>'[1]2025年已发货'!I:I</f>
        <v>13458642015</v>
      </c>
      <c r="J546" s="2" t="str">
        <f>_xlfn._xlws.FILTER(辅助信息!D:D,辅助信息!G:G=G546)</f>
        <v>华西颐海-科创农业生态谷</v>
      </c>
    </row>
    <row r="547" hidden="1" spans="1:10">
      <c r="A547" s="2" t="str">
        <f>'[1]2025年已发货'!A:A</f>
        <v>润耀</v>
      </c>
      <c r="B547" s="2" t="str">
        <f>'[1]2025年已发货'!B:B</f>
        <v>螺纹钢</v>
      </c>
      <c r="C547" s="2" t="str">
        <f>'[1]2025年已发货'!C:C</f>
        <v>HRB500E Φ12</v>
      </c>
      <c r="D547" s="2" t="str">
        <f>'[1]2025年已发货'!D:D</f>
        <v>吨</v>
      </c>
      <c r="E547" s="2">
        <f>'[1]2025年已发货'!E:E</f>
        <v>15</v>
      </c>
      <c r="F547" s="4">
        <f>'[1]2025年已发货'!F:F</f>
        <v>45703</v>
      </c>
      <c r="G547" s="2" t="str">
        <f>'[1]2025年已发货'!G:G</f>
        <v>(华西颐海-科创农业生态谷-1号钢筋房)成都市简阳市白金山水库</v>
      </c>
      <c r="H547" s="2" t="str">
        <f>'[1]2025年已发货'!H:H</f>
        <v>石清国</v>
      </c>
      <c r="I547" s="2">
        <f>'[1]2025年已发货'!I:I</f>
        <v>13458642015</v>
      </c>
      <c r="J547" s="2" t="str">
        <f>_xlfn._xlws.FILTER(辅助信息!D:D,辅助信息!G:G=G547)</f>
        <v>华西颐海-科创农业生态谷</v>
      </c>
    </row>
    <row r="548" hidden="1" spans="1:10">
      <c r="A548" s="2" t="str">
        <f>'[1]2025年已发货'!A:A</f>
        <v>润耀</v>
      </c>
      <c r="B548" s="2" t="str">
        <f>'[1]2025年已发货'!B:B</f>
        <v>螺纹钢</v>
      </c>
      <c r="C548" s="2" t="str">
        <f>'[1]2025年已发货'!C:C</f>
        <v>HRB500E Φ25</v>
      </c>
      <c r="D548" s="2" t="str">
        <f>'[1]2025年已发货'!D:D</f>
        <v>吨</v>
      </c>
      <c r="E548" s="2">
        <f>'[1]2025年已发货'!E:E</f>
        <v>6</v>
      </c>
      <c r="F548" s="4">
        <f>'[1]2025年已发货'!F:F</f>
        <v>45703</v>
      </c>
      <c r="G548" s="2" t="str">
        <f>'[1]2025年已发货'!G:G</f>
        <v>(华西颐海-科创农业生态谷-1号钢筋房)成都市简阳市白金山水库</v>
      </c>
      <c r="H548" s="2" t="str">
        <f>'[1]2025年已发货'!H:H</f>
        <v>石清国</v>
      </c>
      <c r="I548" s="2">
        <f>'[1]2025年已发货'!I:I</f>
        <v>13458642015</v>
      </c>
      <c r="J548" s="2" t="str">
        <f>_xlfn._xlws.FILTER(辅助信息!D:D,辅助信息!G:G=G548)</f>
        <v>华西颐海-科创农业生态谷</v>
      </c>
    </row>
    <row r="549" hidden="1" spans="1:10">
      <c r="A549" s="2" t="str">
        <f>'[1]2025年已发货'!A:A</f>
        <v>晋邦</v>
      </c>
      <c r="B549" s="2" t="str">
        <f>'[1]2025年已发货'!B:B</f>
        <v>螺纹钢</v>
      </c>
      <c r="C549" s="2" t="str">
        <f>'[1]2025年已发货'!C:C</f>
        <v>HRB400E Φ28 9m</v>
      </c>
      <c r="D549" s="2" t="str">
        <f>'[1]2025年已发货'!D:D</f>
        <v>吨</v>
      </c>
      <c r="E549" s="2">
        <f>'[1]2025年已发货'!E:E</f>
        <v>14</v>
      </c>
      <c r="F549" s="4">
        <f>'[1]2025年已发货'!F:F</f>
        <v>45704</v>
      </c>
      <c r="G549" s="2" t="str">
        <f>'[1]2025年已发货'!G:G</f>
        <v>（五冶达州国道542项目-一工区桥梁一工段）四川省达州市四川省达州市达川区石桥镇武寨村</v>
      </c>
      <c r="H549" s="2" t="str">
        <f>'[1]2025年已发货'!H:H</f>
        <v>杨勇</v>
      </c>
      <c r="I549" s="2">
        <f>'[1]2025年已发货'!I:I</f>
        <v>18398563998</v>
      </c>
      <c r="J549" s="2" t="str">
        <f>_xlfn._xlws.FILTER(辅助信息!D:D,辅助信息!G:G=G549)</f>
        <v>五冶达州国道542项目</v>
      </c>
    </row>
    <row r="550" hidden="1" spans="1:10">
      <c r="A550" s="2" t="str">
        <f>'[1]2025年已发货'!A:A</f>
        <v>晋邦</v>
      </c>
      <c r="B550" s="2" t="str">
        <f>'[1]2025年已发货'!B:B</f>
        <v>螺纹钢</v>
      </c>
      <c r="C550" s="2" t="str">
        <f>'[1]2025年已发货'!C:C</f>
        <v>HRB400E Φ28 12m</v>
      </c>
      <c r="D550" s="2" t="str">
        <f>'[1]2025年已发货'!D:D</f>
        <v>吨</v>
      </c>
      <c r="E550" s="2">
        <f>'[1]2025年已发货'!E:E</f>
        <v>20</v>
      </c>
      <c r="F550" s="4">
        <f>'[1]2025年已发货'!F:F</f>
        <v>45704</v>
      </c>
      <c r="G550" s="2" t="str">
        <f>'[1]2025年已发货'!G:G</f>
        <v>（五冶达州国道542项目-一工区桥梁一工段）四川省达州市四川省达州市达川区石桥镇武寨村</v>
      </c>
      <c r="H550" s="2" t="str">
        <f>'[1]2025年已发货'!H:H</f>
        <v>杨勇</v>
      </c>
      <c r="I550" s="2">
        <f>'[1]2025年已发货'!I:I</f>
        <v>18398563998</v>
      </c>
      <c r="J550" s="2" t="str">
        <f>_xlfn._xlws.FILTER(辅助信息!D:D,辅助信息!G:G=G550)</f>
        <v>五冶达州国道542项目</v>
      </c>
    </row>
    <row r="551" hidden="1" spans="1:10">
      <c r="A551" s="2" t="str">
        <f>'[1]2025年已发货'!A:A</f>
        <v>达钢</v>
      </c>
      <c r="B551" s="2" t="str">
        <f>'[1]2025年已发货'!B:B</f>
        <v>螺纹钢</v>
      </c>
      <c r="C551" s="2" t="str">
        <f>'[1]2025年已发货'!C:C</f>
        <v>HRB400E Φ16 9m</v>
      </c>
      <c r="D551" s="2" t="str">
        <f>'[1]2025年已发货'!D:D</f>
        <v>吨</v>
      </c>
      <c r="E551" s="2">
        <f>'[1]2025年已发货'!E:E</f>
        <v>21</v>
      </c>
      <c r="F551" s="4">
        <f>'[1]2025年已发货'!F:F</f>
        <v>45704</v>
      </c>
      <c r="G551" s="2" t="str">
        <f>'[1]2025年已发货'!G:G</f>
        <v>（五冶达州国道542项目-三工区桥梁3工段）四川省达州市达川区赵固镇水文村原村委会下300米</v>
      </c>
      <c r="H551" s="2" t="str">
        <f>'[1]2025年已发货'!H:H</f>
        <v>李代茂</v>
      </c>
      <c r="I551" s="2">
        <f>'[1]2025年已发货'!I:I</f>
        <v>18302833536</v>
      </c>
      <c r="J551" s="2" t="str">
        <f>_xlfn._xlws.FILTER(辅助信息!D:D,辅助信息!G:G=G551)</f>
        <v>五冶达州国道542项目</v>
      </c>
    </row>
    <row r="552" hidden="1" spans="1:10">
      <c r="A552" s="2" t="str">
        <f>'[1]2025年已发货'!A:A</f>
        <v>达钢</v>
      </c>
      <c r="B552" s="2" t="str">
        <f>'[1]2025年已发货'!B:B</f>
        <v>螺纹钢</v>
      </c>
      <c r="C552" s="2" t="str">
        <f>'[1]2025年已发货'!C:C</f>
        <v>HRB400E Φ28 9m</v>
      </c>
      <c r="D552" s="2" t="str">
        <f>'[1]2025年已发货'!D:D</f>
        <v>吨</v>
      </c>
      <c r="E552" s="2">
        <f>'[1]2025年已发货'!E:E</f>
        <v>42</v>
      </c>
      <c r="F552" s="4">
        <f>'[1]2025年已发货'!F:F</f>
        <v>45704</v>
      </c>
      <c r="G552" s="2" t="str">
        <f>'[1]2025年已发货'!G:G</f>
        <v>（五冶达州国道542项目-三工区桥梁3工段）四川省达州市达川区赵固镇水文村原村委会下300米</v>
      </c>
      <c r="H552" s="2" t="str">
        <f>'[1]2025年已发货'!H:H</f>
        <v>李代茂</v>
      </c>
      <c r="I552" s="2">
        <f>'[1]2025年已发货'!I:I</f>
        <v>18302833536</v>
      </c>
      <c r="J552" s="2" t="str">
        <f>_xlfn._xlws.FILTER(辅助信息!D:D,辅助信息!G:G=G552)</f>
        <v>五冶达州国道542项目</v>
      </c>
    </row>
    <row r="553" hidden="1" spans="1:10">
      <c r="A553" s="2" t="str">
        <f>'[1]2025年已发货'!A:A</f>
        <v>达钢</v>
      </c>
      <c r="B553" s="2" t="str">
        <f>'[1]2025年已发货'!B:B</f>
        <v>盘螺</v>
      </c>
      <c r="C553" s="2" t="str">
        <f>'[1]2025年已发货'!C:C</f>
        <v>HRB400E Φ8</v>
      </c>
      <c r="D553" s="2" t="str">
        <f>'[1]2025年已发货'!D:D</f>
        <v>吨</v>
      </c>
      <c r="E553" s="2">
        <f>'[1]2025年已发货'!E:E</f>
        <v>3</v>
      </c>
      <c r="F553" s="4">
        <f>'[1]2025年已发货'!F:F</f>
        <v>45704</v>
      </c>
      <c r="G553" s="2" t="str">
        <f>'[1]2025年已发货'!G:G</f>
        <v>（五冶达州国道542项目-养护工区）四川省达州市达川区管村镇油房村</v>
      </c>
      <c r="H553" s="2" t="str">
        <f>'[1]2025年已发货'!H:H</f>
        <v>侯自强</v>
      </c>
      <c r="I553" s="2">
        <f>'[1]2025年已发货'!I:I</f>
        <v>13281725223</v>
      </c>
      <c r="J553" s="2" t="str">
        <f>_xlfn._xlws.FILTER(辅助信息!D:D,辅助信息!G:G=G553)</f>
        <v>五冶达州国道542项目</v>
      </c>
    </row>
    <row r="554" hidden="1" spans="1:10">
      <c r="A554" s="2" t="str">
        <f>'[1]2025年已发货'!A:A</f>
        <v>达钢</v>
      </c>
      <c r="B554" s="2" t="str">
        <f>'[1]2025年已发货'!B:B</f>
        <v>盘螺</v>
      </c>
      <c r="C554" s="2" t="str">
        <f>'[1]2025年已发货'!C:C</f>
        <v>HRB400E Φ10</v>
      </c>
      <c r="D554" s="2" t="str">
        <f>'[1]2025年已发货'!D:D</f>
        <v>吨</v>
      </c>
      <c r="E554" s="2">
        <f>'[1]2025年已发货'!E:E</f>
        <v>3</v>
      </c>
      <c r="F554" s="4">
        <f>'[1]2025年已发货'!F:F</f>
        <v>45704</v>
      </c>
      <c r="G554" s="2" t="str">
        <f>'[1]2025年已发货'!G:G</f>
        <v>（五冶达州国道542项目-养护工区）四川省达州市达川区管村镇油房村</v>
      </c>
      <c r="H554" s="2" t="str">
        <f>'[1]2025年已发货'!H:H</f>
        <v>侯自强</v>
      </c>
      <c r="I554" s="2">
        <f>'[1]2025年已发货'!I:I</f>
        <v>13281725223</v>
      </c>
      <c r="J554" s="2" t="str">
        <f>_xlfn._xlws.FILTER(辅助信息!D:D,辅助信息!G:G=G554)</f>
        <v>五冶达州国道542项目</v>
      </c>
    </row>
    <row r="555" hidden="1" spans="1:10">
      <c r="A555" s="2" t="str">
        <f>'[1]2025年已发货'!A:A</f>
        <v>达钢</v>
      </c>
      <c r="B555" s="2" t="str">
        <f>'[1]2025年已发货'!B:B</f>
        <v>螺纹钢</v>
      </c>
      <c r="C555" s="2" t="str">
        <f>'[1]2025年已发货'!C:C</f>
        <v>HRB400E Φ12 9m</v>
      </c>
      <c r="D555" s="2" t="str">
        <f>'[1]2025年已发货'!D:D</f>
        <v>吨</v>
      </c>
      <c r="E555" s="2">
        <f>'[1]2025年已发货'!E:E</f>
        <v>9</v>
      </c>
      <c r="F555" s="4">
        <f>'[1]2025年已发货'!F:F</f>
        <v>45704</v>
      </c>
      <c r="G555" s="2" t="str">
        <f>'[1]2025年已发货'!G:G</f>
        <v>（五冶达州国道542项目-养护工区）四川省达州市达川区管村镇油房村</v>
      </c>
      <c r="H555" s="2" t="str">
        <f>'[1]2025年已发货'!H:H</f>
        <v>侯自强</v>
      </c>
      <c r="I555" s="2">
        <f>'[1]2025年已发货'!I:I</f>
        <v>13281725223</v>
      </c>
      <c r="J555" s="2" t="str">
        <f>_xlfn._xlws.FILTER(辅助信息!D:D,辅助信息!G:G=G555)</f>
        <v>五冶达州国道542项目</v>
      </c>
    </row>
    <row r="556" hidden="1" spans="1:10">
      <c r="A556" s="2" t="str">
        <f>'[1]2025年已发货'!A:A</f>
        <v>达钢</v>
      </c>
      <c r="B556" s="2" t="str">
        <f>'[1]2025年已发货'!B:B</f>
        <v>螺纹钢</v>
      </c>
      <c r="C556" s="2" t="str">
        <f>'[1]2025年已发货'!C:C</f>
        <v>HRB400E Φ18 9m</v>
      </c>
      <c r="D556" s="2" t="str">
        <f>'[1]2025年已发货'!D:D</f>
        <v>吨</v>
      </c>
      <c r="E556" s="2">
        <f>'[1]2025年已发货'!E:E</f>
        <v>3</v>
      </c>
      <c r="F556" s="4">
        <f>'[1]2025年已发货'!F:F</f>
        <v>45704</v>
      </c>
      <c r="G556" s="2" t="str">
        <f>'[1]2025年已发货'!G:G</f>
        <v>（五冶达州国道542项目-养护工区）四川省达州市达川区管村镇油房村</v>
      </c>
      <c r="H556" s="2" t="str">
        <f>'[1]2025年已发货'!H:H</f>
        <v>侯自强</v>
      </c>
      <c r="I556" s="2">
        <f>'[1]2025年已发货'!I:I</f>
        <v>13281725223</v>
      </c>
      <c r="J556" s="2" t="str">
        <f>_xlfn._xlws.FILTER(辅助信息!D:D,辅助信息!G:G=G556)</f>
        <v>五冶达州国道542项目</v>
      </c>
    </row>
    <row r="557" hidden="1" spans="1:10">
      <c r="A557" s="2" t="str">
        <f>'[1]2025年已发货'!A:A</f>
        <v>达钢</v>
      </c>
      <c r="B557" s="2" t="str">
        <f>'[1]2025年已发货'!B:B</f>
        <v>螺纹钢</v>
      </c>
      <c r="C557" s="2" t="str">
        <f>'[1]2025年已发货'!C:C</f>
        <v>HRB400E Φ20 9m</v>
      </c>
      <c r="D557" s="2" t="str">
        <f>'[1]2025年已发货'!D:D</f>
        <v>吨</v>
      </c>
      <c r="E557" s="2">
        <f>'[1]2025年已发货'!E:E</f>
        <v>24</v>
      </c>
      <c r="F557" s="4">
        <f>'[1]2025年已发货'!F:F</f>
        <v>45704</v>
      </c>
      <c r="G557" s="2" t="str">
        <f>'[1]2025年已发货'!G:G</f>
        <v>（五冶达州国道542项目-养护工区）四川省达州市达川区管村镇油房村</v>
      </c>
      <c r="H557" s="2" t="str">
        <f>'[1]2025年已发货'!H:H</f>
        <v>侯自强</v>
      </c>
      <c r="I557" s="2">
        <f>'[1]2025年已发货'!I:I</f>
        <v>13281725223</v>
      </c>
      <c r="J557" s="2" t="str">
        <f>_xlfn._xlws.FILTER(辅助信息!D:D,辅助信息!G:G=G557)</f>
        <v>五冶达州国道542项目</v>
      </c>
    </row>
    <row r="558" hidden="1" spans="1:10">
      <c r="A558" s="2" t="str">
        <f>'[1]2025年已发货'!A:A</f>
        <v>达钢</v>
      </c>
      <c r="B558" s="2" t="str">
        <f>'[1]2025年已发货'!B:B</f>
        <v>螺纹钢</v>
      </c>
      <c r="C558" s="2" t="str">
        <f>'[1]2025年已发货'!C:C</f>
        <v>HRB400E Φ25 9m</v>
      </c>
      <c r="D558" s="2" t="str">
        <f>'[1]2025年已发货'!D:D</f>
        <v>吨</v>
      </c>
      <c r="E558" s="2">
        <f>'[1]2025年已发货'!E:E</f>
        <v>69</v>
      </c>
      <c r="F558" s="4">
        <f>'[1]2025年已发货'!F:F</f>
        <v>45704</v>
      </c>
      <c r="G558" s="2" t="str">
        <f>'[1]2025年已发货'!G:G</f>
        <v>（五冶达州国道542项目-养护工区）四川省达州市达川区管村镇油房村</v>
      </c>
      <c r="H558" s="2" t="str">
        <f>'[1]2025年已发货'!H:H</f>
        <v>侯自强</v>
      </c>
      <c r="I558" s="2">
        <f>'[1]2025年已发货'!I:I</f>
        <v>13281725223</v>
      </c>
      <c r="J558" s="2" t="str">
        <f>_xlfn._xlws.FILTER(辅助信息!D:D,辅助信息!G:G=G558)</f>
        <v>五冶达州国道542项目</v>
      </c>
    </row>
    <row r="559" hidden="1" spans="1:10">
      <c r="A559" s="2" t="str">
        <f>'[1]2025年已发货'!A:A</f>
        <v>德胜</v>
      </c>
      <c r="B559" s="2" t="str">
        <f>'[1]2025年已发货'!B:B</f>
        <v>螺纹钢</v>
      </c>
      <c r="C559" s="2" t="str">
        <f>'[1]2025年已发货'!C:C</f>
        <v>HRB400E Φ28 12m</v>
      </c>
      <c r="D559" s="2" t="str">
        <f>'[1]2025年已发货'!D:D</f>
        <v>吨</v>
      </c>
      <c r="E559" s="2">
        <f>'[1]2025年已发货'!E:E</f>
        <v>175</v>
      </c>
      <c r="F559" s="4">
        <f>'[1]2025年已发货'!F:F</f>
        <v>45705</v>
      </c>
      <c r="G559" s="2" t="str">
        <f>'[1]2025年已发货'!G:G</f>
        <v>（中铁广州局-资乐高速5标）四川省乐山市井研县宝五镇泡桐湾乐井路</v>
      </c>
      <c r="H559" s="2" t="str">
        <f>'[1]2025年已发货'!H:H</f>
        <v>廖俊杰</v>
      </c>
      <c r="I559" s="2">
        <f>'[1]2025年已发货'!I:I</f>
        <v>15775100965</v>
      </c>
      <c r="J559" s="2" vm="1" t="e">
        <f>_xlfn._xlws.FILTER(辅助信息!D:D,辅助信息!G:G=G559)</f>
        <v>#VALUE!</v>
      </c>
    </row>
    <row r="560" hidden="1" spans="1:10">
      <c r="A560" s="2" t="str">
        <f>'[1]2025年已发货'!A:A</f>
        <v>德胜</v>
      </c>
      <c r="B560" s="2" t="str">
        <f>'[1]2025年已发货'!B:B</f>
        <v>螺纹钢</v>
      </c>
      <c r="C560" s="2" t="str">
        <f>'[1]2025年已发货'!C:C</f>
        <v>HRB400E Φ25 12m</v>
      </c>
      <c r="D560" s="2" t="str">
        <f>'[1]2025年已发货'!D:D</f>
        <v>吨</v>
      </c>
      <c r="E560" s="2">
        <f>'[1]2025年已发货'!E:E</f>
        <v>35</v>
      </c>
      <c r="F560" s="4">
        <f>'[1]2025年已发货'!F:F</f>
        <v>45705</v>
      </c>
      <c r="G560" s="2" t="str">
        <f>'[1]2025年已发货'!G:G</f>
        <v>（中铁广州局-资乐高速5标）四川省乐山市井研县宝五镇泡桐湾乐井路</v>
      </c>
      <c r="H560" s="2" t="str">
        <f>'[1]2025年已发货'!H:H</f>
        <v>廖俊杰</v>
      </c>
      <c r="I560" s="2">
        <f>'[1]2025年已发货'!I:I</f>
        <v>15775100965</v>
      </c>
      <c r="J560" s="2" vm="1" t="e">
        <f>_xlfn._xlws.FILTER(辅助信息!D:D,辅助信息!G:G=G560)</f>
        <v>#VALUE!</v>
      </c>
    </row>
    <row r="561" hidden="1" spans="1:10">
      <c r="A561" s="2" t="str">
        <f>'[1]2025年已发货'!A:A</f>
        <v>德胜</v>
      </c>
      <c r="B561" s="2" t="str">
        <f>'[1]2025年已发货'!B:B</f>
        <v>螺纹钢</v>
      </c>
      <c r="C561" s="2" t="str">
        <f>'[1]2025年已发货'!C:C</f>
        <v>HRB400E Φ12 9m</v>
      </c>
      <c r="D561" s="2" t="str">
        <f>'[1]2025年已发货'!D:D</f>
        <v>吨</v>
      </c>
      <c r="E561" s="2">
        <f>'[1]2025年已发货'!E:E</f>
        <v>20</v>
      </c>
      <c r="F561" s="4">
        <f>'[1]2025年已发货'!F:F</f>
        <v>45705</v>
      </c>
      <c r="G561" s="2" t="str">
        <f>'[1]2025年已发货'!G:G</f>
        <v>（中铁北京局-资乐高速6标）四川省乐山市市中区土主镇资乐高速TJ6标项目试验室</v>
      </c>
      <c r="H561" s="2" t="str">
        <f>'[1]2025年已发货'!H:H</f>
        <v>孟若禺</v>
      </c>
      <c r="I561" s="2">
        <f>'[1]2025年已发货'!I:I</f>
        <v>13753975633</v>
      </c>
      <c r="J561" s="2" vm="1" t="e">
        <f>_xlfn._xlws.FILTER(辅助信息!D:D,辅助信息!G:G=G561)</f>
        <v>#VALUE!</v>
      </c>
    </row>
    <row r="562" hidden="1" spans="1:10">
      <c r="A562" s="2" t="str">
        <f>'[1]2025年已发货'!A:A</f>
        <v>德胜</v>
      </c>
      <c r="B562" s="2" t="str">
        <f>'[1]2025年已发货'!B:B</f>
        <v>螺纹钢</v>
      </c>
      <c r="C562" s="2" t="str">
        <f>'[1]2025年已发货'!C:C</f>
        <v>HRB400E Φ16 9m</v>
      </c>
      <c r="D562" s="2" t="str">
        <f>'[1]2025年已发货'!D:D</f>
        <v>吨</v>
      </c>
      <c r="E562" s="2">
        <f>'[1]2025年已发货'!E:E</f>
        <v>12</v>
      </c>
      <c r="F562" s="4">
        <f>'[1]2025年已发货'!F:F</f>
        <v>45705</v>
      </c>
      <c r="G562" s="2" t="str">
        <f>'[1]2025年已发货'!G:G</f>
        <v>（中铁北京局-资乐高速6标）四川省乐山市市中区土主镇资乐高速TJ6标项目试验室</v>
      </c>
      <c r="H562" s="2" t="str">
        <f>'[1]2025年已发货'!H:H</f>
        <v>孟若禺</v>
      </c>
      <c r="I562" s="2">
        <f>'[1]2025年已发货'!I:I</f>
        <v>13753975633</v>
      </c>
      <c r="J562" s="2" vm="1" t="e">
        <f>_xlfn._xlws.FILTER(辅助信息!D:D,辅助信息!G:G=G562)</f>
        <v>#VALUE!</v>
      </c>
    </row>
    <row r="563" hidden="1" spans="1:10">
      <c r="A563" s="2" t="str">
        <f>'[1]2025年已发货'!A:A</f>
        <v>德胜</v>
      </c>
      <c r="B563" s="2" t="str">
        <f>'[1]2025年已发货'!B:B</f>
        <v>螺纹钢</v>
      </c>
      <c r="C563" s="2" t="str">
        <f>'[1]2025年已发货'!C:C</f>
        <v>HRB400E Φ20 9m</v>
      </c>
      <c r="D563" s="2" t="str">
        <f>'[1]2025年已发货'!D:D</f>
        <v>吨</v>
      </c>
      <c r="E563" s="2">
        <f>'[1]2025年已发货'!E:E</f>
        <v>7</v>
      </c>
      <c r="F563" s="4">
        <f>'[1]2025年已发货'!F:F</f>
        <v>45705</v>
      </c>
      <c r="G563" s="2" t="str">
        <f>'[1]2025年已发货'!G:G</f>
        <v>（中铁北京局-资乐高速6标）四川省乐山市市中区土主镇资乐高速TJ6标项目试验室</v>
      </c>
      <c r="H563" s="2" t="str">
        <f>'[1]2025年已发货'!H:H</f>
        <v>孟若禺</v>
      </c>
      <c r="I563" s="2">
        <f>'[1]2025年已发货'!I:I</f>
        <v>13753975633</v>
      </c>
      <c r="J563" s="2" vm="1" t="e">
        <f>_xlfn._xlws.FILTER(辅助信息!D:D,辅助信息!G:G=G563)</f>
        <v>#VALUE!</v>
      </c>
    </row>
    <row r="564" hidden="1" spans="1:10">
      <c r="A564" s="2" t="str">
        <f>'[1]2025年已发货'!A:A</f>
        <v>德胜</v>
      </c>
      <c r="B564" s="2" t="str">
        <f>'[1]2025年已发货'!B:B</f>
        <v>螺纹钢</v>
      </c>
      <c r="C564" s="2" t="str">
        <f>'[1]2025年已发货'!C:C</f>
        <v>HRB400E Φ25 9m</v>
      </c>
      <c r="D564" s="2" t="str">
        <f>'[1]2025年已发货'!D:D</f>
        <v>吨</v>
      </c>
      <c r="E564" s="2">
        <f>'[1]2025年已发货'!E:E</f>
        <v>31</v>
      </c>
      <c r="F564" s="4">
        <f>'[1]2025年已发货'!F:F</f>
        <v>45705</v>
      </c>
      <c r="G564" s="2" t="str">
        <f>'[1]2025年已发货'!G:G</f>
        <v>（中铁北京局-资乐高速6标）四川省乐山市市中区土主镇资乐高速TJ6标项目试验室</v>
      </c>
      <c r="H564" s="2" t="str">
        <f>'[1]2025年已发货'!H:H</f>
        <v>孟若禺</v>
      </c>
      <c r="I564" s="2">
        <f>'[1]2025年已发货'!I:I</f>
        <v>13753975633</v>
      </c>
      <c r="J564" s="2" vm="1" t="e">
        <f>_xlfn._xlws.FILTER(辅助信息!D:D,辅助信息!G:G=G564)</f>
        <v>#VALUE!</v>
      </c>
    </row>
    <row r="565" hidden="1" spans="1:10">
      <c r="A565" s="2" t="str">
        <f>'[1]2025年已发货'!A:A</f>
        <v>德胜</v>
      </c>
      <c r="B565" s="2" t="str">
        <f>'[1]2025年已发货'!B:B</f>
        <v>螺纹钢</v>
      </c>
      <c r="C565" s="2" t="str">
        <f>'[1]2025年已发货'!C:C</f>
        <v>HRB400E Φ28 9m</v>
      </c>
      <c r="D565" s="2" t="str">
        <f>'[1]2025年已发货'!D:D</f>
        <v>吨</v>
      </c>
      <c r="E565" s="2">
        <f>'[1]2025年已发货'!E:E</f>
        <v>35</v>
      </c>
      <c r="F565" s="4">
        <f>'[1]2025年已发货'!F:F</f>
        <v>45705</v>
      </c>
      <c r="G565" s="2" t="str">
        <f>'[1]2025年已发货'!G:G</f>
        <v>（中铁北京局-资乐高速6标）四川省乐山市市中区土主镇资乐高速TJ6标项目试验室</v>
      </c>
      <c r="H565" s="2" t="str">
        <f>'[1]2025年已发货'!H:H</f>
        <v>孟若禺</v>
      </c>
      <c r="I565" s="2">
        <f>'[1]2025年已发货'!I:I</f>
        <v>13753975633</v>
      </c>
      <c r="J565" s="2" vm="1" t="e">
        <f>_xlfn._xlws.FILTER(辅助信息!D:D,辅助信息!G:G=G565)</f>
        <v>#VALUE!</v>
      </c>
    </row>
    <row r="566" hidden="1" spans="1:10">
      <c r="A566" s="2" t="str">
        <f>'[1]2025年已发货'!A:A</f>
        <v>德胜</v>
      </c>
      <c r="B566" s="2" t="str">
        <f>'[1]2025年已发货'!B:B</f>
        <v>螺纹钢</v>
      </c>
      <c r="C566" s="2" t="str">
        <f>'[1]2025年已发货'!C:C</f>
        <v>HRB400E Φ16 9m</v>
      </c>
      <c r="D566" s="2" t="str">
        <f>'[1]2025年已发货'!D:D</f>
        <v>吨</v>
      </c>
      <c r="E566" s="2">
        <f>'[1]2025年已发货'!E:E</f>
        <v>35</v>
      </c>
      <c r="F566" s="4">
        <f>'[1]2025年已发货'!F:F</f>
        <v>45705</v>
      </c>
      <c r="G566" s="2" t="str">
        <f>'[1]2025年已发货'!G:G</f>
        <v>（中铁三局-铜资高速1标）四川省资阳市安岳县石羊镇猫坝村2#钢筋场</v>
      </c>
      <c r="H566" s="2" t="str">
        <f>'[1]2025年已发货'!H:H</f>
        <v>王雪</v>
      </c>
      <c r="I566" s="2">
        <f>'[1]2025年已发货'!I:I</f>
        <v>18729676589</v>
      </c>
      <c r="J566" s="2" vm="1" t="e">
        <f>_xlfn._xlws.FILTER(辅助信息!D:D,辅助信息!G:G=G566)</f>
        <v>#VALUE!</v>
      </c>
    </row>
    <row r="567" hidden="1" spans="1:10">
      <c r="A567" s="2" t="str">
        <f>'[1]2025年已发货'!A:A</f>
        <v>德胜</v>
      </c>
      <c r="B567" s="2" t="str">
        <f>'[1]2025年已发货'!B:B</f>
        <v>螺纹钢</v>
      </c>
      <c r="C567" s="2" t="str">
        <f>'[1]2025年已发货'!C:C</f>
        <v>HRB400E Φ20 9m</v>
      </c>
      <c r="D567" s="2" t="str">
        <f>'[1]2025年已发货'!D:D</f>
        <v>吨</v>
      </c>
      <c r="E567" s="2">
        <f>'[1]2025年已发货'!E:E</f>
        <v>35</v>
      </c>
      <c r="F567" s="4">
        <f>'[1]2025年已发货'!F:F</f>
        <v>45705</v>
      </c>
      <c r="G567" s="2" t="str">
        <f>'[1]2025年已发货'!G:G</f>
        <v>（中铁三局-铜资高速1标）四川省资阳市安岳县石羊镇猫坝村2#钢筋场</v>
      </c>
      <c r="H567" s="2" t="str">
        <f>'[1]2025年已发货'!H:H</f>
        <v>王雪</v>
      </c>
      <c r="I567" s="2">
        <f>'[1]2025年已发货'!I:I</f>
        <v>18729676589</v>
      </c>
      <c r="J567" s="2" vm="1" t="e">
        <f>_xlfn._xlws.FILTER(辅助信息!D:D,辅助信息!G:G=G567)</f>
        <v>#VALUE!</v>
      </c>
    </row>
    <row r="568" hidden="1" spans="1:10">
      <c r="A568" s="2" t="str">
        <f>'[1]2025年已发货'!A:A</f>
        <v>德胜</v>
      </c>
      <c r="B568" s="2" t="str">
        <f>'[1]2025年已发货'!B:B</f>
        <v>螺纹钢</v>
      </c>
      <c r="C568" s="2" t="str">
        <f>'[1]2025年已发货'!C:C</f>
        <v>HRB400EФ12*9m</v>
      </c>
      <c r="D568" s="2" t="str">
        <f>'[1]2025年已发货'!D:D</f>
        <v>吨</v>
      </c>
      <c r="E568" s="2">
        <f>'[1]2025年已发货'!E:E</f>
        <v>105</v>
      </c>
      <c r="F568" s="4">
        <f>'[1]2025年已发货'!F:F</f>
        <v>45705</v>
      </c>
      <c r="G568" s="2" t="str">
        <f>'[1]2025年已发货'!G:G</f>
        <v>（中铁八局康新高速TJ4-1标）四川省甘孜州康定市新都桥镇超限载检测站</v>
      </c>
      <c r="H568" s="2" t="str">
        <f>'[1]2025年已发货'!H:H</f>
        <v>刘俊</v>
      </c>
      <c r="I568" s="2">
        <f>'[1]2025年已发货'!I:I</f>
        <v>18587764925</v>
      </c>
      <c r="J568" s="2" vm="1" t="e">
        <f>_xlfn._xlws.FILTER(辅助信息!D:D,辅助信息!G:G=G568)</f>
        <v>#VALUE!</v>
      </c>
    </row>
    <row r="569" hidden="1" spans="1:10">
      <c r="A569" s="2" t="str">
        <f>'[1]2025年已发货'!A:A</f>
        <v>德胜</v>
      </c>
      <c r="B569" s="2" t="str">
        <f>'[1]2025年已发货'!B:B</f>
        <v>螺纹钢</v>
      </c>
      <c r="C569" s="2" t="str">
        <f>'[1]2025年已发货'!C:C</f>
        <v>HRB400EФ20*9m</v>
      </c>
      <c r="D569" s="2" t="str">
        <f>'[1]2025年已发货'!D:D</f>
        <v>吨</v>
      </c>
      <c r="E569" s="2">
        <f>'[1]2025年已发货'!E:E</f>
        <v>105</v>
      </c>
      <c r="F569" s="4">
        <f>'[1]2025年已发货'!F:F</f>
        <v>45705</v>
      </c>
      <c r="G569" s="2" t="str">
        <f>'[1]2025年已发货'!G:G</f>
        <v>（中铁八局康新高速TJ4-1标）四川省甘孜州康定市新都桥镇超限载检测站</v>
      </c>
      <c r="H569" s="2" t="str">
        <f>'[1]2025年已发货'!H:H</f>
        <v>刘俊</v>
      </c>
      <c r="I569" s="2">
        <f>'[1]2025年已发货'!I:I</f>
        <v>18587764925</v>
      </c>
      <c r="J569" s="2" vm="1" t="e">
        <f>_xlfn._xlws.FILTER(辅助信息!D:D,辅助信息!G:G=G569)</f>
        <v>#VALUE!</v>
      </c>
    </row>
    <row r="570" hidden="1" spans="1:10">
      <c r="A570" s="2" t="str">
        <f>'[1]2025年已发货'!A:A</f>
        <v>德胜</v>
      </c>
      <c r="B570" s="2" t="str">
        <f>'[1]2025年已发货'!B:B</f>
        <v>螺纹钢</v>
      </c>
      <c r="C570" s="2" t="str">
        <f>'[1]2025年已发货'!C:C</f>
        <v>HRB400EФ25*9m</v>
      </c>
      <c r="D570" s="2" t="str">
        <f>'[1]2025年已发货'!D:D</f>
        <v>吨</v>
      </c>
      <c r="E570" s="2">
        <f>'[1]2025年已发货'!E:E</f>
        <v>70</v>
      </c>
      <c r="F570" s="4">
        <f>'[1]2025年已发货'!F:F</f>
        <v>45705</v>
      </c>
      <c r="G570" s="2" t="str">
        <f>'[1]2025年已发货'!G:G</f>
        <v>（中铁八局康新高速TJ4-1标）四川省甘孜州康定市新都桥镇超限载检测站</v>
      </c>
      <c r="H570" s="2" t="str">
        <f>'[1]2025年已发货'!H:H</f>
        <v>刘俊</v>
      </c>
      <c r="I570" s="2">
        <f>'[1]2025年已发货'!I:I</f>
        <v>18587764925</v>
      </c>
      <c r="J570" s="2" vm="1" t="e">
        <f>_xlfn._xlws.FILTER(辅助信息!D:D,辅助信息!G:G=G570)</f>
        <v>#VALUE!</v>
      </c>
    </row>
    <row r="571" hidden="1" spans="1:10">
      <c r="A571" s="2" t="str">
        <f>'[1]2025年已发货'!A:A</f>
        <v>德胜</v>
      </c>
      <c r="B571" s="2" t="str">
        <f>'[1]2025年已发货'!B:B</f>
        <v>螺纹钢</v>
      </c>
      <c r="C571" s="2" t="str">
        <f>'[1]2025年已发货'!C:C</f>
        <v>HRB400EФ28*9m</v>
      </c>
      <c r="D571" s="2" t="str">
        <f>'[1]2025年已发货'!D:D</f>
        <v>吨</v>
      </c>
      <c r="E571" s="2">
        <f>'[1]2025年已发货'!E:E</f>
        <v>35</v>
      </c>
      <c r="F571" s="4">
        <f>'[1]2025年已发货'!F:F</f>
        <v>45705</v>
      </c>
      <c r="G571" s="2" t="str">
        <f>'[1]2025年已发货'!G:G</f>
        <v>（中铁八局康新高速TJ4-1标）四川省甘孜州康定市新都桥镇超限载检测站</v>
      </c>
      <c r="H571" s="2" t="str">
        <f>'[1]2025年已发货'!H:H</f>
        <v>刘俊</v>
      </c>
      <c r="I571" s="2">
        <f>'[1]2025年已发货'!I:I</f>
        <v>18587764925</v>
      </c>
      <c r="J571" s="2" vm="1" t="e">
        <f>_xlfn._xlws.FILTER(辅助信息!D:D,辅助信息!G:G=G571)</f>
        <v>#VALUE!</v>
      </c>
    </row>
    <row r="572" hidden="1" spans="1:10">
      <c r="A572" s="2" t="str">
        <f>'[1]2025年已发货'!A:A</f>
        <v>达钢</v>
      </c>
      <c r="B572" s="2" t="str">
        <f>'[1]2025年已发货'!B:B</f>
        <v>螺纹钢</v>
      </c>
      <c r="C572" s="2" t="str">
        <f>'[1]2025年已发货'!C:C</f>
        <v>HRB400E Φ12 9m</v>
      </c>
      <c r="D572" s="2" t="str">
        <f>'[1]2025年已发货'!D:D</f>
        <v>吨</v>
      </c>
      <c r="E572" s="2">
        <f>'[1]2025年已发货'!E:E</f>
        <v>18</v>
      </c>
      <c r="F572" s="4">
        <f>'[1]2025年已发货'!F:F</f>
        <v>45705</v>
      </c>
      <c r="G572" s="2" t="str">
        <f>'[1]2025年已发货'!G:G</f>
        <v>(五冶钢构医学科学产业园建设项目房建二部-六标)四川省南充市顺庆区搬罾街道学府大道二段</v>
      </c>
      <c r="H572" s="2" t="str">
        <f>'[1]2025年已发货'!H:H</f>
        <v>安南</v>
      </c>
      <c r="I572" s="2">
        <f>'[1]2025年已发货'!I:I</f>
        <v>19950525030</v>
      </c>
      <c r="J572" s="2" t="str">
        <f>_xlfn._xlws.FILTER(辅助信息!D:D,辅助信息!G:G=G572)</f>
        <v>五冶钢构南充医学科学产业园建设项目</v>
      </c>
    </row>
    <row r="573" hidden="1" spans="1:10">
      <c r="A573" s="2" t="str">
        <f>'[1]2025年已发货'!A:A</f>
        <v>达钢</v>
      </c>
      <c r="B573" s="2" t="str">
        <f>'[1]2025年已发货'!B:B</f>
        <v>螺纹钢</v>
      </c>
      <c r="C573" s="2" t="str">
        <f>'[1]2025年已发货'!C:C</f>
        <v>HRB400E Φ16 9m</v>
      </c>
      <c r="D573" s="2" t="str">
        <f>'[1]2025年已发货'!D:D</f>
        <v>吨</v>
      </c>
      <c r="E573" s="2">
        <f>'[1]2025年已发货'!E:E</f>
        <v>15</v>
      </c>
      <c r="F573" s="4">
        <f>'[1]2025年已发货'!F:F</f>
        <v>45705</v>
      </c>
      <c r="G573" s="2" t="str">
        <f>'[1]2025年已发货'!G:G</f>
        <v>(五冶钢构医学科学产业园建设项目房建二部-六标)四川省南充市顺庆区搬罾街道学府大道二段</v>
      </c>
      <c r="H573" s="2" t="str">
        <f>'[1]2025年已发货'!H:H</f>
        <v>安南</v>
      </c>
      <c r="I573" s="2">
        <f>'[1]2025年已发货'!I:I</f>
        <v>19950525030</v>
      </c>
      <c r="J573" s="2" t="str">
        <f>_xlfn._xlws.FILTER(辅助信息!D:D,辅助信息!G:G=G573)</f>
        <v>五冶钢构南充医学科学产业园建设项目</v>
      </c>
    </row>
    <row r="574" hidden="1" spans="1:10">
      <c r="A574" s="2" t="str">
        <f>'[1]2025年已发货'!A:A</f>
        <v>达钢</v>
      </c>
      <c r="B574" s="2" t="str">
        <f>'[1]2025年已发货'!B:B</f>
        <v>螺纹钢</v>
      </c>
      <c r="C574" s="2" t="str">
        <f>'[1]2025年已发货'!C:C</f>
        <v>HRB400E Φ20 9m</v>
      </c>
      <c r="D574" s="2" t="str">
        <f>'[1]2025年已发货'!D:D</f>
        <v>吨</v>
      </c>
      <c r="E574" s="2">
        <f>'[1]2025年已发货'!E:E</f>
        <v>3</v>
      </c>
      <c r="F574" s="4">
        <f>'[1]2025年已发货'!F:F</f>
        <v>45705</v>
      </c>
      <c r="G574" s="2" t="str">
        <f>'[1]2025年已发货'!G:G</f>
        <v>(五冶钢构医学科学产业园建设项目房建二部-六标)四川省南充市顺庆区搬罾街道学府大道二段</v>
      </c>
      <c r="H574" s="2" t="str">
        <f>'[1]2025年已发货'!H:H</f>
        <v>安南</v>
      </c>
      <c r="I574" s="2">
        <f>'[1]2025年已发货'!I:I</f>
        <v>19950525030</v>
      </c>
      <c r="J574" s="2" t="str">
        <f>_xlfn._xlws.FILTER(辅助信息!D:D,辅助信息!G:G=G574)</f>
        <v>五冶钢构南充医学科学产业园建设项目</v>
      </c>
    </row>
    <row r="575" hidden="1" spans="1:10">
      <c r="A575" s="2" t="str">
        <f>'[1]2025年已发货'!A:A</f>
        <v>达钢</v>
      </c>
      <c r="B575" s="2" t="str">
        <f>'[1]2025年已发货'!B:B</f>
        <v>螺纹钢</v>
      </c>
      <c r="C575" s="2" t="str">
        <f>'[1]2025年已发货'!C:C</f>
        <v>HRB400E Φ25 9m</v>
      </c>
      <c r="D575" s="2" t="str">
        <f>'[1]2025年已发货'!D:D</f>
        <v>吨</v>
      </c>
      <c r="E575" s="2">
        <f>'[1]2025年已发货'!E:E</f>
        <v>35</v>
      </c>
      <c r="F575" s="4">
        <f>'[1]2025年已发货'!F:F</f>
        <v>45705</v>
      </c>
      <c r="G575" s="2" t="str">
        <f>'[1]2025年已发货'!G:G</f>
        <v>(五冶钢构医学科学产业园建设项目房建二部-六标)四川省南充市顺庆区搬罾街道学府大道二段</v>
      </c>
      <c r="H575" s="2" t="str">
        <f>'[1]2025年已发货'!H:H</f>
        <v>安南</v>
      </c>
      <c r="I575" s="2">
        <f>'[1]2025年已发货'!I:I</f>
        <v>19950525030</v>
      </c>
      <c r="J575" s="2" t="str">
        <f>_xlfn._xlws.FILTER(辅助信息!D:D,辅助信息!G:G=G575)</f>
        <v>五冶钢构南充医学科学产业园建设项目</v>
      </c>
    </row>
    <row r="576" hidden="1" spans="1:10">
      <c r="A576" s="2" t="str">
        <f>'[1]2025年已发货'!A:A</f>
        <v>达钢</v>
      </c>
      <c r="B576" s="2" t="str">
        <f>'[1]2025年已发货'!B:B</f>
        <v>盘螺</v>
      </c>
      <c r="C576" s="2" t="str">
        <f>'[1]2025年已发货'!C:C</f>
        <v>HRB400E Φ6</v>
      </c>
      <c r="D576" s="2" t="str">
        <f>'[1]2025年已发货'!D:D</f>
        <v>吨</v>
      </c>
      <c r="E576" s="2">
        <f>'[1]2025年已发货'!E:E</f>
        <v>10</v>
      </c>
      <c r="F576" s="4">
        <f>'[1]2025年已发货'!F:F</f>
        <v>45705</v>
      </c>
      <c r="G576" s="2" t="str">
        <f>'[1]2025年已发货'!G:G</f>
        <v>(五冶钢构医学科学产业园建设项目房建三部-一标（7-2）)四川省南充市顺庆区搬罾街道学府大道二段</v>
      </c>
      <c r="H576" s="2" t="str">
        <f>'[1]2025年已发货'!H:H</f>
        <v>郑林</v>
      </c>
      <c r="I576" s="2">
        <f>'[1]2025年已发货'!I:I</f>
        <v>18349955455</v>
      </c>
      <c r="J576" s="2" t="str">
        <f>_xlfn._xlws.FILTER(辅助信息!D:D,辅助信息!G:G=G576)</f>
        <v>五冶钢构南充医学科学产业园建设项目</v>
      </c>
    </row>
    <row r="577" hidden="1" spans="1:10">
      <c r="A577" s="2" t="str">
        <f>'[1]2025年已发货'!A:A</f>
        <v>达钢</v>
      </c>
      <c r="B577" s="2" t="str">
        <f>'[1]2025年已发货'!B:B</f>
        <v>盘螺</v>
      </c>
      <c r="C577" s="2" t="str">
        <f>'[1]2025年已发货'!C:C</f>
        <v>HRB400E Φ8</v>
      </c>
      <c r="D577" s="2" t="str">
        <f>'[1]2025年已发货'!D:D</f>
        <v>吨</v>
      </c>
      <c r="E577" s="2">
        <f>'[1]2025年已发货'!E:E</f>
        <v>37.5</v>
      </c>
      <c r="F577" s="4">
        <f>'[1]2025年已发货'!F:F</f>
        <v>45705</v>
      </c>
      <c r="G577" s="2" t="str">
        <f>'[1]2025年已发货'!G:G</f>
        <v>(五冶钢构医学科学产业园建设项目房建三部-一标（7-2）)四川省南充市顺庆区搬罾街道学府大道二段</v>
      </c>
      <c r="H577" s="2" t="str">
        <f>'[1]2025年已发货'!H:H</f>
        <v>郑林</v>
      </c>
      <c r="I577" s="2">
        <f>'[1]2025年已发货'!I:I</f>
        <v>18349955455</v>
      </c>
      <c r="J577" s="2" t="str">
        <f>_xlfn._xlws.FILTER(辅助信息!D:D,辅助信息!G:G=G577)</f>
        <v>五冶钢构南充医学科学产业园建设项目</v>
      </c>
    </row>
    <row r="578" hidden="1" spans="1:10">
      <c r="A578" s="2" t="str">
        <f>'[1]2025年已发货'!A:A</f>
        <v>达钢</v>
      </c>
      <c r="B578" s="2" t="str">
        <f>'[1]2025年已发货'!B:B</f>
        <v>盘螺</v>
      </c>
      <c r="C578" s="2" t="str">
        <f>'[1]2025年已发货'!C:C</f>
        <v>HRB400E Φ10</v>
      </c>
      <c r="D578" s="2" t="str">
        <f>'[1]2025年已发货'!D:D</f>
        <v>吨</v>
      </c>
      <c r="E578" s="2">
        <f>'[1]2025年已发货'!E:E</f>
        <v>20</v>
      </c>
      <c r="F578" s="4">
        <f>'[1]2025年已发货'!F:F</f>
        <v>45705</v>
      </c>
      <c r="G578" s="2" t="str">
        <f>'[1]2025年已发货'!G:G</f>
        <v>(五冶钢构医学科学产业园建设项目房建三部-一标（7-2）)四川省南充市顺庆区搬罾街道学府大道二段</v>
      </c>
      <c r="H578" s="2" t="str">
        <f>'[1]2025年已发货'!H:H</f>
        <v>郑林</v>
      </c>
      <c r="I578" s="2">
        <f>'[1]2025年已发货'!I:I</f>
        <v>18349955455</v>
      </c>
      <c r="J578" s="2" t="str">
        <f>_xlfn._xlws.FILTER(辅助信息!D:D,辅助信息!G:G=G578)</f>
        <v>五冶钢构南充医学科学产业园建设项目</v>
      </c>
    </row>
    <row r="579" hidden="1" spans="1:10">
      <c r="A579" s="2" t="str">
        <f>'[1]2025年已发货'!A:A</f>
        <v>达钢</v>
      </c>
      <c r="B579" s="2" t="str">
        <f>'[1]2025年已发货'!B:B</f>
        <v>盘螺</v>
      </c>
      <c r="C579" s="2" t="str">
        <f>'[1]2025年已发货'!C:C</f>
        <v>HRB400E Φ12</v>
      </c>
      <c r="D579" s="2" t="str">
        <f>'[1]2025年已发货'!D:D</f>
        <v>吨</v>
      </c>
      <c r="E579" s="2">
        <f>'[1]2025年已发货'!E:E</f>
        <v>5</v>
      </c>
      <c r="F579" s="4">
        <f>'[1]2025年已发货'!F:F</f>
        <v>45705</v>
      </c>
      <c r="G579" s="2" t="str">
        <f>'[1]2025年已发货'!G:G</f>
        <v>(五冶钢构医学科学产业园建设项目房建三部-一标（7-2）)四川省南充市顺庆区搬罾街道学府大道二段</v>
      </c>
      <c r="H579" s="2" t="str">
        <f>'[1]2025年已发货'!H:H</f>
        <v>郑林</v>
      </c>
      <c r="I579" s="2">
        <f>'[1]2025年已发货'!I:I</f>
        <v>18349955455</v>
      </c>
      <c r="J579" s="2" t="str">
        <f>_xlfn._xlws.FILTER(辅助信息!D:D,辅助信息!G:G=G579)</f>
        <v>五冶钢构南充医学科学产业园建设项目</v>
      </c>
    </row>
    <row r="580" hidden="1" spans="1:10">
      <c r="A580" s="2" t="str">
        <f>'[1]2025年已发货'!A:A</f>
        <v>达钢</v>
      </c>
      <c r="B580" s="2" t="str">
        <f>'[1]2025年已发货'!B:B</f>
        <v>螺纹钢</v>
      </c>
      <c r="C580" s="2" t="str">
        <f>'[1]2025年已发货'!C:C</f>
        <v>HRB400E Φ16 9m</v>
      </c>
      <c r="D580" s="2" t="str">
        <f>'[1]2025年已发货'!D:D</f>
        <v>吨</v>
      </c>
      <c r="E580" s="2">
        <f>'[1]2025年已发货'!E:E</f>
        <v>70</v>
      </c>
      <c r="F580" s="4">
        <f>'[1]2025年已发货'!F:F</f>
        <v>45705</v>
      </c>
      <c r="G580" s="2" t="str">
        <f>'[1]2025年已发货'!G:G</f>
        <v>(五冶钢构医学科学产业园建设项目房建三部-排洪渠)四川省南充市顺庆区搬罾街道学府大道二段</v>
      </c>
      <c r="H580" s="2" t="str">
        <f>'[1]2025年已发货'!H:H</f>
        <v>郑林</v>
      </c>
      <c r="I580" s="2">
        <f>'[1]2025年已发货'!I:I</f>
        <v>18349955455</v>
      </c>
      <c r="J580" s="2" t="str">
        <f>_xlfn._xlws.FILTER(辅助信息!D:D,辅助信息!G:G=G580)</f>
        <v>五冶钢构南充医学科学产业园建设项目</v>
      </c>
    </row>
    <row r="581" hidden="1" spans="1:10">
      <c r="A581" s="2" t="str">
        <f>'[1]2025年已发货'!A:A</f>
        <v>达钢</v>
      </c>
      <c r="B581" s="2" t="str">
        <f>'[1]2025年已发货'!B:B</f>
        <v>螺纹钢</v>
      </c>
      <c r="C581" s="2" t="str">
        <f>'[1]2025年已发货'!C:C</f>
        <v>HRB400E Φ16 12m</v>
      </c>
      <c r="D581" s="2" t="str">
        <f>'[1]2025年已发货'!D:D</f>
        <v>吨</v>
      </c>
      <c r="E581" s="2">
        <f>'[1]2025年已发货'!E:E</f>
        <v>70</v>
      </c>
      <c r="F581" s="4">
        <f>'[1]2025年已发货'!F:F</f>
        <v>45705</v>
      </c>
      <c r="G581" s="2" t="str">
        <f>'[1]2025年已发货'!G:G</f>
        <v>(五冶钢构医学科学产业园建设项目房建三部-排洪渠)四川省南充市顺庆区搬罾街道学府大道二段</v>
      </c>
      <c r="H581" s="2" t="str">
        <f>'[1]2025年已发货'!H:H</f>
        <v>郑林</v>
      </c>
      <c r="I581" s="2">
        <f>'[1]2025年已发货'!I:I</f>
        <v>18349955455</v>
      </c>
      <c r="J581" s="2" t="str">
        <f>_xlfn._xlws.FILTER(辅助信息!D:D,辅助信息!G:G=G581)</f>
        <v>五冶钢构南充医学科学产业园建设项目</v>
      </c>
    </row>
    <row r="582" hidden="1" spans="1:10">
      <c r="A582" s="2" t="str">
        <f>'[1]2025年已发货'!A:A</f>
        <v>达钢</v>
      </c>
      <c r="B582" s="2" t="str">
        <f>'[1]2025年已发货'!B:B</f>
        <v>螺纹钢</v>
      </c>
      <c r="C582" s="2" t="str">
        <f>'[1]2025年已发货'!C:C</f>
        <v>HRB400E Φ25 12m</v>
      </c>
      <c r="D582" s="2" t="str">
        <f>'[1]2025年已发货'!D:D</f>
        <v>吨</v>
      </c>
      <c r="E582" s="2">
        <f>'[1]2025年已发货'!E:E</f>
        <v>105</v>
      </c>
      <c r="F582" s="4">
        <f>'[1]2025年已发货'!F:F</f>
        <v>45705</v>
      </c>
      <c r="G582" s="2" t="str">
        <f>'[1]2025年已发货'!G:G</f>
        <v>(五冶钢构医学科学产业园建设项目房建三部-排洪渠)四川省南充市顺庆区搬罾街道学府大道二段</v>
      </c>
      <c r="H582" s="2" t="str">
        <f>'[1]2025年已发货'!H:H</f>
        <v>郑林</v>
      </c>
      <c r="I582" s="2">
        <f>'[1]2025年已发货'!I:I</f>
        <v>18349955455</v>
      </c>
      <c r="J582" s="2" t="str">
        <f>_xlfn._xlws.FILTER(辅助信息!D:D,辅助信息!G:G=G582)</f>
        <v>五冶钢构南充医学科学产业园建设项目</v>
      </c>
    </row>
    <row r="583" hidden="1" spans="1:10">
      <c r="A583" s="2" t="str">
        <f>'[1]2025年已发货'!A:A</f>
        <v>冷钢</v>
      </c>
      <c r="B583" s="2" t="str">
        <f>'[1]2025年已发货'!B:B</f>
        <v>盘螺</v>
      </c>
      <c r="C583" s="2" t="str">
        <f>'[1]2025年已发货'!C:C</f>
        <v>HRB400E Φ8</v>
      </c>
      <c r="D583" s="2" t="str">
        <f>'[1]2025年已发货'!D:D</f>
        <v>吨</v>
      </c>
      <c r="E583" s="2">
        <f>'[1]2025年已发货'!E:E</f>
        <v>13</v>
      </c>
      <c r="F583" s="4">
        <f>'[1]2025年已发货'!F:F</f>
        <v>45705</v>
      </c>
      <c r="G583" s="2" t="str">
        <f>'[1]2025年已发货'!G:G</f>
        <v>（商投建工达州中医药科技园-4工区-2号楼）达州市通川区达州中医药职业学院犀牛大道北段</v>
      </c>
      <c r="H583" s="2" t="str">
        <f>'[1]2025年已发货'!H:H</f>
        <v>张扬</v>
      </c>
      <c r="I583" s="2">
        <f>'[1]2025年已发货'!I:I</f>
        <v>18381904567</v>
      </c>
      <c r="J583" s="2" t="str">
        <f>_xlfn._xlws.FILTER(辅助信息!D:D,辅助信息!G:G=G583)</f>
        <v>商投建工达州中医药科技园</v>
      </c>
    </row>
    <row r="584" hidden="1" spans="1:10">
      <c r="A584" s="2" t="str">
        <f>'[1]2025年已发货'!A:A</f>
        <v>冷钢</v>
      </c>
      <c r="B584" s="2" t="str">
        <f>'[1]2025年已发货'!B:B</f>
        <v>盘螺</v>
      </c>
      <c r="C584" s="2" t="str">
        <f>'[1]2025年已发货'!C:C</f>
        <v>HRB400E Φ10</v>
      </c>
      <c r="D584" s="2" t="str">
        <f>'[1]2025年已发货'!D:D</f>
        <v>吨</v>
      </c>
      <c r="E584" s="2">
        <f>'[1]2025年已发货'!E:E</f>
        <v>10</v>
      </c>
      <c r="F584" s="4">
        <f>'[1]2025年已发货'!F:F</f>
        <v>45705</v>
      </c>
      <c r="G584" s="2" t="str">
        <f>'[1]2025年已发货'!G:G</f>
        <v>（商投建工达州中医药科技园-4工区-2号楼）达州市通川区达州中医药职业学院犀牛大道北段</v>
      </c>
      <c r="H584" s="2" t="str">
        <f>'[1]2025年已发货'!H:H</f>
        <v>张扬</v>
      </c>
      <c r="I584" s="2">
        <f>'[1]2025年已发货'!I:I</f>
        <v>18381904567</v>
      </c>
      <c r="J584" s="2" t="str">
        <f>_xlfn._xlws.FILTER(辅助信息!D:D,辅助信息!G:G=G584)</f>
        <v>商投建工达州中医药科技园</v>
      </c>
    </row>
    <row r="585" hidden="1" spans="1:10">
      <c r="A585" s="2" t="str">
        <f>'[1]2025年已发货'!A:A</f>
        <v>冷钢</v>
      </c>
      <c r="B585" s="2" t="str">
        <f>'[1]2025年已发货'!B:B</f>
        <v>螺纹钢</v>
      </c>
      <c r="C585" s="2" t="str">
        <f>'[1]2025年已发货'!C:C</f>
        <v>HRB400E Φ16 9m</v>
      </c>
      <c r="D585" s="2" t="str">
        <f>'[1]2025年已发货'!D:D</f>
        <v>吨</v>
      </c>
      <c r="E585" s="2">
        <f>'[1]2025年已发货'!E:E</f>
        <v>12</v>
      </c>
      <c r="F585" s="4">
        <f>'[1]2025年已发货'!F:F</f>
        <v>45705</v>
      </c>
      <c r="G585" s="2" t="str">
        <f>'[1]2025年已发货'!G:G</f>
        <v>（商投建工达州中医药科技园-4工区-2号楼）达州市通川区达州中医药职业学院犀牛大道北段</v>
      </c>
      <c r="H585" s="2" t="str">
        <f>'[1]2025年已发货'!H:H</f>
        <v>张扬</v>
      </c>
      <c r="I585" s="2">
        <f>'[1]2025年已发货'!I:I</f>
        <v>18381904567</v>
      </c>
      <c r="J585" s="2" t="str">
        <f>_xlfn._xlws.FILTER(辅助信息!D:D,辅助信息!G:G=G585)</f>
        <v>商投建工达州中医药科技园</v>
      </c>
    </row>
    <row r="586" hidden="1" spans="1:10">
      <c r="A586" s="2" t="str">
        <f>'[1]2025年已发货'!A:A</f>
        <v>冷钢</v>
      </c>
      <c r="B586" s="2" t="str">
        <f>'[1]2025年已发货'!B:B</f>
        <v>盘螺</v>
      </c>
      <c r="C586" s="2" t="str">
        <f>'[1]2025年已发货'!C:C</f>
        <v>HRB400E Φ8</v>
      </c>
      <c r="D586" s="2" t="str">
        <f>'[1]2025年已发货'!D:D</f>
        <v>吨</v>
      </c>
      <c r="E586" s="2">
        <f>'[1]2025年已发货'!E:E</f>
        <v>3</v>
      </c>
      <c r="F586" s="4">
        <f>'[1]2025年已发货'!F:F</f>
        <v>45705</v>
      </c>
      <c r="G586" s="2" t="str">
        <f>'[1]2025年已发货'!G:G</f>
        <v>（商投建工达州中医药科技园-2工区-景观桥）达州市通川区达州中医药职业学院犀牛大道北段</v>
      </c>
      <c r="H586" s="2" t="str">
        <f>'[1]2025年已发货'!H:H</f>
        <v>李波</v>
      </c>
      <c r="I586" s="2">
        <f>'[1]2025年已发货'!I:I</f>
        <v>18381899787</v>
      </c>
      <c r="J586" s="2" t="str">
        <f>_xlfn._xlws.FILTER(辅助信息!D:D,辅助信息!G:G=G586)</f>
        <v>商投建工达州中医药科技园</v>
      </c>
    </row>
    <row r="587" hidden="1" spans="1:10">
      <c r="A587" s="2" t="str">
        <f>'[1]2025年已发货'!A:A</f>
        <v>冷钢</v>
      </c>
      <c r="B587" s="2" t="str">
        <f>'[1]2025年已发货'!B:B</f>
        <v>螺纹钢</v>
      </c>
      <c r="C587" s="2" t="str">
        <f>'[1]2025年已发货'!C:C</f>
        <v>HRB400E Φ12 9m</v>
      </c>
      <c r="D587" s="2" t="str">
        <f>'[1]2025年已发货'!D:D</f>
        <v>吨</v>
      </c>
      <c r="E587" s="2">
        <f>'[1]2025年已发货'!E:E</f>
        <v>10</v>
      </c>
      <c r="F587" s="4">
        <f>'[1]2025年已发货'!F:F</f>
        <v>45705</v>
      </c>
      <c r="G587" s="2" t="str">
        <f>'[1]2025年已发货'!G:G</f>
        <v>（商投建工达州中医药科技园-2工区-景观桥）达州市通川区达州中医药职业学院犀牛大道北段</v>
      </c>
      <c r="H587" s="2" t="str">
        <f>'[1]2025年已发货'!H:H</f>
        <v>李波</v>
      </c>
      <c r="I587" s="2">
        <f>'[1]2025年已发货'!I:I</f>
        <v>18381899787</v>
      </c>
      <c r="J587" s="2" t="str">
        <f>_xlfn._xlws.FILTER(辅助信息!D:D,辅助信息!G:G=G587)</f>
        <v>商投建工达州中医药科技园</v>
      </c>
    </row>
    <row r="588" hidden="1" spans="1:10">
      <c r="A588" s="2" t="str">
        <f>'[1]2025年已发货'!A:A</f>
        <v>冷钢</v>
      </c>
      <c r="B588" s="2" t="str">
        <f>'[1]2025年已发货'!B:B</f>
        <v>螺纹钢</v>
      </c>
      <c r="C588" s="2" t="str">
        <f>'[1]2025年已发货'!C:C</f>
        <v>HRB400E Φ16 9m</v>
      </c>
      <c r="D588" s="2" t="str">
        <f>'[1]2025年已发货'!D:D</f>
        <v>吨</v>
      </c>
      <c r="E588" s="2">
        <f>'[1]2025年已发货'!E:E</f>
        <v>15</v>
      </c>
      <c r="F588" s="4">
        <f>'[1]2025年已发货'!F:F</f>
        <v>45705</v>
      </c>
      <c r="G588" s="2" t="str">
        <f>'[1]2025年已发货'!G:G</f>
        <v>（商投建工达州中医药科技园-2工区-景观桥）达州市通川区达州中医药职业学院犀牛大道北段</v>
      </c>
      <c r="H588" s="2" t="str">
        <f>'[1]2025年已发货'!H:H</f>
        <v>李波</v>
      </c>
      <c r="I588" s="2">
        <f>'[1]2025年已发货'!I:I</f>
        <v>18381899787</v>
      </c>
      <c r="J588" s="2" t="str">
        <f>_xlfn._xlws.FILTER(辅助信息!D:D,辅助信息!G:G=G588)</f>
        <v>商投建工达州中医药科技园</v>
      </c>
    </row>
    <row r="589" hidden="1" spans="1:10">
      <c r="A589" s="2" t="str">
        <f>'[1]2025年已发货'!A:A</f>
        <v>冷钢</v>
      </c>
      <c r="B589" s="2" t="str">
        <f>'[1]2025年已发货'!B:B</f>
        <v>螺纹钢</v>
      </c>
      <c r="C589" s="2" t="str">
        <f>'[1]2025年已发货'!C:C</f>
        <v>HRB400E Φ28 9m</v>
      </c>
      <c r="D589" s="2" t="str">
        <f>'[1]2025年已发货'!D:D</f>
        <v>吨</v>
      </c>
      <c r="E589" s="2">
        <f>'[1]2025年已发货'!E:E</f>
        <v>8</v>
      </c>
      <c r="F589" s="4">
        <f>'[1]2025年已发货'!F:F</f>
        <v>45705</v>
      </c>
      <c r="G589" s="2" t="str">
        <f>'[1]2025年已发货'!G:G</f>
        <v>（商投建工达州中医药科技园-2工区-景观桥）达州市通川区达州中医药职业学院犀牛大道北段</v>
      </c>
      <c r="H589" s="2" t="str">
        <f>'[1]2025年已发货'!H:H</f>
        <v>李波</v>
      </c>
      <c r="I589" s="2">
        <f>'[1]2025年已发货'!I:I</f>
        <v>18381899787</v>
      </c>
      <c r="J589" s="2" t="str">
        <f>_xlfn._xlws.FILTER(辅助信息!D:D,辅助信息!G:G=G589)</f>
        <v>商投建工达州中医药科技园</v>
      </c>
    </row>
    <row r="590" hidden="1" spans="1:10">
      <c r="A590" s="2" t="str">
        <f>'[1]2025年已发货'!A:A</f>
        <v>润耀</v>
      </c>
      <c r="B590" s="2" t="str">
        <f>'[1]2025年已发货'!B:B</f>
        <v>盘圆</v>
      </c>
      <c r="C590" s="2" t="str">
        <f>'[1]2025年已发货'!C:C</f>
        <v>HPB300Ф8</v>
      </c>
      <c r="D590" s="2" t="str">
        <f>'[1]2025年已发货'!D:D</f>
        <v>吨</v>
      </c>
      <c r="E590" s="2">
        <f>'[1]2025年已发货'!E:E</f>
        <v>35</v>
      </c>
      <c r="F590" s="4">
        <f>'[1]2025年已发货'!F:F</f>
        <v>45705</v>
      </c>
      <c r="G590" s="2" t="str">
        <f>'[1]2025年已发货'!G:G</f>
        <v>（中铁一局四公司康新高速TJ1-1标康定隧道）四川省甘孜州康定市榆林街道甘孜州博物馆旁</v>
      </c>
      <c r="H590" s="2" t="str">
        <f>'[1]2025年已发货'!H:H</f>
        <v>王锡俊</v>
      </c>
      <c r="I590" s="2">
        <f>'[1]2025年已发货'!I:I</f>
        <v>18736877891</v>
      </c>
      <c r="J590" s="2" vm="1" t="e">
        <f>_xlfn._xlws.FILTER(辅助信息!D:D,辅助信息!G:G=G590)</f>
        <v>#VALUE!</v>
      </c>
    </row>
    <row r="591" hidden="1" spans="1:10">
      <c r="A591" s="2" t="str">
        <f>'[1]2025年已发货'!A:A</f>
        <v>润耀</v>
      </c>
      <c r="B591" s="2" t="str">
        <f>'[1]2025年已发货'!B:B</f>
        <v>盘圆</v>
      </c>
      <c r="C591" s="2" t="str">
        <f>'[1]2025年已发货'!C:C</f>
        <v>HPB300Ф8</v>
      </c>
      <c r="D591" s="2" t="str">
        <f>'[1]2025年已发货'!D:D</f>
        <v>吨</v>
      </c>
      <c r="E591" s="2">
        <f>'[1]2025年已发货'!E:E</f>
        <v>35</v>
      </c>
      <c r="F591" s="4">
        <f>'[1]2025年已发货'!F:F</f>
        <v>45705</v>
      </c>
      <c r="G591" s="2" t="str">
        <f>'[1]2025年已发货'!G:G</f>
        <v>（中铁一局四公司康新高速TJ1-1标贡不卡隧道）四川省甘孜州康定市折多塘村车管所旁</v>
      </c>
      <c r="H591" s="2" t="str">
        <f>'[1]2025年已发货'!H:H</f>
        <v>王锡俊</v>
      </c>
      <c r="I591" s="2">
        <f>'[1]2025年已发货'!I:I</f>
        <v>18736877891</v>
      </c>
      <c r="J591" s="2" vm="1" t="e">
        <f>_xlfn._xlws.FILTER(辅助信息!D:D,辅助信息!G:G=G591)</f>
        <v>#VALUE!</v>
      </c>
    </row>
    <row r="592" hidden="1" spans="1:10">
      <c r="A592" s="2" t="str">
        <f>'[1]2025年已发货'!A:A</f>
        <v>润耀</v>
      </c>
      <c r="B592" s="2" t="str">
        <f>'[1]2025年已发货'!B:B</f>
        <v>盘圆</v>
      </c>
      <c r="C592" s="2" t="str">
        <f>'[1]2025年已发货'!C:C</f>
        <v>HPB300Ф12</v>
      </c>
      <c r="D592" s="2" t="str">
        <f>'[1]2025年已发货'!D:D</f>
        <v>吨</v>
      </c>
      <c r="E592" s="2">
        <f>'[1]2025年已发货'!E:E</f>
        <v>35</v>
      </c>
      <c r="F592" s="4">
        <f>'[1]2025年已发货'!F:F</f>
        <v>45705</v>
      </c>
      <c r="G592" s="2" t="str">
        <f>'[1]2025年已发货'!G:G</f>
        <v>（中铁一局四公司康新高速TJ1-1标贡不卡隧道）四川省甘孜州康定市折多塘村车管所旁</v>
      </c>
      <c r="H592" s="2" t="str">
        <f>'[1]2025年已发货'!H:H</f>
        <v>王锡俊</v>
      </c>
      <c r="I592" s="2">
        <f>'[1]2025年已发货'!I:I</f>
        <v>18736877891</v>
      </c>
      <c r="J592" s="2" vm="1" t="e">
        <f>_xlfn._xlws.FILTER(辅助信息!D:D,辅助信息!G:G=G592)</f>
        <v>#VALUE!</v>
      </c>
    </row>
    <row r="593" hidden="1" spans="1:10">
      <c r="A593" s="2" t="str">
        <f>'[1]2025年已发货'!A:A</f>
        <v>润耀</v>
      </c>
      <c r="B593" s="2" t="str">
        <f>'[1]2025年已发货'!B:B</f>
        <v>螺纹钢</v>
      </c>
      <c r="C593" s="2" t="str">
        <f>'[1]2025年已发货'!C:C</f>
        <v>HRB400EФ25*9m</v>
      </c>
      <c r="D593" s="2" t="str">
        <f>'[1]2025年已发货'!D:D</f>
        <v>吨</v>
      </c>
      <c r="E593" s="2">
        <f>'[1]2025年已发货'!E:E</f>
        <v>35</v>
      </c>
      <c r="F593" s="4">
        <f>'[1]2025年已发货'!F:F</f>
        <v>45705</v>
      </c>
      <c r="G593" s="2" t="str">
        <f>'[1]2025年已发货'!G:G</f>
        <v>（中铁一局四公司康新高速TJ1-1标贡不卡隧道）四川省甘孜州康定市折多塘村车管所旁</v>
      </c>
      <c r="H593" s="2" t="str">
        <f>'[1]2025年已发货'!H:H</f>
        <v>王锡俊</v>
      </c>
      <c r="I593" s="2">
        <f>'[1]2025年已发货'!I:I</f>
        <v>18736877891</v>
      </c>
      <c r="J593" s="2" vm="1" t="e">
        <f>_xlfn._xlws.FILTER(辅助信息!D:D,辅助信息!G:G=G593)</f>
        <v>#VALUE!</v>
      </c>
    </row>
    <row r="594" hidden="1" spans="1:10">
      <c r="A594" s="2" t="str">
        <f>'[1]2025年已发货'!A:A</f>
        <v>润耀</v>
      </c>
      <c r="B594" s="2" t="str">
        <f>'[1]2025年已发货'!B:B</f>
        <v>盘圆</v>
      </c>
      <c r="C594" s="2" t="str">
        <f>'[1]2025年已发货'!C:C</f>
        <v>HPB300Ф12</v>
      </c>
      <c r="D594" s="2" t="str">
        <f>'[1]2025年已发货'!D:D</f>
        <v>吨</v>
      </c>
      <c r="E594" s="2">
        <f>'[1]2025年已发货'!E:E</f>
        <v>35</v>
      </c>
      <c r="F594" s="4">
        <f>'[1]2025年已发货'!F:F</f>
        <v>45705</v>
      </c>
      <c r="G594" s="2" t="str">
        <f>'[1]2025年已发货'!G:G</f>
        <v>（中铁一局四公司康新高速TJ1-1标康定隧道）四川省甘孜州康定市榆林街道甘孜州博物馆旁</v>
      </c>
      <c r="H594" s="2" t="str">
        <f>'[1]2025年已发货'!H:H</f>
        <v>王锡俊</v>
      </c>
      <c r="I594" s="2">
        <f>'[1]2025年已发货'!I:I</f>
        <v>18736877891</v>
      </c>
      <c r="J594" s="2" vm="1" t="e">
        <f>_xlfn._xlws.FILTER(辅助信息!D:D,辅助信息!G:G=G594)</f>
        <v>#VALUE!</v>
      </c>
    </row>
    <row r="595" hidden="1" spans="1:10">
      <c r="A595" s="2" t="str">
        <f>'[1]2025年已发货'!A:A</f>
        <v>润耀</v>
      </c>
      <c r="B595" s="2" t="str">
        <f>'[1]2025年已发货'!B:B</f>
        <v>螺纹钢</v>
      </c>
      <c r="C595" s="2" t="str">
        <f>'[1]2025年已发货'!C:C</f>
        <v>HRB400E Φ20 12m</v>
      </c>
      <c r="D595" s="2" t="str">
        <f>'[1]2025年已发货'!D:D</f>
        <v>吨</v>
      </c>
      <c r="E595" s="2">
        <f>'[1]2025年已发货'!E:E</f>
        <v>35</v>
      </c>
      <c r="F595" s="4">
        <f>'[1]2025年已发货'!F:F</f>
        <v>45705</v>
      </c>
      <c r="G595" s="2" t="str">
        <f>'[1]2025年已发货'!G:G</f>
        <v>（中铁广州局-资乐高速5标）四川省乐山市井研县宝五镇泡桐湾乐井路</v>
      </c>
      <c r="H595" s="2" t="str">
        <f>'[1]2025年已发货'!H:H</f>
        <v>廖俊杰</v>
      </c>
      <c r="I595" s="2">
        <f>'[1]2025年已发货'!I:I</f>
        <v>15775100965</v>
      </c>
      <c r="J595" s="2" vm="1" t="e">
        <f>_xlfn._xlws.FILTER(辅助信息!D:D,辅助信息!G:G=G595)</f>
        <v>#VALUE!</v>
      </c>
    </row>
    <row r="596" hidden="1" spans="1:10">
      <c r="A596" s="2" t="str">
        <f>'[1]2025年已发货'!A:A</f>
        <v>润耀</v>
      </c>
      <c r="B596" s="2" t="str">
        <f>'[1]2025年已发货'!B:B</f>
        <v>螺纹钢</v>
      </c>
      <c r="C596" s="2" t="str">
        <f>'[1]2025年已发货'!C:C</f>
        <v>HRB400E Φ16 12m</v>
      </c>
      <c r="D596" s="2" t="str">
        <f>'[1]2025年已发货'!D:D</f>
        <v>吨</v>
      </c>
      <c r="E596" s="2">
        <f>'[1]2025年已发货'!E:E</f>
        <v>70</v>
      </c>
      <c r="F596" s="4">
        <f>'[1]2025年已发货'!F:F</f>
        <v>45705</v>
      </c>
      <c r="G596" s="2" t="str">
        <f>'[1]2025年已发货'!G:G</f>
        <v>（中铁广州局-资乐高速5标）四川省乐山市井研县宝五镇泡桐湾乐井路</v>
      </c>
      <c r="H596" s="2" t="str">
        <f>'[1]2025年已发货'!H:H</f>
        <v>廖俊杰</v>
      </c>
      <c r="I596" s="2">
        <f>'[1]2025年已发货'!I:I</f>
        <v>15775100965</v>
      </c>
      <c r="J596" s="2" vm="1" t="e">
        <f>_xlfn._xlws.FILTER(辅助信息!D:D,辅助信息!G:G=G596)</f>
        <v>#VALUE!</v>
      </c>
    </row>
    <row r="597" hidden="1" spans="1:10">
      <c r="A597" s="2" t="str">
        <f>'[1]2025年已发货'!A:A</f>
        <v>德胜</v>
      </c>
      <c r="B597" s="2" t="str">
        <f>'[1]2025年已发货'!B:B</f>
        <v>螺纹钢</v>
      </c>
      <c r="C597" s="2" t="str">
        <f>'[1]2025年已发货'!C:C</f>
        <v>HRB400E Φ16*9m</v>
      </c>
      <c r="D597" s="2" t="str">
        <f>'[1]2025年已发货'!D:D</f>
        <v>吨</v>
      </c>
      <c r="E597" s="2">
        <f>'[1]2025年已发货'!E:E</f>
        <v>9</v>
      </c>
      <c r="F597" s="4">
        <f>'[1]2025年已发货'!F:F</f>
        <v>45705</v>
      </c>
      <c r="G597" s="2" t="str">
        <f>'[1]2025年已发货'!G:G</f>
        <v>（五冶钢构宜宾高县月江镇建设项目）  四川省宜宾市高县月江镇刚记超市斜对面(还阳组团沪碳二期项目)</v>
      </c>
      <c r="H597" s="2" t="str">
        <f>'[1]2025年已发货'!H:H</f>
        <v>张朝亮</v>
      </c>
      <c r="I597" s="2">
        <f>'[1]2025年已发货'!I:I</f>
        <v>15228205853</v>
      </c>
      <c r="J597" s="2" t="str">
        <f>_xlfn._xlws.FILTER(辅助信息!D:D,辅助信息!G:G=G597)</f>
        <v>五冶钢构-宜宾市南溪区高县月江镇建设项目</v>
      </c>
    </row>
    <row r="598" hidden="1" spans="1:10">
      <c r="A598" s="2" t="str">
        <f>'[1]2025年已发货'!A:A</f>
        <v>德胜</v>
      </c>
      <c r="B598" s="2" t="str">
        <f>'[1]2025年已发货'!B:B</f>
        <v>螺纹钢</v>
      </c>
      <c r="C598" s="2" t="str">
        <f>'[1]2025年已发货'!C:C</f>
        <v>HRB400E Φ18*9m</v>
      </c>
      <c r="D598" s="2" t="str">
        <f>'[1]2025年已发货'!D:D</f>
        <v>吨</v>
      </c>
      <c r="E598" s="2">
        <f>'[1]2025年已发货'!E:E</f>
        <v>26</v>
      </c>
      <c r="F598" s="4">
        <f>'[1]2025年已发货'!F:F</f>
        <v>45705</v>
      </c>
      <c r="G598" s="2" t="str">
        <f>'[1]2025年已发货'!G:G</f>
        <v>（五冶钢构宜宾高县月江镇建设项目）  四川省宜宾市高县月江镇刚记超市斜对面(还阳组团沪碳二期项目)</v>
      </c>
      <c r="H598" s="2" t="str">
        <f>'[1]2025年已发货'!H:H</f>
        <v>张朝亮</v>
      </c>
      <c r="I598" s="2">
        <f>'[1]2025年已发货'!I:I</f>
        <v>15228205853</v>
      </c>
      <c r="J598" s="2" t="str">
        <f>_xlfn._xlws.FILTER(辅助信息!D:D,辅助信息!G:G=G598)</f>
        <v>五冶钢构-宜宾市南溪区高县月江镇建设项目</v>
      </c>
    </row>
    <row r="599" hidden="1" spans="1:10">
      <c r="A599" s="2" t="str">
        <f>'[1]2025年已发货'!A:A</f>
        <v>润耀</v>
      </c>
      <c r="B599" s="2" t="str">
        <f>'[1]2025年已发货'!B:B</f>
        <v>螺纹钢</v>
      </c>
      <c r="C599" s="2" t="str">
        <f>'[1]2025年已发货'!C:C</f>
        <v>HRB400E Φ14 9m</v>
      </c>
      <c r="D599" s="2" t="str">
        <f>'[1]2025年已发货'!D:D</f>
        <v>吨</v>
      </c>
      <c r="E599" s="2">
        <f>'[1]2025年已发货'!E:E</f>
        <v>3</v>
      </c>
      <c r="F599" s="4">
        <f>'[1]2025年已发货'!F:F</f>
        <v>45705</v>
      </c>
      <c r="G599" s="2" t="str">
        <f>'[1]2025年已发货'!G:G</f>
        <v>（华西萌海科创农业生态谷）成都市简阳市白金山水库</v>
      </c>
      <c r="H599" s="2" t="str">
        <f>'[1]2025年已发货'!H:H</f>
        <v>石清国</v>
      </c>
      <c r="I599" s="2">
        <f>'[1]2025年已发货'!I:I</f>
        <v>13458642015</v>
      </c>
      <c r="J599" s="2" t="str">
        <f>_xlfn._xlws.FILTER(辅助信息!D:D,辅助信息!G:G=G599)</f>
        <v>华西萌海-科创农业生态谷</v>
      </c>
    </row>
    <row r="600" hidden="1" spans="1:10">
      <c r="A600" s="2" t="str">
        <f>'[1]2025年已发货'!A:A</f>
        <v>润耀</v>
      </c>
      <c r="B600" s="2" t="str">
        <f>'[1]2025年已发货'!B:B</f>
        <v>螺纹钢</v>
      </c>
      <c r="C600" s="2" t="str">
        <f>'[1]2025年已发货'!C:C</f>
        <v>HRB400E Φ16 9m</v>
      </c>
      <c r="D600" s="2" t="str">
        <f>'[1]2025年已发货'!D:D</f>
        <v>吨</v>
      </c>
      <c r="E600" s="2">
        <f>'[1]2025年已发货'!E:E</f>
        <v>6</v>
      </c>
      <c r="F600" s="4">
        <f>'[1]2025年已发货'!F:F</f>
        <v>45705</v>
      </c>
      <c r="G600" s="2" t="str">
        <f>'[1]2025年已发货'!G:G</f>
        <v>（华西萌海科创农业生态谷）成都市简阳市白金山水库</v>
      </c>
      <c r="H600" s="2" t="str">
        <f>'[1]2025年已发货'!H:H</f>
        <v>石清国</v>
      </c>
      <c r="I600" s="2">
        <f>'[1]2025年已发货'!I:I</f>
        <v>13458642015</v>
      </c>
      <c r="J600" s="2" t="str">
        <f>_xlfn._xlws.FILTER(辅助信息!D:D,辅助信息!G:G=G600)</f>
        <v>华西萌海-科创农业生态谷</v>
      </c>
    </row>
    <row r="601" hidden="1" spans="1:10">
      <c r="A601" s="2" t="str">
        <f>'[1]2025年已发货'!A:A</f>
        <v>润耀</v>
      </c>
      <c r="B601" s="2" t="str">
        <f>'[1]2025年已发货'!B:B</f>
        <v>螺纹钢</v>
      </c>
      <c r="C601" s="2" t="str">
        <f>'[1]2025年已发货'!C:C</f>
        <v>HRB400E Φ22 9m</v>
      </c>
      <c r="D601" s="2" t="str">
        <f>'[1]2025年已发货'!D:D</f>
        <v>吨</v>
      </c>
      <c r="E601" s="2">
        <f>'[1]2025年已发货'!E:E</f>
        <v>6</v>
      </c>
      <c r="F601" s="4">
        <f>'[1]2025年已发货'!F:F</f>
        <v>45705</v>
      </c>
      <c r="G601" s="2" t="str">
        <f>'[1]2025年已发货'!G:G</f>
        <v>（华西萌海科创农业生态谷）成都市简阳市白金山水库</v>
      </c>
      <c r="H601" s="2" t="str">
        <f>'[1]2025年已发货'!H:H</f>
        <v>石清国</v>
      </c>
      <c r="I601" s="2">
        <f>'[1]2025年已发货'!I:I</f>
        <v>13458642015</v>
      </c>
      <c r="J601" s="2" t="str">
        <f>_xlfn._xlws.FILTER(辅助信息!D:D,辅助信息!G:G=G601)</f>
        <v>华西萌海-科创农业生态谷</v>
      </c>
    </row>
    <row r="602" hidden="1" spans="1:10">
      <c r="A602" s="2" t="str">
        <f>'[1]2025年已发货'!A:A</f>
        <v>润耀</v>
      </c>
      <c r="B602" s="2" t="str">
        <f>'[1]2025年已发货'!B:B</f>
        <v>螺纹钢</v>
      </c>
      <c r="C602" s="2" t="str">
        <f>'[1]2025年已发货'!C:C</f>
        <v>HRB500E Φ12</v>
      </c>
      <c r="D602" s="2" t="str">
        <f>'[1]2025年已发货'!D:D</f>
        <v>吨</v>
      </c>
      <c r="E602" s="2">
        <f>'[1]2025年已发货'!E:E</f>
        <v>3</v>
      </c>
      <c r="F602" s="4">
        <f>'[1]2025年已发货'!F:F</f>
        <v>45705</v>
      </c>
      <c r="G602" s="2" t="str">
        <f>'[1]2025年已发货'!G:G</f>
        <v>（华西萌海科创农业生态谷）成都市简阳市白金山水库</v>
      </c>
      <c r="H602" s="2" t="str">
        <f>'[1]2025年已发货'!H:H</f>
        <v>石清国</v>
      </c>
      <c r="I602" s="2">
        <f>'[1]2025年已发货'!I:I</f>
        <v>13458642015</v>
      </c>
      <c r="J602" s="2" t="str">
        <f>_xlfn._xlws.FILTER(辅助信息!D:D,辅助信息!G:G=G602)</f>
        <v>华西萌海-科创农业生态谷</v>
      </c>
    </row>
    <row r="603" hidden="1" spans="1:10">
      <c r="A603" s="2" t="str">
        <f>'[1]2025年已发货'!A:A</f>
        <v>润耀</v>
      </c>
      <c r="B603" s="2" t="str">
        <f>'[1]2025年已发货'!B:B</f>
        <v>螺纹钢</v>
      </c>
      <c r="C603" s="2" t="str">
        <f>'[1]2025年已发货'!C:C</f>
        <v>HRB500E Φ20</v>
      </c>
      <c r="D603" s="2" t="str">
        <f>'[1]2025年已发货'!D:D</f>
        <v>吨</v>
      </c>
      <c r="E603" s="2">
        <f>'[1]2025年已发货'!E:E</f>
        <v>6</v>
      </c>
      <c r="F603" s="4">
        <f>'[1]2025年已发货'!F:F</f>
        <v>45705</v>
      </c>
      <c r="G603" s="2" t="str">
        <f>'[1]2025年已发货'!G:G</f>
        <v>（华西萌海科创农业生态谷）成都市简阳市白金山水库</v>
      </c>
      <c r="H603" s="2" t="str">
        <f>'[1]2025年已发货'!H:H</f>
        <v>石清国</v>
      </c>
      <c r="I603" s="2">
        <f>'[1]2025年已发货'!I:I</f>
        <v>13458642015</v>
      </c>
      <c r="J603" s="2" t="str">
        <f>_xlfn._xlws.FILTER(辅助信息!D:D,辅助信息!G:G=G603)</f>
        <v>华西萌海-科创农业生态谷</v>
      </c>
    </row>
    <row r="604" hidden="1" spans="1:10">
      <c r="A604" s="2" t="str">
        <f>'[1]2025年已发货'!A:A</f>
        <v>润耀</v>
      </c>
      <c r="B604" s="2" t="str">
        <f>'[1]2025年已发货'!B:B</f>
        <v>螺纹钢</v>
      </c>
      <c r="C604" s="2" t="str">
        <f>'[1]2025年已发货'!C:C</f>
        <v>HRB500E Φ22</v>
      </c>
      <c r="D604" s="2" t="str">
        <f>'[1]2025年已发货'!D:D</f>
        <v>吨</v>
      </c>
      <c r="E604" s="2">
        <f>'[1]2025年已发货'!E:E</f>
        <v>6</v>
      </c>
      <c r="F604" s="4">
        <f>'[1]2025年已发货'!F:F</f>
        <v>45705</v>
      </c>
      <c r="G604" s="2" t="str">
        <f>'[1]2025年已发货'!G:G</f>
        <v>（华西萌海科创农业生态谷）成都市简阳市白金山水库</v>
      </c>
      <c r="H604" s="2" t="str">
        <f>'[1]2025年已发货'!H:H</f>
        <v>石清国</v>
      </c>
      <c r="I604" s="2">
        <f>'[1]2025年已发货'!I:I</f>
        <v>13458642015</v>
      </c>
      <c r="J604" s="2" t="str">
        <f>_xlfn._xlws.FILTER(辅助信息!D:D,辅助信息!G:G=G604)</f>
        <v>华西萌海-科创农业生态谷</v>
      </c>
    </row>
    <row r="605" hidden="1" spans="1:10">
      <c r="A605" s="2" t="str">
        <f>'[1]2025年已发货'!A:A</f>
        <v>润耀</v>
      </c>
      <c r="B605" s="2" t="str">
        <f>'[1]2025年已发货'!B:B</f>
        <v>螺纹钢</v>
      </c>
      <c r="C605" s="2" t="str">
        <f>'[1]2025年已发货'!C:C</f>
        <v>HRB500E Φ25</v>
      </c>
      <c r="D605" s="2" t="str">
        <f>'[1]2025年已发货'!D:D</f>
        <v>吨</v>
      </c>
      <c r="E605" s="2">
        <f>'[1]2025年已发货'!E:E</f>
        <v>6</v>
      </c>
      <c r="F605" s="4">
        <f>'[1]2025年已发货'!F:F</f>
        <v>45705</v>
      </c>
      <c r="G605" s="2" t="str">
        <f>'[1]2025年已发货'!G:G</f>
        <v>（华西萌海科创农业生态谷）成都市简阳市白金山水库</v>
      </c>
      <c r="H605" s="2" t="str">
        <f>'[1]2025年已发货'!H:H</f>
        <v>石清国</v>
      </c>
      <c r="I605" s="2">
        <f>'[1]2025年已发货'!I:I</f>
        <v>13458642015</v>
      </c>
      <c r="J605" s="2" t="str">
        <f>_xlfn._xlws.FILTER(辅助信息!D:D,辅助信息!G:G=G605)</f>
        <v>华西萌海-科创农业生态谷</v>
      </c>
    </row>
    <row r="606" hidden="1" spans="1:10">
      <c r="A606" s="2" t="str">
        <f>'[1]2025年已发货'!A:A</f>
        <v>润耀</v>
      </c>
      <c r="B606" s="2" t="str">
        <f>'[1]2025年已发货'!B:B</f>
        <v>盘螺</v>
      </c>
      <c r="C606" s="2" t="str">
        <f>'[1]2025年已发货'!C:C</f>
        <v>HRB400E Φ12</v>
      </c>
      <c r="D606" s="2" t="str">
        <f>'[1]2025年已发货'!D:D</f>
        <v>吨</v>
      </c>
      <c r="E606" s="2">
        <f>'[1]2025年已发货'!E:E</f>
        <v>105</v>
      </c>
      <c r="F606" s="4">
        <f>'[1]2025年已发货'!F:F</f>
        <v>45706</v>
      </c>
      <c r="G606" s="2" t="str">
        <f>'[1]2025年已发货'!G:G</f>
        <v>（中铁广州局-资乐高速5标）四川省乐山市井研县宝五镇泡桐湾乐井路</v>
      </c>
      <c r="H606" s="2" t="str">
        <f>'[1]2025年已发货'!H:H</f>
        <v>廖俊杰</v>
      </c>
      <c r="I606" s="2">
        <f>'[1]2025年已发货'!I:I</f>
        <v>15775100965</v>
      </c>
      <c r="J606" s="2" vm="1" t="e">
        <f>_xlfn._xlws.FILTER(辅助信息!D:D,辅助信息!G:G=G606)</f>
        <v>#VALUE!</v>
      </c>
    </row>
    <row r="607" hidden="1" spans="1:10">
      <c r="A607" s="2" t="str">
        <f>'[1]2025年已发货'!A:A</f>
        <v>德胜</v>
      </c>
      <c r="B607" s="2" t="str">
        <f>'[1]2025年已发货'!B:B</f>
        <v>螺纹钢</v>
      </c>
      <c r="C607" s="2" t="str">
        <f>'[1]2025年已发货'!C:C</f>
        <v>HRB500EФ22*9m</v>
      </c>
      <c r="D607" s="2" t="str">
        <f>'[1]2025年已发货'!D:D</f>
        <v>吨</v>
      </c>
      <c r="E607" s="2">
        <f>'[1]2025年已发货'!E:E</f>
        <v>22</v>
      </c>
      <c r="F607" s="4">
        <f>'[1]2025年已发货'!F:F</f>
        <v>45706</v>
      </c>
      <c r="G607" s="2" t="str">
        <f>'[1]2025年已发货'!G:G</f>
        <v>（中核中原-温江北林医养综合体项目）四川省成都市温江区万春大道第三人民医院东</v>
      </c>
      <c r="H607" s="2" t="str">
        <f>'[1]2025年已发货'!H:H</f>
        <v>蔡杰</v>
      </c>
      <c r="I607" s="2">
        <f>'[1]2025年已发货'!I:I</f>
        <v>18875129329</v>
      </c>
      <c r="J607" s="2" vm="1" t="e">
        <f>_xlfn._xlws.FILTER(辅助信息!D:D,辅助信息!G:G=G607)</f>
        <v>#VALUE!</v>
      </c>
    </row>
    <row r="608" hidden="1" spans="1:10">
      <c r="A608" s="2" t="str">
        <f>'[1]2025年已发货'!A:A</f>
        <v>德胜</v>
      </c>
      <c r="B608" s="2" t="str">
        <f>'[1]2025年已发货'!B:B</f>
        <v>螺纹钢</v>
      </c>
      <c r="C608" s="2" t="str">
        <f>'[1]2025年已发货'!C:C</f>
        <v>HRB500EФ28*9m</v>
      </c>
      <c r="D608" s="2" t="str">
        <f>'[1]2025年已发货'!D:D</f>
        <v>吨</v>
      </c>
      <c r="E608" s="2">
        <f>'[1]2025年已发货'!E:E</f>
        <v>12</v>
      </c>
      <c r="F608" s="4">
        <f>'[1]2025年已发货'!F:F</f>
        <v>45706</v>
      </c>
      <c r="G608" s="2" t="str">
        <f>'[1]2025年已发货'!G:G</f>
        <v>（中核中原-温江北林医养综合体项目）四川省成都市温江区万春大道第三人民医院东</v>
      </c>
      <c r="H608" s="2" t="str">
        <f>'[1]2025年已发货'!H:H</f>
        <v>蔡杰</v>
      </c>
      <c r="I608" s="2">
        <f>'[1]2025年已发货'!I:I</f>
        <v>18875129329</v>
      </c>
      <c r="J608" s="2" vm="1" t="e">
        <f>_xlfn._xlws.FILTER(辅助信息!D:D,辅助信息!G:G=G608)</f>
        <v>#VALUE!</v>
      </c>
    </row>
    <row r="609" hidden="1" spans="1:10">
      <c r="A609" s="2" t="str">
        <f>'[1]2025年已发货'!A:A</f>
        <v>德胜</v>
      </c>
      <c r="B609" s="2" t="str">
        <f>'[1]2025年已发货'!B:B</f>
        <v>螺纹钢</v>
      </c>
      <c r="C609" s="2" t="str">
        <f>'[1]2025年已发货'!C:C</f>
        <v>HRB400E Φ16 9m</v>
      </c>
      <c r="D609" s="2" t="str">
        <f>'[1]2025年已发货'!D:D</f>
        <v>吨</v>
      </c>
      <c r="E609" s="2">
        <f>'[1]2025年已发货'!E:E</f>
        <v>35</v>
      </c>
      <c r="F609" s="4">
        <f>'[1]2025年已发货'!F:F</f>
        <v>45706</v>
      </c>
      <c r="G609" s="2" t="str">
        <f>'[1]2025年已发货'!G:G</f>
        <v>(中铁九局-铜资高速3标)四川省资阳市安岳县协和镇高狮村高狮枢纽互通</v>
      </c>
      <c r="H609" s="2" t="str">
        <f>'[1]2025年已发货'!H:H</f>
        <v>贺盼飞</v>
      </c>
      <c r="I609" s="2">
        <f>'[1]2025年已发货'!I:I</f>
        <v>19114513423</v>
      </c>
      <c r="J609" s="2" vm="1" t="e">
        <f>_xlfn._xlws.FILTER(辅助信息!D:D,辅助信息!G:G=G609)</f>
        <v>#VALUE!</v>
      </c>
    </row>
    <row r="610" hidden="1" spans="1:10">
      <c r="A610" s="2" t="str">
        <f>'[1]2025年已发货'!A:A</f>
        <v>德胜</v>
      </c>
      <c r="B610" s="2" t="str">
        <f>'[1]2025年已发货'!B:B</f>
        <v>螺纹钢</v>
      </c>
      <c r="C610" s="2" t="str">
        <f>'[1]2025年已发货'!C:C</f>
        <v>HRB400E Φ22 12m</v>
      </c>
      <c r="D610" s="2" t="str">
        <f>'[1]2025年已发货'!D:D</f>
        <v>吨</v>
      </c>
      <c r="E610" s="2">
        <f>'[1]2025年已发货'!E:E</f>
        <v>35</v>
      </c>
      <c r="F610" s="4">
        <f>'[1]2025年已发货'!F:F</f>
        <v>45706</v>
      </c>
      <c r="G610" s="2" t="str">
        <f>'[1]2025年已发货'!G:G</f>
        <v>（中铁广州局-成渝扩容2标）四川省资阳市雁江区南双路杨家糖房</v>
      </c>
      <c r="H610" s="2" t="str">
        <f>'[1]2025年已发货'!H:H</f>
        <v>邓志强</v>
      </c>
      <c r="I610" s="2">
        <f>'[1]2025年已发货'!I:I</f>
        <v>17603045490</v>
      </c>
      <c r="J610" s="2" vm="1" t="e">
        <f>_xlfn._xlws.FILTER(辅助信息!D:D,辅助信息!G:G=G610)</f>
        <v>#VALUE!</v>
      </c>
    </row>
    <row r="611" hidden="1" spans="1:10">
      <c r="A611" s="2" t="str">
        <f>'[1]2025年已发货'!A:A</f>
        <v>陕钢</v>
      </c>
      <c r="B611" s="2" t="str">
        <f>'[1]2025年已发货'!B:B</f>
        <v>高线</v>
      </c>
      <c r="C611" s="2" t="str">
        <f>'[1]2025年已发货'!C:C</f>
        <v>HPB300Φ8</v>
      </c>
      <c r="D611" s="2" t="str">
        <f>'[1]2025年已发货'!D:D</f>
        <v>吨</v>
      </c>
      <c r="E611" s="2">
        <f>'[1]2025年已发货'!E:E</f>
        <v>32.5</v>
      </c>
      <c r="F611" s="4">
        <f>'[1]2025年已发货'!F:F</f>
        <v>45706</v>
      </c>
      <c r="G611" s="2" t="str">
        <f>'[1]2025年已发货'!G:G</f>
        <v>（中冶智慧邻里中心项目）四川省成都市简阳市解放路153号锦城名都邻里中心项目</v>
      </c>
      <c r="H611" s="2" t="str">
        <f>'[1]2025年已发货'!H:H</f>
        <v>李章银</v>
      </c>
      <c r="I611" s="2">
        <f>'[1]2025年已发货'!I:I</f>
        <v>13880828727</v>
      </c>
      <c r="J611" s="2" vm="1" t="e">
        <f>_xlfn._xlws.FILTER(辅助信息!D:D,辅助信息!G:G=G611)</f>
        <v>#VALUE!</v>
      </c>
    </row>
    <row r="612" hidden="1" spans="1:10">
      <c r="A612" s="2" t="str">
        <f>'[1]2025年已发货'!A:A</f>
        <v>陕钢</v>
      </c>
      <c r="B612" s="2" t="str">
        <f>'[1]2025年已发货'!B:B</f>
        <v>螺纹钢</v>
      </c>
      <c r="C612" s="2" t="str">
        <f>'[1]2025年已发货'!C:C</f>
        <v>HRB400E Φ20 9m</v>
      </c>
      <c r="D612" s="2" t="str">
        <f>'[1]2025年已发货'!D:D</f>
        <v>吨</v>
      </c>
      <c r="E612" s="2">
        <f>'[1]2025年已发货'!E:E</f>
        <v>2.5</v>
      </c>
      <c r="F612" s="4">
        <f>'[1]2025年已发货'!F:F</f>
        <v>45706</v>
      </c>
      <c r="G612" s="2" t="str">
        <f>'[1]2025年已发货'!G:G</f>
        <v>（中冶智慧邻里中心项目）四川省成都市简阳市解放路153号锦城名都邻里中心项目</v>
      </c>
      <c r="H612" s="2" t="str">
        <f>'[1]2025年已发货'!H:H</f>
        <v>李章银</v>
      </c>
      <c r="I612" s="2">
        <f>'[1]2025年已发货'!I:I</f>
        <v>13880828727</v>
      </c>
      <c r="J612" s="2" vm="1" t="e">
        <f>_xlfn._xlws.FILTER(辅助信息!D:D,辅助信息!G:G=G612)</f>
        <v>#VALUE!</v>
      </c>
    </row>
    <row r="613" hidden="1" spans="1:10">
      <c r="A613" s="2" t="str">
        <f>'[1]2025年已发货'!A:A</f>
        <v>陕钢</v>
      </c>
      <c r="B613" s="2" t="str">
        <f>'[1]2025年已发货'!B:B</f>
        <v>螺纹钢</v>
      </c>
      <c r="C613" s="2" t="str">
        <f>'[1]2025年已发货'!C:C</f>
        <v>HRB500EФ28*9m</v>
      </c>
      <c r="D613" s="2" t="str">
        <f>'[1]2025年已发货'!D:D</f>
        <v>吨</v>
      </c>
      <c r="E613" s="2">
        <f>'[1]2025年已发货'!E:E</f>
        <v>14</v>
      </c>
      <c r="F613" s="4">
        <f>'[1]2025年已发货'!F:F</f>
        <v>45706</v>
      </c>
      <c r="G613" s="2" t="str">
        <f>'[1]2025年已发货'!G:G</f>
        <v>（中核中原-温江北林医养综合体项目）四川省成都市温江区万春大道第三人民医院东</v>
      </c>
      <c r="H613" s="2" t="str">
        <f>'[1]2025年已发货'!H:H</f>
        <v>蔡杰</v>
      </c>
      <c r="I613" s="2">
        <f>'[1]2025年已发货'!I:I</f>
        <v>18875129329</v>
      </c>
      <c r="J613" s="2" vm="1" t="e">
        <f>_xlfn._xlws.FILTER(辅助信息!D:D,辅助信息!G:G=G613)</f>
        <v>#VALUE!</v>
      </c>
    </row>
    <row r="614" hidden="1" spans="1:10">
      <c r="A614" s="2" t="str">
        <f>'[1]2025年已发货'!A:A</f>
        <v>陕钢</v>
      </c>
      <c r="B614" s="2" t="str">
        <f>'[1]2025年已发货'!B:B</f>
        <v>螺纹钢</v>
      </c>
      <c r="C614" s="2" t="str">
        <f>'[1]2025年已发货'!C:C</f>
        <v>HRB500EФ25*9m</v>
      </c>
      <c r="D614" s="2" t="str">
        <f>'[1]2025年已发货'!D:D</f>
        <v>吨</v>
      </c>
      <c r="E614" s="2">
        <f>'[1]2025年已发货'!E:E</f>
        <v>26</v>
      </c>
      <c r="F614" s="4">
        <f>'[1]2025年已发货'!F:F</f>
        <v>45706</v>
      </c>
      <c r="G614" s="2" t="str">
        <f>'[1]2025年已发货'!G:G</f>
        <v>（中核中原-温江北林医养综合体项目）四川省成都市温江区万春大道第三人民医院东</v>
      </c>
      <c r="H614" s="2" t="str">
        <f>'[1]2025年已发货'!H:H</f>
        <v>蔡杰</v>
      </c>
      <c r="I614" s="2">
        <f>'[1]2025年已发货'!I:I</f>
        <v>18875129329</v>
      </c>
      <c r="J614" s="2" vm="1" t="e">
        <f>_xlfn._xlws.FILTER(辅助信息!D:D,辅助信息!G:G=G614)</f>
        <v>#VALUE!</v>
      </c>
    </row>
    <row r="615" hidden="1" spans="1:10">
      <c r="A615" s="2" t="str">
        <f>'[1]2025年已发货'!A:A</f>
        <v>陕钢</v>
      </c>
      <c r="B615" s="2" t="str">
        <f>'[1]2025年已发货'!B:B</f>
        <v>螺纹钢</v>
      </c>
      <c r="C615" s="2" t="str">
        <f>'[1]2025年已发货'!C:C</f>
        <v>HRB500EФ20*9m</v>
      </c>
      <c r="D615" s="2" t="str">
        <f>'[1]2025年已发货'!D:D</f>
        <v>吨</v>
      </c>
      <c r="E615" s="2">
        <f>'[1]2025年已发货'!E:E</f>
        <v>18</v>
      </c>
      <c r="F615" s="4">
        <f>'[1]2025年已发货'!F:F</f>
        <v>45706</v>
      </c>
      <c r="G615" s="2" t="str">
        <f>'[1]2025年已发货'!G:G</f>
        <v>（中核中原-温江北林医养综合体项目）四川省成都市温江区万春大道第三人民医院东</v>
      </c>
      <c r="H615" s="2" t="str">
        <f>'[1]2025年已发货'!H:H</f>
        <v>蔡杰</v>
      </c>
      <c r="I615" s="2">
        <f>'[1]2025年已发货'!I:I</f>
        <v>18875129329</v>
      </c>
      <c r="J615" s="2" vm="1" t="e">
        <f>_xlfn._xlws.FILTER(辅助信息!D:D,辅助信息!G:G=G615)</f>
        <v>#VALUE!</v>
      </c>
    </row>
    <row r="616" hidden="1" spans="1:10">
      <c r="A616" s="2" t="str">
        <f>'[1]2025年已发货'!A:A</f>
        <v>陕钢</v>
      </c>
      <c r="B616" s="2" t="str">
        <f>'[1]2025年已发货'!B:B</f>
        <v>螺纹钢</v>
      </c>
      <c r="C616" s="2" t="str">
        <f>'[1]2025年已发货'!C:C</f>
        <v>HRB500EФ18*9m</v>
      </c>
      <c r="D616" s="2" t="str">
        <f>'[1]2025年已发货'!D:D</f>
        <v>吨</v>
      </c>
      <c r="E616" s="2">
        <f>'[1]2025年已发货'!E:E</f>
        <v>25</v>
      </c>
      <c r="F616" s="4">
        <f>'[1]2025年已发货'!F:F</f>
        <v>45706</v>
      </c>
      <c r="G616" s="2" t="str">
        <f>'[1]2025年已发货'!G:G</f>
        <v>（中核中原-温江北林医养综合体项目）四川省成都市温江区万春大道第三人民医院东</v>
      </c>
      <c r="H616" s="2" t="str">
        <f>'[1]2025年已发货'!H:H</f>
        <v>蔡杰</v>
      </c>
      <c r="I616" s="2">
        <f>'[1]2025年已发货'!I:I</f>
        <v>18875129329</v>
      </c>
      <c r="J616" s="2" vm="1" t="e">
        <f>_xlfn._xlws.FILTER(辅助信息!D:D,辅助信息!G:G=G616)</f>
        <v>#VALUE!</v>
      </c>
    </row>
    <row r="617" hidden="1" spans="1:10">
      <c r="A617" s="2" t="str">
        <f>'[1]2025年已发货'!A:A</f>
        <v>陕钢</v>
      </c>
      <c r="B617" s="2" t="str">
        <f>'[1]2025年已发货'!B:B</f>
        <v>螺纹钢</v>
      </c>
      <c r="C617" s="2" t="str">
        <f>'[1]2025年已发货'!C:C</f>
        <v>HRB500EФ14*9m</v>
      </c>
      <c r="D617" s="2" t="str">
        <f>'[1]2025年已发货'!D:D</f>
        <v>吨</v>
      </c>
      <c r="E617" s="2">
        <f>'[1]2025年已发货'!E:E</f>
        <v>10</v>
      </c>
      <c r="F617" s="4">
        <f>'[1]2025年已发货'!F:F</f>
        <v>45706</v>
      </c>
      <c r="G617" s="2" t="str">
        <f>'[1]2025年已发货'!G:G</f>
        <v>（中核中原-温江北林医养综合体项目）四川省成都市温江区万春大道第三人民医院东</v>
      </c>
      <c r="H617" s="2" t="str">
        <f>'[1]2025年已发货'!H:H</f>
        <v>蔡杰</v>
      </c>
      <c r="I617" s="2">
        <f>'[1]2025年已发货'!I:I</f>
        <v>18875129329</v>
      </c>
      <c r="J617" s="2" vm="1" t="e">
        <f>_xlfn._xlws.FILTER(辅助信息!D:D,辅助信息!G:G=G617)</f>
        <v>#VALUE!</v>
      </c>
    </row>
    <row r="618" hidden="1" spans="1:10">
      <c r="A618" s="2" t="str">
        <f>'[1]2025年已发货'!A:A</f>
        <v>陕钢</v>
      </c>
      <c r="B618" s="2" t="str">
        <f>'[1]2025年已发货'!B:B</f>
        <v>螺纹钢</v>
      </c>
      <c r="C618" s="2" t="str">
        <f>'[1]2025年已发货'!C:C</f>
        <v>HRB500EФ12*9m</v>
      </c>
      <c r="D618" s="2" t="str">
        <f>'[1]2025年已发货'!D:D</f>
        <v>吨</v>
      </c>
      <c r="E618" s="2">
        <f>'[1]2025年已发货'!E:E</f>
        <v>6</v>
      </c>
      <c r="F618" s="4">
        <f>'[1]2025年已发货'!F:F</f>
        <v>45706</v>
      </c>
      <c r="G618" s="2" t="str">
        <f>'[1]2025年已发货'!G:G</f>
        <v>（中核中原-温江北林医养综合体项目）四川省成都市温江区万春大道第三人民医院东</v>
      </c>
      <c r="H618" s="2" t="str">
        <f>'[1]2025年已发货'!H:H</f>
        <v>蔡杰</v>
      </c>
      <c r="I618" s="2">
        <f>'[1]2025年已发货'!I:I</f>
        <v>18875129329</v>
      </c>
      <c r="J618" s="2" vm="1" t="e">
        <f>_xlfn._xlws.FILTER(辅助信息!D:D,辅助信息!G:G=G618)</f>
        <v>#VALUE!</v>
      </c>
    </row>
    <row r="619" hidden="1" spans="1:10">
      <c r="A619" s="2" t="str">
        <f>'[1]2025年已发货'!A:A</f>
        <v>陕钢</v>
      </c>
      <c r="B619" s="2" t="str">
        <f>'[1]2025年已发货'!B:B</f>
        <v>螺纹钢</v>
      </c>
      <c r="C619" s="2" t="str">
        <f>'[1]2025年已发货'!C:C</f>
        <v>HRB400EФ16*9m</v>
      </c>
      <c r="D619" s="2" t="str">
        <f>'[1]2025年已发货'!D:D</f>
        <v>吨</v>
      </c>
      <c r="E619" s="2">
        <f>'[1]2025年已发货'!E:E</f>
        <v>13</v>
      </c>
      <c r="F619" s="4">
        <f>'[1]2025年已发货'!F:F</f>
        <v>45706</v>
      </c>
      <c r="G619" s="2" t="str">
        <f>'[1]2025年已发货'!G:G</f>
        <v>（中核中原-温江北林医养综合体项目）四川省成都市温江区万春大道第三人民医院东</v>
      </c>
      <c r="H619" s="2" t="str">
        <f>'[1]2025年已发货'!H:H</f>
        <v>蔡杰</v>
      </c>
      <c r="I619" s="2">
        <f>'[1]2025年已发货'!I:I</f>
        <v>18875129329</v>
      </c>
      <c r="J619" s="2" vm="1" t="e">
        <f>_xlfn._xlws.FILTER(辅助信息!D:D,辅助信息!G:G=G619)</f>
        <v>#VALUE!</v>
      </c>
    </row>
    <row r="620" hidden="1" spans="1:10">
      <c r="A620" s="2" t="str">
        <f>'[1]2025年已发货'!A:A</f>
        <v>陕钢</v>
      </c>
      <c r="B620" s="2" t="str">
        <f>'[1]2025年已发货'!B:B</f>
        <v>盘螺</v>
      </c>
      <c r="C620" s="2" t="str">
        <f>'[1]2025年已发货'!C:C</f>
        <v>HRB400EΦ10</v>
      </c>
      <c r="D620" s="2" t="str">
        <f>'[1]2025年已发货'!D:D</f>
        <v>吨</v>
      </c>
      <c r="E620" s="2">
        <f>'[1]2025年已发货'!E:E</f>
        <v>5</v>
      </c>
      <c r="F620" s="4">
        <f>'[1]2025年已发货'!F:F</f>
        <v>45706</v>
      </c>
      <c r="G620" s="2" t="str">
        <f>'[1]2025年已发货'!G:G</f>
        <v>（中核中原-温江北林医养综合体项目）四川省成都市温江区万春大道第三人民医院东</v>
      </c>
      <c r="H620" s="2" t="str">
        <f>'[1]2025年已发货'!H:H</f>
        <v>蔡杰</v>
      </c>
      <c r="I620" s="2">
        <f>'[1]2025年已发货'!I:I</f>
        <v>18875129329</v>
      </c>
      <c r="J620" s="2" vm="1" t="e">
        <f>_xlfn._xlws.FILTER(辅助信息!D:D,辅助信息!G:G=G620)</f>
        <v>#VALUE!</v>
      </c>
    </row>
    <row r="621" hidden="1" spans="1:10">
      <c r="A621" s="2" t="str">
        <f>'[1]2025年已发货'!A:A</f>
        <v>陕钢</v>
      </c>
      <c r="B621" s="2" t="str">
        <f>'[1]2025年已发货'!B:B</f>
        <v>盘螺</v>
      </c>
      <c r="C621" s="2" t="str">
        <f>'[1]2025年已发货'!C:C</f>
        <v>HRB400EΦ8</v>
      </c>
      <c r="D621" s="2" t="str">
        <f>'[1]2025年已发货'!D:D</f>
        <v>吨</v>
      </c>
      <c r="E621" s="2">
        <f>'[1]2025年已发货'!E:E</f>
        <v>3</v>
      </c>
      <c r="F621" s="4">
        <f>'[1]2025年已发货'!F:F</f>
        <v>45706</v>
      </c>
      <c r="G621" s="2" t="str">
        <f>'[1]2025年已发货'!G:G</f>
        <v>（中核中原-温江北林医养综合体项目）四川省成都市温江区万春大道第三人民医院东</v>
      </c>
      <c r="H621" s="2" t="str">
        <f>'[1]2025年已发货'!H:H</f>
        <v>蔡杰</v>
      </c>
      <c r="I621" s="2">
        <f>'[1]2025年已发货'!I:I</f>
        <v>18875129329</v>
      </c>
      <c r="J621" s="2" vm="1" t="e">
        <f>_xlfn._xlws.FILTER(辅助信息!D:D,辅助信息!G:G=G621)</f>
        <v>#VALUE!</v>
      </c>
    </row>
    <row r="622" hidden="1" spans="1:10">
      <c r="A622" s="2" t="str">
        <f>'[1]2025年已发货'!A:A</f>
        <v>达钢</v>
      </c>
      <c r="B622" s="2" t="str">
        <f>'[1]2025年已发货'!B:B</f>
        <v>盘螺</v>
      </c>
      <c r="C622" s="2" t="str">
        <f>'[1]2025年已发货'!C:C</f>
        <v>HRB400E Φ6</v>
      </c>
      <c r="D622" s="2" t="str">
        <f>'[1]2025年已发货'!D:D</f>
        <v>吨</v>
      </c>
      <c r="E622" s="2">
        <f>'[1]2025年已发货'!E:E</f>
        <v>10</v>
      </c>
      <c r="F622" s="4">
        <f>'[1]2025年已发货'!F:F</f>
        <v>45706</v>
      </c>
      <c r="G622" s="2" t="str">
        <f>'[1]2025年已发货'!G:G</f>
        <v>（五冶钢构宜宾高县月江镇建设项目）  四川省宜宾市高县月江镇刚记超市斜对面(还阳组团沪碳二期项目)</v>
      </c>
      <c r="H622" s="2" t="str">
        <f>'[1]2025年已发货'!H:H</f>
        <v>张朝亮</v>
      </c>
      <c r="I622" s="2">
        <f>'[1]2025年已发货'!I:I</f>
        <v>15228205853</v>
      </c>
      <c r="J622" s="2" t="str">
        <f>_xlfn._xlws.FILTER(辅助信息!D:D,辅助信息!G:G=G622)</f>
        <v>五冶钢构-宜宾市南溪区高县月江镇建设项目</v>
      </c>
    </row>
    <row r="623" hidden="1" spans="1:10">
      <c r="A623" s="2" t="str">
        <f>'[1]2025年已发货'!A:A</f>
        <v>达钢</v>
      </c>
      <c r="B623" s="2" t="str">
        <f>'[1]2025年已发货'!B:B</f>
        <v>盘螺</v>
      </c>
      <c r="C623" s="2" t="str">
        <f>'[1]2025年已发货'!C:C</f>
        <v>HRB400E Φ8</v>
      </c>
      <c r="D623" s="2" t="str">
        <f>'[1]2025年已发货'!D:D</f>
        <v>吨</v>
      </c>
      <c r="E623" s="2">
        <f>'[1]2025年已发货'!E:E</f>
        <v>25</v>
      </c>
      <c r="F623" s="4">
        <f>'[1]2025年已发货'!F:F</f>
        <v>45706</v>
      </c>
      <c r="G623" s="2" t="str">
        <f>'[1]2025年已发货'!G:G</f>
        <v>（五冶钢构宜宾高县月江镇建设项目）  四川省宜宾市高县月江镇刚记超市斜对面(还阳组团沪碳二期项目)</v>
      </c>
      <c r="H623" s="2" t="str">
        <f>'[1]2025年已发货'!H:H</f>
        <v>张朝亮</v>
      </c>
      <c r="I623" s="2">
        <f>'[1]2025年已发货'!I:I</f>
        <v>15228205853</v>
      </c>
      <c r="J623" s="2" t="str">
        <f>_xlfn._xlws.FILTER(辅助信息!D:D,辅助信息!G:G=G623)</f>
        <v>五冶钢构-宜宾市南溪区高县月江镇建设项目</v>
      </c>
    </row>
    <row r="624" hidden="1" spans="1:10">
      <c r="A624" s="2" t="str">
        <f>'[1]2025年已发货'!A:A</f>
        <v>达钢</v>
      </c>
      <c r="B624" s="2" t="str">
        <f>'[1]2025年已发货'!B:B</f>
        <v>螺纹钢</v>
      </c>
      <c r="C624" s="2" t="str">
        <f>'[1]2025年已发货'!C:C</f>
        <v>HRB400E Φ14 9m</v>
      </c>
      <c r="D624" s="2" t="str">
        <f>'[1]2025年已发货'!D:D</f>
        <v>吨</v>
      </c>
      <c r="E624" s="2">
        <f>'[1]2025年已发货'!E:E</f>
        <v>20</v>
      </c>
      <c r="F624" s="4">
        <f>'[1]2025年已发货'!F:F</f>
        <v>45706</v>
      </c>
      <c r="G624" s="2" t="str">
        <f>'[1]2025年已发货'!G:G</f>
        <v>（五冶达州国道542项目-养护工区）四川省达州市达川区管村镇油房村</v>
      </c>
      <c r="H624" s="2" t="str">
        <f>'[1]2025年已发货'!H:H</f>
        <v>侯自强</v>
      </c>
      <c r="I624" s="2">
        <f>'[1]2025年已发货'!I:I</f>
        <v>13281725223</v>
      </c>
      <c r="J624" s="2" t="str">
        <f>_xlfn._xlws.FILTER(辅助信息!D:D,辅助信息!G:G=G624)</f>
        <v>五冶达州国道542项目</v>
      </c>
    </row>
    <row r="625" hidden="1" spans="1:10">
      <c r="A625" s="2" t="str">
        <f>'[1]2025年已发货'!A:A</f>
        <v>达钢</v>
      </c>
      <c r="B625" s="2" t="str">
        <f>'[1]2025年已发货'!B:B</f>
        <v>螺纹钢</v>
      </c>
      <c r="C625" s="2" t="str">
        <f>'[1]2025年已发货'!C:C</f>
        <v>HRB400E Φ16 9m</v>
      </c>
      <c r="D625" s="2" t="str">
        <f>'[1]2025年已发货'!D:D</f>
        <v>吨</v>
      </c>
      <c r="E625" s="2">
        <f>'[1]2025年已发货'!E:E</f>
        <v>9</v>
      </c>
      <c r="F625" s="4">
        <f>'[1]2025年已发货'!F:F</f>
        <v>45706</v>
      </c>
      <c r="G625" s="2" t="str">
        <f>'[1]2025年已发货'!G:G</f>
        <v>（五冶达州国道542项目-养护工区）四川省达州市达川区管村镇油房村</v>
      </c>
      <c r="H625" s="2" t="str">
        <f>'[1]2025年已发货'!H:H</f>
        <v>侯自强</v>
      </c>
      <c r="I625" s="2">
        <f>'[1]2025年已发货'!I:I</f>
        <v>13281725223</v>
      </c>
      <c r="J625" s="2" t="str">
        <f>_xlfn._xlws.FILTER(辅助信息!D:D,辅助信息!G:G=G625)</f>
        <v>五冶达州国道542项目</v>
      </c>
    </row>
    <row r="626" hidden="1" spans="1:10">
      <c r="A626" s="2" t="str">
        <f>'[1]2025年已发货'!A:A</f>
        <v>达钢</v>
      </c>
      <c r="B626" s="2" t="str">
        <f>'[1]2025年已发货'!B:B</f>
        <v>螺纹钢</v>
      </c>
      <c r="C626" s="2" t="str">
        <f>'[1]2025年已发货'!C:C</f>
        <v>HRB400E Φ25 9m</v>
      </c>
      <c r="D626" s="2" t="str">
        <f>'[1]2025年已发货'!D:D</f>
        <v>吨</v>
      </c>
      <c r="E626" s="2">
        <f>'[1]2025年已发货'!E:E</f>
        <v>21</v>
      </c>
      <c r="F626" s="4">
        <f>'[1]2025年已发货'!F:F</f>
        <v>45706</v>
      </c>
      <c r="G626" s="2" t="str">
        <f>'[1]2025年已发货'!G:G</f>
        <v>（五冶达州国道542项目-养护工区）四川省达州市达川区管村镇油房村</v>
      </c>
      <c r="H626" s="2" t="str">
        <f>'[1]2025年已发货'!H:H</f>
        <v>侯自强</v>
      </c>
      <c r="I626" s="2">
        <f>'[1]2025年已发货'!I:I</f>
        <v>13281725223</v>
      </c>
      <c r="J626" s="2" t="str">
        <f>_xlfn._xlws.FILTER(辅助信息!D:D,辅助信息!G:G=G626)</f>
        <v>五冶达州国道542项目</v>
      </c>
    </row>
    <row r="627" hidden="1" spans="1:10">
      <c r="A627" s="2" t="str">
        <f>'[1]2025年已发货'!A:A</f>
        <v>达钢</v>
      </c>
      <c r="B627" s="2" t="str">
        <f>'[1]2025年已发货'!B:B</f>
        <v>螺纹钢</v>
      </c>
      <c r="C627" s="2" t="str">
        <f>'[1]2025年已发货'!C:C</f>
        <v>HRB400E Φ25 9m</v>
      </c>
      <c r="D627" s="2" t="str">
        <f>'[1]2025年已发货'!D:D</f>
        <v>吨</v>
      </c>
      <c r="E627" s="2">
        <f>'[1]2025年已发货'!E:E</f>
        <v>175</v>
      </c>
      <c r="F627" s="4">
        <f>'[1]2025年已发货'!F:F</f>
        <v>45706</v>
      </c>
      <c r="G627" s="2" t="str">
        <f>'[1]2025年已发货'!G:G</f>
        <v>(五冶钢构医学科学产业园建设项目房建三部-排洪渠)四川省南充市顺庆区搬罾街道学府大道二段</v>
      </c>
      <c r="H627" s="2" t="str">
        <f>'[1]2025年已发货'!H:H</f>
        <v>郑林</v>
      </c>
      <c r="I627" s="2">
        <f>'[1]2025年已发货'!I:I</f>
        <v>18349955455</v>
      </c>
      <c r="J627" s="2" t="str">
        <f>_xlfn._xlws.FILTER(辅助信息!D:D,辅助信息!G:G=G627)</f>
        <v>五冶钢构南充医学科学产业园建设项目</v>
      </c>
    </row>
    <row r="628" hidden="1" spans="1:10">
      <c r="A628" s="2" t="str">
        <f>'[1]2025年已发货'!A:A</f>
        <v>达钢</v>
      </c>
      <c r="B628" s="2" t="str">
        <f>'[1]2025年已发货'!B:B</f>
        <v>螺纹钢</v>
      </c>
      <c r="C628" s="2" t="str">
        <f>'[1]2025年已发货'!C:C</f>
        <v>HRB400E Φ25 12m</v>
      </c>
      <c r="D628" s="2" t="str">
        <f>'[1]2025年已发货'!D:D</f>
        <v>吨</v>
      </c>
      <c r="E628" s="2">
        <f>'[1]2025年已发货'!E:E</f>
        <v>70</v>
      </c>
      <c r="F628" s="4">
        <f>'[1]2025年已发货'!F:F</f>
        <v>45706</v>
      </c>
      <c r="G628" s="2" t="str">
        <f>'[1]2025年已发货'!G:G</f>
        <v>(五冶钢构医学科学产业园建设项目房建三部-排洪渠)四川省南充市顺庆区搬罾街道学府大道二段</v>
      </c>
      <c r="H628" s="2" t="str">
        <f>'[1]2025年已发货'!H:H</f>
        <v>郑林</v>
      </c>
      <c r="I628" s="2">
        <f>'[1]2025年已发货'!I:I</f>
        <v>18349955455</v>
      </c>
      <c r="J628" s="2" t="str">
        <f>_xlfn._xlws.FILTER(辅助信息!D:D,辅助信息!G:G=G628)</f>
        <v>五冶钢构南充医学科学产业园建设项目</v>
      </c>
    </row>
    <row r="629" hidden="1" spans="1:10">
      <c r="A629" s="2" t="str">
        <f>'[1]2025年已发货'!A:A</f>
        <v>达钢</v>
      </c>
      <c r="B629" s="2" t="str">
        <f>'[1]2025年已发货'!B:B</f>
        <v>高线</v>
      </c>
      <c r="C629" s="2" t="str">
        <f>'[1]2025年已发货'!C:C</f>
        <v>HPB300 Φ8</v>
      </c>
      <c r="D629" s="2" t="str">
        <f>'[1]2025年已发货'!D:D</f>
        <v>吨</v>
      </c>
      <c r="E629" s="2">
        <f>'[1]2025年已发货'!E:E</f>
        <v>6</v>
      </c>
      <c r="F629" s="4">
        <f>'[1]2025年已发货'!F:F</f>
        <v>45706</v>
      </c>
      <c r="G629" s="2" t="str">
        <f>'[1]2025年已发货'!G:G</f>
        <v>（四川商建-射洪城乡一体化项目）遂宁市射洪市忠新幼儿园北侧约220米新溪小区</v>
      </c>
      <c r="H629" s="2" t="str">
        <f>'[1]2025年已发货'!H:H</f>
        <v>柏子刚</v>
      </c>
      <c r="I629" s="2">
        <f>'[1]2025年已发货'!I:I</f>
        <v>15692885305</v>
      </c>
      <c r="J629" s="2" t="str">
        <f>_xlfn._xlws.FILTER(辅助信息!D:D,辅助信息!G:G=G629)</f>
        <v>四川商建
射洪城乡一体化项目</v>
      </c>
    </row>
    <row r="630" hidden="1" spans="1:10">
      <c r="A630" s="2" t="str">
        <f>'[1]2025年已发货'!A:A</f>
        <v>达钢</v>
      </c>
      <c r="B630" s="2" t="str">
        <f>'[1]2025年已发货'!B:B</f>
        <v>盘螺</v>
      </c>
      <c r="C630" s="2" t="str">
        <f>'[1]2025年已发货'!C:C</f>
        <v>HRB400E Φ8</v>
      </c>
      <c r="D630" s="2" t="str">
        <f>'[1]2025年已发货'!D:D</f>
        <v>吨</v>
      </c>
      <c r="E630" s="2">
        <f>'[1]2025年已发货'!E:E</f>
        <v>35</v>
      </c>
      <c r="F630" s="4">
        <f>'[1]2025年已发货'!F:F</f>
        <v>45706</v>
      </c>
      <c r="G630" s="2" t="str">
        <f>'[1]2025年已发货'!G:G</f>
        <v>（四川商建-射洪城乡一体化项目）遂宁市射洪市忠新幼儿园北侧约220米新溪小区</v>
      </c>
      <c r="H630" s="2" t="str">
        <f>'[1]2025年已发货'!H:H</f>
        <v>柏子刚</v>
      </c>
      <c r="I630" s="2">
        <f>'[1]2025年已发货'!I:I</f>
        <v>15692885305</v>
      </c>
      <c r="J630" s="2" t="str">
        <f>_xlfn._xlws.FILTER(辅助信息!D:D,辅助信息!G:G=G630)</f>
        <v>四川商建
射洪城乡一体化项目</v>
      </c>
    </row>
    <row r="631" hidden="1" spans="1:10">
      <c r="A631" s="2" t="str">
        <f>'[1]2025年已发货'!A:A</f>
        <v>达钢</v>
      </c>
      <c r="B631" s="2" t="str">
        <f>'[1]2025年已发货'!B:B</f>
        <v>盘螺</v>
      </c>
      <c r="C631" s="2" t="str">
        <f>'[1]2025年已发货'!C:C</f>
        <v>HRB400E Φ10</v>
      </c>
      <c r="D631" s="2" t="str">
        <f>'[1]2025年已发货'!D:D</f>
        <v>吨</v>
      </c>
      <c r="E631" s="2">
        <f>'[1]2025年已发货'!E:E</f>
        <v>30</v>
      </c>
      <c r="F631" s="4">
        <f>'[1]2025年已发货'!F:F</f>
        <v>45706</v>
      </c>
      <c r="G631" s="2" t="str">
        <f>'[1]2025年已发货'!G:G</f>
        <v>（四川商建-射洪城乡一体化项目）遂宁市射洪市忠新幼儿园北侧约220米新溪小区</v>
      </c>
      <c r="H631" s="2" t="str">
        <f>'[1]2025年已发货'!H:H</f>
        <v>柏子刚</v>
      </c>
      <c r="I631" s="2">
        <f>'[1]2025年已发货'!I:I</f>
        <v>15692885305</v>
      </c>
      <c r="J631" s="2" t="str">
        <f>_xlfn._xlws.FILTER(辅助信息!D:D,辅助信息!G:G=G631)</f>
        <v>四川商建
射洪城乡一体化项目</v>
      </c>
    </row>
    <row r="632" hidden="1" spans="1:10">
      <c r="A632" s="2" t="str">
        <f>'[1]2025年已发货'!A:A</f>
        <v>达钢</v>
      </c>
      <c r="B632" s="2" t="str">
        <f>'[1]2025年已发货'!B:B</f>
        <v>螺纹钢</v>
      </c>
      <c r="C632" s="2" t="str">
        <f>'[1]2025年已发货'!C:C</f>
        <v>HRB400E Φ12 9m</v>
      </c>
      <c r="D632" s="2" t="str">
        <f>'[1]2025年已发货'!D:D</f>
        <v>吨</v>
      </c>
      <c r="E632" s="2">
        <f>'[1]2025年已发货'!E:E</f>
        <v>21</v>
      </c>
      <c r="F632" s="4">
        <f>'[1]2025年已发货'!F:F</f>
        <v>45706</v>
      </c>
      <c r="G632" s="2" t="str">
        <f>'[1]2025年已发货'!G:G</f>
        <v>（四川商建-射洪城乡一体化项目）遂宁市射洪市忠新幼儿园北侧约220米新溪小区</v>
      </c>
      <c r="H632" s="2" t="str">
        <f>'[1]2025年已发货'!H:H</f>
        <v>柏子刚</v>
      </c>
      <c r="I632" s="2">
        <f>'[1]2025年已发货'!I:I</f>
        <v>15692885305</v>
      </c>
      <c r="J632" s="2" t="str">
        <f>_xlfn._xlws.FILTER(辅助信息!D:D,辅助信息!G:G=G632)</f>
        <v>四川商建
射洪城乡一体化项目</v>
      </c>
    </row>
    <row r="633" hidden="1" spans="1:10">
      <c r="A633" s="2" t="str">
        <f>'[1]2025年已发货'!A:A</f>
        <v>达钢</v>
      </c>
      <c r="B633" s="2" t="str">
        <f>'[1]2025年已发货'!B:B</f>
        <v>螺纹钢</v>
      </c>
      <c r="C633" s="2" t="str">
        <f>'[1]2025年已发货'!C:C</f>
        <v>HRB500E Φ25</v>
      </c>
      <c r="D633" s="2" t="str">
        <f>'[1]2025年已发货'!D:D</f>
        <v>吨</v>
      </c>
      <c r="E633" s="2">
        <f>'[1]2025年已发货'!E:E</f>
        <v>15</v>
      </c>
      <c r="F633" s="4">
        <f>'[1]2025年已发货'!F:F</f>
        <v>45706</v>
      </c>
      <c r="G633" s="2" t="str">
        <f>'[1]2025年已发货'!G:G</f>
        <v>（四川商建-射洪城乡一体化项目）遂宁市射洪市忠新幼儿园北侧约220米新溪小区</v>
      </c>
      <c r="H633" s="2" t="str">
        <f>'[1]2025年已发货'!H:H</f>
        <v>柏子刚</v>
      </c>
      <c r="I633" s="2">
        <f>'[1]2025年已发货'!I:I</f>
        <v>15692885305</v>
      </c>
      <c r="J633" s="2" t="str">
        <f>_xlfn._xlws.FILTER(辅助信息!D:D,辅助信息!G:G=G633)</f>
        <v>四川商建
射洪城乡一体化项目</v>
      </c>
    </row>
    <row r="634" hidden="1" spans="1:10">
      <c r="A634" s="2" t="str">
        <f>'[1]2025年已发货'!A:A</f>
        <v>达钢</v>
      </c>
      <c r="B634" s="2" t="str">
        <f>'[1]2025年已发货'!B:B</f>
        <v>螺纹钢</v>
      </c>
      <c r="C634" s="2" t="str">
        <f>'[1]2025年已发货'!C:C</f>
        <v>HRB400E Φ12 9m</v>
      </c>
      <c r="D634" s="2" t="str">
        <f>'[1]2025年已发货'!D:D</f>
        <v>吨</v>
      </c>
      <c r="E634" s="2">
        <f>'[1]2025年已发货'!E:E</f>
        <v>15</v>
      </c>
      <c r="F634" s="4">
        <f>'[1]2025年已发货'!F:F</f>
        <v>45707</v>
      </c>
      <c r="G634" s="2" t="str">
        <f>'[1]2025年已发货'!G:G</f>
        <v>（五冶达州国道542项目-二工区黄家湾隧道工段）四川省达州市达川区赵固镇黄家坡</v>
      </c>
      <c r="H634" s="2" t="str">
        <f>'[1]2025年已发货'!H:H</f>
        <v>罗永方</v>
      </c>
      <c r="I634" s="2">
        <f>'[1]2025年已发货'!I:I</f>
        <v>13551450899</v>
      </c>
      <c r="J634" s="2" t="str">
        <f>_xlfn._xlws.FILTER(辅助信息!D:D,辅助信息!G:G=G634)</f>
        <v>五冶达州国道542项目</v>
      </c>
    </row>
    <row r="635" hidden="1" spans="1:10">
      <c r="A635" s="2" t="str">
        <f>'[1]2025年已发货'!A:A</f>
        <v>达钢</v>
      </c>
      <c r="B635" s="2" t="str">
        <f>'[1]2025年已发货'!B:B</f>
        <v>螺纹钢</v>
      </c>
      <c r="C635" s="2" t="str">
        <f>'[1]2025年已发货'!C:C</f>
        <v>HRB400E Φ16 9m</v>
      </c>
      <c r="D635" s="2" t="str">
        <f>'[1]2025年已发货'!D:D</f>
        <v>吨</v>
      </c>
      <c r="E635" s="2">
        <f>'[1]2025年已发货'!E:E</f>
        <v>21</v>
      </c>
      <c r="F635" s="4">
        <f>'[1]2025年已发货'!F:F</f>
        <v>45707</v>
      </c>
      <c r="G635" s="2" t="str">
        <f>'[1]2025年已发货'!G:G</f>
        <v>（五冶达州国道542项目-二工区黄家湾隧道工段）四川省达州市达川区赵固镇黄家坡</v>
      </c>
      <c r="H635" s="2" t="str">
        <f>'[1]2025年已发货'!H:H</f>
        <v>罗永方</v>
      </c>
      <c r="I635" s="2">
        <f>'[1]2025年已发货'!I:I</f>
        <v>13551450899</v>
      </c>
      <c r="J635" s="2" t="str">
        <f>_xlfn._xlws.FILTER(辅助信息!D:D,辅助信息!G:G=G635)</f>
        <v>五冶达州国道542项目</v>
      </c>
    </row>
    <row r="636" hidden="1" spans="1:10">
      <c r="A636" s="2" t="str">
        <f>'[1]2025年已发货'!A:A</f>
        <v>达钢</v>
      </c>
      <c r="B636" s="2" t="str">
        <f>'[1]2025年已发货'!B:B</f>
        <v>螺纹钢</v>
      </c>
      <c r="C636" s="2" t="str">
        <f>'[1]2025年已发货'!C:C</f>
        <v>HRB400E Φ18 9m</v>
      </c>
      <c r="D636" s="2" t="str">
        <f>'[1]2025年已发货'!D:D</f>
        <v>吨</v>
      </c>
      <c r="E636" s="2">
        <f>'[1]2025年已发货'!E:E</f>
        <v>35</v>
      </c>
      <c r="F636" s="4">
        <f>'[1]2025年已发货'!F:F</f>
        <v>45707</v>
      </c>
      <c r="G636" s="2" t="str">
        <f>'[1]2025年已发货'!G:G</f>
        <v>（五冶达州国道542项目-二工区黄家湾隧道工段）四川省达州市达川区赵固镇黄家坡</v>
      </c>
      <c r="H636" s="2" t="str">
        <f>'[1]2025年已发货'!H:H</f>
        <v>罗永方</v>
      </c>
      <c r="I636" s="2">
        <f>'[1]2025年已发货'!I:I</f>
        <v>13551450899</v>
      </c>
      <c r="J636" s="2" t="str">
        <f>_xlfn._xlws.FILTER(辅助信息!D:D,辅助信息!G:G=G636)</f>
        <v>五冶达州国道542项目</v>
      </c>
    </row>
    <row r="637" hidden="1" spans="1:10">
      <c r="A637" s="2" t="str">
        <f>'[1]2025年已发货'!A:A</f>
        <v>达钢</v>
      </c>
      <c r="B637" s="2" t="str">
        <f>'[1]2025年已发货'!B:B</f>
        <v>螺纹钢</v>
      </c>
      <c r="C637" s="2" t="str">
        <f>'[1]2025年已发货'!C:C</f>
        <v>HRB400E Φ20 9m</v>
      </c>
      <c r="D637" s="2" t="str">
        <f>'[1]2025年已发货'!D:D</f>
        <v>吨</v>
      </c>
      <c r="E637" s="2">
        <f>'[1]2025年已发货'!E:E</f>
        <v>50</v>
      </c>
      <c r="F637" s="4">
        <f>'[1]2025年已发货'!F:F</f>
        <v>45707</v>
      </c>
      <c r="G637" s="2" t="str">
        <f>'[1]2025年已发货'!G:G</f>
        <v>（五冶达州国道542项目-二工区巴河特大桥工段-4号墩）达州市达川区桥湾镇陈余村</v>
      </c>
      <c r="H637" s="2" t="str">
        <f>'[1]2025年已发货'!H:H</f>
        <v>谭福中</v>
      </c>
      <c r="I637" s="2">
        <f>'[1]2025年已发货'!I:I</f>
        <v>15828538619</v>
      </c>
      <c r="J637" s="2" t="str">
        <f>_xlfn._xlws.FILTER(辅助信息!D:D,辅助信息!G:G=G637)</f>
        <v>五冶达州国道542项目</v>
      </c>
    </row>
    <row r="638" hidden="1" spans="1:10">
      <c r="A638" s="2" t="str">
        <f>'[1]2025年已发货'!A:A</f>
        <v>德胜</v>
      </c>
      <c r="B638" s="2" t="str">
        <f>'[1]2025年已发货'!B:B</f>
        <v>螺纹钢</v>
      </c>
      <c r="C638" s="2" t="str">
        <f>'[1]2025年已发货'!C:C</f>
        <v>HRB400EФ25*9m</v>
      </c>
      <c r="D638" s="2" t="str">
        <f>'[1]2025年已发货'!D:D</f>
        <v>吨</v>
      </c>
      <c r="E638" s="2">
        <f>'[1]2025年已发货'!E:E</f>
        <v>35</v>
      </c>
      <c r="F638" s="4">
        <f>'[1]2025年已发货'!F:F</f>
        <v>45707</v>
      </c>
      <c r="G638" s="2" t="str">
        <f>'[1]2025年已发货'!G:G</f>
        <v>（中铁一局四公司康新高速TJ1-1标雅加梗隧道）四川省甘孜州康定市雅加梗</v>
      </c>
      <c r="H638" s="2" t="str">
        <f>'[1]2025年已发货'!H:H</f>
        <v>王锡俊</v>
      </c>
      <c r="I638" s="2">
        <f>'[1]2025年已发货'!I:I</f>
        <v>18736877891</v>
      </c>
      <c r="J638" s="2" vm="1" t="e">
        <f>_xlfn._xlws.FILTER(辅助信息!D:D,辅助信息!G:G=G638)</f>
        <v>#VALUE!</v>
      </c>
    </row>
    <row r="639" hidden="1" spans="1:10">
      <c r="A639" s="2" t="str">
        <f>'[1]2025年已发货'!A:A</f>
        <v>德胜</v>
      </c>
      <c r="B639" s="2" t="str">
        <f>'[1]2025年已发货'!B:B</f>
        <v>螺纹钢</v>
      </c>
      <c r="C639" s="2" t="str">
        <f>'[1]2025年已发货'!C:C</f>
        <v>HRB400E Φ12 9m</v>
      </c>
      <c r="D639" s="2" t="str">
        <f>'[1]2025年已发货'!D:D</f>
        <v>吨</v>
      </c>
      <c r="E639" s="2">
        <f>'[1]2025年已发货'!E:E</f>
        <v>6</v>
      </c>
      <c r="F639" s="4">
        <f>'[1]2025年已发货'!F:F</f>
        <v>45707</v>
      </c>
      <c r="G639" s="2" t="str">
        <f>'[1]2025年已发货'!G:G</f>
        <v>（五冶钢构宜宾高县月江镇建设项目）  四川省宜宾市高县月江镇刚记超市斜对面(还阳组团沪碳二期项目)</v>
      </c>
      <c r="H639" s="2" t="str">
        <f>'[1]2025年已发货'!H:H</f>
        <v>张朝亮</v>
      </c>
      <c r="I639" s="2">
        <f>'[1]2025年已发货'!I:I</f>
        <v>15228205853</v>
      </c>
      <c r="J639" s="2" t="str">
        <f>_xlfn._xlws.FILTER(辅助信息!D:D,辅助信息!G:G=G639)</f>
        <v>五冶钢构-宜宾市南溪区高县月江镇建设项目</v>
      </c>
    </row>
    <row r="640" hidden="1" spans="1:10">
      <c r="A640" s="2" t="str">
        <f>'[1]2025年已发货'!A:A</f>
        <v>德胜</v>
      </c>
      <c r="B640" s="2" t="str">
        <f>'[1]2025年已发货'!B:B</f>
        <v>螺纹钢</v>
      </c>
      <c r="C640" s="2" t="str">
        <f>'[1]2025年已发货'!C:C</f>
        <v>HRB400E Φ16 9m</v>
      </c>
      <c r="D640" s="2" t="str">
        <f>'[1]2025年已发货'!D:D</f>
        <v>吨</v>
      </c>
      <c r="E640" s="2">
        <f>'[1]2025年已发货'!E:E</f>
        <v>30</v>
      </c>
      <c r="F640" s="4">
        <f>'[1]2025年已发货'!F:F</f>
        <v>45707</v>
      </c>
      <c r="G640" s="2" t="str">
        <f>'[1]2025年已发货'!G:G</f>
        <v>（五冶钢构宜宾高县月江镇建设项目）  四川省宜宾市高县月江镇刚记超市斜对面(还阳组团沪碳二期项目)</v>
      </c>
      <c r="H640" s="2" t="str">
        <f>'[1]2025年已发货'!H:H</f>
        <v>张朝亮</v>
      </c>
      <c r="I640" s="2">
        <f>'[1]2025年已发货'!I:I</f>
        <v>15228205853</v>
      </c>
      <c r="J640" s="2" t="str">
        <f>_xlfn._xlws.FILTER(辅助信息!D:D,辅助信息!G:G=G640)</f>
        <v>五冶钢构-宜宾市南溪区高县月江镇建设项目</v>
      </c>
    </row>
    <row r="641" hidden="1" spans="1:10">
      <c r="A641" s="2" t="str">
        <f>'[1]2025年已发货'!A:A</f>
        <v>陕钢</v>
      </c>
      <c r="B641" s="2" t="str">
        <f>'[1]2025年已发货'!B:B</f>
        <v>螺纹钢</v>
      </c>
      <c r="C641" s="2" t="str">
        <f>'[1]2025年已发货'!C:C</f>
        <v>HRB400E Φ16 9m</v>
      </c>
      <c r="D641" s="2" t="str">
        <f>'[1]2025年已发货'!D:D</f>
        <v>吨</v>
      </c>
      <c r="E641" s="2">
        <f>'[1]2025年已发货'!E:E</f>
        <v>45</v>
      </c>
      <c r="F641" s="4">
        <f>'[1]2025年已发货'!F:F</f>
        <v>45707</v>
      </c>
      <c r="G641" s="2" t="str">
        <f>'[1]2025年已发货'!G:G</f>
        <v>(五冶钢构医学科学产业园建设项目房建三部-排洪渠)四川省南充市顺庆区搬罾街道学府大道二段</v>
      </c>
      <c r="H641" s="2" t="str">
        <f>'[1]2025年已发货'!H:H</f>
        <v>郑林</v>
      </c>
      <c r="I641" s="2">
        <f>'[1]2025年已发货'!I:I</f>
        <v>18349955455</v>
      </c>
      <c r="J641" s="2" t="str">
        <f>_xlfn._xlws.FILTER(辅助信息!D:D,辅助信息!G:G=G641)</f>
        <v>五冶钢构南充医学科学产业园建设项目</v>
      </c>
    </row>
    <row r="642" hidden="1" spans="1:10">
      <c r="A642" s="2" t="str">
        <f>'[1]2025年已发货'!A:A</f>
        <v>陕钢</v>
      </c>
      <c r="B642" s="2" t="str">
        <f>'[1]2025年已发货'!B:B</f>
        <v>螺纹钢</v>
      </c>
      <c r="C642" s="2" t="str">
        <f>'[1]2025年已发货'!C:C</f>
        <v>HRB400E Φ25 12m</v>
      </c>
      <c r="D642" s="2" t="str">
        <f>'[1]2025年已发货'!D:D</f>
        <v>吨</v>
      </c>
      <c r="E642" s="2">
        <f>'[1]2025年已发货'!E:E</f>
        <v>25</v>
      </c>
      <c r="F642" s="4">
        <f>'[1]2025年已发货'!F:F</f>
        <v>45707</v>
      </c>
      <c r="G642" s="2" t="str">
        <f>'[1]2025年已发货'!G:G</f>
        <v>(五冶钢构医学科学产业园建设项目房建三部-排洪渠)四川省南充市顺庆区搬罾街道学府大道二段</v>
      </c>
      <c r="H642" s="2" t="str">
        <f>'[1]2025年已发货'!H:H</f>
        <v>郑林</v>
      </c>
      <c r="I642" s="2">
        <f>'[1]2025年已发货'!I:I</f>
        <v>18349955455</v>
      </c>
      <c r="J642" s="2" t="str">
        <f>_xlfn._xlws.FILTER(辅助信息!D:D,辅助信息!G:G=G642)</f>
        <v>五冶钢构南充医学科学产业园建设项目</v>
      </c>
    </row>
    <row r="643" hidden="1" spans="1:10">
      <c r="A643" s="2" t="str">
        <f>'[1]2025年已发货'!A:A</f>
        <v>润耀</v>
      </c>
      <c r="B643" s="2" t="str">
        <f>'[1]2025年已发货'!B:B</f>
        <v>高线</v>
      </c>
      <c r="C643" s="2" t="str">
        <f>'[1]2025年已发货'!C:C</f>
        <v>HPB300Φ10</v>
      </c>
      <c r="D643" s="2" t="str">
        <f>'[1]2025年已发货'!D:D</f>
        <v>吨</v>
      </c>
      <c r="E643" s="2">
        <f>'[1]2025年已发货'!E:E</f>
        <v>70</v>
      </c>
      <c r="F643" s="4">
        <f>'[1]2025年已发货'!F:F</f>
        <v>45707</v>
      </c>
      <c r="G643" s="2" t="str">
        <f>'[1]2025年已发货'!G:G</f>
        <v>（中铁三局-铜资高速1标）四川省资阳市安岳县石羊镇猫坝村2#钢筋场</v>
      </c>
      <c r="H643" s="2" t="str">
        <f>'[1]2025年已发货'!H:H</f>
        <v>王雪</v>
      </c>
      <c r="I643" s="2">
        <f>'[1]2025年已发货'!I:I</f>
        <v>18729676589</v>
      </c>
      <c r="J643" s="2" vm="1" t="e">
        <f>_xlfn._xlws.FILTER(辅助信息!D:D,辅助信息!G:G=G643)</f>
        <v>#VALUE!</v>
      </c>
    </row>
    <row r="644" hidden="1" spans="1:10">
      <c r="A644" s="2" t="str">
        <f>'[1]2025年已发货'!A:A</f>
        <v>润耀</v>
      </c>
      <c r="B644" s="2" t="str">
        <f>'[1]2025年已发货'!B:B</f>
        <v>盘圆</v>
      </c>
      <c r="C644" s="2" t="str">
        <f>'[1]2025年已发货'!C:C</f>
        <v>HPB300Ф8</v>
      </c>
      <c r="D644" s="2" t="str">
        <f>'[1]2025年已发货'!D:D</f>
        <v>吨</v>
      </c>
      <c r="E644" s="2">
        <f>'[1]2025年已发货'!E:E</f>
        <v>35</v>
      </c>
      <c r="F644" s="4">
        <f>'[1]2025年已发货'!F:F</f>
        <v>45707</v>
      </c>
      <c r="G644" s="2" t="str">
        <f>'[1]2025年已发货'!G:G</f>
        <v>（中铁一局四公司康新高速TJ1-1标贡不卡隧道）四川省甘孜州康定市折多塘村车管所旁</v>
      </c>
      <c r="H644" s="2" t="str">
        <f>'[1]2025年已发货'!H:H</f>
        <v>王锡俊</v>
      </c>
      <c r="I644" s="2">
        <f>'[1]2025年已发货'!I:I</f>
        <v>18736877891</v>
      </c>
      <c r="J644" s="2" vm="1" t="e">
        <f>_xlfn._xlws.FILTER(辅助信息!D:D,辅助信息!G:G=G644)</f>
        <v>#VALUE!</v>
      </c>
    </row>
    <row r="645" hidden="1" spans="1:10">
      <c r="A645" s="2" t="str">
        <f>'[1]2025年已发货'!A:A</f>
        <v>润耀</v>
      </c>
      <c r="B645" s="2" t="str">
        <f>'[1]2025年已发货'!B:B</f>
        <v>螺纹钢</v>
      </c>
      <c r="C645" s="2" t="str">
        <f>'[1]2025年已发货'!C:C</f>
        <v>HRB400E Φ14 9m</v>
      </c>
      <c r="D645" s="2" t="str">
        <f>'[1]2025年已发货'!D:D</f>
        <v>吨</v>
      </c>
      <c r="E645" s="2">
        <f>'[1]2025年已发货'!E:E</f>
        <v>3</v>
      </c>
      <c r="F645" s="4">
        <f>'[1]2025年已发货'!F:F</f>
        <v>45707</v>
      </c>
      <c r="G645" s="2" t="str">
        <f>'[1]2025年已发货'!G:G</f>
        <v>（华西萌海科创农业生态谷）成都市简阳市白金山水库</v>
      </c>
      <c r="H645" s="2" t="str">
        <f>'[1]2025年已发货'!H:H</f>
        <v>石清国</v>
      </c>
      <c r="I645" s="2">
        <f>'[1]2025年已发货'!I:I</f>
        <v>13458642015</v>
      </c>
      <c r="J645" s="2" t="str">
        <f>_xlfn._xlws.FILTER(辅助信息!D:D,辅助信息!G:G=G645)</f>
        <v>华西萌海-科创农业生态谷</v>
      </c>
    </row>
    <row r="646" hidden="1" spans="1:10">
      <c r="A646" s="2" t="str">
        <f>'[1]2025年已发货'!A:A</f>
        <v>润耀</v>
      </c>
      <c r="B646" s="2" t="str">
        <f>'[1]2025年已发货'!B:B</f>
        <v>螺纹钢</v>
      </c>
      <c r="C646" s="2" t="str">
        <f>'[1]2025年已发货'!C:C</f>
        <v>HRB400E Φ16 9m</v>
      </c>
      <c r="D646" s="2" t="str">
        <f>'[1]2025年已发货'!D:D</f>
        <v>吨</v>
      </c>
      <c r="E646" s="2">
        <f>'[1]2025年已发货'!E:E</f>
        <v>5</v>
      </c>
      <c r="F646" s="4">
        <f>'[1]2025年已发货'!F:F</f>
        <v>45707</v>
      </c>
      <c r="G646" s="2" t="str">
        <f>'[1]2025年已发货'!G:G</f>
        <v>（华西萌海科创农业生态谷）成都市简阳市白金山水库</v>
      </c>
      <c r="H646" s="2" t="str">
        <f>'[1]2025年已发货'!H:H</f>
        <v>石清国</v>
      </c>
      <c r="I646" s="2">
        <f>'[1]2025年已发货'!I:I</f>
        <v>13458642015</v>
      </c>
      <c r="J646" s="2" t="str">
        <f>_xlfn._xlws.FILTER(辅助信息!D:D,辅助信息!G:G=G646)</f>
        <v>华西萌海-科创农业生态谷</v>
      </c>
    </row>
    <row r="647" hidden="1" spans="1:10">
      <c r="A647" s="2" t="str">
        <f>'[1]2025年已发货'!A:A</f>
        <v>润耀</v>
      </c>
      <c r="B647" s="2" t="str">
        <f>'[1]2025年已发货'!B:B</f>
        <v>螺纹钢</v>
      </c>
      <c r="C647" s="2" t="str">
        <f>'[1]2025年已发货'!C:C</f>
        <v>HRB400E Φ22 9m</v>
      </c>
      <c r="D647" s="2" t="str">
        <f>'[1]2025年已发货'!D:D</f>
        <v>吨</v>
      </c>
      <c r="E647" s="2">
        <f>'[1]2025年已发货'!E:E</f>
        <v>5</v>
      </c>
      <c r="F647" s="4">
        <f>'[1]2025年已发货'!F:F</f>
        <v>45707</v>
      </c>
      <c r="G647" s="2" t="str">
        <f>'[1]2025年已发货'!G:G</f>
        <v>（华西萌海科创农业生态谷）成都市简阳市白金山水库</v>
      </c>
      <c r="H647" s="2" t="str">
        <f>'[1]2025年已发货'!H:H</f>
        <v>石清国</v>
      </c>
      <c r="I647" s="2">
        <f>'[1]2025年已发货'!I:I</f>
        <v>13458642015</v>
      </c>
      <c r="J647" s="2" t="str">
        <f>_xlfn._xlws.FILTER(辅助信息!D:D,辅助信息!G:G=G647)</f>
        <v>华西萌海-科创农业生态谷</v>
      </c>
    </row>
    <row r="648" hidden="1" spans="1:10">
      <c r="A648" s="2" t="str">
        <f>'[1]2025年已发货'!A:A</f>
        <v>润耀</v>
      </c>
      <c r="B648" s="2" t="str">
        <f>'[1]2025年已发货'!B:B</f>
        <v>螺纹钢</v>
      </c>
      <c r="C648" s="2" t="str">
        <f>'[1]2025年已发货'!C:C</f>
        <v>HRB500E Φ12</v>
      </c>
      <c r="D648" s="2" t="str">
        <f>'[1]2025年已发货'!D:D</f>
        <v>吨</v>
      </c>
      <c r="E648" s="2">
        <f>'[1]2025年已发货'!E:E</f>
        <v>3</v>
      </c>
      <c r="F648" s="4">
        <f>'[1]2025年已发货'!F:F</f>
        <v>45707</v>
      </c>
      <c r="G648" s="2" t="str">
        <f>'[1]2025年已发货'!G:G</f>
        <v>（华西萌海科创农业生态谷）成都市简阳市白金山水库</v>
      </c>
      <c r="H648" s="2" t="str">
        <f>'[1]2025年已发货'!H:H</f>
        <v>石清国</v>
      </c>
      <c r="I648" s="2">
        <f>'[1]2025年已发货'!I:I</f>
        <v>13458642015</v>
      </c>
      <c r="J648" s="2" t="str">
        <f>_xlfn._xlws.FILTER(辅助信息!D:D,辅助信息!G:G=G648)</f>
        <v>华西萌海-科创农业生态谷</v>
      </c>
    </row>
    <row r="649" hidden="1" spans="1:10">
      <c r="A649" s="2" t="str">
        <f>'[1]2025年已发货'!A:A</f>
        <v>润耀</v>
      </c>
      <c r="B649" s="2" t="str">
        <f>'[1]2025年已发货'!B:B</f>
        <v>螺纹钢</v>
      </c>
      <c r="C649" s="2" t="str">
        <f>'[1]2025年已发货'!C:C</f>
        <v>HRB500E Φ20</v>
      </c>
      <c r="D649" s="2" t="str">
        <f>'[1]2025年已发货'!D:D</f>
        <v>吨</v>
      </c>
      <c r="E649" s="2">
        <f>'[1]2025年已发货'!E:E</f>
        <v>5</v>
      </c>
      <c r="F649" s="4">
        <f>'[1]2025年已发货'!F:F</f>
        <v>45707</v>
      </c>
      <c r="G649" s="2" t="str">
        <f>'[1]2025年已发货'!G:G</f>
        <v>（华西萌海科创农业生态谷）成都市简阳市白金山水库</v>
      </c>
      <c r="H649" s="2" t="str">
        <f>'[1]2025年已发货'!H:H</f>
        <v>石清国</v>
      </c>
      <c r="I649" s="2">
        <f>'[1]2025年已发货'!I:I</f>
        <v>13458642015</v>
      </c>
      <c r="J649" s="2" t="str">
        <f>_xlfn._xlws.FILTER(辅助信息!D:D,辅助信息!G:G=G649)</f>
        <v>华西萌海-科创农业生态谷</v>
      </c>
    </row>
    <row r="650" hidden="1" spans="1:10">
      <c r="A650" s="2" t="str">
        <f>'[1]2025年已发货'!A:A</f>
        <v>润耀</v>
      </c>
      <c r="B650" s="2" t="str">
        <f>'[1]2025年已发货'!B:B</f>
        <v>螺纹钢</v>
      </c>
      <c r="C650" s="2" t="str">
        <f>'[1]2025年已发货'!C:C</f>
        <v>HRB500E Φ22</v>
      </c>
      <c r="D650" s="2" t="str">
        <f>'[1]2025年已发货'!D:D</f>
        <v>吨</v>
      </c>
      <c r="E650" s="2">
        <f>'[1]2025年已发货'!E:E</f>
        <v>5</v>
      </c>
      <c r="F650" s="4">
        <f>'[1]2025年已发货'!F:F</f>
        <v>45707</v>
      </c>
      <c r="G650" s="2" t="str">
        <f>'[1]2025年已发货'!G:G</f>
        <v>（华西萌海科创农业生态谷）成都市简阳市白金山水库</v>
      </c>
      <c r="H650" s="2" t="str">
        <f>'[1]2025年已发货'!H:H</f>
        <v>石清国</v>
      </c>
      <c r="I650" s="2">
        <f>'[1]2025年已发货'!I:I</f>
        <v>13458642015</v>
      </c>
      <c r="J650" s="2" t="str">
        <f>_xlfn._xlws.FILTER(辅助信息!D:D,辅助信息!G:G=G650)</f>
        <v>华西萌海-科创农业生态谷</v>
      </c>
    </row>
    <row r="651" hidden="1" spans="1:10">
      <c r="A651" s="2" t="str">
        <f>'[1]2025年已发货'!A:A</f>
        <v>润耀</v>
      </c>
      <c r="B651" s="2" t="str">
        <f>'[1]2025年已发货'!B:B</f>
        <v>螺纹钢</v>
      </c>
      <c r="C651" s="2" t="str">
        <f>'[1]2025年已发货'!C:C</f>
        <v>HRB500E Φ25</v>
      </c>
      <c r="D651" s="2" t="str">
        <f>'[1]2025年已发货'!D:D</f>
        <v>吨</v>
      </c>
      <c r="E651" s="2">
        <f>'[1]2025年已发货'!E:E</f>
        <v>10</v>
      </c>
      <c r="F651" s="4">
        <f>'[1]2025年已发货'!F:F</f>
        <v>45707</v>
      </c>
      <c r="G651" s="2" t="str">
        <f>'[1]2025年已发货'!G:G</f>
        <v>（华西萌海科创农业生态谷）成都市简阳市白金山水库</v>
      </c>
      <c r="H651" s="2" t="str">
        <f>'[1]2025年已发货'!H:H</f>
        <v>石清国</v>
      </c>
      <c r="I651" s="2">
        <f>'[1]2025年已发货'!I:I</f>
        <v>13458642015</v>
      </c>
      <c r="J651" s="2" t="str">
        <f>_xlfn._xlws.FILTER(辅助信息!D:D,辅助信息!G:G=G651)</f>
        <v>华西萌海-科创农业生态谷</v>
      </c>
    </row>
    <row r="652" hidden="1" spans="1:10">
      <c r="A652" s="2" t="str">
        <f>'[1]2025年已发货'!A:A</f>
        <v>润耀</v>
      </c>
      <c r="B652" s="2" t="str">
        <f>'[1]2025年已发货'!B:B</f>
        <v>盘螺</v>
      </c>
      <c r="C652" s="2" t="str">
        <f>'[1]2025年已发货'!C:C</f>
        <v>HRB400E Φ8</v>
      </c>
      <c r="D652" s="2" t="str">
        <f>'[1]2025年已发货'!D:D</f>
        <v>吨</v>
      </c>
      <c r="E652" s="2">
        <f>'[1]2025年已发货'!E:E</f>
        <v>10</v>
      </c>
      <c r="F652" s="4">
        <f>'[1]2025年已发货'!F:F</f>
        <v>45707</v>
      </c>
      <c r="G652" s="2" t="str">
        <f>'[1]2025年已发货'!G:G</f>
        <v>(华西颐海-科创农业生态谷-1号钢筋房)成都市简阳市白金山水库</v>
      </c>
      <c r="H652" s="2" t="str">
        <f>'[1]2025年已发货'!H:H</f>
        <v>石清国</v>
      </c>
      <c r="I652" s="2">
        <f>'[1]2025年已发货'!I:I</f>
        <v>13458642015</v>
      </c>
      <c r="J652" s="2" t="str">
        <f>_xlfn._xlws.FILTER(辅助信息!D:D,辅助信息!G:G=G652)</f>
        <v>华西颐海-科创农业生态谷</v>
      </c>
    </row>
    <row r="653" hidden="1" spans="1:10">
      <c r="A653" s="2" t="str">
        <f>'[1]2025年已发货'!A:A</f>
        <v>润耀</v>
      </c>
      <c r="B653" s="2" t="str">
        <f>'[1]2025年已发货'!B:B</f>
        <v>盘螺</v>
      </c>
      <c r="C653" s="2" t="str">
        <f>'[1]2025年已发货'!C:C</f>
        <v>HRB400E Φ10</v>
      </c>
      <c r="D653" s="2" t="str">
        <f>'[1]2025年已发货'!D:D</f>
        <v>吨</v>
      </c>
      <c r="E653" s="2">
        <f>'[1]2025年已发货'!E:E</f>
        <v>10</v>
      </c>
      <c r="F653" s="4">
        <f>'[1]2025年已发货'!F:F</f>
        <v>45707</v>
      </c>
      <c r="G653" s="2" t="str">
        <f>'[1]2025年已发货'!G:G</f>
        <v>(华西颐海-科创农业生态谷-1号钢筋房)成都市简阳市白金山水库</v>
      </c>
      <c r="H653" s="2" t="str">
        <f>'[1]2025年已发货'!H:H</f>
        <v>石清国</v>
      </c>
      <c r="I653" s="2">
        <f>'[1]2025年已发货'!I:I</f>
        <v>13458642015</v>
      </c>
      <c r="J653" s="2" t="str">
        <f>_xlfn._xlws.FILTER(辅助信息!D:D,辅助信息!G:G=G653)</f>
        <v>华西颐海-科创农业生态谷</v>
      </c>
    </row>
    <row r="654" hidden="1" spans="1:10">
      <c r="A654" s="2" t="str">
        <f>'[1]2025年已发货'!A:A</f>
        <v>润耀</v>
      </c>
      <c r="B654" s="2" t="str">
        <f>'[1]2025年已发货'!B:B</f>
        <v>螺纹钢</v>
      </c>
      <c r="C654" s="2" t="str">
        <f>'[1]2025年已发货'!C:C</f>
        <v>HRB500E Φ12</v>
      </c>
      <c r="D654" s="2" t="str">
        <f>'[1]2025年已发货'!D:D</f>
        <v>吨</v>
      </c>
      <c r="E654" s="2">
        <f>'[1]2025年已发货'!E:E</f>
        <v>17</v>
      </c>
      <c r="F654" s="4">
        <f>'[1]2025年已发货'!F:F</f>
        <v>45707</v>
      </c>
      <c r="G654" s="2" t="str">
        <f>'[1]2025年已发货'!G:G</f>
        <v>(华西颐海-科创农业生态谷-1号钢筋房)成都市简阳市白金山水库</v>
      </c>
      <c r="H654" s="2" t="str">
        <f>'[1]2025年已发货'!H:H</f>
        <v>石清国</v>
      </c>
      <c r="I654" s="2">
        <f>'[1]2025年已发货'!I:I</f>
        <v>13458642015</v>
      </c>
      <c r="J654" s="2" t="str">
        <f>_xlfn._xlws.FILTER(辅助信息!D:D,辅助信息!G:G=G654)</f>
        <v>华西颐海-科创农业生态谷</v>
      </c>
    </row>
    <row r="655" hidden="1" spans="1:10">
      <c r="A655" s="2" t="str">
        <f>'[1]2025年已发货'!A:A</f>
        <v>润耀</v>
      </c>
      <c r="B655" s="2" t="str">
        <f>'[1]2025年已发货'!B:B</f>
        <v>螺纹钢</v>
      </c>
      <c r="C655" s="2" t="str">
        <f>'[1]2025年已发货'!C:C</f>
        <v>HRB500E Φ14</v>
      </c>
      <c r="D655" s="2" t="str">
        <f>'[1]2025年已发货'!D:D</f>
        <v>吨</v>
      </c>
      <c r="E655" s="2">
        <f>'[1]2025年已发货'!E:E</f>
        <v>8</v>
      </c>
      <c r="F655" s="4">
        <f>'[1]2025年已发货'!F:F</f>
        <v>45707</v>
      </c>
      <c r="G655" s="2" t="str">
        <f>'[1]2025年已发货'!G:G</f>
        <v>(华西颐海-科创农业生态谷-1号钢筋房)成都市简阳市白金山水库</v>
      </c>
      <c r="H655" s="2" t="str">
        <f>'[1]2025年已发货'!H:H</f>
        <v>石清国</v>
      </c>
      <c r="I655" s="2">
        <f>'[1]2025年已发货'!I:I</f>
        <v>13458642015</v>
      </c>
      <c r="J655" s="2" t="str">
        <f>_xlfn._xlws.FILTER(辅助信息!D:D,辅助信息!G:G=G655)</f>
        <v>华西颐海-科创农业生态谷</v>
      </c>
    </row>
    <row r="656" hidden="1" spans="1:10">
      <c r="A656" s="2" t="str">
        <f>'[1]2025年已发货'!A:A</f>
        <v>润耀</v>
      </c>
      <c r="B656" s="2" t="str">
        <f>'[1]2025年已发货'!B:B</f>
        <v>螺纹钢</v>
      </c>
      <c r="C656" s="2" t="str">
        <f>'[1]2025年已发货'!C:C</f>
        <v>HRB500E Φ18</v>
      </c>
      <c r="D656" s="2" t="str">
        <f>'[1]2025年已发货'!D:D</f>
        <v>吨</v>
      </c>
      <c r="E656" s="2">
        <f>'[1]2025年已发货'!E:E</f>
        <v>5</v>
      </c>
      <c r="F656" s="4">
        <f>'[1]2025年已发货'!F:F</f>
        <v>45707</v>
      </c>
      <c r="G656" s="2" t="str">
        <f>'[1]2025年已发货'!G:G</f>
        <v>(华西颐海-科创农业生态谷-1号钢筋房)成都市简阳市白金山水库</v>
      </c>
      <c r="H656" s="2" t="str">
        <f>'[1]2025年已发货'!H:H</f>
        <v>石清国</v>
      </c>
      <c r="I656" s="2">
        <f>'[1]2025年已发货'!I:I</f>
        <v>13458642015</v>
      </c>
      <c r="J656" s="2" t="str">
        <f>_xlfn._xlws.FILTER(辅助信息!D:D,辅助信息!G:G=G656)</f>
        <v>华西颐海-科创农业生态谷</v>
      </c>
    </row>
    <row r="657" hidden="1" spans="1:10">
      <c r="A657" s="2" t="str">
        <f>'[1]2025年已发货'!A:A</f>
        <v>润耀</v>
      </c>
      <c r="B657" s="2" t="str">
        <f>'[1]2025年已发货'!B:B</f>
        <v>螺纹钢</v>
      </c>
      <c r="C657" s="2" t="str">
        <f>'[1]2025年已发货'!C:C</f>
        <v>HRB500E Φ25</v>
      </c>
      <c r="D657" s="2" t="str">
        <f>'[1]2025年已发货'!D:D</f>
        <v>吨</v>
      </c>
      <c r="E657" s="2">
        <f>'[1]2025年已发货'!E:E</f>
        <v>6</v>
      </c>
      <c r="F657" s="4">
        <f>'[1]2025年已发货'!F:F</f>
        <v>45707</v>
      </c>
      <c r="G657" s="2" t="str">
        <f>'[1]2025年已发货'!G:G</f>
        <v>(华西颐海-科创农业生态谷-1号钢筋房)成都市简阳市白金山水库</v>
      </c>
      <c r="H657" s="2" t="str">
        <f>'[1]2025年已发货'!H:H</f>
        <v>石清国</v>
      </c>
      <c r="I657" s="2">
        <f>'[1]2025年已发货'!I:I</f>
        <v>13458642015</v>
      </c>
      <c r="J657" s="2" t="str">
        <f>_xlfn._xlws.FILTER(辅助信息!D:D,辅助信息!G:G=G657)</f>
        <v>华西颐海-科创农业生态谷</v>
      </c>
    </row>
    <row r="658" hidden="1" spans="1:10">
      <c r="A658" s="2" t="str">
        <f>'[1]2025年已发货'!A:A</f>
        <v>润耀</v>
      </c>
      <c r="B658" s="2" t="str">
        <f>'[1]2025年已发货'!B:B</f>
        <v>螺纹钢</v>
      </c>
      <c r="C658" s="2" t="str">
        <f>'[1]2025年已发货'!C:C</f>
        <v>HRB400E Φ12 9m</v>
      </c>
      <c r="D658" s="2" t="str">
        <f>'[1]2025年已发货'!D:D</f>
        <v>吨</v>
      </c>
      <c r="E658" s="2">
        <f>'[1]2025年已发货'!E:E</f>
        <v>7</v>
      </c>
      <c r="F658" s="4">
        <f>'[1]2025年已发货'!F:F</f>
        <v>45707</v>
      </c>
      <c r="G658" s="2" t="str">
        <f>'[1]2025年已发货'!G:G</f>
        <v>(华西颐海-科创农业生态谷-1号钢筋房)成都市简阳市白金山水库</v>
      </c>
      <c r="H658" s="2" t="str">
        <f>'[1]2025年已发货'!H:H</f>
        <v>石清国</v>
      </c>
      <c r="I658" s="2">
        <f>'[1]2025年已发货'!I:I</f>
        <v>13458642015</v>
      </c>
      <c r="J658" s="2" t="str">
        <f>_xlfn._xlws.FILTER(辅助信息!D:D,辅助信息!G:G=G658)</f>
        <v>华西颐海-科创农业生态谷</v>
      </c>
    </row>
    <row r="659" hidden="1" spans="1:10">
      <c r="A659" s="2" t="str">
        <f>'[1]2025年已发货'!A:A</f>
        <v>润耀</v>
      </c>
      <c r="B659" s="2" t="str">
        <f>'[1]2025年已发货'!B:B</f>
        <v>螺纹钢</v>
      </c>
      <c r="C659" s="2" t="str">
        <f>'[1]2025年已发货'!C:C</f>
        <v>HRB400E Φ18 9m</v>
      </c>
      <c r="D659" s="2" t="str">
        <f>'[1]2025年已发货'!D:D</f>
        <v>吨</v>
      </c>
      <c r="E659" s="2">
        <f>'[1]2025年已发货'!E:E</f>
        <v>13</v>
      </c>
      <c r="F659" s="4">
        <f>'[1]2025年已发货'!F:F</f>
        <v>45707</v>
      </c>
      <c r="G659" s="2" t="str">
        <f>'[1]2025年已发货'!G:G</f>
        <v>(华西颐海-科创农业生态谷-1号钢筋房)成都市简阳市白金山水库</v>
      </c>
      <c r="H659" s="2" t="str">
        <f>'[1]2025年已发货'!H:H</f>
        <v>石清国</v>
      </c>
      <c r="I659" s="2">
        <f>'[1]2025年已发货'!I:I</f>
        <v>13458642015</v>
      </c>
      <c r="J659" s="2" t="str">
        <f>_xlfn._xlws.FILTER(辅助信息!D:D,辅助信息!G:G=G659)</f>
        <v>华西颐海-科创农业生态谷</v>
      </c>
    </row>
    <row r="660" hidden="1" spans="1:10">
      <c r="A660" s="2" t="str">
        <f>'[1]2025年已发货'!A:A</f>
        <v>达钢</v>
      </c>
      <c r="B660" s="2" t="str">
        <f>'[1]2025年已发货'!B:B</f>
        <v>螺纹钢</v>
      </c>
      <c r="C660" s="2" t="str">
        <f>'[1]2025年已发货'!C:C</f>
        <v>HRB400E Φ28 9m</v>
      </c>
      <c r="D660" s="2" t="str">
        <f>'[1]2025年已发货'!D:D</f>
        <v>吨</v>
      </c>
      <c r="E660" s="2">
        <f>'[1]2025年已发货'!E:E</f>
        <v>45</v>
      </c>
      <c r="F660" s="4">
        <f>'[1]2025年已发货'!F:F</f>
        <v>45708</v>
      </c>
      <c r="G660" s="2" t="str">
        <f>'[1]2025年已发货'!G:G</f>
        <v>（五冶达州国道542项目-一工区桥梁一工段）四川省达州市四川省达州市达川区石桥镇武寨村</v>
      </c>
      <c r="H660" s="2" t="str">
        <f>'[1]2025年已发货'!H:H</f>
        <v>杨勇</v>
      </c>
      <c r="I660" s="2">
        <f>'[1]2025年已发货'!I:I</f>
        <v>18398563998</v>
      </c>
      <c r="J660" s="2" t="str">
        <f>_xlfn._xlws.FILTER(辅助信息!D:D,辅助信息!G:G=G660)</f>
        <v>五冶达州国道542项目</v>
      </c>
    </row>
    <row r="661" hidden="1" spans="1:10">
      <c r="A661" s="2" t="str">
        <f>'[1]2025年已发货'!A:A</f>
        <v>冷钢</v>
      </c>
      <c r="B661" s="2" t="str">
        <f>'[1]2025年已发货'!B:B</f>
        <v>螺纹钢</v>
      </c>
      <c r="C661" s="2" t="str">
        <f>'[1]2025年已发货'!C:C</f>
        <v>HRB400E Φ25 9m</v>
      </c>
      <c r="D661" s="2" t="str">
        <f>'[1]2025年已发货'!D:D</f>
        <v>吨</v>
      </c>
      <c r="E661" s="2">
        <f>'[1]2025年已发货'!E:E</f>
        <v>210</v>
      </c>
      <c r="F661" s="4">
        <f>'[1]2025年已发货'!F:F</f>
        <v>45708</v>
      </c>
      <c r="G661" s="2" t="str">
        <f>'[1]2025年已发货'!G:G</f>
        <v>（商投建工达州中医药科技园-1工区）达州市通川区达州中医药职业学院犀牛大道北段</v>
      </c>
      <c r="H661" s="2" t="str">
        <f>'[1]2025年已发货'!H:H</f>
        <v>程黄刚</v>
      </c>
      <c r="I661" s="2">
        <f>'[1]2025年已发货'!I:I</f>
        <v>15108211617</v>
      </c>
      <c r="J661" s="2" t="str">
        <f>_xlfn._xlws.FILTER(辅助信息!D:D,辅助信息!G:G=G661)</f>
        <v>商投建工达州中医药科技园</v>
      </c>
    </row>
    <row r="662" hidden="1" spans="1:10">
      <c r="A662" s="2" t="str">
        <f>'[1]2025年已发货'!A:A</f>
        <v>成实</v>
      </c>
      <c r="B662" s="2" t="str">
        <f>'[1]2025年已发货'!B:B</f>
        <v>盘螺</v>
      </c>
      <c r="C662" s="2" t="str">
        <f>'[1]2025年已发货'!C:C</f>
        <v>HRB400EΦ 8mm</v>
      </c>
      <c r="D662" s="2" t="str">
        <f>'[1]2025年已发货'!D:D</f>
        <v>吨</v>
      </c>
      <c r="E662" s="2">
        <f>'[1]2025年已发货'!E:E</f>
        <v>6</v>
      </c>
      <c r="F662" s="4">
        <f>'[1]2025年已发货'!F:F</f>
        <v>45708</v>
      </c>
      <c r="G662" s="2" t="str">
        <f>'[1]2025年已发货'!G:G</f>
        <v>（中核华兴）四川天府新区585研发中心项目（一期）二标段（科学城中路东段）</v>
      </c>
      <c r="H662" s="2" t="str">
        <f>'[1]2025年已发货'!H:H</f>
        <v>姚兴文 </v>
      </c>
      <c r="I662" s="2" t="str">
        <f>'[1]2025年已发货'!I:I</f>
        <v>15208493233</v>
      </c>
      <c r="J662" s="2" vm="1" t="e">
        <f>_xlfn._xlws.FILTER(辅助信息!D:D,辅助信息!G:G=G662)</f>
        <v>#VALUE!</v>
      </c>
    </row>
    <row r="663" hidden="1" spans="1:10">
      <c r="A663" s="2" t="str">
        <f>'[1]2025年已发货'!A:A</f>
        <v>成实</v>
      </c>
      <c r="B663" s="2" t="str">
        <f>'[1]2025年已发货'!B:B</f>
        <v>盘螺</v>
      </c>
      <c r="C663" s="2" t="str">
        <f>'[1]2025年已发货'!C:C</f>
        <v>HRB400EΦ 10mm</v>
      </c>
      <c r="D663" s="2" t="str">
        <f>'[1]2025年已发货'!D:D</f>
        <v>吨</v>
      </c>
      <c r="E663" s="2">
        <f>'[1]2025年已发货'!E:E</f>
        <v>10</v>
      </c>
      <c r="F663" s="4">
        <f>'[1]2025年已发货'!F:F</f>
        <v>45708</v>
      </c>
      <c r="G663" s="2" t="str">
        <f>'[1]2025年已发货'!G:G</f>
        <v>（中核华兴）四川天府新区585研发中心项目（一期）二标段（科学城中路东段）</v>
      </c>
      <c r="H663" s="2" t="str">
        <f>'[1]2025年已发货'!H:H</f>
        <v>姚兴文 </v>
      </c>
      <c r="I663" s="2" t="str">
        <f>'[1]2025年已发货'!I:I</f>
        <v>15208493233</v>
      </c>
      <c r="J663" s="2" vm="1" t="e">
        <f>_xlfn._xlws.FILTER(辅助信息!D:D,辅助信息!G:G=G663)</f>
        <v>#VALUE!</v>
      </c>
    </row>
    <row r="664" hidden="1" spans="1:10">
      <c r="A664" s="2" t="str">
        <f>'[1]2025年已发货'!A:A</f>
        <v>成实</v>
      </c>
      <c r="B664" s="2" t="str">
        <f>'[1]2025年已发货'!B:B</f>
        <v>螺纹钢</v>
      </c>
      <c r="C664" s="2" t="str">
        <f>'[1]2025年已发货'!C:C</f>
        <v>HRB400EΦ18*9m</v>
      </c>
      <c r="D664" s="2" t="str">
        <f>'[1]2025年已发货'!D:D</f>
        <v>吨</v>
      </c>
      <c r="E664" s="2">
        <f>'[1]2025年已发货'!E:E</f>
        <v>5.2</v>
      </c>
      <c r="F664" s="4">
        <f>'[1]2025年已发货'!F:F</f>
        <v>45708</v>
      </c>
      <c r="G664" s="2" t="str">
        <f>'[1]2025年已发货'!G:G</f>
        <v>（中核华兴）四川天府新区585研发中心项目（一期）二标段（科学城中路东段）</v>
      </c>
      <c r="H664" s="2" t="str">
        <f>'[1]2025年已发货'!H:H</f>
        <v>姚兴文 </v>
      </c>
      <c r="I664" s="2" t="str">
        <f>'[1]2025年已发货'!I:I</f>
        <v>15208493233</v>
      </c>
      <c r="J664" s="2" vm="1" t="e">
        <f>_xlfn._xlws.FILTER(辅助信息!D:D,辅助信息!G:G=G664)</f>
        <v>#VALUE!</v>
      </c>
    </row>
    <row r="665" hidden="1" spans="1:10">
      <c r="A665" s="2" t="str">
        <f>'[1]2025年已发货'!A:A</f>
        <v>成实</v>
      </c>
      <c r="B665" s="2" t="str">
        <f>'[1]2025年已发货'!B:B</f>
        <v>螺纹钢</v>
      </c>
      <c r="C665" s="2" t="str">
        <f>'[1]2025年已发货'!C:C</f>
        <v>HRB500EΦ16*9m</v>
      </c>
      <c r="D665" s="2" t="str">
        <f>'[1]2025年已发货'!D:D</f>
        <v>吨</v>
      </c>
      <c r="E665" s="2">
        <f>'[1]2025年已发货'!E:E</f>
        <v>8</v>
      </c>
      <c r="F665" s="4">
        <f>'[1]2025年已发货'!F:F</f>
        <v>45708</v>
      </c>
      <c r="G665" s="2" t="str">
        <f>'[1]2025年已发货'!G:G</f>
        <v>（中核华兴）四川天府新区585研发中心项目（一期）二标段（科学城中路东段）</v>
      </c>
      <c r="H665" s="2" t="str">
        <f>'[1]2025年已发货'!H:H</f>
        <v>姚兴文 </v>
      </c>
      <c r="I665" s="2" t="str">
        <f>'[1]2025年已发货'!I:I</f>
        <v>15208493233</v>
      </c>
      <c r="J665" s="2" vm="1" t="e">
        <f>_xlfn._xlws.FILTER(辅助信息!D:D,辅助信息!G:G=G665)</f>
        <v>#VALUE!</v>
      </c>
    </row>
    <row r="666" hidden="1" spans="1:10">
      <c r="A666" s="2" t="str">
        <f>'[1]2025年已发货'!A:A</f>
        <v>成实</v>
      </c>
      <c r="B666" s="2" t="str">
        <f>'[1]2025年已发货'!B:B</f>
        <v>螺纹钢</v>
      </c>
      <c r="C666" s="2" t="str">
        <f>'[1]2025年已发货'!C:C</f>
        <v>HRB500EΦ25*9m</v>
      </c>
      <c r="D666" s="2" t="str">
        <f>'[1]2025年已发货'!D:D</f>
        <v>吨</v>
      </c>
      <c r="E666" s="2">
        <f>'[1]2025年已发货'!E:E</f>
        <v>7.6</v>
      </c>
      <c r="F666" s="4">
        <f>'[1]2025年已发货'!F:F</f>
        <v>45708</v>
      </c>
      <c r="G666" s="2" t="str">
        <f>'[1]2025年已发货'!G:G</f>
        <v>（中核华兴）四川天府新区585研发中心项目（一期）二标段（科学城中路东段）</v>
      </c>
      <c r="H666" s="2" t="str">
        <f>'[1]2025年已发货'!H:H</f>
        <v>姚兴文 </v>
      </c>
      <c r="I666" s="2" t="str">
        <f>'[1]2025年已发货'!I:I</f>
        <v>15208493233</v>
      </c>
      <c r="J666" s="2" vm="1" t="e">
        <f>_xlfn._xlws.FILTER(辅助信息!D:D,辅助信息!G:G=G666)</f>
        <v>#VALUE!</v>
      </c>
    </row>
    <row r="667" hidden="1" spans="1:10">
      <c r="A667" s="2" t="str">
        <f>'[1]2025年已发货'!A:A</f>
        <v>德胜</v>
      </c>
      <c r="B667" s="2" t="str">
        <f>'[1]2025年已发货'!B:B</f>
        <v>螺纹钢</v>
      </c>
      <c r="C667" s="2" t="str">
        <f>'[1]2025年已发货'!C:C</f>
        <v>HRB400EФ14*9m</v>
      </c>
      <c r="D667" s="2" t="str">
        <f>'[1]2025年已发货'!D:D</f>
        <v>吨</v>
      </c>
      <c r="E667" s="2">
        <f>'[1]2025年已发货'!E:E</f>
        <v>26</v>
      </c>
      <c r="F667" s="4">
        <f>'[1]2025年已发货'!F:F</f>
        <v>45708</v>
      </c>
      <c r="G667" s="2" t="str">
        <f>'[1]2025年已发货'!G:G</f>
        <v>（中铁一局四公司康新高速TJ1-1标雅加梗隧道）四川省甘孜州康定市雅加梗</v>
      </c>
      <c r="H667" s="2" t="str">
        <f>'[1]2025年已发货'!H:H</f>
        <v>王锡俊</v>
      </c>
      <c r="I667" s="2">
        <f>'[1]2025年已发货'!I:I</f>
        <v>18736877891</v>
      </c>
      <c r="J667" s="2" vm="1" t="e">
        <f>_xlfn._xlws.FILTER(辅助信息!D:D,辅助信息!G:G=G667)</f>
        <v>#VALUE!</v>
      </c>
    </row>
    <row r="668" hidden="1" spans="1:10">
      <c r="A668" s="2" t="str">
        <f>'[1]2025年已发货'!A:A</f>
        <v>德胜</v>
      </c>
      <c r="B668" s="2" t="str">
        <f>'[1]2025年已发货'!B:B</f>
        <v>螺纹钢</v>
      </c>
      <c r="C668" s="2" t="str">
        <f>'[1]2025年已发货'!C:C</f>
        <v>HRB400EФ16*9m</v>
      </c>
      <c r="D668" s="2" t="str">
        <f>'[1]2025年已发货'!D:D</f>
        <v>吨</v>
      </c>
      <c r="E668" s="2">
        <f>'[1]2025年已发货'!E:E</f>
        <v>9</v>
      </c>
      <c r="F668" s="4">
        <f>'[1]2025年已发货'!F:F</f>
        <v>45708</v>
      </c>
      <c r="G668" s="2" t="str">
        <f>'[1]2025年已发货'!G:G</f>
        <v>（中铁一局四公司康新高速TJ1-1标雅加梗隧道）四川省甘孜州康定市雅加梗</v>
      </c>
      <c r="H668" s="2" t="str">
        <f>'[1]2025年已发货'!H:H</f>
        <v>王锡俊</v>
      </c>
      <c r="I668" s="2">
        <f>'[1]2025年已发货'!I:I</f>
        <v>18736877891</v>
      </c>
      <c r="J668" s="2" vm="1" t="e">
        <f>_xlfn._xlws.FILTER(辅助信息!D:D,辅助信息!G:G=G668)</f>
        <v>#VALUE!</v>
      </c>
    </row>
    <row r="669" hidden="1" spans="1:10">
      <c r="A669" s="2" t="str">
        <f>'[1]2025年已发货'!A:A</f>
        <v>德胜</v>
      </c>
      <c r="B669" s="2" t="str">
        <f>'[1]2025年已发货'!B:B</f>
        <v>螺纹钢</v>
      </c>
      <c r="C669" s="2" t="str">
        <f>'[1]2025年已发货'!C:C</f>
        <v>HRB400E Φ18 9m</v>
      </c>
      <c r="D669" s="2" t="str">
        <f>'[1]2025年已发货'!D:D</f>
        <v>吨</v>
      </c>
      <c r="E669" s="2">
        <f>'[1]2025年已发货'!E:E</f>
        <v>3</v>
      </c>
      <c r="F669" s="4">
        <f>'[1]2025年已发货'!F:F</f>
        <v>45708</v>
      </c>
      <c r="G669" s="2" t="str">
        <f>'[1]2025年已发货'!G:G</f>
        <v>(五冶钢构医学科学产业园建设项目房建二部-四标（5-4）)四川省南充市顺庆区搬罾街道学府大道二段</v>
      </c>
      <c r="H669" s="2" t="str">
        <f>'[1]2025年已发货'!H:H</f>
        <v>安南</v>
      </c>
      <c r="I669" s="2">
        <f>'[1]2025年已发货'!I:I</f>
        <v>19950525030</v>
      </c>
      <c r="J669" s="2" t="str">
        <f>_xlfn._xlws.FILTER(辅助信息!D:D,辅助信息!G:G=G669)</f>
        <v>五冶钢构南充医学科学产业园建设项目</v>
      </c>
    </row>
    <row r="670" hidden="1" spans="1:10">
      <c r="A670" s="2" t="str">
        <f>'[1]2025年已发货'!A:A</f>
        <v>德胜</v>
      </c>
      <c r="B670" s="2" t="str">
        <f>'[1]2025年已发货'!B:B</f>
        <v>螺纹钢</v>
      </c>
      <c r="C670" s="2" t="str">
        <f>'[1]2025年已发货'!C:C</f>
        <v>HRB400E Φ14 9m</v>
      </c>
      <c r="D670" s="2" t="str">
        <f>'[1]2025年已发货'!D:D</f>
        <v>吨</v>
      </c>
      <c r="E670" s="2">
        <f>'[1]2025年已发货'!E:E</f>
        <v>8</v>
      </c>
      <c r="F670" s="4">
        <f>'[1]2025年已发货'!F:F</f>
        <v>45708</v>
      </c>
      <c r="G670" s="2" t="str">
        <f>'[1]2025年已发货'!G:G</f>
        <v>(五冶钢构医学科学产业园建设项目房建二部-网羽馆（6-5）)四川省南充市顺庆区搬罾街道学府大道二段</v>
      </c>
      <c r="H670" s="2" t="str">
        <f>'[1]2025年已发货'!H:H</f>
        <v>安南</v>
      </c>
      <c r="I670" s="2">
        <f>'[1]2025年已发货'!I:I</f>
        <v>19950525030</v>
      </c>
      <c r="J670" s="2" t="str">
        <f>_xlfn._xlws.FILTER(辅助信息!D:D,辅助信息!G:G=G670)</f>
        <v>五冶钢构南充医学科学产业园建设项目</v>
      </c>
    </row>
    <row r="671" hidden="1" spans="1:10">
      <c r="A671" s="2" t="str">
        <f>'[1]2025年已发货'!A:A</f>
        <v>德胜</v>
      </c>
      <c r="B671" s="2" t="str">
        <f>'[1]2025年已发货'!B:B</f>
        <v>螺纹钢</v>
      </c>
      <c r="C671" s="2" t="str">
        <f>'[1]2025年已发货'!C:C</f>
        <v>HRB400E Φ25 9m</v>
      </c>
      <c r="D671" s="2" t="str">
        <f>'[1]2025年已发货'!D:D</f>
        <v>吨</v>
      </c>
      <c r="E671" s="2">
        <f>'[1]2025年已发货'!E:E</f>
        <v>24</v>
      </c>
      <c r="F671" s="4">
        <f>'[1]2025年已发货'!F:F</f>
        <v>45708</v>
      </c>
      <c r="G671" s="2" t="str">
        <f>'[1]2025年已发货'!G:G</f>
        <v>(五冶钢构医学科学产业园建设项目房建二部-网羽馆（6-5）)四川省南充市顺庆区搬罾街道学府大道二段</v>
      </c>
      <c r="H671" s="2" t="str">
        <f>'[1]2025年已发货'!H:H</f>
        <v>安南</v>
      </c>
      <c r="I671" s="2">
        <f>'[1]2025年已发货'!I:I</f>
        <v>19950525030</v>
      </c>
      <c r="J671" s="2" t="str">
        <f>_xlfn._xlws.FILTER(辅助信息!D:D,辅助信息!G:G=G671)</f>
        <v>五冶钢构南充医学科学产业园建设项目</v>
      </c>
    </row>
    <row r="672" hidden="1" spans="1:10">
      <c r="A672" s="2" t="str">
        <f>'[1]2025年已发货'!A:A</f>
        <v>晋邦</v>
      </c>
      <c r="B672" s="2" t="str">
        <f>'[1]2025年已发货'!B:B</f>
        <v>螺纹钢</v>
      </c>
      <c r="C672" s="2" t="str">
        <f>'[1]2025年已发货'!C:C</f>
        <v>HRB400E Φ16 9m</v>
      </c>
      <c r="D672" s="2" t="str">
        <f>'[1]2025年已发货'!D:D</f>
        <v>吨</v>
      </c>
      <c r="E672" s="2">
        <f>'[1]2025年已发货'!E:E</f>
        <v>15</v>
      </c>
      <c r="F672" s="4">
        <f>'[1]2025年已发货'!F:F</f>
        <v>45708</v>
      </c>
      <c r="G672" s="2" t="str">
        <f>'[1]2025年已发货'!G:G</f>
        <v>(五冶钢构医学科学产业园建设项目房建三部-排洪渠)四川省南充市顺庆区搬罾街道学府大道二段</v>
      </c>
      <c r="H672" s="2" t="str">
        <f>'[1]2025年已发货'!H:H</f>
        <v>郑林</v>
      </c>
      <c r="I672" s="2">
        <f>'[1]2025年已发货'!I:I</f>
        <v>18349955455</v>
      </c>
      <c r="J672" s="2" t="str">
        <f>_xlfn._xlws.FILTER(辅助信息!D:D,辅助信息!G:G=G672)</f>
        <v>五冶钢构南充医学科学产业园建设项目</v>
      </c>
    </row>
    <row r="673" hidden="1" spans="1:10">
      <c r="A673" s="2" t="str">
        <f>'[1]2025年已发货'!A:A</f>
        <v>晋邦</v>
      </c>
      <c r="B673" s="2" t="str">
        <f>'[1]2025年已发货'!B:B</f>
        <v>螺纹钢</v>
      </c>
      <c r="C673" s="2" t="str">
        <f>'[1]2025年已发货'!C:C</f>
        <v>HRB400E Φ25 9m</v>
      </c>
      <c r="D673" s="2" t="str">
        <f>'[1]2025年已发货'!D:D</f>
        <v>吨</v>
      </c>
      <c r="E673" s="2">
        <f>'[1]2025年已发货'!E:E</f>
        <v>21</v>
      </c>
      <c r="F673" s="4">
        <f>'[1]2025年已发货'!F:F</f>
        <v>45708</v>
      </c>
      <c r="G673" s="2" t="str">
        <f>'[1]2025年已发货'!G:G</f>
        <v>(五冶钢构医学科学产业园建设项目房建三部-排洪渠)四川省南充市顺庆区搬罾街道学府大道二段</v>
      </c>
      <c r="H673" s="2" t="str">
        <f>'[1]2025年已发货'!H:H</f>
        <v>郑林</v>
      </c>
      <c r="I673" s="2">
        <f>'[1]2025年已发货'!I:I</f>
        <v>18349955455</v>
      </c>
      <c r="J673" s="2" t="str">
        <f>_xlfn._xlws.FILTER(辅助信息!D:D,辅助信息!G:G=G673)</f>
        <v>五冶钢构南充医学科学产业园建设项目</v>
      </c>
    </row>
    <row r="674" hidden="1" spans="1:10">
      <c r="A674" s="2" t="str">
        <f>'[1]2025年已发货'!A:A</f>
        <v>晋邦</v>
      </c>
      <c r="B674" s="2" t="str">
        <f>'[1]2025年已发货'!B:B</f>
        <v>盘螺</v>
      </c>
      <c r="C674" s="2" t="str">
        <f>'[1]2025年已发货'!C:C</f>
        <v>HRB400E Φ6</v>
      </c>
      <c r="D674" s="2" t="str">
        <f>'[1]2025年已发货'!D:D</f>
        <v>吨</v>
      </c>
      <c r="E674" s="2">
        <f>'[1]2025年已发货'!E:E</f>
        <v>14</v>
      </c>
      <c r="F674" s="4">
        <f>'[1]2025年已发货'!F:F</f>
        <v>45708</v>
      </c>
      <c r="G674" s="2" t="str">
        <f>'[1]2025年已发货'!G:G</f>
        <v>(五冶钢构医学科学产业园建设项目房建二部-四标（5-4）)四川省南充市顺庆区搬罾街道学府大道二段</v>
      </c>
      <c r="H674" s="2" t="str">
        <f>'[1]2025年已发货'!H:H</f>
        <v>安南</v>
      </c>
      <c r="I674" s="2">
        <f>'[1]2025年已发货'!I:I</f>
        <v>19950525030</v>
      </c>
      <c r="J674" s="2" t="str">
        <f>_xlfn._xlws.FILTER(辅助信息!D:D,辅助信息!G:G=G674)</f>
        <v>五冶钢构南充医学科学产业园建设项目</v>
      </c>
    </row>
    <row r="675" hidden="1" spans="1:10">
      <c r="A675" s="2" t="str">
        <f>'[1]2025年已发货'!A:A</f>
        <v>晋邦</v>
      </c>
      <c r="B675" s="2" t="str">
        <f>'[1]2025年已发货'!B:B</f>
        <v>盘螺</v>
      </c>
      <c r="C675" s="2" t="str">
        <f>'[1]2025年已发货'!C:C</f>
        <v>HRB400E Φ8</v>
      </c>
      <c r="D675" s="2" t="str">
        <f>'[1]2025年已发货'!D:D</f>
        <v>吨</v>
      </c>
      <c r="E675" s="2">
        <f>'[1]2025年已发货'!E:E</f>
        <v>14</v>
      </c>
      <c r="F675" s="4">
        <f>'[1]2025年已发货'!F:F</f>
        <v>45708</v>
      </c>
      <c r="G675" s="2" t="str">
        <f>'[1]2025年已发货'!G:G</f>
        <v>(五冶钢构医学科学产业园建设项目房建二部-四标（5-4）)四川省南充市顺庆区搬罾街道学府大道二段</v>
      </c>
      <c r="H675" s="2" t="str">
        <f>'[1]2025年已发货'!H:H</f>
        <v>安南</v>
      </c>
      <c r="I675" s="2">
        <f>'[1]2025年已发货'!I:I</f>
        <v>19950525030</v>
      </c>
      <c r="J675" s="2" t="str">
        <f>_xlfn._xlws.FILTER(辅助信息!D:D,辅助信息!G:G=G675)</f>
        <v>五冶钢构南充医学科学产业园建设项目</v>
      </c>
    </row>
    <row r="676" hidden="1" spans="1:10">
      <c r="A676" s="2" t="str">
        <f>'[1]2025年已发货'!A:A</f>
        <v>晋邦</v>
      </c>
      <c r="B676" s="2" t="str">
        <f>'[1]2025年已发货'!B:B</f>
        <v>高线</v>
      </c>
      <c r="C676" s="2" t="str">
        <f>'[1]2025年已发货'!C:C</f>
        <v>HPB300 Φ8</v>
      </c>
      <c r="D676" s="2" t="str">
        <f>'[1]2025年已发货'!D:D</f>
        <v>吨</v>
      </c>
      <c r="E676" s="2">
        <f>'[1]2025年已发货'!E:E</f>
        <v>6</v>
      </c>
      <c r="F676" s="4">
        <f>'[1]2025年已发货'!F:F</f>
        <v>45708</v>
      </c>
      <c r="G676" s="2" t="str">
        <f>'[1]2025年已发货'!G:G</f>
        <v>(五冶钢构医学科学产业园建设项目房建二部-网羽馆（6-5）)四川省南充市顺庆区搬罾街道学府大道二段</v>
      </c>
      <c r="H676" s="2" t="str">
        <f>'[1]2025年已发货'!H:H</f>
        <v>安南</v>
      </c>
      <c r="I676" s="2">
        <f>'[1]2025年已发货'!I:I</f>
        <v>19950525030</v>
      </c>
      <c r="J676" s="2" t="str">
        <f>_xlfn._xlws.FILTER(辅助信息!D:D,辅助信息!G:G=G676)</f>
        <v>五冶钢构南充医学科学产业园建设项目</v>
      </c>
    </row>
    <row r="677" hidden="1" spans="1:10">
      <c r="A677" s="2" t="str">
        <f>'[1]2025年已发货'!A:A</f>
        <v>晋邦</v>
      </c>
      <c r="B677" s="2" t="str">
        <f>'[1]2025年已发货'!B:B</f>
        <v>螺纹钢</v>
      </c>
      <c r="C677" s="2" t="str">
        <f>'[1]2025年已发货'!C:C</f>
        <v>HRB400E Φ12 9m</v>
      </c>
      <c r="D677" s="2" t="str">
        <f>'[1]2025年已发货'!D:D</f>
        <v>吨</v>
      </c>
      <c r="E677" s="2">
        <f>'[1]2025年已发货'!E:E</f>
        <v>8</v>
      </c>
      <c r="F677" s="4">
        <f>'[1]2025年已发货'!F:F</f>
        <v>45708</v>
      </c>
      <c r="G677" s="2" t="str">
        <f>'[1]2025年已发货'!G:G</f>
        <v>（五冶达州国道542项目-一工区桥梁二工段）四川省达州市达川区达川区石梯镇石成村</v>
      </c>
      <c r="H677" s="2" t="str">
        <f>'[1]2025年已发货'!H:H</f>
        <v>夏树彬</v>
      </c>
      <c r="I677" s="2">
        <f>'[1]2025年已发货'!I:I</f>
        <v>13518183653</v>
      </c>
      <c r="J677" s="2" t="str">
        <f>_xlfn._xlws.FILTER(辅助信息!D:D,辅助信息!G:G=G677)</f>
        <v>五冶达州国道542项目</v>
      </c>
    </row>
    <row r="678" hidden="1" spans="1:10">
      <c r="A678" s="2" t="str">
        <f>'[1]2025年已发货'!A:A</f>
        <v>晋邦</v>
      </c>
      <c r="B678" s="2" t="str">
        <f>'[1]2025年已发货'!B:B</f>
        <v>螺纹钢</v>
      </c>
      <c r="C678" s="2" t="str">
        <f>'[1]2025年已发货'!C:C</f>
        <v>HRB400E Φ28 9m</v>
      </c>
      <c r="D678" s="2" t="str">
        <f>'[1]2025年已发货'!D:D</f>
        <v>吨</v>
      </c>
      <c r="E678" s="2">
        <f>'[1]2025年已发货'!E:E</f>
        <v>27</v>
      </c>
      <c r="F678" s="4">
        <f>'[1]2025年已发货'!F:F</f>
        <v>45708</v>
      </c>
      <c r="G678" s="2" t="str">
        <f>'[1]2025年已发货'!G:G</f>
        <v>（五冶达州国道542项目-一工区桥梁二工段）四川省达州市达川区达川区石梯镇石成村</v>
      </c>
      <c r="H678" s="2" t="str">
        <f>'[1]2025年已发货'!H:H</f>
        <v>夏树彬</v>
      </c>
      <c r="I678" s="2">
        <f>'[1]2025年已发货'!I:I</f>
        <v>13518183653</v>
      </c>
      <c r="J678" s="2" t="str">
        <f>_xlfn._xlws.FILTER(辅助信息!D:D,辅助信息!G:G=G678)</f>
        <v>五冶达州国道542项目</v>
      </c>
    </row>
    <row r="679" hidden="1" spans="1:10">
      <c r="A679" s="2" t="str">
        <f>'[1]2025年已发货'!A:A</f>
        <v>德胜</v>
      </c>
      <c r="B679" s="2" t="str">
        <f>'[1]2025年已发货'!B:B</f>
        <v>螺纹钢</v>
      </c>
      <c r="C679" s="2" t="str">
        <f>'[1]2025年已发货'!C:C</f>
        <v>HRB400EФ25*9m</v>
      </c>
      <c r="D679" s="2" t="str">
        <f>'[1]2025年已发货'!D:D</f>
        <v>吨</v>
      </c>
      <c r="E679" s="2">
        <f>'[1]2025年已发货'!E:E</f>
        <v>105</v>
      </c>
      <c r="F679" s="4">
        <f>'[1]2025年已发货'!F:F</f>
        <v>45709</v>
      </c>
      <c r="G679" s="2" t="str">
        <f>'[1]2025年已发货'!G:G</f>
        <v>（中铁一局四公司康新高速TJ1-1标雅加梗隧道）四川省甘孜州康定市雅加梗</v>
      </c>
      <c r="H679" s="2" t="str">
        <f>'[1]2025年已发货'!H:H</f>
        <v>王锡俊</v>
      </c>
      <c r="I679" s="2">
        <f>'[1]2025年已发货'!I:I</f>
        <v>18736877891</v>
      </c>
      <c r="J679" s="2" vm="1" t="e">
        <f>_xlfn._xlws.FILTER(辅助信息!D:D,辅助信息!G:G=G679)</f>
        <v>#VALUE!</v>
      </c>
    </row>
    <row r="680" hidden="1" spans="1:10">
      <c r="A680" s="2" t="str">
        <f>'[1]2025年已发货'!A:A</f>
        <v>达钢</v>
      </c>
      <c r="B680" s="2" t="str">
        <f>'[1]2025年已发货'!B:B</f>
        <v>螺纹钢</v>
      </c>
      <c r="C680" s="2" t="str">
        <f>'[1]2025年已发货'!C:C</f>
        <v>HRB400E Φ12 9m</v>
      </c>
      <c r="D680" s="2" t="str">
        <f>'[1]2025年已发货'!D:D</f>
        <v>吨</v>
      </c>
      <c r="E680" s="2">
        <f>'[1]2025年已发货'!E:E</f>
        <v>10</v>
      </c>
      <c r="F680" s="4">
        <f>'[1]2025年已发货'!F:F</f>
        <v>45709</v>
      </c>
      <c r="G680" s="2" t="str">
        <f>'[1]2025年已发货'!G:G</f>
        <v>（十九冶-江龙高速二分部）重庆市云阳县S305附近*龙角梁场</v>
      </c>
      <c r="H680" s="2" t="str">
        <f>'[1]2025年已发货'!H:H</f>
        <v>张鹏</v>
      </c>
      <c r="I680" s="2">
        <f>'[1]2025年已发货'!I:I</f>
        <v>18223006448</v>
      </c>
      <c r="J680" s="2" vm="1" t="e">
        <f>_xlfn._xlws.FILTER(辅助信息!D:D,辅助信息!G:G=G680)</f>
        <v>#VALUE!</v>
      </c>
    </row>
    <row r="681" hidden="1" spans="1:10">
      <c r="A681" s="2" t="str">
        <f>'[1]2025年已发货'!A:A</f>
        <v>达钢</v>
      </c>
      <c r="B681" s="2" t="str">
        <f>'[1]2025年已发货'!B:B</f>
        <v>螺纹钢</v>
      </c>
      <c r="C681" s="2" t="str">
        <f>'[1]2025年已发货'!C:C</f>
        <v>HRB400E Φ16 9m</v>
      </c>
      <c r="D681" s="2" t="str">
        <f>'[1]2025年已发货'!D:D</f>
        <v>吨</v>
      </c>
      <c r="E681" s="2">
        <f>'[1]2025年已发货'!E:E</f>
        <v>25</v>
      </c>
      <c r="F681" s="4">
        <f>'[1]2025年已发货'!F:F</f>
        <v>45709</v>
      </c>
      <c r="G681" s="2" t="str">
        <f>'[1]2025年已发货'!G:G</f>
        <v>（十九冶-江龙高速二分部）重庆市云阳县S305附近*龙角梁场</v>
      </c>
      <c r="H681" s="2" t="str">
        <f>'[1]2025年已发货'!H:H</f>
        <v>张鹏</v>
      </c>
      <c r="I681" s="2">
        <f>'[1]2025年已发货'!I:I</f>
        <v>18223006448</v>
      </c>
      <c r="J681" s="2" vm="1" t="e">
        <f>_xlfn._xlws.FILTER(辅助信息!D:D,辅助信息!G:G=G681)</f>
        <v>#VALUE!</v>
      </c>
    </row>
    <row r="682" hidden="1" spans="1:10">
      <c r="A682" s="2" t="str">
        <f>'[1]2025年已发货'!A:A</f>
        <v>达钢</v>
      </c>
      <c r="B682" s="2" t="str">
        <f>'[1]2025年已发货'!B:B</f>
        <v>螺纹钢</v>
      </c>
      <c r="C682" s="2" t="str">
        <f>'[1]2025年已发货'!C:C</f>
        <v>HRB400E Φ12 9m</v>
      </c>
      <c r="D682" s="2" t="str">
        <f>'[1]2025年已发货'!D:D</f>
        <v>吨</v>
      </c>
      <c r="E682" s="2">
        <f>'[1]2025年已发货'!E:E</f>
        <v>35</v>
      </c>
      <c r="F682" s="4">
        <f>'[1]2025年已发货'!F:F</f>
        <v>45709</v>
      </c>
      <c r="G682" s="2" t="str">
        <f>'[1]2025年已发货'!G:G</f>
        <v>（十九冶-江龙高速二分部）重庆市云阳县宝坪镇双塆村*宝坪梁场</v>
      </c>
      <c r="H682" s="2" t="str">
        <f>'[1]2025年已发货'!H:H</f>
        <v>张鹏</v>
      </c>
      <c r="I682" s="2">
        <f>'[1]2025年已发货'!I:I</f>
        <v>18223006448</v>
      </c>
      <c r="J682" s="2" vm="1" t="e">
        <f>_xlfn._xlws.FILTER(辅助信息!D:D,辅助信息!G:G=G682)</f>
        <v>#VALUE!</v>
      </c>
    </row>
    <row r="683" hidden="1" spans="1:10">
      <c r="A683" s="2" t="str">
        <f>'[1]2025年已发货'!A:A</f>
        <v>达钢</v>
      </c>
      <c r="B683" s="2" t="str">
        <f>'[1]2025年已发货'!B:B</f>
        <v>螺纹钢</v>
      </c>
      <c r="C683" s="2" t="str">
        <f>'[1]2025年已发货'!C:C</f>
        <v>HRB400E Φ16 9m</v>
      </c>
      <c r="D683" s="2" t="str">
        <f>'[1]2025年已发货'!D:D</f>
        <v>吨</v>
      </c>
      <c r="E683" s="2">
        <f>'[1]2025年已发货'!E:E</f>
        <v>35</v>
      </c>
      <c r="F683" s="4">
        <f>'[1]2025年已发货'!F:F</f>
        <v>45709</v>
      </c>
      <c r="G683" s="2" t="str">
        <f>'[1]2025年已发货'!G:G</f>
        <v>（十九冶-江龙高速三分部）重庆市云阳县蔈草镇歧阳村开云高速*朗2</v>
      </c>
      <c r="H683" s="2" t="str">
        <f>'[1]2025年已发货'!H:H</f>
        <v>徐宇</v>
      </c>
      <c r="I683" s="2">
        <f>'[1]2025年已发货'!I:I</f>
        <v>19822311919</v>
      </c>
      <c r="J683" s="2" vm="1" t="e">
        <f>_xlfn._xlws.FILTER(辅助信息!D:D,辅助信息!G:G=G683)</f>
        <v>#VALUE!</v>
      </c>
    </row>
    <row r="684" hidden="1" spans="1:10">
      <c r="A684" s="2" t="str">
        <f>'[1]2025年已发货'!A:A</f>
        <v>达钢</v>
      </c>
      <c r="B684" s="2" t="str">
        <f>'[1]2025年已发货'!B:B</f>
        <v>螺纹钢</v>
      </c>
      <c r="C684" s="2" t="str">
        <f>'[1]2025年已发货'!C:C</f>
        <v>HRB400E Φ18 9m</v>
      </c>
      <c r="D684" s="2" t="str">
        <f>'[1]2025年已发货'!D:D</f>
        <v>吨</v>
      </c>
      <c r="E684" s="2">
        <f>'[1]2025年已发货'!E:E</f>
        <v>35</v>
      </c>
      <c r="F684" s="4">
        <f>'[1]2025年已发货'!F:F</f>
        <v>45709</v>
      </c>
      <c r="G684" s="2" t="str">
        <f>'[1]2025年已发货'!G:G</f>
        <v>（十九冶-江龙高速三分部）重庆市云阳县蔈草镇歧阳村开云高速*朗2</v>
      </c>
      <c r="H684" s="2" t="str">
        <f>'[1]2025年已发货'!H:H</f>
        <v>徐宇</v>
      </c>
      <c r="I684" s="2">
        <f>'[1]2025年已发货'!I:I</f>
        <v>19822311919</v>
      </c>
      <c r="J684" s="2" vm="1" t="e">
        <f>_xlfn._xlws.FILTER(辅助信息!D:D,辅助信息!G:G=G684)</f>
        <v>#VALUE!</v>
      </c>
    </row>
    <row r="685" hidden="1" spans="1:10">
      <c r="A685" s="2" t="str">
        <f>'[1]2025年已发货'!A:A</f>
        <v>达钢</v>
      </c>
      <c r="B685" s="2" t="str">
        <f>'[1]2025年已发货'!B:B</f>
        <v>螺纹钢</v>
      </c>
      <c r="C685" s="2" t="str">
        <f>'[1]2025年已发货'!C:C</f>
        <v>HRB400E Φ16 9m</v>
      </c>
      <c r="D685" s="2" t="str">
        <f>'[1]2025年已发货'!D:D</f>
        <v>吨</v>
      </c>
      <c r="E685" s="2">
        <f>'[1]2025年已发货'!E:E</f>
        <v>24</v>
      </c>
      <c r="F685" s="4">
        <f>'[1]2025年已发货'!F:F</f>
        <v>45709</v>
      </c>
      <c r="G685" s="2" t="str">
        <f>'[1]2025年已发货'!G:G</f>
        <v>（十九冶-江龙高速三分部）重庆市云阳县蔈草镇杨家老屋*土公岭</v>
      </c>
      <c r="H685" s="2" t="str">
        <f>'[1]2025年已发货'!H:H</f>
        <v>徐宇</v>
      </c>
      <c r="I685" s="2">
        <f>'[1]2025年已发货'!I:I</f>
        <v>19822311919</v>
      </c>
      <c r="J685" s="2" vm="1" t="e">
        <f>_xlfn._xlws.FILTER(辅助信息!D:D,辅助信息!G:G=G685)</f>
        <v>#VALUE!</v>
      </c>
    </row>
    <row r="686" hidden="1" spans="1:10">
      <c r="A686" s="2" t="str">
        <f>'[1]2025年已发货'!A:A</f>
        <v>达钢</v>
      </c>
      <c r="B686" s="2" t="str">
        <f>'[1]2025年已发货'!B:B</f>
        <v>螺纹钢</v>
      </c>
      <c r="C686" s="2" t="str">
        <f>'[1]2025年已发货'!C:C</f>
        <v>HRB400E Φ18 9m</v>
      </c>
      <c r="D686" s="2" t="str">
        <f>'[1]2025年已发货'!D:D</f>
        <v>吨</v>
      </c>
      <c r="E686" s="2">
        <f>'[1]2025年已发货'!E:E</f>
        <v>24</v>
      </c>
      <c r="F686" s="4">
        <f>'[1]2025年已发货'!F:F</f>
        <v>45709</v>
      </c>
      <c r="G686" s="2" t="str">
        <f>'[1]2025年已发货'!G:G</f>
        <v>（十九冶-江龙高速三分部）重庆市云阳县蔈草镇杨家老屋*土公岭</v>
      </c>
      <c r="H686" s="2" t="str">
        <f>'[1]2025年已发货'!H:H</f>
        <v>徐宇</v>
      </c>
      <c r="I686" s="2">
        <f>'[1]2025年已发货'!I:I</f>
        <v>19822311919</v>
      </c>
      <c r="J686" s="2" vm="1" t="e">
        <f>_xlfn._xlws.FILTER(辅助信息!D:D,辅助信息!G:G=G686)</f>
        <v>#VALUE!</v>
      </c>
    </row>
    <row r="687" hidden="1" spans="1:10">
      <c r="A687" s="2" t="str">
        <f>'[1]2025年已发货'!A:A</f>
        <v>达钢</v>
      </c>
      <c r="B687" s="2" t="str">
        <f>'[1]2025年已发货'!B:B</f>
        <v>螺纹钢</v>
      </c>
      <c r="C687" s="2" t="str">
        <f>'[1]2025年已发货'!C:C</f>
        <v>HRB400E Φ20 9m</v>
      </c>
      <c r="D687" s="2" t="str">
        <f>'[1]2025年已发货'!D:D</f>
        <v>吨</v>
      </c>
      <c r="E687" s="2">
        <f>'[1]2025年已发货'!E:E</f>
        <v>24</v>
      </c>
      <c r="F687" s="4">
        <f>'[1]2025年已发货'!F:F</f>
        <v>45709</v>
      </c>
      <c r="G687" s="2" t="str">
        <f>'[1]2025年已发货'!G:G</f>
        <v>（十九冶-江龙高速三分部）重庆市云阳县蔈草镇杨家老屋*土公岭</v>
      </c>
      <c r="H687" s="2" t="str">
        <f>'[1]2025年已发货'!H:H</f>
        <v>徐宇</v>
      </c>
      <c r="I687" s="2">
        <f>'[1]2025年已发货'!I:I</f>
        <v>19822311919</v>
      </c>
      <c r="J687" s="2" vm="1" t="e">
        <f>_xlfn._xlws.FILTER(辅助信息!D:D,辅助信息!G:G=G687)</f>
        <v>#VALUE!</v>
      </c>
    </row>
    <row r="688" hidden="1" spans="1:10">
      <c r="A688" s="2" t="str">
        <f>'[1]2025年已发货'!A:A</f>
        <v>达钢</v>
      </c>
      <c r="B688" s="2" t="str">
        <f>'[1]2025年已发货'!B:B</f>
        <v>螺纹钢</v>
      </c>
      <c r="C688" s="2" t="str">
        <f>'[1]2025年已发货'!C:C</f>
        <v>HRB400E Φ12 9m</v>
      </c>
      <c r="D688" s="2" t="str">
        <f>'[1]2025年已发货'!D:D</f>
        <v>吨</v>
      </c>
      <c r="E688" s="2">
        <f>'[1]2025年已发货'!E:E</f>
        <v>6</v>
      </c>
      <c r="F688" s="4">
        <f>'[1]2025年已发货'!F:F</f>
        <v>45709</v>
      </c>
      <c r="G688" s="2" t="str">
        <f>'[1]2025年已发货'!G:G</f>
        <v>（十九冶-江龙高速三分部）重庆市云阳县蔈草镇三坵田*小尖山梁场</v>
      </c>
      <c r="H688" s="2" t="str">
        <f>'[1]2025年已发货'!H:H</f>
        <v>徐宇</v>
      </c>
      <c r="I688" s="2">
        <f>'[1]2025年已发货'!I:I</f>
        <v>19822311919</v>
      </c>
      <c r="J688" s="2" vm="1" t="e">
        <f>_xlfn._xlws.FILTER(辅助信息!D:D,辅助信息!G:G=G688)</f>
        <v>#VALUE!</v>
      </c>
    </row>
    <row r="689" hidden="1" spans="1:10">
      <c r="A689" s="2" t="str">
        <f>'[1]2025年已发货'!A:A</f>
        <v>达钢</v>
      </c>
      <c r="B689" s="2" t="str">
        <f>'[1]2025年已发货'!B:B</f>
        <v>螺纹钢</v>
      </c>
      <c r="C689" s="2" t="str">
        <f>'[1]2025年已发货'!C:C</f>
        <v>HRB400E Φ16 9m</v>
      </c>
      <c r="D689" s="2" t="str">
        <f>'[1]2025年已发货'!D:D</f>
        <v>吨</v>
      </c>
      <c r="E689" s="2">
        <f>'[1]2025年已发货'!E:E</f>
        <v>12</v>
      </c>
      <c r="F689" s="4">
        <f>'[1]2025年已发货'!F:F</f>
        <v>45709</v>
      </c>
      <c r="G689" s="2" t="str">
        <f>'[1]2025年已发货'!G:G</f>
        <v>（十九冶-江龙高速三分部）重庆市云阳县蔈草镇三坵田*小尖山梁场</v>
      </c>
      <c r="H689" s="2" t="str">
        <f>'[1]2025年已发货'!H:H</f>
        <v>徐宇</v>
      </c>
      <c r="I689" s="2">
        <f>'[1]2025年已发货'!I:I</f>
        <v>19822311919</v>
      </c>
      <c r="J689" s="2" vm="1" t="e">
        <f>_xlfn._xlws.FILTER(辅助信息!D:D,辅助信息!G:G=G689)</f>
        <v>#VALUE!</v>
      </c>
    </row>
    <row r="690" hidden="1" spans="1:10">
      <c r="A690" s="2" t="str">
        <f>'[1]2025年已发货'!A:A</f>
        <v>达钢</v>
      </c>
      <c r="B690" s="2" t="str">
        <f>'[1]2025年已发货'!B:B</f>
        <v>螺纹钢</v>
      </c>
      <c r="C690" s="2" t="str">
        <f>'[1]2025年已发货'!C:C</f>
        <v>HRB400E Φ20 9m</v>
      </c>
      <c r="D690" s="2" t="str">
        <f>'[1]2025年已发货'!D:D</f>
        <v>吨</v>
      </c>
      <c r="E690" s="2">
        <f>'[1]2025年已发货'!E:E</f>
        <v>9</v>
      </c>
      <c r="F690" s="4">
        <f>'[1]2025年已发货'!F:F</f>
        <v>45709</v>
      </c>
      <c r="G690" s="2" t="str">
        <f>'[1]2025年已发货'!G:G</f>
        <v>（十九冶-江龙高速三分部）重庆市云阳县蔈草镇三坵田*小尖山梁场</v>
      </c>
      <c r="H690" s="2" t="str">
        <f>'[1]2025年已发货'!H:H</f>
        <v>徐宇</v>
      </c>
      <c r="I690" s="2">
        <f>'[1]2025年已发货'!I:I</f>
        <v>19822311919</v>
      </c>
      <c r="J690" s="2" vm="1" t="e">
        <f>_xlfn._xlws.FILTER(辅助信息!D:D,辅助信息!G:G=G690)</f>
        <v>#VALUE!</v>
      </c>
    </row>
    <row r="691" hidden="1" spans="1:10">
      <c r="A691" s="2" t="str">
        <f>'[1]2025年已发货'!A:A</f>
        <v>达钢</v>
      </c>
      <c r="B691" s="2" t="str">
        <f>'[1]2025年已发货'!B:B</f>
        <v>螺纹钢</v>
      </c>
      <c r="C691" s="2" t="str">
        <f>'[1]2025年已发货'!C:C</f>
        <v>HRB400E Φ25 9m</v>
      </c>
      <c r="D691" s="2" t="str">
        <f>'[1]2025年已发货'!D:D</f>
        <v>吨</v>
      </c>
      <c r="E691" s="2">
        <f>'[1]2025年已发货'!E:E</f>
        <v>9</v>
      </c>
      <c r="F691" s="4">
        <f>'[1]2025年已发货'!F:F</f>
        <v>45709</v>
      </c>
      <c r="G691" s="2" t="str">
        <f>'[1]2025年已发货'!G:G</f>
        <v>（十九冶-江龙高速三分部）重庆市云阳县蔈草镇三坵田*小尖山梁场</v>
      </c>
      <c r="H691" s="2" t="str">
        <f>'[1]2025年已发货'!H:H</f>
        <v>徐宇</v>
      </c>
      <c r="I691" s="2">
        <f>'[1]2025年已发货'!I:I</f>
        <v>19822311919</v>
      </c>
      <c r="J691" s="2" vm="1" t="e">
        <f>_xlfn._xlws.FILTER(辅助信息!D:D,辅助信息!G:G=G691)</f>
        <v>#VALUE!</v>
      </c>
    </row>
    <row r="692" hidden="1" spans="1:10">
      <c r="A692" s="2" t="str">
        <f>'[1]2025年已发货'!A:A</f>
        <v>达钢</v>
      </c>
      <c r="B692" s="2" t="str">
        <f>'[1]2025年已发货'!B:B</f>
        <v>螺纹钢</v>
      </c>
      <c r="C692" s="2" t="str">
        <f>'[1]2025年已发货'!C:C</f>
        <v>HRB400E Φ12 9m</v>
      </c>
      <c r="D692" s="2" t="str">
        <f>'[1]2025年已发货'!D:D</f>
        <v>吨</v>
      </c>
      <c r="E692" s="2">
        <f>'[1]2025年已发货'!E:E</f>
        <v>15</v>
      </c>
      <c r="F692" s="4">
        <f>'[1]2025年已发货'!F:F</f>
        <v>45709</v>
      </c>
      <c r="G692" s="2" t="str">
        <f>'[1]2025年已发货'!G:G</f>
        <v>（十九冶-江龙高速一分部）重庆市云阳县湿坝东北418米*云阳南互通</v>
      </c>
      <c r="H692" s="2" t="str">
        <f>'[1]2025年已发货'!H:H</f>
        <v>吴章红</v>
      </c>
      <c r="I692" s="2">
        <f>'[1]2025年已发货'!I:I</f>
        <v>18628165772</v>
      </c>
      <c r="J692" s="2" vm="1" t="e">
        <f>_xlfn._xlws.FILTER(辅助信息!D:D,辅助信息!G:G=G692)</f>
        <v>#VALUE!</v>
      </c>
    </row>
    <row r="693" hidden="1" spans="1:10">
      <c r="A693" s="2" t="str">
        <f>'[1]2025年已发货'!A:A</f>
        <v>达钢</v>
      </c>
      <c r="B693" s="2" t="str">
        <f>'[1]2025年已发货'!B:B</f>
        <v>螺纹钢</v>
      </c>
      <c r="C693" s="2" t="str">
        <f>'[1]2025年已发货'!C:C</f>
        <v>HRB400E Φ16 9m</v>
      </c>
      <c r="D693" s="2" t="str">
        <f>'[1]2025年已发货'!D:D</f>
        <v>吨</v>
      </c>
      <c r="E693" s="2">
        <f>'[1]2025年已发货'!E:E</f>
        <v>48</v>
      </c>
      <c r="F693" s="4">
        <f>'[1]2025年已发货'!F:F</f>
        <v>45709</v>
      </c>
      <c r="G693" s="2" t="str">
        <f>'[1]2025年已发货'!G:G</f>
        <v>（十九冶-江龙高速一分部）重庆市云阳县湿坝东北418米*云阳南互通</v>
      </c>
      <c r="H693" s="2" t="str">
        <f>'[1]2025年已发货'!H:H</f>
        <v>吴章红</v>
      </c>
      <c r="I693" s="2">
        <f>'[1]2025年已发货'!I:I</f>
        <v>18628165772</v>
      </c>
      <c r="J693" s="2" vm="1" t="e">
        <f>_xlfn._xlws.FILTER(辅助信息!D:D,辅助信息!G:G=G693)</f>
        <v>#VALUE!</v>
      </c>
    </row>
    <row r="694" hidden="1" spans="1:10">
      <c r="A694" s="2" t="str">
        <f>'[1]2025年已发货'!A:A</f>
        <v>达钢</v>
      </c>
      <c r="B694" s="2" t="str">
        <f>'[1]2025年已发货'!B:B</f>
        <v>螺纹钢</v>
      </c>
      <c r="C694" s="2" t="str">
        <f>'[1]2025年已发货'!C:C</f>
        <v>HRB400E Φ18 9m</v>
      </c>
      <c r="D694" s="2" t="str">
        <f>'[1]2025年已发货'!D:D</f>
        <v>吨</v>
      </c>
      <c r="E694" s="2">
        <f>'[1]2025年已发货'!E:E</f>
        <v>42</v>
      </c>
      <c r="F694" s="4">
        <f>'[1]2025年已发货'!F:F</f>
        <v>45709</v>
      </c>
      <c r="G694" s="2" t="str">
        <f>'[1]2025年已发货'!G:G</f>
        <v>（十九冶-江龙高速一分部）重庆市云阳县湿坝东北418米*云阳南互通</v>
      </c>
      <c r="H694" s="2" t="str">
        <f>'[1]2025年已发货'!H:H</f>
        <v>吴章红</v>
      </c>
      <c r="I694" s="2">
        <f>'[1]2025年已发货'!I:I</f>
        <v>18628165772</v>
      </c>
      <c r="J694" s="2" vm="1" t="e">
        <f>_xlfn._xlws.FILTER(辅助信息!D:D,辅助信息!G:G=G694)</f>
        <v>#VALUE!</v>
      </c>
    </row>
    <row r="695" hidden="1" spans="1:10">
      <c r="A695" s="2" t="str">
        <f>'[1]2025年已发货'!A:A</f>
        <v>达钢</v>
      </c>
      <c r="B695" s="2" t="str">
        <f>'[1]2025年已发货'!B:B</f>
        <v>螺纹钢</v>
      </c>
      <c r="C695" s="2" t="str">
        <f>'[1]2025年已发货'!C:C</f>
        <v>HRB400E Φ20 9m</v>
      </c>
      <c r="D695" s="2" t="str">
        <f>'[1]2025年已发货'!D:D</f>
        <v>吨</v>
      </c>
      <c r="E695" s="2">
        <f>'[1]2025年已发货'!E:E</f>
        <v>3</v>
      </c>
      <c r="F695" s="4">
        <f>'[1]2025年已发货'!F:F</f>
        <v>45709</v>
      </c>
      <c r="G695" s="2" t="str">
        <f>'[1]2025年已发货'!G:G</f>
        <v>（十九冶-华电重庆奉节）重庆市奉节县康乐镇七星村</v>
      </c>
      <c r="H695" s="2" t="str">
        <f>'[1]2025年已发货'!H:H</f>
        <v>岑甲乐</v>
      </c>
      <c r="I695" s="2">
        <f>'[1]2025年已发货'!I:I</f>
        <v>17349037782</v>
      </c>
      <c r="J695" s="2" vm="1" t="e">
        <f>_xlfn._xlws.FILTER(辅助信息!D:D,辅助信息!G:G=G695)</f>
        <v>#VALUE!</v>
      </c>
    </row>
    <row r="696" hidden="1" spans="1:10">
      <c r="A696" s="2" t="str">
        <f>'[1]2025年已发货'!A:A</f>
        <v>达钢</v>
      </c>
      <c r="B696" s="2" t="str">
        <f>'[1]2025年已发货'!B:B</f>
        <v>螺纹钢</v>
      </c>
      <c r="C696" s="2" t="str">
        <f>'[1]2025年已发货'!C:C</f>
        <v>HRB400E Φ32 9m</v>
      </c>
      <c r="D696" s="2" t="str">
        <f>'[1]2025年已发货'!D:D</f>
        <v>吨</v>
      </c>
      <c r="E696" s="2">
        <f>'[1]2025年已发货'!E:E</f>
        <v>33</v>
      </c>
      <c r="F696" s="4">
        <f>'[1]2025年已发货'!F:F</f>
        <v>45709</v>
      </c>
      <c r="G696" s="2" t="str">
        <f>'[1]2025年已发货'!G:G</f>
        <v>（十九冶-华电重庆奉节）重庆市奉节县康乐镇七星村</v>
      </c>
      <c r="H696" s="2" t="str">
        <f>'[1]2025年已发货'!H:H</f>
        <v>岑甲乐</v>
      </c>
      <c r="I696" s="2">
        <f>'[1]2025年已发货'!I:I</f>
        <v>17349037782</v>
      </c>
      <c r="J696" s="2" vm="1" t="e">
        <f>_xlfn._xlws.FILTER(辅助信息!D:D,辅助信息!G:G=G696)</f>
        <v>#VALUE!</v>
      </c>
    </row>
    <row r="697" hidden="1" spans="1:10">
      <c r="A697" s="2" t="str">
        <f>'[1]2025年已发货'!A:A</f>
        <v>润耀</v>
      </c>
      <c r="B697" s="2" t="str">
        <f>'[1]2025年已发货'!B:B</f>
        <v>螺纹钢</v>
      </c>
      <c r="C697" s="2" t="str">
        <f>'[1]2025年已发货'!C:C</f>
        <v>HRB400E Φ25 9m</v>
      </c>
      <c r="D697" s="2" t="str">
        <f>'[1]2025年已发货'!D:D</f>
        <v>吨</v>
      </c>
      <c r="E697" s="2">
        <f>'[1]2025年已发货'!E:E</f>
        <v>70</v>
      </c>
      <c r="F697" s="4">
        <f>'[1]2025年已发货'!F:F</f>
        <v>45709</v>
      </c>
      <c r="G697" s="2" t="str">
        <f>'[1]2025年已发货'!G:G</f>
        <v>（华西简阳西城嘉苑）四川省成都市简阳市简城街道高屋村</v>
      </c>
      <c r="H697" s="2" t="str">
        <f>'[1]2025年已发货'!H:H</f>
        <v>张瀚镭</v>
      </c>
      <c r="I697" s="2">
        <f>'[1]2025年已发货'!I:I</f>
        <v>15884666220</v>
      </c>
      <c r="J697" s="2" t="str">
        <f>_xlfn._xlws.FILTER(辅助信息!D:D,辅助信息!G:G=G697)</f>
        <v>华西简阳西城嘉苑</v>
      </c>
    </row>
    <row r="698" hidden="1" spans="1:10">
      <c r="A698" s="2" t="str">
        <f>'[1]2025年已发货'!A:A</f>
        <v>成实</v>
      </c>
      <c r="B698" s="2" t="str">
        <f>'[1]2025年已发货'!B:B</f>
        <v>盘圆</v>
      </c>
      <c r="C698" s="2" t="str">
        <f>'[1]2025年已发货'!C:C</f>
        <v>HPB300Ф8</v>
      </c>
      <c r="D698" s="2" t="str">
        <f>'[1]2025年已发货'!D:D</f>
        <v>吨</v>
      </c>
      <c r="E698" s="2">
        <f>'[1]2025年已发货'!E:E</f>
        <v>15</v>
      </c>
      <c r="F698" s="4">
        <f>'[1]2025年已发货'!F:F</f>
        <v>45709</v>
      </c>
      <c r="G698" s="2" t="str">
        <f>'[1]2025年已发货'!G:G</f>
        <v>（中铁一局四公司康新高速TJ1-1标雅加梗隧道）四川省甘孜州康定市雅加梗</v>
      </c>
      <c r="H698" s="2" t="str">
        <f>'[1]2025年已发货'!H:H</f>
        <v>王锡俊</v>
      </c>
      <c r="I698" s="2">
        <f>'[1]2025年已发货'!I:I</f>
        <v>18736877891</v>
      </c>
      <c r="J698" s="2" vm="1" t="e">
        <f>_xlfn._xlws.FILTER(辅助信息!D:D,辅助信息!G:G=G698)</f>
        <v>#VALUE!</v>
      </c>
    </row>
    <row r="699" hidden="1" spans="1:10">
      <c r="A699" s="2" t="str">
        <f>'[1]2025年已发货'!A:A</f>
        <v>成实</v>
      </c>
      <c r="B699" s="2" t="str">
        <f>'[1]2025年已发货'!B:B</f>
        <v>盘圆</v>
      </c>
      <c r="C699" s="2" t="str">
        <f>'[1]2025年已发货'!C:C</f>
        <v>HPB300Ф12</v>
      </c>
      <c r="D699" s="2" t="str">
        <f>'[1]2025年已发货'!D:D</f>
        <v>吨</v>
      </c>
      <c r="E699" s="2">
        <f>'[1]2025年已发货'!E:E</f>
        <v>20</v>
      </c>
      <c r="F699" s="4">
        <f>'[1]2025年已发货'!F:F</f>
        <v>45709</v>
      </c>
      <c r="G699" s="2" t="str">
        <f>'[1]2025年已发货'!G:G</f>
        <v>（中铁一局四公司康新高速TJ1-1标雅加梗隧道）四川省甘孜州康定市雅加梗</v>
      </c>
      <c r="H699" s="2" t="str">
        <f>'[1]2025年已发货'!H:H</f>
        <v>王锡俊</v>
      </c>
      <c r="I699" s="2">
        <f>'[1]2025年已发货'!I:I</f>
        <v>18736877891</v>
      </c>
      <c r="J699" s="2" vm="1" t="e">
        <f>_xlfn._xlws.FILTER(辅助信息!D:D,辅助信息!G:G=G699)</f>
        <v>#VALUE!</v>
      </c>
    </row>
    <row r="700" hidden="1" spans="1:10">
      <c r="A700" s="2" t="str">
        <f>'[1]2025年已发货'!A:A</f>
        <v>陕钢</v>
      </c>
      <c r="B700" s="2" t="str">
        <f>'[1]2025年已发货'!B:B</f>
        <v>高线</v>
      </c>
      <c r="C700" s="2" t="str">
        <f>'[1]2025年已发货'!C:C</f>
        <v>HPB300Φ10</v>
      </c>
      <c r="D700" s="2" t="str">
        <f>'[1]2025年已发货'!D:D</f>
        <v>吨</v>
      </c>
      <c r="E700" s="2">
        <f>'[1]2025年已发货'!E:E</f>
        <v>70</v>
      </c>
      <c r="F700" s="4">
        <f>'[1]2025年已发货'!F:F</f>
        <v>45709</v>
      </c>
      <c r="G700" s="2" t="str">
        <f>'[1]2025年已发货'!G:G</f>
        <v>（中铁三局-铜资高速1标）成都易建金属有限公司（成都市双流区蛟龙工业港新华大道七段563号）</v>
      </c>
      <c r="H700" s="2" t="str">
        <f>'[1]2025年已发货'!H:H</f>
        <v>代德军</v>
      </c>
      <c r="I700" s="2">
        <f>'[1]2025年已发货'!I:I</f>
        <v>18602811878</v>
      </c>
      <c r="J700" s="2" vm="1" t="e">
        <f>_xlfn._xlws.FILTER(辅助信息!D:D,辅助信息!G:G=G700)</f>
        <v>#VALUE!</v>
      </c>
    </row>
    <row r="701" hidden="1" spans="1:10">
      <c r="A701" s="2" t="str">
        <f>'[1]2025年已发货'!A:A</f>
        <v>陕钢</v>
      </c>
      <c r="B701" s="2" t="str">
        <f>'[1]2025年已发货'!B:B</f>
        <v>高线</v>
      </c>
      <c r="C701" s="2" t="str">
        <f>'[1]2025年已发货'!C:C</f>
        <v>HPB300Φ12</v>
      </c>
      <c r="D701" s="2" t="str">
        <f>'[1]2025年已发货'!D:D</f>
        <v>吨</v>
      </c>
      <c r="E701" s="2">
        <f>'[1]2025年已发货'!E:E</f>
        <v>70</v>
      </c>
      <c r="F701" s="4">
        <f>'[1]2025年已发货'!F:F</f>
        <v>45709</v>
      </c>
      <c r="G701" s="2" t="str">
        <f>'[1]2025年已发货'!G:G</f>
        <v>（中铁三局-铜资高速1标）四川省资阳市安岳县石羊镇猫坝村2#钢筋场</v>
      </c>
      <c r="H701" s="2" t="str">
        <f>'[1]2025年已发货'!H:H</f>
        <v>王雪</v>
      </c>
      <c r="I701" s="2">
        <f>'[1]2025年已发货'!I:I</f>
        <v>18729676589</v>
      </c>
      <c r="J701" s="2" vm="1" t="e">
        <f>_xlfn._xlws.FILTER(辅助信息!D:D,辅助信息!G:G=G701)</f>
        <v>#VALUE!</v>
      </c>
    </row>
    <row r="702" hidden="1" spans="1:10">
      <c r="A702" s="2" t="str">
        <f>'[1]2025年已发货'!A:A</f>
        <v>陕钢</v>
      </c>
      <c r="B702" s="2" t="str">
        <f>'[1]2025年已发货'!B:B</f>
        <v>螺纹钢</v>
      </c>
      <c r="C702" s="2" t="str">
        <f>'[1]2025年已发货'!C:C</f>
        <v>HRB400E Φ20 12m</v>
      </c>
      <c r="D702" s="2" t="str">
        <f>'[1]2025年已发货'!D:D</f>
        <v>吨</v>
      </c>
      <c r="E702" s="2">
        <f>'[1]2025年已发货'!E:E</f>
        <v>35</v>
      </c>
      <c r="F702" s="4">
        <f>'[1]2025年已发货'!F:F</f>
        <v>45709</v>
      </c>
      <c r="G702" s="2" t="str">
        <f>'[1]2025年已发货'!G:G</f>
        <v>（中铁广州局-资乐高速5标）四川省乐山市井研县宝五镇泡桐湾乐井路</v>
      </c>
      <c r="H702" s="2" t="str">
        <f>'[1]2025年已发货'!H:H</f>
        <v>廖俊杰</v>
      </c>
      <c r="I702" s="2">
        <f>'[1]2025年已发货'!I:I</f>
        <v>15775100965</v>
      </c>
      <c r="J702" s="2" vm="1" t="e">
        <f>_xlfn._xlws.FILTER(辅助信息!D:D,辅助信息!G:G=G702)</f>
        <v>#VALUE!</v>
      </c>
    </row>
    <row r="703" hidden="1" spans="1:10">
      <c r="A703" s="2" t="str">
        <f>'[1]2025年已发货'!A:A</f>
        <v>德胜</v>
      </c>
      <c r="B703" s="2" t="str">
        <f>'[1]2025年已发货'!B:B</f>
        <v>螺纹钢</v>
      </c>
      <c r="C703" s="2" t="str">
        <f>'[1]2025年已发货'!C:C</f>
        <v>HRB400E Φ18 9m</v>
      </c>
      <c r="D703" s="2" t="str">
        <f>'[1]2025年已发货'!D:D</f>
        <v>吨</v>
      </c>
      <c r="E703" s="2">
        <f>'[1]2025年已发货'!E:E</f>
        <v>24</v>
      </c>
      <c r="F703" s="4">
        <f>'[1]2025年已发货'!F:F</f>
        <v>45709</v>
      </c>
      <c r="G703" s="2" t="str">
        <f>'[1]2025年已发货'!G:G</f>
        <v>（五局乐山机场项目）乐山市五通桥区冠英镇</v>
      </c>
      <c r="H703" s="2" t="str">
        <f>'[1]2025年已发货'!H:H</f>
        <v>王思思</v>
      </c>
      <c r="I703" s="2">
        <f>'[1]2025年已发货'!I:I</f>
        <v>18973190156</v>
      </c>
      <c r="J703" s="2" vm="1" t="e">
        <f>_xlfn._xlws.FILTER(辅助信息!D:D,辅助信息!G:G=G703)</f>
        <v>#VALUE!</v>
      </c>
    </row>
    <row r="704" hidden="1" spans="1:10">
      <c r="A704" s="2" t="str">
        <f>'[1]2025年已发货'!A:A</f>
        <v>德胜</v>
      </c>
      <c r="B704" s="2" t="str">
        <f>'[1]2025年已发货'!B:B</f>
        <v>螺纹钢</v>
      </c>
      <c r="C704" s="2" t="str">
        <f>'[1]2025年已发货'!C:C</f>
        <v>HRB400E Φ16 9m</v>
      </c>
      <c r="D704" s="2" t="str">
        <f>'[1]2025年已发货'!D:D</f>
        <v>吨</v>
      </c>
      <c r="E704" s="2">
        <f>'[1]2025年已发货'!E:E</f>
        <v>46</v>
      </c>
      <c r="F704" s="4">
        <f>'[1]2025年已发货'!F:F</f>
        <v>45709</v>
      </c>
      <c r="G704" s="2" t="str">
        <f>'[1]2025年已发货'!G:G</f>
        <v>（五局乐山机场项目）乐山市五通桥区冠英镇</v>
      </c>
      <c r="H704" s="2" t="str">
        <f>'[1]2025年已发货'!H:H</f>
        <v>王思思</v>
      </c>
      <c r="I704" s="2">
        <f>'[1]2025年已发货'!I:I</f>
        <v>18973190156</v>
      </c>
      <c r="J704" s="2" vm="1" t="e">
        <f>_xlfn._xlws.FILTER(辅助信息!D:D,辅助信息!G:G=G704)</f>
        <v>#VALUE!</v>
      </c>
    </row>
    <row r="705" hidden="1" spans="1:10">
      <c r="A705" s="2" t="str">
        <f>'[1]2025年已发货'!A:A</f>
        <v>润耀</v>
      </c>
      <c r="B705" s="2" t="str">
        <f>'[1]2025年已发货'!B:B</f>
        <v>螺纹钢</v>
      </c>
      <c r="C705" s="2" t="str">
        <f>'[1]2025年已发货'!C:C</f>
        <v>HRB400E Φ22 9m</v>
      </c>
      <c r="D705" s="2" t="str">
        <f>'[1]2025年已发货'!D:D</f>
        <v>吨</v>
      </c>
      <c r="E705" s="2">
        <f>'[1]2025年已发货'!E:E</f>
        <v>9</v>
      </c>
      <c r="F705" s="4">
        <f>'[1]2025年已发货'!F:F</f>
        <v>45709</v>
      </c>
      <c r="G705" s="2" t="str">
        <f>'[1]2025年已发货'!G:G</f>
        <v>（五局乐山机场项目）乐山市五通桥区冠英镇</v>
      </c>
      <c r="H705" s="2" t="str">
        <f>'[1]2025年已发货'!H:H</f>
        <v>王思思</v>
      </c>
      <c r="I705" s="2">
        <f>'[1]2025年已发货'!I:I</f>
        <v>18973190156</v>
      </c>
      <c r="J705" s="2" vm="1" t="e">
        <f>_xlfn._xlws.FILTER(辅助信息!D:D,辅助信息!G:G=G705)</f>
        <v>#VALUE!</v>
      </c>
    </row>
    <row r="706" hidden="1" spans="1:10">
      <c r="A706" s="2" t="str">
        <f>'[1]2025年已发货'!A:A</f>
        <v>润耀</v>
      </c>
      <c r="B706" s="2" t="str">
        <f>'[1]2025年已发货'!B:B</f>
        <v>螺纹钢</v>
      </c>
      <c r="C706" s="2" t="str">
        <f>'[1]2025年已发货'!C:C</f>
        <v>HRB400E Φ20 9m</v>
      </c>
      <c r="D706" s="2" t="str">
        <f>'[1]2025年已发货'!D:D</f>
        <v>吨</v>
      </c>
      <c r="E706" s="2">
        <f>'[1]2025年已发货'!E:E</f>
        <v>12</v>
      </c>
      <c r="F706" s="4">
        <f>'[1]2025年已发货'!F:F</f>
        <v>45709</v>
      </c>
      <c r="G706" s="2" t="str">
        <f>'[1]2025年已发货'!G:G</f>
        <v>（五局乐山机场项目）乐山市五通桥区冠英镇</v>
      </c>
      <c r="H706" s="2" t="str">
        <f>'[1]2025年已发货'!H:H</f>
        <v>王思思</v>
      </c>
      <c r="I706" s="2">
        <f>'[1]2025年已发货'!I:I</f>
        <v>18973190156</v>
      </c>
      <c r="J706" s="2" vm="1" t="e">
        <f>_xlfn._xlws.FILTER(辅助信息!D:D,辅助信息!G:G=G706)</f>
        <v>#VALUE!</v>
      </c>
    </row>
    <row r="707" hidden="1" spans="1:10">
      <c r="A707" s="2" t="str">
        <f>'[1]2025年已发货'!A:A</f>
        <v>润耀</v>
      </c>
      <c r="B707" s="2" t="str">
        <f>'[1]2025年已发货'!B:B</f>
        <v>螺纹钢</v>
      </c>
      <c r="C707" s="2" t="str">
        <f>'[1]2025年已发货'!C:C</f>
        <v>HRB400E Φ12 9m</v>
      </c>
      <c r="D707" s="2" t="str">
        <f>'[1]2025年已发货'!D:D</f>
        <v>吨</v>
      </c>
      <c r="E707" s="2">
        <f>'[1]2025年已发货'!E:E</f>
        <v>48</v>
      </c>
      <c r="F707" s="4">
        <f>'[1]2025年已发货'!F:F</f>
        <v>45709</v>
      </c>
      <c r="G707" s="2" t="str">
        <f>'[1]2025年已发货'!G:G</f>
        <v>（五局乐山机场项目）乐山市五通桥区冠英镇</v>
      </c>
      <c r="H707" s="2" t="str">
        <f>'[1]2025年已发货'!H:H</f>
        <v>王思思</v>
      </c>
      <c r="I707" s="2">
        <f>'[1]2025年已发货'!I:I</f>
        <v>18973190156</v>
      </c>
      <c r="J707" s="2" vm="1" t="e">
        <f>_xlfn._xlws.FILTER(辅助信息!D:D,辅助信息!G:G=G707)</f>
        <v>#VALUE!</v>
      </c>
    </row>
    <row r="708" hidden="1" spans="1:10">
      <c r="A708" s="2" t="str">
        <f>'[1]2025年已发货'!A:A</f>
        <v>润耀</v>
      </c>
      <c r="B708" s="2" t="str">
        <f>'[1]2025年已发货'!B:B</f>
        <v>高线</v>
      </c>
      <c r="C708" s="2" t="str">
        <f>'[1]2025年已发货'!C:C</f>
        <v>HPB300Φ10</v>
      </c>
      <c r="D708" s="2" t="str">
        <f>'[1]2025年已发货'!D:D</f>
        <v>吨</v>
      </c>
      <c r="E708" s="2">
        <f>'[1]2025年已发货'!E:E</f>
        <v>5</v>
      </c>
      <c r="F708" s="4">
        <f>'[1]2025年已发货'!F:F</f>
        <v>45709</v>
      </c>
      <c r="G708" s="2" t="str">
        <f>'[1]2025年已发货'!G:G</f>
        <v>（五局乐山机场项目）乐山市五通桥区冠英镇</v>
      </c>
      <c r="H708" s="2" t="str">
        <f>'[1]2025年已发货'!H:H</f>
        <v>王思思</v>
      </c>
      <c r="I708" s="2">
        <f>'[1]2025年已发货'!I:I</f>
        <v>18973190156</v>
      </c>
      <c r="J708" s="2" vm="1" t="e">
        <f>_xlfn._xlws.FILTER(辅助信息!D:D,辅助信息!G:G=G708)</f>
        <v>#VALUE!</v>
      </c>
    </row>
    <row r="709" hidden="1" spans="1:10">
      <c r="A709" s="2" t="str">
        <f>'[1]2025年已发货'!A:A</f>
        <v>润耀</v>
      </c>
      <c r="B709" s="2" t="str">
        <f>'[1]2025年已发货'!B:B</f>
        <v>高线</v>
      </c>
      <c r="C709" s="2" t="str">
        <f>'[1]2025年已发货'!C:C</f>
        <v>HPB300Φ8</v>
      </c>
      <c r="D709" s="2" t="str">
        <f>'[1]2025年已发货'!D:D</f>
        <v>吨</v>
      </c>
      <c r="E709" s="2">
        <f>'[1]2025年已发货'!E:E</f>
        <v>2</v>
      </c>
      <c r="F709" s="4">
        <f>'[1]2025年已发货'!F:F</f>
        <v>45709</v>
      </c>
      <c r="G709" s="2" t="str">
        <f>'[1]2025年已发货'!G:G</f>
        <v>（五局乐山机场项目）乐山市五通桥区冠英镇</v>
      </c>
      <c r="H709" s="2" t="str">
        <f>'[1]2025年已发货'!H:H</f>
        <v>王思思</v>
      </c>
      <c r="I709" s="2">
        <f>'[1]2025年已发货'!I:I</f>
        <v>18973190156</v>
      </c>
      <c r="J709" s="2" vm="1" t="e">
        <f>_xlfn._xlws.FILTER(辅助信息!D:D,辅助信息!G:G=G709)</f>
        <v>#VALUE!</v>
      </c>
    </row>
    <row r="710" hidden="1" spans="1:10">
      <c r="A710" s="2" t="str">
        <f>'[1]2025年已发货'!A:A</f>
        <v>润耀</v>
      </c>
      <c r="B710" s="2" t="str">
        <f>'[1]2025年已发货'!B:B</f>
        <v>盘螺</v>
      </c>
      <c r="C710" s="2" t="str">
        <f>'[1]2025年已发货'!C:C</f>
        <v>HRB400E Φ10</v>
      </c>
      <c r="D710" s="2" t="str">
        <f>'[1]2025年已发货'!D:D</f>
        <v>吨</v>
      </c>
      <c r="E710" s="2">
        <f>'[1]2025年已发货'!E:E</f>
        <v>12.3</v>
      </c>
      <c r="F710" s="4">
        <f>'[1]2025年已发货'!F:F</f>
        <v>45709</v>
      </c>
      <c r="G710" s="2" t="str">
        <f>'[1]2025年已发货'!G:G</f>
        <v>（中铁建工重庆东站）重庆市南岸区广茂大道重庆东站</v>
      </c>
      <c r="H710" s="2" t="str">
        <f>'[1]2025年已发货'!H:H</f>
        <v>唐工</v>
      </c>
      <c r="I710" s="2">
        <f>'[1]2025年已发货'!I:I</f>
        <v>18786797754</v>
      </c>
      <c r="J710" s="2" vm="1" t="e">
        <f>_xlfn._xlws.FILTER(辅助信息!D:D,辅助信息!G:G=G710)</f>
        <v>#VALUE!</v>
      </c>
    </row>
    <row r="711" hidden="1" spans="1:10">
      <c r="A711" s="2" t="str">
        <f>'[1]2025年已发货'!A:A</f>
        <v>润耀</v>
      </c>
      <c r="B711" s="2" t="str">
        <f>'[1]2025年已发货'!B:B</f>
        <v>盘螺</v>
      </c>
      <c r="C711" s="2" t="str">
        <f>'[1]2025年已发货'!C:C</f>
        <v>HRB400E Φ10</v>
      </c>
      <c r="D711" s="2" t="str">
        <f>'[1]2025年已发货'!D:D</f>
        <v>吨</v>
      </c>
      <c r="E711" s="2">
        <f>'[1]2025年已发货'!E:E</f>
        <v>14.8</v>
      </c>
      <c r="F711" s="4">
        <f>'[1]2025年已发货'!F:F</f>
        <v>45709</v>
      </c>
      <c r="G711" s="2" t="str">
        <f>'[1]2025年已发货'!G:G</f>
        <v>（中铁建工重庆东站）重庆市南岸区广茂大道重庆东站</v>
      </c>
      <c r="H711" s="2" t="str">
        <f>'[1]2025年已发货'!H:H</f>
        <v>唐工</v>
      </c>
      <c r="I711" s="2">
        <f>'[1]2025年已发货'!I:I</f>
        <v>18786797754</v>
      </c>
      <c r="J711" s="2" vm="1" t="e">
        <f>_xlfn._xlws.FILTER(辅助信息!D:D,辅助信息!G:G=G711)</f>
        <v>#VALUE!</v>
      </c>
    </row>
    <row r="712" hidden="1" spans="1:10">
      <c r="A712" s="2" t="str">
        <f>'[1]2025年已发货'!A:A</f>
        <v>润耀</v>
      </c>
      <c r="B712" s="2" t="str">
        <f>'[1]2025年已发货'!B:B</f>
        <v>螺纹钢</v>
      </c>
      <c r="C712" s="2" t="str">
        <f>'[1]2025年已发货'!C:C</f>
        <v>HRB400E Φ12 9m</v>
      </c>
      <c r="D712" s="2" t="str">
        <f>'[1]2025年已发货'!D:D</f>
        <v>吨</v>
      </c>
      <c r="E712" s="2">
        <f>'[1]2025年已发货'!E:E</f>
        <v>3</v>
      </c>
      <c r="F712" s="4">
        <f>'[1]2025年已发货'!F:F</f>
        <v>45709</v>
      </c>
      <c r="G712" s="2" t="str">
        <f>'[1]2025年已发货'!G:G</f>
        <v>（中铁建工重庆东站）重庆市南岸区广茂大道重庆东站</v>
      </c>
      <c r="H712" s="2" t="str">
        <f>'[1]2025年已发货'!H:H</f>
        <v>唐工</v>
      </c>
      <c r="I712" s="2">
        <f>'[1]2025年已发货'!I:I</f>
        <v>18786797754</v>
      </c>
      <c r="J712" s="2" vm="1" t="e">
        <f>_xlfn._xlws.FILTER(辅助信息!D:D,辅助信息!G:G=G712)</f>
        <v>#VALUE!</v>
      </c>
    </row>
    <row r="713" hidden="1" spans="1:10">
      <c r="A713" s="2" t="str">
        <f>'[1]2025年已发货'!A:A</f>
        <v>冷钢</v>
      </c>
      <c r="B713" s="2" t="str">
        <f>'[1]2025年已发货'!B:B</f>
        <v>盘螺</v>
      </c>
      <c r="C713" s="2" t="str">
        <f>'[1]2025年已发货'!C:C</f>
        <v>HRB400E Φ8</v>
      </c>
      <c r="D713" s="2" t="str">
        <f>'[1]2025年已发货'!D:D</f>
        <v>吨</v>
      </c>
      <c r="E713" s="2">
        <f>'[1]2025年已发货'!E:E</f>
        <v>18</v>
      </c>
      <c r="F713" s="4">
        <f>'[1]2025年已发货'!F:F</f>
        <v>45709</v>
      </c>
      <c r="G713" s="2" t="str">
        <f>'[1]2025年已发货'!G:G</f>
        <v>（商投建工达州中医药科技园-4工区-2号楼）达州市通川区达州中医药职业学院犀牛大道北段</v>
      </c>
      <c r="H713" s="2" t="str">
        <f>'[1]2025年已发货'!H:H</f>
        <v>张扬</v>
      </c>
      <c r="I713" s="2">
        <f>'[1]2025年已发货'!I:I</f>
        <v>18381904567</v>
      </c>
      <c r="J713" s="2" t="str">
        <f>_xlfn._xlws.FILTER(辅助信息!D:D,辅助信息!G:G=G713)</f>
        <v>商投建工达州中医药科技园</v>
      </c>
    </row>
    <row r="714" hidden="1" spans="1:10">
      <c r="A714" s="2" t="str">
        <f>'[1]2025年已发货'!A:A</f>
        <v>冷钢</v>
      </c>
      <c r="B714" s="2" t="str">
        <f>'[1]2025年已发货'!B:B</f>
        <v>盘螺</v>
      </c>
      <c r="C714" s="2" t="str">
        <f>'[1]2025年已发货'!C:C</f>
        <v>HRB400E Φ10</v>
      </c>
      <c r="D714" s="2" t="str">
        <f>'[1]2025年已发货'!D:D</f>
        <v>吨</v>
      </c>
      <c r="E714" s="2">
        <f>'[1]2025年已发货'!E:E</f>
        <v>18</v>
      </c>
      <c r="F714" s="4">
        <f>'[1]2025年已发货'!F:F</f>
        <v>45709</v>
      </c>
      <c r="G714" s="2" t="str">
        <f>'[1]2025年已发货'!G:G</f>
        <v>（商投建工达州中医药科技园-4工区-2号楼）达州市通川区达州中医药职业学院犀牛大道北段</v>
      </c>
      <c r="H714" s="2" t="str">
        <f>'[1]2025年已发货'!H:H</f>
        <v>张扬</v>
      </c>
      <c r="I714" s="2">
        <f>'[1]2025年已发货'!I:I</f>
        <v>18381904567</v>
      </c>
      <c r="J714" s="2" t="str">
        <f>_xlfn._xlws.FILTER(辅助信息!D:D,辅助信息!G:G=G714)</f>
        <v>商投建工达州中医药科技园</v>
      </c>
    </row>
    <row r="715" hidden="1" spans="1:10">
      <c r="A715" s="2" t="str">
        <f>'[1]2025年已发货'!A:A</f>
        <v>成实</v>
      </c>
      <c r="B715" s="2" t="str">
        <f>'[1]2025年已发货'!B:B</f>
        <v>盘螺</v>
      </c>
      <c r="C715" s="2" t="str">
        <f>'[1]2025年已发货'!C:C</f>
        <v>HRB400E Φ6</v>
      </c>
      <c r="D715" s="2" t="str">
        <f>'[1]2025年已发货'!D:D</f>
        <v>吨</v>
      </c>
      <c r="E715" s="2">
        <f>'[1]2025年已发货'!E:E</f>
        <v>35</v>
      </c>
      <c r="F715" s="4">
        <f>'[1]2025年已发货'!F:F</f>
        <v>45710</v>
      </c>
      <c r="G715" s="2" t="str">
        <f>'[1]2025年已发货'!G:G</f>
        <v>（四川商建-射洪城乡一体化项目）遂宁市射洪市忠新幼儿园北侧约220米新溪小区</v>
      </c>
      <c r="H715" s="2" t="str">
        <f>'[1]2025年已发货'!H:H</f>
        <v>柏子刚</v>
      </c>
      <c r="I715" s="2">
        <f>'[1]2025年已发货'!I:I</f>
        <v>15692885305</v>
      </c>
      <c r="J715" s="2" t="str">
        <f>_xlfn._xlws.FILTER(辅助信息!D:D,辅助信息!G:G=G715)</f>
        <v>四川商建
射洪城乡一体化项目</v>
      </c>
    </row>
    <row r="716" hidden="1" spans="1:10">
      <c r="A716" s="2" t="str">
        <f>'[1]2025年已发货'!A:A</f>
        <v>成实</v>
      </c>
      <c r="B716" s="2" t="str">
        <f>'[1]2025年已发货'!B:B</f>
        <v>螺纹钢</v>
      </c>
      <c r="C716" s="2" t="str">
        <f>'[1]2025年已发货'!C:C</f>
        <v>HRB500E Φ25</v>
      </c>
      <c r="D716" s="2" t="str">
        <f>'[1]2025年已发货'!D:D</f>
        <v>吨</v>
      </c>
      <c r="E716" s="2">
        <f>'[1]2025年已发货'!E:E</f>
        <v>35</v>
      </c>
      <c r="F716" s="4">
        <f>'[1]2025年已发货'!F:F</f>
        <v>45710</v>
      </c>
      <c r="G716" s="2" t="str">
        <f>'[1]2025年已发货'!G:G</f>
        <v>（四川商建-射洪城乡一体化项目）遂宁市射洪市忠新幼儿园北侧约220米新溪小区</v>
      </c>
      <c r="H716" s="2" t="str">
        <f>'[1]2025年已发货'!H:H</f>
        <v>柏子刚</v>
      </c>
      <c r="I716" s="2">
        <f>'[1]2025年已发货'!I:I</f>
        <v>15692885305</v>
      </c>
      <c r="J716" s="2" t="str">
        <f>_xlfn._xlws.FILTER(辅助信息!D:D,辅助信息!G:G=G716)</f>
        <v>四川商建
射洪城乡一体化项目</v>
      </c>
    </row>
    <row r="717" hidden="1" spans="1:10">
      <c r="A717" s="2" t="str">
        <f>'[1]2025年已发货'!A:A</f>
        <v>成实</v>
      </c>
      <c r="B717" s="2" t="str">
        <f>'[1]2025年已发货'!B:B</f>
        <v>螺纹钢</v>
      </c>
      <c r="C717" s="2" t="str">
        <f>'[1]2025年已发货'!C:C</f>
        <v>HRB500E Φ18</v>
      </c>
      <c r="D717" s="2" t="str">
        <f>'[1]2025年已发货'!D:D</f>
        <v>吨</v>
      </c>
      <c r="E717" s="2">
        <f>'[1]2025年已发货'!E:E</f>
        <v>35</v>
      </c>
      <c r="F717" s="4">
        <f>'[1]2025年已发货'!F:F</f>
        <v>45710</v>
      </c>
      <c r="G717" s="2" t="str">
        <f>'[1]2025年已发货'!G:G</f>
        <v>（商投建工达州中医药科技园-4工区-2号楼）达州市通川区达州中医药职业学院犀牛大道北段</v>
      </c>
      <c r="H717" s="2" t="str">
        <f>'[1]2025年已发货'!H:H</f>
        <v>张扬</v>
      </c>
      <c r="I717" s="2">
        <f>'[1]2025年已发货'!I:I</f>
        <v>18381904567</v>
      </c>
      <c r="J717" s="2" t="str">
        <f>_xlfn._xlws.FILTER(辅助信息!D:D,辅助信息!G:G=G717)</f>
        <v>商投建工达州中医药科技园</v>
      </c>
    </row>
    <row r="718" hidden="1" spans="1:10">
      <c r="A718" s="2" t="str">
        <f>'[1]2025年已发货'!A:A</f>
        <v>晋邦</v>
      </c>
      <c r="B718" s="2" t="str">
        <f>'[1]2025年已发货'!B:B</f>
        <v>螺纹钢</v>
      </c>
      <c r="C718" s="2" t="str">
        <f>'[1]2025年已发货'!C:C</f>
        <v>HRB400E Φ12 9m</v>
      </c>
      <c r="D718" s="2" t="str">
        <f>'[1]2025年已发货'!D:D</f>
        <v>吨</v>
      </c>
      <c r="E718" s="2">
        <f>'[1]2025年已发货'!E:E</f>
        <v>11</v>
      </c>
      <c r="F718" s="4">
        <f>'[1]2025年已发货'!F:F</f>
        <v>45710</v>
      </c>
      <c r="G718" s="2" t="str">
        <f>'[1]2025年已发货'!G:G</f>
        <v>（五冶达州国道542项目-一工区路基一工段）四川省达州市达川区石梯火车站盖板加工点</v>
      </c>
      <c r="H718" s="2" t="str">
        <f>'[1]2025年已发货'!H:H</f>
        <v>郑松</v>
      </c>
      <c r="I718" s="2">
        <f>'[1]2025年已发货'!I:I</f>
        <v>13527304849</v>
      </c>
      <c r="J718" s="2" t="str">
        <f>_xlfn._xlws.FILTER(辅助信息!D:D,辅助信息!G:G=G718)</f>
        <v>五冶达州国道542项目</v>
      </c>
    </row>
    <row r="719" hidden="1" spans="1:10">
      <c r="A719" s="2" t="str">
        <f>'[1]2025年已发货'!A:A</f>
        <v>晋邦</v>
      </c>
      <c r="B719" s="2" t="str">
        <f>'[1]2025年已发货'!B:B</f>
        <v>螺纹钢</v>
      </c>
      <c r="C719" s="2" t="str">
        <f>'[1]2025年已发货'!C:C</f>
        <v>HRB400E Φ20 9m</v>
      </c>
      <c r="D719" s="2" t="str">
        <f>'[1]2025年已发货'!D:D</f>
        <v>吨</v>
      </c>
      <c r="E719" s="2">
        <f>'[1]2025年已发货'!E:E</f>
        <v>8</v>
      </c>
      <c r="F719" s="4">
        <f>'[1]2025年已发货'!F:F</f>
        <v>45710</v>
      </c>
      <c r="G719" s="2" t="str">
        <f>'[1]2025年已发货'!G:G</f>
        <v>（五冶达州国道542项目-一工区路基一工段）四川省达州市达川区石梯火车站盖板加工点</v>
      </c>
      <c r="H719" s="2" t="str">
        <f>'[1]2025年已发货'!H:H</f>
        <v>郑松</v>
      </c>
      <c r="I719" s="2">
        <f>'[1]2025年已发货'!I:I</f>
        <v>13527304849</v>
      </c>
      <c r="J719" s="2" t="str">
        <f>_xlfn._xlws.FILTER(辅助信息!D:D,辅助信息!G:G=G719)</f>
        <v>五冶达州国道542项目</v>
      </c>
    </row>
    <row r="720" hidden="1" spans="1:10">
      <c r="A720" s="2" t="str">
        <f>'[1]2025年已发货'!A:A</f>
        <v>晋邦</v>
      </c>
      <c r="B720" s="2" t="str">
        <f>'[1]2025年已发货'!B:B</f>
        <v>螺纹钢</v>
      </c>
      <c r="C720" s="2" t="str">
        <f>'[1]2025年已发货'!C:C</f>
        <v>HRB400E Φ25 9m</v>
      </c>
      <c r="D720" s="2" t="str">
        <f>'[1]2025年已发货'!D:D</f>
        <v>吨</v>
      </c>
      <c r="E720" s="2">
        <f>'[1]2025年已发货'!E:E</f>
        <v>11</v>
      </c>
      <c r="F720" s="4">
        <f>'[1]2025年已发货'!F:F</f>
        <v>45710</v>
      </c>
      <c r="G720" s="2" t="str">
        <f>'[1]2025年已发货'!G:G</f>
        <v>（五冶达州国道542项目-一工区路基一工段）四川省达州市达川区石梯火车站盖板加工点</v>
      </c>
      <c r="H720" s="2" t="str">
        <f>'[1]2025年已发货'!H:H</f>
        <v>郑松</v>
      </c>
      <c r="I720" s="2">
        <f>'[1]2025年已发货'!I:I</f>
        <v>13527304849</v>
      </c>
      <c r="J720" s="2" t="str">
        <f>_xlfn._xlws.FILTER(辅助信息!D:D,辅助信息!G:G=G720)</f>
        <v>五冶达州国道542项目</v>
      </c>
    </row>
    <row r="721" hidden="1" spans="1:10">
      <c r="A721" s="2" t="str">
        <f>'[1]2025年已发货'!A:A</f>
        <v>晋邦</v>
      </c>
      <c r="B721" s="2" t="str">
        <f>'[1]2025年已发货'!B:B</f>
        <v>高线</v>
      </c>
      <c r="C721" s="2" t="str">
        <f>'[1]2025年已发货'!C:C</f>
        <v>HPB300 Φ10</v>
      </c>
      <c r="D721" s="2" t="str">
        <f>'[1]2025年已发货'!D:D</f>
        <v>吨</v>
      </c>
      <c r="E721" s="2">
        <f>'[1]2025年已发货'!E:E</f>
        <v>4</v>
      </c>
      <c r="F721" s="4">
        <f>'[1]2025年已发货'!F:F</f>
        <v>45710</v>
      </c>
      <c r="G721" s="2" t="str">
        <f>'[1]2025年已发货'!G:G</f>
        <v>（五冶达州国道542项目-一工区路基一工段）四川省达州市达川区石梯火车站盖板加工点</v>
      </c>
      <c r="H721" s="2" t="str">
        <f>'[1]2025年已发货'!H:H</f>
        <v>郑松</v>
      </c>
      <c r="I721" s="2">
        <f>'[1]2025年已发货'!I:I</f>
        <v>13527304849</v>
      </c>
      <c r="J721" s="2" t="str">
        <f>_xlfn._xlws.FILTER(辅助信息!D:D,辅助信息!G:G=G721)</f>
        <v>五冶达州国道542项目</v>
      </c>
    </row>
    <row r="722" hidden="1" spans="1:10">
      <c r="A722" s="2" t="str">
        <f>'[1]2025年已发货'!A:A</f>
        <v>达钢</v>
      </c>
      <c r="B722" s="2" t="str">
        <f>'[1]2025年已发货'!B:B</f>
        <v>螺纹钢</v>
      </c>
      <c r="C722" s="2" t="str">
        <f>'[1]2025年已发货'!C:C</f>
        <v>HRB400E Φ14 9m</v>
      </c>
      <c r="D722" s="2" t="str">
        <f>'[1]2025年已发货'!D:D</f>
        <v>吨</v>
      </c>
      <c r="E722" s="2">
        <f>'[1]2025年已发货'!E:E</f>
        <v>12</v>
      </c>
      <c r="F722" s="4">
        <f>'[1]2025年已发货'!F:F</f>
        <v>45710</v>
      </c>
      <c r="G722" s="2" t="str">
        <f>'[1]2025年已发货'!G:G</f>
        <v>（五冶达州国道542项目-桥梁4标）四川省达州市达川区大堰镇双井村</v>
      </c>
      <c r="H722" s="2" t="str">
        <f>'[1]2025年已发货'!H:H</f>
        <v>吴志强</v>
      </c>
      <c r="I722" s="2">
        <f>'[1]2025年已发货'!I:I</f>
        <v>18820030907</v>
      </c>
      <c r="J722" s="2" t="str">
        <f>_xlfn._xlws.FILTER(辅助信息!D:D,辅助信息!G:G=G722)</f>
        <v>五冶达州国道542项目</v>
      </c>
    </row>
    <row r="723" hidden="1" spans="1:10">
      <c r="A723" s="2" t="str">
        <f>'[1]2025年已发货'!A:A</f>
        <v>达钢</v>
      </c>
      <c r="B723" s="2" t="str">
        <f>'[1]2025年已发货'!B:B</f>
        <v>螺纹钢</v>
      </c>
      <c r="C723" s="2" t="str">
        <f>'[1]2025年已发货'!C:C</f>
        <v>HRB400E Φ16 9m</v>
      </c>
      <c r="D723" s="2" t="str">
        <f>'[1]2025年已发货'!D:D</f>
        <v>吨</v>
      </c>
      <c r="E723" s="2">
        <f>'[1]2025年已发货'!E:E</f>
        <v>6</v>
      </c>
      <c r="F723" s="4">
        <f>'[1]2025年已发货'!F:F</f>
        <v>45710</v>
      </c>
      <c r="G723" s="2" t="str">
        <f>'[1]2025年已发货'!G:G</f>
        <v>（五冶达州国道542项目-桥梁4标）四川省达州市达川区大堰镇双井村</v>
      </c>
      <c r="H723" s="2" t="str">
        <f>'[1]2025年已发货'!H:H</f>
        <v>吴志强</v>
      </c>
      <c r="I723" s="2">
        <f>'[1]2025年已发货'!I:I</f>
        <v>18820030907</v>
      </c>
      <c r="J723" s="2" t="str">
        <f>_xlfn._xlws.FILTER(辅助信息!D:D,辅助信息!G:G=G723)</f>
        <v>五冶达州国道542项目</v>
      </c>
    </row>
    <row r="724" hidden="1" spans="1:10">
      <c r="A724" s="2" t="str">
        <f>'[1]2025年已发货'!A:A</f>
        <v>达钢</v>
      </c>
      <c r="B724" s="2" t="str">
        <f>'[1]2025年已发货'!B:B</f>
        <v>螺纹钢</v>
      </c>
      <c r="C724" s="2" t="str">
        <f>'[1]2025年已发货'!C:C</f>
        <v>HRB400E Φ20 9m</v>
      </c>
      <c r="D724" s="2" t="str">
        <f>'[1]2025年已发货'!D:D</f>
        <v>吨</v>
      </c>
      <c r="E724" s="2">
        <f>'[1]2025年已发货'!E:E</f>
        <v>12</v>
      </c>
      <c r="F724" s="4">
        <f>'[1]2025年已发货'!F:F</f>
        <v>45710</v>
      </c>
      <c r="G724" s="2" t="str">
        <f>'[1]2025年已发货'!G:G</f>
        <v>（五冶达州国道542项目-桥梁4标）四川省达州市达川区大堰镇双井村</v>
      </c>
      <c r="H724" s="2" t="str">
        <f>'[1]2025年已发货'!H:H</f>
        <v>吴志强</v>
      </c>
      <c r="I724" s="2">
        <f>'[1]2025年已发货'!I:I</f>
        <v>18820030907</v>
      </c>
      <c r="J724" s="2" t="str">
        <f>_xlfn._xlws.FILTER(辅助信息!D:D,辅助信息!G:G=G724)</f>
        <v>五冶达州国道542项目</v>
      </c>
    </row>
    <row r="725" hidden="1" spans="1:10">
      <c r="A725" s="2" t="str">
        <f>'[1]2025年已发货'!A:A</f>
        <v>达钢</v>
      </c>
      <c r="B725" s="2" t="str">
        <f>'[1]2025年已发货'!B:B</f>
        <v>螺纹钢</v>
      </c>
      <c r="C725" s="2" t="str">
        <f>'[1]2025年已发货'!C:C</f>
        <v>HRB400E Φ22 9m</v>
      </c>
      <c r="D725" s="2" t="str">
        <f>'[1]2025年已发货'!D:D</f>
        <v>吨</v>
      </c>
      <c r="E725" s="2">
        <f>'[1]2025年已发货'!E:E</f>
        <v>12</v>
      </c>
      <c r="F725" s="4">
        <f>'[1]2025年已发货'!F:F</f>
        <v>45710</v>
      </c>
      <c r="G725" s="2" t="str">
        <f>'[1]2025年已发货'!G:G</f>
        <v>（五冶达州国道542项目-桥梁4标）四川省达州市达川区大堰镇双井村</v>
      </c>
      <c r="H725" s="2" t="str">
        <f>'[1]2025年已发货'!H:H</f>
        <v>吴志强</v>
      </c>
      <c r="I725" s="2">
        <f>'[1]2025年已发货'!I:I</f>
        <v>18820030907</v>
      </c>
      <c r="J725" s="2" t="str">
        <f>_xlfn._xlws.FILTER(辅助信息!D:D,辅助信息!G:G=G725)</f>
        <v>五冶达州国道542项目</v>
      </c>
    </row>
    <row r="726" hidden="1" spans="1:10">
      <c r="A726" s="2" t="str">
        <f>'[1]2025年已发货'!A:A</f>
        <v>达钢</v>
      </c>
      <c r="B726" s="2" t="str">
        <f>'[1]2025年已发货'!B:B</f>
        <v>螺纹钢</v>
      </c>
      <c r="C726" s="2" t="str">
        <f>'[1]2025年已发货'!C:C</f>
        <v>HRB400E Φ25 9m</v>
      </c>
      <c r="D726" s="2" t="str">
        <f>'[1]2025年已发货'!D:D</f>
        <v>吨</v>
      </c>
      <c r="E726" s="2">
        <f>'[1]2025年已发货'!E:E</f>
        <v>3</v>
      </c>
      <c r="F726" s="4">
        <f>'[1]2025年已发货'!F:F</f>
        <v>45710</v>
      </c>
      <c r="G726" s="2" t="str">
        <f>'[1]2025年已发货'!G:G</f>
        <v>（五冶达州国道542项目-桥梁4标）四川省达州市达川区大堰镇双井村</v>
      </c>
      <c r="H726" s="2" t="str">
        <f>'[1]2025年已发货'!H:H</f>
        <v>吴志强</v>
      </c>
      <c r="I726" s="2">
        <f>'[1]2025年已发货'!I:I</f>
        <v>18820030907</v>
      </c>
      <c r="J726" s="2" t="str">
        <f>_xlfn._xlws.FILTER(辅助信息!D:D,辅助信息!G:G=G726)</f>
        <v>五冶达州国道542项目</v>
      </c>
    </row>
    <row r="727" hidden="1" spans="1:10">
      <c r="A727" s="2" t="str">
        <f>'[1]2025年已发货'!A:A</f>
        <v>达钢</v>
      </c>
      <c r="B727" s="2" t="str">
        <f>'[1]2025年已发货'!B:B</f>
        <v>螺纹钢</v>
      </c>
      <c r="C727" s="2" t="str">
        <f>'[1]2025年已发货'!C:C</f>
        <v>HRB400E Φ12 9m</v>
      </c>
      <c r="D727" s="2" t="str">
        <f>'[1]2025年已发货'!D:D</f>
        <v>吨</v>
      </c>
      <c r="E727" s="2">
        <f>'[1]2025年已发货'!E:E</f>
        <v>21</v>
      </c>
      <c r="F727" s="4">
        <f>'[1]2025年已发货'!F:F</f>
        <v>45711</v>
      </c>
      <c r="G727" s="2" t="str">
        <f>'[1]2025年已发货'!G:G</f>
        <v>（五冶达州国道542项目-二工区路基五工段）四川省达州市达川区赵固镇黄家坡</v>
      </c>
      <c r="H727" s="2" t="str">
        <f>'[1]2025年已发货'!H:H</f>
        <v>潘远林</v>
      </c>
      <c r="I727" s="2">
        <f>'[1]2025年已发货'!I:I</f>
        <v>18281865966</v>
      </c>
      <c r="J727" s="2" t="str">
        <f>_xlfn._xlws.FILTER(辅助信息!D:D,辅助信息!G:G=G727)</f>
        <v>五冶达州国道542项目</v>
      </c>
    </row>
    <row r="728" hidden="1" spans="1:10">
      <c r="A728" s="2" t="str">
        <f>'[1]2025年已发货'!A:A</f>
        <v>达钢</v>
      </c>
      <c r="B728" s="2" t="str">
        <f>'[1]2025年已发货'!B:B</f>
        <v>螺纹钢</v>
      </c>
      <c r="C728" s="2" t="str">
        <f>'[1]2025年已发货'!C:C</f>
        <v>HRB400E Φ14 9m</v>
      </c>
      <c r="D728" s="2" t="str">
        <f>'[1]2025年已发货'!D:D</f>
        <v>吨</v>
      </c>
      <c r="E728" s="2">
        <f>'[1]2025年已发货'!E:E</f>
        <v>9</v>
      </c>
      <c r="F728" s="4">
        <f>'[1]2025年已发货'!F:F</f>
        <v>45711</v>
      </c>
      <c r="G728" s="2" t="str">
        <f>'[1]2025年已发货'!G:G</f>
        <v>（五冶达州国道542项目-二工区路基五工段）四川省达州市达川区赵固镇黄家坡</v>
      </c>
      <c r="H728" s="2" t="str">
        <f>'[1]2025年已发货'!H:H</f>
        <v>潘远林</v>
      </c>
      <c r="I728" s="2">
        <f>'[1]2025年已发货'!I:I</f>
        <v>18281865966</v>
      </c>
      <c r="J728" s="2" t="str">
        <f>_xlfn._xlws.FILTER(辅助信息!D:D,辅助信息!G:G=G728)</f>
        <v>五冶达州国道542项目</v>
      </c>
    </row>
    <row r="729" hidden="1" spans="1:10">
      <c r="A729" s="2" t="str">
        <f>'[1]2025年已发货'!A:A</f>
        <v>达钢</v>
      </c>
      <c r="B729" s="2" t="str">
        <f>'[1]2025年已发货'!B:B</f>
        <v>螺纹钢</v>
      </c>
      <c r="C729" s="2" t="str">
        <f>'[1]2025年已发货'!C:C</f>
        <v>HRB400E Φ16 9m</v>
      </c>
      <c r="D729" s="2" t="str">
        <f>'[1]2025年已发货'!D:D</f>
        <v>吨</v>
      </c>
      <c r="E729" s="2">
        <f>'[1]2025年已发货'!E:E</f>
        <v>48</v>
      </c>
      <c r="F729" s="4">
        <f>'[1]2025年已发货'!F:F</f>
        <v>45711</v>
      </c>
      <c r="G729" s="2" t="str">
        <f>'[1]2025年已发货'!G:G</f>
        <v>（五冶达州国道542项目-二工区路基五工段）四川省达州市达川区赵固镇黄家坡</v>
      </c>
      <c r="H729" s="2" t="str">
        <f>'[1]2025年已发货'!H:H</f>
        <v>潘远林</v>
      </c>
      <c r="I729" s="2">
        <f>'[1]2025年已发货'!I:I</f>
        <v>18281865966</v>
      </c>
      <c r="J729" s="2" t="str">
        <f>_xlfn._xlws.FILTER(辅助信息!D:D,辅助信息!G:G=G729)</f>
        <v>五冶达州国道542项目</v>
      </c>
    </row>
    <row r="730" hidden="1" spans="1:10">
      <c r="A730" s="2" t="str">
        <f>'[1]2025年已发货'!A:A</f>
        <v>达钢</v>
      </c>
      <c r="B730" s="2" t="str">
        <f>'[1]2025年已发货'!B:B</f>
        <v>螺纹钢</v>
      </c>
      <c r="C730" s="2" t="str">
        <f>'[1]2025年已发货'!C:C</f>
        <v>HRB400E Φ18 9m</v>
      </c>
      <c r="D730" s="2" t="str">
        <f>'[1]2025年已发货'!D:D</f>
        <v>吨</v>
      </c>
      <c r="E730" s="2">
        <f>'[1]2025年已发货'!E:E</f>
        <v>3</v>
      </c>
      <c r="F730" s="4">
        <f>'[1]2025年已发货'!F:F</f>
        <v>45711</v>
      </c>
      <c r="G730" s="2" t="str">
        <f>'[1]2025年已发货'!G:G</f>
        <v>（五冶达州国道542项目-二工区路基五工段）四川省达州市达川区赵固镇黄家坡</v>
      </c>
      <c r="H730" s="2" t="str">
        <f>'[1]2025年已发货'!H:H</f>
        <v>潘远林</v>
      </c>
      <c r="I730" s="2">
        <f>'[1]2025年已发货'!I:I</f>
        <v>18281865966</v>
      </c>
      <c r="J730" s="2" t="str">
        <f>_xlfn._xlws.FILTER(辅助信息!D:D,辅助信息!G:G=G730)</f>
        <v>五冶达州国道542项目</v>
      </c>
    </row>
    <row r="731" hidden="1" spans="1:10">
      <c r="A731" s="2" t="str">
        <f>'[1]2025年已发货'!A:A</f>
        <v>达钢</v>
      </c>
      <c r="B731" s="2" t="str">
        <f>'[1]2025年已发货'!B:B</f>
        <v>螺纹钢</v>
      </c>
      <c r="C731" s="2" t="str">
        <f>'[1]2025年已发货'!C:C</f>
        <v>HRB400E Φ14 9m</v>
      </c>
      <c r="D731" s="2" t="str">
        <f>'[1]2025年已发货'!D:D</f>
        <v>吨</v>
      </c>
      <c r="E731" s="2">
        <f>'[1]2025年已发货'!E:E</f>
        <v>15</v>
      </c>
      <c r="F731" s="4">
        <f>'[1]2025年已发货'!F:F</f>
        <v>45711</v>
      </c>
      <c r="G731" s="2" t="str">
        <f>'[1]2025年已发货'!G:G</f>
        <v>（五冶达州国道542项目-桥梁4标）四川省达州市达川区大堰镇双井村</v>
      </c>
      <c r="H731" s="2" t="str">
        <f>'[1]2025年已发货'!H:H</f>
        <v>吴志强</v>
      </c>
      <c r="I731" s="2">
        <f>'[1]2025年已发货'!I:I</f>
        <v>18820030907</v>
      </c>
      <c r="J731" s="2" t="str">
        <f>_xlfn._xlws.FILTER(辅助信息!D:D,辅助信息!G:G=G731)</f>
        <v>五冶达州国道542项目</v>
      </c>
    </row>
    <row r="732" hidden="1" spans="1:10">
      <c r="A732" s="2" t="str">
        <f>'[1]2025年已发货'!A:A</f>
        <v>达钢</v>
      </c>
      <c r="B732" s="2" t="str">
        <f>'[1]2025年已发货'!B:B</f>
        <v>螺纹钢</v>
      </c>
      <c r="C732" s="2" t="str">
        <f>'[1]2025年已发货'!C:C</f>
        <v>HRB400E Φ20 9m</v>
      </c>
      <c r="D732" s="2" t="str">
        <f>'[1]2025年已发货'!D:D</f>
        <v>吨</v>
      </c>
      <c r="E732" s="2">
        <f>'[1]2025年已发货'!E:E</f>
        <v>15</v>
      </c>
      <c r="F732" s="4">
        <f>'[1]2025年已发货'!F:F</f>
        <v>45711</v>
      </c>
      <c r="G732" s="2" t="str">
        <f>'[1]2025年已发货'!G:G</f>
        <v>（五冶达州国道542项目-桥梁4标）四川省达州市达川区大堰镇双井村</v>
      </c>
      <c r="H732" s="2" t="str">
        <f>'[1]2025年已发货'!H:H</f>
        <v>吴志强</v>
      </c>
      <c r="I732" s="2">
        <f>'[1]2025年已发货'!I:I</f>
        <v>18820030907</v>
      </c>
      <c r="J732" s="2" t="str">
        <f>_xlfn._xlws.FILTER(辅助信息!D:D,辅助信息!G:G=G732)</f>
        <v>五冶达州国道542项目</v>
      </c>
    </row>
    <row r="733" hidden="1" spans="1:10">
      <c r="A733" s="2" t="str">
        <f>'[1]2025年已发货'!A:A</f>
        <v>达钢</v>
      </c>
      <c r="B733" s="2" t="str">
        <f>'[1]2025年已发货'!B:B</f>
        <v>螺纹钢</v>
      </c>
      <c r="C733" s="2" t="str">
        <f>'[1]2025年已发货'!C:C</f>
        <v>HRB400E Φ22 9m</v>
      </c>
      <c r="D733" s="2" t="str">
        <f>'[1]2025年已发货'!D:D</f>
        <v>吨</v>
      </c>
      <c r="E733" s="2">
        <f>'[1]2025年已发货'!E:E</f>
        <v>15</v>
      </c>
      <c r="F733" s="4">
        <f>'[1]2025年已发货'!F:F</f>
        <v>45711</v>
      </c>
      <c r="G733" s="2" t="str">
        <f>'[1]2025年已发货'!G:G</f>
        <v>（五冶达州国道542项目-桥梁4标）四川省达州市达川区大堰镇双井村</v>
      </c>
      <c r="H733" s="2" t="str">
        <f>'[1]2025年已发货'!H:H</f>
        <v>吴志强</v>
      </c>
      <c r="I733" s="2">
        <f>'[1]2025年已发货'!I:I</f>
        <v>18820030907</v>
      </c>
      <c r="J733" s="2" t="str">
        <f>_xlfn._xlws.FILTER(辅助信息!D:D,辅助信息!G:G=G733)</f>
        <v>五冶达州国道542项目</v>
      </c>
    </row>
    <row r="734" hidden="1" spans="1:10">
      <c r="A734" s="2" t="str">
        <f>'[1]2025年已发货'!A:A</f>
        <v>达钢</v>
      </c>
      <c r="B734" s="2" t="str">
        <f>'[1]2025年已发货'!B:B</f>
        <v>螺纹钢</v>
      </c>
      <c r="C734" s="2" t="str">
        <f>'[1]2025年已发货'!C:C</f>
        <v>HRB400E Φ25 9m</v>
      </c>
      <c r="D734" s="2" t="str">
        <f>'[1]2025年已发货'!D:D</f>
        <v>吨</v>
      </c>
      <c r="E734" s="2">
        <f>'[1]2025年已发货'!E:E</f>
        <v>6</v>
      </c>
      <c r="F734" s="4">
        <f>'[1]2025年已发货'!F:F</f>
        <v>45711</v>
      </c>
      <c r="G734" s="2" t="str">
        <f>'[1]2025年已发货'!G:G</f>
        <v>（五冶达州国道542项目-桥梁4标）四川省达州市达川区大堰镇双井村</v>
      </c>
      <c r="H734" s="2" t="str">
        <f>'[1]2025年已发货'!H:H</f>
        <v>吴志强</v>
      </c>
      <c r="I734" s="2">
        <f>'[1]2025年已发货'!I:I</f>
        <v>18820030907</v>
      </c>
      <c r="J734" s="2" t="str">
        <f>_xlfn._xlws.FILTER(辅助信息!D:D,辅助信息!G:G=G734)</f>
        <v>五冶达州国道542项目</v>
      </c>
    </row>
    <row r="735" hidden="1" spans="1:10">
      <c r="A735" s="2" t="str">
        <f>'[1]2025年已发货'!A:A</f>
        <v>达钢</v>
      </c>
      <c r="B735" s="2" t="str">
        <f>'[1]2025年已发货'!B:B</f>
        <v>螺纹钢</v>
      </c>
      <c r="C735" s="2" t="str">
        <f>'[1]2025年已发货'!C:C</f>
        <v>HRB400E Φ28 9m</v>
      </c>
      <c r="D735" s="2" t="str">
        <f>'[1]2025年已发货'!D:D</f>
        <v>吨</v>
      </c>
      <c r="E735" s="2">
        <f>'[1]2025年已发货'!E:E</f>
        <v>39</v>
      </c>
      <c r="F735" s="4">
        <f>'[1]2025年已发货'!F:F</f>
        <v>45711</v>
      </c>
      <c r="G735" s="2" t="str">
        <f>'[1]2025年已发货'!G:G</f>
        <v>（五冶达州国道542项目-桥梁4标）四川省达州市达川区大堰镇双井村</v>
      </c>
      <c r="H735" s="2" t="str">
        <f>'[1]2025年已发货'!H:H</f>
        <v>吴志强</v>
      </c>
      <c r="I735" s="2">
        <f>'[1]2025年已发货'!I:I</f>
        <v>18820030907</v>
      </c>
      <c r="J735" s="2" t="str">
        <f>_xlfn._xlws.FILTER(辅助信息!D:D,辅助信息!G:G=G735)</f>
        <v>五冶达州国道542项目</v>
      </c>
    </row>
    <row r="736" hidden="1" spans="1:10">
      <c r="A736" s="2" t="str">
        <f>'[1]2025年已发货'!A:A</f>
        <v>达钢</v>
      </c>
      <c r="B736" s="2" t="str">
        <f>'[1]2025年已发货'!B:B</f>
        <v>螺纹钢</v>
      </c>
      <c r="C736" s="2" t="str">
        <f>'[1]2025年已发货'!C:C</f>
        <v>HRB400E Φ22 9m</v>
      </c>
      <c r="D736" s="2" t="str">
        <f>'[1]2025年已发货'!D:D</f>
        <v>吨</v>
      </c>
      <c r="E736" s="2">
        <f>'[1]2025年已发货'!E:E</f>
        <v>15</v>
      </c>
      <c r="F736" s="4">
        <f>'[1]2025年已发货'!F:F</f>
        <v>45711</v>
      </c>
      <c r="G736" s="2" t="str">
        <f>'[1]2025年已发货'!G:G</f>
        <v>（五冶达州国道542项目-一工区桥梁一工段）四川省达州市四川省达州市达川区石桥镇武寨村</v>
      </c>
      <c r="H736" s="2" t="str">
        <f>'[1]2025年已发货'!H:H</f>
        <v>杨勇</v>
      </c>
      <c r="I736" s="2">
        <f>'[1]2025年已发货'!I:I</f>
        <v>18398563998</v>
      </c>
      <c r="J736" s="2" t="str">
        <f>_xlfn._xlws.FILTER(辅助信息!D:D,辅助信息!G:G=G736)</f>
        <v>五冶达州国道542项目</v>
      </c>
    </row>
    <row r="737" hidden="1" spans="1:10">
      <c r="A737" s="2" t="str">
        <f>'[1]2025年已发货'!A:A</f>
        <v>达钢</v>
      </c>
      <c r="B737" s="2" t="str">
        <f>'[1]2025年已发货'!B:B</f>
        <v>螺纹钢</v>
      </c>
      <c r="C737" s="2" t="str">
        <f>'[1]2025年已发货'!C:C</f>
        <v>HRB400E Φ25 9m</v>
      </c>
      <c r="D737" s="2" t="str">
        <f>'[1]2025年已发货'!D:D</f>
        <v>吨</v>
      </c>
      <c r="E737" s="2">
        <f>'[1]2025年已发货'!E:E</f>
        <v>15</v>
      </c>
      <c r="F737" s="4">
        <f>'[1]2025年已发货'!F:F</f>
        <v>45711</v>
      </c>
      <c r="G737" s="2" t="str">
        <f>'[1]2025年已发货'!G:G</f>
        <v>（五冶达州国道542项目-一工区桥梁一工段）四川省达州市四川省达州市达川区石桥镇武寨村</v>
      </c>
      <c r="H737" s="2" t="str">
        <f>'[1]2025年已发货'!H:H</f>
        <v>杨勇</v>
      </c>
      <c r="I737" s="2">
        <f>'[1]2025年已发货'!I:I</f>
        <v>18398563998</v>
      </c>
      <c r="J737" s="2" t="str">
        <f>_xlfn._xlws.FILTER(辅助信息!D:D,辅助信息!G:G=G737)</f>
        <v>五冶达州国道542项目</v>
      </c>
    </row>
    <row r="738" hidden="1" spans="1:10">
      <c r="A738" s="2" t="str">
        <f>'[1]2025年已发货'!A:A</f>
        <v>达钢</v>
      </c>
      <c r="B738" s="2" t="str">
        <f>'[1]2025年已发货'!B:B</f>
        <v>螺纹钢</v>
      </c>
      <c r="C738" s="2" t="str">
        <f>'[1]2025年已发货'!C:C</f>
        <v>HRB400E Φ28 9m</v>
      </c>
      <c r="D738" s="2" t="str">
        <f>'[1]2025年已发货'!D:D</f>
        <v>吨</v>
      </c>
      <c r="E738" s="2">
        <f>'[1]2025年已发货'!E:E</f>
        <v>15</v>
      </c>
      <c r="F738" s="4">
        <f>'[1]2025年已发货'!F:F</f>
        <v>45711</v>
      </c>
      <c r="G738" s="2" t="str">
        <f>'[1]2025年已发货'!G:G</f>
        <v>（五冶达州国道542项目-一工区桥梁一工段）四川省达州市四川省达州市达川区石桥镇武寨村</v>
      </c>
      <c r="H738" s="2" t="str">
        <f>'[1]2025年已发货'!H:H</f>
        <v>杨勇</v>
      </c>
      <c r="I738" s="2">
        <f>'[1]2025年已发货'!I:I</f>
        <v>18398563998</v>
      </c>
      <c r="J738" s="2" t="str">
        <f>_xlfn._xlws.FILTER(辅助信息!D:D,辅助信息!G:G=G738)</f>
        <v>五冶达州国道542项目</v>
      </c>
    </row>
    <row r="739" hidden="1" spans="1:10">
      <c r="A739" s="2" t="str">
        <f>'[1]2025年已发货'!A:A</f>
        <v>德胜</v>
      </c>
      <c r="B739" s="2" t="str">
        <f>'[1]2025年已发货'!B:B</f>
        <v>螺纹钢</v>
      </c>
      <c r="C739" s="2" t="str">
        <f>'[1]2025年已发货'!C:C</f>
        <v>HRB500E Φ25×9米</v>
      </c>
      <c r="D739" s="2" t="str">
        <f>'[1]2025年已发货'!D:D</f>
        <v>吨</v>
      </c>
      <c r="E739" s="2">
        <f>'[1]2025年已发货'!E:E</f>
        <v>18</v>
      </c>
      <c r="F739" s="4">
        <f>'[1]2025年已发货'!F:F</f>
        <v>45711</v>
      </c>
      <c r="G739" s="2" t="str">
        <f>'[1]2025年已发货'!G:G</f>
        <v>（自永2标九局西南分公司钢筋棚）四川省自贡市骑龙镇大湾村</v>
      </c>
      <c r="H739" s="2" t="str">
        <f>'[1]2025年已发货'!H:H</f>
        <v>李智罡</v>
      </c>
      <c r="I739" s="2">
        <f>'[1]2025年已发货'!I:I</f>
        <v>15210015693</v>
      </c>
      <c r="J739" s="2" vm="1" t="e">
        <f>_xlfn._xlws.FILTER(辅助信息!D:D,辅助信息!G:G=G739)</f>
        <v>#VALUE!</v>
      </c>
    </row>
    <row r="740" hidden="1" spans="1:10">
      <c r="A740" s="2" t="str">
        <f>'[1]2025年已发货'!A:A</f>
        <v>德胜</v>
      </c>
      <c r="B740" s="2" t="str">
        <f>'[1]2025年已发货'!B:B</f>
        <v>螺纹钢</v>
      </c>
      <c r="C740" s="2" t="str">
        <f>'[1]2025年已发货'!C:C</f>
        <v>HRB500E Φ22×9米</v>
      </c>
      <c r="D740" s="2" t="str">
        <f>'[1]2025年已发货'!D:D</f>
        <v>吨</v>
      </c>
      <c r="E740" s="2">
        <f>'[1]2025年已发货'!E:E</f>
        <v>70</v>
      </c>
      <c r="F740" s="4">
        <f>'[1]2025年已发货'!F:F</f>
        <v>45711</v>
      </c>
      <c r="G740" s="2" t="str">
        <f>'[1]2025年已发货'!G:G</f>
        <v>（自永2标九局西南分公司钢筋棚）四川省自贡市骑龙镇大湾村</v>
      </c>
      <c r="H740" s="2" t="str">
        <f>'[1]2025年已发货'!H:H</f>
        <v>李智罡</v>
      </c>
      <c r="I740" s="2">
        <f>'[1]2025年已发货'!I:I</f>
        <v>15210015693</v>
      </c>
      <c r="J740" s="2" vm="1" t="e">
        <f>_xlfn._xlws.FILTER(辅助信息!D:D,辅助信息!G:G=G740)</f>
        <v>#VALUE!</v>
      </c>
    </row>
    <row r="741" hidden="1" spans="1:10">
      <c r="A741" s="2" t="str">
        <f>'[1]2025年已发货'!A:A</f>
        <v>德胜</v>
      </c>
      <c r="B741" s="2" t="str">
        <f>'[1]2025年已发货'!B:B</f>
        <v>螺纹钢</v>
      </c>
      <c r="C741" s="2" t="str">
        <f>'[1]2025年已发货'!C:C</f>
        <v>HRB400E Φ22×9米</v>
      </c>
      <c r="D741" s="2" t="str">
        <f>'[1]2025年已发货'!D:D</f>
        <v>吨</v>
      </c>
      <c r="E741" s="2">
        <f>'[1]2025年已发货'!E:E</f>
        <v>18</v>
      </c>
      <c r="F741" s="4">
        <f>'[1]2025年已发货'!F:F</f>
        <v>45711</v>
      </c>
      <c r="G741" s="2" t="str">
        <f>'[1]2025年已发货'!G:G</f>
        <v>（自永2标九局西南分公司钢筋棚）四川省自贡市骑龙镇大湾村</v>
      </c>
      <c r="H741" s="2" t="str">
        <f>'[1]2025年已发货'!H:H</f>
        <v>李智罡</v>
      </c>
      <c r="I741" s="2">
        <f>'[1]2025年已发货'!I:I</f>
        <v>15210015693</v>
      </c>
      <c r="J741" s="2" vm="1" t="e">
        <f>_xlfn._xlws.FILTER(辅助信息!D:D,辅助信息!G:G=G741)</f>
        <v>#VALUE!</v>
      </c>
    </row>
    <row r="742" hidden="1" spans="1:10">
      <c r="A742" s="2" t="str">
        <f>'[1]2025年已发货'!A:A</f>
        <v>成实</v>
      </c>
      <c r="B742" s="2" t="str">
        <f>'[1]2025年已发货'!B:B</f>
        <v>螺纹钢 </v>
      </c>
      <c r="C742" s="2" t="str">
        <f>'[1]2025年已发货'!C:C</f>
        <v>HRB500E Φ28×12米</v>
      </c>
      <c r="D742" s="2" t="str">
        <f>'[1]2025年已发货'!D:D</f>
        <v>吨</v>
      </c>
      <c r="E742" s="2">
        <f>'[1]2025年已发货'!E:E</f>
        <v>35</v>
      </c>
      <c r="F742" s="4">
        <f>'[1]2025年已发货'!F:F</f>
        <v>45712</v>
      </c>
      <c r="G742" s="2" t="str">
        <f>'[1]2025年已发货'!G:G</f>
        <v>（自永高速-自永3标六局交通分公司）四川省内江市隆昌市圣灯镇自永项目3标隆昌市圣灯镇中心学校</v>
      </c>
      <c r="H742" s="2" t="str">
        <f>'[1]2025年已发货'!H:H</f>
        <v>单贺明</v>
      </c>
      <c r="I742" s="2">
        <f>'[1]2025年已发货'!I:I</f>
        <v>18513327609</v>
      </c>
      <c r="J742" s="2" vm="1" t="e">
        <f>_xlfn._xlws.FILTER(辅助信息!D:D,辅助信息!G:G=G742)</f>
        <v>#VALUE!</v>
      </c>
    </row>
    <row r="743" hidden="1" spans="1:10">
      <c r="A743" s="2" t="str">
        <f>'[1]2025年已发货'!A:A</f>
        <v>成实</v>
      </c>
      <c r="B743" s="2" t="str">
        <f>'[1]2025年已发货'!B:B</f>
        <v>盘螺</v>
      </c>
      <c r="C743" s="2" t="str">
        <f>'[1]2025年已发货'!C:C</f>
        <v>HRB400E Φ10</v>
      </c>
      <c r="D743" s="2" t="str">
        <f>'[1]2025年已发货'!D:D</f>
        <v>吨</v>
      </c>
      <c r="E743" s="2">
        <f>'[1]2025年已发货'!E:E</f>
        <v>16</v>
      </c>
      <c r="F743" s="4">
        <f>'[1]2025年已发货'!F:F</f>
        <v>45712</v>
      </c>
      <c r="G743" s="2" t="str">
        <f>'[1]2025年已发货'!G:G</f>
        <v>（中铁二局-成渝扩容4标）四川省成都市简阳市杨家镇桐子湾村二局钢筋场</v>
      </c>
      <c r="H743" s="2" t="str">
        <f>'[1]2025年已发货'!H:H</f>
        <v>陈钢</v>
      </c>
      <c r="I743" s="2">
        <f>'[1]2025年已发货'!I:I</f>
        <v>13018165813</v>
      </c>
      <c r="J743" s="2" vm="1" t="e">
        <f>_xlfn._xlws.FILTER(辅助信息!D:D,辅助信息!G:G=G743)</f>
        <v>#VALUE!</v>
      </c>
    </row>
    <row r="744" hidden="1" spans="1:10">
      <c r="A744" s="2" t="str">
        <f>'[1]2025年已发货'!A:A</f>
        <v>成实</v>
      </c>
      <c r="B744" s="2" t="str">
        <f>'[1]2025年已发货'!B:B</f>
        <v>盘螺</v>
      </c>
      <c r="C744" s="2" t="str">
        <f>'[1]2025年已发货'!C:C</f>
        <v>HRB400E Φ12</v>
      </c>
      <c r="D744" s="2" t="str">
        <f>'[1]2025年已发货'!D:D</f>
        <v>吨</v>
      </c>
      <c r="E744" s="2">
        <f>'[1]2025年已发货'!E:E</f>
        <v>18</v>
      </c>
      <c r="F744" s="4">
        <f>'[1]2025年已发货'!F:F</f>
        <v>45712</v>
      </c>
      <c r="G744" s="2" t="str">
        <f>'[1]2025年已发货'!G:G</f>
        <v>（中铁二局-成渝扩容4标）四川省成都市简阳市杨家镇桐子湾村二局钢筋场</v>
      </c>
      <c r="H744" s="2" t="str">
        <f>'[1]2025年已发货'!H:H</f>
        <v>陈钢</v>
      </c>
      <c r="I744" s="2">
        <f>'[1]2025年已发货'!I:I</f>
        <v>13018165813</v>
      </c>
      <c r="J744" s="2" vm="1" t="e">
        <f>_xlfn._xlws.FILTER(辅助信息!D:D,辅助信息!G:G=G744)</f>
        <v>#VALUE!</v>
      </c>
    </row>
    <row r="745" hidden="1" spans="1:10">
      <c r="A745" s="2" t="str">
        <f>'[1]2025年已发货'!A:A</f>
        <v>德胜</v>
      </c>
      <c r="B745" s="2" t="str">
        <f>'[1]2025年已发货'!B:B</f>
        <v>螺纹钢</v>
      </c>
      <c r="C745" s="2" t="str">
        <f>'[1]2025年已发货'!C:C</f>
        <v>HRB400E Φ25 9m</v>
      </c>
      <c r="D745" s="2" t="str">
        <f>'[1]2025年已发货'!D:D</f>
        <v>吨</v>
      </c>
      <c r="E745" s="2">
        <f>'[1]2025年已发货'!E:E</f>
        <v>70</v>
      </c>
      <c r="F745" s="4">
        <f>'[1]2025年已发货'!F:F</f>
        <v>45712</v>
      </c>
      <c r="G745" s="2" t="str">
        <f>'[1]2025年已发货'!G:G</f>
        <v>（中铁三局成渝扩容ZCB3-1项目部）内江市胜利收费站红绿灯500米</v>
      </c>
      <c r="H745" s="2" t="str">
        <f>'[1]2025年已发货'!H:H</f>
        <v>王岩</v>
      </c>
      <c r="I745" s="2">
        <f>'[1]2025年已发货'!I:I</f>
        <v>17634813323</v>
      </c>
      <c r="J745" s="2" vm="1" t="e">
        <f>_xlfn._xlws.FILTER(辅助信息!D:D,辅助信息!G:G=G745)</f>
        <v>#VALUE!</v>
      </c>
    </row>
    <row r="746" hidden="1" spans="1:10">
      <c r="A746" s="2" t="str">
        <f>'[1]2025年已发货'!A:A</f>
        <v>达钢</v>
      </c>
      <c r="B746" s="2" t="str">
        <f>'[1]2025年已发货'!B:B</f>
        <v>螺纹钢</v>
      </c>
      <c r="C746" s="2" t="str">
        <f>'[1]2025年已发货'!C:C</f>
        <v>HRB400E Φ20 9m</v>
      </c>
      <c r="D746" s="2" t="str">
        <f>'[1]2025年已发货'!D:D</f>
        <v>吨</v>
      </c>
      <c r="E746" s="2">
        <f>'[1]2025年已发货'!E:E</f>
        <v>30</v>
      </c>
      <c r="F746" s="4">
        <f>'[1]2025年已发货'!F:F</f>
        <v>45712</v>
      </c>
      <c r="G746" s="2" t="str">
        <f>'[1]2025年已发货'!G:G</f>
        <v>（十九冶-江龙高速三分部）重庆市云阳县蔈草镇歧阳村开云高速*朗2</v>
      </c>
      <c r="H746" s="2" t="str">
        <f>'[1]2025年已发货'!H:H</f>
        <v>徐宇</v>
      </c>
      <c r="I746" s="2">
        <f>'[1]2025年已发货'!I:I</f>
        <v>19822311919</v>
      </c>
      <c r="J746" s="2" vm="1" t="e">
        <f>_xlfn._xlws.FILTER(辅助信息!D:D,辅助信息!G:G=G746)</f>
        <v>#VALUE!</v>
      </c>
    </row>
    <row r="747" hidden="1" spans="1:10">
      <c r="A747" s="2" t="str">
        <f>'[1]2025年已发货'!A:A</f>
        <v>达钢</v>
      </c>
      <c r="B747" s="2" t="str">
        <f>'[1]2025年已发货'!B:B</f>
        <v>螺纹钢</v>
      </c>
      <c r="C747" s="2" t="str">
        <f>'[1]2025年已发货'!C:C</f>
        <v>HRB400E Φ28 9m</v>
      </c>
      <c r="D747" s="2" t="str">
        <f>'[1]2025年已发货'!D:D</f>
        <v>吨</v>
      </c>
      <c r="E747" s="2">
        <f>'[1]2025年已发货'!E:E</f>
        <v>6</v>
      </c>
      <c r="F747" s="4">
        <f>'[1]2025年已发货'!F:F</f>
        <v>45712</v>
      </c>
      <c r="G747" s="2" t="str">
        <f>'[1]2025年已发货'!G:G</f>
        <v>（十九冶-江龙高速三分部）重庆市云阳县蔈草镇歧阳村开云高速*朗2</v>
      </c>
      <c r="H747" s="2" t="str">
        <f>'[1]2025年已发货'!H:H</f>
        <v>徐宇</v>
      </c>
      <c r="I747" s="2">
        <f>'[1]2025年已发货'!I:I</f>
        <v>19822311919</v>
      </c>
      <c r="J747" s="2" vm="1" t="e">
        <f>_xlfn._xlws.FILTER(辅助信息!D:D,辅助信息!G:G=G747)</f>
        <v>#VALUE!</v>
      </c>
    </row>
    <row r="748" hidden="1" spans="1:10">
      <c r="A748" s="2" t="str">
        <f>'[1]2025年已发货'!A:A</f>
        <v>达钢</v>
      </c>
      <c r="B748" s="2" t="str">
        <f>'[1]2025年已发货'!B:B</f>
        <v>螺纹钢</v>
      </c>
      <c r="C748" s="2" t="str">
        <f>'[1]2025年已发货'!C:C</f>
        <v>HRB400E Φ16 9m</v>
      </c>
      <c r="D748" s="2" t="str">
        <f>'[1]2025年已发货'!D:D</f>
        <v>吨</v>
      </c>
      <c r="E748" s="2">
        <f>'[1]2025年已发货'!E:E</f>
        <v>35</v>
      </c>
      <c r="F748" s="4">
        <f>'[1]2025年已发货'!F:F</f>
        <v>45712</v>
      </c>
      <c r="G748" s="2" t="str">
        <f>'[1]2025年已发货'!G:G</f>
        <v>（十九冶-江龙高速三分部）重庆市云阳县蔈草镇歧阳村开云高速*朗2</v>
      </c>
      <c r="H748" s="2" t="str">
        <f>'[1]2025年已发货'!H:H</f>
        <v>徐宇</v>
      </c>
      <c r="I748" s="2">
        <f>'[1]2025年已发货'!I:I</f>
        <v>19822311919</v>
      </c>
      <c r="J748" s="2" vm="1" t="e">
        <f>_xlfn._xlws.FILTER(辅助信息!D:D,辅助信息!G:G=G748)</f>
        <v>#VALUE!</v>
      </c>
    </row>
    <row r="749" hidden="1" spans="1:10">
      <c r="A749" s="2" t="str">
        <f>'[1]2025年已发货'!A:A</f>
        <v>达钢</v>
      </c>
      <c r="B749" s="2" t="str">
        <f>'[1]2025年已发货'!B:B</f>
        <v>螺纹钢</v>
      </c>
      <c r="C749" s="2" t="str">
        <f>'[1]2025年已发货'!C:C</f>
        <v>HRB400E Φ20 9m</v>
      </c>
      <c r="D749" s="2" t="str">
        <f>'[1]2025年已发货'!D:D</f>
        <v>吨</v>
      </c>
      <c r="E749" s="2">
        <f>'[1]2025年已发货'!E:E</f>
        <v>35</v>
      </c>
      <c r="F749" s="4">
        <f>'[1]2025年已发货'!F:F</f>
        <v>45712</v>
      </c>
      <c r="G749" s="2" t="str">
        <f>'[1]2025年已发货'!G:G</f>
        <v>（十九冶-江龙高速三分部）重庆市云阳县蔈草镇歧阳村开云高速*朗2</v>
      </c>
      <c r="H749" s="2" t="str">
        <f>'[1]2025年已发货'!H:H</f>
        <v>徐宇</v>
      </c>
      <c r="I749" s="2">
        <f>'[1]2025年已发货'!I:I</f>
        <v>19822311919</v>
      </c>
      <c r="J749" s="2" vm="1" t="e">
        <f>_xlfn._xlws.FILTER(辅助信息!D:D,辅助信息!G:G=G749)</f>
        <v>#VALUE!</v>
      </c>
    </row>
    <row r="750" hidden="1" spans="1:10">
      <c r="A750" s="2" t="str">
        <f>'[1]2025年已发货'!A:A</f>
        <v>达钢</v>
      </c>
      <c r="B750" s="2" t="str">
        <f>'[1]2025年已发货'!B:B</f>
        <v>盘螺</v>
      </c>
      <c r="C750" s="2" t="str">
        <f>'[1]2025年已发货'!C:C</f>
        <v>HRB400E Φ10</v>
      </c>
      <c r="D750" s="2" t="str">
        <f>'[1]2025年已发货'!D:D</f>
        <v>吨</v>
      </c>
      <c r="E750" s="2">
        <f>'[1]2025年已发货'!E:E</f>
        <v>17.5</v>
      </c>
      <c r="F750" s="4">
        <f>'[1]2025年已发货'!F:F</f>
        <v>45712</v>
      </c>
      <c r="G750" s="2" t="str">
        <f>'[1]2025年已发货'!G:G</f>
        <v>（十九冶-江龙高速三分部）重庆市云阳县蔈草镇三坵田*小尖山梁场</v>
      </c>
      <c r="H750" s="2" t="str">
        <f>'[1]2025年已发货'!H:H</f>
        <v>徐宇</v>
      </c>
      <c r="I750" s="2">
        <f>'[1]2025年已发货'!I:I</f>
        <v>19822311919</v>
      </c>
      <c r="J750" s="2" vm="1" t="e">
        <f>_xlfn._xlws.FILTER(辅助信息!D:D,辅助信息!G:G=G750)</f>
        <v>#VALUE!</v>
      </c>
    </row>
    <row r="751" hidden="1" spans="1:10">
      <c r="A751" s="2" t="str">
        <f>'[1]2025年已发货'!A:A</f>
        <v>达钢</v>
      </c>
      <c r="B751" s="2" t="str">
        <f>'[1]2025年已发货'!B:B</f>
        <v>螺纹钢</v>
      </c>
      <c r="C751" s="2" t="str">
        <f>'[1]2025年已发货'!C:C</f>
        <v>HRB400E Φ28 9m</v>
      </c>
      <c r="D751" s="2" t="str">
        <f>'[1]2025年已发货'!D:D</f>
        <v>吨</v>
      </c>
      <c r="E751" s="2">
        <f>'[1]2025年已发货'!E:E</f>
        <v>18</v>
      </c>
      <c r="F751" s="4">
        <f>'[1]2025年已发货'!F:F</f>
        <v>45712</v>
      </c>
      <c r="G751" s="2" t="str">
        <f>'[1]2025年已发货'!G:G</f>
        <v>（十九冶-江龙高速三分部）重庆市云阳县蔈草镇三坵田*小尖山梁场</v>
      </c>
      <c r="H751" s="2" t="str">
        <f>'[1]2025年已发货'!H:H</f>
        <v>徐宇</v>
      </c>
      <c r="I751" s="2">
        <f>'[1]2025年已发货'!I:I</f>
        <v>19822311919</v>
      </c>
      <c r="J751" s="2" vm="1" t="e">
        <f>_xlfn._xlws.FILTER(辅助信息!D:D,辅助信息!G:G=G751)</f>
        <v>#VALUE!</v>
      </c>
    </row>
    <row r="752" hidden="1" spans="1:10">
      <c r="A752" s="2" t="str">
        <f>'[1]2025年已发货'!A:A</f>
        <v>达钢</v>
      </c>
      <c r="B752" s="2" t="str">
        <f>'[1]2025年已发货'!B:B</f>
        <v>螺纹钢</v>
      </c>
      <c r="C752" s="2" t="str">
        <f>'[1]2025年已发货'!C:C</f>
        <v>HRB400E Φ12 9m</v>
      </c>
      <c r="D752" s="2" t="str">
        <f>'[1]2025年已发货'!D:D</f>
        <v>吨</v>
      </c>
      <c r="E752" s="2">
        <f>'[1]2025年已发货'!E:E</f>
        <v>30</v>
      </c>
      <c r="F752" s="4">
        <f>'[1]2025年已发货'!F:F</f>
        <v>45712</v>
      </c>
      <c r="G752" s="2" t="str">
        <f>'[1]2025年已发货'!G:G</f>
        <v>（十九冶-江龙高速三分部）重庆市云阳县蔈草镇三坵田*小尖山梁场</v>
      </c>
      <c r="H752" s="2" t="str">
        <f>'[1]2025年已发货'!H:H</f>
        <v>徐宇</v>
      </c>
      <c r="I752" s="2">
        <f>'[1]2025年已发货'!I:I</f>
        <v>19822311919</v>
      </c>
      <c r="J752" s="2" vm="1" t="e">
        <f>_xlfn._xlws.FILTER(辅助信息!D:D,辅助信息!G:G=G752)</f>
        <v>#VALUE!</v>
      </c>
    </row>
    <row r="753" hidden="1" spans="1:10">
      <c r="A753" s="2" t="str">
        <f>'[1]2025年已发货'!A:A</f>
        <v>达钢</v>
      </c>
      <c r="B753" s="2" t="str">
        <f>'[1]2025年已发货'!B:B</f>
        <v>螺纹钢</v>
      </c>
      <c r="C753" s="2" t="str">
        <f>'[1]2025年已发货'!C:C</f>
        <v>HRB400E Φ25 9m</v>
      </c>
      <c r="D753" s="2" t="str">
        <f>'[1]2025年已发货'!D:D</f>
        <v>吨</v>
      </c>
      <c r="E753" s="2">
        <f>'[1]2025年已发货'!E:E</f>
        <v>6</v>
      </c>
      <c r="F753" s="4">
        <f>'[1]2025年已发货'!F:F</f>
        <v>45712</v>
      </c>
      <c r="G753" s="2" t="str">
        <f>'[1]2025年已发货'!G:G</f>
        <v>（十九冶-江龙高速三分部）重庆市云阳县蔈草镇三坵田*小尖山梁场</v>
      </c>
      <c r="H753" s="2" t="str">
        <f>'[1]2025年已发货'!H:H</f>
        <v>徐宇</v>
      </c>
      <c r="I753" s="2">
        <f>'[1]2025年已发货'!I:I</f>
        <v>19822311919</v>
      </c>
      <c r="J753" s="2" vm="1" t="e">
        <f>_xlfn._xlws.FILTER(辅助信息!D:D,辅助信息!G:G=G753)</f>
        <v>#VALUE!</v>
      </c>
    </row>
    <row r="754" hidden="1" spans="1:10">
      <c r="A754" s="2" t="str">
        <f>'[1]2025年已发货'!A:A</f>
        <v>达钢</v>
      </c>
      <c r="B754" s="2" t="str">
        <f>'[1]2025年已发货'!B:B</f>
        <v>高线</v>
      </c>
      <c r="C754" s="2" t="str">
        <f>'[1]2025年已发货'!C:C</f>
        <v>HPB300Φ8</v>
      </c>
      <c r="D754" s="2" t="str">
        <f>'[1]2025年已发货'!D:D</f>
        <v>吨</v>
      </c>
      <c r="E754" s="2">
        <f>'[1]2025年已发货'!E:E</f>
        <v>17.5</v>
      </c>
      <c r="F754" s="4">
        <f>'[1]2025年已发货'!F:F</f>
        <v>45712</v>
      </c>
      <c r="G754" s="2" t="str">
        <f>'[1]2025年已发货'!G:G</f>
        <v>（十九冶-江龙高速三分部）重庆市云阳县龙角镇*皮家营隧道</v>
      </c>
      <c r="H754" s="2" t="str">
        <f>'[1]2025年已发货'!H:H</f>
        <v>徐宇</v>
      </c>
      <c r="I754" s="2">
        <f>'[1]2025年已发货'!I:I</f>
        <v>19822311919</v>
      </c>
      <c r="J754" s="2" vm="1" t="e">
        <f>_xlfn._xlws.FILTER(辅助信息!D:D,辅助信息!G:G=G754)</f>
        <v>#VALUE!</v>
      </c>
    </row>
    <row r="755" hidden="1" spans="1:10">
      <c r="A755" s="2" t="str">
        <f>'[1]2025年已发货'!A:A</f>
        <v>达钢</v>
      </c>
      <c r="B755" s="2" t="str">
        <f>'[1]2025年已发货'!B:B</f>
        <v>高线</v>
      </c>
      <c r="C755" s="2" t="str">
        <f>'[1]2025年已发货'!C:C</f>
        <v>HPB300Φ10</v>
      </c>
      <c r="D755" s="2" t="str">
        <f>'[1]2025年已发货'!D:D</f>
        <v>吨</v>
      </c>
      <c r="E755" s="2">
        <f>'[1]2025年已发货'!E:E</f>
        <v>15</v>
      </c>
      <c r="F755" s="4">
        <f>'[1]2025年已发货'!F:F</f>
        <v>45712</v>
      </c>
      <c r="G755" s="2" t="str">
        <f>'[1]2025年已发货'!G:G</f>
        <v>（十九冶-江龙高速三分部）重庆市云阳县龙角镇*皮家营隧道</v>
      </c>
      <c r="H755" s="2" t="str">
        <f>'[1]2025年已发货'!H:H</f>
        <v>徐宇</v>
      </c>
      <c r="I755" s="2">
        <f>'[1]2025年已发货'!I:I</f>
        <v>19822311919</v>
      </c>
      <c r="J755" s="2" vm="1" t="e">
        <f>_xlfn._xlws.FILTER(辅助信息!D:D,辅助信息!G:G=G755)</f>
        <v>#VALUE!</v>
      </c>
    </row>
    <row r="756" hidden="1" spans="1:10">
      <c r="A756" s="2" t="str">
        <f>'[1]2025年已发货'!A:A</f>
        <v>达钢</v>
      </c>
      <c r="B756" s="2" t="str">
        <f>'[1]2025年已发货'!B:B</f>
        <v>螺纹钢</v>
      </c>
      <c r="C756" s="2" t="str">
        <f>'[1]2025年已发货'!C:C</f>
        <v>HRB400E Φ14 9m</v>
      </c>
      <c r="D756" s="2" t="str">
        <f>'[1]2025年已发货'!D:D</f>
        <v>吨</v>
      </c>
      <c r="E756" s="2">
        <f>'[1]2025年已发货'!E:E</f>
        <v>5</v>
      </c>
      <c r="F756" s="4">
        <f>'[1]2025年已发货'!F:F</f>
        <v>45712</v>
      </c>
      <c r="G756" s="2" t="str">
        <f>'[1]2025年已发货'!G:G</f>
        <v>（十九冶-江龙高速三分部）重庆市云阳县龙角镇*皮家营隧道</v>
      </c>
      <c r="H756" s="2" t="str">
        <f>'[1]2025年已发货'!H:H</f>
        <v>徐宇</v>
      </c>
      <c r="I756" s="2">
        <f>'[1]2025年已发货'!I:I</f>
        <v>19822311919</v>
      </c>
      <c r="J756" s="2" vm="1" t="e">
        <f>_xlfn._xlws.FILTER(辅助信息!D:D,辅助信息!G:G=G756)</f>
        <v>#VALUE!</v>
      </c>
    </row>
    <row r="757" hidden="1" spans="1:10">
      <c r="A757" s="2" t="str">
        <f>'[1]2025年已发货'!A:A</f>
        <v>达钢</v>
      </c>
      <c r="B757" s="2" t="str">
        <f>'[1]2025年已发货'!B:B</f>
        <v>螺纹钢</v>
      </c>
      <c r="C757" s="2" t="str">
        <f>'[1]2025年已发货'!C:C</f>
        <v>HRB400E Φ16 9m</v>
      </c>
      <c r="D757" s="2" t="str">
        <f>'[1]2025年已发货'!D:D</f>
        <v>吨</v>
      </c>
      <c r="E757" s="2">
        <f>'[1]2025年已发货'!E:E</f>
        <v>12</v>
      </c>
      <c r="F757" s="4">
        <f>'[1]2025年已发货'!F:F</f>
        <v>45712</v>
      </c>
      <c r="G757" s="2" t="str">
        <f>'[1]2025年已发货'!G:G</f>
        <v>（十九冶-江龙高速三分部）重庆市云阳县龙角镇*皮家营隧道</v>
      </c>
      <c r="H757" s="2" t="str">
        <f>'[1]2025年已发货'!H:H</f>
        <v>徐宇</v>
      </c>
      <c r="I757" s="2">
        <f>'[1]2025年已发货'!I:I</f>
        <v>19822311919</v>
      </c>
      <c r="J757" s="2" vm="1" t="e">
        <f>_xlfn._xlws.FILTER(辅助信息!D:D,辅助信息!G:G=G757)</f>
        <v>#VALUE!</v>
      </c>
    </row>
    <row r="758" hidden="1" spans="1:10">
      <c r="A758" s="2" t="str">
        <f>'[1]2025年已发货'!A:A</f>
        <v>达钢</v>
      </c>
      <c r="B758" s="2" t="str">
        <f>'[1]2025年已发货'!B:B</f>
        <v>螺纹钢</v>
      </c>
      <c r="C758" s="2" t="str">
        <f>'[1]2025年已发货'!C:C</f>
        <v>HRB400E Φ20 9m</v>
      </c>
      <c r="D758" s="2" t="str">
        <f>'[1]2025年已发货'!D:D</f>
        <v>吨</v>
      </c>
      <c r="E758" s="2">
        <f>'[1]2025年已发货'!E:E</f>
        <v>6</v>
      </c>
      <c r="F758" s="4">
        <f>'[1]2025年已发货'!F:F</f>
        <v>45712</v>
      </c>
      <c r="G758" s="2" t="str">
        <f>'[1]2025年已发货'!G:G</f>
        <v>（十九冶-江龙高速三分部）重庆市云阳县龙角镇*皮家营隧道</v>
      </c>
      <c r="H758" s="2" t="str">
        <f>'[1]2025年已发货'!H:H</f>
        <v>徐宇</v>
      </c>
      <c r="I758" s="2">
        <f>'[1]2025年已发货'!I:I</f>
        <v>19822311919</v>
      </c>
      <c r="J758" s="2" vm="1" t="e">
        <f>_xlfn._xlws.FILTER(辅助信息!D:D,辅助信息!G:G=G758)</f>
        <v>#VALUE!</v>
      </c>
    </row>
    <row r="759" hidden="1" spans="1:10">
      <c r="A759" s="2" t="str">
        <f>'[1]2025年已发货'!A:A</f>
        <v>达钢</v>
      </c>
      <c r="B759" s="2" t="str">
        <f>'[1]2025年已发货'!B:B</f>
        <v>螺纹钢</v>
      </c>
      <c r="C759" s="2" t="str">
        <f>'[1]2025年已发货'!C:C</f>
        <v>HRB400E Φ22 9m</v>
      </c>
      <c r="D759" s="2" t="str">
        <f>'[1]2025年已发货'!D:D</f>
        <v>吨</v>
      </c>
      <c r="E759" s="2">
        <f>'[1]2025年已发货'!E:E</f>
        <v>9</v>
      </c>
      <c r="F759" s="4">
        <f>'[1]2025年已发货'!F:F</f>
        <v>45712</v>
      </c>
      <c r="G759" s="2" t="str">
        <f>'[1]2025年已发货'!G:G</f>
        <v>（十九冶-江龙高速三分部）重庆市云阳县龙角镇*皮家营隧道</v>
      </c>
      <c r="H759" s="2" t="str">
        <f>'[1]2025年已发货'!H:H</f>
        <v>徐宇</v>
      </c>
      <c r="I759" s="2">
        <f>'[1]2025年已发货'!I:I</f>
        <v>19822311919</v>
      </c>
      <c r="J759" s="2" vm="1" t="e">
        <f>_xlfn._xlws.FILTER(辅助信息!D:D,辅助信息!G:G=G759)</f>
        <v>#VALUE!</v>
      </c>
    </row>
    <row r="760" hidden="1" spans="1:10">
      <c r="A760" s="2" t="str">
        <f>'[1]2025年已发货'!A:A</f>
        <v>达钢</v>
      </c>
      <c r="B760" s="2" t="str">
        <f>'[1]2025年已发货'!B:B</f>
        <v>螺纹钢</v>
      </c>
      <c r="C760" s="2" t="str">
        <f>'[1]2025年已发货'!C:C</f>
        <v>HRB400E Φ12 9m</v>
      </c>
      <c r="D760" s="2" t="str">
        <f>'[1]2025年已发货'!D:D</f>
        <v>吨</v>
      </c>
      <c r="E760" s="2">
        <f>'[1]2025年已发货'!E:E</f>
        <v>35</v>
      </c>
      <c r="F760" s="4">
        <f>'[1]2025年已发货'!F:F</f>
        <v>45712</v>
      </c>
      <c r="G760" s="2" t="str">
        <f>'[1]2025年已发货'!G:G</f>
        <v>（十九冶-江龙高速三分部）重庆市云阳县龙角镇*皮家营梁场</v>
      </c>
      <c r="H760" s="2" t="str">
        <f>'[1]2025年已发货'!H:H</f>
        <v>徐宇</v>
      </c>
      <c r="I760" s="2">
        <f>'[1]2025年已发货'!I:I</f>
        <v>19822311919</v>
      </c>
      <c r="J760" s="2" vm="1" t="e">
        <f>_xlfn._xlws.FILTER(辅助信息!D:D,辅助信息!G:G=G760)</f>
        <v>#VALUE!</v>
      </c>
    </row>
    <row r="761" hidden="1" spans="1:10">
      <c r="A761" s="2" t="str">
        <f>'[1]2025年已发货'!A:A</f>
        <v>达钢</v>
      </c>
      <c r="B761" s="2" t="str">
        <f>'[1]2025年已发货'!B:B</f>
        <v>螺纹钢</v>
      </c>
      <c r="C761" s="2" t="str">
        <f>'[1]2025年已发货'!C:C</f>
        <v>HRB400E Φ16 9m</v>
      </c>
      <c r="D761" s="2" t="str">
        <f>'[1]2025年已发货'!D:D</f>
        <v>吨</v>
      </c>
      <c r="E761" s="2">
        <f>'[1]2025年已发货'!E:E</f>
        <v>35</v>
      </c>
      <c r="F761" s="4">
        <f>'[1]2025年已发货'!F:F</f>
        <v>45712</v>
      </c>
      <c r="G761" s="2" t="str">
        <f>'[1]2025年已发货'!G:G</f>
        <v>（十九冶-江龙高速三分部）重庆市云阳县龙角镇*皮家营梁场</v>
      </c>
      <c r="H761" s="2" t="str">
        <f>'[1]2025年已发货'!H:H</f>
        <v>徐宇</v>
      </c>
      <c r="I761" s="2">
        <f>'[1]2025年已发货'!I:I</f>
        <v>19822311919</v>
      </c>
      <c r="J761" s="2" vm="1" t="e">
        <f>_xlfn._xlws.FILTER(辅助信息!D:D,辅助信息!G:G=G761)</f>
        <v>#VALUE!</v>
      </c>
    </row>
    <row r="762" hidden="1" spans="1:10">
      <c r="A762" s="2" t="str">
        <f>'[1]2025年已发货'!A:A</f>
        <v>达钢</v>
      </c>
      <c r="B762" s="2" t="str">
        <f>'[1]2025年已发货'!B:B</f>
        <v>盘螺</v>
      </c>
      <c r="C762" s="2" t="str">
        <f>'[1]2025年已发货'!C:C</f>
        <v>HRB400E Φ10</v>
      </c>
      <c r="D762" s="2" t="str">
        <f>'[1]2025年已发货'!D:D</f>
        <v>吨</v>
      </c>
      <c r="E762" s="2">
        <f>'[1]2025年已发货'!E:E</f>
        <v>15</v>
      </c>
      <c r="F762" s="4">
        <f>'[1]2025年已发货'!F:F</f>
        <v>45712</v>
      </c>
      <c r="G762" s="2" t="str">
        <f>'[1]2025年已发货'!G:G</f>
        <v>（十九冶-华电重庆奉节）重庆市奉节县康乐镇七星村</v>
      </c>
      <c r="H762" s="2" t="str">
        <f>'[1]2025年已发货'!H:H</f>
        <v>岑甲乐</v>
      </c>
      <c r="I762" s="2">
        <f>'[1]2025年已发货'!I:I</f>
        <v>17349037782</v>
      </c>
      <c r="J762" s="2" vm="1" t="e">
        <f>_xlfn._xlws.FILTER(辅助信息!D:D,辅助信息!G:G=G762)</f>
        <v>#VALUE!</v>
      </c>
    </row>
    <row r="763" hidden="1" spans="1:10">
      <c r="A763" s="2" t="str">
        <f>'[1]2025年已发货'!A:A</f>
        <v>达钢</v>
      </c>
      <c r="B763" s="2" t="str">
        <f>'[1]2025年已发货'!B:B</f>
        <v>螺纹钢</v>
      </c>
      <c r="C763" s="2" t="str">
        <f>'[1]2025年已发货'!C:C</f>
        <v>HRB400E Φ14 9m</v>
      </c>
      <c r="D763" s="2" t="str">
        <f>'[1]2025年已发货'!D:D</f>
        <v>吨</v>
      </c>
      <c r="E763" s="2">
        <f>'[1]2025年已发货'!E:E</f>
        <v>12</v>
      </c>
      <c r="F763" s="4">
        <f>'[1]2025年已发货'!F:F</f>
        <v>45712</v>
      </c>
      <c r="G763" s="2" t="str">
        <f>'[1]2025年已发货'!G:G</f>
        <v>（十九冶-华电重庆奉节）重庆市奉节县康乐镇七星村</v>
      </c>
      <c r="H763" s="2" t="str">
        <f>'[1]2025年已发货'!H:H</f>
        <v>岑甲乐</v>
      </c>
      <c r="I763" s="2">
        <f>'[1]2025年已发货'!I:I</f>
        <v>17349037782</v>
      </c>
      <c r="J763" s="2" vm="1" t="e">
        <f>_xlfn._xlws.FILTER(辅助信息!D:D,辅助信息!G:G=G763)</f>
        <v>#VALUE!</v>
      </c>
    </row>
    <row r="764" hidden="1" spans="1:10">
      <c r="A764" s="2" t="str">
        <f>'[1]2025年已发货'!A:A</f>
        <v>达钢</v>
      </c>
      <c r="B764" s="2" t="str">
        <f>'[1]2025年已发货'!B:B</f>
        <v>螺纹钢</v>
      </c>
      <c r="C764" s="2" t="str">
        <f>'[1]2025年已发货'!C:C</f>
        <v>HRB400E Φ22 9m</v>
      </c>
      <c r="D764" s="2" t="str">
        <f>'[1]2025年已发货'!D:D</f>
        <v>吨</v>
      </c>
      <c r="E764" s="2">
        <f>'[1]2025年已发货'!E:E</f>
        <v>9</v>
      </c>
      <c r="F764" s="4">
        <f>'[1]2025年已发货'!F:F</f>
        <v>45712</v>
      </c>
      <c r="G764" s="2" t="str">
        <f>'[1]2025年已发货'!G:G</f>
        <v>（十九冶-华电重庆奉节）重庆市奉节县康乐镇七星村</v>
      </c>
      <c r="H764" s="2" t="str">
        <f>'[1]2025年已发货'!H:H</f>
        <v>岑甲乐</v>
      </c>
      <c r="I764" s="2">
        <f>'[1]2025年已发货'!I:I</f>
        <v>17349037782</v>
      </c>
      <c r="J764" s="2" vm="1" t="e">
        <f>_xlfn._xlws.FILTER(辅助信息!D:D,辅助信息!G:G=G764)</f>
        <v>#VALUE!</v>
      </c>
    </row>
    <row r="765" hidden="1" spans="1:10">
      <c r="A765" s="2" t="str">
        <f>'[1]2025年已发货'!A:A</f>
        <v>德胜</v>
      </c>
      <c r="B765" s="2" t="str">
        <f>'[1]2025年已发货'!B:B</f>
        <v>螺纹钢</v>
      </c>
      <c r="C765" s="2" t="str">
        <f>'[1]2025年已发货'!C:C</f>
        <v>HRB400EФ22*9m</v>
      </c>
      <c r="D765" s="2" t="str">
        <f>'[1]2025年已发货'!D:D</f>
        <v>吨</v>
      </c>
      <c r="E765" s="2">
        <f>'[1]2025年已发货'!E:E</f>
        <v>35</v>
      </c>
      <c r="F765" s="4">
        <f>'[1]2025年已发货'!F:F</f>
        <v>45712</v>
      </c>
      <c r="G765" s="2" t="str">
        <f>'[1]2025年已发货'!G:G</f>
        <v>（中铁一局四公司康新高速TJ1-1标康定隧道）四川省甘孜州康定市榆林街道甘孜州博物馆旁</v>
      </c>
      <c r="H765" s="2" t="str">
        <f>'[1]2025年已发货'!H:H</f>
        <v>王锡俊</v>
      </c>
      <c r="I765" s="2">
        <f>'[1]2025年已发货'!I:I</f>
        <v>18736877891</v>
      </c>
      <c r="J765" s="2" vm="1" t="e">
        <f>_xlfn._xlws.FILTER(辅助信息!D:D,辅助信息!G:G=G765)</f>
        <v>#VALUE!</v>
      </c>
    </row>
    <row r="766" hidden="1" spans="1:10">
      <c r="A766" s="2" t="str">
        <f>'[1]2025年已发货'!A:A</f>
        <v>达钢</v>
      </c>
      <c r="B766" s="2" t="str">
        <f>'[1]2025年已发货'!B:B</f>
        <v>螺纹钢</v>
      </c>
      <c r="C766" s="2" t="str">
        <f>'[1]2025年已发货'!C:C</f>
        <v>HRB400E Φ12 9m</v>
      </c>
      <c r="D766" s="2" t="str">
        <f>'[1]2025年已发货'!D:D</f>
        <v>吨</v>
      </c>
      <c r="E766" s="2">
        <f>'[1]2025年已发货'!E:E</f>
        <v>35</v>
      </c>
      <c r="F766" s="4">
        <f>'[1]2025年已发货'!F:F</f>
        <v>45713</v>
      </c>
      <c r="G766" s="2" t="str">
        <f>'[1]2025年已发货'!G:G</f>
        <v>（十九冶-江龙高速三分部）重庆市云阳县蔈草镇三坵田*小尖山梁场</v>
      </c>
      <c r="H766" s="2" t="str">
        <f>'[1]2025年已发货'!H:H</f>
        <v>徐宇</v>
      </c>
      <c r="I766" s="2">
        <f>'[1]2025年已发货'!I:I</f>
        <v>19822311919</v>
      </c>
      <c r="J766" s="2" vm="1" t="e">
        <f>_xlfn._xlws.FILTER(辅助信息!D:D,辅助信息!G:G=G766)</f>
        <v>#VALUE!</v>
      </c>
    </row>
    <row r="767" hidden="1" spans="1:10">
      <c r="A767" s="2" t="str">
        <f>'[1]2025年已发货'!A:A</f>
        <v>达钢</v>
      </c>
      <c r="B767" s="2" t="str">
        <f>'[1]2025年已发货'!B:B</f>
        <v>高线</v>
      </c>
      <c r="C767" s="2" t="str">
        <f>'[1]2025年已发货'!C:C</f>
        <v>HPB300Φ10</v>
      </c>
      <c r="D767" s="2" t="str">
        <f>'[1]2025年已发货'!D:D</f>
        <v>吨</v>
      </c>
      <c r="E767" s="2">
        <f>'[1]2025年已发货'!E:E</f>
        <v>10</v>
      </c>
      <c r="F767" s="4">
        <f>'[1]2025年已发货'!F:F</f>
        <v>45713</v>
      </c>
      <c r="G767" s="2" t="str">
        <f>'[1]2025年已发货'!G:G</f>
        <v>（十九冶-江龙高速三分部）重庆市云阳县龙角镇*刘家漕2#桥</v>
      </c>
      <c r="H767" s="2" t="str">
        <f>'[1]2025年已发货'!H:H</f>
        <v>徐宇</v>
      </c>
      <c r="I767" s="2">
        <f>'[1]2025年已发货'!I:I</f>
        <v>19822311919</v>
      </c>
      <c r="J767" s="2" vm="1" t="e">
        <f>_xlfn._xlws.FILTER(辅助信息!D:D,辅助信息!G:G=G767)</f>
        <v>#VALUE!</v>
      </c>
    </row>
    <row r="768" hidden="1" spans="1:10">
      <c r="A768" s="2" t="str">
        <f>'[1]2025年已发货'!A:A</f>
        <v>达钢</v>
      </c>
      <c r="B768" s="2" t="str">
        <f>'[1]2025年已发货'!B:B</f>
        <v>螺纹钢</v>
      </c>
      <c r="C768" s="2" t="str">
        <f>'[1]2025年已发货'!C:C</f>
        <v>HRB400E Φ12 9m</v>
      </c>
      <c r="D768" s="2" t="str">
        <f>'[1]2025年已发货'!D:D</f>
        <v>吨</v>
      </c>
      <c r="E768" s="2">
        <f>'[1]2025年已发货'!E:E</f>
        <v>15</v>
      </c>
      <c r="F768" s="4">
        <f>'[1]2025年已发货'!F:F</f>
        <v>45713</v>
      </c>
      <c r="G768" s="2" t="str">
        <f>'[1]2025年已发货'!G:G</f>
        <v>（十九冶-江龙高速三分部）重庆市云阳县龙角镇*刘家漕2#桥</v>
      </c>
      <c r="H768" s="2" t="str">
        <f>'[1]2025年已发货'!H:H</f>
        <v>徐宇</v>
      </c>
      <c r="I768" s="2">
        <f>'[1]2025年已发货'!I:I</f>
        <v>19822311919</v>
      </c>
      <c r="J768" s="2" vm="1" t="e">
        <f>_xlfn._xlws.FILTER(辅助信息!D:D,辅助信息!G:G=G768)</f>
        <v>#VALUE!</v>
      </c>
    </row>
    <row r="769" hidden="1" spans="1:10">
      <c r="A769" s="2" t="str">
        <f>'[1]2025年已发货'!A:A</f>
        <v>达钢</v>
      </c>
      <c r="B769" s="2" t="str">
        <f>'[1]2025年已发货'!B:B</f>
        <v>螺纹钢</v>
      </c>
      <c r="C769" s="2" t="str">
        <f>'[1]2025年已发货'!C:C</f>
        <v>HRB400E Φ16 9m</v>
      </c>
      <c r="D769" s="2" t="str">
        <f>'[1]2025年已发货'!D:D</f>
        <v>吨</v>
      </c>
      <c r="E769" s="2">
        <f>'[1]2025年已发货'!E:E</f>
        <v>9</v>
      </c>
      <c r="F769" s="4">
        <f>'[1]2025年已发货'!F:F</f>
        <v>45713</v>
      </c>
      <c r="G769" s="2" t="str">
        <f>'[1]2025年已发货'!G:G</f>
        <v>（十九冶-江龙高速三分部）重庆市云阳县龙角镇*刘家漕2#桥</v>
      </c>
      <c r="H769" s="2" t="str">
        <f>'[1]2025年已发货'!H:H</f>
        <v>徐宇</v>
      </c>
      <c r="I769" s="2">
        <f>'[1]2025年已发货'!I:I</f>
        <v>19822311919</v>
      </c>
      <c r="J769" s="2" vm="1" t="e">
        <f>_xlfn._xlws.FILTER(辅助信息!D:D,辅助信息!G:G=G769)</f>
        <v>#VALUE!</v>
      </c>
    </row>
    <row r="770" hidden="1" spans="1:10">
      <c r="A770" s="2" t="str">
        <f>'[1]2025年已发货'!A:A</f>
        <v>达钢</v>
      </c>
      <c r="B770" s="2" t="str">
        <f>'[1]2025年已发货'!B:B</f>
        <v>螺纹钢</v>
      </c>
      <c r="C770" s="2" t="str">
        <f>'[1]2025年已发货'!C:C</f>
        <v>HRB400E Φ12 9m</v>
      </c>
      <c r="D770" s="2" t="str">
        <f>'[1]2025年已发货'!D:D</f>
        <v>吨</v>
      </c>
      <c r="E770" s="2">
        <f>'[1]2025年已发货'!E:E</f>
        <v>96</v>
      </c>
      <c r="F770" s="4">
        <f>'[1]2025年已发货'!F:F</f>
        <v>45713</v>
      </c>
      <c r="G770" s="2" t="str">
        <f>'[1]2025年已发货'!G:G</f>
        <v>（十九冶-江龙高速三分部）重庆市云阳县龙角镇*皮家营梁场</v>
      </c>
      <c r="H770" s="2" t="str">
        <f>'[1]2025年已发货'!H:H</f>
        <v>徐宇</v>
      </c>
      <c r="I770" s="2">
        <f>'[1]2025年已发货'!I:I</f>
        <v>19822311919</v>
      </c>
      <c r="J770" s="2" vm="1" t="e">
        <f>_xlfn._xlws.FILTER(辅助信息!D:D,辅助信息!G:G=G770)</f>
        <v>#VALUE!</v>
      </c>
    </row>
    <row r="771" hidden="1" spans="1:10">
      <c r="A771" s="2" t="str">
        <f>'[1]2025年已发货'!A:A</f>
        <v>达钢</v>
      </c>
      <c r="B771" s="2" t="str">
        <f>'[1]2025年已发货'!B:B</f>
        <v>螺纹钢</v>
      </c>
      <c r="C771" s="2" t="str">
        <f>'[1]2025年已发货'!C:C</f>
        <v>HRB400E Φ16 9m</v>
      </c>
      <c r="D771" s="2" t="str">
        <f>'[1]2025年已发货'!D:D</f>
        <v>吨</v>
      </c>
      <c r="E771" s="2">
        <f>'[1]2025年已发货'!E:E</f>
        <v>12</v>
      </c>
      <c r="F771" s="4">
        <f>'[1]2025年已发货'!F:F</f>
        <v>45713</v>
      </c>
      <c r="G771" s="2" t="str">
        <f>'[1]2025年已发货'!G:G</f>
        <v>（十九冶-江龙高速三分部）重庆市云阳县龙角镇*皮家营梁场</v>
      </c>
      <c r="H771" s="2" t="str">
        <f>'[1]2025年已发货'!H:H</f>
        <v>徐宇</v>
      </c>
      <c r="I771" s="2">
        <f>'[1]2025年已发货'!I:I</f>
        <v>19822311919</v>
      </c>
      <c r="J771" s="2" vm="1" t="e">
        <f>_xlfn._xlws.FILTER(辅助信息!D:D,辅助信息!G:G=G771)</f>
        <v>#VALUE!</v>
      </c>
    </row>
    <row r="772" hidden="1" spans="1:10">
      <c r="A772" s="2" t="str">
        <f>'[1]2025年已发货'!A:A</f>
        <v>达钢</v>
      </c>
      <c r="B772" s="2" t="str">
        <f>'[1]2025年已发货'!B:B</f>
        <v>高线</v>
      </c>
      <c r="C772" s="2" t="str">
        <f>'[1]2025年已发货'!C:C</f>
        <v>HPB300 Φ8</v>
      </c>
      <c r="D772" s="2" t="str">
        <f>'[1]2025年已发货'!D:D</f>
        <v>吨</v>
      </c>
      <c r="E772" s="2">
        <f>'[1]2025年已发货'!E:E</f>
        <v>2.5</v>
      </c>
      <c r="F772" s="4">
        <f>'[1]2025年已发货'!F:F</f>
        <v>45713</v>
      </c>
      <c r="G772" s="2" t="str">
        <f>'[1]2025年已发货'!G:G</f>
        <v>(五冶钢构医学科学产业园建设项目房建连接线道路工程)四川省南充市顺庆区搬罾街道学府大道二段</v>
      </c>
      <c r="H772" s="2" t="str">
        <f>'[1]2025年已发货'!H:H</f>
        <v>刘建中</v>
      </c>
      <c r="I772" s="2">
        <f>'[1]2025年已发货'!I:I</f>
        <v>13908143055</v>
      </c>
      <c r="J772" s="2" t="str">
        <f>_xlfn._xlws.FILTER(辅助信息!D:D,辅助信息!G:G=G772)</f>
        <v>五冶钢构南充医学科学产业园建设项目</v>
      </c>
    </row>
    <row r="773" hidden="1" spans="1:10">
      <c r="A773" s="2" t="str">
        <f>'[1]2025年已发货'!A:A</f>
        <v>达钢</v>
      </c>
      <c r="B773" s="2" t="str">
        <f>'[1]2025年已发货'!B:B</f>
        <v>高线</v>
      </c>
      <c r="C773" s="2" t="str">
        <f>'[1]2025年已发货'!C:C</f>
        <v>HPB300 Φ10</v>
      </c>
      <c r="D773" s="2" t="str">
        <f>'[1]2025年已发货'!D:D</f>
        <v>吨</v>
      </c>
      <c r="E773" s="2">
        <f>'[1]2025年已发货'!E:E</f>
        <v>2.5</v>
      </c>
      <c r="F773" s="4">
        <f>'[1]2025年已发货'!F:F</f>
        <v>45713</v>
      </c>
      <c r="G773" s="2" t="str">
        <f>'[1]2025年已发货'!G:G</f>
        <v>(五冶钢构医学科学产业园建设项目房建连接线道路工程)四川省南充市顺庆区搬罾街道学府大道二段</v>
      </c>
      <c r="H773" s="2" t="str">
        <f>'[1]2025年已发货'!H:H</f>
        <v>刘建中</v>
      </c>
      <c r="I773" s="2">
        <f>'[1]2025年已发货'!I:I</f>
        <v>13908143055</v>
      </c>
      <c r="J773" s="2" t="str">
        <f>_xlfn._xlws.FILTER(辅助信息!D:D,辅助信息!G:G=G773)</f>
        <v>五冶钢构南充医学科学产业园建设项目</v>
      </c>
    </row>
    <row r="774" hidden="1" spans="1:10">
      <c r="A774" s="2" t="str">
        <f>'[1]2025年已发货'!A:A</f>
        <v>达钢</v>
      </c>
      <c r="B774" s="2" t="str">
        <f>'[1]2025年已发货'!B:B</f>
        <v>螺纹钢</v>
      </c>
      <c r="C774" s="2" t="str">
        <f>'[1]2025年已发货'!C:C</f>
        <v>HRB400E Φ12 9m</v>
      </c>
      <c r="D774" s="2" t="str">
        <f>'[1]2025年已发货'!D:D</f>
        <v>吨</v>
      </c>
      <c r="E774" s="2">
        <f>'[1]2025年已发货'!E:E</f>
        <v>18</v>
      </c>
      <c r="F774" s="4">
        <f>'[1]2025年已发货'!F:F</f>
        <v>45713</v>
      </c>
      <c r="G774" s="2" t="str">
        <f>'[1]2025年已发货'!G:G</f>
        <v>(五冶钢构医学科学产业园建设项目房建连接线道路工程)四川省南充市顺庆区搬罾街道学府大道二段</v>
      </c>
      <c r="H774" s="2" t="str">
        <f>'[1]2025年已发货'!H:H</f>
        <v>刘建中</v>
      </c>
      <c r="I774" s="2">
        <f>'[1]2025年已发货'!I:I</f>
        <v>13908143055</v>
      </c>
      <c r="J774" s="2" t="str">
        <f>_xlfn._xlws.FILTER(辅助信息!D:D,辅助信息!G:G=G774)</f>
        <v>五冶钢构南充医学科学产业园建设项目</v>
      </c>
    </row>
    <row r="775" hidden="1" spans="1:10">
      <c r="A775" s="2" t="str">
        <f>'[1]2025年已发货'!A:A</f>
        <v>达钢</v>
      </c>
      <c r="B775" s="2" t="str">
        <f>'[1]2025年已发货'!B:B</f>
        <v>螺纹钢</v>
      </c>
      <c r="C775" s="2" t="str">
        <f>'[1]2025年已发货'!C:C</f>
        <v>HRB400E Φ14 9m</v>
      </c>
      <c r="D775" s="2" t="str">
        <f>'[1]2025年已发货'!D:D</f>
        <v>吨</v>
      </c>
      <c r="E775" s="2">
        <f>'[1]2025年已发货'!E:E</f>
        <v>9</v>
      </c>
      <c r="F775" s="4">
        <f>'[1]2025年已发货'!F:F</f>
        <v>45713</v>
      </c>
      <c r="G775" s="2" t="str">
        <f>'[1]2025年已发货'!G:G</f>
        <v>(五冶钢构医学科学产业园建设项目房建连接线道路工程)四川省南充市顺庆区搬罾街道学府大道二段</v>
      </c>
      <c r="H775" s="2" t="str">
        <f>'[1]2025年已发货'!H:H</f>
        <v>刘建中</v>
      </c>
      <c r="I775" s="2">
        <f>'[1]2025年已发货'!I:I</f>
        <v>13908143055</v>
      </c>
      <c r="J775" s="2" t="str">
        <f>_xlfn._xlws.FILTER(辅助信息!D:D,辅助信息!G:G=G775)</f>
        <v>五冶钢构南充医学科学产业园建设项目</v>
      </c>
    </row>
    <row r="776" hidden="1" spans="1:10">
      <c r="A776" s="2" t="str">
        <f>'[1]2025年已发货'!A:A</f>
        <v>达钢</v>
      </c>
      <c r="B776" s="2" t="str">
        <f>'[1]2025年已发货'!B:B</f>
        <v>螺纹钢</v>
      </c>
      <c r="C776" s="2" t="str">
        <f>'[1]2025年已发货'!C:C</f>
        <v>HRB400E Φ16 9m</v>
      </c>
      <c r="D776" s="2" t="str">
        <f>'[1]2025年已发货'!D:D</f>
        <v>吨</v>
      </c>
      <c r="E776" s="2">
        <f>'[1]2025年已发货'!E:E</f>
        <v>3</v>
      </c>
      <c r="F776" s="4">
        <f>'[1]2025年已发货'!F:F</f>
        <v>45713</v>
      </c>
      <c r="G776" s="2" t="str">
        <f>'[1]2025年已发货'!G:G</f>
        <v>(五冶钢构医学科学产业园建设项目房建连接线道路工程)四川省南充市顺庆区搬罾街道学府大道二段</v>
      </c>
      <c r="H776" s="2" t="str">
        <f>'[1]2025年已发货'!H:H</f>
        <v>刘建中</v>
      </c>
      <c r="I776" s="2">
        <f>'[1]2025年已发货'!I:I</f>
        <v>13908143055</v>
      </c>
      <c r="J776" s="2" t="str">
        <f>_xlfn._xlws.FILTER(辅助信息!D:D,辅助信息!G:G=G776)</f>
        <v>五冶钢构南充医学科学产业园建设项目</v>
      </c>
    </row>
    <row r="777" hidden="1" spans="1:10">
      <c r="A777" s="2" t="str">
        <f>'[1]2025年已发货'!A:A</f>
        <v>达钢</v>
      </c>
      <c r="B777" s="2" t="str">
        <f>'[1]2025年已发货'!B:B</f>
        <v>盘螺</v>
      </c>
      <c r="C777" s="2" t="str">
        <f>'[1]2025年已发货'!C:C</f>
        <v>HRB400E Φ8</v>
      </c>
      <c r="D777" s="2" t="str">
        <f>'[1]2025年已发货'!D:D</f>
        <v>吨</v>
      </c>
      <c r="E777" s="2">
        <f>'[1]2025年已发货'!E:E</f>
        <v>2.5</v>
      </c>
      <c r="F777" s="4">
        <f>'[1]2025年已发货'!F:F</f>
        <v>45713</v>
      </c>
      <c r="G777" s="2" t="str">
        <f>'[1]2025年已发货'!G:G</f>
        <v>（五冶达州国道542项目-养护工区）四川省达州市达川区管村镇油房村</v>
      </c>
      <c r="H777" s="2" t="str">
        <f>'[1]2025年已发货'!H:H</f>
        <v>侯自强</v>
      </c>
      <c r="I777" s="2">
        <f>'[1]2025年已发货'!I:I</f>
        <v>13281725223</v>
      </c>
      <c r="J777" s="2" t="str">
        <f>_xlfn._xlws.FILTER(辅助信息!D:D,辅助信息!G:G=G777)</f>
        <v>五冶达州国道542项目</v>
      </c>
    </row>
    <row r="778" hidden="1" spans="1:10">
      <c r="A778" s="2" t="str">
        <f>'[1]2025年已发货'!A:A</f>
        <v>达钢</v>
      </c>
      <c r="B778" s="2" t="str">
        <f>'[1]2025年已发货'!B:B</f>
        <v>螺纹钢</v>
      </c>
      <c r="C778" s="2" t="str">
        <f>'[1]2025年已发货'!C:C</f>
        <v>HRB400E Φ12 9m</v>
      </c>
      <c r="D778" s="2" t="str">
        <f>'[1]2025年已发货'!D:D</f>
        <v>吨</v>
      </c>
      <c r="E778" s="2">
        <f>'[1]2025年已发货'!E:E</f>
        <v>3</v>
      </c>
      <c r="F778" s="4">
        <f>'[1]2025年已发货'!F:F</f>
        <v>45713</v>
      </c>
      <c r="G778" s="2" t="str">
        <f>'[1]2025年已发货'!G:G</f>
        <v>（五冶达州国道542项目-养护工区）四川省达州市达川区管村镇油房村</v>
      </c>
      <c r="H778" s="2" t="str">
        <f>'[1]2025年已发货'!H:H</f>
        <v>侯自强</v>
      </c>
      <c r="I778" s="2">
        <f>'[1]2025年已发货'!I:I</f>
        <v>13281725223</v>
      </c>
      <c r="J778" s="2" t="str">
        <f>_xlfn._xlws.FILTER(辅助信息!D:D,辅助信息!G:G=G778)</f>
        <v>五冶达州国道542项目</v>
      </c>
    </row>
    <row r="779" hidden="1" spans="1:10">
      <c r="A779" s="2" t="str">
        <f>'[1]2025年已发货'!A:A</f>
        <v>达钢</v>
      </c>
      <c r="B779" s="2" t="str">
        <f>'[1]2025年已发货'!B:B</f>
        <v>螺纹钢</v>
      </c>
      <c r="C779" s="2" t="str">
        <f>'[1]2025年已发货'!C:C</f>
        <v>HRB400E Φ16 9m</v>
      </c>
      <c r="D779" s="2" t="str">
        <f>'[1]2025年已发货'!D:D</f>
        <v>吨</v>
      </c>
      <c r="E779" s="2">
        <f>'[1]2025年已发货'!E:E</f>
        <v>90</v>
      </c>
      <c r="F779" s="4">
        <f>'[1]2025年已发货'!F:F</f>
        <v>45713</v>
      </c>
      <c r="G779" s="2" t="str">
        <f>'[1]2025年已发货'!G:G</f>
        <v>（五冶达州国道542项目-养护工区）四川省达州市达川区管村镇油房村</v>
      </c>
      <c r="H779" s="2" t="str">
        <f>'[1]2025年已发货'!H:H</f>
        <v>侯自强</v>
      </c>
      <c r="I779" s="2">
        <f>'[1]2025年已发货'!I:I</f>
        <v>13281725223</v>
      </c>
      <c r="J779" s="2" t="str">
        <f>_xlfn._xlws.FILTER(辅助信息!D:D,辅助信息!G:G=G779)</f>
        <v>五冶达州国道542项目</v>
      </c>
    </row>
    <row r="780" hidden="1" spans="1:10">
      <c r="A780" s="2" t="str">
        <f>'[1]2025年已发货'!A:A</f>
        <v>达钢</v>
      </c>
      <c r="B780" s="2" t="str">
        <f>'[1]2025年已发货'!B:B</f>
        <v>螺纹钢</v>
      </c>
      <c r="C780" s="2" t="str">
        <f>'[1]2025年已发货'!C:C</f>
        <v>HRB400E Φ20 9m</v>
      </c>
      <c r="D780" s="2" t="str">
        <f>'[1]2025年已发货'!D:D</f>
        <v>吨</v>
      </c>
      <c r="E780" s="2">
        <f>'[1]2025年已发货'!E:E</f>
        <v>21</v>
      </c>
      <c r="F780" s="4">
        <f>'[1]2025年已发货'!F:F</f>
        <v>45713</v>
      </c>
      <c r="G780" s="2" t="str">
        <f>'[1]2025年已发货'!G:G</f>
        <v>（五冶达州国道542项目-养护工区）四川省达州市达川区管村镇油房村</v>
      </c>
      <c r="H780" s="2" t="str">
        <f>'[1]2025年已发货'!H:H</f>
        <v>侯自强</v>
      </c>
      <c r="I780" s="2">
        <f>'[1]2025年已发货'!I:I</f>
        <v>13281725223</v>
      </c>
      <c r="J780" s="2" t="str">
        <f>_xlfn._xlws.FILTER(辅助信息!D:D,辅助信息!G:G=G780)</f>
        <v>五冶达州国道542项目</v>
      </c>
    </row>
    <row r="781" hidden="1" spans="1:10">
      <c r="A781" s="2" t="str">
        <f>'[1]2025年已发货'!A:A</f>
        <v>达钢</v>
      </c>
      <c r="B781" s="2" t="str">
        <f>'[1]2025年已发货'!B:B</f>
        <v>螺纹钢</v>
      </c>
      <c r="C781" s="2" t="str">
        <f>'[1]2025年已发货'!C:C</f>
        <v>HRB400E Φ25 9m</v>
      </c>
      <c r="D781" s="2" t="str">
        <f>'[1]2025年已发货'!D:D</f>
        <v>吨</v>
      </c>
      <c r="E781" s="2">
        <f>'[1]2025年已发货'!E:E</f>
        <v>45</v>
      </c>
      <c r="F781" s="4">
        <f>'[1]2025年已发货'!F:F</f>
        <v>45713</v>
      </c>
      <c r="G781" s="2" t="str">
        <f>'[1]2025年已发货'!G:G</f>
        <v>（五冶达州国道542项目-养护工区）四川省达州市达川区管村镇油房村</v>
      </c>
      <c r="H781" s="2" t="str">
        <f>'[1]2025年已发货'!H:H</f>
        <v>侯自强</v>
      </c>
      <c r="I781" s="2">
        <f>'[1]2025年已发货'!I:I</f>
        <v>13281725223</v>
      </c>
      <c r="J781" s="2" t="str">
        <f>_xlfn._xlws.FILTER(辅助信息!D:D,辅助信息!G:G=G781)</f>
        <v>五冶达州国道542项目</v>
      </c>
    </row>
    <row r="782" hidden="1" spans="1:10">
      <c r="A782" s="2" t="str">
        <f>'[1]2025年已发货'!A:A</f>
        <v>成实</v>
      </c>
      <c r="B782" s="2" t="str">
        <f>'[1]2025年已发货'!B:B</f>
        <v>螺纹钢</v>
      </c>
      <c r="C782" s="2" t="str">
        <f>'[1]2025年已发货'!C:C</f>
        <v>HRB400E Φ25 9m</v>
      </c>
      <c r="D782" s="2" t="str">
        <f>'[1]2025年已发货'!D:D</f>
        <v>吨</v>
      </c>
      <c r="E782" s="2">
        <f>'[1]2025年已发货'!E:E</f>
        <v>30</v>
      </c>
      <c r="F782" s="4">
        <f>'[1]2025年已发货'!F:F</f>
        <v>45713</v>
      </c>
      <c r="G782" s="2" t="str">
        <f>'[1]2025年已发货'!G:G</f>
        <v>（中冶智慧邻里中心项目）四川省成都市简阳市解放路153号锦城名都邻里中心项目</v>
      </c>
      <c r="H782" s="2" t="str">
        <f>'[1]2025年已发货'!H:H</f>
        <v>李章银</v>
      </c>
      <c r="I782" s="2">
        <f>'[1]2025年已发货'!I:I</f>
        <v>13880828727</v>
      </c>
      <c r="J782" s="2" vm="1" t="e">
        <f>_xlfn._xlws.FILTER(辅助信息!D:D,辅助信息!G:G=G782)</f>
        <v>#VALUE!</v>
      </c>
    </row>
    <row r="783" hidden="1" spans="1:10">
      <c r="A783" s="2" t="str">
        <f>'[1]2025年已发货'!A:A</f>
        <v>成实</v>
      </c>
      <c r="B783" s="2" t="str">
        <f>'[1]2025年已发货'!B:B</f>
        <v>盘圆</v>
      </c>
      <c r="C783" s="2" t="str">
        <f>'[1]2025年已发货'!C:C</f>
        <v>HPB300Ф8</v>
      </c>
      <c r="D783" s="2" t="str">
        <f>'[1]2025年已发货'!D:D</f>
        <v>吨</v>
      </c>
      <c r="E783" s="2">
        <f>'[1]2025年已发货'!E:E</f>
        <v>35</v>
      </c>
      <c r="F783" s="4">
        <f>'[1]2025年已发货'!F:F</f>
        <v>45713</v>
      </c>
      <c r="G783" s="2" t="str">
        <f>'[1]2025年已发货'!G:G</f>
        <v>（中铁一局四公司康新高速TJ1-1标康定隧道）四川省甘孜州康定市榆林街道甘孜州博物馆旁</v>
      </c>
      <c r="H783" s="2" t="str">
        <f>'[1]2025年已发货'!H:H</f>
        <v>王锡俊</v>
      </c>
      <c r="I783" s="2">
        <f>'[1]2025年已发货'!I:I</f>
        <v>18736877891</v>
      </c>
      <c r="J783" s="2" vm="1" t="e">
        <f>_xlfn._xlws.FILTER(辅助信息!D:D,辅助信息!G:G=G783)</f>
        <v>#VALUE!</v>
      </c>
    </row>
    <row r="784" hidden="1" spans="1:10">
      <c r="A784" s="2" t="str">
        <f>'[1]2025年已发货'!A:A</f>
        <v>成实</v>
      </c>
      <c r="B784" s="2" t="str">
        <f>'[1]2025年已发货'!B:B</f>
        <v>盘圆</v>
      </c>
      <c r="C784" s="2" t="str">
        <f>'[1]2025年已发货'!C:C</f>
        <v>HPB300Ф12</v>
      </c>
      <c r="D784" s="2" t="str">
        <f>'[1]2025年已发货'!D:D</f>
        <v>吨</v>
      </c>
      <c r="E784" s="2">
        <f>'[1]2025年已发货'!E:E</f>
        <v>35</v>
      </c>
      <c r="F784" s="4">
        <f>'[1]2025年已发货'!F:F</f>
        <v>45713</v>
      </c>
      <c r="G784" s="2" t="str">
        <f>'[1]2025年已发货'!G:G</f>
        <v>（中铁一局四公司康新高速TJ1-1标康定隧道）四川省甘孜州康定市榆林街道甘孜州博物馆旁</v>
      </c>
      <c r="H784" s="2" t="str">
        <f>'[1]2025年已发货'!H:H</f>
        <v>王锡俊</v>
      </c>
      <c r="I784" s="2">
        <f>'[1]2025年已发货'!I:I</f>
        <v>18736877891</v>
      </c>
      <c r="J784" s="2" vm="1" t="e">
        <f>_xlfn._xlws.FILTER(辅助信息!D:D,辅助信息!G:G=G784)</f>
        <v>#VALUE!</v>
      </c>
    </row>
    <row r="785" hidden="1" spans="1:10">
      <c r="A785" s="2" t="str">
        <f>'[1]2025年已发货'!A:A</f>
        <v>晋邦</v>
      </c>
      <c r="B785" s="2" t="str">
        <f>'[1]2025年已发货'!B:B</f>
        <v>螺纹钢</v>
      </c>
      <c r="C785" s="2" t="str">
        <f>'[1]2025年已发货'!C:C</f>
        <v>HRB400E Φ14 9m</v>
      </c>
      <c r="D785" s="2" t="str">
        <f>'[1]2025年已发货'!D:D</f>
        <v>吨</v>
      </c>
      <c r="E785" s="2">
        <f>'[1]2025年已发货'!E:E</f>
        <v>8</v>
      </c>
      <c r="F785" s="4">
        <f>'[1]2025年已发货'!F:F</f>
        <v>45713</v>
      </c>
      <c r="G785" s="2" t="str">
        <f>'[1]2025年已发货'!G:G</f>
        <v>（五冶达州国道542项目-二工区路基五工段）四川省达州市达川区赵固镇黄家坡</v>
      </c>
      <c r="H785" s="2" t="str">
        <f>'[1]2025年已发货'!H:H</f>
        <v>潘远林</v>
      </c>
      <c r="I785" s="2">
        <f>'[1]2025年已发货'!I:I</f>
        <v>18281865966</v>
      </c>
      <c r="J785" s="2" t="str">
        <f>_xlfn._xlws.FILTER(辅助信息!D:D,辅助信息!G:G=G785)</f>
        <v>五冶达州国道542项目</v>
      </c>
    </row>
    <row r="786" hidden="1" spans="1:10">
      <c r="A786" s="2" t="str">
        <f>'[1]2025年已发货'!A:A</f>
        <v>晋邦</v>
      </c>
      <c r="B786" s="2" t="str">
        <f>'[1]2025年已发货'!B:B</f>
        <v>螺纹钢</v>
      </c>
      <c r="C786" s="2" t="str">
        <f>'[1]2025年已发货'!C:C</f>
        <v>HRB400E Φ16 9m</v>
      </c>
      <c r="D786" s="2" t="str">
        <f>'[1]2025年已发货'!D:D</f>
        <v>吨</v>
      </c>
      <c r="E786" s="2">
        <f>'[1]2025年已发货'!E:E</f>
        <v>8</v>
      </c>
      <c r="F786" s="4">
        <f>'[1]2025年已发货'!F:F</f>
        <v>45713</v>
      </c>
      <c r="G786" s="2" t="str">
        <f>'[1]2025年已发货'!G:G</f>
        <v>（五冶达州国道542项目-二工区路基五工段）四川省达州市达川区赵固镇黄家坡</v>
      </c>
      <c r="H786" s="2" t="str">
        <f>'[1]2025年已发货'!H:H</f>
        <v>潘远林</v>
      </c>
      <c r="I786" s="2">
        <f>'[1]2025年已发货'!I:I</f>
        <v>18281865966</v>
      </c>
      <c r="J786" s="2" t="str">
        <f>_xlfn._xlws.FILTER(辅助信息!D:D,辅助信息!G:G=G786)</f>
        <v>五冶达州国道542项目</v>
      </c>
    </row>
    <row r="787" hidden="1" spans="1:10">
      <c r="A787" s="2" t="str">
        <f>'[1]2025年已发货'!A:A</f>
        <v>晋邦</v>
      </c>
      <c r="B787" s="2" t="str">
        <f>'[1]2025年已发货'!B:B</f>
        <v>螺纹钢</v>
      </c>
      <c r="C787" s="2" t="str">
        <f>'[1]2025年已发货'!C:C</f>
        <v>HRB400E Φ28 9m</v>
      </c>
      <c r="D787" s="2" t="str">
        <f>'[1]2025年已发货'!D:D</f>
        <v>吨</v>
      </c>
      <c r="E787" s="2">
        <f>'[1]2025年已发货'!E:E</f>
        <v>18</v>
      </c>
      <c r="F787" s="4">
        <f>'[1]2025年已发货'!F:F</f>
        <v>45713</v>
      </c>
      <c r="G787" s="2" t="str">
        <f>'[1]2025年已发货'!G:G</f>
        <v>（五冶达州国道542项目-二工区路基五工段）四川省达州市达川区赵固镇黄家坡</v>
      </c>
      <c r="H787" s="2" t="str">
        <f>'[1]2025年已发货'!H:H</f>
        <v>潘远林</v>
      </c>
      <c r="I787" s="2">
        <f>'[1]2025年已发货'!I:I</f>
        <v>18281865966</v>
      </c>
      <c r="J787" s="2" t="str">
        <f>_xlfn._xlws.FILTER(辅助信息!D:D,辅助信息!G:G=G787)</f>
        <v>五冶达州国道542项目</v>
      </c>
    </row>
    <row r="788" hidden="1" spans="1:10">
      <c r="A788" s="2" t="str">
        <f>'[1]2025年已发货'!A:A</f>
        <v>晋邦</v>
      </c>
      <c r="B788" s="2" t="str">
        <f>'[1]2025年已发货'!B:B</f>
        <v>螺纹钢</v>
      </c>
      <c r="C788" s="2" t="str">
        <f>'[1]2025年已发货'!C:C</f>
        <v>HRB400E Φ32 9m</v>
      </c>
      <c r="D788" s="2" t="str">
        <f>'[1]2025年已发货'!D:D</f>
        <v>吨</v>
      </c>
      <c r="E788" s="2">
        <f>'[1]2025年已发货'!E:E</f>
        <v>2</v>
      </c>
      <c r="F788" s="4">
        <f>'[1]2025年已发货'!F:F</f>
        <v>45713</v>
      </c>
      <c r="G788" s="2" t="str">
        <f>'[1]2025年已发货'!G:G</f>
        <v>（五冶达州国道542项目-二工区路基五工段）四川省达州市达川区赵固镇黄家坡</v>
      </c>
      <c r="H788" s="2" t="str">
        <f>'[1]2025年已发货'!H:H</f>
        <v>潘远林</v>
      </c>
      <c r="I788" s="2">
        <f>'[1]2025年已发货'!I:I</f>
        <v>18281865966</v>
      </c>
      <c r="J788" s="2" t="str">
        <f>_xlfn._xlws.FILTER(辅助信息!D:D,辅助信息!G:G=G788)</f>
        <v>五冶达州国道542项目</v>
      </c>
    </row>
    <row r="789" hidden="1" spans="1:10">
      <c r="A789" s="2" t="str">
        <f>'[1]2025年已发货'!A:A</f>
        <v>晋邦</v>
      </c>
      <c r="B789" s="2" t="str">
        <f>'[1]2025年已发货'!B:B</f>
        <v>高线</v>
      </c>
      <c r="C789" s="2" t="str">
        <f>'[1]2025年已发货'!C:C</f>
        <v>HPB300 Φ10</v>
      </c>
      <c r="D789" s="2" t="str">
        <f>'[1]2025年已发货'!D:D</f>
        <v>吨</v>
      </c>
      <c r="E789" s="2">
        <f>'[1]2025年已发货'!E:E</f>
        <v>7</v>
      </c>
      <c r="F789" s="4">
        <f>'[1]2025年已发货'!F:F</f>
        <v>45713</v>
      </c>
      <c r="G789" s="2" t="str">
        <f>'[1]2025年已发货'!G:G</f>
        <v>（五冶达州国道542项目-三工区路基六工段）四川省达州市达川区赵固镇水文村</v>
      </c>
      <c r="H789" s="2" t="str">
        <f>'[1]2025年已发货'!H:H</f>
        <v>谭鹏程</v>
      </c>
      <c r="I789" s="2">
        <f>'[1]2025年已发货'!I:I</f>
        <v>18280895666</v>
      </c>
      <c r="J789" s="2" t="str">
        <f>_xlfn._xlws.FILTER(辅助信息!D:D,辅助信息!G:G=G789)</f>
        <v>五冶达州国道542项目</v>
      </c>
    </row>
    <row r="790" hidden="1" spans="1:10">
      <c r="A790" s="2" t="str">
        <f>'[1]2025年已发货'!A:A</f>
        <v>晋邦</v>
      </c>
      <c r="B790" s="2" t="str">
        <f>'[1]2025年已发货'!B:B</f>
        <v>螺纹钢</v>
      </c>
      <c r="C790" s="2" t="str">
        <f>'[1]2025年已发货'!C:C</f>
        <v>HRB400E Φ32 9m</v>
      </c>
      <c r="D790" s="2" t="str">
        <f>'[1]2025年已发货'!D:D</f>
        <v>吨</v>
      </c>
      <c r="E790" s="2">
        <f>'[1]2025年已发货'!E:E</f>
        <v>30</v>
      </c>
      <c r="F790" s="4">
        <f>'[1]2025年已发货'!F:F</f>
        <v>45713</v>
      </c>
      <c r="G790" s="2" t="str">
        <f>'[1]2025年已发货'!G:G</f>
        <v>（五冶达州国道542项目-三工区路基六工段）四川省达州市达川区赵固镇水文村</v>
      </c>
      <c r="H790" s="2" t="str">
        <f>'[1]2025年已发货'!H:H</f>
        <v>谭鹏程</v>
      </c>
      <c r="I790" s="2">
        <f>'[1]2025年已发货'!I:I</f>
        <v>18280895666</v>
      </c>
      <c r="J790" s="2" t="str">
        <f>_xlfn._xlws.FILTER(辅助信息!D:D,辅助信息!G:G=G790)</f>
        <v>五冶达州国道542项目</v>
      </c>
    </row>
    <row r="791" hidden="1" spans="1:10">
      <c r="A791" s="2" t="str">
        <f>'[1]2025年已发货'!A:A</f>
        <v>晋邦</v>
      </c>
      <c r="B791" s="2" t="str">
        <f>'[1]2025年已发货'!B:B</f>
        <v>螺纹钢</v>
      </c>
      <c r="C791" s="2" t="str">
        <f>'[1]2025年已发货'!C:C</f>
        <v>HRB400E Φ28 9m</v>
      </c>
      <c r="D791" s="2" t="str">
        <f>'[1]2025年已发货'!D:D</f>
        <v>吨</v>
      </c>
      <c r="E791" s="2">
        <f>'[1]2025年已发货'!E:E</f>
        <v>30</v>
      </c>
      <c r="F791" s="4">
        <f>'[1]2025年已发货'!F:F</f>
        <v>45713</v>
      </c>
      <c r="G791" s="2" t="str">
        <f>'[1]2025年已发货'!G:G</f>
        <v>（五冶达州国道542项目-一工区桥梁一工段）四川省达州市四川省达州市达川区石桥镇武寨村</v>
      </c>
      <c r="H791" s="2" t="str">
        <f>'[1]2025年已发货'!H:H</f>
        <v>杨勇</v>
      </c>
      <c r="I791" s="2">
        <f>'[1]2025年已发货'!I:I</f>
        <v>18398563998</v>
      </c>
      <c r="J791" s="2" t="str">
        <f>_xlfn._xlws.FILTER(辅助信息!D:D,辅助信息!G:G=G791)</f>
        <v>五冶达州国道542项目</v>
      </c>
    </row>
    <row r="792" hidden="1" spans="1:10">
      <c r="A792" s="2" t="str">
        <f>'[1]2025年已发货'!A:A</f>
        <v>晋邦</v>
      </c>
      <c r="B792" s="2" t="str">
        <f>'[1]2025年已发货'!B:B</f>
        <v>螺纹钢</v>
      </c>
      <c r="C792" s="2" t="str">
        <f>'[1]2025年已发货'!C:C</f>
        <v>HRB400E Φ32 12m</v>
      </c>
      <c r="D792" s="2" t="str">
        <f>'[1]2025年已发货'!D:D</f>
        <v>吨</v>
      </c>
      <c r="E792" s="2">
        <f>'[1]2025年已发货'!E:E</f>
        <v>30</v>
      </c>
      <c r="F792" s="4">
        <f>'[1]2025年已发货'!F:F</f>
        <v>45713</v>
      </c>
      <c r="G792" s="2" t="str">
        <f>'[1]2025年已发货'!G:G</f>
        <v>（五冶达州国道542项目-一工区桥梁一工段）四川省达州市四川省达州市达川区石桥镇武寨村</v>
      </c>
      <c r="H792" s="2" t="str">
        <f>'[1]2025年已发货'!H:H</f>
        <v>杨勇</v>
      </c>
      <c r="I792" s="2">
        <f>'[1]2025年已发货'!I:I</f>
        <v>18398563998</v>
      </c>
      <c r="J792" s="2" t="str">
        <f>_xlfn._xlws.FILTER(辅助信息!D:D,辅助信息!G:G=G792)</f>
        <v>五冶达州国道542项目</v>
      </c>
    </row>
    <row r="793" hidden="1" spans="1:10">
      <c r="A793" s="2" t="str">
        <f>'[1]2025年已发货'!A:A</f>
        <v>晋邦</v>
      </c>
      <c r="B793" s="2" t="str">
        <f>'[1]2025年已发货'!B:B</f>
        <v>盘螺</v>
      </c>
      <c r="C793" s="2" t="str">
        <f>'[1]2025年已发货'!C:C</f>
        <v>HRB400E Φ6</v>
      </c>
      <c r="D793" s="2" t="str">
        <f>'[1]2025年已发货'!D:D</f>
        <v>吨</v>
      </c>
      <c r="E793" s="2">
        <f>'[1]2025年已发货'!E:E</f>
        <v>12</v>
      </c>
      <c r="F793" s="4">
        <f>'[1]2025年已发货'!F:F</f>
        <v>45713</v>
      </c>
      <c r="G793" s="2" t="str">
        <f>'[1]2025年已发货'!G:G</f>
        <v>（达州市公共卫生医疗中心项目-二标-3号楼）达州市通川区西外复兴镇公共卫生临床医疗中心项目</v>
      </c>
      <c r="H793" s="2" t="str">
        <f>'[1]2025年已发货'!H:H</f>
        <v>黄永林</v>
      </c>
      <c r="I793" s="2">
        <f>'[1]2025年已发货'!I:I</f>
        <v>15982487227</v>
      </c>
      <c r="J793" s="2" t="str">
        <f>_xlfn._xlws.FILTER(辅助信息!D:D,辅助信息!G:G=G793)</f>
        <v>五冶钢构达州市公共卫生临床医疗中心项目</v>
      </c>
    </row>
    <row r="794" hidden="1" spans="1:10">
      <c r="A794" s="2" t="str">
        <f>'[1]2025年已发货'!A:A</f>
        <v>晋邦</v>
      </c>
      <c r="B794" s="2" t="str">
        <f>'[1]2025年已发货'!B:B</f>
        <v>盘螺</v>
      </c>
      <c r="C794" s="2" t="str">
        <f>'[1]2025年已发货'!C:C</f>
        <v>HRB400E Φ8</v>
      </c>
      <c r="D794" s="2" t="str">
        <f>'[1]2025年已发货'!D:D</f>
        <v>吨</v>
      </c>
      <c r="E794" s="2">
        <f>'[1]2025年已发货'!E:E</f>
        <v>9</v>
      </c>
      <c r="F794" s="4">
        <f>'[1]2025年已发货'!F:F</f>
        <v>45713</v>
      </c>
      <c r="G794" s="2" t="str">
        <f>'[1]2025年已发货'!G:G</f>
        <v>（达州市公共卫生医疗中心项目-二标-3号楼）达州市通川区西外复兴镇公共卫生临床医疗中心项目</v>
      </c>
      <c r="H794" s="2" t="str">
        <f>'[1]2025年已发货'!H:H</f>
        <v>黄永林</v>
      </c>
      <c r="I794" s="2">
        <f>'[1]2025年已发货'!I:I</f>
        <v>15982487227</v>
      </c>
      <c r="J794" s="2" t="str">
        <f>_xlfn._xlws.FILTER(辅助信息!D:D,辅助信息!G:G=G794)</f>
        <v>五冶钢构达州市公共卫生临床医疗中心项目</v>
      </c>
    </row>
    <row r="795" hidden="1" spans="1:10">
      <c r="A795" s="2" t="str">
        <f>'[1]2025年已发货'!A:A</f>
        <v>晋邦</v>
      </c>
      <c r="B795" s="2" t="str">
        <f>'[1]2025年已发货'!B:B</f>
        <v>螺纹钢</v>
      </c>
      <c r="C795" s="2" t="str">
        <f>'[1]2025年已发货'!C:C</f>
        <v>HRB400E Φ12 9m</v>
      </c>
      <c r="D795" s="2" t="str">
        <f>'[1]2025年已发货'!D:D</f>
        <v>吨</v>
      </c>
      <c r="E795" s="2">
        <f>'[1]2025年已发货'!E:E</f>
        <v>25</v>
      </c>
      <c r="F795" s="4">
        <f>'[1]2025年已发货'!F:F</f>
        <v>45713</v>
      </c>
      <c r="G795" s="2" t="str">
        <f>'[1]2025年已发货'!G:G</f>
        <v>（达州市公共卫生医疗中心项目-二标-3号楼）达州市通川区西外复兴镇公共卫生临床医疗中心项目</v>
      </c>
      <c r="H795" s="2" t="str">
        <f>'[1]2025年已发货'!H:H</f>
        <v>黄永林</v>
      </c>
      <c r="I795" s="2">
        <f>'[1]2025年已发货'!I:I</f>
        <v>15982487227</v>
      </c>
      <c r="J795" s="2" t="str">
        <f>_xlfn._xlws.FILTER(辅助信息!D:D,辅助信息!G:G=G795)</f>
        <v>五冶钢构达州市公共卫生临床医疗中心项目</v>
      </c>
    </row>
    <row r="796" hidden="1" spans="1:10">
      <c r="A796" s="2" t="str">
        <f>'[1]2025年已发货'!A:A</f>
        <v>晋邦</v>
      </c>
      <c r="B796" s="2" t="str">
        <f>'[1]2025年已发货'!B:B</f>
        <v>盘螺</v>
      </c>
      <c r="C796" s="2" t="str">
        <f>'[1]2025年已发货'!C:C</f>
        <v>HRB400E Φ8</v>
      </c>
      <c r="D796" s="2" t="str">
        <f>'[1]2025年已发货'!D:D</f>
        <v>吨</v>
      </c>
      <c r="E796" s="2">
        <f>'[1]2025年已发货'!E:E</f>
        <v>7</v>
      </c>
      <c r="F796" s="4">
        <f>'[1]2025年已发货'!F:F</f>
        <v>45713</v>
      </c>
      <c r="G796" s="2" t="str">
        <f>'[1]2025年已发货'!G:G</f>
        <v>（达州市公共卫生医疗中心项目-二标-78号楼）达州市通川区西外复兴镇公共卫生临床医疗中心项目</v>
      </c>
      <c r="H796" s="2" t="str">
        <f>'[1]2025年已发货'!H:H</f>
        <v>黄永林</v>
      </c>
      <c r="I796" s="2">
        <f>'[1]2025年已发货'!I:I</f>
        <v>15982487227</v>
      </c>
      <c r="J796" s="2" t="str">
        <f>_xlfn._xlws.FILTER(辅助信息!D:D,辅助信息!G:G=G796)</f>
        <v>五冶钢构达州市公共卫生临床医疗中心项目</v>
      </c>
    </row>
    <row r="797" hidden="1" spans="1:10">
      <c r="A797" s="2" t="str">
        <f>'[1]2025年已发货'!A:A</f>
        <v>晋邦</v>
      </c>
      <c r="B797" s="2" t="str">
        <f>'[1]2025年已发货'!B:B</f>
        <v>盘螺</v>
      </c>
      <c r="C797" s="2" t="str">
        <f>'[1]2025年已发货'!C:C</f>
        <v>HRB400E Φ10</v>
      </c>
      <c r="D797" s="2" t="str">
        <f>'[1]2025年已发货'!D:D</f>
        <v>吨</v>
      </c>
      <c r="E797" s="2">
        <f>'[1]2025年已发货'!E:E</f>
        <v>4</v>
      </c>
      <c r="F797" s="4">
        <f>'[1]2025年已发货'!F:F</f>
        <v>45713</v>
      </c>
      <c r="G797" s="2" t="str">
        <f>'[1]2025年已发货'!G:G</f>
        <v>（达州市公共卫生医疗中心项目-二标-78号楼）达州市通川区西外复兴镇公共卫生临床医疗中心项目</v>
      </c>
      <c r="H797" s="2" t="str">
        <f>'[1]2025年已发货'!H:H</f>
        <v>黄永林</v>
      </c>
      <c r="I797" s="2">
        <f>'[1]2025年已发货'!I:I</f>
        <v>15982487227</v>
      </c>
      <c r="J797" s="2" t="str">
        <f>_xlfn._xlws.FILTER(辅助信息!D:D,辅助信息!G:G=G797)</f>
        <v>五冶钢构达州市公共卫生临床医疗中心项目</v>
      </c>
    </row>
    <row r="798" hidden="1" spans="1:10">
      <c r="A798" s="2" t="str">
        <f>'[1]2025年已发货'!A:A</f>
        <v>晋邦</v>
      </c>
      <c r="B798" s="2" t="str">
        <f>'[1]2025年已发货'!B:B</f>
        <v>螺纹钢</v>
      </c>
      <c r="C798" s="2" t="str">
        <f>'[1]2025年已发货'!C:C</f>
        <v>HRB400E Φ12 9m</v>
      </c>
      <c r="D798" s="2" t="str">
        <f>'[1]2025年已发货'!D:D</f>
        <v>吨</v>
      </c>
      <c r="E798" s="2">
        <f>'[1]2025年已发货'!E:E</f>
        <v>18</v>
      </c>
      <c r="F798" s="4">
        <f>'[1]2025年已发货'!F:F</f>
        <v>45713</v>
      </c>
      <c r="G798" s="2" t="str">
        <f>'[1]2025年已发货'!G:G</f>
        <v>（达州市公共卫生医疗中心项目-二标-78号楼）达州市通川区西外复兴镇公共卫生临床医疗中心项目</v>
      </c>
      <c r="H798" s="2" t="str">
        <f>'[1]2025年已发货'!H:H</f>
        <v>黄永林</v>
      </c>
      <c r="I798" s="2">
        <f>'[1]2025年已发货'!I:I</f>
        <v>15982487227</v>
      </c>
      <c r="J798" s="2" t="str">
        <f>_xlfn._xlws.FILTER(辅助信息!D:D,辅助信息!G:G=G798)</f>
        <v>五冶钢构达州市公共卫生临床医疗中心项目</v>
      </c>
    </row>
    <row r="799" hidden="1" spans="1:10">
      <c r="A799" s="2" t="str">
        <f>'[1]2025年已发货'!A:A</f>
        <v>晋邦</v>
      </c>
      <c r="B799" s="2" t="str">
        <f>'[1]2025年已发货'!B:B</f>
        <v>高线</v>
      </c>
      <c r="C799" s="2" t="str">
        <f>'[1]2025年已发货'!C:C</f>
        <v>HPB300Φ10</v>
      </c>
      <c r="D799" s="2" t="str">
        <f>'[1]2025年已发货'!D:D</f>
        <v>吨</v>
      </c>
      <c r="E799" s="2">
        <f>'[1]2025年已发货'!E:E</f>
        <v>6.21</v>
      </c>
      <c r="F799" s="4">
        <f>'[1]2025年已发货'!F:F</f>
        <v>45713</v>
      </c>
      <c r="G799" s="2" t="str">
        <f>'[1]2025年已发货'!G:G</f>
        <v>（十九冶-华电重庆奉节）重庆市奉节县康乐镇七星村</v>
      </c>
      <c r="H799" s="2" t="str">
        <f>'[1]2025年已发货'!H:H</f>
        <v>岑甲乐</v>
      </c>
      <c r="I799" s="2">
        <f>'[1]2025年已发货'!I:I</f>
        <v>17349037782</v>
      </c>
      <c r="J799" s="2" vm="1" t="e">
        <f>_xlfn._xlws.FILTER(辅助信息!D:D,辅助信息!G:G=G799)</f>
        <v>#VALUE!</v>
      </c>
    </row>
    <row r="800" hidden="1" spans="1:10">
      <c r="A800" s="2" t="str">
        <f>'[1]2025年已发货'!A:A</f>
        <v>晋邦</v>
      </c>
      <c r="B800" s="2" t="str">
        <f>'[1]2025年已发货'!B:B</f>
        <v>螺纹钢</v>
      </c>
      <c r="C800" s="2" t="str">
        <f>'[1]2025年已发货'!C:C</f>
        <v>HRB400E Φ32 9m</v>
      </c>
      <c r="D800" s="2" t="str">
        <f>'[1]2025年已发货'!D:D</f>
        <v>吨</v>
      </c>
      <c r="E800" s="2">
        <f>'[1]2025年已发货'!E:E</f>
        <v>26.307</v>
      </c>
      <c r="F800" s="4">
        <f>'[1]2025年已发货'!F:F</f>
        <v>45713</v>
      </c>
      <c r="G800" s="2" t="str">
        <f>'[1]2025年已发货'!G:G</f>
        <v>（十九冶-华电重庆奉节）重庆市奉节县康乐镇七星村</v>
      </c>
      <c r="H800" s="2" t="str">
        <f>'[1]2025年已发货'!H:H</f>
        <v>岑甲乐</v>
      </c>
      <c r="I800" s="2">
        <f>'[1]2025年已发货'!I:I</f>
        <v>17349037782</v>
      </c>
      <c r="J800" s="2" vm="1" t="e">
        <f>_xlfn._xlws.FILTER(辅助信息!D:D,辅助信息!G:G=G800)</f>
        <v>#VALUE!</v>
      </c>
    </row>
    <row r="801" hidden="1" spans="1:10">
      <c r="A801" s="2" t="str">
        <f>'[1]2025年已发货'!A:A</f>
        <v>晋邦</v>
      </c>
      <c r="B801" s="2" t="str">
        <f>'[1]2025年已发货'!B:B</f>
        <v>盘螺</v>
      </c>
      <c r="C801" s="2" t="str">
        <f>'[1]2025年已发货'!C:C</f>
        <v>HRB400E Φ10</v>
      </c>
      <c r="D801" s="2" t="str">
        <f>'[1]2025年已发货'!D:D</f>
        <v>吨</v>
      </c>
      <c r="E801" s="2">
        <f>'[1]2025年已发货'!E:E</f>
        <v>7</v>
      </c>
      <c r="F801" s="4">
        <f>'[1]2025年已发货'!F:F</f>
        <v>45713</v>
      </c>
      <c r="G801" s="2" t="str">
        <f>'[1]2025年已发货'!G:G</f>
        <v>（十九冶-华电重庆奉节）重庆市奉节县康乐镇七星村</v>
      </c>
      <c r="H801" s="2" t="str">
        <f>'[1]2025年已发货'!H:H</f>
        <v>岑甲乐</v>
      </c>
      <c r="I801" s="2">
        <f>'[1]2025年已发货'!I:I</f>
        <v>17349037782</v>
      </c>
      <c r="J801" s="2" vm="1" t="e">
        <f>_xlfn._xlws.FILTER(辅助信息!D:D,辅助信息!G:G=G801)</f>
        <v>#VALUE!</v>
      </c>
    </row>
    <row r="802" hidden="1" spans="1:10">
      <c r="A802" s="2" t="str">
        <f>'[1]2025年已发货'!A:A</f>
        <v>晋邦</v>
      </c>
      <c r="B802" s="2" t="str">
        <f>'[1]2025年已发货'!B:B</f>
        <v>螺纹钢</v>
      </c>
      <c r="C802" s="2" t="str">
        <f>'[1]2025年已发货'!C:C</f>
        <v>HRB400E Φ18 9m</v>
      </c>
      <c r="D802" s="2" t="str">
        <f>'[1]2025年已发货'!D:D</f>
        <v>吨</v>
      </c>
      <c r="E802" s="2">
        <f>'[1]2025年已发货'!E:E</f>
        <v>16</v>
      </c>
      <c r="F802" s="4">
        <f>'[1]2025年已发货'!F:F</f>
        <v>45713</v>
      </c>
      <c r="G802" s="2" t="str">
        <f>'[1]2025年已发货'!G:G</f>
        <v>（十九冶-华电重庆奉节）重庆市奉节县康乐镇七星村</v>
      </c>
      <c r="H802" s="2" t="str">
        <f>'[1]2025年已发货'!H:H</f>
        <v>岑甲乐</v>
      </c>
      <c r="I802" s="2">
        <f>'[1]2025年已发货'!I:I</f>
        <v>17349037782</v>
      </c>
      <c r="J802" s="2" vm="1" t="e">
        <f>_xlfn._xlws.FILTER(辅助信息!D:D,辅助信息!G:G=G802)</f>
        <v>#VALUE!</v>
      </c>
    </row>
    <row r="803" hidden="1" spans="1:10">
      <c r="A803" s="2" t="str">
        <f>'[1]2025年已发货'!A:A</f>
        <v>晋邦</v>
      </c>
      <c r="B803" s="2" t="str">
        <f>'[1]2025年已发货'!B:B</f>
        <v>螺纹钢</v>
      </c>
      <c r="C803" s="2" t="str">
        <f>'[1]2025年已发货'!C:C</f>
        <v>HRB400E Φ25 9m</v>
      </c>
      <c r="D803" s="2" t="str">
        <f>'[1]2025年已发货'!D:D</f>
        <v>吨</v>
      </c>
      <c r="E803" s="2">
        <f>'[1]2025年已发货'!E:E</f>
        <v>35</v>
      </c>
      <c r="F803" s="4">
        <f>'[1]2025年已发货'!F:F</f>
        <v>45713</v>
      </c>
      <c r="G803" s="2" t="str">
        <f>'[1]2025年已发货'!G:G</f>
        <v>（十九冶-江龙高速一分部）重庆市云阳县湿坝东北418米*云阳南互通</v>
      </c>
      <c r="H803" s="2" t="str">
        <f>'[1]2025年已发货'!H:H</f>
        <v>吴章红</v>
      </c>
      <c r="I803" s="2">
        <f>'[1]2025年已发货'!I:I</f>
        <v>18628165772</v>
      </c>
      <c r="J803" s="2" vm="1" t="e">
        <f>_xlfn._xlws.FILTER(辅助信息!D:D,辅助信息!G:G=G803)</f>
        <v>#VALUE!</v>
      </c>
    </row>
    <row r="804" hidden="1" spans="1:10">
      <c r="A804" s="2" t="str">
        <f>'[1]2025年已发货'!A:A</f>
        <v>晋邦</v>
      </c>
      <c r="B804" s="2" t="str">
        <f>'[1]2025年已发货'!B:B</f>
        <v>螺纹钢</v>
      </c>
      <c r="C804" s="2" t="str">
        <f>'[1]2025年已发货'!C:C</f>
        <v>HRB400E Φ16 9m</v>
      </c>
      <c r="D804" s="2" t="str">
        <f>'[1]2025年已发货'!D:D</f>
        <v>吨</v>
      </c>
      <c r="E804" s="2">
        <f>'[1]2025年已发货'!E:E</f>
        <v>37</v>
      </c>
      <c r="F804" s="4">
        <f>'[1]2025年已发货'!F:F</f>
        <v>45713</v>
      </c>
      <c r="G804" s="2" t="str">
        <f>'[1]2025年已发货'!G:G</f>
        <v>（十九冶-江龙高速一分部）重庆市云阳县湿坝东北418米*云阳南互通</v>
      </c>
      <c r="H804" s="2" t="str">
        <f>'[1]2025年已发货'!H:H</f>
        <v>吴章红</v>
      </c>
      <c r="I804" s="2">
        <f>'[1]2025年已发货'!I:I</f>
        <v>18628165772</v>
      </c>
      <c r="J804" s="2" vm="1" t="e">
        <f>_xlfn._xlws.FILTER(辅助信息!D:D,辅助信息!G:G=G804)</f>
        <v>#VALUE!</v>
      </c>
    </row>
    <row r="805" hidden="1" spans="1:10">
      <c r="A805" s="2" t="str">
        <f>'[1]2025年已发货'!A:A</f>
        <v>晋邦</v>
      </c>
      <c r="B805" s="2" t="str">
        <f>'[1]2025年已发货'!B:B</f>
        <v>盘螺</v>
      </c>
      <c r="C805" s="2" t="str">
        <f>'[1]2025年已发货'!C:C</f>
        <v>HRB400E Φ10</v>
      </c>
      <c r="D805" s="2" t="str">
        <f>'[1]2025年已发货'!D:D</f>
        <v>吨</v>
      </c>
      <c r="E805" s="2">
        <f>'[1]2025年已发货'!E:E</f>
        <v>18</v>
      </c>
      <c r="F805" s="4">
        <f>'[1]2025年已发货'!F:F</f>
        <v>45713</v>
      </c>
      <c r="G805" s="2" t="str">
        <f>'[1]2025年已发货'!G:G</f>
        <v>（十九冶-江龙高速一分部）重庆市云阳县湿坝东北418米*云阳南互通</v>
      </c>
      <c r="H805" s="2" t="str">
        <f>'[1]2025年已发货'!H:H</f>
        <v>吴章红</v>
      </c>
      <c r="I805" s="2">
        <f>'[1]2025年已发货'!I:I</f>
        <v>18628165772</v>
      </c>
      <c r="J805" s="2" vm="1" t="e">
        <f>_xlfn._xlws.FILTER(辅助信息!D:D,辅助信息!G:G=G805)</f>
        <v>#VALUE!</v>
      </c>
    </row>
    <row r="806" hidden="1" spans="1:10">
      <c r="A806" s="2" t="str">
        <f>'[1]2025年已发货'!A:A</f>
        <v>晋邦</v>
      </c>
      <c r="B806" s="2" t="str">
        <f>'[1]2025年已发货'!B:B</f>
        <v>高线</v>
      </c>
      <c r="C806" s="2" t="str">
        <f>'[1]2025年已发货'!C:C</f>
        <v>HPB300Φ10</v>
      </c>
      <c r="D806" s="2" t="str">
        <f>'[1]2025年已发货'!D:D</f>
        <v>吨</v>
      </c>
      <c r="E806" s="2">
        <f>'[1]2025年已发货'!E:E</f>
        <v>18</v>
      </c>
      <c r="F806" s="4">
        <f>'[1]2025年已发货'!F:F</f>
        <v>45713</v>
      </c>
      <c r="G806" s="2" t="str">
        <f>'[1]2025年已发货'!G:G</f>
        <v>（十九冶-江龙高速一分部）重庆市云阳县湿坝东北418米*云阳南互通</v>
      </c>
      <c r="H806" s="2" t="str">
        <f>'[1]2025年已发货'!H:H</f>
        <v>吴章红</v>
      </c>
      <c r="I806" s="2">
        <f>'[1]2025年已发货'!I:I</f>
        <v>18628165772</v>
      </c>
      <c r="J806" s="2" vm="1" t="e">
        <f>_xlfn._xlws.FILTER(辅助信息!D:D,辅助信息!G:G=G806)</f>
        <v>#VALUE!</v>
      </c>
    </row>
    <row r="807" hidden="1" spans="1:10">
      <c r="A807" s="2" t="str">
        <f>'[1]2025年已发货'!A:A</f>
        <v>晋邦</v>
      </c>
      <c r="B807" s="2" t="str">
        <f>'[1]2025年已发货'!B:B</f>
        <v>盘螺</v>
      </c>
      <c r="C807" s="2" t="str">
        <f>'[1]2025年已发货'!C:C</f>
        <v>HRB400E Φ10</v>
      </c>
      <c r="D807" s="2" t="str">
        <f>'[1]2025年已发货'!D:D</f>
        <v>吨</v>
      </c>
      <c r="E807" s="2">
        <f>'[1]2025年已发货'!E:E</f>
        <v>3.5</v>
      </c>
      <c r="F807" s="4">
        <f>'[1]2025年已发货'!F:F</f>
        <v>45713</v>
      </c>
      <c r="G807" s="2" t="str">
        <f>'[1]2025年已发货'!G:G</f>
        <v>（十九冶-江龙高速三分部）重庆市云阳县蔈草镇三坵田*小尖山梁场</v>
      </c>
      <c r="H807" s="2" t="str">
        <f>'[1]2025年已发货'!H:H</f>
        <v>徐宇</v>
      </c>
      <c r="I807" s="2">
        <f>'[1]2025年已发货'!I:I</f>
        <v>19822311919</v>
      </c>
      <c r="J807" s="2" vm="1" t="e">
        <f>_xlfn._xlws.FILTER(辅助信息!D:D,辅助信息!G:G=G807)</f>
        <v>#VALUE!</v>
      </c>
    </row>
    <row r="808" hidden="1" spans="1:10">
      <c r="A808" s="2" t="str">
        <f>'[1]2025年已发货'!A:A</f>
        <v>晋邦</v>
      </c>
      <c r="B808" s="2" t="str">
        <f>'[1]2025年已发货'!B:B</f>
        <v>螺纹钢</v>
      </c>
      <c r="C808" s="2" t="str">
        <f>'[1]2025年已发货'!C:C</f>
        <v>HRB400E Φ12 9m</v>
      </c>
      <c r="D808" s="2" t="str">
        <f>'[1]2025年已发货'!D:D</f>
        <v>吨</v>
      </c>
      <c r="E808" s="2">
        <f>'[1]2025年已发货'!E:E</f>
        <v>5</v>
      </c>
      <c r="F808" s="4">
        <f>'[1]2025年已发货'!F:F</f>
        <v>45713</v>
      </c>
      <c r="G808" s="2" t="str">
        <f>'[1]2025年已发货'!G:G</f>
        <v>（十九冶-江龙高速三分部）重庆市云阳县蔈草镇三坵田*小尖山梁场</v>
      </c>
      <c r="H808" s="2" t="str">
        <f>'[1]2025年已发货'!H:H</f>
        <v>徐宇</v>
      </c>
      <c r="I808" s="2">
        <f>'[1]2025年已发货'!I:I</f>
        <v>19822311919</v>
      </c>
      <c r="J808" s="2" vm="1" t="e">
        <f>_xlfn._xlws.FILTER(辅助信息!D:D,辅助信息!G:G=G808)</f>
        <v>#VALUE!</v>
      </c>
    </row>
    <row r="809" hidden="1" spans="1:10">
      <c r="A809" s="2" t="str">
        <f>'[1]2025年已发货'!A:A</f>
        <v>晋邦</v>
      </c>
      <c r="B809" s="2" t="str">
        <f>'[1]2025年已发货'!B:B</f>
        <v>螺纹钢</v>
      </c>
      <c r="C809" s="2" t="str">
        <f>'[1]2025年已发货'!C:C</f>
        <v>HRB400E Φ28 9m</v>
      </c>
      <c r="D809" s="2" t="str">
        <f>'[1]2025年已发货'!D:D</f>
        <v>吨</v>
      </c>
      <c r="E809" s="2">
        <f>'[1]2025年已发货'!E:E</f>
        <v>4</v>
      </c>
      <c r="F809" s="4">
        <f>'[1]2025年已发货'!F:F</f>
        <v>45713</v>
      </c>
      <c r="G809" s="2" t="str">
        <f>'[1]2025年已发货'!G:G</f>
        <v>（十九冶-江龙高速三分部）重庆市云阳县蔈草镇三坵田*小尖山梁场</v>
      </c>
      <c r="H809" s="2" t="str">
        <f>'[1]2025年已发货'!H:H</f>
        <v>徐宇</v>
      </c>
      <c r="I809" s="2">
        <f>'[1]2025年已发货'!I:I</f>
        <v>19822311919</v>
      </c>
      <c r="J809" s="2" vm="1" t="e">
        <f>_xlfn._xlws.FILTER(辅助信息!D:D,辅助信息!G:G=G809)</f>
        <v>#VALUE!</v>
      </c>
    </row>
    <row r="810" hidden="1" spans="1:10">
      <c r="A810" s="2" t="str">
        <f>'[1]2025年已发货'!A:A</f>
        <v>晋邦</v>
      </c>
      <c r="B810" s="2" t="str">
        <f>'[1]2025年已发货'!B:B</f>
        <v>螺纹钢</v>
      </c>
      <c r="C810" s="2" t="str">
        <f>'[1]2025年已发货'!C:C</f>
        <v>HRB400E Φ12 9m</v>
      </c>
      <c r="D810" s="2" t="str">
        <f>'[1]2025年已发货'!D:D</f>
        <v>吨</v>
      </c>
      <c r="E810" s="2">
        <f>'[1]2025年已发货'!E:E</f>
        <v>19</v>
      </c>
      <c r="F810" s="4">
        <f>'[1]2025年已发货'!F:F</f>
        <v>45713</v>
      </c>
      <c r="G810" s="2" t="str">
        <f>'[1]2025年已发货'!G:G</f>
        <v>（十九冶-江龙高速三分部）重庆市云阳县龙角镇*皮家营梁场</v>
      </c>
      <c r="H810" s="2" t="str">
        <f>'[1]2025年已发货'!H:H</f>
        <v>徐宇</v>
      </c>
      <c r="I810" s="2">
        <f>'[1]2025年已发货'!I:I</f>
        <v>19822311919</v>
      </c>
      <c r="J810" s="2" vm="1" t="e">
        <f>_xlfn._xlws.FILTER(辅助信息!D:D,辅助信息!G:G=G810)</f>
        <v>#VALUE!</v>
      </c>
    </row>
    <row r="811" hidden="1" spans="1:10">
      <c r="A811" s="2" t="str">
        <f>'[1]2025年已发货'!A:A</f>
        <v>晋邦</v>
      </c>
      <c r="B811" s="2" t="str">
        <f>'[1]2025年已发货'!B:B</f>
        <v>螺纹钢</v>
      </c>
      <c r="C811" s="2" t="str">
        <f>'[1]2025年已发货'!C:C</f>
        <v>HRB400E Φ16 9m</v>
      </c>
      <c r="D811" s="2" t="str">
        <f>'[1]2025年已发货'!D:D</f>
        <v>吨</v>
      </c>
      <c r="E811" s="2">
        <f>'[1]2025年已发货'!E:E</f>
        <v>3</v>
      </c>
      <c r="F811" s="4">
        <f>'[1]2025年已发货'!F:F</f>
        <v>45713</v>
      </c>
      <c r="G811" s="2" t="str">
        <f>'[1]2025年已发货'!G:G</f>
        <v>（十九冶-江龙高速三分部）重庆市云阳县龙角镇*皮家营梁场</v>
      </c>
      <c r="H811" s="2" t="str">
        <f>'[1]2025年已发货'!H:H</f>
        <v>徐宇</v>
      </c>
      <c r="I811" s="2">
        <f>'[1]2025年已发货'!I:I</f>
        <v>19822311919</v>
      </c>
      <c r="J811" s="2" vm="1" t="e">
        <f>_xlfn._xlws.FILTER(辅助信息!D:D,辅助信息!G:G=G811)</f>
        <v>#VALUE!</v>
      </c>
    </row>
    <row r="812" hidden="1" spans="1:10">
      <c r="A812" s="2" t="str">
        <f>'[1]2025年已发货'!A:A</f>
        <v>晋邦</v>
      </c>
      <c r="B812" s="2" t="str">
        <f>'[1]2025年已发货'!B:B</f>
        <v>高线</v>
      </c>
      <c r="C812" s="2" t="str">
        <f>'[1]2025年已发货'!C:C</f>
        <v>HPB300Φ8</v>
      </c>
      <c r="D812" s="2" t="str">
        <f>'[1]2025年已发货'!D:D</f>
        <v>吨</v>
      </c>
      <c r="E812" s="2">
        <f>'[1]2025年已发货'!E:E</f>
        <v>2.5</v>
      </c>
      <c r="F812" s="4">
        <f>'[1]2025年已发货'!F:F</f>
        <v>45713</v>
      </c>
      <c r="G812" s="2" t="str">
        <f>'[1]2025年已发货'!G:G</f>
        <v>（十九冶-江龙高速三分部）重庆市云阳县龙角镇*皮家营隧道</v>
      </c>
      <c r="H812" s="2" t="str">
        <f>'[1]2025年已发货'!H:H</f>
        <v>徐宇</v>
      </c>
      <c r="I812" s="2">
        <f>'[1]2025年已发货'!I:I</f>
        <v>19822311919</v>
      </c>
      <c r="J812" s="2" vm="1" t="e">
        <f>_xlfn._xlws.FILTER(辅助信息!D:D,辅助信息!G:G=G812)</f>
        <v>#VALUE!</v>
      </c>
    </row>
    <row r="813" hidden="1" spans="1:10">
      <c r="A813" s="2" t="str">
        <f>'[1]2025年已发货'!A:A</f>
        <v>晋邦</v>
      </c>
      <c r="B813" s="2" t="str">
        <f>'[1]2025年已发货'!B:B</f>
        <v>螺纹钢</v>
      </c>
      <c r="C813" s="2" t="str">
        <f>'[1]2025年已发货'!C:C</f>
        <v>HRB400E Φ14 9m</v>
      </c>
      <c r="D813" s="2" t="str">
        <f>'[1]2025年已发货'!D:D</f>
        <v>吨</v>
      </c>
      <c r="E813" s="2">
        <f>'[1]2025年已发货'!E:E</f>
        <v>5</v>
      </c>
      <c r="F813" s="4">
        <f>'[1]2025年已发货'!F:F</f>
        <v>45713</v>
      </c>
      <c r="G813" s="2" t="str">
        <f>'[1]2025年已发货'!G:G</f>
        <v>（十九冶-江龙高速三分部）重庆市云阳县龙角镇*皮家营隧道</v>
      </c>
      <c r="H813" s="2" t="str">
        <f>'[1]2025年已发货'!H:H</f>
        <v>徐宇</v>
      </c>
      <c r="I813" s="2">
        <f>'[1]2025年已发货'!I:I</f>
        <v>19822311919</v>
      </c>
      <c r="J813" s="2" vm="1" t="e">
        <f>_xlfn._xlws.FILTER(辅助信息!D:D,辅助信息!G:G=G813)</f>
        <v>#VALUE!</v>
      </c>
    </row>
    <row r="814" hidden="1" spans="1:10">
      <c r="A814" s="2" t="str">
        <f>'[1]2025年已发货'!A:A</f>
        <v>晋邦</v>
      </c>
      <c r="B814" s="2" t="str">
        <f>'[1]2025年已发货'!B:B</f>
        <v>螺纹钢</v>
      </c>
      <c r="C814" s="2" t="str">
        <f>'[1]2025年已发货'!C:C</f>
        <v>HRB400E Φ16 9m</v>
      </c>
      <c r="D814" s="2" t="str">
        <f>'[1]2025年已发货'!D:D</f>
        <v>吨</v>
      </c>
      <c r="E814" s="2">
        <f>'[1]2025年已发货'!E:E</f>
        <v>3</v>
      </c>
      <c r="F814" s="4">
        <f>'[1]2025年已发货'!F:F</f>
        <v>45713</v>
      </c>
      <c r="G814" s="2" t="str">
        <f>'[1]2025年已发货'!G:G</f>
        <v>（十九冶-江龙高速三分部）重庆市云阳县龙角镇*皮家营隧道</v>
      </c>
      <c r="H814" s="2" t="str">
        <f>'[1]2025年已发货'!H:H</f>
        <v>徐宇</v>
      </c>
      <c r="I814" s="2">
        <f>'[1]2025年已发货'!I:I</f>
        <v>19822311919</v>
      </c>
      <c r="J814" s="2" vm="1" t="e">
        <f>_xlfn._xlws.FILTER(辅助信息!D:D,辅助信息!G:G=G814)</f>
        <v>#VALUE!</v>
      </c>
    </row>
    <row r="815" hidden="1" spans="1:10">
      <c r="A815" s="2" t="str">
        <f>'[1]2025年已发货'!A:A</f>
        <v>晋邦</v>
      </c>
      <c r="B815" s="2" t="str">
        <f>'[1]2025年已发货'!B:B</f>
        <v>螺纹钢</v>
      </c>
      <c r="C815" s="2" t="str">
        <f>'[1]2025年已发货'!C:C</f>
        <v>HRB400E Φ20 9m</v>
      </c>
      <c r="D815" s="2" t="str">
        <f>'[1]2025年已发货'!D:D</f>
        <v>吨</v>
      </c>
      <c r="E815" s="2">
        <f>'[1]2025年已发货'!E:E</f>
        <v>4</v>
      </c>
      <c r="F815" s="4">
        <f>'[1]2025年已发货'!F:F</f>
        <v>45713</v>
      </c>
      <c r="G815" s="2" t="str">
        <f>'[1]2025年已发货'!G:G</f>
        <v>（十九冶-江龙高速三分部）重庆市云阳县龙角镇*皮家营隧道</v>
      </c>
      <c r="H815" s="2" t="str">
        <f>'[1]2025年已发货'!H:H</f>
        <v>徐宇</v>
      </c>
      <c r="I815" s="2">
        <f>'[1]2025年已发货'!I:I</f>
        <v>19822311919</v>
      </c>
      <c r="J815" s="2" vm="1" t="e">
        <f>_xlfn._xlws.FILTER(辅助信息!D:D,辅助信息!G:G=G815)</f>
        <v>#VALUE!</v>
      </c>
    </row>
    <row r="816" hidden="1" spans="1:10">
      <c r="A816" s="2" t="str">
        <f>'[1]2025年已发货'!A:A</f>
        <v>晋邦</v>
      </c>
      <c r="B816" s="2" t="str">
        <f>'[1]2025年已发货'!B:B</f>
        <v>螺纹钢</v>
      </c>
      <c r="C816" s="2" t="str">
        <f>'[1]2025年已发货'!C:C</f>
        <v>HRB400E Φ25 9m</v>
      </c>
      <c r="D816" s="2" t="str">
        <f>'[1]2025年已发货'!D:D</f>
        <v>吨</v>
      </c>
      <c r="E816" s="2">
        <f>'[1]2025年已发货'!E:E</f>
        <v>5</v>
      </c>
      <c r="F816" s="4">
        <f>'[1]2025年已发货'!F:F</f>
        <v>45713</v>
      </c>
      <c r="G816" s="2" t="str">
        <f>'[1]2025年已发货'!G:G</f>
        <v>（十九冶-江龙高速三分部）重庆市云阳县龙角镇*皮家营隧道</v>
      </c>
      <c r="H816" s="2" t="str">
        <f>'[1]2025年已发货'!H:H</f>
        <v>徐宇</v>
      </c>
      <c r="I816" s="2">
        <f>'[1]2025年已发货'!I:I</f>
        <v>19822311919</v>
      </c>
      <c r="J816" s="2" vm="1" t="e">
        <f>_xlfn._xlws.FILTER(辅助信息!D:D,辅助信息!G:G=G816)</f>
        <v>#VALUE!</v>
      </c>
    </row>
    <row r="817" hidden="1" spans="1:10">
      <c r="A817" s="2" t="str">
        <f>'[1]2025年已发货'!A:A</f>
        <v>晋邦</v>
      </c>
      <c r="B817" s="2" t="str">
        <f>'[1]2025年已发货'!B:B</f>
        <v>高线</v>
      </c>
      <c r="C817" s="2" t="str">
        <f>'[1]2025年已发货'!C:C</f>
        <v>HPB300Φ8</v>
      </c>
      <c r="D817" s="2" t="str">
        <f>'[1]2025年已发货'!D:D</f>
        <v>吨</v>
      </c>
      <c r="E817" s="2">
        <f>'[1]2025年已发货'!E:E</f>
        <v>5</v>
      </c>
      <c r="F817" s="4">
        <f>'[1]2025年已发货'!F:F</f>
        <v>45713</v>
      </c>
      <c r="G817" s="2" t="str">
        <f>'[1]2025年已发货'!G:G</f>
        <v>（十九冶-江龙高速二分部）重庆市云阳县宝坪镇双塆村*地坪村路基</v>
      </c>
      <c r="H817" s="2" t="str">
        <f>'[1]2025年已发货'!H:H</f>
        <v>张鹏</v>
      </c>
      <c r="I817" s="2">
        <f>'[1]2025年已发货'!I:I</f>
        <v>18223006448</v>
      </c>
      <c r="J817" s="2" vm="1" t="e">
        <f>_xlfn._xlws.FILTER(辅助信息!D:D,辅助信息!G:G=G817)</f>
        <v>#VALUE!</v>
      </c>
    </row>
    <row r="818" hidden="1" spans="1:10">
      <c r="A818" s="2" t="str">
        <f>'[1]2025年已发货'!A:A</f>
        <v>晋邦</v>
      </c>
      <c r="B818" s="2" t="str">
        <f>'[1]2025年已发货'!B:B</f>
        <v>高线</v>
      </c>
      <c r="C818" s="2" t="str">
        <f>'[1]2025年已发货'!C:C</f>
        <v>HPB300Φ10</v>
      </c>
      <c r="D818" s="2" t="str">
        <f>'[1]2025年已发货'!D:D</f>
        <v>吨</v>
      </c>
      <c r="E818" s="2">
        <f>'[1]2025年已发货'!E:E</f>
        <v>10</v>
      </c>
      <c r="F818" s="4">
        <f>'[1]2025年已发货'!F:F</f>
        <v>45713</v>
      </c>
      <c r="G818" s="2" t="str">
        <f>'[1]2025年已发货'!G:G</f>
        <v>（十九冶-江龙高速二分部）重庆市云阳县宝坪镇双塆村*地坪村路基</v>
      </c>
      <c r="H818" s="2" t="str">
        <f>'[1]2025年已发货'!H:H</f>
        <v>张鹏</v>
      </c>
      <c r="I818" s="2">
        <f>'[1]2025年已发货'!I:I</f>
        <v>18223006448</v>
      </c>
      <c r="J818" s="2" vm="1" t="e">
        <f>_xlfn._xlws.FILTER(辅助信息!D:D,辅助信息!G:G=G818)</f>
        <v>#VALUE!</v>
      </c>
    </row>
    <row r="819" hidden="1" spans="1:10">
      <c r="A819" s="2" t="str">
        <f>'[1]2025年已发货'!A:A</f>
        <v>晋邦</v>
      </c>
      <c r="B819" s="2" t="str">
        <f>'[1]2025年已发货'!B:B</f>
        <v>螺纹钢</v>
      </c>
      <c r="C819" s="2" t="str">
        <f>'[1]2025年已发货'!C:C</f>
        <v>HRB400E Φ16 9m</v>
      </c>
      <c r="D819" s="2" t="str">
        <f>'[1]2025年已发货'!D:D</f>
        <v>吨</v>
      </c>
      <c r="E819" s="2">
        <f>'[1]2025年已发货'!E:E</f>
        <v>30</v>
      </c>
      <c r="F819" s="4">
        <f>'[1]2025年已发货'!F:F</f>
        <v>45713</v>
      </c>
      <c r="G819" s="2" t="str">
        <f>'[1]2025年已发货'!G:G</f>
        <v>（十九冶-江龙高速二分部）重庆市云阳县宝坪镇双塆村*地坪村路基</v>
      </c>
      <c r="H819" s="2" t="str">
        <f>'[1]2025年已发货'!H:H</f>
        <v>张鹏</v>
      </c>
      <c r="I819" s="2">
        <f>'[1]2025年已发货'!I:I</f>
        <v>18223006448</v>
      </c>
      <c r="J819" s="2" vm="1" t="e">
        <f>_xlfn._xlws.FILTER(辅助信息!D:D,辅助信息!G:G=G819)</f>
        <v>#VALUE!</v>
      </c>
    </row>
    <row r="820" hidden="1" spans="1:10">
      <c r="A820" s="2" t="str">
        <f>'[1]2025年已发货'!A:A</f>
        <v>德胜</v>
      </c>
      <c r="B820" s="2" t="str">
        <f>'[1]2025年已发货'!B:B</f>
        <v>螺纹钢</v>
      </c>
      <c r="C820" s="2" t="str">
        <f>'[1]2025年已发货'!C:C</f>
        <v>HRB400E Φ12 9m</v>
      </c>
      <c r="D820" s="2" t="str">
        <f>'[1]2025年已发货'!D:D</f>
        <v>吨</v>
      </c>
      <c r="E820" s="2">
        <f>'[1]2025年已发货'!E:E</f>
        <v>3</v>
      </c>
      <c r="F820" s="4">
        <f>'[1]2025年已发货'!F:F</f>
        <v>45714</v>
      </c>
      <c r="G820" s="2" t="str">
        <f>'[1]2025年已发货'!G:G</f>
        <v>（五冶钢构宜宾高县月江镇建设项目）  四川省宜宾市高县月江镇刚记超市斜对面(还阳组团沪碳二期项目)</v>
      </c>
      <c r="H820" s="2" t="str">
        <f>'[1]2025年已发货'!H:H</f>
        <v>张朝亮</v>
      </c>
      <c r="I820" s="2">
        <f>'[1]2025年已发货'!I:I</f>
        <v>15228205853</v>
      </c>
      <c r="J820" s="2" t="str">
        <f>_xlfn._xlws.FILTER(辅助信息!D:D,辅助信息!G:G=G820)</f>
        <v>五冶钢构-宜宾市南溪区高县月江镇建设项目</v>
      </c>
    </row>
    <row r="821" hidden="1" spans="1:10">
      <c r="A821" s="2" t="str">
        <f>'[1]2025年已发货'!A:A</f>
        <v>德胜</v>
      </c>
      <c r="B821" s="2" t="str">
        <f>'[1]2025年已发货'!B:B</f>
        <v>螺纹钢</v>
      </c>
      <c r="C821" s="2" t="str">
        <f>'[1]2025年已发货'!C:C</f>
        <v>HRB400E Φ14 9m</v>
      </c>
      <c r="D821" s="2" t="str">
        <f>'[1]2025年已发货'!D:D</f>
        <v>吨</v>
      </c>
      <c r="E821" s="2">
        <f>'[1]2025年已发货'!E:E</f>
        <v>3</v>
      </c>
      <c r="F821" s="4">
        <f>'[1]2025年已发货'!F:F</f>
        <v>45714</v>
      </c>
      <c r="G821" s="2" t="str">
        <f>'[1]2025年已发货'!G:G</f>
        <v>（五冶钢构宜宾高县月江镇建设项目）  四川省宜宾市高县月江镇刚记超市斜对面(还阳组团沪碳二期项目)</v>
      </c>
      <c r="H821" s="2" t="str">
        <f>'[1]2025年已发货'!H:H</f>
        <v>张朝亮</v>
      </c>
      <c r="I821" s="2">
        <f>'[1]2025年已发货'!I:I</f>
        <v>15228205853</v>
      </c>
      <c r="J821" s="2" t="str">
        <f>_xlfn._xlws.FILTER(辅助信息!D:D,辅助信息!G:G=G821)</f>
        <v>五冶钢构-宜宾市南溪区高县月江镇建设项目</v>
      </c>
    </row>
    <row r="822" hidden="1" spans="1:10">
      <c r="A822" s="2" t="str">
        <f>'[1]2025年已发货'!A:A</f>
        <v>德胜</v>
      </c>
      <c r="B822" s="2" t="str">
        <f>'[1]2025年已发货'!B:B</f>
        <v>螺纹钢</v>
      </c>
      <c r="C822" s="2" t="str">
        <f>'[1]2025年已发货'!C:C</f>
        <v>HRB400E Φ16 9m</v>
      </c>
      <c r="D822" s="2" t="str">
        <f>'[1]2025年已发货'!D:D</f>
        <v>吨</v>
      </c>
      <c r="E822" s="2">
        <f>'[1]2025年已发货'!E:E</f>
        <v>3</v>
      </c>
      <c r="F822" s="4">
        <f>'[1]2025年已发货'!F:F</f>
        <v>45714</v>
      </c>
      <c r="G822" s="2" t="str">
        <f>'[1]2025年已发货'!G:G</f>
        <v>（五冶钢构宜宾高县月江镇建设项目）  四川省宜宾市高县月江镇刚记超市斜对面(还阳组团沪碳二期项目)</v>
      </c>
      <c r="H822" s="2" t="str">
        <f>'[1]2025年已发货'!H:H</f>
        <v>张朝亮</v>
      </c>
      <c r="I822" s="2">
        <f>'[1]2025年已发货'!I:I</f>
        <v>15228205853</v>
      </c>
      <c r="J822" s="2" t="str">
        <f>_xlfn._xlws.FILTER(辅助信息!D:D,辅助信息!G:G=G822)</f>
        <v>五冶钢构-宜宾市南溪区高县月江镇建设项目</v>
      </c>
    </row>
    <row r="823" hidden="1" spans="1:10">
      <c r="A823" s="2" t="str">
        <f>'[1]2025年已发货'!A:A</f>
        <v>德胜</v>
      </c>
      <c r="B823" s="2" t="str">
        <f>'[1]2025年已发货'!B:B</f>
        <v>螺纹钢</v>
      </c>
      <c r="C823" s="2" t="str">
        <f>'[1]2025年已发货'!C:C</f>
        <v>HRB400E Φ18 9m</v>
      </c>
      <c r="D823" s="2" t="str">
        <f>'[1]2025年已发货'!D:D</f>
        <v>吨</v>
      </c>
      <c r="E823" s="2">
        <f>'[1]2025年已发货'!E:E</f>
        <v>3</v>
      </c>
      <c r="F823" s="4">
        <f>'[1]2025年已发货'!F:F</f>
        <v>45714</v>
      </c>
      <c r="G823" s="2" t="str">
        <f>'[1]2025年已发货'!G:G</f>
        <v>（五冶钢构宜宾高县月江镇建设项目）  四川省宜宾市高县月江镇刚记超市斜对面(还阳组团沪碳二期项目)</v>
      </c>
      <c r="H823" s="2" t="str">
        <f>'[1]2025年已发货'!H:H</f>
        <v>张朝亮</v>
      </c>
      <c r="I823" s="2">
        <f>'[1]2025年已发货'!I:I</f>
        <v>15228205853</v>
      </c>
      <c r="J823" s="2" t="str">
        <f>_xlfn._xlws.FILTER(辅助信息!D:D,辅助信息!G:G=G823)</f>
        <v>五冶钢构-宜宾市南溪区高县月江镇建设项目</v>
      </c>
    </row>
    <row r="824" hidden="1" spans="1:10">
      <c r="A824" s="2" t="str">
        <f>'[1]2025年已发货'!A:A</f>
        <v>德胜</v>
      </c>
      <c r="B824" s="2" t="str">
        <f>'[1]2025年已发货'!B:B</f>
        <v>螺纹钢</v>
      </c>
      <c r="C824" s="2" t="str">
        <f>'[1]2025年已发货'!C:C</f>
        <v>HRB400E Φ20 9m</v>
      </c>
      <c r="D824" s="2" t="str">
        <f>'[1]2025年已发货'!D:D</f>
        <v>吨</v>
      </c>
      <c r="E824" s="2">
        <f>'[1]2025年已发货'!E:E</f>
        <v>12</v>
      </c>
      <c r="F824" s="4">
        <f>'[1]2025年已发货'!F:F</f>
        <v>45714</v>
      </c>
      <c r="G824" s="2" t="str">
        <f>'[1]2025年已发货'!G:G</f>
        <v>（五冶钢构宜宾高县月江镇建设项目）  四川省宜宾市高县月江镇刚记超市斜对面(还阳组团沪碳二期项目)</v>
      </c>
      <c r="H824" s="2" t="str">
        <f>'[1]2025年已发货'!H:H</f>
        <v>张朝亮</v>
      </c>
      <c r="I824" s="2">
        <f>'[1]2025年已发货'!I:I</f>
        <v>15228205853</v>
      </c>
      <c r="J824" s="2" t="str">
        <f>_xlfn._xlws.FILTER(辅助信息!D:D,辅助信息!G:G=G824)</f>
        <v>五冶钢构-宜宾市南溪区高县月江镇建设项目</v>
      </c>
    </row>
    <row r="825" hidden="1" spans="1:10">
      <c r="A825" s="2" t="str">
        <f>'[1]2025年已发货'!A:A</f>
        <v>德胜</v>
      </c>
      <c r="B825" s="2" t="str">
        <f>'[1]2025年已发货'!B:B</f>
        <v>螺纹钢</v>
      </c>
      <c r="C825" s="2" t="str">
        <f>'[1]2025年已发货'!C:C</f>
        <v>HRB400E Φ22 9m</v>
      </c>
      <c r="D825" s="2" t="str">
        <f>'[1]2025年已发货'!D:D</f>
        <v>吨</v>
      </c>
      <c r="E825" s="2">
        <f>'[1]2025年已发货'!E:E</f>
        <v>6</v>
      </c>
      <c r="F825" s="4">
        <f>'[1]2025年已发货'!F:F</f>
        <v>45714</v>
      </c>
      <c r="G825" s="2" t="str">
        <f>'[1]2025年已发货'!G:G</f>
        <v>（五冶钢构宜宾高县月江镇建设项目）  四川省宜宾市高县月江镇刚记超市斜对面(还阳组团沪碳二期项目)</v>
      </c>
      <c r="H825" s="2" t="str">
        <f>'[1]2025年已发货'!H:H</f>
        <v>张朝亮</v>
      </c>
      <c r="I825" s="2">
        <f>'[1]2025年已发货'!I:I</f>
        <v>15228205853</v>
      </c>
      <c r="J825" s="2" t="str">
        <f>_xlfn._xlws.FILTER(辅助信息!D:D,辅助信息!G:G=G825)</f>
        <v>五冶钢构-宜宾市南溪区高县月江镇建设项目</v>
      </c>
    </row>
    <row r="826" hidden="1" spans="1:10">
      <c r="A826" s="2" t="str">
        <f>'[1]2025年已发货'!A:A</f>
        <v>德胜</v>
      </c>
      <c r="B826" s="2" t="str">
        <f>'[1]2025年已发货'!B:B</f>
        <v>螺纹钢</v>
      </c>
      <c r="C826" s="2" t="str">
        <f>'[1]2025年已发货'!C:C</f>
        <v>HRB400E Φ25 9m</v>
      </c>
      <c r="D826" s="2" t="str">
        <f>'[1]2025年已发货'!D:D</f>
        <v>吨</v>
      </c>
      <c r="E826" s="2">
        <f>'[1]2025年已发货'!E:E</f>
        <v>6</v>
      </c>
      <c r="F826" s="4">
        <f>'[1]2025年已发货'!F:F</f>
        <v>45714</v>
      </c>
      <c r="G826" s="2" t="str">
        <f>'[1]2025年已发货'!G:G</f>
        <v>（五冶钢构宜宾高县月江镇建设项目）  四川省宜宾市高县月江镇刚记超市斜对面(还阳组团沪碳二期项目)</v>
      </c>
      <c r="H826" s="2" t="str">
        <f>'[1]2025年已发货'!H:H</f>
        <v>张朝亮</v>
      </c>
      <c r="I826" s="2">
        <f>'[1]2025年已发货'!I:I</f>
        <v>15228205853</v>
      </c>
      <c r="J826" s="2" t="str">
        <f>_xlfn._xlws.FILTER(辅助信息!D:D,辅助信息!G:G=G826)</f>
        <v>五冶钢构-宜宾市南溪区高县月江镇建设项目</v>
      </c>
    </row>
    <row r="827" hidden="1" spans="1:10">
      <c r="A827" s="2" t="str">
        <f>'[1]2025年已发货'!A:A</f>
        <v>德胜</v>
      </c>
      <c r="B827" s="2" t="str">
        <f>'[1]2025年已发货'!B:B</f>
        <v>螺纹钢</v>
      </c>
      <c r="C827" s="2" t="str">
        <f>'[1]2025年已发货'!C:C</f>
        <v>HRB400E Φ12 9m</v>
      </c>
      <c r="D827" s="2" t="str">
        <f>'[1]2025年已发货'!D:D</f>
        <v>吨</v>
      </c>
      <c r="E827" s="2">
        <f>'[1]2025年已发货'!E:E</f>
        <v>6</v>
      </c>
      <c r="F827" s="4">
        <f>'[1]2025年已发货'!F:F</f>
        <v>45714</v>
      </c>
      <c r="G827" s="2" t="str">
        <f>'[1]2025年已发货'!G:G</f>
        <v>(五冶钢构宜宾高县月江镇建设项目-2)四川省宜宾市高县月江镇高县宜宾保润汽车维修服务有限公司西南(S436西)(污水管网项目)</v>
      </c>
      <c r="H827" s="2" t="str">
        <f>'[1]2025年已发货'!H:H</f>
        <v>张朝亮</v>
      </c>
      <c r="I827" s="2">
        <f>'[1]2025年已发货'!I:I</f>
        <v>15228205853</v>
      </c>
      <c r="J827" s="2" t="str">
        <f>_xlfn._xlws.FILTER(辅助信息!D:D,辅助信息!G:G=G827)</f>
        <v>五冶钢构-宜宾市南溪区高县月江镇建设项目</v>
      </c>
    </row>
    <row r="828" hidden="1" spans="1:10">
      <c r="A828" s="2" t="str">
        <f>'[1]2025年已发货'!A:A</f>
        <v>德胜</v>
      </c>
      <c r="B828" s="2" t="str">
        <f>'[1]2025年已发货'!B:B</f>
        <v>螺纹钢</v>
      </c>
      <c r="C828" s="2" t="str">
        <f>'[1]2025年已发货'!C:C</f>
        <v>HRB400E Φ14 9m</v>
      </c>
      <c r="D828" s="2" t="str">
        <f>'[1]2025年已发货'!D:D</f>
        <v>吨</v>
      </c>
      <c r="E828" s="2">
        <f>'[1]2025年已发货'!E:E</f>
        <v>6</v>
      </c>
      <c r="F828" s="4">
        <f>'[1]2025年已发货'!F:F</f>
        <v>45714</v>
      </c>
      <c r="G828" s="2" t="str">
        <f>'[1]2025年已发货'!G:G</f>
        <v>(五冶钢构宜宾高县月江镇建设项目-2)四川省宜宾市高县月江镇高县宜宾保润汽车维修服务有限公司西南(S436西)(污水管网项目)</v>
      </c>
      <c r="H828" s="2" t="str">
        <f>'[1]2025年已发货'!H:H</f>
        <v>张朝亮</v>
      </c>
      <c r="I828" s="2">
        <f>'[1]2025年已发货'!I:I</f>
        <v>15228205853</v>
      </c>
      <c r="J828" s="2" t="str">
        <f>_xlfn._xlws.FILTER(辅助信息!D:D,辅助信息!G:G=G828)</f>
        <v>五冶钢构-宜宾市南溪区高县月江镇建设项目</v>
      </c>
    </row>
    <row r="829" hidden="1" spans="1:10">
      <c r="A829" s="2" t="str">
        <f>'[1]2025年已发货'!A:A</f>
        <v>德胜</v>
      </c>
      <c r="B829" s="2" t="str">
        <f>'[1]2025年已发货'!B:B</f>
        <v>螺纹钢</v>
      </c>
      <c r="C829" s="2" t="str">
        <f>'[1]2025年已发货'!C:C</f>
        <v>HRB400E Φ16 9m</v>
      </c>
      <c r="D829" s="2" t="str">
        <f>'[1]2025年已发货'!D:D</f>
        <v>吨</v>
      </c>
      <c r="E829" s="2">
        <f>'[1]2025年已发货'!E:E</f>
        <v>6</v>
      </c>
      <c r="F829" s="4">
        <f>'[1]2025年已发货'!F:F</f>
        <v>45714</v>
      </c>
      <c r="G829" s="2" t="str">
        <f>'[1]2025年已发货'!G:G</f>
        <v>(五冶钢构宜宾高县月江镇建设项目-2)四川省宜宾市高县月江镇高县宜宾保润汽车维修服务有限公司西南(S436西)(污水管网项目)</v>
      </c>
      <c r="H829" s="2" t="str">
        <f>'[1]2025年已发货'!H:H</f>
        <v>张朝亮</v>
      </c>
      <c r="I829" s="2">
        <f>'[1]2025年已发货'!I:I</f>
        <v>15228205853</v>
      </c>
      <c r="J829" s="2" t="str">
        <f>_xlfn._xlws.FILTER(辅助信息!D:D,辅助信息!G:G=G829)</f>
        <v>五冶钢构-宜宾市南溪区高县月江镇建设项目</v>
      </c>
    </row>
    <row r="830" hidden="1" spans="1:10">
      <c r="A830" s="2" t="str">
        <f>'[1]2025年已发货'!A:A</f>
        <v>德胜</v>
      </c>
      <c r="B830" s="2" t="str">
        <f>'[1]2025年已发货'!B:B</f>
        <v>螺纹钢</v>
      </c>
      <c r="C830" s="2" t="str">
        <f>'[1]2025年已发货'!C:C</f>
        <v>HRB400E Φ18 9m</v>
      </c>
      <c r="D830" s="2" t="str">
        <f>'[1]2025年已发货'!D:D</f>
        <v>吨</v>
      </c>
      <c r="E830" s="2">
        <f>'[1]2025年已发货'!E:E</f>
        <v>9</v>
      </c>
      <c r="F830" s="4">
        <f>'[1]2025年已发货'!F:F</f>
        <v>45714</v>
      </c>
      <c r="G830" s="2" t="str">
        <f>'[1]2025年已发货'!G:G</f>
        <v>(五冶钢构宜宾高县月江镇建设项目-2)四川省宜宾市高县月江镇高县宜宾保润汽车维修服务有限公司西南(S436西)(污水管网项目)</v>
      </c>
      <c r="H830" s="2" t="str">
        <f>'[1]2025年已发货'!H:H</f>
        <v>张朝亮</v>
      </c>
      <c r="I830" s="2">
        <f>'[1]2025年已发货'!I:I</f>
        <v>15228205853</v>
      </c>
      <c r="J830" s="2" t="str">
        <f>_xlfn._xlws.FILTER(辅助信息!D:D,辅助信息!G:G=G830)</f>
        <v>五冶钢构-宜宾市南溪区高县月江镇建设项目</v>
      </c>
    </row>
    <row r="831" hidden="1" spans="1:10">
      <c r="A831" s="2" t="str">
        <f>'[1]2025年已发货'!A:A</f>
        <v>德胜</v>
      </c>
      <c r="B831" s="2" t="str">
        <f>'[1]2025年已发货'!B:B</f>
        <v>螺纹钢</v>
      </c>
      <c r="C831" s="2" t="str">
        <f>'[1]2025年已发货'!C:C</f>
        <v>HRB400E Φ20 9m</v>
      </c>
      <c r="D831" s="2" t="str">
        <f>'[1]2025年已发货'!D:D</f>
        <v>吨</v>
      </c>
      <c r="E831" s="2">
        <f>'[1]2025年已发货'!E:E</f>
        <v>12</v>
      </c>
      <c r="F831" s="4">
        <f>'[1]2025年已发货'!F:F</f>
        <v>45714</v>
      </c>
      <c r="G831" s="2" t="str">
        <f>'[1]2025年已发货'!G:G</f>
        <v>(五冶钢构宜宾高县月江镇建设项目-2)四川省宜宾市高县月江镇高县宜宾保润汽车维修服务有限公司西南(S436西)(污水管网项目)</v>
      </c>
      <c r="H831" s="2" t="str">
        <f>'[1]2025年已发货'!H:H</f>
        <v>张朝亮</v>
      </c>
      <c r="I831" s="2">
        <f>'[1]2025年已发货'!I:I</f>
        <v>15228205853</v>
      </c>
      <c r="J831" s="2" t="str">
        <f>_xlfn._xlws.FILTER(辅助信息!D:D,辅助信息!G:G=G831)</f>
        <v>五冶钢构-宜宾市南溪区高县月江镇建设项目</v>
      </c>
    </row>
    <row r="832" hidden="1" spans="1:10">
      <c r="A832" s="2" t="str">
        <f>'[1]2025年已发货'!A:A</f>
        <v>德胜</v>
      </c>
      <c r="B832" s="2" t="str">
        <f>'[1]2025年已发货'!B:B</f>
        <v>螺纹钢</v>
      </c>
      <c r="C832" s="2" t="str">
        <f>'[1]2025年已发货'!C:C</f>
        <v>HRB400E Φ22 9m</v>
      </c>
      <c r="D832" s="2" t="str">
        <f>'[1]2025年已发货'!D:D</f>
        <v>吨</v>
      </c>
      <c r="E832" s="2">
        <f>'[1]2025年已发货'!E:E</f>
        <v>12</v>
      </c>
      <c r="F832" s="4">
        <f>'[1]2025年已发货'!F:F</f>
        <v>45714</v>
      </c>
      <c r="G832" s="2" t="str">
        <f>'[1]2025年已发货'!G:G</f>
        <v>(五冶钢构宜宾高县月江镇建设项目-2)四川省宜宾市高县月江镇高县宜宾保润汽车维修服务有限公司西南(S436西)(污水管网项目)</v>
      </c>
      <c r="H832" s="2" t="str">
        <f>'[1]2025年已发货'!H:H</f>
        <v>张朝亮</v>
      </c>
      <c r="I832" s="2">
        <f>'[1]2025年已发货'!I:I</f>
        <v>15228205853</v>
      </c>
      <c r="J832" s="2" t="str">
        <f>_xlfn._xlws.FILTER(辅助信息!D:D,辅助信息!G:G=G832)</f>
        <v>五冶钢构-宜宾市南溪区高县月江镇建设项目</v>
      </c>
    </row>
    <row r="833" hidden="1" spans="1:10">
      <c r="A833" s="2" t="str">
        <f>'[1]2025年已发货'!A:A</f>
        <v>德胜</v>
      </c>
      <c r="B833" s="2" t="str">
        <f>'[1]2025年已发货'!B:B</f>
        <v>螺纹钢</v>
      </c>
      <c r="C833" s="2" t="str">
        <f>'[1]2025年已发货'!C:C</f>
        <v>HRB400E Φ25 9m</v>
      </c>
      <c r="D833" s="2" t="str">
        <f>'[1]2025年已发货'!D:D</f>
        <v>吨</v>
      </c>
      <c r="E833" s="2">
        <f>'[1]2025年已发货'!E:E</f>
        <v>18</v>
      </c>
      <c r="F833" s="4">
        <f>'[1]2025年已发货'!F:F</f>
        <v>45714</v>
      </c>
      <c r="G833" s="2" t="str">
        <f>'[1]2025年已发货'!G:G</f>
        <v>(五冶钢构宜宾高县月江镇建设项目-2)四川省宜宾市高县月江镇高县宜宾保润汽车维修服务有限公司西南(S436西)(污水管网项目)</v>
      </c>
      <c r="H833" s="2" t="str">
        <f>'[1]2025年已发货'!H:H</f>
        <v>张朝亮</v>
      </c>
      <c r="I833" s="2">
        <f>'[1]2025年已发货'!I:I</f>
        <v>15228205853</v>
      </c>
      <c r="J833" s="2" t="str">
        <f>_xlfn._xlws.FILTER(辅助信息!D:D,辅助信息!G:G=G833)</f>
        <v>五冶钢构-宜宾市南溪区高县月江镇建设项目</v>
      </c>
    </row>
    <row r="834" hidden="1" spans="1:10">
      <c r="A834" s="2" t="str">
        <f>'[1]2025年已发货'!A:A</f>
        <v>陕钢</v>
      </c>
      <c r="B834" s="2" t="str">
        <f>'[1]2025年已发货'!B:B</f>
        <v>高线</v>
      </c>
      <c r="C834" s="2" t="str">
        <f>'[1]2025年已发货'!C:C</f>
        <v>HPB300Φ10</v>
      </c>
      <c r="D834" s="2" t="str">
        <f>'[1]2025年已发货'!D:D</f>
        <v>吨</v>
      </c>
      <c r="E834" s="2">
        <f>'[1]2025年已发货'!E:E</f>
        <v>70</v>
      </c>
      <c r="F834" s="4">
        <f>'[1]2025年已发货'!F:F</f>
        <v>45714</v>
      </c>
      <c r="G834" s="2" t="str">
        <f>'[1]2025年已发货'!G:G</f>
        <v>（中铁三局-铜资高速1标）成都易建金属有限公司（成都市双流区蛟龙工业港新华大道七段563号）</v>
      </c>
      <c r="H834" s="2" t="str">
        <f>'[1]2025年已发货'!H:H</f>
        <v>代德军</v>
      </c>
      <c r="I834" s="2">
        <f>'[1]2025年已发货'!I:I</f>
        <v>18602811878</v>
      </c>
      <c r="J834" s="2" vm="1" t="e">
        <f>_xlfn._xlws.FILTER(辅助信息!D:D,辅助信息!G:G=G834)</f>
        <v>#VALUE!</v>
      </c>
    </row>
    <row r="835" hidden="1" spans="1:10">
      <c r="A835" s="2" t="str">
        <f>'[1]2025年已发货'!A:A</f>
        <v>晋邦</v>
      </c>
      <c r="B835" s="2" t="str">
        <f>'[1]2025年已发货'!B:B</f>
        <v>螺纹钢</v>
      </c>
      <c r="C835" s="2" t="str">
        <f>'[1]2025年已发货'!C:C</f>
        <v>HRB400E Φ28 9m</v>
      </c>
      <c r="D835" s="2" t="str">
        <f>'[1]2025年已发货'!D:D</f>
        <v>吨</v>
      </c>
      <c r="E835" s="2">
        <f>'[1]2025年已发货'!E:E</f>
        <v>36</v>
      </c>
      <c r="F835" s="4">
        <f>'[1]2025年已发货'!F:F</f>
        <v>45714</v>
      </c>
      <c r="G835" s="2" t="str">
        <f>'[1]2025年已发货'!G:G</f>
        <v>（十九冶-江龙高速一分部）重庆市云阳县X886附近中国十九冶开云高速项目总包部西98米*复兴互通预制梁场</v>
      </c>
      <c r="H835" s="2" t="str">
        <f>'[1]2025年已发货'!H:H</f>
        <v>吴章红</v>
      </c>
      <c r="I835" s="2">
        <f>'[1]2025年已发货'!I:I</f>
        <v>18628165772</v>
      </c>
      <c r="J835" s="2" vm="1" t="e">
        <f>_xlfn._xlws.FILTER(辅助信息!D:D,辅助信息!G:G=G835)</f>
        <v>#VALUE!</v>
      </c>
    </row>
    <row r="836" hidden="1" spans="1:10">
      <c r="A836" s="2" t="str">
        <f>'[1]2025年已发货'!A:A</f>
        <v>晋邦</v>
      </c>
      <c r="B836" s="2" t="str">
        <f>'[1]2025年已发货'!B:B</f>
        <v>螺纹钢</v>
      </c>
      <c r="C836" s="2" t="str">
        <f>'[1]2025年已发货'!C:C</f>
        <v>HRB400E Φ20 9m</v>
      </c>
      <c r="D836" s="2" t="str">
        <f>'[1]2025年已发货'!D:D</f>
        <v>吨</v>
      </c>
      <c r="E836" s="2">
        <f>'[1]2025年已发货'!E:E</f>
        <v>17</v>
      </c>
      <c r="F836" s="4">
        <f>'[1]2025年已发货'!F:F</f>
        <v>45714</v>
      </c>
      <c r="G836" s="2" t="str">
        <f>'[1]2025年已发货'!G:G</f>
        <v>（十九冶-江龙高速一分部）重庆市云阳县X886附近中国十九冶开云高速项目总包部西98米*复兴互通预制梁场</v>
      </c>
      <c r="H836" s="2" t="str">
        <f>'[1]2025年已发货'!H:H</f>
        <v>吴章红</v>
      </c>
      <c r="I836" s="2">
        <f>'[1]2025年已发货'!I:I</f>
        <v>18628165772</v>
      </c>
      <c r="J836" s="2" vm="1" t="e">
        <f>_xlfn._xlws.FILTER(辅助信息!D:D,辅助信息!G:G=G836)</f>
        <v>#VALUE!</v>
      </c>
    </row>
    <row r="837" hidden="1" spans="1:10">
      <c r="A837" s="2" t="str">
        <f>'[1]2025年已发货'!A:A</f>
        <v>晋邦</v>
      </c>
      <c r="B837" s="2" t="str">
        <f>'[1]2025年已发货'!B:B</f>
        <v>盘螺</v>
      </c>
      <c r="C837" s="2" t="str">
        <f>'[1]2025年已发货'!C:C</f>
        <v>HRB400E Φ12</v>
      </c>
      <c r="D837" s="2" t="str">
        <f>'[1]2025年已发货'!D:D</f>
        <v>吨</v>
      </c>
      <c r="E837" s="2">
        <f>'[1]2025年已发货'!E:E</f>
        <v>100</v>
      </c>
      <c r="F837" s="4">
        <f>'[1]2025年已发货'!F:F</f>
        <v>45714</v>
      </c>
      <c r="G837" s="2" t="str">
        <f>'[1]2025年已发货'!G:G</f>
        <v>（十九冶-江龙高速一分部）重庆市云阳县X886附近中国十九冶开云高速项目总包部西98米*复兴互通预制梁场</v>
      </c>
      <c r="H837" s="2" t="str">
        <f>'[1]2025年已发货'!H:H</f>
        <v>吴章红</v>
      </c>
      <c r="I837" s="2">
        <f>'[1]2025年已发货'!I:I</f>
        <v>18628165772</v>
      </c>
      <c r="J837" s="2" vm="1" t="e">
        <f>_xlfn._xlws.FILTER(辅助信息!D:D,辅助信息!G:G=G837)</f>
        <v>#VALUE!</v>
      </c>
    </row>
    <row r="838" hidden="1" spans="1:10">
      <c r="A838" s="2" t="str">
        <f>'[1]2025年已发货'!A:A</f>
        <v>晋邦</v>
      </c>
      <c r="B838" s="2" t="str">
        <f>'[1]2025年已发货'!B:B</f>
        <v>盘螺</v>
      </c>
      <c r="C838" s="2" t="str">
        <f>'[1]2025年已发货'!C:C</f>
        <v>HRB400E Φ6</v>
      </c>
      <c r="D838" s="2" t="str">
        <f>'[1]2025年已发货'!D:D</f>
        <v>吨</v>
      </c>
      <c r="E838" s="2">
        <f>'[1]2025年已发货'!E:E</f>
        <v>11</v>
      </c>
      <c r="F838" s="4">
        <f>'[1]2025年已发货'!F:F</f>
        <v>45714</v>
      </c>
      <c r="G838" s="2" t="str">
        <f>'[1]2025年已发货'!G:G</f>
        <v>(五冶钢构医学科学产业园建设项目房建三部-一标（7-2）)四川省南充市顺庆区搬罾街道学府大道二段</v>
      </c>
      <c r="H838" s="2" t="str">
        <f>'[1]2025年已发货'!H:H</f>
        <v>郑林</v>
      </c>
      <c r="I838" s="2">
        <f>'[1]2025年已发货'!I:I</f>
        <v>18349955455</v>
      </c>
      <c r="J838" s="2" t="str">
        <f>_xlfn._xlws.FILTER(辅助信息!D:D,辅助信息!G:G=G838)</f>
        <v>五冶钢构南充医学科学产业园建设项目</v>
      </c>
    </row>
    <row r="839" hidden="1" spans="1:10">
      <c r="A839" s="2" t="str">
        <f>'[1]2025年已发货'!A:A</f>
        <v>晋邦</v>
      </c>
      <c r="B839" s="2" t="str">
        <f>'[1]2025年已发货'!B:B</f>
        <v>盘螺</v>
      </c>
      <c r="C839" s="2" t="str">
        <f>'[1]2025年已发货'!C:C</f>
        <v>HRB400E Φ8</v>
      </c>
      <c r="D839" s="2" t="str">
        <f>'[1]2025年已发货'!D:D</f>
        <v>吨</v>
      </c>
      <c r="E839" s="2">
        <f>'[1]2025年已发货'!E:E</f>
        <v>18</v>
      </c>
      <c r="F839" s="4">
        <f>'[1]2025年已发货'!F:F</f>
        <v>45714</v>
      </c>
      <c r="G839" s="2" t="str">
        <f>'[1]2025年已发货'!G:G</f>
        <v>(五冶钢构医学科学产业园建设项目房建三部-一标（7-2）)四川省南充市顺庆区搬罾街道学府大道二段</v>
      </c>
      <c r="H839" s="2" t="str">
        <f>'[1]2025年已发货'!H:H</f>
        <v>郑林</v>
      </c>
      <c r="I839" s="2">
        <f>'[1]2025年已发货'!I:I</f>
        <v>18349955455</v>
      </c>
      <c r="J839" s="2" t="str">
        <f>_xlfn._xlws.FILTER(辅助信息!D:D,辅助信息!G:G=G839)</f>
        <v>五冶钢构南充医学科学产业园建设项目</v>
      </c>
    </row>
    <row r="840" hidden="1" spans="1:10">
      <c r="A840" s="2" t="str">
        <f>'[1]2025年已发货'!A:A</f>
        <v>晋邦</v>
      </c>
      <c r="B840" s="2" t="str">
        <f>'[1]2025年已发货'!B:B</f>
        <v>盘螺</v>
      </c>
      <c r="C840" s="2" t="str">
        <f>'[1]2025年已发货'!C:C</f>
        <v>HRB400E Φ10</v>
      </c>
      <c r="D840" s="2" t="str">
        <f>'[1]2025年已发货'!D:D</f>
        <v>吨</v>
      </c>
      <c r="E840" s="2">
        <f>'[1]2025年已发货'!E:E</f>
        <v>9</v>
      </c>
      <c r="F840" s="4">
        <f>'[1]2025年已发货'!F:F</f>
        <v>45714</v>
      </c>
      <c r="G840" s="2" t="str">
        <f>'[1]2025年已发货'!G:G</f>
        <v>(五冶钢构医学科学产业园建设项目房建三部-一标（7-2）)四川省南充市顺庆区搬罾街道学府大道二段</v>
      </c>
      <c r="H840" s="2" t="str">
        <f>'[1]2025年已发货'!H:H</f>
        <v>郑林</v>
      </c>
      <c r="I840" s="2">
        <f>'[1]2025年已发货'!I:I</f>
        <v>18349955455</v>
      </c>
      <c r="J840" s="2" t="str">
        <f>_xlfn._xlws.FILTER(辅助信息!D:D,辅助信息!G:G=G840)</f>
        <v>五冶钢构南充医学科学产业园建设项目</v>
      </c>
    </row>
    <row r="841" hidden="1" spans="1:10">
      <c r="A841" s="2" t="str">
        <f>'[1]2025年已发货'!A:A</f>
        <v>晋邦</v>
      </c>
      <c r="B841" s="2" t="str">
        <f>'[1]2025年已发货'!B:B</f>
        <v>螺纹钢</v>
      </c>
      <c r="C841" s="2" t="str">
        <f>'[1]2025年已发货'!C:C</f>
        <v>HRB400E Φ12 9m</v>
      </c>
      <c r="D841" s="2" t="str">
        <f>'[1]2025年已发货'!D:D</f>
        <v>吨</v>
      </c>
      <c r="E841" s="2">
        <f>'[1]2025年已发货'!E:E</f>
        <v>10</v>
      </c>
      <c r="F841" s="4">
        <f>'[1]2025年已发货'!F:F</f>
        <v>45714</v>
      </c>
      <c r="G841" s="2" t="str">
        <f>'[1]2025年已发货'!G:G</f>
        <v>(五冶钢构医学科学产业园建设项目房建三部-一标（7-2）)四川省南充市顺庆区搬罾街道学府大道二段</v>
      </c>
      <c r="H841" s="2" t="str">
        <f>'[1]2025年已发货'!H:H</f>
        <v>郑林</v>
      </c>
      <c r="I841" s="2">
        <f>'[1]2025年已发货'!I:I</f>
        <v>18349955455</v>
      </c>
      <c r="J841" s="2" t="str">
        <f>_xlfn._xlws.FILTER(辅助信息!D:D,辅助信息!G:G=G841)</f>
        <v>五冶钢构南充医学科学产业园建设项目</v>
      </c>
    </row>
    <row r="842" hidden="1" spans="1:10">
      <c r="A842" s="2" t="str">
        <f>'[1]2025年已发货'!A:A</f>
        <v>晋邦</v>
      </c>
      <c r="B842" s="2" t="str">
        <f>'[1]2025年已发货'!B:B</f>
        <v>螺纹钢</v>
      </c>
      <c r="C842" s="2" t="str">
        <f>'[1]2025年已发货'!C:C</f>
        <v>HRB400E Φ14 9m</v>
      </c>
      <c r="D842" s="2" t="str">
        <f>'[1]2025年已发货'!D:D</f>
        <v>吨</v>
      </c>
      <c r="E842" s="2">
        <f>'[1]2025年已发货'!E:E</f>
        <v>24</v>
      </c>
      <c r="F842" s="4">
        <f>'[1]2025年已发货'!F:F</f>
        <v>45714</v>
      </c>
      <c r="G842" s="2" t="str">
        <f>'[1]2025年已发货'!G:G</f>
        <v>(五冶钢构医学科学产业园建设项目房建三部-一标（7-2）)四川省南充市顺庆区搬罾街道学府大道二段</v>
      </c>
      <c r="H842" s="2" t="str">
        <f>'[1]2025年已发货'!H:H</f>
        <v>郑林</v>
      </c>
      <c r="I842" s="2">
        <f>'[1]2025年已发货'!I:I</f>
        <v>18349955455</v>
      </c>
      <c r="J842" s="2" t="str">
        <f>_xlfn._xlws.FILTER(辅助信息!D:D,辅助信息!G:G=G842)</f>
        <v>五冶钢构南充医学科学产业园建设项目</v>
      </c>
    </row>
    <row r="843" hidden="1" spans="1:10">
      <c r="A843" s="2" t="str">
        <f>'[1]2025年已发货'!A:A</f>
        <v>晋邦</v>
      </c>
      <c r="B843" s="2" t="str">
        <f>'[1]2025年已发货'!B:B</f>
        <v>螺纹钢</v>
      </c>
      <c r="C843" s="2" t="str">
        <f>'[1]2025年已发货'!C:C</f>
        <v>HRB400E Φ18 9m</v>
      </c>
      <c r="D843" s="2" t="str">
        <f>'[1]2025年已发货'!D:D</f>
        <v>吨</v>
      </c>
      <c r="E843" s="2">
        <f>'[1]2025年已发货'!E:E</f>
        <v>30</v>
      </c>
      <c r="F843" s="4">
        <f>'[1]2025年已发货'!F:F</f>
        <v>45714</v>
      </c>
      <c r="G843" s="2" t="str">
        <f>'[1]2025年已发货'!G:G</f>
        <v>(五冶钢构医学科学产业园建设项目房建三部-一标（7-2）)四川省南充市顺庆区搬罾街道学府大道二段</v>
      </c>
      <c r="H843" s="2" t="str">
        <f>'[1]2025年已发货'!H:H</f>
        <v>郑林</v>
      </c>
      <c r="I843" s="2">
        <f>'[1]2025年已发货'!I:I</f>
        <v>18349955455</v>
      </c>
      <c r="J843" s="2" t="str">
        <f>_xlfn._xlws.FILTER(辅助信息!D:D,辅助信息!G:G=G843)</f>
        <v>五冶钢构南充医学科学产业园建设项目</v>
      </c>
    </row>
    <row r="844" hidden="1" spans="1:10">
      <c r="A844" s="2" t="str">
        <f>'[1]2025年已发货'!A:A</f>
        <v>晋邦</v>
      </c>
      <c r="B844" s="2" t="str">
        <f>'[1]2025年已发货'!B:B</f>
        <v>盘螺</v>
      </c>
      <c r="C844" s="2" t="str">
        <f>'[1]2025年已发货'!C:C</f>
        <v>HRB400E Φ10</v>
      </c>
      <c r="D844" s="2" t="str">
        <f>'[1]2025年已发货'!D:D</f>
        <v>吨</v>
      </c>
      <c r="E844" s="2">
        <f>'[1]2025年已发货'!E:E</f>
        <v>8</v>
      </c>
      <c r="F844" s="4">
        <f>'[1]2025年已发货'!F:F</f>
        <v>45714</v>
      </c>
      <c r="G844" s="2" t="str">
        <f>'[1]2025年已发货'!G:G</f>
        <v>(五冶钢构医学科学产业园建设项目房建一部-一标（2-6）)四川省南充市顺庆区搬罾街道学府大道二段</v>
      </c>
      <c r="H844" s="2" t="str">
        <f>'[1]2025年已发货'!H:H</f>
        <v>胡泽宇</v>
      </c>
      <c r="I844" s="2">
        <f>'[1]2025年已发货'!I:I</f>
        <v>18141337338</v>
      </c>
      <c r="J844" s="2" t="str">
        <f>_xlfn._xlws.FILTER(辅助信息!D:D,辅助信息!G:G=G844)</f>
        <v>五冶钢构南充医学科学产业园建设项目</v>
      </c>
    </row>
    <row r="845" hidden="1" spans="1:10">
      <c r="A845" s="2" t="str">
        <f>'[1]2025年已发货'!A:A</f>
        <v>晋邦</v>
      </c>
      <c r="B845" s="2" t="str">
        <f>'[1]2025年已发货'!B:B</f>
        <v>螺纹钢</v>
      </c>
      <c r="C845" s="2" t="str">
        <f>'[1]2025年已发货'!C:C</f>
        <v>HRB400E Φ12 9m</v>
      </c>
      <c r="D845" s="2" t="str">
        <f>'[1]2025年已发货'!D:D</f>
        <v>吨</v>
      </c>
      <c r="E845" s="2">
        <f>'[1]2025年已发货'!E:E</f>
        <v>8</v>
      </c>
      <c r="F845" s="4">
        <f>'[1]2025年已发货'!F:F</f>
        <v>45714</v>
      </c>
      <c r="G845" s="2" t="str">
        <f>'[1]2025年已发货'!G:G</f>
        <v>(五冶钢构医学科学产业园建设项目房建一部-一标（2-6）)四川省南充市顺庆区搬罾街道学府大道二段</v>
      </c>
      <c r="H845" s="2" t="str">
        <f>'[1]2025年已发货'!H:H</f>
        <v>胡泽宇</v>
      </c>
      <c r="I845" s="2">
        <f>'[1]2025年已发货'!I:I</f>
        <v>18141337338</v>
      </c>
      <c r="J845" s="2" t="str">
        <f>_xlfn._xlws.FILTER(辅助信息!D:D,辅助信息!G:G=G845)</f>
        <v>五冶钢构南充医学科学产业园建设项目</v>
      </c>
    </row>
    <row r="846" hidden="1" spans="1:10">
      <c r="A846" s="2" t="str">
        <f>'[1]2025年已发货'!A:A</f>
        <v>晋邦</v>
      </c>
      <c r="B846" s="2" t="str">
        <f>'[1]2025年已发货'!B:B</f>
        <v>螺纹钢</v>
      </c>
      <c r="C846" s="2" t="str">
        <f>'[1]2025年已发货'!C:C</f>
        <v>HRB400E Φ14 9m</v>
      </c>
      <c r="D846" s="2" t="str">
        <f>'[1]2025年已发货'!D:D</f>
        <v>吨</v>
      </c>
      <c r="E846" s="2">
        <f>'[1]2025年已发货'!E:E</f>
        <v>20</v>
      </c>
      <c r="F846" s="4">
        <f>'[1]2025年已发货'!F:F</f>
        <v>45714</v>
      </c>
      <c r="G846" s="2" t="str">
        <f>'[1]2025年已发货'!G:G</f>
        <v>(五冶钢构医学科学产业园建设项目房建一部-一标（2-6）)四川省南充市顺庆区搬罾街道学府大道二段</v>
      </c>
      <c r="H846" s="2" t="str">
        <f>'[1]2025年已发货'!H:H</f>
        <v>胡泽宇</v>
      </c>
      <c r="I846" s="2">
        <f>'[1]2025年已发货'!I:I</f>
        <v>18141337338</v>
      </c>
      <c r="J846" s="2" t="str">
        <f>_xlfn._xlws.FILTER(辅助信息!D:D,辅助信息!G:G=G846)</f>
        <v>五冶钢构南充医学科学产业园建设项目</v>
      </c>
    </row>
    <row r="847" hidden="1" spans="1:10">
      <c r="A847" s="2" t="str">
        <f>'[1]2025年已发货'!A:A</f>
        <v>成实</v>
      </c>
      <c r="B847" s="2" t="str">
        <f>'[1]2025年已发货'!B:B</f>
        <v>盘圆</v>
      </c>
      <c r="C847" s="2" t="str">
        <f>'[1]2025年已发货'!C:C</f>
        <v>HPB300Φ6mm</v>
      </c>
      <c r="D847" s="2" t="str">
        <f>'[1]2025年已发货'!D:D</f>
        <v>吨</v>
      </c>
      <c r="E847" s="2">
        <f>'[1]2025年已发货'!E:E</f>
        <v>2</v>
      </c>
      <c r="F847" s="4">
        <f>'[1]2025年已发货'!F:F</f>
        <v>45714</v>
      </c>
      <c r="G847" s="2" t="str">
        <f>'[1]2025年已发货'!G:G</f>
        <v>（中核华兴）四川天府新区585研发中心项目（一期）二标段（科学城中路东段）</v>
      </c>
      <c r="H847" s="2" t="str">
        <f>'[1]2025年已发货'!H:H</f>
        <v>姚兴文 </v>
      </c>
      <c r="I847" s="2" t="str">
        <f>'[1]2025年已发货'!I:I</f>
        <v>15208493233</v>
      </c>
      <c r="J847" s="2" vm="1" t="e">
        <f>_xlfn._xlws.FILTER(辅助信息!D:D,辅助信息!G:G=G847)</f>
        <v>#VALUE!</v>
      </c>
    </row>
    <row r="848" hidden="1" spans="1:10">
      <c r="A848" s="2" t="str">
        <f>'[1]2025年已发货'!A:A</f>
        <v>成实</v>
      </c>
      <c r="B848" s="2" t="str">
        <f>'[1]2025年已发货'!B:B</f>
        <v>螺纹钢</v>
      </c>
      <c r="C848" s="2" t="str">
        <f>'[1]2025年已发货'!C:C</f>
        <v>HRB400EΦ12*9m</v>
      </c>
      <c r="D848" s="2" t="str">
        <f>'[1]2025年已发货'!D:D</f>
        <v>吨</v>
      </c>
      <c r="E848" s="2">
        <f>'[1]2025年已发货'!E:E</f>
        <v>13</v>
      </c>
      <c r="F848" s="4">
        <f>'[1]2025年已发货'!F:F</f>
        <v>45714</v>
      </c>
      <c r="G848" s="2" t="str">
        <f>'[1]2025年已发货'!G:G</f>
        <v>（中核华兴）四川天府新区585研发中心项目（一期）二标段（科学城中路东段）</v>
      </c>
      <c r="H848" s="2" t="str">
        <f>'[1]2025年已发货'!H:H</f>
        <v>姚兴文 </v>
      </c>
      <c r="I848" s="2" t="str">
        <f>'[1]2025年已发货'!I:I</f>
        <v>15208493233</v>
      </c>
      <c r="J848" s="2" vm="1" t="e">
        <f>_xlfn._xlws.FILTER(辅助信息!D:D,辅助信息!G:G=G848)</f>
        <v>#VALUE!</v>
      </c>
    </row>
    <row r="849" hidden="1" spans="1:10">
      <c r="A849" s="2" t="str">
        <f>'[1]2025年已发货'!A:A</f>
        <v>成实</v>
      </c>
      <c r="B849" s="2" t="str">
        <f>'[1]2025年已发货'!B:B</f>
        <v>螺纹钢</v>
      </c>
      <c r="C849" s="2" t="str">
        <f>'[1]2025年已发货'!C:C</f>
        <v>HRB500EΦ16*9m</v>
      </c>
      <c r="D849" s="2" t="str">
        <f>'[1]2025年已发货'!D:D</f>
        <v>吨</v>
      </c>
      <c r="E849" s="2">
        <f>'[1]2025年已发货'!E:E</f>
        <v>12.8</v>
      </c>
      <c r="F849" s="4">
        <f>'[1]2025年已发货'!F:F</f>
        <v>45714</v>
      </c>
      <c r="G849" s="2" t="str">
        <f>'[1]2025年已发货'!G:G</f>
        <v>（中核华兴）四川天府新区585研发中心项目（一期）二标段（科学城中路东段）</v>
      </c>
      <c r="H849" s="2" t="str">
        <f>'[1]2025年已发货'!H:H</f>
        <v>姚兴文 </v>
      </c>
      <c r="I849" s="2" t="str">
        <f>'[1]2025年已发货'!I:I</f>
        <v>15208493233</v>
      </c>
      <c r="J849" s="2" vm="1" t="e">
        <f>_xlfn._xlws.FILTER(辅助信息!D:D,辅助信息!G:G=G849)</f>
        <v>#VALUE!</v>
      </c>
    </row>
    <row r="850" hidden="1" spans="1:10">
      <c r="A850" s="2" t="str">
        <f>'[1]2025年已发货'!A:A</f>
        <v>冷钢</v>
      </c>
      <c r="B850" s="2" t="str">
        <f>'[1]2025年已发货'!B:B</f>
        <v>盘螺</v>
      </c>
      <c r="C850" s="2" t="str">
        <f>'[1]2025年已发货'!C:C</f>
        <v>HRB400E Φ8</v>
      </c>
      <c r="D850" s="2" t="str">
        <f>'[1]2025年已发货'!D:D</f>
        <v>吨</v>
      </c>
      <c r="E850" s="2">
        <f>'[1]2025年已发货'!E:E</f>
        <v>35</v>
      </c>
      <c r="F850" s="4">
        <f>'[1]2025年已发货'!F:F</f>
        <v>45714</v>
      </c>
      <c r="G850" s="2" t="str">
        <f>'[1]2025年已发货'!G:G</f>
        <v>（商投建工达州中医药科技园-4工区-2号楼）达州市通川区达州中医药职业学院犀牛大道北段</v>
      </c>
      <c r="H850" s="2" t="str">
        <f>'[1]2025年已发货'!H:H</f>
        <v>张扬</v>
      </c>
      <c r="I850" s="2">
        <f>'[1]2025年已发货'!I:I</f>
        <v>18381904567</v>
      </c>
      <c r="J850" s="2" t="str">
        <f>_xlfn._xlws.FILTER(辅助信息!D:D,辅助信息!G:G=G850)</f>
        <v>商投建工达州中医药科技园</v>
      </c>
    </row>
    <row r="851" hidden="1" spans="1:10">
      <c r="A851" s="2" t="str">
        <f>'[1]2025年已发货'!A:A</f>
        <v>冷钢</v>
      </c>
      <c r="B851" s="2" t="str">
        <f>'[1]2025年已发货'!B:B</f>
        <v>螺纹钢</v>
      </c>
      <c r="C851" s="2" t="str">
        <f>'[1]2025年已发货'!C:C</f>
        <v>HRB400E Φ12 9m</v>
      </c>
      <c r="D851" s="2" t="str">
        <f>'[1]2025年已发货'!D:D</f>
        <v>吨</v>
      </c>
      <c r="E851" s="2">
        <f>'[1]2025年已发货'!E:E</f>
        <v>12</v>
      </c>
      <c r="F851" s="4">
        <f>'[1]2025年已发货'!F:F</f>
        <v>45714</v>
      </c>
      <c r="G851" s="2" t="str">
        <f>'[1]2025年已发货'!G:G</f>
        <v>（商投建工达州中医药科技园-4工区-7号楼）达州市通川区达州中医药职业学院犀牛大道北段</v>
      </c>
      <c r="H851" s="2" t="str">
        <f>'[1]2025年已发货'!H:H</f>
        <v>张扬</v>
      </c>
      <c r="I851" s="2">
        <f>'[1]2025年已发货'!I:I</f>
        <v>18381904567</v>
      </c>
      <c r="J851" s="2" t="str">
        <f>_xlfn._xlws.FILTER(辅助信息!D:D,辅助信息!G:G=G851)</f>
        <v>商投建工达州中医药科技园</v>
      </c>
    </row>
    <row r="852" hidden="1" spans="1:10">
      <c r="A852" s="2" t="str">
        <f>'[1]2025年已发货'!A:A</f>
        <v>冷钢</v>
      </c>
      <c r="B852" s="2" t="str">
        <f>'[1]2025年已发货'!B:B</f>
        <v>螺纹钢</v>
      </c>
      <c r="C852" s="2" t="str">
        <f>'[1]2025年已发货'!C:C</f>
        <v>HRB400E Φ16 9m</v>
      </c>
      <c r="D852" s="2" t="str">
        <f>'[1]2025年已发货'!D:D</f>
        <v>吨</v>
      </c>
      <c r="E852" s="2">
        <f>'[1]2025年已发货'!E:E</f>
        <v>12</v>
      </c>
      <c r="F852" s="4">
        <f>'[1]2025年已发货'!F:F</f>
        <v>45714</v>
      </c>
      <c r="G852" s="2" t="str">
        <f>'[1]2025年已发货'!G:G</f>
        <v>（商投建工达州中医药科技园-4工区-7号楼）达州市通川区达州中医药职业学院犀牛大道北段</v>
      </c>
      <c r="H852" s="2" t="str">
        <f>'[1]2025年已发货'!H:H</f>
        <v>张扬</v>
      </c>
      <c r="I852" s="2">
        <f>'[1]2025年已发货'!I:I</f>
        <v>18381904567</v>
      </c>
      <c r="J852" s="2" t="str">
        <f>_xlfn._xlws.FILTER(辅助信息!D:D,辅助信息!G:G=G852)</f>
        <v>商投建工达州中医药科技园</v>
      </c>
    </row>
    <row r="853" hidden="1" spans="1:10">
      <c r="A853" s="2" t="str">
        <f>'[1]2025年已发货'!A:A</f>
        <v>冷钢</v>
      </c>
      <c r="B853" s="2" t="str">
        <f>'[1]2025年已发货'!B:B</f>
        <v>螺纹钢</v>
      </c>
      <c r="C853" s="2" t="str">
        <f>'[1]2025年已发货'!C:C</f>
        <v>HRB400E Φ22 9m</v>
      </c>
      <c r="D853" s="2" t="str">
        <f>'[1]2025年已发货'!D:D</f>
        <v>吨</v>
      </c>
      <c r="E853" s="2">
        <f>'[1]2025年已发货'!E:E</f>
        <v>8</v>
      </c>
      <c r="F853" s="4">
        <f>'[1]2025年已发货'!F:F</f>
        <v>45714</v>
      </c>
      <c r="G853" s="2" t="str">
        <f>'[1]2025年已发货'!G:G</f>
        <v>（商投建工达州中医药科技园-4工区-7号楼）达州市通川区达州中医药职业学院犀牛大道北段</v>
      </c>
      <c r="H853" s="2" t="str">
        <f>'[1]2025年已发货'!H:H</f>
        <v>张扬</v>
      </c>
      <c r="I853" s="2">
        <f>'[1]2025年已发货'!I:I</f>
        <v>18381904567</v>
      </c>
      <c r="J853" s="2" t="str">
        <f>_xlfn._xlws.FILTER(辅助信息!D:D,辅助信息!G:G=G853)</f>
        <v>商投建工达州中医药科技园</v>
      </c>
    </row>
    <row r="854" hidden="1" spans="1:10">
      <c r="A854" s="2" t="str">
        <f>'[1]2025年已发货'!A:A</f>
        <v>冷钢</v>
      </c>
      <c r="B854" s="2" t="str">
        <f>'[1]2025年已发货'!B:B</f>
        <v>螺纹钢</v>
      </c>
      <c r="C854" s="2" t="str">
        <f>'[1]2025年已发货'!C:C</f>
        <v>HRB400E Φ25 9m</v>
      </c>
      <c r="D854" s="2" t="str">
        <f>'[1]2025年已发货'!D:D</f>
        <v>吨</v>
      </c>
      <c r="E854" s="2">
        <f>'[1]2025年已发货'!E:E</f>
        <v>5</v>
      </c>
      <c r="F854" s="4">
        <f>'[1]2025年已发货'!F:F</f>
        <v>45714</v>
      </c>
      <c r="G854" s="2" t="str">
        <f>'[1]2025年已发货'!G:G</f>
        <v>（商投建工达州中医药科技园-4工区-7号楼）达州市通川区达州中医药职业学院犀牛大道北段</v>
      </c>
      <c r="H854" s="2" t="str">
        <f>'[1]2025年已发货'!H:H</f>
        <v>张扬</v>
      </c>
      <c r="I854" s="2">
        <f>'[1]2025年已发货'!I:I</f>
        <v>18381904567</v>
      </c>
      <c r="J854" s="2" t="str">
        <f>_xlfn._xlws.FILTER(辅助信息!D:D,辅助信息!G:G=G854)</f>
        <v>商投建工达州中医药科技园</v>
      </c>
    </row>
    <row r="855" hidden="1" spans="1:10">
      <c r="A855" s="2" t="str">
        <f>'[1]2025年已发货'!A:A</f>
        <v>德胜</v>
      </c>
      <c r="B855" s="2" t="str">
        <f>'[1]2025年已发货'!B:B</f>
        <v>螺纹钢</v>
      </c>
      <c r="C855" s="2" t="str">
        <f>'[1]2025年已发货'!C:C</f>
        <v>HRB400EФ22*9m</v>
      </c>
      <c r="D855" s="2" t="str">
        <f>'[1]2025年已发货'!D:D</f>
        <v>吨</v>
      </c>
      <c r="E855" s="2">
        <f>'[1]2025年已发货'!E:E</f>
        <v>140</v>
      </c>
      <c r="F855" s="4">
        <f>'[1]2025年已发货'!F:F</f>
        <v>45714</v>
      </c>
      <c r="G855" s="2" t="str">
        <f>'[1]2025年已发货'!G:G</f>
        <v>（中铁一局四公司康新高速TJ1-1标贡不卡隧道）四川省甘孜州康定市折多塘村车管所旁</v>
      </c>
      <c r="H855" s="2" t="str">
        <f>'[1]2025年已发货'!H:H</f>
        <v>王锡俊</v>
      </c>
      <c r="I855" s="2">
        <f>'[1]2025年已发货'!I:I</f>
        <v>18736877891</v>
      </c>
      <c r="J855" s="2" vm="1" t="e">
        <f>_xlfn._xlws.FILTER(辅助信息!D:D,辅助信息!G:G=G855)</f>
        <v>#VALUE!</v>
      </c>
    </row>
    <row r="856" hidden="1" spans="1:10">
      <c r="A856" s="2" t="str">
        <f>'[1]2025年已发货'!A:A</f>
        <v>德胜</v>
      </c>
      <c r="B856" s="2" t="str">
        <f>'[1]2025年已发货'!B:B</f>
        <v>螺纹钢</v>
      </c>
      <c r="C856" s="2" t="str">
        <f>'[1]2025年已发货'!C:C</f>
        <v>HRB400EФ12*9m</v>
      </c>
      <c r="D856" s="2" t="str">
        <f>'[1]2025年已发货'!D:D</f>
        <v>吨</v>
      </c>
      <c r="E856" s="2">
        <f>'[1]2025年已发货'!E:E</f>
        <v>4</v>
      </c>
      <c r="F856" s="4">
        <f>'[1]2025年已发货'!F:F</f>
        <v>45714</v>
      </c>
      <c r="G856" s="2" t="str">
        <f>'[1]2025年已发货'!G:G</f>
        <v>（中核中原-温江北林医养综合体项目）四川省成都市温江区万春大道第三人民医院东</v>
      </c>
      <c r="H856" s="2" t="str">
        <f>'[1]2025年已发货'!H:H</f>
        <v>蔡杰</v>
      </c>
      <c r="I856" s="2">
        <f>'[1]2025年已发货'!I:I</f>
        <v>18875129329</v>
      </c>
      <c r="J856" s="2" vm="1" t="e">
        <f>_xlfn._xlws.FILTER(辅助信息!D:D,辅助信息!G:G=G856)</f>
        <v>#VALUE!</v>
      </c>
    </row>
    <row r="857" hidden="1" spans="1:10">
      <c r="A857" s="2" t="str">
        <f>'[1]2025年已发货'!A:A</f>
        <v>德胜</v>
      </c>
      <c r="B857" s="2" t="str">
        <f>'[1]2025年已发货'!B:B</f>
        <v>螺纹钢</v>
      </c>
      <c r="C857" s="2" t="str">
        <f>'[1]2025年已发货'!C:C</f>
        <v>HRB400EФ18*12m</v>
      </c>
      <c r="D857" s="2" t="str">
        <f>'[1]2025年已发货'!D:D</f>
        <v>吨</v>
      </c>
      <c r="E857" s="2">
        <f>'[1]2025年已发货'!E:E</f>
        <v>8</v>
      </c>
      <c r="F857" s="4">
        <f>'[1]2025年已发货'!F:F</f>
        <v>45714</v>
      </c>
      <c r="G857" s="2" t="str">
        <f>'[1]2025年已发货'!G:G</f>
        <v>（中核中原-温江北林医养综合体项目）四川省成都市温江区万春大道第三人民医院东</v>
      </c>
      <c r="H857" s="2" t="str">
        <f>'[1]2025年已发货'!H:H</f>
        <v>蔡杰</v>
      </c>
      <c r="I857" s="2">
        <f>'[1]2025年已发货'!I:I</f>
        <v>18875129329</v>
      </c>
      <c r="J857" s="2" vm="1" t="e">
        <f>_xlfn._xlws.FILTER(辅助信息!D:D,辅助信息!G:G=G857)</f>
        <v>#VALUE!</v>
      </c>
    </row>
    <row r="858" hidden="1" spans="1:10">
      <c r="A858" s="2" t="str">
        <f>'[1]2025年已发货'!A:A</f>
        <v>德胜</v>
      </c>
      <c r="B858" s="2" t="str">
        <f>'[1]2025年已发货'!B:B</f>
        <v>螺纹钢</v>
      </c>
      <c r="C858" s="2" t="str">
        <f>'[1]2025年已发货'!C:C</f>
        <v>HRB500EФ16*9m</v>
      </c>
      <c r="D858" s="2" t="str">
        <f>'[1]2025年已发货'!D:D</f>
        <v>吨</v>
      </c>
      <c r="E858" s="2">
        <f>'[1]2025年已发货'!E:E</f>
        <v>20</v>
      </c>
      <c r="F858" s="4">
        <f>'[1]2025年已发货'!F:F</f>
        <v>45714</v>
      </c>
      <c r="G858" s="2" t="str">
        <f>'[1]2025年已发货'!G:G</f>
        <v>（中核中原-温江北林医养综合体项目）四川省成都市温江区万春大道第三人民医院东</v>
      </c>
      <c r="H858" s="2" t="str">
        <f>'[1]2025年已发货'!H:H</f>
        <v>蔡杰</v>
      </c>
      <c r="I858" s="2">
        <f>'[1]2025年已发货'!I:I</f>
        <v>18875129329</v>
      </c>
      <c r="J858" s="2" vm="1" t="e">
        <f>_xlfn._xlws.FILTER(辅助信息!D:D,辅助信息!G:G=G858)</f>
        <v>#VALUE!</v>
      </c>
    </row>
    <row r="859" hidden="1" spans="1:10">
      <c r="A859" s="2" t="str">
        <f>'[1]2025年已发货'!A:A</f>
        <v>德胜</v>
      </c>
      <c r="B859" s="2" t="str">
        <f>'[1]2025年已发货'!B:B</f>
        <v>螺纹钢</v>
      </c>
      <c r="C859" s="2" t="str">
        <f>'[1]2025年已发货'!C:C</f>
        <v>HRB500EФ25*9m</v>
      </c>
      <c r="D859" s="2" t="str">
        <f>'[1]2025年已发货'!D:D</f>
        <v>吨</v>
      </c>
      <c r="E859" s="2">
        <f>'[1]2025年已发货'!E:E</f>
        <v>23</v>
      </c>
      <c r="F859" s="4">
        <f>'[1]2025年已发货'!F:F</f>
        <v>45714</v>
      </c>
      <c r="G859" s="2" t="str">
        <f>'[1]2025年已发货'!G:G</f>
        <v>（中核中原-温江北林医养综合体项目）四川省成都市温江区万春大道第三人民医院东</v>
      </c>
      <c r="H859" s="2" t="str">
        <f>'[1]2025年已发货'!H:H</f>
        <v>蔡杰</v>
      </c>
      <c r="I859" s="2">
        <f>'[1]2025年已发货'!I:I</f>
        <v>18875129329</v>
      </c>
      <c r="J859" s="2" vm="1" t="e">
        <f>_xlfn._xlws.FILTER(辅助信息!D:D,辅助信息!G:G=G859)</f>
        <v>#VALUE!</v>
      </c>
    </row>
    <row r="860" hidden="1" spans="1:10">
      <c r="A860" s="2" t="str">
        <f>'[1]2025年已发货'!A:A</f>
        <v>德胜</v>
      </c>
      <c r="B860" s="2" t="str">
        <f>'[1]2025年已发货'!B:B</f>
        <v>螺纹钢</v>
      </c>
      <c r="C860" s="2" t="str">
        <f>'[1]2025年已发货'!C:C</f>
        <v>HRB500EФ28*9m</v>
      </c>
      <c r="D860" s="2" t="str">
        <f>'[1]2025年已发货'!D:D</f>
        <v>吨</v>
      </c>
      <c r="E860" s="2">
        <f>'[1]2025年已发货'!E:E</f>
        <v>15</v>
      </c>
      <c r="F860" s="4">
        <f>'[1]2025年已发货'!F:F</f>
        <v>45714</v>
      </c>
      <c r="G860" s="2" t="str">
        <f>'[1]2025年已发货'!G:G</f>
        <v>（中核中原-温江北林医养综合体项目）四川省成都市温江区万春大道第三人民医院东</v>
      </c>
      <c r="H860" s="2" t="str">
        <f>'[1]2025年已发货'!H:H</f>
        <v>蔡杰</v>
      </c>
      <c r="I860" s="2">
        <f>'[1]2025年已发货'!I:I</f>
        <v>18875129329</v>
      </c>
      <c r="J860" s="2" vm="1" t="e">
        <f>_xlfn._xlws.FILTER(辅助信息!D:D,辅助信息!G:G=G860)</f>
        <v>#VALUE!</v>
      </c>
    </row>
    <row r="861" hidden="1" spans="1:10">
      <c r="A861" s="2" t="str">
        <f>'[1]2025年已发货'!A:A</f>
        <v>德胜</v>
      </c>
      <c r="B861" s="2" t="str">
        <f>'[1]2025年已发货'!B:B</f>
        <v>螺纹钢</v>
      </c>
      <c r="C861" s="2" t="str">
        <f>'[1]2025年已发货'!C:C</f>
        <v>HRB500E Φ28×9米</v>
      </c>
      <c r="D861" s="2" t="str">
        <f>'[1]2025年已发货'!D:D</f>
        <v>吨</v>
      </c>
      <c r="E861" s="2">
        <f>'[1]2025年已发货'!E:E</f>
        <v>35</v>
      </c>
      <c r="F861" s="4">
        <f>'[1]2025年已发货'!F:F</f>
        <v>45714</v>
      </c>
      <c r="G861" s="2" t="str">
        <f>'[1]2025年已发货'!G:G</f>
        <v>自永4标一局四公司（四川省内江市隆昌市金鹅街道自永4标一局四公司钢筋棚）</v>
      </c>
      <c r="H861" s="2" t="str">
        <f>'[1]2025年已发货'!H:H</f>
        <v>郝优</v>
      </c>
      <c r="I861" s="2">
        <f>'[1]2025年已发货'!I:I</f>
        <v>13891371707</v>
      </c>
      <c r="J861" s="2" vm="1" t="e">
        <f>_xlfn._xlws.FILTER(辅助信息!D:D,辅助信息!G:G=G861)</f>
        <v>#VALUE!</v>
      </c>
    </row>
    <row r="862" hidden="1" spans="1:10">
      <c r="A862" s="2" t="str">
        <f>'[1]2025年已发货'!A:A</f>
        <v>德胜</v>
      </c>
      <c r="B862" s="2" t="str">
        <f>'[1]2025年已发货'!B:B</f>
        <v>螺纹钢</v>
      </c>
      <c r="C862" s="2" t="str">
        <f>'[1]2025年已发货'!C:C</f>
        <v>HRB400E Φ25×9米</v>
      </c>
      <c r="D862" s="2" t="str">
        <f>'[1]2025年已发货'!D:D</f>
        <v>吨</v>
      </c>
      <c r="E862" s="2">
        <f>'[1]2025年已发货'!E:E</f>
        <v>27</v>
      </c>
      <c r="F862" s="4">
        <f>'[1]2025年已发货'!F:F</f>
        <v>45714</v>
      </c>
      <c r="G862" s="2" t="str">
        <f>'[1]2025年已发货'!G:G</f>
        <v>自永4标一局四公司（四川省内江市隆昌市金鹅街道自永4标一局四公司钢筋棚）</v>
      </c>
      <c r="H862" s="2" t="str">
        <f>'[1]2025年已发货'!H:H</f>
        <v>郝优</v>
      </c>
      <c r="I862" s="2">
        <f>'[1]2025年已发货'!I:I</f>
        <v>13891371707</v>
      </c>
      <c r="J862" s="2" vm="1" t="e">
        <f>_xlfn._xlws.FILTER(辅助信息!D:D,辅助信息!G:G=G862)</f>
        <v>#VALUE!</v>
      </c>
    </row>
    <row r="863" hidden="1" spans="1:10">
      <c r="A863" s="2" t="str">
        <f>'[1]2025年已发货'!A:A</f>
        <v>德胜</v>
      </c>
      <c r="B863" s="2" t="str">
        <f>'[1]2025年已发货'!B:B</f>
        <v>螺纹钢</v>
      </c>
      <c r="C863" s="2" t="str">
        <f>'[1]2025年已发货'!C:C</f>
        <v>HRB400E Φ12×9米</v>
      </c>
      <c r="D863" s="2" t="str">
        <f>'[1]2025年已发货'!D:D</f>
        <v>吨</v>
      </c>
      <c r="E863" s="2">
        <f>'[1]2025年已发货'!E:E</f>
        <v>8</v>
      </c>
      <c r="F863" s="4">
        <f>'[1]2025年已发货'!F:F</f>
        <v>45714</v>
      </c>
      <c r="G863" s="2" t="str">
        <f>'[1]2025年已发货'!G:G</f>
        <v>自永4标一局四公司（四川省内江市隆昌市金鹅街道自永4标一局四公司钢筋棚）</v>
      </c>
      <c r="H863" s="2" t="str">
        <f>'[1]2025年已发货'!H:H</f>
        <v>郝优</v>
      </c>
      <c r="I863" s="2">
        <f>'[1]2025年已发货'!I:I</f>
        <v>13891371707</v>
      </c>
      <c r="J863" s="2" vm="1" t="e">
        <f>_xlfn._xlws.FILTER(辅助信息!D:D,辅助信息!G:G=G863)</f>
        <v>#VALUE!</v>
      </c>
    </row>
    <row r="864" hidden="1" spans="1:10">
      <c r="A864" s="2" t="str">
        <f>'[1]2025年已发货'!A:A</f>
        <v>陕钢</v>
      </c>
      <c r="B864" s="2" t="str">
        <f>'[1]2025年已发货'!B:B</f>
        <v>螺纹钢</v>
      </c>
      <c r="C864" s="2" t="str">
        <f>'[1]2025年已发货'!C:C</f>
        <v>HRB400EФ16*12m</v>
      </c>
      <c r="D864" s="2" t="str">
        <f>'[1]2025年已发货'!D:D</f>
        <v>吨</v>
      </c>
      <c r="E864" s="2">
        <f>'[1]2025年已发货'!E:E</f>
        <v>55</v>
      </c>
      <c r="F864" s="4">
        <f>'[1]2025年已发货'!F:F</f>
        <v>45714</v>
      </c>
      <c r="G864" s="2" t="str">
        <f>'[1]2025年已发货'!G:G</f>
        <v>（中核中原-甘肃康略高速KLTJ1标项目）甘肃省陇南市康县长坝镇蒲家坝</v>
      </c>
      <c r="H864" s="2" t="str">
        <f>'[1]2025年已发货'!H:H</f>
        <v>穆星</v>
      </c>
      <c r="I864" s="2" t="str">
        <f>'[1]2025年已发货'!I:I</f>
        <v>18539951326/15109310092</v>
      </c>
      <c r="J864" s="2" vm="1" t="e">
        <f>_xlfn._xlws.FILTER(辅助信息!D:D,辅助信息!G:G=G864)</f>
        <v>#VALUE!</v>
      </c>
    </row>
    <row r="865" hidden="1" spans="1:10">
      <c r="A865" s="2" t="str">
        <f>'[1]2025年已发货'!A:A</f>
        <v>陕钢</v>
      </c>
      <c r="B865" s="2" t="str">
        <f>'[1]2025年已发货'!B:B</f>
        <v>螺纹钢</v>
      </c>
      <c r="C865" s="2" t="str">
        <f>'[1]2025年已发货'!C:C</f>
        <v>HRB400EФ22*12m</v>
      </c>
      <c r="D865" s="2" t="str">
        <f>'[1]2025年已发货'!D:D</f>
        <v>吨</v>
      </c>
      <c r="E865" s="2">
        <f>'[1]2025年已发货'!E:E</f>
        <v>15</v>
      </c>
      <c r="F865" s="4">
        <f>'[1]2025年已发货'!F:F</f>
        <v>45714</v>
      </c>
      <c r="G865" s="2" t="str">
        <f>'[1]2025年已发货'!G:G</f>
        <v>（中核中原-甘肃康略高速KLTJ1标项目）甘肃省陇南市康县长坝镇蒲家坝</v>
      </c>
      <c r="H865" s="2" t="str">
        <f>'[1]2025年已发货'!H:H</f>
        <v>穆星</v>
      </c>
      <c r="I865" s="2" t="str">
        <f>'[1]2025年已发货'!I:I</f>
        <v>18539951326/15109310092</v>
      </c>
      <c r="J865" s="2" vm="1" t="e">
        <f>_xlfn._xlws.FILTER(辅助信息!D:D,辅助信息!G:G=G865)</f>
        <v>#VALUE!</v>
      </c>
    </row>
    <row r="866" hidden="1" spans="1:10">
      <c r="A866" s="2" t="str">
        <f>'[1]2025年已发货'!A:A</f>
        <v>陕钢</v>
      </c>
      <c r="B866" s="2" t="str">
        <f>'[1]2025年已发货'!B:B</f>
        <v>钢绞线</v>
      </c>
      <c r="C866" s="2" t="str">
        <f>'[1]2025年已发货'!C:C</f>
        <v>1x7-Φ15.20mm 1860MPa</v>
      </c>
      <c r="D866" s="2" t="str">
        <f>'[1]2025年已发货'!D:D</f>
        <v>吨</v>
      </c>
      <c r="E866" s="2">
        <f>'[1]2025年已发货'!E:E</f>
        <v>35</v>
      </c>
      <c r="F866" s="4">
        <f>'[1]2025年已发货'!F:F</f>
        <v>45714</v>
      </c>
      <c r="G866" s="2" t="str">
        <f>'[1]2025年已发货'!G:G</f>
        <v>（中核中原-甘肃康略高速KLTJ1标项目）甘肃省陇南市康县长坝镇蒲家坝</v>
      </c>
      <c r="H866" s="2" t="str">
        <f>'[1]2025年已发货'!H:H</f>
        <v>穆星</v>
      </c>
      <c r="I866" s="2" t="str">
        <f>'[1]2025年已发货'!I:I</f>
        <v>18539951326/15109310092</v>
      </c>
      <c r="J866" s="2" vm="1" t="e">
        <f>_xlfn._xlws.FILTER(辅助信息!D:D,辅助信息!G:G=G866)</f>
        <v>#VALUE!</v>
      </c>
    </row>
    <row r="867" hidden="1" spans="1:10">
      <c r="A867" s="2" t="str">
        <f>'[1]2025年已发货'!A:A</f>
        <v>成实</v>
      </c>
      <c r="B867" s="2" t="str">
        <f>'[1]2025年已发货'!B:B</f>
        <v>高线 </v>
      </c>
      <c r="C867" s="2" t="str">
        <f>'[1]2025年已发货'!C:C</f>
        <v>HPB300 Φ12</v>
      </c>
      <c r="D867" s="2" t="str">
        <f>'[1]2025年已发货'!D:D</f>
        <v>吨</v>
      </c>
      <c r="E867" s="2">
        <f>'[1]2025年已发货'!E:E</f>
        <v>35</v>
      </c>
      <c r="F867" s="4">
        <f>'[1]2025年已发货'!F:F</f>
        <v>45715</v>
      </c>
      <c r="G867" s="2" t="str">
        <f>'[1]2025年已发货'!G:G</f>
        <v>（自永2标九局西南分公司钢筋棚）四川省自贡市骑龙镇大湾村</v>
      </c>
      <c r="H867" s="2" t="str">
        <f>'[1]2025年已发货'!H:H</f>
        <v>李智罡</v>
      </c>
      <c r="I867" s="2">
        <f>'[1]2025年已发货'!I:I</f>
        <v>15210015693</v>
      </c>
      <c r="J867" s="2" vm="1" t="e">
        <f>_xlfn._xlws.FILTER(辅助信息!D:D,辅助信息!G:G=G867)</f>
        <v>#VALUE!</v>
      </c>
    </row>
    <row r="868" hidden="1" spans="1:10">
      <c r="A868" s="2" t="str">
        <f>'[1]2025年已发货'!A:A</f>
        <v>德胜</v>
      </c>
      <c r="B868" s="2" t="str">
        <f>'[1]2025年已发货'!B:B</f>
        <v>螺纹钢</v>
      </c>
      <c r="C868" s="2" t="str">
        <f>'[1]2025年已发货'!C:C</f>
        <v>HRB500E Φ28×9米</v>
      </c>
      <c r="D868" s="2" t="str">
        <f>'[1]2025年已发货'!D:D</f>
        <v>吨</v>
      </c>
      <c r="E868" s="2">
        <f>'[1]2025年已发货'!E:E</f>
        <v>35</v>
      </c>
      <c r="F868" s="4">
        <f>'[1]2025年已发货'!F:F</f>
        <v>45715</v>
      </c>
      <c r="G868" s="2" t="str">
        <f>'[1]2025年已发货'!G:G</f>
        <v>自永4标一局四公司（四川省内江市隆昌市金鹅街道自永4标一局四公司钢筋棚）</v>
      </c>
      <c r="H868" s="2" t="str">
        <f>'[1]2025年已发货'!H:H</f>
        <v>郝优</v>
      </c>
      <c r="I868" s="2">
        <f>'[1]2025年已发货'!I:I</f>
        <v>13891371707</v>
      </c>
      <c r="J868" s="2" vm="1" t="e">
        <f>_xlfn._xlws.FILTER(辅助信息!D:D,辅助信息!G:G=G868)</f>
        <v>#VALUE!</v>
      </c>
    </row>
    <row r="869" hidden="1" spans="1:10">
      <c r="A869" s="2" t="str">
        <f>'[1]2025年已发货'!A:A</f>
        <v>德胜</v>
      </c>
      <c r="B869" s="2" t="str">
        <f>'[1]2025年已发货'!B:B</f>
        <v>螺纹钢</v>
      </c>
      <c r="C869" s="2" t="str">
        <f>'[1]2025年已发货'!C:C</f>
        <v>HRB500E Φ25×9米</v>
      </c>
      <c r="D869" s="2" t="str">
        <f>'[1]2025年已发货'!D:D</f>
        <v>吨</v>
      </c>
      <c r="E869" s="2">
        <f>'[1]2025年已发货'!E:E</f>
        <v>29</v>
      </c>
      <c r="F869" s="4">
        <f>'[1]2025年已发货'!F:F</f>
        <v>45715</v>
      </c>
      <c r="G869" s="2" t="str">
        <f>'[1]2025年已发货'!G:G</f>
        <v>自永4标一局四公司（四川省内江市隆昌市金鹅街道自永4标一局四公司钢筋棚）</v>
      </c>
      <c r="H869" s="2" t="str">
        <f>'[1]2025年已发货'!H:H</f>
        <v>郝优</v>
      </c>
      <c r="I869" s="2">
        <f>'[1]2025年已发货'!I:I</f>
        <v>13891371707</v>
      </c>
      <c r="J869" s="2" vm="1" t="e">
        <f>_xlfn._xlws.FILTER(辅助信息!D:D,辅助信息!G:G=G869)</f>
        <v>#VALUE!</v>
      </c>
    </row>
    <row r="870" hidden="1" spans="1:10">
      <c r="A870" s="2" t="str">
        <f>'[1]2025年已发货'!A:A</f>
        <v>德胜</v>
      </c>
      <c r="B870" s="2" t="str">
        <f>'[1]2025年已发货'!B:B</f>
        <v>螺纹钢</v>
      </c>
      <c r="C870" s="2" t="str">
        <f>'[1]2025年已发货'!C:C</f>
        <v>HRB500E Φ22×9米</v>
      </c>
      <c r="D870" s="2" t="str">
        <f>'[1]2025年已发货'!D:D</f>
        <v>吨</v>
      </c>
      <c r="E870" s="2">
        <f>'[1]2025年已发货'!E:E</f>
        <v>19</v>
      </c>
      <c r="F870" s="4">
        <f>'[1]2025年已发货'!F:F</f>
        <v>45715</v>
      </c>
      <c r="G870" s="2" t="str">
        <f>'[1]2025年已发货'!G:G</f>
        <v>自永4标一局四公司（四川省内江市隆昌市金鹅街道自永4标一局四公司钢筋棚）</v>
      </c>
      <c r="H870" s="2" t="str">
        <f>'[1]2025年已发货'!H:H</f>
        <v>郝优</v>
      </c>
      <c r="I870" s="2">
        <f>'[1]2025年已发货'!I:I</f>
        <v>13891371707</v>
      </c>
      <c r="J870" s="2" vm="1" t="e">
        <f>_xlfn._xlws.FILTER(辅助信息!D:D,辅助信息!G:G=G870)</f>
        <v>#VALUE!</v>
      </c>
    </row>
    <row r="871" hidden="1" spans="1:10">
      <c r="A871" s="2" t="str">
        <f>'[1]2025年已发货'!A:A</f>
        <v>德胜</v>
      </c>
      <c r="B871" s="2" t="str">
        <f>'[1]2025年已发货'!B:B</f>
        <v>螺纹钢</v>
      </c>
      <c r="C871" s="2" t="str">
        <f>'[1]2025年已发货'!C:C</f>
        <v>HRB400E Φ25×9米</v>
      </c>
      <c r="D871" s="2" t="str">
        <f>'[1]2025年已发货'!D:D</f>
        <v>吨</v>
      </c>
      <c r="E871" s="2">
        <f>'[1]2025年已发货'!E:E</f>
        <v>11</v>
      </c>
      <c r="F871" s="4">
        <f>'[1]2025年已发货'!F:F</f>
        <v>45715</v>
      </c>
      <c r="G871" s="2" t="str">
        <f>'[1]2025年已发货'!G:G</f>
        <v>自永4标一局四公司（四川省内江市隆昌市金鹅街道自永4标一局四公司钢筋棚）</v>
      </c>
      <c r="H871" s="2" t="str">
        <f>'[1]2025年已发货'!H:H</f>
        <v>郝优</v>
      </c>
      <c r="I871" s="2">
        <f>'[1]2025年已发货'!I:I</f>
        <v>13891371707</v>
      </c>
      <c r="J871" s="2" vm="1" t="e">
        <f>_xlfn._xlws.FILTER(辅助信息!D:D,辅助信息!G:G=G871)</f>
        <v>#VALUE!</v>
      </c>
    </row>
    <row r="872" hidden="1" spans="1:10">
      <c r="A872" s="2" t="str">
        <f>'[1]2025年已发货'!A:A</f>
        <v>德胜</v>
      </c>
      <c r="B872" s="2" t="str">
        <f>'[1]2025年已发货'!B:B</f>
        <v>螺纹钢</v>
      </c>
      <c r="C872" s="2" t="str">
        <f>'[1]2025年已发货'!C:C</f>
        <v>HRB400E Φ22×9米</v>
      </c>
      <c r="D872" s="2" t="str">
        <f>'[1]2025年已发货'!D:D</f>
        <v>吨</v>
      </c>
      <c r="E872" s="2">
        <f>'[1]2025年已发货'!E:E</f>
        <v>3</v>
      </c>
      <c r="F872" s="4">
        <f>'[1]2025年已发货'!F:F</f>
        <v>45715</v>
      </c>
      <c r="G872" s="2" t="str">
        <f>'[1]2025年已发货'!G:G</f>
        <v>自永4标一局四公司（四川省内江市隆昌市金鹅街道自永4标一局四公司钢筋棚）</v>
      </c>
      <c r="H872" s="2" t="str">
        <f>'[1]2025年已发货'!H:H</f>
        <v>郝优</v>
      </c>
      <c r="I872" s="2">
        <f>'[1]2025年已发货'!I:I</f>
        <v>13891371707</v>
      </c>
      <c r="J872" s="2" vm="1" t="e">
        <f>_xlfn._xlws.FILTER(辅助信息!D:D,辅助信息!G:G=G872)</f>
        <v>#VALUE!</v>
      </c>
    </row>
    <row r="873" hidden="1" spans="1:10">
      <c r="A873" s="2" t="str">
        <f>'[1]2025年已发货'!A:A</f>
        <v>德胜</v>
      </c>
      <c r="B873" s="2" t="str">
        <f>'[1]2025年已发货'!B:B</f>
        <v>螺纹钢</v>
      </c>
      <c r="C873" s="2" t="str">
        <f>'[1]2025年已发货'!C:C</f>
        <v>HRB400E Φ14×9米</v>
      </c>
      <c r="D873" s="2" t="str">
        <f>'[1]2025年已发货'!D:D</f>
        <v>吨</v>
      </c>
      <c r="E873" s="2">
        <f>'[1]2025年已发货'!E:E</f>
        <v>4</v>
      </c>
      <c r="F873" s="4">
        <f>'[1]2025年已发货'!F:F</f>
        <v>45715</v>
      </c>
      <c r="G873" s="2" t="str">
        <f>'[1]2025年已发货'!G:G</f>
        <v>自永4标一局四公司（四川省内江市隆昌市金鹅街道自永4标一局四公司钢筋棚）</v>
      </c>
      <c r="H873" s="2" t="str">
        <f>'[1]2025年已发货'!H:H</f>
        <v>郝优</v>
      </c>
      <c r="I873" s="2">
        <f>'[1]2025年已发货'!I:I</f>
        <v>13891371707</v>
      </c>
      <c r="J873" s="2" vm="1" t="e">
        <f>_xlfn._xlws.FILTER(辅助信息!D:D,辅助信息!G:G=G873)</f>
        <v>#VALUE!</v>
      </c>
    </row>
    <row r="874" hidden="1" spans="1:10">
      <c r="A874" s="2" t="str">
        <f>'[1]2025年已发货'!A:A</f>
        <v>德胜</v>
      </c>
      <c r="B874" s="2" t="str">
        <f>'[1]2025年已发货'!B:B</f>
        <v>螺纹钢</v>
      </c>
      <c r="C874" s="2" t="str">
        <f>'[1]2025年已发货'!C:C</f>
        <v>HRB400E Φ12×9米</v>
      </c>
      <c r="D874" s="2" t="str">
        <f>'[1]2025年已发货'!D:D</f>
        <v>吨</v>
      </c>
      <c r="E874" s="2">
        <f>'[1]2025年已发货'!E:E</f>
        <v>3</v>
      </c>
      <c r="F874" s="4">
        <f>'[1]2025年已发货'!F:F</f>
        <v>45715</v>
      </c>
      <c r="G874" s="2" t="str">
        <f>'[1]2025年已发货'!G:G</f>
        <v>自永4标一局四公司（四川省内江市隆昌市金鹅街道自永4标一局四公司钢筋棚）</v>
      </c>
      <c r="H874" s="2" t="str">
        <f>'[1]2025年已发货'!H:H</f>
        <v>郝优</v>
      </c>
      <c r="I874" s="2">
        <f>'[1]2025年已发货'!I:I</f>
        <v>13891371707</v>
      </c>
      <c r="J874" s="2" vm="1" t="e">
        <f>_xlfn._xlws.FILTER(辅助信息!D:D,辅助信息!G:G=G874)</f>
        <v>#VALUE!</v>
      </c>
    </row>
    <row r="875" hidden="1" spans="1:10">
      <c r="A875" s="2" t="str">
        <f>'[1]2025年已发货'!A:A</f>
        <v>德胜</v>
      </c>
      <c r="B875" s="2" t="str">
        <f>'[1]2025年已发货'!B:B</f>
        <v>螺纹钢</v>
      </c>
      <c r="C875" s="2" t="str">
        <f>'[1]2025年已发货'!C:C</f>
        <v>HRB400E Φ28 9m</v>
      </c>
      <c r="D875" s="2" t="str">
        <f>'[1]2025年已发货'!D:D</f>
        <v>吨</v>
      </c>
      <c r="E875" s="2">
        <f>'[1]2025年已发货'!E:E</f>
        <v>140</v>
      </c>
      <c r="F875" s="4">
        <f>'[1]2025年已发货'!F:F</f>
        <v>45715</v>
      </c>
      <c r="G875" s="2" t="str">
        <f>'[1]2025年已发货'!G:G</f>
        <v>（中铁广州局-成渝扩容2标）成渝扩容项目ZCB3-2标2＃拌和站【雁江区联盟桥东北50米(资资路) 】</v>
      </c>
      <c r="H875" s="2" t="str">
        <f>'[1]2025年已发货'!H:H</f>
        <v>刘沛琦</v>
      </c>
      <c r="I875" s="2">
        <f>'[1]2025年已发货'!I:I</f>
        <v>18011784798</v>
      </c>
      <c r="J875" s="2" vm="1" t="e">
        <f>_xlfn._xlws.FILTER(辅助信息!D:D,辅助信息!G:G=G875)</f>
        <v>#VALUE!</v>
      </c>
    </row>
    <row r="876" hidden="1" spans="1:10">
      <c r="A876" s="2" t="str">
        <f>'[1]2025年已发货'!A:A</f>
        <v>德胜</v>
      </c>
      <c r="B876" s="2" t="str">
        <f>'[1]2025年已发货'!B:B</f>
        <v>螺纹钢</v>
      </c>
      <c r="C876" s="2" t="str">
        <f>'[1]2025年已发货'!C:C</f>
        <v>HRB400E Φ28 9m</v>
      </c>
      <c r="D876" s="2" t="str">
        <f>'[1]2025年已发货'!D:D</f>
        <v>吨</v>
      </c>
      <c r="E876" s="2">
        <f>'[1]2025年已发货'!E:E</f>
        <v>70</v>
      </c>
      <c r="F876" s="4">
        <f>'[1]2025年已发货'!F:F</f>
        <v>45715</v>
      </c>
      <c r="G876" s="2" t="str">
        <f>'[1]2025年已发货'!G:G</f>
        <v>（中铁广州局-成渝扩容2标）四川省资阳市雁江区南双路杨家糖房</v>
      </c>
      <c r="H876" s="2" t="str">
        <f>'[1]2025年已发货'!H:H</f>
        <v>邓志强</v>
      </c>
      <c r="I876" s="2">
        <f>'[1]2025年已发货'!I:I</f>
        <v>17603045490</v>
      </c>
      <c r="J876" s="2" vm="1" t="e">
        <f>_xlfn._xlws.FILTER(辅助信息!D:D,辅助信息!G:G=G876)</f>
        <v>#VALUE!</v>
      </c>
    </row>
    <row r="877" hidden="1" spans="1:10">
      <c r="A877" s="2" t="str">
        <f>'[1]2025年已发货'!A:A</f>
        <v>德胜</v>
      </c>
      <c r="B877" s="2" t="str">
        <f>'[1]2025年已发货'!B:B</f>
        <v>螺纹钢</v>
      </c>
      <c r="C877" s="2" t="str">
        <f>'[1]2025年已发货'!C:C</f>
        <v>HRB400E Φ25 9m</v>
      </c>
      <c r="D877" s="2" t="str">
        <f>'[1]2025年已发货'!D:D</f>
        <v>吨</v>
      </c>
      <c r="E877" s="2">
        <f>'[1]2025年已发货'!E:E</f>
        <v>70</v>
      </c>
      <c r="F877" s="4">
        <f>'[1]2025年已发货'!F:F</f>
        <v>45715</v>
      </c>
      <c r="G877" s="2" t="str">
        <f>'[1]2025年已发货'!G:G</f>
        <v>（中铁广州局-成渝扩容2标）四川省资阳市雁江区南双路杨家糖房</v>
      </c>
      <c r="H877" s="2" t="str">
        <f>'[1]2025年已发货'!H:H</f>
        <v>邓志强</v>
      </c>
      <c r="I877" s="2">
        <f>'[1]2025年已发货'!I:I</f>
        <v>17603045490</v>
      </c>
      <c r="J877" s="2" vm="1" t="e">
        <f>_xlfn._xlws.FILTER(辅助信息!D:D,辅助信息!G:G=G877)</f>
        <v>#VALUE!</v>
      </c>
    </row>
    <row r="878" hidden="1" spans="1:10">
      <c r="A878" s="2" t="str">
        <f>'[1]2025年已发货'!A:A</f>
        <v>德胜</v>
      </c>
      <c r="B878" s="2" t="str">
        <f>'[1]2025年已发货'!B:B</f>
        <v>螺纹钢</v>
      </c>
      <c r="C878" s="2" t="str">
        <f>'[1]2025年已发货'!C:C</f>
        <v>HRB400E Φ25 12m</v>
      </c>
      <c r="D878" s="2" t="str">
        <f>'[1]2025年已发货'!D:D</f>
        <v>吨</v>
      </c>
      <c r="E878" s="2">
        <f>'[1]2025年已发货'!E:E</f>
        <v>70</v>
      </c>
      <c r="F878" s="4">
        <f>'[1]2025年已发货'!F:F</f>
        <v>45715</v>
      </c>
      <c r="G878" s="2" t="str">
        <f>'[1]2025年已发货'!G:G</f>
        <v>（中铁广州局-成渝扩容2标）四川省资阳市雁江区南双路杨家糖房</v>
      </c>
      <c r="H878" s="2" t="str">
        <f>'[1]2025年已发货'!H:H</f>
        <v>邓志强</v>
      </c>
      <c r="I878" s="2">
        <f>'[1]2025年已发货'!I:I</f>
        <v>17603045490</v>
      </c>
      <c r="J878" s="2" vm="1" t="e">
        <f>_xlfn._xlws.FILTER(辅助信息!D:D,辅助信息!G:G=G878)</f>
        <v>#VALUE!</v>
      </c>
    </row>
    <row r="879" hidden="1" spans="1:10">
      <c r="A879" s="2" t="str">
        <f>'[1]2025年已发货'!A:A</f>
        <v>成实</v>
      </c>
      <c r="B879" s="2" t="str">
        <f>'[1]2025年已发货'!B:B</f>
        <v>盘螺</v>
      </c>
      <c r="C879" s="2" t="str">
        <f>'[1]2025年已发货'!C:C</f>
        <v>HRB400E Φ8</v>
      </c>
      <c r="D879" s="2" t="str">
        <f>'[1]2025年已发货'!D:D</f>
        <v>吨</v>
      </c>
      <c r="E879" s="2">
        <f>'[1]2025年已发货'!E:E</f>
        <v>51</v>
      </c>
      <c r="F879" s="4">
        <f>'[1]2025年已发货'!F:F</f>
        <v>45715</v>
      </c>
      <c r="G879" s="2" t="str">
        <f>'[1]2025年已发货'!G:G</f>
        <v>（四川商建-射洪城乡一体化项目）遂宁市射洪市忠新幼儿园北侧约220米新溪小区</v>
      </c>
      <c r="H879" s="2" t="str">
        <f>'[1]2025年已发货'!H:H</f>
        <v>柏子刚</v>
      </c>
      <c r="I879" s="2">
        <f>'[1]2025年已发货'!I:I</f>
        <v>15692885305</v>
      </c>
      <c r="J879" s="2" t="str">
        <f>_xlfn._xlws.FILTER(辅助信息!D:D,辅助信息!G:G=G879)</f>
        <v>四川商建
射洪城乡一体化项目</v>
      </c>
    </row>
    <row r="880" hidden="1" spans="1:10">
      <c r="A880" s="2" t="str">
        <f>'[1]2025年已发货'!A:A</f>
        <v>成实</v>
      </c>
      <c r="B880" s="2" t="str">
        <f>'[1]2025年已发货'!B:B</f>
        <v>螺纹钢</v>
      </c>
      <c r="C880" s="2" t="str">
        <f>'[1]2025年已发货'!C:C</f>
        <v>HRB400E Φ12 9m</v>
      </c>
      <c r="D880" s="2" t="str">
        <f>'[1]2025年已发货'!D:D</f>
        <v>吨</v>
      </c>
      <c r="E880" s="2">
        <f>'[1]2025年已发货'!E:E</f>
        <v>20</v>
      </c>
      <c r="F880" s="4">
        <f>'[1]2025年已发货'!F:F</f>
        <v>45715</v>
      </c>
      <c r="G880" s="2" t="str">
        <f>'[1]2025年已发货'!G:G</f>
        <v>（四川商建-射洪城乡一体化项目）遂宁市射洪市忠新幼儿园北侧约220米新溪小区</v>
      </c>
      <c r="H880" s="2" t="str">
        <f>'[1]2025年已发货'!H:H</f>
        <v>柏子刚</v>
      </c>
      <c r="I880" s="2">
        <f>'[1]2025年已发货'!I:I</f>
        <v>15692885305</v>
      </c>
      <c r="J880" s="2" t="str">
        <f>_xlfn._xlws.FILTER(辅助信息!D:D,辅助信息!G:G=G880)</f>
        <v>四川商建
射洪城乡一体化项目</v>
      </c>
    </row>
    <row r="881" hidden="1" spans="1:10">
      <c r="A881" s="2" t="str">
        <f>'[1]2025年已发货'!A:A</f>
        <v>陕钢</v>
      </c>
      <c r="B881" s="2" t="str">
        <f>'[1]2025年已发货'!B:B</f>
        <v>螺纹钢</v>
      </c>
      <c r="C881" s="2" t="str">
        <f>'[1]2025年已发货'!C:C</f>
        <v>HRB400E Φ12 9m</v>
      </c>
      <c r="D881" s="2" t="str">
        <f>'[1]2025年已发货'!D:D</f>
        <v>吨</v>
      </c>
      <c r="E881" s="2">
        <f>'[1]2025年已发货'!E:E</f>
        <v>6</v>
      </c>
      <c r="F881" s="4">
        <f>'[1]2025年已发货'!F:F</f>
        <v>45715</v>
      </c>
      <c r="G881" s="2" t="str">
        <f>'[1]2025年已发货'!G:G</f>
        <v>（四川商建-射洪城乡一体化项目）遂宁市射洪市忠新幼儿园北侧约220米新溪小区</v>
      </c>
      <c r="H881" s="2" t="str">
        <f>'[1]2025年已发货'!H:H</f>
        <v>柏子刚</v>
      </c>
      <c r="I881" s="2">
        <f>'[1]2025年已发货'!I:I</f>
        <v>15692885305</v>
      </c>
      <c r="J881" s="2" t="str">
        <f>_xlfn._xlws.FILTER(辅助信息!D:D,辅助信息!G:G=G881)</f>
        <v>四川商建
射洪城乡一体化项目</v>
      </c>
    </row>
    <row r="882" hidden="1" spans="1:10">
      <c r="A882" s="2" t="str">
        <f>'[1]2025年已发货'!A:A</f>
        <v>陕钢</v>
      </c>
      <c r="B882" s="2" t="str">
        <f>'[1]2025年已发货'!B:B</f>
        <v>螺纹钢</v>
      </c>
      <c r="C882" s="2" t="str">
        <f>'[1]2025年已发货'!C:C</f>
        <v>HRB400E Φ18 9m</v>
      </c>
      <c r="D882" s="2" t="str">
        <f>'[1]2025年已发货'!D:D</f>
        <v>吨</v>
      </c>
      <c r="E882" s="2">
        <f>'[1]2025年已发货'!E:E</f>
        <v>24</v>
      </c>
      <c r="F882" s="4">
        <f>'[1]2025年已发货'!F:F</f>
        <v>45715</v>
      </c>
      <c r="G882" s="2" t="str">
        <f>'[1]2025年已发货'!G:G</f>
        <v>（四川商建-射洪城乡一体化项目）遂宁市射洪市忠新幼儿园北侧约220米新溪小区</v>
      </c>
      <c r="H882" s="2" t="str">
        <f>'[1]2025年已发货'!H:H</f>
        <v>柏子刚</v>
      </c>
      <c r="I882" s="2">
        <f>'[1]2025年已发货'!I:I</f>
        <v>15692885305</v>
      </c>
      <c r="J882" s="2" t="str">
        <f>_xlfn._xlws.FILTER(辅助信息!D:D,辅助信息!G:G=G882)</f>
        <v>四川商建
射洪城乡一体化项目</v>
      </c>
    </row>
    <row r="883" hidden="1" spans="1:10">
      <c r="A883" s="2" t="str">
        <f>'[1]2025年已发货'!A:A</f>
        <v>陕钢</v>
      </c>
      <c r="B883" s="2" t="str">
        <f>'[1]2025年已发货'!B:B</f>
        <v>螺纹钢</v>
      </c>
      <c r="C883" s="2" t="str">
        <f>'[1]2025年已发货'!C:C</f>
        <v>HRB400E Φ25 9m</v>
      </c>
      <c r="D883" s="2" t="str">
        <f>'[1]2025年已发货'!D:D</f>
        <v>吨</v>
      </c>
      <c r="E883" s="2">
        <f>'[1]2025年已发货'!E:E</f>
        <v>6</v>
      </c>
      <c r="F883" s="4">
        <f>'[1]2025年已发货'!F:F</f>
        <v>45715</v>
      </c>
      <c r="G883" s="2" t="str">
        <f>'[1]2025年已发货'!G:G</f>
        <v>（四川商建-射洪城乡一体化项目）遂宁市射洪市忠新幼儿园北侧约220米新溪小区</v>
      </c>
      <c r="H883" s="2" t="str">
        <f>'[1]2025年已发货'!H:H</f>
        <v>柏子刚</v>
      </c>
      <c r="I883" s="2">
        <f>'[1]2025年已发货'!I:I</f>
        <v>15692885305</v>
      </c>
      <c r="J883" s="2" t="str">
        <f>_xlfn._xlws.FILTER(辅助信息!D:D,辅助信息!G:G=G883)</f>
        <v>四川商建
射洪城乡一体化项目</v>
      </c>
    </row>
    <row r="884" hidden="1" spans="1:10">
      <c r="A884" s="2" t="str">
        <f>'[1]2025年已发货'!A:A</f>
        <v>晋邦</v>
      </c>
      <c r="B884" s="2" t="str">
        <f>'[1]2025年已发货'!B:B</f>
        <v>盘螺</v>
      </c>
      <c r="C884" s="2" t="str">
        <f>'[1]2025年已发货'!C:C</f>
        <v>HRB400E Φ8</v>
      </c>
      <c r="D884" s="2" t="str">
        <f>'[1]2025年已发货'!D:D</f>
        <v>吨</v>
      </c>
      <c r="E884" s="2">
        <f>'[1]2025年已发货'!E:E</f>
        <v>15</v>
      </c>
      <c r="F884" s="4">
        <f>'[1]2025年已发货'!F:F</f>
        <v>45715</v>
      </c>
      <c r="G884" s="2" t="str">
        <f>'[1]2025年已发货'!G:G</f>
        <v>（商投建工达州中医药科技园-4工区-2号楼）达州市通川区达州中医药职业学院犀牛大道北段</v>
      </c>
      <c r="H884" s="2" t="str">
        <f>'[1]2025年已发货'!H:H</f>
        <v>张扬</v>
      </c>
      <c r="I884" s="2">
        <f>'[1]2025年已发货'!I:I</f>
        <v>18381904567</v>
      </c>
      <c r="J884" s="2" t="str">
        <f>_xlfn._xlws.FILTER(辅助信息!D:D,辅助信息!G:G=G884)</f>
        <v>商投建工达州中医药科技园</v>
      </c>
    </row>
    <row r="885" hidden="1" spans="1:10">
      <c r="A885" s="2" t="str">
        <f>'[1]2025年已发货'!A:A</f>
        <v>晋邦</v>
      </c>
      <c r="B885" s="2" t="str">
        <f>'[1]2025年已发货'!B:B</f>
        <v>盘螺</v>
      </c>
      <c r="C885" s="2" t="str">
        <f>'[1]2025年已发货'!C:C</f>
        <v>HRB400E Φ10</v>
      </c>
      <c r="D885" s="2" t="str">
        <f>'[1]2025年已发货'!D:D</f>
        <v>吨</v>
      </c>
      <c r="E885" s="2">
        <f>'[1]2025年已发货'!E:E</f>
        <v>25</v>
      </c>
      <c r="F885" s="4">
        <f>'[1]2025年已发货'!F:F</f>
        <v>45715</v>
      </c>
      <c r="G885" s="2" t="str">
        <f>'[1]2025年已发货'!G:G</f>
        <v>（商投建工达州中医药科技园-4工区-2号楼）达州市通川区达州中医药职业学院犀牛大道北段</v>
      </c>
      <c r="H885" s="2" t="str">
        <f>'[1]2025年已发货'!H:H</f>
        <v>张扬</v>
      </c>
      <c r="I885" s="2">
        <f>'[1]2025年已发货'!I:I</f>
        <v>18381904567</v>
      </c>
      <c r="J885" s="2" t="str">
        <f>_xlfn._xlws.FILTER(辅助信息!D:D,辅助信息!G:G=G885)</f>
        <v>商投建工达州中医药科技园</v>
      </c>
    </row>
    <row r="886" hidden="1" spans="1:10">
      <c r="A886" s="2" t="str">
        <f>'[1]2025年已发货'!A:A</f>
        <v>晋邦</v>
      </c>
      <c r="B886" s="2" t="str">
        <f>'[1]2025年已发货'!B:B</f>
        <v>高线</v>
      </c>
      <c r="C886" s="2" t="str">
        <f>'[1]2025年已发货'!C:C</f>
        <v>HPB300Φ6</v>
      </c>
      <c r="D886" s="2" t="str">
        <f>'[1]2025年已发货'!D:D</f>
        <v>吨</v>
      </c>
      <c r="E886" s="2">
        <f>'[1]2025年已发货'!E:E</f>
        <v>5</v>
      </c>
      <c r="F886" s="4">
        <f>'[1]2025年已发货'!F:F</f>
        <v>45715</v>
      </c>
      <c r="G886" s="2" t="str">
        <f>'[1]2025年已发货'!G:G</f>
        <v>（十九冶-江龙高速一分部）重庆市云阳县X886附近中国十九冶开云高速项目总包部西98米*复兴互通收尾</v>
      </c>
      <c r="H886" s="2" t="str">
        <f>'[1]2025年已发货'!H:H</f>
        <v>吴章红</v>
      </c>
      <c r="I886" s="2">
        <f>'[1]2025年已发货'!I:I</f>
        <v>18628165772</v>
      </c>
      <c r="J886" s="2" vm="1" t="e">
        <f>_xlfn._xlws.FILTER(辅助信息!D:D,辅助信息!G:G=G886)</f>
        <v>#VALUE!</v>
      </c>
    </row>
    <row r="887" hidden="1" spans="1:10">
      <c r="A887" s="2" t="str">
        <f>'[1]2025年已发货'!A:A</f>
        <v>晋邦</v>
      </c>
      <c r="B887" s="2" t="str">
        <f>'[1]2025年已发货'!B:B</f>
        <v>高线</v>
      </c>
      <c r="C887" s="2" t="str">
        <f>'[1]2025年已发货'!C:C</f>
        <v>HPB300Φ8</v>
      </c>
      <c r="D887" s="2" t="str">
        <f>'[1]2025年已发货'!D:D</f>
        <v>吨</v>
      </c>
      <c r="E887" s="2">
        <f>'[1]2025年已发货'!E:E</f>
        <v>2</v>
      </c>
      <c r="F887" s="4">
        <f>'[1]2025年已发货'!F:F</f>
        <v>45715</v>
      </c>
      <c r="G887" s="2" t="str">
        <f>'[1]2025年已发货'!G:G</f>
        <v>（十九冶-江龙高速一分部）重庆市云阳县X886附近中国十九冶开云高速项目总包部西98米*复兴互通收尾</v>
      </c>
      <c r="H887" s="2" t="str">
        <f>'[1]2025年已发货'!H:H</f>
        <v>吴章红</v>
      </c>
      <c r="I887" s="2">
        <f>'[1]2025年已发货'!I:I</f>
        <v>18628165772</v>
      </c>
      <c r="J887" s="2" vm="1" t="e">
        <f>_xlfn._xlws.FILTER(辅助信息!D:D,辅助信息!G:G=G887)</f>
        <v>#VALUE!</v>
      </c>
    </row>
    <row r="888" hidden="1" spans="1:10">
      <c r="A888" s="2" t="str">
        <f>'[1]2025年已发货'!A:A</f>
        <v>晋邦</v>
      </c>
      <c r="B888" s="2" t="str">
        <f>'[1]2025年已发货'!B:B</f>
        <v>螺纹钢</v>
      </c>
      <c r="C888" s="2" t="str">
        <f>'[1]2025年已发货'!C:C</f>
        <v>HRB400E Φ12 9m</v>
      </c>
      <c r="D888" s="2" t="str">
        <f>'[1]2025年已发货'!D:D</f>
        <v>吨</v>
      </c>
      <c r="E888" s="2">
        <f>'[1]2025年已发货'!E:E</f>
        <v>100</v>
      </c>
      <c r="F888" s="4">
        <f>'[1]2025年已发货'!F:F</f>
        <v>45715</v>
      </c>
      <c r="G888" s="2" t="str">
        <f>'[1]2025年已发货'!G:G</f>
        <v>（十九冶-江龙高速一分部）重庆市云阳县X886附近中国十九冶开云高速项目总包部西98米*复兴互通预制梁场</v>
      </c>
      <c r="H888" s="2" t="str">
        <f>'[1]2025年已发货'!H:H</f>
        <v>吴章红</v>
      </c>
      <c r="I888" s="2">
        <f>'[1]2025年已发货'!I:I</f>
        <v>18628165772</v>
      </c>
      <c r="J888" s="2" vm="1" t="e">
        <f>_xlfn._xlws.FILTER(辅助信息!D:D,辅助信息!G:G=G888)</f>
        <v>#VALUE!</v>
      </c>
    </row>
    <row r="889" hidden="1" spans="1:10">
      <c r="A889" s="2" t="str">
        <f>'[1]2025年已发货'!A:A</f>
        <v>八局</v>
      </c>
      <c r="B889" s="2" t="str">
        <f>'[1]2025年已发货'!B:B</f>
        <v>高线</v>
      </c>
      <c r="C889" s="2" t="str">
        <f>'[1]2025年已发货'!C:C</f>
        <v>HPB300 Φ10</v>
      </c>
      <c r="D889" s="2" t="str">
        <f>'[1]2025年已发货'!D:D</f>
        <v>吨</v>
      </c>
      <c r="E889" s="2">
        <f>'[1]2025年已发货'!E:E</f>
        <v>35</v>
      </c>
      <c r="F889" s="4">
        <f>'[1]2025年已发货'!F:F</f>
        <v>45715</v>
      </c>
      <c r="G889" s="2" t="str">
        <f>'[1]2025年已发货'!G:G</f>
        <v>自永4标一局四公司（四川省内江市隆昌市金鹅街道自永4标一局四公司钢筋棚）</v>
      </c>
      <c r="H889" s="2" t="str">
        <f>'[1]2025年已发货'!H:H</f>
        <v>郝优</v>
      </c>
      <c r="I889" s="2">
        <f>'[1]2025年已发货'!I:I</f>
        <v>13891371707</v>
      </c>
      <c r="J889" s="2" vm="1" t="e">
        <f>_xlfn._xlws.FILTER(辅助信息!D:D,辅助信息!G:G=G889)</f>
        <v>#VALUE!</v>
      </c>
    </row>
    <row r="890" hidden="1" spans="1:10">
      <c r="A890" s="2" t="str">
        <f>'[1]2025年已发货'!A:A</f>
        <v>八局</v>
      </c>
      <c r="B890" s="2" t="str">
        <f>'[1]2025年已发货'!B:B</f>
        <v>螺纹钢 </v>
      </c>
      <c r="C890" s="2" t="str">
        <f>'[1]2025年已发货'!C:C</f>
        <v>HRB500E Φ28×12米</v>
      </c>
      <c r="D890" s="2" t="str">
        <f>'[1]2025年已发货'!D:D</f>
        <v>吨</v>
      </c>
      <c r="E890" s="2">
        <f>'[1]2025年已发货'!E:E</f>
        <v>35</v>
      </c>
      <c r="F890" s="4">
        <f>'[1]2025年已发货'!F:F</f>
        <v>45715</v>
      </c>
      <c r="G890" s="2" t="str">
        <f>'[1]2025年已发货'!G:G</f>
        <v>自永4标一局四公司（四川省内江市隆昌市金鹅街道自永4标一局四公司钢筋棚）</v>
      </c>
      <c r="H890" s="2" t="str">
        <f>'[1]2025年已发货'!H:H</f>
        <v>郝优</v>
      </c>
      <c r="I890" s="2">
        <f>'[1]2025年已发货'!I:I</f>
        <v>13891371707</v>
      </c>
      <c r="J890" s="2" vm="1" t="e">
        <f>_xlfn._xlws.FILTER(辅助信息!D:D,辅助信息!G:G=G890)</f>
        <v>#VALUE!</v>
      </c>
    </row>
    <row r="891" hidden="1" spans="1:10">
      <c r="A891" s="2" t="str">
        <f>'[1]2025年已发货'!A:A</f>
        <v>八局</v>
      </c>
      <c r="B891" s="2" t="str">
        <f>'[1]2025年已发货'!B:B</f>
        <v>螺纹钢</v>
      </c>
      <c r="C891" s="2" t="str">
        <f>'[1]2025年已发货'!C:C</f>
        <v>HRB400E Φ20×9米</v>
      </c>
      <c r="D891" s="2" t="str">
        <f>'[1]2025年已发货'!D:D</f>
        <v>吨</v>
      </c>
      <c r="E891" s="2">
        <f>'[1]2025年已发货'!E:E</f>
        <v>12</v>
      </c>
      <c r="F891" s="4">
        <f>'[1]2025年已发货'!F:F</f>
        <v>45715</v>
      </c>
      <c r="G891" s="2" t="str">
        <f>'[1]2025年已发货'!G:G</f>
        <v>自永4标一局四公司（四川省内江市隆昌市金鹅街道自永4标一局四公司钢筋棚）</v>
      </c>
      <c r="H891" s="2" t="str">
        <f>'[1]2025年已发货'!H:H</f>
        <v>郝优</v>
      </c>
      <c r="I891" s="2">
        <f>'[1]2025年已发货'!I:I</f>
        <v>13891371707</v>
      </c>
      <c r="J891" s="2" vm="1" t="e">
        <f>_xlfn._xlws.FILTER(辅助信息!D:D,辅助信息!G:G=G891)</f>
        <v>#VALUE!</v>
      </c>
    </row>
    <row r="892" hidden="1" spans="1:10">
      <c r="A892" s="2" t="str">
        <f>'[1]2025年已发货'!A:A</f>
        <v>八局</v>
      </c>
      <c r="B892" s="2" t="str">
        <f>'[1]2025年已发货'!B:B</f>
        <v>高线</v>
      </c>
      <c r="C892" s="2" t="str">
        <f>'[1]2025年已发货'!C:C</f>
        <v>HPB300 Φ10</v>
      </c>
      <c r="D892" s="2" t="str">
        <f>'[1]2025年已发货'!D:D</f>
        <v>吨</v>
      </c>
      <c r="E892" s="2">
        <f>'[1]2025年已发货'!E:E</f>
        <v>24</v>
      </c>
      <c r="F892" s="4">
        <f>'[1]2025年已发货'!F:F</f>
        <v>45715</v>
      </c>
      <c r="G892" s="2" t="str">
        <f>'[1]2025年已发货'!G:G</f>
        <v>自永4标一局四公司（四川省内江市隆昌市金鹅街道自永4标一局四公司钢筋棚）</v>
      </c>
      <c r="H892" s="2" t="str">
        <f>'[1]2025年已发货'!H:H</f>
        <v>郝优</v>
      </c>
      <c r="I892" s="2">
        <f>'[1]2025年已发货'!I:I</f>
        <v>13891371707</v>
      </c>
      <c r="J892" s="2" vm="1" t="e">
        <f>_xlfn._xlws.FILTER(辅助信息!D:D,辅助信息!G:G=G892)</f>
        <v>#VALUE!</v>
      </c>
    </row>
    <row r="893" hidden="1" spans="1:10">
      <c r="A893" s="2" t="str">
        <f>'[1]2025年已发货'!A:A</f>
        <v>八局</v>
      </c>
      <c r="B893" s="2" t="str">
        <f>'[1]2025年已发货'!B:B</f>
        <v>盘圆</v>
      </c>
      <c r="C893" s="2" t="str">
        <f>'[1]2025年已发货'!C:C</f>
        <v>HPB300Ф8</v>
      </c>
      <c r="D893" s="2" t="str">
        <f>'[1]2025年已发货'!D:D</f>
        <v>吨</v>
      </c>
      <c r="E893" s="2">
        <f>'[1]2025年已发货'!E:E</f>
        <v>35</v>
      </c>
      <c r="F893" s="4">
        <f>'[1]2025年已发货'!F:F</f>
        <v>45715</v>
      </c>
      <c r="G893" s="2" t="str">
        <f>'[1]2025年已发货'!G:G</f>
        <v>（中铁一局四公司康新高速TJ1-1标贡不卡隧道）四川省甘孜州康定市折多塘村车管所旁</v>
      </c>
      <c r="H893" s="2" t="str">
        <f>'[1]2025年已发货'!H:H</f>
        <v>王锡俊</v>
      </c>
      <c r="I893" s="2">
        <f>'[1]2025年已发货'!I:I</f>
        <v>18736877891</v>
      </c>
      <c r="J893" s="2" vm="1" t="e">
        <f>_xlfn._xlws.FILTER(辅助信息!D:D,辅助信息!G:G=G893)</f>
        <v>#VALUE!</v>
      </c>
    </row>
    <row r="894" hidden="1" spans="1:10">
      <c r="A894" s="2" t="str">
        <f>'[1]2025年已发货'!A:A</f>
        <v>八局</v>
      </c>
      <c r="B894" s="2" t="str">
        <f>'[1]2025年已发货'!B:B</f>
        <v>高线</v>
      </c>
      <c r="C894" s="2" t="str">
        <f>'[1]2025年已发货'!C:C</f>
        <v>HPB300Φ10</v>
      </c>
      <c r="D894" s="2" t="str">
        <f>'[1]2025年已发货'!D:D</f>
        <v>吨</v>
      </c>
      <c r="E894" s="2">
        <f>'[1]2025年已发货'!E:E</f>
        <v>70</v>
      </c>
      <c r="F894" s="4">
        <f>'[1]2025年已发货'!F:F</f>
        <v>45715</v>
      </c>
      <c r="G894" s="2" t="str">
        <f>'[1]2025年已发货'!G:G</f>
        <v>（中铁三局-铜资高速1标）四川省资阳市安岳县石羊镇猫坝村2#钢筋场</v>
      </c>
      <c r="H894" s="2" t="str">
        <f>'[1]2025年已发货'!H:H</f>
        <v>王雪</v>
      </c>
      <c r="I894" s="2">
        <f>'[1]2025年已发货'!I:I</f>
        <v>18729676589</v>
      </c>
      <c r="J894" s="2" vm="1" t="e">
        <f>_xlfn._xlws.FILTER(辅助信息!D:D,辅助信息!G:G=G894)</f>
        <v>#VALUE!</v>
      </c>
    </row>
    <row r="895" hidden="1" spans="1:10">
      <c r="A895" s="2" t="str">
        <f>'[1]2025年已发货'!A:A</f>
        <v>陕钢</v>
      </c>
      <c r="B895" s="2" t="str">
        <f>'[1]2025年已发货'!B:B</f>
        <v>高线</v>
      </c>
      <c r="C895" s="2" t="str">
        <f>'[1]2025年已发货'!C:C</f>
        <v>HPB300Φ12</v>
      </c>
      <c r="D895" s="2" t="str">
        <f>'[1]2025年已发货'!D:D</f>
        <v>吨</v>
      </c>
      <c r="E895" s="2">
        <f>'[1]2025年已发货'!E:E</f>
        <v>70</v>
      </c>
      <c r="F895" s="4">
        <f>'[1]2025年已发货'!F:F</f>
        <v>45716</v>
      </c>
      <c r="G895" s="2" t="str">
        <f>'[1]2025年已发货'!G:G</f>
        <v>（中铁三局-铜资高速1标）四川省资阳市安岳县石羊镇猫坝村2#钢筋场</v>
      </c>
      <c r="H895" s="2" t="str">
        <f>'[1]2025年已发货'!H:H</f>
        <v>王雪</v>
      </c>
      <c r="I895" s="2">
        <f>'[1]2025年已发货'!I:I</f>
        <v>18729676589</v>
      </c>
      <c r="J895" s="2" vm="1" t="e">
        <f>_xlfn._xlws.FILTER(辅助信息!D:D,辅助信息!G:G=G895)</f>
        <v>#VALUE!</v>
      </c>
    </row>
    <row r="896" hidden="1" spans="1:10">
      <c r="A896" s="2" t="str">
        <f>'[1]2025年已发货'!A:A</f>
        <v>达钢</v>
      </c>
      <c r="B896" s="2" t="str">
        <f>'[1]2025年已发货'!B:B</f>
        <v>螺纹钢</v>
      </c>
      <c r="C896" s="2" t="str">
        <f>'[1]2025年已发货'!C:C</f>
        <v>HRB400E Φ32 9m</v>
      </c>
      <c r="D896" s="2" t="str">
        <f>'[1]2025年已发货'!D:D</f>
        <v>吨</v>
      </c>
      <c r="E896" s="2">
        <f>'[1]2025年已发货'!E:E</f>
        <v>45</v>
      </c>
      <c r="F896" s="4">
        <f>'[1]2025年已发货'!F:F</f>
        <v>45716</v>
      </c>
      <c r="G896" s="2" t="str">
        <f>'[1]2025年已发货'!G:G</f>
        <v>（五冶达州国道542项目-一工区桥梁一工段）四川省达州市四川省达州市达川区石桥镇武寨村</v>
      </c>
      <c r="H896" s="2" t="str">
        <f>'[1]2025年已发货'!H:H</f>
        <v>杨勇</v>
      </c>
      <c r="I896" s="2">
        <f>'[1]2025年已发货'!I:I</f>
        <v>18398563998</v>
      </c>
      <c r="J896" s="2" t="str">
        <f>_xlfn._xlws.FILTER(辅助信息!D:D,辅助信息!G:G=G896)</f>
        <v>五冶达州国道542项目</v>
      </c>
    </row>
    <row r="897" hidden="1" spans="1:10">
      <c r="A897" s="2" t="str">
        <f>'[1]2025年已发货'!A:A</f>
        <v>德胜</v>
      </c>
      <c r="B897" s="2" t="str">
        <f>'[1]2025年已发货'!B:B</f>
        <v>螺纹钢</v>
      </c>
      <c r="C897" s="2" t="str">
        <f>'[1]2025年已发货'!C:C</f>
        <v>HRB400EФ18*9m</v>
      </c>
      <c r="D897" s="2" t="str">
        <f>'[1]2025年已发货'!D:D</f>
        <v>吨</v>
      </c>
      <c r="E897" s="2">
        <f>'[1]2025年已发货'!E:E</f>
        <v>105</v>
      </c>
      <c r="F897" s="4">
        <f>'[1]2025年已发货'!F:F</f>
        <v>45716</v>
      </c>
      <c r="G897" s="2" t="str">
        <f>'[1]2025年已发货'!G:G</f>
        <v>（中铁一局四建康新高速TJ1-2标）四川省甘孜州康定市318国道玉顶积雪观景台旁</v>
      </c>
      <c r="H897" s="2" t="str">
        <f>'[1]2025年已发货'!H:H</f>
        <v>宋健</v>
      </c>
      <c r="I897" s="2">
        <f>'[1]2025年已发货'!I:I</f>
        <v>15691628566</v>
      </c>
      <c r="J897" s="2" vm="1" t="e">
        <f>_xlfn._xlws.FILTER(辅助信息!D:D,辅助信息!G:G=G897)</f>
        <v>#VALUE!</v>
      </c>
    </row>
    <row r="898" hidden="1" spans="1:10">
      <c r="A898" s="2" t="str">
        <f>'[1]2025年已发货'!A:A</f>
        <v>德胜</v>
      </c>
      <c r="B898" s="2" t="str">
        <f>'[1]2025年已发货'!B:B</f>
        <v>螺纹钢</v>
      </c>
      <c r="C898" s="2" t="str">
        <f>'[1]2025年已发货'!C:C</f>
        <v>HRB400EФ22*9m</v>
      </c>
      <c r="D898" s="2" t="str">
        <f>'[1]2025年已发货'!D:D</f>
        <v>吨</v>
      </c>
      <c r="E898" s="2">
        <f>'[1]2025年已发货'!E:E</f>
        <v>35</v>
      </c>
      <c r="F898" s="4">
        <f>'[1]2025年已发货'!F:F</f>
        <v>45716</v>
      </c>
      <c r="G898" s="2" t="str">
        <f>'[1]2025年已发货'!G:G</f>
        <v>（中铁一局四建康新高速TJ1-2标）四川省甘孜州康定市318国道玉顶积雪观景台旁</v>
      </c>
      <c r="H898" s="2" t="str">
        <f>'[1]2025年已发货'!H:H</f>
        <v>宋健</v>
      </c>
      <c r="I898" s="2">
        <f>'[1]2025年已发货'!I:I</f>
        <v>15691628566</v>
      </c>
      <c r="J898" s="2" vm="1" t="e">
        <f>_xlfn._xlws.FILTER(辅助信息!D:D,辅助信息!G:G=G898)</f>
        <v>#VALUE!</v>
      </c>
    </row>
    <row r="899" hidden="1" spans="1:10">
      <c r="A899" s="2" t="str">
        <f>'[1]2025年已发货'!A:A</f>
        <v>德胜</v>
      </c>
      <c r="B899" s="2" t="str">
        <f>'[1]2025年已发货'!B:B</f>
        <v>螺纹钢</v>
      </c>
      <c r="C899" s="2" t="str">
        <f>'[1]2025年已发货'!C:C</f>
        <v>HRB400EФ25*9m</v>
      </c>
      <c r="D899" s="2" t="str">
        <f>'[1]2025年已发货'!D:D</f>
        <v>吨</v>
      </c>
      <c r="E899" s="2">
        <f>'[1]2025年已发货'!E:E</f>
        <v>70</v>
      </c>
      <c r="F899" s="4">
        <f>'[1]2025年已发货'!F:F</f>
        <v>45716</v>
      </c>
      <c r="G899" s="2" t="str">
        <f>'[1]2025年已发货'!G:G</f>
        <v>（中铁六局呼和公司康新高速TJ4-2标）四川省甘孜藏族自治州康定市新都桥镇东俄罗三村中建八局搅拌站旁</v>
      </c>
      <c r="H899" s="2" t="str">
        <f>'[1]2025年已发货'!H:H</f>
        <v>许文刚</v>
      </c>
      <c r="I899" s="2">
        <f>'[1]2025年已发货'!I:I</f>
        <v>15848808186</v>
      </c>
      <c r="J899" s="2" vm="1" t="e">
        <f>_xlfn._xlws.FILTER(辅助信息!D:D,辅助信息!G:G=G899)</f>
        <v>#VALUE!</v>
      </c>
    </row>
    <row r="900" hidden="1" spans="1:10">
      <c r="A900" s="2" t="str">
        <f>'[1]2025年已发货'!A:A</f>
        <v>成实</v>
      </c>
      <c r="B900" s="2" t="str">
        <f>'[1]2025年已发货'!B:B</f>
        <v>盘圆</v>
      </c>
      <c r="C900" s="2" t="str">
        <f>'[1]2025年已发货'!C:C</f>
        <v>HPB300Ф8</v>
      </c>
      <c r="D900" s="2" t="str">
        <f>'[1]2025年已发货'!D:D</f>
        <v>吨</v>
      </c>
      <c r="E900" s="2">
        <f>'[1]2025年已发货'!E:E</f>
        <v>35</v>
      </c>
      <c r="F900" s="4">
        <f>'[1]2025年已发货'!F:F</f>
        <v>45716</v>
      </c>
      <c r="G900" s="2" t="str">
        <f>'[1]2025年已发货'!G:G</f>
        <v>（中铁一局四建康新高速TJ1-2标）四川省甘孜州康定市318国道玉顶积雪观景台旁</v>
      </c>
      <c r="H900" s="2" t="str">
        <f>'[1]2025年已发货'!H:H</f>
        <v>宋健</v>
      </c>
      <c r="I900" s="2">
        <f>'[1]2025年已发货'!I:I</f>
        <v>15691628566</v>
      </c>
      <c r="J900" s="2" vm="1" t="e">
        <f>_xlfn._xlws.FILTER(辅助信息!D:D,辅助信息!G:G=G900)</f>
        <v>#VALUE!</v>
      </c>
    </row>
    <row r="901" hidden="1" spans="1:10">
      <c r="A901" s="2" t="str">
        <f>'[1]2025年已发货'!A:A</f>
        <v>成实</v>
      </c>
      <c r="B901" s="2" t="str">
        <f>'[1]2025年已发货'!B:B</f>
        <v>盘螺</v>
      </c>
      <c r="C901" s="2" t="str">
        <f>'[1]2025年已发货'!C:C</f>
        <v>HRB400E Φ14</v>
      </c>
      <c r="D901" s="2" t="str">
        <f>'[1]2025年已发货'!D:D</f>
        <v>吨</v>
      </c>
      <c r="E901" s="2">
        <f>'[1]2025年已发货'!E:E</f>
        <v>35</v>
      </c>
      <c r="F901" s="4">
        <f>'[1]2025年已发货'!F:F</f>
        <v>45717</v>
      </c>
      <c r="G901" s="2" t="str">
        <f>'[1]2025年已发货'!G:G</f>
        <v>（自永1标八局二分公司钢筋棚）四川省自贡市大安区牛佛镇</v>
      </c>
      <c r="H901" s="2" t="str">
        <f>'[1]2025年已发货'!H:H</f>
        <v>沈维良</v>
      </c>
      <c r="I901" s="2">
        <f>'[1]2025年已发货'!I:I</f>
        <v>18980505177</v>
      </c>
      <c r="J901" s="2" vm="1" t="e">
        <f>_xlfn._xlws.FILTER(辅助信息!D:D,辅助信息!G:G=G901)</f>
        <v>#VALUE!</v>
      </c>
    </row>
    <row r="902" hidden="1" spans="1:10">
      <c r="A902" s="2" t="str">
        <f>'[1]2025年已发货'!A:A</f>
        <v>成实</v>
      </c>
      <c r="B902" s="2" t="str">
        <f>'[1]2025年已发货'!B:B</f>
        <v>高线</v>
      </c>
      <c r="C902" s="2" t="str">
        <f>'[1]2025年已发货'!C:C</f>
        <v>HPB300 Φ12</v>
      </c>
      <c r="D902" s="2" t="str">
        <f>'[1]2025年已发货'!D:D</f>
        <v>吨</v>
      </c>
      <c r="E902" s="2">
        <f>'[1]2025年已发货'!E:E</f>
        <v>35</v>
      </c>
      <c r="F902" s="4">
        <f>'[1]2025年已发货'!F:F</f>
        <v>45717</v>
      </c>
      <c r="G902" s="2" t="str">
        <f>'[1]2025年已发货'!G:G</f>
        <v>（自永1标八局二分公司钢筋棚）四川省自贡市大安区牛佛镇</v>
      </c>
      <c r="H902" s="2" t="str">
        <f>'[1]2025年已发货'!H:H</f>
        <v>沈维良</v>
      </c>
      <c r="I902" s="2">
        <f>'[1]2025年已发货'!I:I</f>
        <v>18980505177</v>
      </c>
      <c r="J902" s="2" vm="1" t="e">
        <f>_xlfn._xlws.FILTER(辅助信息!D:D,辅助信息!G:G=G902)</f>
        <v>#VALUE!</v>
      </c>
    </row>
    <row r="903" hidden="1" spans="1:10">
      <c r="A903" s="2" t="str">
        <f>'[1]2025年已发货'!A:A</f>
        <v>达钢</v>
      </c>
      <c r="B903" s="2" t="str">
        <f>'[1]2025年已发货'!B:B</f>
        <v>盘螺</v>
      </c>
      <c r="C903" s="2" t="str">
        <f>'[1]2025年已发货'!C:C</f>
        <v>HRB400E Φ8</v>
      </c>
      <c r="D903" s="2" t="str">
        <f>'[1]2025年已发货'!D:D</f>
        <v>吨</v>
      </c>
      <c r="E903" s="2">
        <f>'[1]2025年已发货'!E:E</f>
        <v>10</v>
      </c>
      <c r="F903" s="4">
        <f>'[1]2025年已发货'!F:F</f>
        <v>45717</v>
      </c>
      <c r="G903" s="2" t="str">
        <f>'[1]2025年已发货'!G:G</f>
        <v>(五冶钢构医学科学产业园建设项目房建三部-一标（7-2）)四川省南充市顺庆区搬罾街道学府大道二段</v>
      </c>
      <c r="H903" s="2" t="str">
        <f>'[1]2025年已发货'!H:H</f>
        <v>郑林</v>
      </c>
      <c r="I903" s="2">
        <f>'[1]2025年已发货'!I:I</f>
        <v>18349955455</v>
      </c>
      <c r="J903" s="2" t="str">
        <f>_xlfn._xlws.FILTER(辅助信息!D:D,辅助信息!G:G=G903)</f>
        <v>五冶钢构南充医学科学产业园建设项目</v>
      </c>
    </row>
    <row r="904" hidden="1" spans="1:10">
      <c r="A904" s="2" t="str">
        <f>'[1]2025年已发货'!A:A</f>
        <v>达钢</v>
      </c>
      <c r="B904" s="2" t="str">
        <f>'[1]2025年已发货'!B:B</f>
        <v>盘螺</v>
      </c>
      <c r="C904" s="2" t="str">
        <f>'[1]2025年已发货'!C:C</f>
        <v>HRB400E Φ10</v>
      </c>
      <c r="D904" s="2" t="str">
        <f>'[1]2025年已发货'!D:D</f>
        <v>吨</v>
      </c>
      <c r="E904" s="2">
        <f>'[1]2025年已发货'!E:E</f>
        <v>7.5</v>
      </c>
      <c r="F904" s="4">
        <f>'[1]2025年已发货'!F:F</f>
        <v>45717</v>
      </c>
      <c r="G904" s="2" t="str">
        <f>'[1]2025年已发货'!G:G</f>
        <v>(五冶钢构医学科学产业园建设项目房建三部-一标（7-2）)四川省南充市顺庆区搬罾街道学府大道二段</v>
      </c>
      <c r="H904" s="2" t="str">
        <f>'[1]2025年已发货'!H:H</f>
        <v>郑林</v>
      </c>
      <c r="I904" s="2">
        <f>'[1]2025年已发货'!I:I</f>
        <v>18349955455</v>
      </c>
      <c r="J904" s="2" t="str">
        <f>_xlfn._xlws.FILTER(辅助信息!D:D,辅助信息!G:G=G904)</f>
        <v>五冶钢构南充医学科学产业园建设项目</v>
      </c>
    </row>
    <row r="905" hidden="1" spans="1:10">
      <c r="A905" s="2" t="str">
        <f>'[1]2025年已发货'!A:A</f>
        <v>达钢</v>
      </c>
      <c r="B905" s="2" t="str">
        <f>'[1]2025年已发货'!B:B</f>
        <v>盘螺</v>
      </c>
      <c r="C905" s="2" t="str">
        <f>'[1]2025年已发货'!C:C</f>
        <v>HRB400E Φ12</v>
      </c>
      <c r="D905" s="2" t="str">
        <f>'[1]2025年已发货'!D:D</f>
        <v>吨</v>
      </c>
      <c r="E905" s="2">
        <f>'[1]2025年已发货'!E:E</f>
        <v>10</v>
      </c>
      <c r="F905" s="4">
        <f>'[1]2025年已发货'!F:F</f>
        <v>45717</v>
      </c>
      <c r="G905" s="2" t="str">
        <f>'[1]2025年已发货'!G:G</f>
        <v>(五冶钢构医学科学产业园建设项目房建三部-一标（7-2）)四川省南充市顺庆区搬罾街道学府大道二段</v>
      </c>
      <c r="H905" s="2" t="str">
        <f>'[1]2025年已发货'!H:H</f>
        <v>郑林</v>
      </c>
      <c r="I905" s="2">
        <f>'[1]2025年已发货'!I:I</f>
        <v>18349955455</v>
      </c>
      <c r="J905" s="2" t="str">
        <f>_xlfn._xlws.FILTER(辅助信息!D:D,辅助信息!G:G=G905)</f>
        <v>五冶钢构南充医学科学产业园建设项目</v>
      </c>
    </row>
    <row r="906" hidden="1" spans="1:10">
      <c r="A906" s="2" t="str">
        <f>'[1]2025年已发货'!A:A</f>
        <v>达钢</v>
      </c>
      <c r="B906" s="2" t="str">
        <f>'[1]2025年已发货'!B:B</f>
        <v>螺纹钢</v>
      </c>
      <c r="C906" s="2" t="str">
        <f>'[1]2025年已发货'!C:C</f>
        <v>HRB500E Φ25</v>
      </c>
      <c r="D906" s="2" t="str">
        <f>'[1]2025年已发货'!D:D</f>
        <v>吨</v>
      </c>
      <c r="E906" s="2">
        <f>'[1]2025年已发货'!E:E</f>
        <v>9</v>
      </c>
      <c r="F906" s="4">
        <f>'[1]2025年已发货'!F:F</f>
        <v>45717</v>
      </c>
      <c r="G906" s="2" t="str">
        <f>'[1]2025年已发货'!G:G</f>
        <v>(五冶钢构医学科学产业园建设项目房建三部-一标（7-2）)四川省南充市顺庆区搬罾街道学府大道二段</v>
      </c>
      <c r="H906" s="2" t="str">
        <f>'[1]2025年已发货'!H:H</f>
        <v>郑林</v>
      </c>
      <c r="I906" s="2">
        <f>'[1]2025年已发货'!I:I</f>
        <v>18349955455</v>
      </c>
      <c r="J906" s="2" t="str">
        <f>_xlfn._xlws.FILTER(辅助信息!D:D,辅助信息!G:G=G906)</f>
        <v>五冶钢构南充医学科学产业园建设项目</v>
      </c>
    </row>
    <row r="907" hidden="1" spans="1:10">
      <c r="A907" s="2" t="str">
        <f>'[1]2025年已发货'!A:A</f>
        <v>达钢</v>
      </c>
      <c r="B907" s="2" t="str">
        <f>'[1]2025年已发货'!B:B</f>
        <v>螺纹钢</v>
      </c>
      <c r="C907" s="2" t="str">
        <f>'[1]2025年已发货'!C:C</f>
        <v>HRB400E Φ25 9m</v>
      </c>
      <c r="D907" s="2" t="str">
        <f>'[1]2025年已发货'!D:D</f>
        <v>吨</v>
      </c>
      <c r="E907" s="2">
        <f>'[1]2025年已发货'!E:E</f>
        <v>30</v>
      </c>
      <c r="F907" s="4">
        <f>'[1]2025年已发货'!F:F</f>
        <v>45719</v>
      </c>
      <c r="G907" s="2" t="str">
        <f>'[1]2025年已发货'!G:G</f>
        <v>（五冶达州国道542项目-三工区路基六工段）四川省达州市达川区赵固镇水文村</v>
      </c>
      <c r="H907" s="2" t="str">
        <f>'[1]2025年已发货'!H:H</f>
        <v>谭鹏程</v>
      </c>
      <c r="I907" s="2">
        <f>'[1]2025年已发货'!I:I</f>
        <v>18280895666</v>
      </c>
      <c r="J907" s="2" t="str">
        <f>_xlfn._xlws.FILTER(辅助信息!D:D,辅助信息!G:G=G907)</f>
        <v>五冶达州国道542项目</v>
      </c>
    </row>
    <row r="908" hidden="1" spans="1:10">
      <c r="A908" s="2" t="str">
        <f>'[1]2025年已发货'!A:A</f>
        <v>达钢</v>
      </c>
      <c r="B908" s="2" t="str">
        <f>'[1]2025年已发货'!B:B</f>
        <v>高线</v>
      </c>
      <c r="C908" s="2" t="str">
        <f>'[1]2025年已发货'!C:C</f>
        <v>HPB300 Φ8</v>
      </c>
      <c r="D908" s="2" t="str">
        <f>'[1]2025年已发货'!D:D</f>
        <v>吨</v>
      </c>
      <c r="E908" s="2">
        <f>'[1]2025年已发货'!E:E</f>
        <v>8</v>
      </c>
      <c r="F908" s="4">
        <f>'[1]2025年已发货'!F:F</f>
        <v>45719</v>
      </c>
      <c r="G908" s="2" t="str">
        <f>'[1]2025年已发货'!G:G</f>
        <v>（五冶达州国道542项目-三工区路基八工段(连接线)）四川省达州市达川区大堰镇梨子沟</v>
      </c>
      <c r="H908" s="2" t="str">
        <f>'[1]2025年已发货'!H:H</f>
        <v>谭鹏程</v>
      </c>
      <c r="I908" s="2">
        <f>'[1]2025年已发货'!I:I</f>
        <v>18280895666</v>
      </c>
      <c r="J908" s="2" t="str">
        <f>_xlfn._xlws.FILTER(辅助信息!D:D,辅助信息!G:G=G908)</f>
        <v>五冶达州国道542项目</v>
      </c>
    </row>
    <row r="909" hidden="1" spans="1:10">
      <c r="A909" s="2" t="str">
        <f>'[1]2025年已发货'!A:A</f>
        <v>达钢</v>
      </c>
      <c r="B909" s="2" t="str">
        <f>'[1]2025年已发货'!B:B</f>
        <v>螺纹钢</v>
      </c>
      <c r="C909" s="2" t="str">
        <f>'[1]2025年已发货'!C:C</f>
        <v>HRB400E Φ12 9m</v>
      </c>
      <c r="D909" s="2" t="str">
        <f>'[1]2025年已发货'!D:D</f>
        <v>吨</v>
      </c>
      <c r="E909" s="2">
        <f>'[1]2025年已发货'!E:E</f>
        <v>36</v>
      </c>
      <c r="F909" s="4">
        <f>'[1]2025年已发货'!F:F</f>
        <v>45719</v>
      </c>
      <c r="G909" s="2" t="str">
        <f>'[1]2025年已发货'!G:G</f>
        <v>（五冶达州国道542项目-三工区路基八工段(连接线)）四川省达州市达川区大堰镇梨子沟</v>
      </c>
      <c r="H909" s="2" t="str">
        <f>'[1]2025年已发货'!H:H</f>
        <v>谭鹏程</v>
      </c>
      <c r="I909" s="2">
        <f>'[1]2025年已发货'!I:I</f>
        <v>18280895666</v>
      </c>
      <c r="J909" s="2" t="str">
        <f>_xlfn._xlws.FILTER(辅助信息!D:D,辅助信息!G:G=G909)</f>
        <v>五冶达州国道542项目</v>
      </c>
    </row>
    <row r="910" hidden="1" spans="1:10">
      <c r="A910" s="2" t="str">
        <f>'[1]2025年已发货'!A:A</f>
        <v>达钢</v>
      </c>
      <c r="B910" s="2" t="str">
        <f>'[1]2025年已发货'!B:B</f>
        <v>螺纹钢</v>
      </c>
      <c r="C910" s="2" t="str">
        <f>'[1]2025年已发货'!C:C</f>
        <v>HRB400E Φ14 9m</v>
      </c>
      <c r="D910" s="2" t="str">
        <f>'[1]2025年已发货'!D:D</f>
        <v>吨</v>
      </c>
      <c r="E910" s="2">
        <f>'[1]2025年已发货'!E:E</f>
        <v>6</v>
      </c>
      <c r="F910" s="4">
        <f>'[1]2025年已发货'!F:F</f>
        <v>45719</v>
      </c>
      <c r="G910" s="2" t="str">
        <f>'[1]2025年已发货'!G:G</f>
        <v>（五冶达州国道542项目-二工区路基五工段）四川省达州市达川区赵固镇黄家坡</v>
      </c>
      <c r="H910" s="2" t="str">
        <f>'[1]2025年已发货'!H:H</f>
        <v>潘远林</v>
      </c>
      <c r="I910" s="2">
        <f>'[1]2025年已发货'!I:I</f>
        <v>18281865966</v>
      </c>
      <c r="J910" s="2" t="str">
        <f>_xlfn._xlws.FILTER(辅助信息!D:D,辅助信息!G:G=G910)</f>
        <v>五冶达州国道542项目</v>
      </c>
    </row>
    <row r="911" hidden="1" spans="1:10">
      <c r="A911" s="2" t="str">
        <f>'[1]2025年已发货'!A:A</f>
        <v>达钢</v>
      </c>
      <c r="B911" s="2" t="str">
        <f>'[1]2025年已发货'!B:B</f>
        <v>螺纹钢</v>
      </c>
      <c r="C911" s="2" t="str">
        <f>'[1]2025年已发货'!C:C</f>
        <v>HRB400E Φ16 9m</v>
      </c>
      <c r="D911" s="2" t="str">
        <f>'[1]2025年已发货'!D:D</f>
        <v>吨</v>
      </c>
      <c r="E911" s="2">
        <f>'[1]2025年已发货'!E:E</f>
        <v>3</v>
      </c>
      <c r="F911" s="4">
        <f>'[1]2025年已发货'!F:F</f>
        <v>45719</v>
      </c>
      <c r="G911" s="2" t="str">
        <f>'[1]2025年已发货'!G:G</f>
        <v>（五冶达州国道542项目-二工区路基五工段）四川省达州市达川区赵固镇黄家坡</v>
      </c>
      <c r="H911" s="2" t="str">
        <f>'[1]2025年已发货'!H:H</f>
        <v>潘远林</v>
      </c>
      <c r="I911" s="2">
        <f>'[1]2025年已发货'!I:I</f>
        <v>18281865966</v>
      </c>
      <c r="J911" s="2" t="str">
        <f>_xlfn._xlws.FILTER(辅助信息!D:D,辅助信息!G:G=G911)</f>
        <v>五冶达州国道542项目</v>
      </c>
    </row>
    <row r="912" hidden="1" spans="1:10">
      <c r="A912" s="2" t="str">
        <f>'[1]2025年已发货'!A:A</f>
        <v>达钢</v>
      </c>
      <c r="B912" s="2" t="str">
        <f>'[1]2025年已发货'!B:B</f>
        <v>螺纹钢</v>
      </c>
      <c r="C912" s="2" t="str">
        <f>'[1]2025年已发货'!C:C</f>
        <v>HRB400E Φ28 9m</v>
      </c>
      <c r="D912" s="2" t="str">
        <f>'[1]2025年已发货'!D:D</f>
        <v>吨</v>
      </c>
      <c r="E912" s="2">
        <f>'[1]2025年已发货'!E:E</f>
        <v>26</v>
      </c>
      <c r="F912" s="4">
        <f>'[1]2025年已发货'!F:F</f>
        <v>45719</v>
      </c>
      <c r="G912" s="2" t="str">
        <f>'[1]2025年已发货'!G:G</f>
        <v>（五冶达州国道542项目-二工区路基五工段）四川省达州市达川区赵固镇黄家坡</v>
      </c>
      <c r="H912" s="2" t="str">
        <f>'[1]2025年已发货'!H:H</f>
        <v>潘远林</v>
      </c>
      <c r="I912" s="2">
        <f>'[1]2025年已发货'!I:I</f>
        <v>18281865966</v>
      </c>
      <c r="J912" s="2" t="str">
        <f>_xlfn._xlws.FILTER(辅助信息!D:D,辅助信息!G:G=G912)</f>
        <v>五冶达州国道542项目</v>
      </c>
    </row>
    <row r="913" hidden="1" spans="1:10">
      <c r="A913" s="2" t="str">
        <f>'[1]2025年已发货'!A:A</f>
        <v>达钢</v>
      </c>
      <c r="B913" s="2" t="str">
        <f>'[1]2025年已发货'!B:B</f>
        <v>盘螺</v>
      </c>
      <c r="C913" s="2" t="str">
        <f>'[1]2025年已发货'!C:C</f>
        <v>HRB400E Φ12</v>
      </c>
      <c r="D913" s="2" t="str">
        <f>'[1]2025年已发货'!D:D</f>
        <v>吨</v>
      </c>
      <c r="E913" s="2">
        <f>'[1]2025年已发货'!E:E</f>
        <v>10</v>
      </c>
      <c r="F913" s="4">
        <f>'[1]2025年已发货'!F:F</f>
        <v>45719</v>
      </c>
      <c r="G913" s="2" t="str">
        <f>'[1]2025年已发货'!G:G</f>
        <v>（五冶达州国道542项目-一工区桥梁二工段）四川省达州市达川区达川区石梯镇石成村</v>
      </c>
      <c r="H913" s="2" t="str">
        <f>'[1]2025年已发货'!H:H</f>
        <v>夏树彬</v>
      </c>
      <c r="I913" s="2">
        <f>'[1]2025年已发货'!I:I</f>
        <v>13518183653</v>
      </c>
      <c r="J913" s="2" t="str">
        <f>_xlfn._xlws.FILTER(辅助信息!D:D,辅助信息!G:G=G913)</f>
        <v>五冶达州国道542项目</v>
      </c>
    </row>
    <row r="914" hidden="1" spans="1:10">
      <c r="A914" s="2" t="str">
        <f>'[1]2025年已发货'!A:A</f>
        <v>达钢</v>
      </c>
      <c r="B914" s="2" t="str">
        <f>'[1]2025年已发货'!B:B</f>
        <v>螺纹钢</v>
      </c>
      <c r="C914" s="2" t="str">
        <f>'[1]2025年已发货'!C:C</f>
        <v>HRB400E Φ28 9m</v>
      </c>
      <c r="D914" s="2" t="str">
        <f>'[1]2025年已发货'!D:D</f>
        <v>吨</v>
      </c>
      <c r="E914" s="2">
        <f>'[1]2025年已发货'!E:E</f>
        <v>35</v>
      </c>
      <c r="F914" s="4">
        <f>'[1]2025年已发货'!F:F</f>
        <v>45719</v>
      </c>
      <c r="G914" s="2" t="str">
        <f>'[1]2025年已发货'!G:G</f>
        <v>（五冶达州国道542项目-一工区桥梁二工段）四川省达州市达川区达川区石梯镇石成村</v>
      </c>
      <c r="H914" s="2" t="str">
        <f>'[1]2025年已发货'!H:H</f>
        <v>夏树彬</v>
      </c>
      <c r="I914" s="2">
        <f>'[1]2025年已发货'!I:I</f>
        <v>13518183653</v>
      </c>
      <c r="J914" s="2" t="str">
        <f>_xlfn._xlws.FILTER(辅助信息!D:D,辅助信息!G:G=G914)</f>
        <v>五冶达州国道542项目</v>
      </c>
    </row>
    <row r="915" hidden="1" spans="1:10">
      <c r="A915" s="2" t="str">
        <f>'[1]2025年已发货'!A:A</f>
        <v>达钢</v>
      </c>
      <c r="B915" s="2" t="str">
        <f>'[1]2025年已发货'!B:B</f>
        <v>螺纹钢</v>
      </c>
      <c r="C915" s="2" t="str">
        <f>'[1]2025年已发货'!C:C</f>
        <v>HRB400E Φ14 9m</v>
      </c>
      <c r="D915" s="2" t="str">
        <f>'[1]2025年已发货'!D:D</f>
        <v>吨</v>
      </c>
      <c r="E915" s="2">
        <f>'[1]2025年已发货'!E:E</f>
        <v>15</v>
      </c>
      <c r="F915" s="4">
        <f>'[1]2025年已发货'!F:F</f>
        <v>45719</v>
      </c>
      <c r="G915" s="2" t="str">
        <f>'[1]2025年已发货'!G:G</f>
        <v>（五冶达州国道542项目-桥梁4标）四川省达州市达川区大堰镇双井村</v>
      </c>
      <c r="H915" s="2" t="str">
        <f>'[1]2025年已发货'!H:H</f>
        <v>吴志强</v>
      </c>
      <c r="I915" s="2">
        <f>'[1]2025年已发货'!I:I</f>
        <v>18820030907</v>
      </c>
      <c r="J915" s="2" t="str">
        <f>_xlfn._xlws.FILTER(辅助信息!D:D,辅助信息!G:G=G915)</f>
        <v>五冶达州国道542项目</v>
      </c>
    </row>
    <row r="916" hidden="1" spans="1:10">
      <c r="A916" s="2" t="str">
        <f>'[1]2025年已发货'!A:A</f>
        <v>达钢</v>
      </c>
      <c r="B916" s="2" t="str">
        <f>'[1]2025年已发货'!B:B</f>
        <v>螺纹钢</v>
      </c>
      <c r="C916" s="2" t="str">
        <f>'[1]2025年已发货'!C:C</f>
        <v>HRB400E Φ28 9m</v>
      </c>
      <c r="D916" s="2" t="str">
        <f>'[1]2025年已发货'!D:D</f>
        <v>吨</v>
      </c>
      <c r="E916" s="2">
        <f>'[1]2025年已发货'!E:E</f>
        <v>30</v>
      </c>
      <c r="F916" s="4">
        <f>'[1]2025年已发货'!F:F</f>
        <v>45719</v>
      </c>
      <c r="G916" s="2" t="str">
        <f>'[1]2025年已发货'!G:G</f>
        <v>（五冶达州国道542项目-桥梁4标）四川省达州市达川区大堰镇双井村</v>
      </c>
      <c r="H916" s="2" t="str">
        <f>'[1]2025年已发货'!H:H</f>
        <v>吴志强</v>
      </c>
      <c r="I916" s="2">
        <f>'[1]2025年已发货'!I:I</f>
        <v>18820030907</v>
      </c>
      <c r="J916" s="2" t="str">
        <f>_xlfn._xlws.FILTER(辅助信息!D:D,辅助信息!G:G=G916)</f>
        <v>五冶达州国道542项目</v>
      </c>
    </row>
    <row r="917" hidden="1" spans="1:10">
      <c r="A917" s="2" t="str">
        <f>'[1]2025年已发货'!A:A</f>
        <v>达钢</v>
      </c>
      <c r="B917" s="2" t="str">
        <f>'[1]2025年已发货'!B:B</f>
        <v>螺纹钢</v>
      </c>
      <c r="C917" s="2" t="str">
        <f>'[1]2025年已发货'!C:C</f>
        <v>HRB400E Φ28 9m</v>
      </c>
      <c r="D917" s="2" t="str">
        <f>'[1]2025年已发货'!D:D</f>
        <v>吨</v>
      </c>
      <c r="E917" s="2">
        <f>'[1]2025年已发货'!E:E</f>
        <v>42</v>
      </c>
      <c r="F917" s="4">
        <f>'[1]2025年已发货'!F:F</f>
        <v>45719</v>
      </c>
      <c r="G917" s="2" t="str">
        <f>'[1]2025年已发货'!G:G</f>
        <v>（五冶达州国道542项目-三工区桥梁3工段）四川省达州市达川区赵固镇水文村原村委会下300米</v>
      </c>
      <c r="H917" s="2" t="str">
        <f>'[1]2025年已发货'!H:H</f>
        <v>李代茂</v>
      </c>
      <c r="I917" s="2">
        <f>'[1]2025年已发货'!I:I</f>
        <v>18302833536</v>
      </c>
      <c r="J917" s="2" t="str">
        <f>_xlfn._xlws.FILTER(辅助信息!D:D,辅助信息!G:G=G917)</f>
        <v>五冶达州国道542项目</v>
      </c>
    </row>
    <row r="918" hidden="1" spans="1:10">
      <c r="A918" s="2" t="str">
        <f>'[1]2025年已发货'!A:A</f>
        <v>达钢</v>
      </c>
      <c r="B918" s="2" t="str">
        <f>'[1]2025年已发货'!B:B</f>
        <v>螺纹钢</v>
      </c>
      <c r="C918" s="2" t="str">
        <f>'[1]2025年已发货'!C:C</f>
        <v>HRB500E Φ12</v>
      </c>
      <c r="D918" s="2" t="str">
        <f>'[1]2025年已发货'!D:D</f>
        <v>吨</v>
      </c>
      <c r="E918" s="2">
        <f>'[1]2025年已发货'!E:E</f>
        <v>12</v>
      </c>
      <c r="F918" s="4">
        <f>'[1]2025年已发货'!F:F</f>
        <v>45719</v>
      </c>
      <c r="G918" s="2" t="str">
        <f>'[1]2025年已发货'!G:G</f>
        <v>（商投建工达州中医药科技园-4工区-7号楼）达州市通川区达州中医药职业学院犀牛大道北段</v>
      </c>
      <c r="H918" s="2" t="str">
        <f>'[1]2025年已发货'!H:H</f>
        <v>张扬</v>
      </c>
      <c r="I918" s="2">
        <f>'[1]2025年已发货'!I:I</f>
        <v>18381904567</v>
      </c>
      <c r="J918" s="2" t="str">
        <f>_xlfn._xlws.FILTER(辅助信息!D:D,辅助信息!G:G=G918)</f>
        <v>商投建工达州中医药科技园</v>
      </c>
    </row>
    <row r="919" hidden="1" spans="1:10">
      <c r="A919" s="2" t="str">
        <f>'[1]2025年已发货'!A:A</f>
        <v>达钢</v>
      </c>
      <c r="B919" s="2" t="str">
        <f>'[1]2025年已发货'!B:B</f>
        <v>螺纹钢</v>
      </c>
      <c r="C919" s="2" t="str">
        <f>'[1]2025年已发货'!C:C</f>
        <v>HRB500E Φ20</v>
      </c>
      <c r="D919" s="2" t="str">
        <f>'[1]2025年已发货'!D:D</f>
        <v>吨</v>
      </c>
      <c r="E919" s="2">
        <f>'[1]2025年已发货'!E:E</f>
        <v>12</v>
      </c>
      <c r="F919" s="4">
        <f>'[1]2025年已发货'!F:F</f>
        <v>45719</v>
      </c>
      <c r="G919" s="2" t="str">
        <f>'[1]2025年已发货'!G:G</f>
        <v>（商投建工达州中医药科技园-4工区-7号楼）达州市通川区达州中医药职业学院犀牛大道北段</v>
      </c>
      <c r="H919" s="2" t="str">
        <f>'[1]2025年已发货'!H:H</f>
        <v>张扬</v>
      </c>
      <c r="I919" s="2">
        <f>'[1]2025年已发货'!I:I</f>
        <v>18381904567</v>
      </c>
      <c r="J919" s="2" t="str">
        <f>_xlfn._xlws.FILTER(辅助信息!D:D,辅助信息!G:G=G919)</f>
        <v>商投建工达州中医药科技园</v>
      </c>
    </row>
    <row r="920" hidden="1" spans="1:10">
      <c r="A920" s="2" t="str">
        <f>'[1]2025年已发货'!A:A</f>
        <v>达钢</v>
      </c>
      <c r="B920" s="2" t="str">
        <f>'[1]2025年已发货'!B:B</f>
        <v>螺纹钢</v>
      </c>
      <c r="C920" s="2" t="str">
        <f>'[1]2025年已发货'!C:C</f>
        <v>HRB500E Φ22</v>
      </c>
      <c r="D920" s="2" t="str">
        <f>'[1]2025年已发货'!D:D</f>
        <v>吨</v>
      </c>
      <c r="E920" s="2">
        <f>'[1]2025年已发货'!E:E</f>
        <v>15</v>
      </c>
      <c r="F920" s="4">
        <f>'[1]2025年已发货'!F:F</f>
        <v>45719</v>
      </c>
      <c r="G920" s="2" t="str">
        <f>'[1]2025年已发货'!G:G</f>
        <v>（商投建工达州中医药科技园-4工区-7号楼）达州市通川区达州中医药职业学院犀牛大道北段</v>
      </c>
      <c r="H920" s="2" t="str">
        <f>'[1]2025年已发货'!H:H</f>
        <v>张扬</v>
      </c>
      <c r="I920" s="2">
        <f>'[1]2025年已发货'!I:I</f>
        <v>18381904567</v>
      </c>
      <c r="J920" s="2" t="str">
        <f>_xlfn._xlws.FILTER(辅助信息!D:D,辅助信息!G:G=G920)</f>
        <v>商投建工达州中医药科技园</v>
      </c>
    </row>
    <row r="921" hidden="1" spans="1:10">
      <c r="A921" s="2" t="str">
        <f>'[1]2025年已发货'!A:A</f>
        <v>达钢</v>
      </c>
      <c r="B921" s="2" t="str">
        <f>'[1]2025年已发货'!B:B</f>
        <v>螺纹钢</v>
      </c>
      <c r="C921" s="2" t="str">
        <f>'[1]2025年已发货'!C:C</f>
        <v>HRB500E Φ25</v>
      </c>
      <c r="D921" s="2" t="str">
        <f>'[1]2025年已发货'!D:D</f>
        <v>吨</v>
      </c>
      <c r="E921" s="2">
        <f>'[1]2025年已发货'!E:E</f>
        <v>12</v>
      </c>
      <c r="F921" s="4">
        <f>'[1]2025年已发货'!F:F</f>
        <v>45719</v>
      </c>
      <c r="G921" s="2" t="str">
        <f>'[1]2025年已发货'!G:G</f>
        <v>（商投建工达州中医药科技园-4工区-7号楼）达州市通川区达州中医药职业学院犀牛大道北段</v>
      </c>
      <c r="H921" s="2" t="str">
        <f>'[1]2025年已发货'!H:H</f>
        <v>张扬</v>
      </c>
      <c r="I921" s="2">
        <f>'[1]2025年已发货'!I:I</f>
        <v>18381904567</v>
      </c>
      <c r="J921" s="2" t="str">
        <f>_xlfn._xlws.FILTER(辅助信息!D:D,辅助信息!G:G=G921)</f>
        <v>商投建工达州中医药科技园</v>
      </c>
    </row>
    <row r="922" hidden="1" spans="1:10">
      <c r="A922" s="2" t="str">
        <f>'[1]2025年已发货'!A:A</f>
        <v>达钢</v>
      </c>
      <c r="B922" s="2" t="str">
        <f>'[1]2025年已发货'!B:B</f>
        <v>螺纹钢</v>
      </c>
      <c r="C922" s="2" t="str">
        <f>'[1]2025年已发货'!C:C</f>
        <v>HRB400E Φ28 9m</v>
      </c>
      <c r="D922" s="2" t="str">
        <f>'[1]2025年已发货'!D:D</f>
        <v>吨</v>
      </c>
      <c r="E922" s="2">
        <f>'[1]2025年已发货'!E:E</f>
        <v>57</v>
      </c>
      <c r="F922" s="4">
        <f>'[1]2025年已发货'!F:F</f>
        <v>45719</v>
      </c>
      <c r="G922" s="2" t="str">
        <f>'[1]2025年已发货'!G:G</f>
        <v>（商投建工达州中医药科技园-2工区-景观桥）达州市通川区达州中医药职业学院犀牛大道北段</v>
      </c>
      <c r="H922" s="2" t="str">
        <f>'[1]2025年已发货'!H:H</f>
        <v>李波</v>
      </c>
      <c r="I922" s="2">
        <f>'[1]2025年已发货'!I:I</f>
        <v>18381899787</v>
      </c>
      <c r="J922" s="2" t="str">
        <f>_xlfn._xlws.FILTER(辅助信息!D:D,辅助信息!G:G=G922)</f>
        <v>商投建工达州中医药科技园</v>
      </c>
    </row>
    <row r="923" hidden="1" spans="1:10">
      <c r="A923" s="2" t="str">
        <f>'[1]2025年已发货'!A:A</f>
        <v>达钢</v>
      </c>
      <c r="B923" s="2" t="str">
        <f>'[1]2025年已发货'!B:B</f>
        <v>螺纹钢</v>
      </c>
      <c r="C923" s="2" t="str">
        <f>'[1]2025年已发货'!C:C</f>
        <v>HRB400E Φ32 9m</v>
      </c>
      <c r="D923" s="2" t="str">
        <f>'[1]2025年已发货'!D:D</f>
        <v>吨</v>
      </c>
      <c r="E923" s="2">
        <f>'[1]2025年已发货'!E:E</f>
        <v>15</v>
      </c>
      <c r="F923" s="4">
        <f>'[1]2025年已发货'!F:F</f>
        <v>45719</v>
      </c>
      <c r="G923" s="2" t="str">
        <f>'[1]2025年已发货'!G:G</f>
        <v>（商投建工达州中医药科技园-2工区-景观桥）达州市通川区达州中医药职业学院犀牛大道北段</v>
      </c>
      <c r="H923" s="2" t="str">
        <f>'[1]2025年已发货'!H:H</f>
        <v>李波</v>
      </c>
      <c r="I923" s="2">
        <f>'[1]2025年已发货'!I:I</f>
        <v>18381899787</v>
      </c>
      <c r="J923" s="2" t="str">
        <f>_xlfn._xlws.FILTER(辅助信息!D:D,辅助信息!G:G=G923)</f>
        <v>商投建工达州中医药科技园</v>
      </c>
    </row>
    <row r="924" hidden="1" spans="1:10">
      <c r="A924" s="2" t="str">
        <f>'[1]2025年已发货'!A:A</f>
        <v>达钢</v>
      </c>
      <c r="B924" s="2" t="str">
        <f>'[1]2025年已发货'!B:B</f>
        <v>盘螺</v>
      </c>
      <c r="C924" s="2" t="str">
        <f>'[1]2025年已发货'!C:C</f>
        <v>HRB400E Φ8</v>
      </c>
      <c r="D924" s="2" t="str">
        <f>'[1]2025年已发货'!D:D</f>
        <v>吨</v>
      </c>
      <c r="E924" s="2">
        <f>'[1]2025年已发货'!E:E</f>
        <v>5</v>
      </c>
      <c r="F924" s="4">
        <f>'[1]2025年已发货'!F:F</f>
        <v>45719</v>
      </c>
      <c r="G924" s="2" t="str">
        <f>'[1]2025年已发货'!G:G</f>
        <v>（华西酒城南）成都市武侯区火车南站西路8号酒城南项目</v>
      </c>
      <c r="H924" s="2" t="str">
        <f>'[1]2025年已发货'!H:H</f>
        <v>龙耀宇</v>
      </c>
      <c r="I924" s="2">
        <f>'[1]2025年已发货'!I:I</f>
        <v>18384145895</v>
      </c>
      <c r="J924" s="2" t="str">
        <f>_xlfn._xlws.FILTER(辅助信息!D:D,辅助信息!G:G=G924)</f>
        <v>华西酒城南</v>
      </c>
    </row>
    <row r="925" hidden="1" spans="1:10">
      <c r="A925" s="2" t="str">
        <f>'[1]2025年已发货'!A:A</f>
        <v>达钢</v>
      </c>
      <c r="B925" s="2" t="str">
        <f>'[1]2025年已发货'!B:B</f>
        <v>盘螺</v>
      </c>
      <c r="C925" s="2" t="str">
        <f>'[1]2025年已发货'!C:C</f>
        <v>HRB400E Φ10</v>
      </c>
      <c r="D925" s="2" t="str">
        <f>'[1]2025年已发货'!D:D</f>
        <v>吨</v>
      </c>
      <c r="E925" s="2">
        <f>'[1]2025年已发货'!E:E</f>
        <v>2.5</v>
      </c>
      <c r="F925" s="4">
        <f>'[1]2025年已发货'!F:F</f>
        <v>45719</v>
      </c>
      <c r="G925" s="2" t="str">
        <f>'[1]2025年已发货'!G:G</f>
        <v>（华西酒城南）成都市武侯区火车南站西路8号酒城南项目</v>
      </c>
      <c r="H925" s="2" t="str">
        <f>'[1]2025年已发货'!H:H</f>
        <v>龙耀宇</v>
      </c>
      <c r="I925" s="2">
        <f>'[1]2025年已发货'!I:I</f>
        <v>18384145895</v>
      </c>
      <c r="J925" s="2" t="str">
        <f>_xlfn._xlws.FILTER(辅助信息!D:D,辅助信息!G:G=G925)</f>
        <v>华西酒城南</v>
      </c>
    </row>
    <row r="926" hidden="1" spans="1:10">
      <c r="A926" s="2" t="str">
        <f>'[1]2025年已发货'!A:A</f>
        <v>达钢</v>
      </c>
      <c r="B926" s="2" t="str">
        <f>'[1]2025年已发货'!B:B</f>
        <v>盘螺</v>
      </c>
      <c r="C926" s="2" t="str">
        <f>'[1]2025年已发货'!C:C</f>
        <v>HRB400E Φ12</v>
      </c>
      <c r="D926" s="2" t="str">
        <f>'[1]2025年已发货'!D:D</f>
        <v>吨</v>
      </c>
      <c r="E926" s="2">
        <f>'[1]2025年已发货'!E:E</f>
        <v>12.5</v>
      </c>
      <c r="F926" s="4">
        <f>'[1]2025年已发货'!F:F</f>
        <v>45719</v>
      </c>
      <c r="G926" s="2" t="str">
        <f>'[1]2025年已发货'!G:G</f>
        <v>（华西酒城南）成都市武侯区火车南站西路8号酒城南项目</v>
      </c>
      <c r="H926" s="2" t="str">
        <f>'[1]2025年已发货'!H:H</f>
        <v>龙耀宇</v>
      </c>
      <c r="I926" s="2">
        <f>'[1]2025年已发货'!I:I</f>
        <v>18384145895</v>
      </c>
      <c r="J926" s="2" t="str">
        <f>_xlfn._xlws.FILTER(辅助信息!D:D,辅助信息!G:G=G926)</f>
        <v>华西酒城南</v>
      </c>
    </row>
    <row r="927" hidden="1" spans="1:10">
      <c r="A927" s="2" t="str">
        <f>'[1]2025年已发货'!A:A</f>
        <v>达钢</v>
      </c>
      <c r="B927" s="2" t="str">
        <f>'[1]2025年已发货'!B:B</f>
        <v>螺纹钢</v>
      </c>
      <c r="C927" s="2" t="str">
        <f>'[1]2025年已发货'!C:C</f>
        <v>HRB400E Φ12 9m</v>
      </c>
      <c r="D927" s="2" t="str">
        <f>'[1]2025年已发货'!D:D</f>
        <v>吨</v>
      </c>
      <c r="E927" s="2">
        <f>'[1]2025年已发货'!E:E</f>
        <v>15</v>
      </c>
      <c r="F927" s="4">
        <f>'[1]2025年已发货'!F:F</f>
        <v>45719</v>
      </c>
      <c r="G927" s="2" t="str">
        <f>'[1]2025年已发货'!G:G</f>
        <v>（华西酒城南）成都市武侯区火车南站西路8号酒城南项目</v>
      </c>
      <c r="H927" s="2" t="str">
        <f>'[1]2025年已发货'!H:H</f>
        <v>龙耀宇</v>
      </c>
      <c r="I927" s="2">
        <f>'[1]2025年已发货'!I:I</f>
        <v>18384145895</v>
      </c>
      <c r="J927" s="2" t="str">
        <f>_xlfn._xlws.FILTER(辅助信息!D:D,辅助信息!G:G=G927)</f>
        <v>华西酒城南</v>
      </c>
    </row>
    <row r="928" hidden="1" spans="1:10">
      <c r="A928" s="2" t="str">
        <f>'[1]2025年已发货'!A:A</f>
        <v>德胜</v>
      </c>
      <c r="B928" s="2" t="str">
        <f>'[1]2025年已发货'!B:B</f>
        <v>螺纹钢</v>
      </c>
      <c r="C928" s="2" t="str">
        <f>'[1]2025年已发货'!C:C</f>
        <v>HRB400E Φ28 12m</v>
      </c>
      <c r="D928" s="2" t="str">
        <f>'[1]2025年已发货'!D:D</f>
        <v>吨</v>
      </c>
      <c r="E928" s="2">
        <f>'[1]2025年已发货'!E:E</f>
        <v>70</v>
      </c>
      <c r="F928" s="4">
        <f>'[1]2025年已发货'!F:F</f>
        <v>45719</v>
      </c>
      <c r="G928" s="2" t="str">
        <f>'[1]2025年已发货'!G:G</f>
        <v>（中铁广州局-成渝扩容2标）成渝扩容项目ZCB3-2标2＃拌和站【雁江区联盟桥东北50米(资资路) 】</v>
      </c>
      <c r="H928" s="2" t="str">
        <f>'[1]2025年已发货'!H:H</f>
        <v>刘沛琦</v>
      </c>
      <c r="I928" s="2">
        <f>'[1]2025年已发货'!I:I</f>
        <v>18011784798</v>
      </c>
      <c r="J928" s="2" vm="1" t="e">
        <f>_xlfn._xlws.FILTER(辅助信息!D:D,辅助信息!G:G=G928)</f>
        <v>#VALUE!</v>
      </c>
    </row>
    <row r="929" hidden="1" spans="1:10">
      <c r="A929" s="2" t="str">
        <f>'[1]2025年已发货'!A:A</f>
        <v>德胜</v>
      </c>
      <c r="B929" s="2" t="str">
        <f>'[1]2025年已发货'!B:B</f>
        <v>螺纹钢</v>
      </c>
      <c r="C929" s="2" t="str">
        <f>'[1]2025年已发货'!C:C</f>
        <v>HRB400E Φ12 9m</v>
      </c>
      <c r="D929" s="2" t="str">
        <f>'[1]2025年已发货'!D:D</f>
        <v>吨</v>
      </c>
      <c r="E929" s="2">
        <f>'[1]2025年已发货'!E:E</f>
        <v>35</v>
      </c>
      <c r="F929" s="4">
        <f>'[1]2025年已发货'!F:F</f>
        <v>45719</v>
      </c>
      <c r="G929" s="2" t="str">
        <f>'[1]2025年已发货'!G:G</f>
        <v>（中铁十局-资乐高速4标）四川省眉山市仁寿县彰加镇华炉村中铁十局资乐高速3#钢筋场</v>
      </c>
      <c r="H929" s="2" t="str">
        <f>'[1]2025年已发货'!H:H</f>
        <v>杨飞</v>
      </c>
      <c r="I929" s="2">
        <f>'[1]2025年已发货'!I:I</f>
        <v>15667998777</v>
      </c>
      <c r="J929" s="2" vm="1" t="e">
        <f>_xlfn._xlws.FILTER(辅助信息!D:D,辅助信息!G:G=G929)</f>
        <v>#VALUE!</v>
      </c>
    </row>
    <row r="930" hidden="1" spans="1:10">
      <c r="A930" s="2" t="str">
        <f>'[1]2025年已发货'!A:A</f>
        <v>德胜</v>
      </c>
      <c r="B930" s="2" t="str">
        <f>'[1]2025年已发货'!B:B</f>
        <v>螺纹钢</v>
      </c>
      <c r="C930" s="2" t="str">
        <f>'[1]2025年已发货'!C:C</f>
        <v>HRB400E Φ25 12m</v>
      </c>
      <c r="D930" s="2" t="str">
        <f>'[1]2025年已发货'!D:D</f>
        <v>吨</v>
      </c>
      <c r="E930" s="2">
        <f>'[1]2025年已发货'!E:E</f>
        <v>70</v>
      </c>
      <c r="F930" s="4">
        <f>'[1]2025年已发货'!F:F</f>
        <v>45719</v>
      </c>
      <c r="G930" s="2" t="str">
        <f>'[1]2025年已发货'!G:G</f>
        <v>（中铁十局-资乐高速4标）四川省眉山市仁寿县彰加镇华炉村中铁十局资乐高速3#钢筋场</v>
      </c>
      <c r="H930" s="2" t="str">
        <f>'[1]2025年已发货'!H:H</f>
        <v>杨飞</v>
      </c>
      <c r="I930" s="2">
        <f>'[1]2025年已发货'!I:I</f>
        <v>15667998777</v>
      </c>
      <c r="J930" s="2" vm="1" t="e">
        <f>_xlfn._xlws.FILTER(辅助信息!D:D,辅助信息!G:G=G930)</f>
        <v>#VALUE!</v>
      </c>
    </row>
    <row r="931" hidden="1" spans="1:10">
      <c r="A931" s="2" t="str">
        <f>'[1]2025年已发货'!A:A</f>
        <v>德胜</v>
      </c>
      <c r="B931" s="2" t="str">
        <f>'[1]2025年已发货'!B:B</f>
        <v>螺纹钢</v>
      </c>
      <c r="C931" s="2" t="str">
        <f>'[1]2025年已发货'!C:C</f>
        <v>HRB400E Φ32 12m</v>
      </c>
      <c r="D931" s="2" t="str">
        <f>'[1]2025年已发货'!D:D</f>
        <v>吨</v>
      </c>
      <c r="E931" s="2">
        <f>'[1]2025年已发货'!E:E</f>
        <v>70</v>
      </c>
      <c r="F931" s="4">
        <f>'[1]2025年已发货'!F:F</f>
        <v>45719</v>
      </c>
      <c r="G931" s="2" t="str">
        <f>'[1]2025年已发货'!G:G</f>
        <v>（中铁十局-资乐高速4标）四川省眉山市仁寿县彰加镇华炉村中铁十局资乐高速3#钢筋场</v>
      </c>
      <c r="H931" s="2" t="str">
        <f>'[1]2025年已发货'!H:H</f>
        <v>杨飞</v>
      </c>
      <c r="I931" s="2">
        <f>'[1]2025年已发货'!I:I</f>
        <v>15667998777</v>
      </c>
      <c r="J931" s="2" vm="1" t="e">
        <f>_xlfn._xlws.FILTER(辅助信息!D:D,辅助信息!G:G=G931)</f>
        <v>#VALUE!</v>
      </c>
    </row>
    <row r="932" hidden="1" spans="1:10">
      <c r="A932" s="2" t="str">
        <f>'[1]2025年已发货'!A:A</f>
        <v>德胜</v>
      </c>
      <c r="B932" s="2" t="str">
        <f>'[1]2025年已发货'!B:B</f>
        <v>螺纹钢</v>
      </c>
      <c r="C932" s="2" t="str">
        <f>'[1]2025年已发货'!C:C</f>
        <v>HRB400E Φ14 9m</v>
      </c>
      <c r="D932" s="2" t="str">
        <f>'[1]2025年已发货'!D:D</f>
        <v>吨</v>
      </c>
      <c r="E932" s="2">
        <f>'[1]2025年已发货'!E:E</f>
        <v>6</v>
      </c>
      <c r="F932" s="4">
        <f>'[1]2025年已发货'!F:F</f>
        <v>45719</v>
      </c>
      <c r="G932" s="2" t="str">
        <f>'[1]2025年已发货'!G:G</f>
        <v>（五冶钢构宜宾高县月江镇建设项目）  四川省宜宾市高县月江镇刚记超市斜对面(还阳组团沪碳二期项目)</v>
      </c>
      <c r="H932" s="2" t="str">
        <f>'[1]2025年已发货'!H:H</f>
        <v>张朝亮</v>
      </c>
      <c r="I932" s="2">
        <f>'[1]2025年已发货'!I:I</f>
        <v>15228205853</v>
      </c>
      <c r="J932" s="2" t="str">
        <f>_xlfn._xlws.FILTER(辅助信息!D:D,辅助信息!G:G=G932)</f>
        <v>五冶钢构-宜宾市南溪区高县月江镇建设项目</v>
      </c>
    </row>
    <row r="933" hidden="1" spans="1:10">
      <c r="A933" s="2" t="str">
        <f>'[1]2025年已发货'!A:A</f>
        <v>德胜</v>
      </c>
      <c r="B933" s="2" t="str">
        <f>'[1]2025年已发货'!B:B</f>
        <v>螺纹钢</v>
      </c>
      <c r="C933" s="2" t="str">
        <f>'[1]2025年已发货'!C:C</f>
        <v>HRB400E Φ16 9m</v>
      </c>
      <c r="D933" s="2" t="str">
        <f>'[1]2025年已发货'!D:D</f>
        <v>吨</v>
      </c>
      <c r="E933" s="2">
        <f>'[1]2025年已发货'!E:E</f>
        <v>60</v>
      </c>
      <c r="F933" s="4">
        <f>'[1]2025年已发货'!F:F</f>
        <v>45719</v>
      </c>
      <c r="G933" s="2" t="str">
        <f>'[1]2025年已发货'!G:G</f>
        <v>（五冶钢构宜宾高县月江镇建设项目）  四川省宜宾市高县月江镇刚记超市斜对面(还阳组团沪碳二期项目)</v>
      </c>
      <c r="H933" s="2" t="str">
        <f>'[1]2025年已发货'!H:H</f>
        <v>张朝亮</v>
      </c>
      <c r="I933" s="2">
        <f>'[1]2025年已发货'!I:I</f>
        <v>15228205853</v>
      </c>
      <c r="J933" s="2" t="str">
        <f>_xlfn._xlws.FILTER(辅助信息!D:D,辅助信息!G:G=G933)</f>
        <v>五冶钢构-宜宾市南溪区高县月江镇建设项目</v>
      </c>
    </row>
    <row r="934" hidden="1" spans="1:10">
      <c r="A934" s="2" t="str">
        <f>'[1]2025年已发货'!A:A</f>
        <v>德胜</v>
      </c>
      <c r="B934" s="2" t="str">
        <f>'[1]2025年已发货'!B:B</f>
        <v>螺纹钢</v>
      </c>
      <c r="C934" s="2" t="str">
        <f>'[1]2025年已发货'!C:C</f>
        <v>HRB400E Φ22 9m</v>
      </c>
      <c r="D934" s="2" t="str">
        <f>'[1]2025年已发货'!D:D</f>
        <v>吨</v>
      </c>
      <c r="E934" s="2">
        <f>'[1]2025年已发货'!E:E</f>
        <v>5</v>
      </c>
      <c r="F934" s="4">
        <f>'[1]2025年已发货'!F:F</f>
        <v>45719</v>
      </c>
      <c r="G934" s="2" t="str">
        <f>'[1]2025年已发货'!G:G</f>
        <v>（五冶钢构宜宾高县月江镇建设项目）  四川省宜宾市高县月江镇刚记超市斜对面(还阳组团沪碳二期项目)</v>
      </c>
      <c r="H934" s="2" t="str">
        <f>'[1]2025年已发货'!H:H</f>
        <v>张朝亮</v>
      </c>
      <c r="I934" s="2">
        <f>'[1]2025年已发货'!I:I</f>
        <v>15228205853</v>
      </c>
      <c r="J934" s="2" t="str">
        <f>_xlfn._xlws.FILTER(辅助信息!D:D,辅助信息!G:G=G934)</f>
        <v>五冶钢构-宜宾市南溪区高县月江镇建设项目</v>
      </c>
    </row>
    <row r="935" hidden="1" spans="1:10">
      <c r="A935" s="2" t="str">
        <f>'[1]2025年已发货'!A:A</f>
        <v>陕钢</v>
      </c>
      <c r="B935" s="2" t="str">
        <f>'[1]2025年已发货'!B:B</f>
        <v>高线</v>
      </c>
      <c r="C935" s="2" t="str">
        <f>'[1]2025年已发货'!C:C</f>
        <v>HPB300Φ12</v>
      </c>
      <c r="D935" s="2" t="str">
        <f>'[1]2025年已发货'!D:D</f>
        <v>吨</v>
      </c>
      <c r="E935" s="2">
        <f>'[1]2025年已发货'!E:E</f>
        <v>35</v>
      </c>
      <c r="F935" s="4">
        <f>'[1]2025年已发货'!F:F</f>
        <v>45719</v>
      </c>
      <c r="G935" s="2" t="str">
        <f>'[1]2025年已发货'!G:G</f>
        <v>（中铁广州局-成渝扩容2标）成渝扩容项目ZCB3-2标2＃拌和站【雁江区联盟桥东北50米(资资路) 】</v>
      </c>
      <c r="H935" s="2" t="str">
        <f>'[1]2025年已发货'!H:H</f>
        <v>刘沛琦</v>
      </c>
      <c r="I935" s="2">
        <f>'[1]2025年已发货'!I:I</f>
        <v>18011784798</v>
      </c>
      <c r="J935" s="2" vm="1" t="e">
        <f>_xlfn._xlws.FILTER(辅助信息!D:D,辅助信息!G:G=G935)</f>
        <v>#VALUE!</v>
      </c>
    </row>
    <row r="936" hidden="1" spans="1:10">
      <c r="A936" s="2" t="str">
        <f>'[1]2025年已发货'!A:A</f>
        <v>德胜</v>
      </c>
      <c r="B936" s="2" t="str">
        <f>'[1]2025年已发货'!B:B</f>
        <v>螺纹钢</v>
      </c>
      <c r="C936" s="2" t="str">
        <f>'[1]2025年已发货'!C:C</f>
        <v>HRB400E Φ18 9m</v>
      </c>
      <c r="D936" s="2" t="str">
        <f>'[1]2025年已发货'!D:D</f>
        <v>吨</v>
      </c>
      <c r="E936" s="2">
        <f>'[1]2025年已发货'!E:E</f>
        <v>20</v>
      </c>
      <c r="F936" s="4">
        <f>'[1]2025年已发货'!F:F</f>
        <v>45719</v>
      </c>
      <c r="G936" s="2" t="str">
        <f>'[1]2025年已发货'!G:G</f>
        <v>(五冶钢构医学科学产业园建设项目房建三部-一标（7-2）)四川省南充市顺庆区搬罾街道学府大道二段</v>
      </c>
      <c r="H936" s="2" t="str">
        <f>'[1]2025年已发货'!H:H</f>
        <v>郑林</v>
      </c>
      <c r="I936" s="2">
        <f>'[1]2025年已发货'!I:I</f>
        <v>18349955455</v>
      </c>
      <c r="J936" s="2" t="str">
        <f>_xlfn._xlws.FILTER(辅助信息!D:D,辅助信息!G:G=G936)</f>
        <v>五冶钢构南充医学科学产业园建设项目</v>
      </c>
    </row>
    <row r="937" hidden="1" spans="1:10">
      <c r="A937" s="2" t="str">
        <f>'[1]2025年已发货'!A:A</f>
        <v>德胜</v>
      </c>
      <c r="B937" s="2" t="str">
        <f>'[1]2025年已发货'!B:B</f>
        <v>螺纹钢</v>
      </c>
      <c r="C937" s="2" t="str">
        <f>'[1]2025年已发货'!C:C</f>
        <v>HRB500E Φ22</v>
      </c>
      <c r="D937" s="2" t="str">
        <f>'[1]2025年已发货'!D:D</f>
        <v>吨</v>
      </c>
      <c r="E937" s="2">
        <f>'[1]2025年已发货'!E:E</f>
        <v>7</v>
      </c>
      <c r="F937" s="4">
        <f>'[1]2025年已发货'!F:F</f>
        <v>45719</v>
      </c>
      <c r="G937" s="2" t="str">
        <f>'[1]2025年已发货'!G:G</f>
        <v>(五冶钢构医学科学产业园建设项目房建三部-一标（7-2）)四川省南充市顺庆区搬罾街道学府大道二段</v>
      </c>
      <c r="H937" s="2" t="str">
        <f>'[1]2025年已发货'!H:H</f>
        <v>郑林</v>
      </c>
      <c r="I937" s="2">
        <f>'[1]2025年已发货'!I:I</f>
        <v>18349955455</v>
      </c>
      <c r="J937" s="2" t="str">
        <f>_xlfn._xlws.FILTER(辅助信息!D:D,辅助信息!G:G=G937)</f>
        <v>五冶钢构南充医学科学产业园建设项目</v>
      </c>
    </row>
    <row r="938" hidden="1" spans="1:10">
      <c r="A938" s="2" t="str">
        <f>'[1]2025年已发货'!A:A</f>
        <v>德胜</v>
      </c>
      <c r="B938" s="2" t="str">
        <f>'[1]2025年已发货'!B:B</f>
        <v>螺纹钢</v>
      </c>
      <c r="C938" s="2" t="str">
        <f>'[1]2025年已发货'!C:C</f>
        <v>HRB400E Φ25 12m</v>
      </c>
      <c r="D938" s="2" t="str">
        <f>'[1]2025年已发货'!D:D</f>
        <v>吨</v>
      </c>
      <c r="E938" s="2">
        <f>'[1]2025年已发货'!E:E</f>
        <v>9</v>
      </c>
      <c r="F938" s="4">
        <f>'[1]2025年已发货'!F:F</f>
        <v>45719</v>
      </c>
      <c r="G938" s="2" t="str">
        <f>'[1]2025年已发货'!G:G</f>
        <v>(五冶钢构医学科学产业园建设项目房建三部-排洪渠)四川省南充市顺庆区搬罾街道学府大道二段</v>
      </c>
      <c r="H938" s="2" t="str">
        <f>'[1]2025年已发货'!H:H</f>
        <v>郑林</v>
      </c>
      <c r="I938" s="2">
        <f>'[1]2025年已发货'!I:I</f>
        <v>18349955455</v>
      </c>
      <c r="J938" s="2" t="str">
        <f>_xlfn._xlws.FILTER(辅助信息!D:D,辅助信息!G:G=G938)</f>
        <v>五冶钢构南充医学科学产业园建设项目</v>
      </c>
    </row>
    <row r="939" hidden="1" spans="1:10">
      <c r="A939" s="2" t="str">
        <f>'[1]2025年已发货'!A:A</f>
        <v>润耀</v>
      </c>
      <c r="B939" s="2" t="str">
        <f>'[1]2025年已发货'!B:B</f>
        <v>盘螺</v>
      </c>
      <c r="C939" s="2" t="str">
        <f>'[1]2025年已发货'!C:C</f>
        <v>HRB400E Φ8</v>
      </c>
      <c r="D939" s="2" t="str">
        <f>'[1]2025年已发货'!D:D</f>
        <v>吨</v>
      </c>
      <c r="E939" s="2">
        <f>'[1]2025年已发货'!E:E</f>
        <v>25</v>
      </c>
      <c r="F939" s="4">
        <f>'[1]2025年已发货'!F:F</f>
        <v>45719</v>
      </c>
      <c r="G939" s="2" t="str">
        <f>'[1]2025年已发货'!G:G</f>
        <v>（五冶钢构宜宾高县月江镇建设项目）  四川省宜宾市高县月江镇刚记超市斜对面(还阳组团沪碳二期项目)</v>
      </c>
      <c r="H939" s="2" t="str">
        <f>'[1]2025年已发货'!H:H</f>
        <v>张朝亮</v>
      </c>
      <c r="I939" s="2">
        <f>'[1]2025年已发货'!I:I</f>
        <v>15228205853</v>
      </c>
      <c r="J939" s="2" t="str">
        <f>_xlfn._xlws.FILTER(辅助信息!D:D,辅助信息!G:G=G939)</f>
        <v>五冶钢构-宜宾市南溪区高县月江镇建设项目</v>
      </c>
    </row>
    <row r="940" hidden="1" spans="1:10">
      <c r="A940" s="2" t="str">
        <f>'[1]2025年已发货'!A:A</f>
        <v>润耀</v>
      </c>
      <c r="B940" s="2" t="str">
        <f>'[1]2025年已发货'!B:B</f>
        <v>螺纹钢</v>
      </c>
      <c r="C940" s="2" t="str">
        <f>'[1]2025年已发货'!C:C</f>
        <v>HRB400E Φ22 9m</v>
      </c>
      <c r="D940" s="2" t="str">
        <f>'[1]2025年已发货'!D:D</f>
        <v>吨</v>
      </c>
      <c r="E940" s="2">
        <f>'[1]2025年已发货'!E:E</f>
        <v>10</v>
      </c>
      <c r="F940" s="4">
        <f>'[1]2025年已发货'!F:F</f>
        <v>45719</v>
      </c>
      <c r="G940" s="2" t="str">
        <f>'[1]2025年已发货'!G:G</f>
        <v>（五冶钢构宜宾高县月江镇建设项目）  四川省宜宾市高县月江镇刚记超市斜对面(还阳组团沪碳二期项目)</v>
      </c>
      <c r="H940" s="2" t="str">
        <f>'[1]2025年已发货'!H:H</f>
        <v>张朝亮</v>
      </c>
      <c r="I940" s="2">
        <f>'[1]2025年已发货'!I:I</f>
        <v>15228205853</v>
      </c>
      <c r="J940" s="2" t="str">
        <f>_xlfn._xlws.FILTER(辅助信息!D:D,辅助信息!G:G=G940)</f>
        <v>五冶钢构-宜宾市南溪区高县月江镇建设项目</v>
      </c>
    </row>
    <row r="941" hidden="1" spans="1:10">
      <c r="A941" s="2" t="str">
        <f>'[1]2025年已发货'!A:A</f>
        <v>德胜</v>
      </c>
      <c r="B941" s="2" t="str">
        <f>'[1]2025年已发货'!B:B</f>
        <v>螺纹钢</v>
      </c>
      <c r="C941" s="2" t="str">
        <f>'[1]2025年已发货'!C:C</f>
        <v>HRB400E Φ12 9m</v>
      </c>
      <c r="D941" s="2" t="str">
        <f>'[1]2025年已发货'!D:D</f>
        <v>吨</v>
      </c>
      <c r="E941" s="2">
        <f>'[1]2025年已发货'!E:E</f>
        <v>6</v>
      </c>
      <c r="F941" s="4">
        <f>'[1]2025年已发货'!F:F</f>
        <v>45719</v>
      </c>
      <c r="G941" s="2" t="str">
        <f>'[1]2025年已发货'!G:G</f>
        <v>（四川商建-射洪城乡一体化项目）遂宁市射洪市忠新幼儿园北侧约220米新溪小区</v>
      </c>
      <c r="H941" s="2" t="str">
        <f>'[1]2025年已发货'!H:H</f>
        <v>柏子刚</v>
      </c>
      <c r="I941" s="2">
        <f>'[1]2025年已发货'!I:I</f>
        <v>15692885305</v>
      </c>
      <c r="J941" s="2" t="str">
        <f>_xlfn._xlws.FILTER(辅助信息!D:D,辅助信息!G:G=G941)</f>
        <v>四川商建
射洪城乡一体化项目</v>
      </c>
    </row>
    <row r="942" hidden="1" spans="1:10">
      <c r="A942" s="2" t="str">
        <f>'[1]2025年已发货'!A:A</f>
        <v>德胜</v>
      </c>
      <c r="B942" s="2" t="str">
        <f>'[1]2025年已发货'!B:B</f>
        <v>螺纹钢</v>
      </c>
      <c r="C942" s="2" t="str">
        <f>'[1]2025年已发货'!C:C</f>
        <v>HRB400E Φ18 9m</v>
      </c>
      <c r="D942" s="2" t="str">
        <f>'[1]2025年已发货'!D:D</f>
        <v>吨</v>
      </c>
      <c r="E942" s="2">
        <f>'[1]2025年已发货'!E:E</f>
        <v>24</v>
      </c>
      <c r="F942" s="4">
        <f>'[1]2025年已发货'!F:F</f>
        <v>45719</v>
      </c>
      <c r="G942" s="2" t="str">
        <f>'[1]2025年已发货'!G:G</f>
        <v>（四川商建-射洪城乡一体化项目）遂宁市射洪市忠新幼儿园北侧约220米新溪小区</v>
      </c>
      <c r="H942" s="2" t="str">
        <f>'[1]2025年已发货'!H:H</f>
        <v>柏子刚</v>
      </c>
      <c r="I942" s="2">
        <f>'[1]2025年已发货'!I:I</f>
        <v>15692885305</v>
      </c>
      <c r="J942" s="2" t="str">
        <f>_xlfn._xlws.FILTER(辅助信息!D:D,辅助信息!G:G=G942)</f>
        <v>四川商建
射洪城乡一体化项目</v>
      </c>
    </row>
    <row r="943" hidden="1" spans="1:10">
      <c r="A943" s="2" t="str">
        <f>'[1]2025年已发货'!A:A</f>
        <v>德胜</v>
      </c>
      <c r="B943" s="2" t="str">
        <f>'[1]2025年已发货'!B:B</f>
        <v>螺纹钢</v>
      </c>
      <c r="C943" s="2" t="str">
        <f>'[1]2025年已发货'!C:C</f>
        <v>HRB400E Φ25 9m</v>
      </c>
      <c r="D943" s="2" t="str">
        <f>'[1]2025年已发货'!D:D</f>
        <v>吨</v>
      </c>
      <c r="E943" s="2">
        <f>'[1]2025年已发货'!E:E</f>
        <v>6</v>
      </c>
      <c r="F943" s="4">
        <f>'[1]2025年已发货'!F:F</f>
        <v>45719</v>
      </c>
      <c r="G943" s="2" t="str">
        <f>'[1]2025年已发货'!G:G</f>
        <v>（四川商建-射洪城乡一体化项目）遂宁市射洪市忠新幼儿园北侧约220米新溪小区</v>
      </c>
      <c r="H943" s="2" t="str">
        <f>'[1]2025年已发货'!H:H</f>
        <v>柏子刚</v>
      </c>
      <c r="I943" s="2">
        <f>'[1]2025年已发货'!I:I</f>
        <v>15692885305</v>
      </c>
      <c r="J943" s="2" t="str">
        <f>_xlfn._xlws.FILTER(辅助信息!D:D,辅助信息!G:G=G943)</f>
        <v>四川商建
射洪城乡一体化项目</v>
      </c>
    </row>
    <row r="944" hidden="1" spans="1:10">
      <c r="A944" s="2" t="str">
        <f>'[1]2025年已发货'!A:A</f>
        <v>达钢</v>
      </c>
      <c r="B944" s="2" t="str">
        <f>'[1]2025年已发货'!B:B</f>
        <v>螺纹钢</v>
      </c>
      <c r="C944" s="2" t="str">
        <f>'[1]2025年已发货'!C:C</f>
        <v>HRB400E Φ12 9m</v>
      </c>
      <c r="D944" s="2" t="str">
        <f>'[1]2025年已发货'!D:D</f>
        <v>吨</v>
      </c>
      <c r="E944" s="2">
        <f>'[1]2025年已发货'!E:E</f>
        <v>57</v>
      </c>
      <c r="F944" s="4">
        <f>'[1]2025年已发货'!F:F</f>
        <v>45720</v>
      </c>
      <c r="G944" s="2" t="str">
        <f>'[1]2025年已发货'!G:G</f>
        <v>（十九冶-江龙高速三分部）重庆市云阳县蔈草镇三坵田*小尖山梁场</v>
      </c>
      <c r="H944" s="2" t="str">
        <f>'[1]2025年已发货'!H:H</f>
        <v>徐宇</v>
      </c>
      <c r="I944" s="2">
        <f>'[1]2025年已发货'!I:I</f>
        <v>19822311919</v>
      </c>
      <c r="J944" s="2" vm="1" t="e">
        <f>_xlfn._xlws.FILTER(辅助信息!D:D,辅助信息!G:G=G944)</f>
        <v>#VALUE!</v>
      </c>
    </row>
    <row r="945" hidden="1" spans="1:10">
      <c r="A945" s="2" t="str">
        <f>'[1]2025年已发货'!A:A</f>
        <v>达钢</v>
      </c>
      <c r="B945" s="2" t="str">
        <f>'[1]2025年已发货'!B:B</f>
        <v>螺纹钢</v>
      </c>
      <c r="C945" s="2" t="str">
        <f>'[1]2025年已发货'!C:C</f>
        <v>HRB400E Φ25 9m</v>
      </c>
      <c r="D945" s="2" t="str">
        <f>'[1]2025年已发货'!D:D</f>
        <v>吨</v>
      </c>
      <c r="E945" s="2">
        <f>'[1]2025年已发货'!E:E</f>
        <v>15</v>
      </c>
      <c r="F945" s="4">
        <f>'[1]2025年已发货'!F:F</f>
        <v>45720</v>
      </c>
      <c r="G945" s="2" t="str">
        <f>'[1]2025年已发货'!G:G</f>
        <v>（十九冶-江龙高速三分部）重庆市云阳县蔈草镇三坵田*小尖山梁场</v>
      </c>
      <c r="H945" s="2" t="str">
        <f>'[1]2025年已发货'!H:H</f>
        <v>徐宇</v>
      </c>
      <c r="I945" s="2">
        <f>'[1]2025年已发货'!I:I</f>
        <v>19822311919</v>
      </c>
      <c r="J945" s="2" vm="1" t="e">
        <f>_xlfn._xlws.FILTER(辅助信息!D:D,辅助信息!G:G=G945)</f>
        <v>#VALUE!</v>
      </c>
    </row>
    <row r="946" hidden="1" spans="1:10">
      <c r="A946" s="2" t="str">
        <f>'[1]2025年已发货'!A:A</f>
        <v>达钢</v>
      </c>
      <c r="B946" s="2" t="str">
        <f>'[1]2025年已发货'!B:B</f>
        <v>螺纹钢</v>
      </c>
      <c r="C946" s="2" t="str">
        <f>'[1]2025年已发货'!C:C</f>
        <v>HRB400E Φ20 9m</v>
      </c>
      <c r="D946" s="2" t="str">
        <f>'[1]2025年已发货'!D:D</f>
        <v>吨</v>
      </c>
      <c r="E946" s="2">
        <f>'[1]2025年已发货'!E:E</f>
        <v>35</v>
      </c>
      <c r="F946" s="4">
        <f>'[1]2025年已发货'!F:F</f>
        <v>45720</v>
      </c>
      <c r="G946" s="2" t="str">
        <f>'[1]2025年已发货'!G:G</f>
        <v>（十九冶-江龙高速三分部）重庆市云阳县蔈草镇歧阳村开云高速*朗2</v>
      </c>
      <c r="H946" s="2" t="str">
        <f>'[1]2025年已发货'!H:H</f>
        <v>徐宇</v>
      </c>
      <c r="I946" s="2">
        <f>'[1]2025年已发货'!I:I</f>
        <v>19822311919</v>
      </c>
      <c r="J946" s="2" vm="1" t="e">
        <f>_xlfn._xlws.FILTER(辅助信息!D:D,辅助信息!G:G=G946)</f>
        <v>#VALUE!</v>
      </c>
    </row>
    <row r="947" hidden="1" spans="1:10">
      <c r="A947" s="2" t="str">
        <f>'[1]2025年已发货'!A:A</f>
        <v>达钢</v>
      </c>
      <c r="B947" s="2" t="str">
        <f>'[1]2025年已发货'!B:B</f>
        <v>螺纹钢</v>
      </c>
      <c r="C947" s="2" t="str">
        <f>'[1]2025年已发货'!C:C</f>
        <v>HRB400E Φ12 9m</v>
      </c>
      <c r="D947" s="2" t="str">
        <f>'[1]2025年已发货'!D:D</f>
        <v>吨</v>
      </c>
      <c r="E947" s="2">
        <f>'[1]2025年已发货'!E:E</f>
        <v>70</v>
      </c>
      <c r="F947" s="4">
        <f>'[1]2025年已发货'!F:F</f>
        <v>45720</v>
      </c>
      <c r="G947" s="2" t="str">
        <f>'[1]2025年已发货'!G:G</f>
        <v>（十九冶-江龙高速三分部）重庆市云阳县龙角镇*皮家营梁场</v>
      </c>
      <c r="H947" s="2" t="str">
        <f>'[1]2025年已发货'!H:H</f>
        <v>徐宇</v>
      </c>
      <c r="I947" s="2">
        <f>'[1]2025年已发货'!I:I</f>
        <v>19822311919</v>
      </c>
      <c r="J947" s="2" vm="1" t="e">
        <f>_xlfn._xlws.FILTER(辅助信息!D:D,辅助信息!G:G=G947)</f>
        <v>#VALUE!</v>
      </c>
    </row>
    <row r="948" hidden="1" spans="1:10">
      <c r="A948" s="2" t="str">
        <f>'[1]2025年已发货'!A:A</f>
        <v>达钢</v>
      </c>
      <c r="B948" s="2" t="str">
        <f>'[1]2025年已发货'!B:B</f>
        <v>高线</v>
      </c>
      <c r="C948" s="2" t="str">
        <f>'[1]2025年已发货'!C:C</f>
        <v>HPB300Φ10</v>
      </c>
      <c r="D948" s="2" t="str">
        <f>'[1]2025年已发货'!D:D</f>
        <v>吨</v>
      </c>
      <c r="E948" s="2">
        <f>'[1]2025年已发货'!E:E</f>
        <v>5</v>
      </c>
      <c r="F948" s="4">
        <f>'[1]2025年已发货'!F:F</f>
        <v>45720</v>
      </c>
      <c r="G948" s="2" t="str">
        <f>'[1]2025年已发货'!G:G</f>
        <v>（十九冶-江龙高速三分部）重庆市云阳县龙角镇*刘家漕2#桥 </v>
      </c>
      <c r="H948" s="2" t="str">
        <f>'[1]2025年已发货'!H:H</f>
        <v>徐宇</v>
      </c>
      <c r="I948" s="2">
        <f>'[1]2025年已发货'!I:I</f>
        <v>19822311919</v>
      </c>
      <c r="J948" s="2" vm="1" t="e">
        <f>_xlfn._xlws.FILTER(辅助信息!D:D,辅助信息!G:G=G948)</f>
        <v>#VALUE!</v>
      </c>
    </row>
    <row r="949" hidden="1" spans="1:10">
      <c r="A949" s="2" t="str">
        <f>'[1]2025年已发货'!A:A</f>
        <v>达钢</v>
      </c>
      <c r="B949" s="2" t="str">
        <f>'[1]2025年已发货'!B:B</f>
        <v>盘螺</v>
      </c>
      <c r="C949" s="2" t="str">
        <f>'[1]2025年已发货'!C:C</f>
        <v>HRB400E Φ10</v>
      </c>
      <c r="D949" s="2" t="str">
        <f>'[1]2025年已发货'!D:D</f>
        <v>吨</v>
      </c>
      <c r="E949" s="2">
        <f>'[1]2025年已发货'!E:E</f>
        <v>5</v>
      </c>
      <c r="F949" s="4">
        <f>'[1]2025年已发货'!F:F</f>
        <v>45720</v>
      </c>
      <c r="G949" s="2" t="str">
        <f>'[1]2025年已发货'!G:G</f>
        <v>（十九冶-江龙高速三分部）重庆市云阳县龙角镇*刘家漕2#桥 </v>
      </c>
      <c r="H949" s="2" t="str">
        <f>'[1]2025年已发货'!H:H</f>
        <v>徐宇</v>
      </c>
      <c r="I949" s="2">
        <f>'[1]2025年已发货'!I:I</f>
        <v>19822311919</v>
      </c>
      <c r="J949" s="2" vm="1" t="e">
        <f>_xlfn._xlws.FILTER(辅助信息!D:D,辅助信息!G:G=G949)</f>
        <v>#VALUE!</v>
      </c>
    </row>
    <row r="950" hidden="1" spans="1:10">
      <c r="A950" s="2" t="str">
        <f>'[1]2025年已发货'!A:A</f>
        <v>达钢</v>
      </c>
      <c r="B950" s="2" t="str">
        <f>'[1]2025年已发货'!B:B</f>
        <v>螺纹钢</v>
      </c>
      <c r="C950" s="2" t="str">
        <f>'[1]2025年已发货'!C:C</f>
        <v>HRB400E Φ12 9m</v>
      </c>
      <c r="D950" s="2" t="str">
        <f>'[1]2025年已发货'!D:D</f>
        <v>吨</v>
      </c>
      <c r="E950" s="2">
        <f>'[1]2025年已发货'!E:E</f>
        <v>18</v>
      </c>
      <c r="F950" s="4">
        <f>'[1]2025年已发货'!F:F</f>
        <v>45720</v>
      </c>
      <c r="G950" s="2" t="str">
        <f>'[1]2025年已发货'!G:G</f>
        <v>（十九冶-江龙高速三分部）重庆市云阳县龙角镇*刘家漕2#桥 </v>
      </c>
      <c r="H950" s="2" t="str">
        <f>'[1]2025年已发货'!H:H</f>
        <v>徐宇</v>
      </c>
      <c r="I950" s="2">
        <f>'[1]2025年已发货'!I:I</f>
        <v>19822311919</v>
      </c>
      <c r="J950" s="2" vm="1" t="e">
        <f>_xlfn._xlws.FILTER(辅助信息!D:D,辅助信息!G:G=G950)</f>
        <v>#VALUE!</v>
      </c>
    </row>
    <row r="951" hidden="1" spans="1:10">
      <c r="A951" s="2" t="str">
        <f>'[1]2025年已发货'!A:A</f>
        <v>达钢</v>
      </c>
      <c r="B951" s="2" t="str">
        <f>'[1]2025年已发货'!B:B</f>
        <v>螺纹钢</v>
      </c>
      <c r="C951" s="2" t="str">
        <f>'[1]2025年已发货'!C:C</f>
        <v>HRB400E Φ16 9m</v>
      </c>
      <c r="D951" s="2" t="str">
        <f>'[1]2025年已发货'!D:D</f>
        <v>吨</v>
      </c>
      <c r="E951" s="2">
        <f>'[1]2025年已发货'!E:E</f>
        <v>9</v>
      </c>
      <c r="F951" s="4">
        <f>'[1]2025年已发货'!F:F</f>
        <v>45720</v>
      </c>
      <c r="G951" s="2" t="str">
        <f>'[1]2025年已发货'!G:G</f>
        <v>（十九冶-江龙高速三分部）重庆市云阳县龙角镇*刘家漕2#桥 </v>
      </c>
      <c r="H951" s="2" t="str">
        <f>'[1]2025年已发货'!H:H</f>
        <v>徐宇</v>
      </c>
      <c r="I951" s="2">
        <f>'[1]2025年已发货'!I:I</f>
        <v>19822311919</v>
      </c>
      <c r="J951" s="2" vm="1" t="e">
        <f>_xlfn._xlws.FILTER(辅助信息!D:D,辅助信息!G:G=G951)</f>
        <v>#VALUE!</v>
      </c>
    </row>
    <row r="952" hidden="1" spans="1:10">
      <c r="A952" s="2" t="str">
        <f>'[1]2025年已发货'!A:A</f>
        <v>达钢</v>
      </c>
      <c r="B952" s="2" t="str">
        <f>'[1]2025年已发货'!B:B</f>
        <v>螺纹钢</v>
      </c>
      <c r="C952" s="2" t="str">
        <f>'[1]2025年已发货'!C:C</f>
        <v>HRB400E Φ16 9m</v>
      </c>
      <c r="D952" s="2" t="str">
        <f>'[1]2025年已发货'!D:D</f>
        <v>吨</v>
      </c>
      <c r="E952" s="2">
        <f>'[1]2025年已发货'!E:E</f>
        <v>12</v>
      </c>
      <c r="F952" s="4">
        <f>'[1]2025年已发货'!F:F</f>
        <v>45720</v>
      </c>
      <c r="G952" s="2" t="str">
        <f>'[1]2025年已发货'!G:G</f>
        <v>（十九冶-江龙高速二分部）重庆市云阳县S305附近*龙角梁场</v>
      </c>
      <c r="H952" s="2" t="str">
        <f>'[1]2025年已发货'!H:H</f>
        <v>张鹏</v>
      </c>
      <c r="I952" s="2">
        <f>'[1]2025年已发货'!I:I</f>
        <v>18223006448</v>
      </c>
      <c r="J952" s="2" vm="1" t="e">
        <f>_xlfn._xlws.FILTER(辅助信息!D:D,辅助信息!G:G=G952)</f>
        <v>#VALUE!</v>
      </c>
    </row>
    <row r="953" hidden="1" spans="1:10">
      <c r="A953" s="2" t="str">
        <f>'[1]2025年已发货'!A:A</f>
        <v>达钢</v>
      </c>
      <c r="B953" s="2" t="str">
        <f>'[1]2025年已发货'!B:B</f>
        <v>螺纹钢</v>
      </c>
      <c r="C953" s="2" t="str">
        <f>'[1]2025年已发货'!C:C</f>
        <v>HRB400E Φ12 9m</v>
      </c>
      <c r="D953" s="2" t="str">
        <f>'[1]2025年已发货'!D:D</f>
        <v>吨</v>
      </c>
      <c r="E953" s="2">
        <f>'[1]2025年已发货'!E:E</f>
        <v>24</v>
      </c>
      <c r="F953" s="4">
        <f>'[1]2025年已发货'!F:F</f>
        <v>45720</v>
      </c>
      <c r="G953" s="2" t="str">
        <f>'[1]2025年已发货'!G:G</f>
        <v>（十九冶-江龙高速二分部）重庆市云阳县S305附近*龙角梁场</v>
      </c>
      <c r="H953" s="2" t="str">
        <f>'[1]2025年已发货'!H:H</f>
        <v>张鹏</v>
      </c>
      <c r="I953" s="2">
        <f>'[1]2025年已发货'!I:I</f>
        <v>18223006448</v>
      </c>
      <c r="J953" s="2" vm="1" t="e">
        <f>_xlfn._xlws.FILTER(辅助信息!D:D,辅助信息!G:G=G953)</f>
        <v>#VALUE!</v>
      </c>
    </row>
    <row r="954" hidden="1" spans="1:10">
      <c r="A954" s="2" t="str">
        <f>'[1]2025年已发货'!A:A</f>
        <v>达钢</v>
      </c>
      <c r="B954" s="2" t="str">
        <f>'[1]2025年已发货'!B:B</f>
        <v>螺纹钢</v>
      </c>
      <c r="C954" s="2" t="str">
        <f>'[1]2025年已发货'!C:C</f>
        <v>HRB400E Φ12 9m</v>
      </c>
      <c r="D954" s="2" t="str">
        <f>'[1]2025年已发货'!D:D</f>
        <v>吨</v>
      </c>
      <c r="E954" s="2">
        <f>'[1]2025年已发货'!E:E</f>
        <v>70</v>
      </c>
      <c r="F954" s="4">
        <f>'[1]2025年已发货'!F:F</f>
        <v>45720</v>
      </c>
      <c r="G954" s="2" t="str">
        <f>'[1]2025年已发货'!G:G</f>
        <v>（十九冶-江龙高速二分部）重庆市云阳县宝坪镇双塆村*宝坪梁场</v>
      </c>
      <c r="H954" s="2" t="str">
        <f>'[1]2025年已发货'!H:H</f>
        <v>张鹏</v>
      </c>
      <c r="I954" s="2">
        <f>'[1]2025年已发货'!I:I</f>
        <v>18223006448</v>
      </c>
      <c r="J954" s="2" vm="1" t="e">
        <f>_xlfn._xlws.FILTER(辅助信息!D:D,辅助信息!G:G=G954)</f>
        <v>#VALUE!</v>
      </c>
    </row>
    <row r="955" hidden="1" spans="1:10">
      <c r="A955" s="2" t="str">
        <f>'[1]2025年已发货'!A:A</f>
        <v>晋邦</v>
      </c>
      <c r="B955" s="2" t="str">
        <f>'[1]2025年已发货'!B:B</f>
        <v>盘螺</v>
      </c>
      <c r="C955" s="2" t="str">
        <f>'[1]2025年已发货'!C:C</f>
        <v>HRB400E Φ12</v>
      </c>
      <c r="D955" s="2" t="str">
        <f>'[1]2025年已发货'!D:D</f>
        <v>吨</v>
      </c>
      <c r="E955" s="2">
        <f>'[1]2025年已发货'!E:E</f>
        <v>14</v>
      </c>
      <c r="F955" s="4">
        <f>'[1]2025年已发货'!F:F</f>
        <v>45720</v>
      </c>
      <c r="G955" s="2" t="str">
        <f>'[1]2025年已发货'!G:G</f>
        <v>（商投建工达州中医药科技园-1工区）达州市通川区达州中医药职业学院犀牛大道北段</v>
      </c>
      <c r="H955" s="2" t="str">
        <f>'[1]2025年已发货'!H:H</f>
        <v>程黄刚</v>
      </c>
      <c r="I955" s="2">
        <f>'[1]2025年已发货'!I:I</f>
        <v>15108211617</v>
      </c>
      <c r="J955" s="2" t="str">
        <f>_xlfn._xlws.FILTER(辅助信息!D:D,辅助信息!G:G=G955)</f>
        <v>商投建工达州中医药科技园</v>
      </c>
    </row>
    <row r="956" hidden="1" spans="1:10">
      <c r="A956" s="2" t="str">
        <f>'[1]2025年已发货'!A:A</f>
        <v>晋邦</v>
      </c>
      <c r="B956" s="2" t="str">
        <f>'[1]2025年已发货'!B:B</f>
        <v>螺纹钢</v>
      </c>
      <c r="C956" s="2" t="str">
        <f>'[1]2025年已发货'!C:C</f>
        <v>HRB400E Φ25 9m</v>
      </c>
      <c r="D956" s="2" t="str">
        <f>'[1]2025年已发货'!D:D</f>
        <v>吨</v>
      </c>
      <c r="E956" s="2">
        <f>'[1]2025年已发货'!E:E</f>
        <v>21</v>
      </c>
      <c r="F956" s="4">
        <f>'[1]2025年已发货'!F:F</f>
        <v>45720</v>
      </c>
      <c r="G956" s="2" t="str">
        <f>'[1]2025年已发货'!G:G</f>
        <v>（商投建工达州中医药科技园-1工区）达州市通川区达州中医药职业学院犀牛大道北段</v>
      </c>
      <c r="H956" s="2" t="str">
        <f>'[1]2025年已发货'!H:H</f>
        <v>程黄刚</v>
      </c>
      <c r="I956" s="2">
        <f>'[1]2025年已发货'!I:I</f>
        <v>15108211617</v>
      </c>
      <c r="J956" s="2" t="str">
        <f>_xlfn._xlws.FILTER(辅助信息!D:D,辅助信息!G:G=G956)</f>
        <v>商投建工达州中医药科技园</v>
      </c>
    </row>
    <row r="957" hidden="1" spans="1:10">
      <c r="A957" s="2" t="str">
        <f>'[1]2025年已发货'!A:A</f>
        <v>玉昆</v>
      </c>
      <c r="B957" s="2" t="str">
        <f>'[1]2025年已发货'!B:B</f>
        <v>盘螺</v>
      </c>
      <c r="C957" s="2" t="str">
        <f>'[1]2025年已发货'!C:C</f>
        <v>HRB400EΦ12</v>
      </c>
      <c r="D957" s="2" t="str">
        <f>'[1]2025年已发货'!D:D</f>
        <v>吨</v>
      </c>
      <c r="E957" s="2">
        <f>'[1]2025年已发货'!E:E</f>
        <v>60</v>
      </c>
      <c r="F957" s="4">
        <f>'[1]2025年已发货'!F:F</f>
        <v>45720</v>
      </c>
      <c r="G957" s="2" t="str">
        <f>'[1]2025年已发货'!G:G</f>
        <v>凉山州昭觉县洒拉地坡乡中铁一局三分部山里钢筋场</v>
      </c>
      <c r="H957" s="2" t="str">
        <f>'[1]2025年已发货'!H:H</f>
        <v>陈忠</v>
      </c>
      <c r="I957" s="2">
        <f>'[1]2025年已发货'!I:I</f>
        <v>17602306163</v>
      </c>
      <c r="J957" s="2" vm="1" t="e">
        <f>_xlfn._xlws.FILTER(辅助信息!D:D,辅助信息!G:G=G957)</f>
        <v>#VALUE!</v>
      </c>
    </row>
    <row r="958" hidden="1" spans="1:10">
      <c r="A958" s="2" t="str">
        <f>'[1]2025年已发货'!A:A</f>
        <v>玉昆</v>
      </c>
      <c r="B958" s="2" t="str">
        <f>'[1]2025年已发货'!B:B</f>
        <v>螺纹钢</v>
      </c>
      <c r="C958" s="2" t="str">
        <f>'[1]2025年已发货'!C:C</f>
        <v>HRB400EΦ32</v>
      </c>
      <c r="D958" s="2" t="str">
        <f>'[1]2025年已发货'!D:D</f>
        <v>吨</v>
      </c>
      <c r="E958" s="2">
        <f>'[1]2025年已发货'!E:E</f>
        <v>100</v>
      </c>
      <c r="F958" s="4">
        <f>'[1]2025年已发货'!F:F</f>
        <v>45720</v>
      </c>
      <c r="G958" s="2" t="str">
        <f>'[1]2025年已发货'!G:G</f>
        <v>凉山州昭觉县洒拉地坡乡中铁一局三分部山里钢筋场</v>
      </c>
      <c r="H958" s="2" t="str">
        <f>'[1]2025年已发货'!H:H</f>
        <v>陈忠</v>
      </c>
      <c r="I958" s="2">
        <f>'[1]2025年已发货'!I:I</f>
        <v>17602306163</v>
      </c>
      <c r="J958" s="2" vm="1" t="e">
        <f>_xlfn._xlws.FILTER(辅助信息!D:D,辅助信息!G:G=G958)</f>
        <v>#VALUE!</v>
      </c>
    </row>
    <row r="959" hidden="1" spans="1:10">
      <c r="A959" s="2" t="str">
        <f>'[1]2025年已发货'!A:A</f>
        <v>玉昆</v>
      </c>
      <c r="B959" s="2" t="str">
        <f>'[1]2025年已发货'!B:B</f>
        <v>螺纹钢</v>
      </c>
      <c r="C959" s="2" t="str">
        <f>'[1]2025年已发货'!C:C</f>
        <v>HRB500EФ28</v>
      </c>
      <c r="D959" s="2" t="str">
        <f>'[1]2025年已发货'!D:D</f>
        <v>吨</v>
      </c>
      <c r="E959" s="2">
        <f>'[1]2025年已发货'!E:E</f>
        <v>160</v>
      </c>
      <c r="F959" s="4">
        <f>'[1]2025年已发货'!F:F</f>
        <v>45720</v>
      </c>
      <c r="G959" s="2" t="str">
        <f>'[1]2025年已发货'!G:G</f>
        <v>（中铁一局四公司西昭高速6标1分部）四川省凉山彝族自治州西昌市川兴镇普诗乡李子村</v>
      </c>
      <c r="H959" s="2" t="str">
        <f>'[1]2025年已发货'!H:H</f>
        <v>党牛</v>
      </c>
      <c r="I959" s="2">
        <f>'[1]2025年已发货'!I:I</f>
        <v>19996000463</v>
      </c>
      <c r="J959" s="2" vm="1" t="e">
        <f>_xlfn._xlws.FILTER(辅助信息!D:D,辅助信息!G:G=G959)</f>
        <v>#VALUE!</v>
      </c>
    </row>
    <row r="960" hidden="1" spans="1:10">
      <c r="A960" s="2" t="str">
        <f>'[1]2025年已发货'!A:A</f>
        <v>玉昆</v>
      </c>
      <c r="B960" s="2" t="str">
        <f>'[1]2025年已发货'!B:B</f>
        <v>螺纹钢</v>
      </c>
      <c r="C960" s="2" t="str">
        <f>'[1]2025年已发货'!C:C</f>
        <v>HRB400EФ28</v>
      </c>
      <c r="D960" s="2" t="str">
        <f>'[1]2025年已发货'!D:D</f>
        <v>吨</v>
      </c>
      <c r="E960" s="2">
        <f>'[1]2025年已发货'!E:E</f>
        <v>160</v>
      </c>
      <c r="F960" s="4">
        <f>'[1]2025年已发货'!F:F</f>
        <v>45720</v>
      </c>
      <c r="G960" s="2" t="str">
        <f>'[1]2025年已发货'!G:G</f>
        <v>（中铁一局四公司西昭高速6标2分部）四川省凉山彝族自治州昭觉县G348哈洛觉底</v>
      </c>
      <c r="H960" s="2" t="str">
        <f>'[1]2025年已发货'!H:H</f>
        <v>刘振利</v>
      </c>
      <c r="I960" s="2">
        <f>'[1]2025年已发货'!I:I</f>
        <v>17791512983</v>
      </c>
      <c r="J960" s="2" vm="1" t="e">
        <f>_xlfn._xlws.FILTER(辅助信息!D:D,辅助信息!G:G=G960)</f>
        <v>#VALUE!</v>
      </c>
    </row>
    <row r="961" hidden="1" spans="1:10">
      <c r="A961" s="2" t="str">
        <f>'[1]2025年已发货'!A:A</f>
        <v>玉昆</v>
      </c>
      <c r="B961" s="2" t="str">
        <f>'[1]2025年已发货'!B:B</f>
        <v>螺纹钢</v>
      </c>
      <c r="C961" s="2" t="str">
        <f>'[1]2025年已发货'!C:C</f>
        <v>HRB500EΦ32</v>
      </c>
      <c r="D961" s="2" t="str">
        <f>'[1]2025年已发货'!D:D</f>
        <v>吨</v>
      </c>
      <c r="E961" s="2">
        <f>'[1]2025年已发货'!E:E</f>
        <v>160</v>
      </c>
      <c r="F961" s="4">
        <f>'[1]2025年已发货'!F:F</f>
        <v>45720</v>
      </c>
      <c r="G961" s="2" t="str">
        <f>'[1]2025年已发货'!G:G</f>
        <v>（中铁一局四公司西昭高速6标4分部）四川省凉山彝族自治州昭觉县杨日占里</v>
      </c>
      <c r="H961" s="2" t="str">
        <f>'[1]2025年已发货'!H:H</f>
        <v>马占全</v>
      </c>
      <c r="I961" s="2">
        <f>'[1]2025年已发货'!I:I</f>
        <v>18189516465</v>
      </c>
      <c r="J961" s="2" vm="1" t="e">
        <f>_xlfn._xlws.FILTER(辅助信息!D:D,辅助信息!G:G=G961)</f>
        <v>#VALUE!</v>
      </c>
    </row>
    <row r="962" hidden="1" spans="1:10">
      <c r="A962" s="2" t="str">
        <f>'[1]2025年已发货'!A:A</f>
        <v>陕钢</v>
      </c>
      <c r="B962" s="2" t="str">
        <f>'[1]2025年已发货'!B:B</f>
        <v>盘螺</v>
      </c>
      <c r="C962" s="2" t="str">
        <f>'[1]2025年已发货'!C:C</f>
        <v>HRB400E Φ12</v>
      </c>
      <c r="D962" s="2" t="str">
        <f>'[1]2025年已发货'!D:D</f>
        <v>吨</v>
      </c>
      <c r="E962" s="2">
        <f>'[1]2025年已发货'!E:E</f>
        <v>27.5</v>
      </c>
      <c r="F962" s="4">
        <f>'[1]2025年已发货'!F:F</f>
        <v>45721</v>
      </c>
      <c r="G962" s="2" t="str">
        <f>'[1]2025年已发货'!G:G</f>
        <v>（中铁三局-铜资高速1标）四川省资阳市安岳县石羊镇猫坝村2#钢筋场</v>
      </c>
      <c r="H962" s="2" t="str">
        <f>'[1]2025年已发货'!H:H</f>
        <v>王雪</v>
      </c>
      <c r="I962" s="2">
        <f>'[1]2025年已发货'!I:I</f>
        <v>18729676589</v>
      </c>
      <c r="J962" s="2" vm="1" t="e">
        <f>_xlfn._xlws.FILTER(辅助信息!D:D,辅助信息!G:G=G962)</f>
        <v>#VALUE!</v>
      </c>
    </row>
    <row r="963" hidden="1" spans="1:10">
      <c r="A963" s="2" t="str">
        <f>'[1]2025年已发货'!A:A</f>
        <v>陕钢</v>
      </c>
      <c r="B963" s="2" t="str">
        <f>'[1]2025年已发货'!B:B</f>
        <v>盘螺</v>
      </c>
      <c r="C963" s="2" t="str">
        <f>'[1]2025年已发货'!C:C</f>
        <v>HRB400E Φ10</v>
      </c>
      <c r="D963" s="2" t="str">
        <f>'[1]2025年已发货'!D:D</f>
        <v>吨</v>
      </c>
      <c r="E963" s="2">
        <f>'[1]2025年已发货'!E:E</f>
        <v>7.5</v>
      </c>
      <c r="F963" s="4">
        <f>'[1]2025年已发货'!F:F</f>
        <v>45721</v>
      </c>
      <c r="G963" s="2" t="str">
        <f>'[1]2025年已发货'!G:G</f>
        <v>（中铁三局-铜资高速1标）四川省资阳市安岳县石羊镇猫坝村2#钢筋场</v>
      </c>
      <c r="H963" s="2" t="str">
        <f>'[1]2025年已发货'!H:H</f>
        <v>王雪</v>
      </c>
      <c r="I963" s="2">
        <f>'[1]2025年已发货'!I:I</f>
        <v>18729676589</v>
      </c>
      <c r="J963" s="2" vm="1" t="e">
        <f>_xlfn._xlws.FILTER(辅助信息!D:D,辅助信息!G:G=G963)</f>
        <v>#VALUE!</v>
      </c>
    </row>
    <row r="964" hidden="1" spans="1:10">
      <c r="A964" s="2" t="str">
        <f>'[1]2025年已发货'!A:A</f>
        <v>陕钢</v>
      </c>
      <c r="B964" s="2" t="str">
        <f>'[1]2025年已发货'!B:B</f>
        <v>高线</v>
      </c>
      <c r="C964" s="2" t="str">
        <f>'[1]2025年已发货'!C:C</f>
        <v>HPB300Φ12</v>
      </c>
      <c r="D964" s="2" t="str">
        <f>'[1]2025年已发货'!D:D</f>
        <v>吨</v>
      </c>
      <c r="E964" s="2">
        <f>'[1]2025年已发货'!E:E</f>
        <v>35</v>
      </c>
      <c r="F964" s="4">
        <f>'[1]2025年已发货'!F:F</f>
        <v>45721</v>
      </c>
      <c r="G964" s="2" t="str">
        <f>'[1]2025年已发货'!G:G</f>
        <v>（中铁二局-成渝扩容4标）四川省成都市简阳市杨家镇桐子湾村二局钢筋场</v>
      </c>
      <c r="H964" s="2" t="str">
        <f>'[1]2025年已发货'!H:H</f>
        <v>陈钢</v>
      </c>
      <c r="I964" s="2">
        <f>'[1]2025年已发货'!I:I</f>
        <v>13018165813</v>
      </c>
      <c r="J964" s="2" vm="1" t="e">
        <f>_xlfn._xlws.FILTER(辅助信息!D:D,辅助信息!G:G=G964)</f>
        <v>#VALUE!</v>
      </c>
    </row>
    <row r="965" hidden="1" spans="1:10">
      <c r="A965" s="2" t="str">
        <f>'[1]2025年已发货'!A:A</f>
        <v>陕钢</v>
      </c>
      <c r="B965" s="2" t="str">
        <f>'[1]2025年已发货'!B:B</f>
        <v>盘螺</v>
      </c>
      <c r="C965" s="2" t="str">
        <f>'[1]2025年已发货'!C:C</f>
        <v>HRB400E Φ10</v>
      </c>
      <c r="D965" s="2" t="str">
        <f>'[1]2025年已发货'!D:D</f>
        <v>吨</v>
      </c>
      <c r="E965" s="2">
        <f>'[1]2025年已发货'!E:E</f>
        <v>25</v>
      </c>
      <c r="F965" s="4">
        <f>'[1]2025年已发货'!F:F</f>
        <v>45721</v>
      </c>
      <c r="G965" s="2" t="str">
        <f>'[1]2025年已发货'!G:G</f>
        <v>（中铁二局-成渝扩容4标）四川省成都市简阳市杨家镇桐子湾村二局钢筋场</v>
      </c>
      <c r="H965" s="2" t="str">
        <f>'[1]2025年已发货'!H:H</f>
        <v>陈钢</v>
      </c>
      <c r="I965" s="2">
        <f>'[1]2025年已发货'!I:I</f>
        <v>13018165813</v>
      </c>
      <c r="J965" s="2" vm="1" t="e">
        <f>_xlfn._xlws.FILTER(辅助信息!D:D,辅助信息!G:G=G965)</f>
        <v>#VALUE!</v>
      </c>
    </row>
    <row r="966" hidden="1" spans="1:10">
      <c r="A966" s="2" t="str">
        <f>'[1]2025年已发货'!A:A</f>
        <v>陕钢</v>
      </c>
      <c r="B966" s="2" t="str">
        <f>'[1]2025年已发货'!B:B</f>
        <v>盘螺</v>
      </c>
      <c r="C966" s="2" t="str">
        <f>'[1]2025年已发货'!C:C</f>
        <v>HRB400E Φ12</v>
      </c>
      <c r="D966" s="2" t="str">
        <f>'[1]2025年已发货'!D:D</f>
        <v>吨</v>
      </c>
      <c r="E966" s="2">
        <f>'[1]2025年已发货'!E:E</f>
        <v>12</v>
      </c>
      <c r="F966" s="4">
        <f>'[1]2025年已发货'!F:F</f>
        <v>45721</v>
      </c>
      <c r="G966" s="2" t="str">
        <f>'[1]2025年已发货'!G:G</f>
        <v>（中铁二局-成渝扩容4标）四川省成都市简阳市杨家镇桐子湾村二局钢筋场</v>
      </c>
      <c r="H966" s="2" t="str">
        <f>'[1]2025年已发货'!H:H</f>
        <v>陈钢</v>
      </c>
      <c r="I966" s="2">
        <f>'[1]2025年已发货'!I:I</f>
        <v>13018165813</v>
      </c>
      <c r="J966" s="2" vm="1" t="e">
        <f>_xlfn._xlws.FILTER(辅助信息!D:D,辅助信息!G:G=G966)</f>
        <v>#VALUE!</v>
      </c>
    </row>
    <row r="967" hidden="1" spans="1:10">
      <c r="A967" s="2" t="str">
        <f>'[1]2025年已发货'!A:A</f>
        <v>陕钢</v>
      </c>
      <c r="B967" s="2" t="str">
        <f>'[1]2025年已发货'!B:B</f>
        <v>高线</v>
      </c>
      <c r="C967" s="2" t="str">
        <f>'[1]2025年已发货'!C:C</f>
        <v>HPB300Φ12</v>
      </c>
      <c r="D967" s="2" t="str">
        <f>'[1]2025年已发货'!D:D</f>
        <v>吨</v>
      </c>
      <c r="E967" s="2">
        <f>'[1]2025年已发货'!E:E</f>
        <v>35</v>
      </c>
      <c r="F967" s="4">
        <f>'[1]2025年已发货'!F:F</f>
        <v>45721</v>
      </c>
      <c r="G967" s="2" t="str">
        <f>'[1]2025年已发货'!G:G</f>
        <v>（中铁广州局-成渝扩容2标）四川省资阳市雁江区南双路杨家糖房</v>
      </c>
      <c r="H967" s="2" t="str">
        <f>'[1]2025年已发货'!H:H</f>
        <v>邓志强</v>
      </c>
      <c r="I967" s="2">
        <f>'[1]2025年已发货'!I:I</f>
        <v>17603045490</v>
      </c>
      <c r="J967" s="2" vm="1" t="e">
        <f>_xlfn._xlws.FILTER(辅助信息!D:D,辅助信息!G:G=G967)</f>
        <v>#VALUE!</v>
      </c>
    </row>
    <row r="968" hidden="1" spans="1:10">
      <c r="A968" s="2" t="str">
        <f>'[1]2025年已发货'!A:A</f>
        <v>德胜</v>
      </c>
      <c r="B968" s="2" t="str">
        <f>'[1]2025年已发货'!B:B</f>
        <v>螺纹钢</v>
      </c>
      <c r="C968" s="2" t="str">
        <f>'[1]2025年已发货'!C:C</f>
        <v>HRB400E Φ12 9m</v>
      </c>
      <c r="D968" s="2" t="str">
        <f>'[1]2025年已发货'!D:D</f>
        <v>吨</v>
      </c>
      <c r="E968" s="2">
        <f>'[1]2025年已发货'!E:E</f>
        <v>35</v>
      </c>
      <c r="F968" s="4">
        <f>'[1]2025年已发货'!F:F</f>
        <v>45721</v>
      </c>
      <c r="G968" s="2" t="str">
        <f>'[1]2025年已发货'!G:G</f>
        <v>（中铁北京局-资乐高速6标）四川省乐山市市中区土主镇资乐高速TJ6标项目试验室</v>
      </c>
      <c r="H968" s="2" t="str">
        <f>'[1]2025年已发货'!H:H</f>
        <v>刘岩</v>
      </c>
      <c r="I968" s="2">
        <f>'[1]2025年已发货'!I:I</f>
        <v>18543566469</v>
      </c>
      <c r="J968" s="2" vm="1" t="e">
        <f>_xlfn._xlws.FILTER(辅助信息!D:D,辅助信息!G:G=G968)</f>
        <v>#VALUE!</v>
      </c>
    </row>
    <row r="969" hidden="1" spans="1:10">
      <c r="A969" s="2" t="str">
        <f>'[1]2025年已发货'!A:A</f>
        <v>德胜</v>
      </c>
      <c r="B969" s="2" t="str">
        <f>'[1]2025年已发货'!B:B</f>
        <v>螺纹钢</v>
      </c>
      <c r="C969" s="2" t="str">
        <f>'[1]2025年已发货'!C:C</f>
        <v>HRB400E Φ20 9m</v>
      </c>
      <c r="D969" s="2" t="str">
        <f>'[1]2025年已发货'!D:D</f>
        <v>吨</v>
      </c>
      <c r="E969" s="2">
        <f>'[1]2025年已发货'!E:E</f>
        <v>35</v>
      </c>
      <c r="F969" s="4">
        <f>'[1]2025年已发货'!F:F</f>
        <v>45721</v>
      </c>
      <c r="G969" s="2" t="str">
        <f>'[1]2025年已发货'!G:G</f>
        <v>（中铁广州局-成渝扩容2标）四川省资阳市雁江区南双路杨家糖房</v>
      </c>
      <c r="H969" s="2" t="str">
        <f>'[1]2025年已发货'!H:H</f>
        <v>邓志强</v>
      </c>
      <c r="I969" s="2">
        <f>'[1]2025年已发货'!I:I</f>
        <v>17603045490</v>
      </c>
      <c r="J969" s="2" vm="1" t="e">
        <f>_xlfn._xlws.FILTER(辅助信息!D:D,辅助信息!G:G=G969)</f>
        <v>#VALUE!</v>
      </c>
    </row>
    <row r="970" hidden="1" spans="1:10">
      <c r="A970" s="2" t="str">
        <f>'[1]2025年已发货'!A:A</f>
        <v>德胜</v>
      </c>
      <c r="B970" s="2" t="str">
        <f>'[1]2025年已发货'!B:B</f>
        <v>螺纹钢</v>
      </c>
      <c r="C970" s="2" t="str">
        <f>'[1]2025年已发货'!C:C</f>
        <v>HRB400E Φ25 12m</v>
      </c>
      <c r="D970" s="2" t="str">
        <f>'[1]2025年已发货'!D:D</f>
        <v>吨</v>
      </c>
      <c r="E970" s="2">
        <f>'[1]2025年已发货'!E:E</f>
        <v>175</v>
      </c>
      <c r="F970" s="4">
        <f>'[1]2025年已发货'!F:F</f>
        <v>45721</v>
      </c>
      <c r="G970" s="2" t="str">
        <f>'[1]2025年已发货'!G:G</f>
        <v>（中铁五局-成渝扩容3标）四川省资阳市雁江区伍隍镇铺子村雁江区X138</v>
      </c>
      <c r="H970" s="2" t="str">
        <f>'[1]2025年已发货'!H:H</f>
        <v>王健</v>
      </c>
      <c r="I970" s="2">
        <f>'[1]2025年已发货'!I:I</f>
        <v>17726168395</v>
      </c>
      <c r="J970" s="2" vm="1" t="e">
        <f>_xlfn._xlws.FILTER(辅助信息!D:D,辅助信息!G:G=G970)</f>
        <v>#VALUE!</v>
      </c>
    </row>
    <row r="971" hidden="1" spans="1:10">
      <c r="A971" s="2" t="str">
        <f>'[1]2025年已发货'!A:A</f>
        <v>德胜</v>
      </c>
      <c r="B971" s="2" t="str">
        <f>'[1]2025年已发货'!B:B</f>
        <v>螺纹钢</v>
      </c>
      <c r="C971" s="2" t="str">
        <f>'[1]2025年已发货'!C:C</f>
        <v>HRB400E Φ12 9m</v>
      </c>
      <c r="D971" s="2" t="str">
        <f>'[1]2025年已发货'!D:D</f>
        <v>吨</v>
      </c>
      <c r="E971" s="2">
        <f>'[1]2025年已发货'!E:E</f>
        <v>9</v>
      </c>
      <c r="F971" s="4">
        <f>'[1]2025年已发货'!F:F</f>
        <v>45721</v>
      </c>
      <c r="G971" s="2" t="str">
        <f>'[1]2025年已发货'!G:G</f>
        <v>(五冶钢构医学科学产业园建设项目房建二部-六标)四川省南充市顺庆区搬罾街道学府大道二段</v>
      </c>
      <c r="H971" s="2" t="str">
        <f>'[1]2025年已发货'!H:H</f>
        <v>安南</v>
      </c>
      <c r="I971" s="2">
        <f>'[1]2025年已发货'!I:I</f>
        <v>19950525030</v>
      </c>
      <c r="J971" s="2" t="str">
        <f>_xlfn._xlws.FILTER(辅助信息!D:D,辅助信息!G:G=G971)</f>
        <v>五冶钢构南充医学科学产业园建设项目</v>
      </c>
    </row>
    <row r="972" hidden="1" spans="1:10">
      <c r="A972" s="2" t="str">
        <f>'[1]2025年已发货'!A:A</f>
        <v>德胜</v>
      </c>
      <c r="B972" s="2" t="str">
        <f>'[1]2025年已发货'!B:B</f>
        <v>螺纹钢</v>
      </c>
      <c r="C972" s="2" t="str">
        <f>'[1]2025年已发货'!C:C</f>
        <v>HRB400E Φ16 9m</v>
      </c>
      <c r="D972" s="2" t="str">
        <f>'[1]2025年已发货'!D:D</f>
        <v>吨</v>
      </c>
      <c r="E972" s="2">
        <f>'[1]2025年已发货'!E:E</f>
        <v>9</v>
      </c>
      <c r="F972" s="4">
        <f>'[1]2025年已发货'!F:F</f>
        <v>45721</v>
      </c>
      <c r="G972" s="2" t="str">
        <f>'[1]2025年已发货'!G:G</f>
        <v>(五冶钢构医学科学产业园建设项目房建二部-六标)四川省南充市顺庆区搬罾街道学府大道二段</v>
      </c>
      <c r="H972" s="2" t="str">
        <f>'[1]2025年已发货'!H:H</f>
        <v>安南</v>
      </c>
      <c r="I972" s="2">
        <f>'[1]2025年已发货'!I:I</f>
        <v>19950525030</v>
      </c>
      <c r="J972" s="2" t="str">
        <f>_xlfn._xlws.FILTER(辅助信息!D:D,辅助信息!G:G=G972)</f>
        <v>五冶钢构南充医学科学产业园建设项目</v>
      </c>
    </row>
    <row r="973" hidden="1" spans="1:10">
      <c r="A973" s="2" t="str">
        <f>'[1]2025年已发货'!A:A</f>
        <v>德胜</v>
      </c>
      <c r="B973" s="2" t="str">
        <f>'[1]2025年已发货'!B:B</f>
        <v>螺纹钢</v>
      </c>
      <c r="C973" s="2" t="str">
        <f>'[1]2025年已发货'!C:C</f>
        <v>HRB400E Φ25 9m</v>
      </c>
      <c r="D973" s="2" t="str">
        <f>'[1]2025年已发货'!D:D</f>
        <v>吨</v>
      </c>
      <c r="E973" s="2">
        <f>'[1]2025年已发货'!E:E</f>
        <v>10</v>
      </c>
      <c r="F973" s="4">
        <f>'[1]2025年已发货'!F:F</f>
        <v>45721</v>
      </c>
      <c r="G973" s="2" t="str">
        <f>'[1]2025年已发货'!G:G</f>
        <v>(五冶钢构医学科学产业园建设项目房建二部-六标)四川省南充市顺庆区搬罾街道学府大道二段</v>
      </c>
      <c r="H973" s="2" t="str">
        <f>'[1]2025年已发货'!H:H</f>
        <v>安南</v>
      </c>
      <c r="I973" s="2">
        <f>'[1]2025年已发货'!I:I</f>
        <v>19950525030</v>
      </c>
      <c r="J973" s="2" t="str">
        <f>_xlfn._xlws.FILTER(辅助信息!D:D,辅助信息!G:G=G973)</f>
        <v>五冶钢构南充医学科学产业园建设项目</v>
      </c>
    </row>
    <row r="974" hidden="1" spans="1:10">
      <c r="A974" s="2" t="str">
        <f>'[1]2025年已发货'!A:A</f>
        <v>德胜</v>
      </c>
      <c r="B974" s="2" t="str">
        <f>'[1]2025年已发货'!B:B</f>
        <v>螺纹钢</v>
      </c>
      <c r="C974" s="2" t="str">
        <f>'[1]2025年已发货'!C:C</f>
        <v>HRB400E Φ28 9m</v>
      </c>
      <c r="D974" s="2" t="str">
        <f>'[1]2025年已发货'!D:D</f>
        <v>吨</v>
      </c>
      <c r="E974" s="2">
        <f>'[1]2025年已发货'!E:E</f>
        <v>7</v>
      </c>
      <c r="F974" s="4">
        <f>'[1]2025年已发货'!F:F</f>
        <v>45721</v>
      </c>
      <c r="G974" s="2" t="str">
        <f>'[1]2025年已发货'!G:G</f>
        <v>(五冶钢构医学科学产业园建设项目房建二部-六标)四川省南充市顺庆区搬罾街道学府大道二段</v>
      </c>
      <c r="H974" s="2" t="str">
        <f>'[1]2025年已发货'!H:H</f>
        <v>安南</v>
      </c>
      <c r="I974" s="2">
        <f>'[1]2025年已发货'!I:I</f>
        <v>19950525030</v>
      </c>
      <c r="J974" s="2" t="str">
        <f>_xlfn._xlws.FILTER(辅助信息!D:D,辅助信息!G:G=G974)</f>
        <v>五冶钢构南充医学科学产业园建设项目</v>
      </c>
    </row>
    <row r="975" hidden="1" spans="1:10">
      <c r="A975" s="2" t="str">
        <f>'[1]2025年已发货'!A:A</f>
        <v>德胜</v>
      </c>
      <c r="B975" s="2" t="str">
        <f>'[1]2025年已发货'!B:B</f>
        <v>螺纹钢</v>
      </c>
      <c r="C975" s="2" t="str">
        <f>'[1]2025年已发货'!C:C</f>
        <v>HRB500EФ25*9m</v>
      </c>
      <c r="D975" s="2" t="str">
        <f>'[1]2025年已发货'!D:D</f>
        <v>吨</v>
      </c>
      <c r="E975" s="2">
        <f>'[1]2025年已发货'!E:E</f>
        <v>20</v>
      </c>
      <c r="F975" s="4">
        <f>'[1]2025年已发货'!F:F</f>
        <v>45721</v>
      </c>
      <c r="G975" s="2" t="str">
        <f>'[1]2025年已发货'!G:G</f>
        <v>（中核中原-温江北林医养综合体项目）四川省成都市温江区万春大道第三人民医院东</v>
      </c>
      <c r="H975" s="2" t="str">
        <f>'[1]2025年已发货'!H:H</f>
        <v>蔡杰</v>
      </c>
      <c r="I975" s="2">
        <f>'[1]2025年已发货'!I:I</f>
        <v>18875129329</v>
      </c>
      <c r="J975" s="2" vm="1" t="e">
        <f>_xlfn._xlws.FILTER(辅助信息!D:D,辅助信息!G:G=G975)</f>
        <v>#VALUE!</v>
      </c>
    </row>
    <row r="976" hidden="1" spans="1:10">
      <c r="A976" s="2" t="str">
        <f>'[1]2025年已发货'!A:A</f>
        <v>德胜</v>
      </c>
      <c r="B976" s="2" t="str">
        <f>'[1]2025年已发货'!B:B</f>
        <v>螺纹钢</v>
      </c>
      <c r="C976" s="2" t="str">
        <f>'[1]2025年已发货'!C:C</f>
        <v>HRB500EФ28*9m</v>
      </c>
      <c r="D976" s="2" t="str">
        <f>'[1]2025年已发货'!D:D</f>
        <v>吨</v>
      </c>
      <c r="E976" s="2">
        <f>'[1]2025年已发货'!E:E</f>
        <v>10</v>
      </c>
      <c r="F976" s="4">
        <f>'[1]2025年已发货'!F:F</f>
        <v>45721</v>
      </c>
      <c r="G976" s="2" t="str">
        <f>'[1]2025年已发货'!G:G</f>
        <v>（中核中原-温江北林医养综合体项目）四川省成都市温江区万春大道第三人民医院东</v>
      </c>
      <c r="H976" s="2" t="str">
        <f>'[1]2025年已发货'!H:H</f>
        <v>蔡杰</v>
      </c>
      <c r="I976" s="2">
        <f>'[1]2025年已发货'!I:I</f>
        <v>18875129329</v>
      </c>
      <c r="J976" s="2" vm="1" t="e">
        <f>_xlfn._xlws.FILTER(辅助信息!D:D,辅助信息!G:G=G976)</f>
        <v>#VALUE!</v>
      </c>
    </row>
    <row r="977" hidden="1" spans="1:10">
      <c r="A977" s="2" t="str">
        <f>'[1]2025年已发货'!A:A</f>
        <v>德胜</v>
      </c>
      <c r="B977" s="2" t="str">
        <f>'[1]2025年已发货'!B:B</f>
        <v>螺纹钢</v>
      </c>
      <c r="C977" s="2" t="str">
        <f>'[1]2025年已发货'!C:C</f>
        <v>HRB400EФ20*9m</v>
      </c>
      <c r="D977" s="2" t="str">
        <f>'[1]2025年已发货'!D:D</f>
        <v>吨</v>
      </c>
      <c r="E977" s="2">
        <f>'[1]2025年已发货'!E:E</f>
        <v>5</v>
      </c>
      <c r="F977" s="4">
        <f>'[1]2025年已发货'!F:F</f>
        <v>45721</v>
      </c>
      <c r="G977" s="2" t="str">
        <f>'[1]2025年已发货'!G:G</f>
        <v>（中核中原-温江北林医养综合体项目）四川省成都市温江区万春大道第三人民医院东</v>
      </c>
      <c r="H977" s="2" t="str">
        <f>'[1]2025年已发货'!H:H</f>
        <v>蔡杰</v>
      </c>
      <c r="I977" s="2">
        <f>'[1]2025年已发货'!I:I</f>
        <v>18875129329</v>
      </c>
      <c r="J977" s="2" vm="1" t="e">
        <f>_xlfn._xlws.FILTER(辅助信息!D:D,辅助信息!G:G=G977)</f>
        <v>#VALUE!</v>
      </c>
    </row>
    <row r="978" hidden="1" spans="1:10">
      <c r="A978" s="2" t="str">
        <f>'[1]2025年已发货'!A:A</f>
        <v>达钢</v>
      </c>
      <c r="B978" s="2" t="str">
        <f>'[1]2025年已发货'!B:B</f>
        <v>螺纹钢</v>
      </c>
      <c r="C978" s="2" t="str">
        <f>'[1]2025年已发货'!C:C</f>
        <v>HRB400E Φ16 9m</v>
      </c>
      <c r="D978" s="2" t="str">
        <f>'[1]2025年已发货'!D:D</f>
        <v>吨</v>
      </c>
      <c r="E978" s="2">
        <f>'[1]2025年已发货'!E:E</f>
        <v>27</v>
      </c>
      <c r="F978" s="4">
        <f>'[1]2025年已发货'!F:F</f>
        <v>45721</v>
      </c>
      <c r="G978" s="2" t="str">
        <f>'[1]2025年已发货'!G:G</f>
        <v>（五冶达州国道542项目-三工区路基八工段(连接线)）四川省达州市达川区大堰镇梨子沟</v>
      </c>
      <c r="H978" s="2" t="str">
        <f>'[1]2025年已发货'!H:H</f>
        <v>谭鹏程</v>
      </c>
      <c r="I978" s="2">
        <f>'[1]2025年已发货'!I:I</f>
        <v>18280895666</v>
      </c>
      <c r="J978" s="2" t="str">
        <f>_xlfn._xlws.FILTER(辅助信息!D:D,辅助信息!G:G=G978)</f>
        <v>五冶达州国道542项目</v>
      </c>
    </row>
    <row r="979" hidden="1" spans="1:10">
      <c r="A979" s="2" t="str">
        <f>'[1]2025年已发货'!A:A</f>
        <v>达钢</v>
      </c>
      <c r="B979" s="2" t="str">
        <f>'[1]2025年已发货'!B:B</f>
        <v>螺纹钢</v>
      </c>
      <c r="C979" s="2" t="str">
        <f>'[1]2025年已发货'!C:C</f>
        <v>HRB400E Φ18 9m</v>
      </c>
      <c r="D979" s="2" t="str">
        <f>'[1]2025年已发货'!D:D</f>
        <v>吨</v>
      </c>
      <c r="E979" s="2">
        <f>'[1]2025年已发货'!E:E</f>
        <v>60</v>
      </c>
      <c r="F979" s="4">
        <f>'[1]2025年已发货'!F:F</f>
        <v>45721</v>
      </c>
      <c r="G979" s="2" t="str">
        <f>'[1]2025年已发货'!G:G</f>
        <v>（五冶达州国道542项目-三工区路基八工段(连接线)）四川省达州市达川区大堰镇梨子沟</v>
      </c>
      <c r="H979" s="2" t="str">
        <f>'[1]2025年已发货'!H:H</f>
        <v>谭鹏程</v>
      </c>
      <c r="I979" s="2">
        <f>'[1]2025年已发货'!I:I</f>
        <v>18280895666</v>
      </c>
      <c r="J979" s="2" t="str">
        <f>_xlfn._xlws.FILTER(辅助信息!D:D,辅助信息!G:G=G979)</f>
        <v>五冶达州国道542项目</v>
      </c>
    </row>
    <row r="980" hidden="1" spans="1:10">
      <c r="A980" s="2" t="str">
        <f>'[1]2025年已发货'!A:A</f>
        <v>达钢</v>
      </c>
      <c r="B980" s="2" t="str">
        <f>'[1]2025年已发货'!B:B</f>
        <v>螺纹钢</v>
      </c>
      <c r="C980" s="2" t="str">
        <f>'[1]2025年已发货'!C:C</f>
        <v>HRB400E Φ32 9m</v>
      </c>
      <c r="D980" s="2" t="str">
        <f>'[1]2025年已发货'!D:D</f>
        <v>吨</v>
      </c>
      <c r="E980" s="2">
        <f>'[1]2025年已发货'!E:E</f>
        <v>10</v>
      </c>
      <c r="F980" s="4">
        <f>'[1]2025年已发货'!F:F</f>
        <v>45721</v>
      </c>
      <c r="G980" s="2" t="str">
        <f>'[1]2025年已发货'!G:G</f>
        <v>（五冶达州国道542项目-三工区路基八工段(连接线)）四川省达州市达川区大堰镇梨子沟</v>
      </c>
      <c r="H980" s="2" t="str">
        <f>'[1]2025年已发货'!H:H</f>
        <v>谭鹏程</v>
      </c>
      <c r="I980" s="2">
        <f>'[1]2025年已发货'!I:I</f>
        <v>18280895666</v>
      </c>
      <c r="J980" s="2" t="str">
        <f>_xlfn._xlws.FILTER(辅助信息!D:D,辅助信息!G:G=G980)</f>
        <v>五冶达州国道542项目</v>
      </c>
    </row>
    <row r="981" hidden="1" spans="1:10">
      <c r="A981" s="2" t="str">
        <f>'[1]2025年已发货'!A:A</f>
        <v>达钢</v>
      </c>
      <c r="B981" s="2" t="str">
        <f>'[1]2025年已发货'!B:B</f>
        <v>盘螺</v>
      </c>
      <c r="C981" s="2" t="str">
        <f>'[1]2025年已发货'!C:C</f>
        <v>HRB400E Φ8</v>
      </c>
      <c r="D981" s="2" t="str">
        <f>'[1]2025年已发货'!D:D</f>
        <v>吨</v>
      </c>
      <c r="E981" s="2">
        <f>'[1]2025年已发货'!E:E</f>
        <v>30</v>
      </c>
      <c r="F981" s="4">
        <f>'[1]2025年已发货'!F:F</f>
        <v>45721</v>
      </c>
      <c r="G981" s="2" t="str">
        <f>'[1]2025年已发货'!G:G</f>
        <v>（商投建工达州中医药科技园-4工区-10号楼）达州市通川区达州中医药职业学院犀牛大道北段</v>
      </c>
      <c r="H981" s="2" t="str">
        <f>'[1]2025年已发货'!H:H</f>
        <v>张扬</v>
      </c>
      <c r="I981" s="2">
        <f>'[1]2025年已发货'!I:I</f>
        <v>18381904567</v>
      </c>
      <c r="J981" s="2" t="str">
        <f>_xlfn._xlws.FILTER(辅助信息!D:D,辅助信息!G:G=G981)</f>
        <v>商投建工达州中医药科技园</v>
      </c>
    </row>
    <row r="982" hidden="1" spans="1:10">
      <c r="A982" s="2" t="str">
        <f>'[1]2025年已发货'!A:A</f>
        <v>达钢</v>
      </c>
      <c r="B982" s="2" t="str">
        <f>'[1]2025年已发货'!B:B</f>
        <v>螺纹钢</v>
      </c>
      <c r="C982" s="2" t="str">
        <f>'[1]2025年已发货'!C:C</f>
        <v>HRB400E Φ14 9m</v>
      </c>
      <c r="D982" s="2" t="str">
        <f>'[1]2025年已发货'!D:D</f>
        <v>吨</v>
      </c>
      <c r="E982" s="2">
        <f>'[1]2025年已发货'!E:E</f>
        <v>66</v>
      </c>
      <c r="F982" s="4">
        <f>'[1]2025年已发货'!F:F</f>
        <v>45721</v>
      </c>
      <c r="G982" s="2" t="str">
        <f>'[1]2025年已发货'!G:G</f>
        <v>（商投建工达州中医药科技园-4工区-10号楼）达州市通川区达州中医药职业学院犀牛大道北段</v>
      </c>
      <c r="H982" s="2" t="str">
        <f>'[1]2025年已发货'!H:H</f>
        <v>张扬</v>
      </c>
      <c r="I982" s="2">
        <f>'[1]2025年已发货'!I:I</f>
        <v>18381904567</v>
      </c>
      <c r="J982" s="2" t="str">
        <f>_xlfn._xlws.FILTER(辅助信息!D:D,辅助信息!G:G=G982)</f>
        <v>商投建工达州中医药科技园</v>
      </c>
    </row>
    <row r="983" hidden="1" spans="1:10">
      <c r="A983" s="2" t="str">
        <f>'[1]2025年已发货'!A:A</f>
        <v>陕钢</v>
      </c>
      <c r="B983" s="2" t="str">
        <f>'[1]2025年已发货'!B:B</f>
        <v>盘螺</v>
      </c>
      <c r="C983" s="2" t="str">
        <f>'[1]2025年已发货'!C:C</f>
        <v>HRB400E Φ12</v>
      </c>
      <c r="D983" s="2" t="str">
        <f>'[1]2025年已发货'!D:D</f>
        <v>吨</v>
      </c>
      <c r="E983" s="2">
        <f>'[1]2025年已发货'!E:E</f>
        <v>70</v>
      </c>
      <c r="F983" s="4">
        <f>'[1]2025年已发货'!F:F</f>
        <v>45722</v>
      </c>
      <c r="G983" s="2" t="str">
        <f>'[1]2025年已发货'!G:G</f>
        <v>（中铁三局-铜资高速1标）四川省资阳市安岳县石羊镇猫坝村2#钢筋场</v>
      </c>
      <c r="H983" s="2" t="str">
        <f>'[1]2025年已发货'!H:H</f>
        <v>王雪</v>
      </c>
      <c r="I983" s="2">
        <f>'[1]2025年已发货'!I:I</f>
        <v>18729676589</v>
      </c>
      <c r="J983" s="2" vm="1" t="e">
        <f>_xlfn._xlws.FILTER(辅助信息!D:D,辅助信息!G:G=G983)</f>
        <v>#VALUE!</v>
      </c>
    </row>
    <row r="984" hidden="1" spans="1:10">
      <c r="A984" s="2" t="str">
        <f>'[1]2025年已发货'!A:A</f>
        <v>晋邦</v>
      </c>
      <c r="B984" s="2" t="str">
        <f>'[1]2025年已发货'!B:B</f>
        <v>螺纹钢</v>
      </c>
      <c r="C984" s="2" t="str">
        <f>'[1]2025年已发货'!C:C</f>
        <v>HRB400E Φ12 9m</v>
      </c>
      <c r="D984" s="2" t="str">
        <f>'[1]2025年已发货'!D:D</f>
        <v>吨</v>
      </c>
      <c r="E984" s="2">
        <f>'[1]2025年已发货'!E:E</f>
        <v>23</v>
      </c>
      <c r="F984" s="4">
        <f>'[1]2025年已发货'!F:F</f>
        <v>45722</v>
      </c>
      <c r="G984" s="2" t="str">
        <f>'[1]2025年已发货'!G:G</f>
        <v>（十九冶-江龙高速三分部）重庆市云阳县蔈草镇三坵田*小尖山梁场</v>
      </c>
      <c r="H984" s="2" t="str">
        <f>'[1]2025年已发货'!H:H</f>
        <v>徐宇</v>
      </c>
      <c r="I984" s="2">
        <f>'[1]2025年已发货'!I:I</f>
        <v>19822311919</v>
      </c>
      <c r="J984" s="2" vm="1" t="e">
        <f>_xlfn._xlws.FILTER(辅助信息!D:D,辅助信息!G:G=G984)</f>
        <v>#VALUE!</v>
      </c>
    </row>
    <row r="985" hidden="1" spans="1:10">
      <c r="A985" s="2" t="str">
        <f>'[1]2025年已发货'!A:A</f>
        <v>晋邦</v>
      </c>
      <c r="B985" s="2" t="str">
        <f>'[1]2025年已发货'!B:B</f>
        <v>螺纹钢</v>
      </c>
      <c r="C985" s="2" t="str">
        <f>'[1]2025年已发货'!C:C</f>
        <v>HRB400E Φ25 9m</v>
      </c>
      <c r="D985" s="2" t="str">
        <f>'[1]2025年已发货'!D:D</f>
        <v>吨</v>
      </c>
      <c r="E985" s="2">
        <f>'[1]2025年已发货'!E:E</f>
        <v>12</v>
      </c>
      <c r="F985" s="4">
        <f>'[1]2025年已发货'!F:F</f>
        <v>45722</v>
      </c>
      <c r="G985" s="2" t="str">
        <f>'[1]2025年已发货'!G:G</f>
        <v>（十九冶-江龙高速三分部）重庆市云阳县蔈草镇三坵田*小尖山梁场</v>
      </c>
      <c r="H985" s="2" t="str">
        <f>'[1]2025年已发货'!H:H</f>
        <v>徐宇</v>
      </c>
      <c r="I985" s="2">
        <f>'[1]2025年已发货'!I:I</f>
        <v>19822311919</v>
      </c>
      <c r="J985" s="2" vm="1" t="e">
        <f>_xlfn._xlws.FILTER(辅助信息!D:D,辅助信息!G:G=G985)</f>
        <v>#VALUE!</v>
      </c>
    </row>
    <row r="986" hidden="1" spans="1:10">
      <c r="A986" s="2" t="str">
        <f>'[1]2025年已发货'!A:A</f>
        <v>晋邦</v>
      </c>
      <c r="B986" s="2" t="str">
        <f>'[1]2025年已发货'!B:B</f>
        <v>高线</v>
      </c>
      <c r="C986" s="2" t="str">
        <f>'[1]2025年已发货'!C:C</f>
        <v>HPB300Φ8</v>
      </c>
      <c r="D986" s="2" t="str">
        <f>'[1]2025年已发货'!D:D</f>
        <v>吨</v>
      </c>
      <c r="E986" s="2">
        <f>'[1]2025年已发货'!E:E</f>
        <v>10</v>
      </c>
      <c r="F986" s="4">
        <f>'[1]2025年已发货'!F:F</f>
        <v>45722</v>
      </c>
      <c r="G986" s="2" t="str">
        <f>'[1]2025年已发货'!G:G</f>
        <v>（十九冶-江龙高速一分部）重庆市云阳县X886附近中国十九冶开云高速项目总包部西98米*黄岭隧道洞口</v>
      </c>
      <c r="H986" s="2" t="str">
        <f>'[1]2025年已发货'!H:H</f>
        <v>吴章红</v>
      </c>
      <c r="I986" s="2">
        <f>'[1]2025年已发货'!I:I</f>
        <v>18628165772</v>
      </c>
      <c r="J986" s="2" vm="1" t="e">
        <f>_xlfn._xlws.FILTER(辅助信息!D:D,辅助信息!G:G=G986)</f>
        <v>#VALUE!</v>
      </c>
    </row>
    <row r="987" hidden="1" spans="1:10">
      <c r="A987" s="2" t="str">
        <f>'[1]2025年已发货'!A:A</f>
        <v>晋邦</v>
      </c>
      <c r="B987" s="2" t="str">
        <f>'[1]2025年已发货'!B:B</f>
        <v>高线</v>
      </c>
      <c r="C987" s="2" t="str">
        <f>'[1]2025年已发货'!C:C</f>
        <v>HPB300Φ10</v>
      </c>
      <c r="D987" s="2" t="str">
        <f>'[1]2025年已发货'!D:D</f>
        <v>吨</v>
      </c>
      <c r="E987" s="2">
        <f>'[1]2025年已发货'!E:E</f>
        <v>6</v>
      </c>
      <c r="F987" s="4">
        <f>'[1]2025年已发货'!F:F</f>
        <v>45722</v>
      </c>
      <c r="G987" s="2" t="str">
        <f>'[1]2025年已发货'!G:G</f>
        <v>（十九冶-江龙高速一分部）重庆市云阳县X886附近中国十九冶开云高速项目总包部西98米*黄岭隧道洞口</v>
      </c>
      <c r="H987" s="2" t="str">
        <f>'[1]2025年已发货'!H:H</f>
        <v>吴章红</v>
      </c>
      <c r="I987" s="2">
        <f>'[1]2025年已发货'!I:I</f>
        <v>18628165772</v>
      </c>
      <c r="J987" s="2" vm="1" t="e">
        <f>_xlfn._xlws.FILTER(辅助信息!D:D,辅助信息!G:G=G987)</f>
        <v>#VALUE!</v>
      </c>
    </row>
    <row r="988" hidden="1" spans="1:10">
      <c r="A988" s="2" t="str">
        <f>'[1]2025年已发货'!A:A</f>
        <v>晋邦</v>
      </c>
      <c r="B988" s="2" t="str">
        <f>'[1]2025年已发货'!B:B</f>
        <v>螺纹钢</v>
      </c>
      <c r="C988" s="2" t="str">
        <f>'[1]2025年已发货'!C:C</f>
        <v>HRB400E Φ14 9m</v>
      </c>
      <c r="D988" s="2" t="str">
        <f>'[1]2025年已发货'!D:D</f>
        <v>吨</v>
      </c>
      <c r="E988" s="2">
        <f>'[1]2025年已发货'!E:E</f>
        <v>5</v>
      </c>
      <c r="F988" s="4">
        <f>'[1]2025年已发货'!F:F</f>
        <v>45722</v>
      </c>
      <c r="G988" s="2" t="str">
        <f>'[1]2025年已发货'!G:G</f>
        <v>（十九冶-江龙高速一分部）重庆市云阳县X886附近中国十九冶开云高速项目总包部西98米*黄岭隧道洞口</v>
      </c>
      <c r="H988" s="2" t="str">
        <f>'[1]2025年已发货'!H:H</f>
        <v>吴章红</v>
      </c>
      <c r="I988" s="2">
        <f>'[1]2025年已发货'!I:I</f>
        <v>18628165772</v>
      </c>
      <c r="J988" s="2" vm="1" t="e">
        <f>_xlfn._xlws.FILTER(辅助信息!D:D,辅助信息!G:G=G988)</f>
        <v>#VALUE!</v>
      </c>
    </row>
    <row r="989" hidden="1" spans="1:10">
      <c r="A989" s="2" t="str">
        <f>'[1]2025年已发货'!A:A</f>
        <v>晋邦</v>
      </c>
      <c r="B989" s="2" t="str">
        <f>'[1]2025年已发货'!B:B</f>
        <v>螺纹钢</v>
      </c>
      <c r="C989" s="2" t="str">
        <f>'[1]2025年已发货'!C:C</f>
        <v>HRB400E Φ20 9m</v>
      </c>
      <c r="D989" s="2" t="str">
        <f>'[1]2025年已发货'!D:D</f>
        <v>吨</v>
      </c>
      <c r="E989" s="2">
        <f>'[1]2025年已发货'!E:E</f>
        <v>15</v>
      </c>
      <c r="F989" s="4">
        <f>'[1]2025年已发货'!F:F</f>
        <v>45722</v>
      </c>
      <c r="G989" s="2" t="str">
        <f>'[1]2025年已发货'!G:G</f>
        <v>（十九冶-江龙高速一分部）重庆市云阳县X886附近中国十九冶开云高速项目总包部西98米*黄岭隧道洞口</v>
      </c>
      <c r="H989" s="2" t="str">
        <f>'[1]2025年已发货'!H:H</f>
        <v>吴章红</v>
      </c>
      <c r="I989" s="2">
        <f>'[1]2025年已发货'!I:I</f>
        <v>18628165772</v>
      </c>
      <c r="J989" s="2" vm="1" t="e">
        <f>_xlfn._xlws.FILTER(辅助信息!D:D,辅助信息!G:G=G989)</f>
        <v>#VALUE!</v>
      </c>
    </row>
    <row r="990" hidden="1" spans="1:10">
      <c r="A990" s="2" t="str">
        <f>'[1]2025年已发货'!A:A</f>
        <v>润耀</v>
      </c>
      <c r="B990" s="2" t="str">
        <f>'[1]2025年已发货'!B:B</f>
        <v>螺纹钢</v>
      </c>
      <c r="C990" s="2" t="str">
        <f>'[1]2025年已发货'!C:C</f>
        <v>HRB400E Φ22 9m</v>
      </c>
      <c r="D990" s="2" t="str">
        <f>'[1]2025年已发货'!D:D</f>
        <v>吨</v>
      </c>
      <c r="E990" s="2">
        <f>'[1]2025年已发货'!E:E</f>
        <v>35</v>
      </c>
      <c r="F990" s="4">
        <f>'[1]2025年已发货'!F:F</f>
        <v>45722</v>
      </c>
      <c r="G990" s="2" t="str">
        <f>'[1]2025年已发货'!G:G</f>
        <v>（华西简阳西城嘉苑）四川省成都市简阳市简城街道高屋村</v>
      </c>
      <c r="H990" s="2" t="str">
        <f>'[1]2025年已发货'!H:H</f>
        <v>张瀚镭</v>
      </c>
      <c r="I990" s="2">
        <f>'[1]2025年已发货'!I:I</f>
        <v>15884666220</v>
      </c>
      <c r="J990" s="2" t="str">
        <f>_xlfn._xlws.FILTER(辅助信息!D:D,辅助信息!G:G=G990)</f>
        <v>华西简阳西城嘉苑</v>
      </c>
    </row>
    <row r="991" hidden="1" spans="1:10">
      <c r="A991" s="2" t="str">
        <f>'[1]2025年已发货'!A:A</f>
        <v>润耀</v>
      </c>
      <c r="B991" s="2" t="str">
        <f>'[1]2025年已发货'!B:B</f>
        <v>盘螺</v>
      </c>
      <c r="C991" s="2" t="str">
        <f>'[1]2025年已发货'!C:C</f>
        <v>HRB400E Φ8</v>
      </c>
      <c r="D991" s="2" t="str">
        <f>'[1]2025年已发货'!D:D</f>
        <v>吨</v>
      </c>
      <c r="E991" s="2">
        <f>'[1]2025年已发货'!E:E</f>
        <v>15</v>
      </c>
      <c r="F991" s="4">
        <f>'[1]2025年已发货'!F:F</f>
        <v>45722</v>
      </c>
      <c r="G991" s="2" t="str">
        <f>'[1]2025年已发货'!G:G</f>
        <v>（五冶钢构宜宾高县月江镇建设项目）  四川省宜宾市高县月江镇刚记超市斜对面(还阳组团沪碳二期项目)</v>
      </c>
      <c r="H991" s="2" t="str">
        <f>'[1]2025年已发货'!H:H</f>
        <v>张朝亮</v>
      </c>
      <c r="I991" s="2">
        <f>'[1]2025年已发货'!I:I</f>
        <v>15228205853</v>
      </c>
      <c r="J991" s="2" t="str">
        <f>_xlfn._xlws.FILTER(辅助信息!D:D,辅助信息!G:G=G991)</f>
        <v>五冶钢构-宜宾市南溪区高县月江镇建设项目</v>
      </c>
    </row>
    <row r="992" hidden="1" spans="1:10">
      <c r="A992" s="2" t="str">
        <f>'[1]2025年已发货'!A:A</f>
        <v>润耀</v>
      </c>
      <c r="B992" s="2" t="str">
        <f>'[1]2025年已发货'!B:B</f>
        <v>盘螺</v>
      </c>
      <c r="C992" s="2" t="str">
        <f>'[1]2025年已发货'!C:C</f>
        <v>HRB400E Φ10</v>
      </c>
      <c r="D992" s="2" t="str">
        <f>'[1]2025年已发货'!D:D</f>
        <v>吨</v>
      </c>
      <c r="E992" s="2">
        <f>'[1]2025年已发货'!E:E</f>
        <v>6</v>
      </c>
      <c r="F992" s="4">
        <f>'[1]2025年已发货'!F:F</f>
        <v>45722</v>
      </c>
      <c r="G992" s="2" t="str">
        <f>'[1]2025年已发货'!G:G</f>
        <v>（五冶钢构宜宾高县月江镇建设项目）  四川省宜宾市高县月江镇刚记超市斜对面(还阳组团沪碳二期项目)</v>
      </c>
      <c r="H992" s="2" t="str">
        <f>'[1]2025年已发货'!H:H</f>
        <v>张朝亮</v>
      </c>
      <c r="I992" s="2">
        <f>'[1]2025年已发货'!I:I</f>
        <v>15228205853</v>
      </c>
      <c r="J992" s="2" t="str">
        <f>_xlfn._xlws.FILTER(辅助信息!D:D,辅助信息!G:G=G992)</f>
        <v>五冶钢构-宜宾市南溪区高县月江镇建设项目</v>
      </c>
    </row>
    <row r="993" hidden="1" spans="1:10">
      <c r="A993" s="2" t="str">
        <f>'[1]2025年已发货'!A:A</f>
        <v>润耀</v>
      </c>
      <c r="B993" s="2" t="str">
        <f>'[1]2025年已发货'!B:B</f>
        <v>螺纹钢</v>
      </c>
      <c r="C993" s="2" t="str">
        <f>'[1]2025年已发货'!C:C</f>
        <v>HRB400E Φ12 9m</v>
      </c>
      <c r="D993" s="2" t="str">
        <f>'[1]2025年已发货'!D:D</f>
        <v>吨</v>
      </c>
      <c r="E993" s="2">
        <f>'[1]2025年已发货'!E:E</f>
        <v>3</v>
      </c>
      <c r="F993" s="4">
        <f>'[1]2025年已发货'!F:F</f>
        <v>45722</v>
      </c>
      <c r="G993" s="2" t="str">
        <f>'[1]2025年已发货'!G:G</f>
        <v>（五冶钢构宜宾高县月江镇建设项目）  四川省宜宾市高县月江镇刚记超市斜对面(还阳组团沪碳二期项目)</v>
      </c>
      <c r="H993" s="2" t="str">
        <f>'[1]2025年已发货'!H:H</f>
        <v>张朝亮</v>
      </c>
      <c r="I993" s="2">
        <f>'[1]2025年已发货'!I:I</f>
        <v>15228205853</v>
      </c>
      <c r="J993" s="2" t="str">
        <f>_xlfn._xlws.FILTER(辅助信息!D:D,辅助信息!G:G=G993)</f>
        <v>五冶钢构-宜宾市南溪区高县月江镇建设项目</v>
      </c>
    </row>
    <row r="994" hidden="1" spans="1:10">
      <c r="A994" s="2" t="str">
        <f>'[1]2025年已发货'!A:A</f>
        <v>润耀</v>
      </c>
      <c r="B994" s="2" t="str">
        <f>'[1]2025年已发货'!B:B</f>
        <v>螺纹钢</v>
      </c>
      <c r="C994" s="2" t="str">
        <f>'[1]2025年已发货'!C:C</f>
        <v>HRB500E Φ22</v>
      </c>
      <c r="D994" s="2" t="str">
        <f>'[1]2025年已发货'!D:D</f>
        <v>吨</v>
      </c>
      <c r="E994" s="2">
        <f>'[1]2025年已发货'!E:E</f>
        <v>3</v>
      </c>
      <c r="F994" s="4">
        <f>'[1]2025年已发货'!F:F</f>
        <v>45722</v>
      </c>
      <c r="G994" s="2" t="str">
        <f>'[1]2025年已发货'!G:G</f>
        <v>（五冶钢构宜宾高县月江镇建设项目）  四川省宜宾市高县月江镇刚记超市斜对面(还阳组团沪碳二期项目)</v>
      </c>
      <c r="H994" s="2" t="str">
        <f>'[1]2025年已发货'!H:H</f>
        <v>张朝亮</v>
      </c>
      <c r="I994" s="2">
        <f>'[1]2025年已发货'!I:I</f>
        <v>15228205853</v>
      </c>
      <c r="J994" s="2" t="str">
        <f>_xlfn._xlws.FILTER(辅助信息!D:D,辅助信息!G:G=G994)</f>
        <v>五冶钢构-宜宾市南溪区高县月江镇建设项目</v>
      </c>
    </row>
    <row r="995" hidden="1" spans="1:10">
      <c r="A995" s="2" t="str">
        <f>'[1]2025年已发货'!A:A</f>
        <v>润耀</v>
      </c>
      <c r="B995" s="2" t="str">
        <f>'[1]2025年已发货'!B:B</f>
        <v>螺纹钢</v>
      </c>
      <c r="C995" s="2" t="str">
        <f>'[1]2025年已发货'!C:C</f>
        <v>HRB500E Φ25</v>
      </c>
      <c r="D995" s="2" t="str">
        <f>'[1]2025年已发货'!D:D</f>
        <v>吨</v>
      </c>
      <c r="E995" s="2">
        <f>'[1]2025年已发货'!E:E</f>
        <v>42</v>
      </c>
      <c r="F995" s="4">
        <f>'[1]2025年已发货'!F:F</f>
        <v>45722</v>
      </c>
      <c r="G995" s="2" t="str">
        <f>'[1]2025年已发货'!G:G</f>
        <v>（五冶钢构宜宾高县月江镇建设项目）  四川省宜宾市高县月江镇刚记超市斜对面(还阳组团沪碳二期项目)</v>
      </c>
      <c r="H995" s="2" t="str">
        <f>'[1]2025年已发货'!H:H</f>
        <v>张朝亮</v>
      </c>
      <c r="I995" s="2">
        <f>'[1]2025年已发货'!I:I</f>
        <v>15228205853</v>
      </c>
      <c r="J995" s="2" t="str">
        <f>_xlfn._xlws.FILTER(辅助信息!D:D,辅助信息!G:G=G995)</f>
        <v>五冶钢构-宜宾市南溪区高县月江镇建设项目</v>
      </c>
    </row>
    <row r="996" hidden="1" spans="1:10">
      <c r="A996" s="2" t="str">
        <f>'[1]2025年已发货'!A:A</f>
        <v>德胜</v>
      </c>
      <c r="B996" s="2" t="str">
        <f>'[1]2025年已发货'!B:B</f>
        <v>螺纹钢</v>
      </c>
      <c r="C996" s="2" t="str">
        <f>'[1]2025年已发货'!C:C</f>
        <v>HRB400E Φ16 9m</v>
      </c>
      <c r="D996" s="2" t="str">
        <f>'[1]2025年已发货'!D:D</f>
        <v>吨</v>
      </c>
      <c r="E996" s="2">
        <f>'[1]2025年已发货'!E:E</f>
        <v>23</v>
      </c>
      <c r="F996" s="4">
        <f>'[1]2025年已发货'!F:F</f>
        <v>45723</v>
      </c>
      <c r="G996" s="2" t="str">
        <f>'[1]2025年已发货'!G:G</f>
        <v>（五局乐山机场项目）乐山市五通桥区冠英镇</v>
      </c>
      <c r="H996" s="2" t="str">
        <f>'[1]2025年已发货'!H:H</f>
        <v>王思思</v>
      </c>
      <c r="I996" s="2">
        <f>'[1]2025年已发货'!I:I</f>
        <v>18973190156</v>
      </c>
      <c r="J996" s="2" vm="1" t="e">
        <f>_xlfn._xlws.FILTER(辅助信息!D:D,辅助信息!G:G=G996)</f>
        <v>#VALUE!</v>
      </c>
    </row>
    <row r="997" hidden="1" spans="1:10">
      <c r="A997" s="2" t="str">
        <f>'[1]2025年已发货'!A:A</f>
        <v>德胜</v>
      </c>
      <c r="B997" s="2" t="str">
        <f>'[1]2025年已发货'!B:B</f>
        <v>螺纹钢</v>
      </c>
      <c r="C997" s="2" t="str">
        <f>'[1]2025年已发货'!C:C</f>
        <v>HRB400E Φ12 9m</v>
      </c>
      <c r="D997" s="2" t="str">
        <f>'[1]2025年已发货'!D:D</f>
        <v>吨</v>
      </c>
      <c r="E997" s="2">
        <f>'[1]2025年已发货'!E:E</f>
        <v>8</v>
      </c>
      <c r="F997" s="4">
        <f>'[1]2025年已发货'!F:F</f>
        <v>45723</v>
      </c>
      <c r="G997" s="2" t="str">
        <f>'[1]2025年已发货'!G:G</f>
        <v>（五局乐山机场项目）乐山市五通桥区冠英镇</v>
      </c>
      <c r="H997" s="2" t="str">
        <f>'[1]2025年已发货'!H:H</f>
        <v>王思思</v>
      </c>
      <c r="I997" s="2">
        <f>'[1]2025年已发货'!I:I</f>
        <v>18973190156</v>
      </c>
      <c r="J997" s="2" vm="1" t="e">
        <f>_xlfn._xlws.FILTER(辅助信息!D:D,辅助信息!G:G=G997)</f>
        <v>#VALUE!</v>
      </c>
    </row>
    <row r="998" hidden="1" spans="1:10">
      <c r="A998" s="2" t="str">
        <f>'[1]2025年已发货'!A:A</f>
        <v>德胜</v>
      </c>
      <c r="B998" s="2" t="str">
        <f>'[1]2025年已发货'!B:B</f>
        <v>螺纹钢</v>
      </c>
      <c r="C998" s="2" t="str">
        <f>'[1]2025年已发货'!C:C</f>
        <v>HRB400E Φ14 9m</v>
      </c>
      <c r="D998" s="2" t="str">
        <f>'[1]2025年已发货'!D:D</f>
        <v>吨</v>
      </c>
      <c r="E998" s="2">
        <f>'[1]2025年已发货'!E:E</f>
        <v>6</v>
      </c>
      <c r="F998" s="4">
        <f>'[1]2025年已发货'!F:F</f>
        <v>45723</v>
      </c>
      <c r="G998" s="2" t="str">
        <f>'[1]2025年已发货'!G:G</f>
        <v>（五局乐山机场项目）乐山市五通桥区冠英镇</v>
      </c>
      <c r="H998" s="2" t="str">
        <f>'[1]2025年已发货'!H:H</f>
        <v>王思思</v>
      </c>
      <c r="I998" s="2">
        <f>'[1]2025年已发货'!I:I</f>
        <v>18973190156</v>
      </c>
      <c r="J998" s="2" vm="1" t="e">
        <f>_xlfn._xlws.FILTER(辅助信息!D:D,辅助信息!G:G=G998)</f>
        <v>#VALUE!</v>
      </c>
    </row>
    <row r="999" hidden="1" spans="1:10">
      <c r="A999" s="2" t="str">
        <f>'[1]2025年已发货'!A:A</f>
        <v>达钢</v>
      </c>
      <c r="B999" s="2" t="str">
        <f>'[1]2025年已发货'!B:B</f>
        <v>螺纹钢</v>
      </c>
      <c r="C999" s="2" t="str">
        <f>'[1]2025年已发货'!C:C</f>
        <v>HRB400E Φ16 9m</v>
      </c>
      <c r="D999" s="2" t="str">
        <f>'[1]2025年已发货'!D:D</f>
        <v>吨</v>
      </c>
      <c r="E999" s="2">
        <f>'[1]2025年已发货'!E:E</f>
        <v>60</v>
      </c>
      <c r="F999" s="4">
        <f>'[1]2025年已发货'!F:F</f>
        <v>45723</v>
      </c>
      <c r="G999" s="2" t="str">
        <f>'[1]2025年已发货'!G:G</f>
        <v>（十九冶-江龙高速一分部）重庆市云阳县X886附近中国十九冶开云高速项目总包部西98米*复兴互通预制梁场</v>
      </c>
      <c r="H999" s="2" t="str">
        <f>'[1]2025年已发货'!H:H</f>
        <v>吴章红</v>
      </c>
      <c r="I999" s="2">
        <f>'[1]2025年已发货'!I:I</f>
        <v>18628165772</v>
      </c>
      <c r="J999" s="2" vm="1" t="e">
        <f>_xlfn._xlws.FILTER(辅助信息!D:D,辅助信息!G:G=G999)</f>
        <v>#VALUE!</v>
      </c>
    </row>
    <row r="1000" hidden="1" spans="1:10">
      <c r="A1000" s="2" t="str">
        <f>'[1]2025年已发货'!A:A</f>
        <v>达钢</v>
      </c>
      <c r="B1000" s="2" t="str">
        <f>'[1]2025年已发货'!B:B</f>
        <v>盘螺</v>
      </c>
      <c r="C1000" s="2" t="str">
        <f>'[1]2025年已发货'!C:C</f>
        <v>HRB400E Φ10</v>
      </c>
      <c r="D1000" s="2" t="str">
        <f>'[1]2025年已发货'!D:D</f>
        <v>吨</v>
      </c>
      <c r="E1000" s="2">
        <f>'[1]2025年已发货'!E:E</f>
        <v>17.5</v>
      </c>
      <c r="F1000" s="4">
        <f>'[1]2025年已发货'!F:F</f>
        <v>45723</v>
      </c>
      <c r="G1000" s="2" t="str">
        <f>'[1]2025年已发货'!G:G</f>
        <v>（十九冶-江龙高速一分部）重庆市云阳县X886附近中国十九冶开云高速项目总包部西98米*复兴互通预制梁场</v>
      </c>
      <c r="H1000" s="2" t="str">
        <f>'[1]2025年已发货'!H:H</f>
        <v>吴章红</v>
      </c>
      <c r="I1000" s="2">
        <f>'[1]2025年已发货'!I:I</f>
        <v>18628165772</v>
      </c>
      <c r="J1000" s="2" vm="1" t="e">
        <f>_xlfn._xlws.FILTER(辅助信息!D:D,辅助信息!G:G=G1000)</f>
        <v>#VALUE!</v>
      </c>
    </row>
    <row r="1001" hidden="1" spans="1:10">
      <c r="A1001" s="2" t="str">
        <f>'[1]2025年已发货'!A:A</f>
        <v>达钢</v>
      </c>
      <c r="B1001" s="2" t="str">
        <f>'[1]2025年已发货'!B:B</f>
        <v>高线</v>
      </c>
      <c r="C1001" s="2" t="str">
        <f>'[1]2025年已发货'!C:C</f>
        <v>HPB300Φ10</v>
      </c>
      <c r="D1001" s="2" t="str">
        <f>'[1]2025年已发货'!D:D</f>
        <v>吨</v>
      </c>
      <c r="E1001" s="2">
        <f>'[1]2025年已发货'!E:E</f>
        <v>17.5</v>
      </c>
      <c r="F1001" s="4">
        <f>'[1]2025年已发货'!F:F</f>
        <v>45723</v>
      </c>
      <c r="G1001" s="2" t="str">
        <f>'[1]2025年已发货'!G:G</f>
        <v>（十九冶-江龙高速一分部）重庆市云阳县X886附近中国十九冶开云高速项目总包部西98米*复兴互通预制梁场</v>
      </c>
      <c r="H1001" s="2" t="str">
        <f>'[1]2025年已发货'!H:H</f>
        <v>吴章红</v>
      </c>
      <c r="I1001" s="2">
        <f>'[1]2025年已发货'!I:I</f>
        <v>18628165772</v>
      </c>
      <c r="J1001" s="2" vm="1" t="e">
        <f>_xlfn._xlws.FILTER(辅助信息!D:D,辅助信息!G:G=G1001)</f>
        <v>#VALUE!</v>
      </c>
    </row>
    <row r="1002" hidden="1" spans="1:10">
      <c r="A1002" s="2" t="str">
        <f>'[1]2025年已发货'!A:A</f>
        <v>达钢</v>
      </c>
      <c r="B1002" s="2" t="str">
        <f>'[1]2025年已发货'!B:B</f>
        <v>螺纹钢</v>
      </c>
      <c r="C1002" s="2" t="str">
        <f>'[1]2025年已发货'!C:C</f>
        <v>HRB400E Φ12 9m</v>
      </c>
      <c r="D1002" s="2" t="str">
        <f>'[1]2025年已发货'!D:D</f>
        <v>吨</v>
      </c>
      <c r="E1002" s="2">
        <f>'[1]2025年已发货'!E:E</f>
        <v>3</v>
      </c>
      <c r="F1002" s="4">
        <f>'[1]2025年已发货'!F:F</f>
        <v>45723</v>
      </c>
      <c r="G1002" s="2" t="str">
        <f>'[1]2025年已发货'!G:G</f>
        <v>（十九冶-江龙高速一分部）重庆市云阳县X886附近中国十九冶开云高速项目总包部西98米*复兴互通预制梁场</v>
      </c>
      <c r="H1002" s="2" t="str">
        <f>'[1]2025年已发货'!H:H</f>
        <v>吴章红</v>
      </c>
      <c r="I1002" s="2">
        <f>'[1]2025年已发货'!I:I</f>
        <v>18628165772</v>
      </c>
      <c r="J1002" s="2" vm="1" t="e">
        <f>_xlfn._xlws.FILTER(辅助信息!D:D,辅助信息!G:G=G1002)</f>
        <v>#VALUE!</v>
      </c>
    </row>
    <row r="1003" hidden="1" spans="1:10">
      <c r="A1003" s="2" t="str">
        <f>'[1]2025年已发货'!A:A</f>
        <v>达钢</v>
      </c>
      <c r="B1003" s="2" t="str">
        <f>'[1]2025年已发货'!B:B</f>
        <v>螺纹钢</v>
      </c>
      <c r="C1003" s="2" t="str">
        <f>'[1]2025年已发货'!C:C</f>
        <v>HRB400E Φ16 9m</v>
      </c>
      <c r="D1003" s="2" t="str">
        <f>'[1]2025年已发货'!D:D</f>
        <v>吨</v>
      </c>
      <c r="E1003" s="2">
        <f>'[1]2025年已发货'!E:E</f>
        <v>6</v>
      </c>
      <c r="F1003" s="4">
        <f>'[1]2025年已发货'!F:F</f>
        <v>45723</v>
      </c>
      <c r="G1003" s="2" t="str">
        <f>'[1]2025年已发货'!G:G</f>
        <v>（十九冶-江龙高速一分部）重庆市云阳县X886附近中国十九冶开云高速项目总包部西98米*复兴互通预制梁场</v>
      </c>
      <c r="H1003" s="2" t="str">
        <f>'[1]2025年已发货'!H:H</f>
        <v>吴章红</v>
      </c>
      <c r="I1003" s="2">
        <f>'[1]2025年已发货'!I:I</f>
        <v>18628165772</v>
      </c>
      <c r="J1003" s="2" vm="1" t="e">
        <f>_xlfn._xlws.FILTER(辅助信息!D:D,辅助信息!G:G=G1003)</f>
        <v>#VALUE!</v>
      </c>
    </row>
    <row r="1004" hidden="1" spans="1:10">
      <c r="A1004" s="2" t="str">
        <f>'[1]2025年已发货'!A:A</f>
        <v>达钢</v>
      </c>
      <c r="B1004" s="2" t="str">
        <f>'[1]2025年已发货'!B:B</f>
        <v>螺纹钢</v>
      </c>
      <c r="C1004" s="2" t="str">
        <f>'[1]2025年已发货'!C:C</f>
        <v>HRB400E Φ20 9m</v>
      </c>
      <c r="D1004" s="2" t="str">
        <f>'[1]2025年已发货'!D:D</f>
        <v>吨</v>
      </c>
      <c r="E1004" s="2">
        <f>'[1]2025年已发货'!E:E</f>
        <v>3</v>
      </c>
      <c r="F1004" s="4">
        <f>'[1]2025年已发货'!F:F</f>
        <v>45723</v>
      </c>
      <c r="G1004" s="2" t="str">
        <f>'[1]2025年已发货'!G:G</f>
        <v>（十九冶-江龙高速一分部）重庆市云阳县X886附近中国十九冶开云高速项目总包部西98米*复兴互通预制梁场</v>
      </c>
      <c r="H1004" s="2" t="str">
        <f>'[1]2025年已发货'!H:H</f>
        <v>吴章红</v>
      </c>
      <c r="I1004" s="2">
        <f>'[1]2025年已发货'!I:I</f>
        <v>18628165772</v>
      </c>
      <c r="J1004" s="2" vm="1" t="e">
        <f>_xlfn._xlws.FILTER(辅助信息!D:D,辅助信息!G:G=G1004)</f>
        <v>#VALUE!</v>
      </c>
    </row>
    <row r="1005" hidden="1" spans="1:10">
      <c r="A1005" s="2" t="str">
        <f>'[1]2025年已发货'!A:A</f>
        <v>达钢</v>
      </c>
      <c r="B1005" s="2" t="str">
        <f>'[1]2025年已发货'!B:B</f>
        <v>螺纹钢</v>
      </c>
      <c r="C1005" s="2" t="str">
        <f>'[1]2025年已发货'!C:C</f>
        <v>HRB400E Φ32 9m</v>
      </c>
      <c r="D1005" s="2" t="str">
        <f>'[1]2025年已发货'!D:D</f>
        <v>吨</v>
      </c>
      <c r="E1005" s="2">
        <f>'[1]2025年已发货'!E:E</f>
        <v>42</v>
      </c>
      <c r="F1005" s="4">
        <f>'[1]2025年已发货'!F:F</f>
        <v>45723</v>
      </c>
      <c r="G1005" s="2" t="str">
        <f>'[1]2025年已发货'!G:G</f>
        <v>（五冶达州国道542项目-三工区桥梁3工段）四川省达州市达川区赵固镇水文村原村委会下300米</v>
      </c>
      <c r="H1005" s="2" t="str">
        <f>'[1]2025年已发货'!H:H</f>
        <v>李代茂</v>
      </c>
      <c r="I1005" s="2">
        <f>'[1]2025年已发货'!I:I</f>
        <v>18302833536</v>
      </c>
      <c r="J1005" s="2" t="str">
        <f>_xlfn._xlws.FILTER(辅助信息!D:D,辅助信息!G:G=G1005)</f>
        <v>五冶达州国道542项目</v>
      </c>
    </row>
    <row r="1006" hidden="1" spans="1:10">
      <c r="A1006" s="2" t="str">
        <f>'[1]2025年已发货'!A:A</f>
        <v>达钢</v>
      </c>
      <c r="B1006" s="2" t="str">
        <f>'[1]2025年已发货'!B:B</f>
        <v>螺纹钢</v>
      </c>
      <c r="C1006" s="2" t="str">
        <f>'[1]2025年已发货'!C:C</f>
        <v>HRB400E Φ16 9m</v>
      </c>
      <c r="D1006" s="2" t="str">
        <f>'[1]2025年已发货'!D:D</f>
        <v>吨</v>
      </c>
      <c r="E1006" s="2">
        <f>'[1]2025年已发货'!E:E</f>
        <v>35</v>
      </c>
      <c r="F1006" s="4">
        <f>'[1]2025年已发货'!F:F</f>
        <v>45723</v>
      </c>
      <c r="G1006" s="2" t="str">
        <f>'[1]2025年已发货'!G:G</f>
        <v>（五冶达州国道542项目-二工区黄家湾隧道工段）四川省达州市达川区赵固镇黄家坡</v>
      </c>
      <c r="H1006" s="2" t="str">
        <f>'[1]2025年已发货'!H:H</f>
        <v>罗永方</v>
      </c>
      <c r="I1006" s="2">
        <f>'[1]2025年已发货'!I:I</f>
        <v>13551450899</v>
      </c>
      <c r="J1006" s="2" t="str">
        <f>_xlfn._xlws.FILTER(辅助信息!D:D,辅助信息!G:G=G1006)</f>
        <v>五冶达州国道542项目</v>
      </c>
    </row>
    <row r="1007" hidden="1" spans="1:10">
      <c r="A1007" s="2" t="str">
        <f>'[1]2025年已发货'!A:A</f>
        <v>达钢</v>
      </c>
      <c r="B1007" s="2" t="str">
        <f>'[1]2025年已发货'!B:B</f>
        <v>螺纹钢</v>
      </c>
      <c r="C1007" s="2" t="str">
        <f>'[1]2025年已发货'!C:C</f>
        <v>HRB400E Φ12 9m</v>
      </c>
      <c r="D1007" s="2" t="str">
        <f>'[1]2025年已发货'!D:D</f>
        <v>吨</v>
      </c>
      <c r="E1007" s="2">
        <f>'[1]2025年已发货'!E:E</f>
        <v>9</v>
      </c>
      <c r="F1007" s="4">
        <f>'[1]2025年已发货'!F:F</f>
        <v>45723</v>
      </c>
      <c r="G1007" s="2" t="str">
        <f>'[1]2025年已发货'!G:G</f>
        <v>（五冶达州国道542项目-二工区巴河特大桥工段-5号墩）四川省达州市达川区石梯镇固家村村民委员会</v>
      </c>
      <c r="H1007" s="2" t="str">
        <f>'[1]2025年已发货'!H:H</f>
        <v>谭福中</v>
      </c>
      <c r="I1007" s="2">
        <f>'[1]2025年已发货'!I:I</f>
        <v>15828538619</v>
      </c>
      <c r="J1007" s="2" t="str">
        <f>_xlfn._xlws.FILTER(辅助信息!D:D,辅助信息!G:G=G1007)</f>
        <v>五冶达州国道542项目</v>
      </c>
    </row>
    <row r="1008" hidden="1" spans="1:10">
      <c r="A1008" s="2" t="str">
        <f>'[1]2025年已发货'!A:A</f>
        <v>达钢</v>
      </c>
      <c r="B1008" s="2" t="str">
        <f>'[1]2025年已发货'!B:B</f>
        <v>螺纹钢</v>
      </c>
      <c r="C1008" s="2" t="str">
        <f>'[1]2025年已发货'!C:C</f>
        <v>HRB400E Φ16 9m</v>
      </c>
      <c r="D1008" s="2" t="str">
        <f>'[1]2025年已发货'!D:D</f>
        <v>吨</v>
      </c>
      <c r="E1008" s="2">
        <f>'[1]2025年已发货'!E:E</f>
        <v>27</v>
      </c>
      <c r="F1008" s="4">
        <f>'[1]2025年已发货'!F:F</f>
        <v>45723</v>
      </c>
      <c r="G1008" s="2" t="str">
        <f>'[1]2025年已发货'!G:G</f>
        <v>（五冶达州国道542项目-二工区巴河特大桥工段-5号墩）四川省达州市达川区石梯镇固家村村民委员会</v>
      </c>
      <c r="H1008" s="2" t="str">
        <f>'[1]2025年已发货'!H:H</f>
        <v>谭福中</v>
      </c>
      <c r="I1008" s="2">
        <f>'[1]2025年已发货'!I:I</f>
        <v>15828538619</v>
      </c>
      <c r="J1008" s="2" t="str">
        <f>_xlfn._xlws.FILTER(辅助信息!D:D,辅助信息!G:G=G1008)</f>
        <v>五冶达州国道542项目</v>
      </c>
    </row>
    <row r="1009" hidden="1" spans="1:10">
      <c r="A1009" s="2" t="str">
        <f>'[1]2025年已发货'!A:A</f>
        <v>达钢</v>
      </c>
      <c r="B1009" s="2" t="str">
        <f>'[1]2025年已发货'!B:B</f>
        <v>螺纹钢</v>
      </c>
      <c r="C1009" s="2" t="str">
        <f>'[1]2025年已发货'!C:C</f>
        <v>HRB400E Φ32 9m</v>
      </c>
      <c r="D1009" s="2" t="str">
        <f>'[1]2025年已发货'!D:D</f>
        <v>吨</v>
      </c>
      <c r="E1009" s="2">
        <f>'[1]2025年已发货'!E:E</f>
        <v>12</v>
      </c>
      <c r="F1009" s="4">
        <f>'[1]2025年已发货'!F:F</f>
        <v>45723</v>
      </c>
      <c r="G1009" s="2" t="str">
        <f>'[1]2025年已发货'!G:G</f>
        <v>（五冶达州国道542项目-二工区巴河特大桥工段-5号墩）四川省达州市达川区石梯镇固家村村民委员会</v>
      </c>
      <c r="H1009" s="2" t="str">
        <f>'[1]2025年已发货'!H:H</f>
        <v>谭福中</v>
      </c>
      <c r="I1009" s="2">
        <f>'[1]2025年已发货'!I:I</f>
        <v>15828538619</v>
      </c>
      <c r="J1009" s="2" t="str">
        <f>_xlfn._xlws.FILTER(辅助信息!D:D,辅助信息!G:G=G1009)</f>
        <v>五冶达州国道542项目</v>
      </c>
    </row>
    <row r="1010" hidden="1" spans="1:10">
      <c r="A1010" s="2" t="str">
        <f>'[1]2025年已发货'!A:A</f>
        <v>成实</v>
      </c>
      <c r="B1010" s="2" t="str">
        <f>'[1]2025年已发货'!B:B</f>
        <v>盘螺</v>
      </c>
      <c r="C1010" s="2" t="str">
        <f>'[1]2025年已发货'!C:C</f>
        <v>HRB400E Φ14</v>
      </c>
      <c r="D1010" s="2" t="str">
        <f>'[1]2025年已发货'!D:D</f>
        <v>吨</v>
      </c>
      <c r="E1010" s="2">
        <f>'[1]2025年已发货'!E:E</f>
        <v>35</v>
      </c>
      <c r="F1010" s="4">
        <f>'[1]2025年已发货'!F:F</f>
        <v>45724</v>
      </c>
      <c r="G1010" s="2" t="str">
        <f>'[1]2025年已发货'!G:G</f>
        <v>自永4标一局四公司（四川省内江市隆昌市金鹅街道自永4标一局四公司钢筋棚）</v>
      </c>
      <c r="H1010" s="2" t="str">
        <f>'[1]2025年已发货'!H:H</f>
        <v>郝优</v>
      </c>
      <c r="I1010" s="2" t="str">
        <f>'[1]2025年已发货'!I:I</f>
        <v>13891371707</v>
      </c>
      <c r="J1010" s="2" vm="1" t="e">
        <f>_xlfn._xlws.FILTER(辅助信息!D:D,辅助信息!G:G=G1010)</f>
        <v>#VALUE!</v>
      </c>
    </row>
    <row r="1011" hidden="1" spans="1:10">
      <c r="A1011" s="2" t="str">
        <f>'[1]2025年已发货'!A:A</f>
        <v>成实</v>
      </c>
      <c r="B1011" s="2" t="str">
        <f>'[1]2025年已发货'!B:B</f>
        <v>高线</v>
      </c>
      <c r="C1011" s="2" t="str">
        <f>'[1]2025年已发货'!C:C</f>
        <v>HPB300 Φ12</v>
      </c>
      <c r="D1011" s="2" t="str">
        <f>'[1]2025年已发货'!D:D</f>
        <v>吨</v>
      </c>
      <c r="E1011" s="2">
        <f>'[1]2025年已发货'!E:E</f>
        <v>35</v>
      </c>
      <c r="F1011" s="4">
        <f>'[1]2025年已发货'!F:F</f>
        <v>45724</v>
      </c>
      <c r="G1011" s="2" t="str">
        <f>'[1]2025年已发货'!G:G</f>
        <v>自永4标一局四公司（四川省内江市隆昌市金鹅街道自永4标一局四公司钢筋棚）</v>
      </c>
      <c r="H1011" s="2" t="str">
        <f>'[1]2025年已发货'!H:H</f>
        <v>郝优</v>
      </c>
      <c r="I1011" s="2">
        <f>'[1]2025年已发货'!I:I</f>
        <v>13891371707</v>
      </c>
      <c r="J1011" s="2" vm="1" t="e">
        <f>_xlfn._xlws.FILTER(辅助信息!D:D,辅助信息!G:G=G1011)</f>
        <v>#VALUE!</v>
      </c>
    </row>
    <row r="1012" hidden="1" spans="1:10">
      <c r="A1012" s="2" t="str">
        <f>'[1]2025年已发货'!A:A</f>
        <v>成实</v>
      </c>
      <c r="B1012" s="2" t="str">
        <f>'[1]2025年已发货'!B:B</f>
        <v>盘螺</v>
      </c>
      <c r="C1012" s="2" t="str">
        <f>'[1]2025年已发货'!C:C</f>
        <v>HRB400EΦ8</v>
      </c>
      <c r="D1012" s="2" t="str">
        <f>'[1]2025年已发货'!D:D</f>
        <v>吨</v>
      </c>
      <c r="E1012" s="2">
        <f>'[1]2025年已发货'!E:E</f>
        <v>5</v>
      </c>
      <c r="F1012" s="4">
        <f>'[1]2025年已发货'!F:F</f>
        <v>45724</v>
      </c>
      <c r="G1012" s="2" t="str">
        <f>'[1]2025年已发货'!G:G</f>
        <v>（中核中原-温江北林医养综合体项目）四川省成都市温江区万春大道第三人民医院东</v>
      </c>
      <c r="H1012" s="2" t="str">
        <f>'[1]2025年已发货'!H:H</f>
        <v>蔡杰</v>
      </c>
      <c r="I1012" s="2">
        <f>'[1]2025年已发货'!I:I</f>
        <v>18875129329</v>
      </c>
      <c r="J1012" s="2" vm="1" t="e">
        <f>_xlfn._xlws.FILTER(辅助信息!D:D,辅助信息!G:G=G1012)</f>
        <v>#VALUE!</v>
      </c>
    </row>
    <row r="1013" hidden="1" spans="1:10">
      <c r="A1013" s="2" t="str">
        <f>'[1]2025年已发货'!A:A</f>
        <v>成实</v>
      </c>
      <c r="B1013" s="2" t="str">
        <f>'[1]2025年已发货'!B:B</f>
        <v>盘螺</v>
      </c>
      <c r="C1013" s="2" t="str">
        <f>'[1]2025年已发货'!C:C</f>
        <v>HRB400EΦ10</v>
      </c>
      <c r="D1013" s="2" t="str">
        <f>'[1]2025年已发货'!D:D</f>
        <v>吨</v>
      </c>
      <c r="E1013" s="2">
        <f>'[1]2025年已发货'!E:E</f>
        <v>5</v>
      </c>
      <c r="F1013" s="4">
        <f>'[1]2025年已发货'!F:F</f>
        <v>45724</v>
      </c>
      <c r="G1013" s="2" t="str">
        <f>'[1]2025年已发货'!G:G</f>
        <v>（中核中原-温江北林医养综合体项目）四川省成都市温江区万春大道第三人民医院东</v>
      </c>
      <c r="H1013" s="2" t="str">
        <f>'[1]2025年已发货'!H:H</f>
        <v>蔡杰</v>
      </c>
      <c r="I1013" s="2">
        <f>'[1]2025年已发货'!I:I</f>
        <v>18875129329</v>
      </c>
      <c r="J1013" s="2" vm="1" t="e">
        <f>_xlfn._xlws.FILTER(辅助信息!D:D,辅助信息!G:G=G1013)</f>
        <v>#VALUE!</v>
      </c>
    </row>
    <row r="1014" hidden="1" spans="1:10">
      <c r="A1014" s="2" t="str">
        <f>'[1]2025年已发货'!A:A</f>
        <v>成实</v>
      </c>
      <c r="B1014" s="2" t="str">
        <f>'[1]2025年已发货'!B:B</f>
        <v>螺纹钢</v>
      </c>
      <c r="C1014" s="2" t="str">
        <f>'[1]2025年已发货'!C:C</f>
        <v>HRB500EФ14*9m</v>
      </c>
      <c r="D1014" s="2" t="str">
        <f>'[1]2025年已发货'!D:D</f>
        <v>吨</v>
      </c>
      <c r="E1014" s="2">
        <f>'[1]2025年已发货'!E:E</f>
        <v>10</v>
      </c>
      <c r="F1014" s="4">
        <f>'[1]2025年已发货'!F:F</f>
        <v>45724</v>
      </c>
      <c r="G1014" s="2" t="str">
        <f>'[1]2025年已发货'!G:G</f>
        <v>（中核中原-温江北林医养综合体项目）四川省成都市温江区万春大道第三人民医院东</v>
      </c>
      <c r="H1014" s="2" t="str">
        <f>'[1]2025年已发货'!H:H</f>
        <v>蔡杰</v>
      </c>
      <c r="I1014" s="2">
        <f>'[1]2025年已发货'!I:I</f>
        <v>18875129329</v>
      </c>
      <c r="J1014" s="2" vm="1" t="e">
        <f>_xlfn._xlws.FILTER(辅助信息!D:D,辅助信息!G:G=G1014)</f>
        <v>#VALUE!</v>
      </c>
    </row>
    <row r="1015" hidden="1" spans="1:10">
      <c r="A1015" s="2" t="str">
        <f>'[1]2025年已发货'!A:A</f>
        <v>成实</v>
      </c>
      <c r="B1015" s="2" t="str">
        <f>'[1]2025年已发货'!B:B</f>
        <v>螺纹钢</v>
      </c>
      <c r="C1015" s="2" t="str">
        <f>'[1]2025年已发货'!C:C</f>
        <v>HRB500EФ16*9m</v>
      </c>
      <c r="D1015" s="2" t="str">
        <f>'[1]2025年已发货'!D:D</f>
        <v>吨</v>
      </c>
      <c r="E1015" s="2">
        <f>'[1]2025年已发货'!E:E</f>
        <v>15</v>
      </c>
      <c r="F1015" s="4">
        <f>'[1]2025年已发货'!F:F</f>
        <v>45724</v>
      </c>
      <c r="G1015" s="2" t="str">
        <f>'[1]2025年已发货'!G:G</f>
        <v>（中核中原-温江北林医养综合体项目）四川省成都市温江区万春大道第三人民医院东</v>
      </c>
      <c r="H1015" s="2" t="str">
        <f>'[1]2025年已发货'!H:H</f>
        <v>蔡杰</v>
      </c>
      <c r="I1015" s="2">
        <f>'[1]2025年已发货'!I:I</f>
        <v>18875129329</v>
      </c>
      <c r="J1015" s="2" vm="1" t="e">
        <f>_xlfn._xlws.FILTER(辅助信息!D:D,辅助信息!G:G=G1015)</f>
        <v>#VALUE!</v>
      </c>
    </row>
    <row r="1016" hidden="1" spans="1:10">
      <c r="A1016" s="2" t="str">
        <f>'[1]2025年已发货'!A:A</f>
        <v>成实</v>
      </c>
      <c r="B1016" s="2" t="str">
        <f>'[1]2025年已发货'!B:B</f>
        <v>盘圆 </v>
      </c>
      <c r="C1016" s="2" t="str">
        <f>'[1]2025年已发货'!C:C</f>
        <v>HPB300Ф10</v>
      </c>
      <c r="D1016" s="2" t="str">
        <f>'[1]2025年已发货'!D:D</f>
        <v>吨</v>
      </c>
      <c r="E1016" s="2">
        <f>'[1]2025年已发货'!E:E</f>
        <v>35</v>
      </c>
      <c r="F1016" s="4">
        <f>'[1]2025年已发货'!F:F</f>
        <v>45724</v>
      </c>
      <c r="G1016" s="2" t="str">
        <f>'[1]2025年已发货'!G:G</f>
        <v>（中铁六局呼和公司康新高速TJ4-2标）四川省甘孜藏族自治州康定市新都桥镇东俄罗三村中建八局搅拌站旁</v>
      </c>
      <c r="H1016" s="2" t="str">
        <f>'[1]2025年已发货'!H:H</f>
        <v>许文刚</v>
      </c>
      <c r="I1016" s="2">
        <f>'[1]2025年已发货'!I:I</f>
        <v>15848808186</v>
      </c>
      <c r="J1016" s="2" vm="1" t="e">
        <f>_xlfn._xlws.FILTER(辅助信息!D:D,辅助信息!G:G=G1016)</f>
        <v>#VALUE!</v>
      </c>
    </row>
    <row r="1017" hidden="1" spans="1:10">
      <c r="A1017" s="2" t="str">
        <f>'[1]2025年已发货'!A:A</f>
        <v>成实</v>
      </c>
      <c r="B1017" s="2" t="str">
        <f>'[1]2025年已发货'!B:B</f>
        <v>盘螺</v>
      </c>
      <c r="C1017" s="2" t="str">
        <f>'[1]2025年已发货'!C:C</f>
        <v>HRB400EΦ10</v>
      </c>
      <c r="D1017" s="2" t="str">
        <f>'[1]2025年已发货'!D:D</f>
        <v>吨</v>
      </c>
      <c r="E1017" s="2">
        <f>'[1]2025年已发货'!E:E</f>
        <v>4</v>
      </c>
      <c r="F1017" s="4">
        <f>'[1]2025年已发货'!F:F</f>
        <v>45724</v>
      </c>
      <c r="G1017" s="2" t="str">
        <f>'[1]2025年已发货'!G:G</f>
        <v>（中铁九桥康新高速TJ1-3标）四川省甘孜州康定市折多塘村车管所旁（使用德胜、威钢、成实）</v>
      </c>
      <c r="H1017" s="2" t="str">
        <f>'[1]2025年已发货'!H:H</f>
        <v>王营光</v>
      </c>
      <c r="I1017" s="2">
        <f>'[1]2025年已发货'!I:I</f>
        <v>13479287250</v>
      </c>
      <c r="J1017" s="2" vm="1" t="e">
        <f>_xlfn._xlws.FILTER(辅助信息!D:D,辅助信息!G:G=G1017)</f>
        <v>#VALUE!</v>
      </c>
    </row>
    <row r="1018" hidden="1" spans="1:10">
      <c r="A1018" s="2" t="str">
        <f>'[1]2025年已发货'!A:A</f>
        <v>成实</v>
      </c>
      <c r="B1018" s="2" t="str">
        <f>'[1]2025年已发货'!B:B</f>
        <v>盘螺</v>
      </c>
      <c r="C1018" s="2" t="str">
        <f>'[1]2025年已发货'!C:C</f>
        <v>HRB400EФ14</v>
      </c>
      <c r="D1018" s="2" t="str">
        <f>'[1]2025年已发货'!D:D</f>
        <v>吨</v>
      </c>
      <c r="E1018" s="2">
        <f>'[1]2025年已发货'!E:E</f>
        <v>30</v>
      </c>
      <c r="F1018" s="4">
        <f>'[1]2025年已发货'!F:F</f>
        <v>45724</v>
      </c>
      <c r="G1018" s="2" t="str">
        <f>'[1]2025年已发货'!G:G</f>
        <v>（中铁九桥康新高速TJ1-3标）四川省甘孜州康定市折多塘村车管所旁（使用德胜、威钢、成实）</v>
      </c>
      <c r="H1018" s="2" t="str">
        <f>'[1]2025年已发货'!H:H</f>
        <v>王营光</v>
      </c>
      <c r="I1018" s="2">
        <f>'[1]2025年已发货'!I:I</f>
        <v>13479287250</v>
      </c>
      <c r="J1018" s="2" vm="1" t="e">
        <f>_xlfn._xlws.FILTER(辅助信息!D:D,辅助信息!G:G=G1018)</f>
        <v>#VALUE!</v>
      </c>
    </row>
    <row r="1019" hidden="1" spans="1:10">
      <c r="A1019" s="2" t="str">
        <f>'[1]2025年已发货'!A:A</f>
        <v>陕钢</v>
      </c>
      <c r="B1019" s="2" t="str">
        <f>'[1]2025年已发货'!B:B</f>
        <v>盘螺</v>
      </c>
      <c r="C1019" s="2" t="str">
        <f>'[1]2025年已发货'!C:C</f>
        <v>HRB400E Φ6</v>
      </c>
      <c r="D1019" s="2" t="str">
        <f>'[1]2025年已发货'!D:D</f>
        <v>吨</v>
      </c>
      <c r="E1019" s="2">
        <f>'[1]2025年已发货'!E:E</f>
        <v>10</v>
      </c>
      <c r="F1019" s="4">
        <f>'[1]2025年已发货'!F:F</f>
        <v>45724</v>
      </c>
      <c r="G1019" s="2" t="str">
        <f>'[1]2025年已发货'!G:G</f>
        <v>（华西酒城南）成都市武侯区火车南站西路8号酒城南项目</v>
      </c>
      <c r="H1019" s="2" t="str">
        <f>'[1]2025年已发货'!H:H</f>
        <v>龙耀宇</v>
      </c>
      <c r="I1019" s="2">
        <f>'[1]2025年已发货'!I:I</f>
        <v>18384145895</v>
      </c>
      <c r="J1019" s="2" t="str">
        <f>_xlfn._xlws.FILTER(辅助信息!D:D,辅助信息!G:G=G1019)</f>
        <v>华西酒城南</v>
      </c>
    </row>
    <row r="1020" hidden="1" spans="1:10">
      <c r="A1020" s="2" t="str">
        <f>'[1]2025年已发货'!A:A</f>
        <v>陕钢</v>
      </c>
      <c r="B1020" s="2" t="str">
        <f>'[1]2025年已发货'!B:B</f>
        <v>盘螺</v>
      </c>
      <c r="C1020" s="2" t="str">
        <f>'[1]2025年已发货'!C:C</f>
        <v>HRB400E Φ8</v>
      </c>
      <c r="D1020" s="2" t="str">
        <f>'[1]2025年已发货'!D:D</f>
        <v>吨</v>
      </c>
      <c r="E1020" s="2">
        <f>'[1]2025年已发货'!E:E</f>
        <v>5</v>
      </c>
      <c r="F1020" s="4">
        <f>'[1]2025年已发货'!F:F</f>
        <v>45724</v>
      </c>
      <c r="G1020" s="2" t="str">
        <f>'[1]2025年已发货'!G:G</f>
        <v>（华西酒城南）成都市武侯区火车南站西路8号酒城南项目</v>
      </c>
      <c r="H1020" s="2" t="str">
        <f>'[1]2025年已发货'!H:H</f>
        <v>龙耀宇</v>
      </c>
      <c r="I1020" s="2">
        <f>'[1]2025年已发货'!I:I</f>
        <v>18384145895</v>
      </c>
      <c r="J1020" s="2" t="str">
        <f>_xlfn._xlws.FILTER(辅助信息!D:D,辅助信息!G:G=G1020)</f>
        <v>华西酒城南</v>
      </c>
    </row>
    <row r="1021" hidden="1" spans="1:10">
      <c r="A1021" s="2" t="str">
        <f>'[1]2025年已发货'!A:A</f>
        <v>陕钢</v>
      </c>
      <c r="B1021" s="2" t="str">
        <f>'[1]2025年已发货'!B:B</f>
        <v>盘螺</v>
      </c>
      <c r="C1021" s="2" t="str">
        <f>'[1]2025年已发货'!C:C</f>
        <v>HRB400E Φ10</v>
      </c>
      <c r="D1021" s="2" t="str">
        <f>'[1]2025年已发货'!D:D</f>
        <v>吨</v>
      </c>
      <c r="E1021" s="2">
        <f>'[1]2025年已发货'!E:E</f>
        <v>7.5</v>
      </c>
      <c r="F1021" s="4">
        <f>'[1]2025年已发货'!F:F</f>
        <v>45724</v>
      </c>
      <c r="G1021" s="2" t="str">
        <f>'[1]2025年已发货'!G:G</f>
        <v>（华西酒城南）成都市武侯区火车南站西路8号酒城南项目</v>
      </c>
      <c r="H1021" s="2" t="str">
        <f>'[1]2025年已发货'!H:H</f>
        <v>龙耀宇</v>
      </c>
      <c r="I1021" s="2">
        <f>'[1]2025年已发货'!I:I</f>
        <v>18384145895</v>
      </c>
      <c r="J1021" s="2" t="str">
        <f>_xlfn._xlws.FILTER(辅助信息!D:D,辅助信息!G:G=G1021)</f>
        <v>华西酒城南</v>
      </c>
    </row>
    <row r="1022" hidden="1" spans="1:10">
      <c r="A1022" s="2" t="str">
        <f>'[1]2025年已发货'!A:A</f>
        <v>陕钢</v>
      </c>
      <c r="B1022" s="2" t="str">
        <f>'[1]2025年已发货'!B:B</f>
        <v>盘螺</v>
      </c>
      <c r="C1022" s="2" t="str">
        <f>'[1]2025年已发货'!C:C</f>
        <v>HRB400E Φ12</v>
      </c>
      <c r="D1022" s="2" t="str">
        <f>'[1]2025年已发货'!D:D</f>
        <v>吨</v>
      </c>
      <c r="E1022" s="2">
        <f>'[1]2025年已发货'!E:E</f>
        <v>47</v>
      </c>
      <c r="F1022" s="4">
        <f>'[1]2025年已发货'!F:F</f>
        <v>45724</v>
      </c>
      <c r="G1022" s="2" t="str">
        <f>'[1]2025年已发货'!G:G</f>
        <v>（华西酒城南）成都市武侯区火车南站西路8号酒城南项目</v>
      </c>
      <c r="H1022" s="2" t="str">
        <f>'[1]2025年已发货'!H:H</f>
        <v>龙耀宇</v>
      </c>
      <c r="I1022" s="2">
        <f>'[1]2025年已发货'!I:I</f>
        <v>18384145895</v>
      </c>
      <c r="J1022" s="2" t="str">
        <f>_xlfn._xlws.FILTER(辅助信息!D:D,辅助信息!G:G=G1022)</f>
        <v>华西酒城南</v>
      </c>
    </row>
    <row r="1023" hidden="1" spans="1:10">
      <c r="A1023" s="2" t="str">
        <f>'[1]2025年已发货'!A:A</f>
        <v>陕钢</v>
      </c>
      <c r="B1023" s="2" t="str">
        <f>'[1]2025年已发货'!B:B</f>
        <v>盘螺</v>
      </c>
      <c r="C1023" s="2" t="str">
        <f>'[1]2025年已发货'!C:C</f>
        <v>HRB400E Φ8</v>
      </c>
      <c r="D1023" s="2" t="str">
        <f>'[1]2025年已发货'!D:D</f>
        <v>吨</v>
      </c>
      <c r="E1023" s="2">
        <f>'[1]2025年已发货'!E:E</f>
        <v>15</v>
      </c>
      <c r="F1023" s="4">
        <f>'[1]2025年已发货'!F:F</f>
        <v>45724</v>
      </c>
      <c r="G1023" s="2" t="str">
        <f>'[1]2025年已发货'!G:G</f>
        <v>（中核华兴-峨眉山项目）四川省乐山市峨眉山市双福镇梓橦庙红华五期中核华兴工地</v>
      </c>
      <c r="H1023" s="2" t="str">
        <f>'[1]2025年已发货'!H:H</f>
        <v>李汉军</v>
      </c>
      <c r="I1023" s="2" t="str">
        <f>'[1]2025年已发货'!I:I</f>
        <v>18691249091</v>
      </c>
      <c r="J1023" s="2" vm="1" t="e">
        <f>_xlfn._xlws.FILTER(辅助信息!D:D,辅助信息!G:G=G1023)</f>
        <v>#VALUE!</v>
      </c>
    </row>
    <row r="1024" hidden="1" spans="1:10">
      <c r="A1024" s="2" t="str">
        <f>'[1]2025年已发货'!A:A</f>
        <v>陕钢</v>
      </c>
      <c r="B1024" s="2" t="str">
        <f>'[1]2025年已发货'!B:B</f>
        <v>盘螺</v>
      </c>
      <c r="C1024" s="2" t="str">
        <f>'[1]2025年已发货'!C:C</f>
        <v>HRB400E Φ10</v>
      </c>
      <c r="D1024" s="2" t="str">
        <f>'[1]2025年已发货'!D:D</f>
        <v>吨</v>
      </c>
      <c r="E1024" s="2">
        <f>'[1]2025年已发货'!E:E</f>
        <v>15</v>
      </c>
      <c r="F1024" s="4">
        <f>'[1]2025年已发货'!F:F</f>
        <v>45724</v>
      </c>
      <c r="G1024" s="2" t="str">
        <f>'[1]2025年已发货'!G:G</f>
        <v>（中核华兴-峨眉山项目）四川省乐山市峨眉山市双福镇梓橦庙红华五期中核华兴工地</v>
      </c>
      <c r="H1024" s="2" t="str">
        <f>'[1]2025年已发货'!H:H</f>
        <v>李汉军</v>
      </c>
      <c r="I1024" s="2" t="str">
        <f>'[1]2025年已发货'!I:I</f>
        <v>18691249091</v>
      </c>
      <c r="J1024" s="2" vm="1" t="e">
        <f>_xlfn._xlws.FILTER(辅助信息!D:D,辅助信息!G:G=G1024)</f>
        <v>#VALUE!</v>
      </c>
    </row>
    <row r="1025" hidden="1" spans="1:10">
      <c r="A1025" s="2" t="str">
        <f>'[1]2025年已发货'!A:A</f>
        <v>陕钢</v>
      </c>
      <c r="B1025" s="2" t="str">
        <f>'[1]2025年已发货'!B:B</f>
        <v>高线</v>
      </c>
      <c r="C1025" s="2" t="str">
        <f>'[1]2025年已发货'!C:C</f>
        <v>HPB300 6</v>
      </c>
      <c r="D1025" s="2" t="str">
        <f>'[1]2025年已发货'!D:D</f>
        <v>吨</v>
      </c>
      <c r="E1025" s="2">
        <f>'[1]2025年已发货'!E:E</f>
        <v>6</v>
      </c>
      <c r="F1025" s="4">
        <f>'[1]2025年已发货'!F:F</f>
        <v>45724</v>
      </c>
      <c r="G1025" s="2" t="str">
        <f>'[1]2025年已发货'!G:G</f>
        <v>（中核华兴-峨眉山项目）四川省乐山市峨眉山市双福镇梓橦庙红华五期中核华兴工地</v>
      </c>
      <c r="H1025" s="2" t="str">
        <f>'[1]2025年已发货'!H:H</f>
        <v>李汉军</v>
      </c>
      <c r="I1025" s="2" t="str">
        <f>'[1]2025年已发货'!I:I</f>
        <v>18691249091</v>
      </c>
      <c r="J1025" s="2" vm="1" t="e">
        <f>_xlfn._xlws.FILTER(辅助信息!D:D,辅助信息!G:G=G1025)</f>
        <v>#VALUE!</v>
      </c>
    </row>
    <row r="1026" hidden="1" spans="1:10">
      <c r="A1026" s="2" t="str">
        <f>'[1]2025年已发货'!A:A</f>
        <v>德胜</v>
      </c>
      <c r="B1026" s="2" t="str">
        <f>'[1]2025年已发货'!B:B</f>
        <v>螺纹钢</v>
      </c>
      <c r="C1026" s="2" t="str">
        <f>'[1]2025年已发货'!C:C</f>
        <v>HRB400EФ16*9m</v>
      </c>
      <c r="D1026" s="2" t="str">
        <f>'[1]2025年已发货'!D:D</f>
        <v>吨</v>
      </c>
      <c r="E1026" s="2">
        <f>'[1]2025年已发货'!E:E</f>
        <v>35</v>
      </c>
      <c r="F1026" s="4">
        <f>'[1]2025年已发货'!F:F</f>
        <v>45724</v>
      </c>
      <c r="G1026" s="2" t="str">
        <f>'[1]2025年已发货'!G:G</f>
        <v>（中铁六局呼和公司康新高速TJ4-2标）四川省甘孜藏族自治州康定市新都桥镇东俄罗三村中建八局搅拌站旁</v>
      </c>
      <c r="H1026" s="2" t="str">
        <f>'[1]2025年已发货'!H:H</f>
        <v>许文刚</v>
      </c>
      <c r="I1026" s="2">
        <f>'[1]2025年已发货'!I:I</f>
        <v>15848808186</v>
      </c>
      <c r="J1026" s="2" vm="1" t="e">
        <f>_xlfn._xlws.FILTER(辅助信息!D:D,辅助信息!G:G=G1026)</f>
        <v>#VALUE!</v>
      </c>
    </row>
    <row r="1027" hidden="1" spans="1:10">
      <c r="A1027" s="2" t="str">
        <f>'[1]2025年已发货'!A:A</f>
        <v>德胜</v>
      </c>
      <c r="B1027" s="2" t="str">
        <f>'[1]2025年已发货'!B:B</f>
        <v>螺纹钢</v>
      </c>
      <c r="C1027" s="2" t="str">
        <f>'[1]2025年已发货'!C:C</f>
        <v>HRB400EФ28*9m</v>
      </c>
      <c r="D1027" s="2" t="str">
        <f>'[1]2025年已发货'!D:D</f>
        <v>吨</v>
      </c>
      <c r="E1027" s="2">
        <f>'[1]2025年已发货'!E:E</f>
        <v>35</v>
      </c>
      <c r="F1027" s="4">
        <f>'[1]2025年已发货'!F:F</f>
        <v>45724</v>
      </c>
      <c r="G1027" s="2" t="str">
        <f>'[1]2025年已发货'!G:G</f>
        <v>（中铁六局呼和公司康新高速TJ4-2标）四川省甘孜藏族自治州康定市新都桥镇东俄罗三村中建八局搅拌站旁</v>
      </c>
      <c r="H1027" s="2" t="str">
        <f>'[1]2025年已发货'!H:H</f>
        <v>许文刚</v>
      </c>
      <c r="I1027" s="2">
        <f>'[1]2025年已发货'!I:I</f>
        <v>15848808186</v>
      </c>
      <c r="J1027" s="2" vm="1" t="e">
        <f>_xlfn._xlws.FILTER(辅助信息!D:D,辅助信息!G:G=G1027)</f>
        <v>#VALUE!</v>
      </c>
    </row>
    <row r="1028" hidden="1" spans="1:10">
      <c r="A1028" s="2" t="str">
        <f>'[1]2025年已发货'!A:A</f>
        <v>德胜</v>
      </c>
      <c r="B1028" s="2" t="str">
        <f>'[1]2025年已发货'!B:B</f>
        <v>螺纹钢</v>
      </c>
      <c r="C1028" s="2" t="str">
        <f>'[1]2025年已发货'!C:C</f>
        <v>HRB500EФ28*9m</v>
      </c>
      <c r="D1028" s="2" t="str">
        <f>'[1]2025年已发货'!D:D</f>
        <v>吨</v>
      </c>
      <c r="E1028" s="2">
        <f>'[1]2025年已发货'!E:E</f>
        <v>70</v>
      </c>
      <c r="F1028" s="4">
        <f>'[1]2025年已发货'!F:F</f>
        <v>45724</v>
      </c>
      <c r="G1028" s="2" t="str">
        <f>'[1]2025年已发货'!G:G</f>
        <v>（中铁六局呼和公司康新高速TJ4-2标）四川省甘孜藏族自治州康定市新都桥镇东俄罗三村中建八局搅拌站旁</v>
      </c>
      <c r="H1028" s="2" t="str">
        <f>'[1]2025年已发货'!H:H</f>
        <v>许文刚</v>
      </c>
      <c r="I1028" s="2">
        <f>'[1]2025年已发货'!I:I</f>
        <v>15848808186</v>
      </c>
      <c r="J1028" s="2" vm="1" t="e">
        <f>_xlfn._xlws.FILTER(辅助信息!D:D,辅助信息!G:G=G1028)</f>
        <v>#VALUE!</v>
      </c>
    </row>
    <row r="1029" hidden="1" spans="1:10">
      <c r="A1029" s="2" t="str">
        <f>'[1]2025年已发货'!A:A</f>
        <v>德胜</v>
      </c>
      <c r="B1029" s="2" t="str">
        <f>'[1]2025年已发货'!B:B</f>
        <v>螺纹钢</v>
      </c>
      <c r="C1029" s="2" t="str">
        <f>'[1]2025年已发货'!C:C</f>
        <v>HRB400EФ12*9m</v>
      </c>
      <c r="D1029" s="2" t="str">
        <f>'[1]2025年已发货'!D:D</f>
        <v>吨</v>
      </c>
      <c r="E1029" s="2">
        <f>'[1]2025年已发货'!E:E</f>
        <v>2</v>
      </c>
      <c r="F1029" s="4">
        <f>'[1]2025年已发货'!F:F</f>
        <v>45724</v>
      </c>
      <c r="G1029" s="2" t="str">
        <f>'[1]2025年已发货'!G:G</f>
        <v>（中铁九桥康新高速TJ1-3标）四川省甘孜州康定市折多塘村车管所旁（使用德胜、威钢、成实）</v>
      </c>
      <c r="H1029" s="2" t="str">
        <f>'[1]2025年已发货'!H:H</f>
        <v>王营光</v>
      </c>
      <c r="I1029" s="2">
        <f>'[1]2025年已发货'!I:I</f>
        <v>13479287250</v>
      </c>
      <c r="J1029" s="2" vm="1" t="e">
        <f>_xlfn._xlws.FILTER(辅助信息!D:D,辅助信息!G:G=G1029)</f>
        <v>#VALUE!</v>
      </c>
    </row>
    <row r="1030" hidden="1" spans="1:10">
      <c r="A1030" s="2" t="str">
        <f>'[1]2025年已发货'!A:A</f>
        <v>德胜</v>
      </c>
      <c r="B1030" s="2" t="str">
        <f>'[1]2025年已发货'!B:B</f>
        <v>螺纹钢</v>
      </c>
      <c r="C1030" s="2" t="str">
        <f>'[1]2025年已发货'!C:C</f>
        <v>HRB400EФ16*9m</v>
      </c>
      <c r="D1030" s="2" t="str">
        <f>'[1]2025年已发货'!D:D</f>
        <v>吨</v>
      </c>
      <c r="E1030" s="2">
        <f>'[1]2025年已发货'!E:E</f>
        <v>25</v>
      </c>
      <c r="F1030" s="4">
        <f>'[1]2025年已发货'!F:F</f>
        <v>45724</v>
      </c>
      <c r="G1030" s="2" t="str">
        <f>'[1]2025年已发货'!G:G</f>
        <v>（中铁九桥康新高速TJ1-3标）四川省甘孜州康定市折多塘村车管所旁（使用德胜、威钢、成实）</v>
      </c>
      <c r="H1030" s="2" t="str">
        <f>'[1]2025年已发货'!H:H</f>
        <v>王营光</v>
      </c>
      <c r="I1030" s="2">
        <f>'[1]2025年已发货'!I:I</f>
        <v>13479287250</v>
      </c>
      <c r="J1030" s="2" vm="1" t="e">
        <f>_xlfn._xlws.FILTER(辅助信息!D:D,辅助信息!G:G=G1030)</f>
        <v>#VALUE!</v>
      </c>
    </row>
    <row r="1031" hidden="1" spans="1:10">
      <c r="A1031" s="2" t="str">
        <f>'[1]2025年已发货'!A:A</f>
        <v>德胜</v>
      </c>
      <c r="B1031" s="2" t="str">
        <f>'[1]2025年已发货'!B:B</f>
        <v>螺纹钢</v>
      </c>
      <c r="C1031" s="2" t="str">
        <f>'[1]2025年已发货'!C:C</f>
        <v>HRB400EФ25*9m</v>
      </c>
      <c r="D1031" s="2" t="str">
        <f>'[1]2025年已发货'!D:D</f>
        <v>吨</v>
      </c>
      <c r="E1031" s="2">
        <f>'[1]2025年已发货'!E:E</f>
        <v>17</v>
      </c>
      <c r="F1031" s="4">
        <f>'[1]2025年已发货'!F:F</f>
        <v>45724</v>
      </c>
      <c r="G1031" s="2" t="str">
        <f>'[1]2025年已发货'!G:G</f>
        <v>（中铁九桥康新高速TJ1-3标）四川省甘孜州康定市折多塘村车管所旁（使用德胜、威钢、成实）</v>
      </c>
      <c r="H1031" s="2" t="str">
        <f>'[1]2025年已发货'!H:H</f>
        <v>王营光</v>
      </c>
      <c r="I1031" s="2">
        <f>'[1]2025年已发货'!I:I</f>
        <v>13479287250</v>
      </c>
      <c r="J1031" s="2" vm="1" t="e">
        <f>_xlfn._xlws.FILTER(辅助信息!D:D,辅助信息!G:G=G1031)</f>
        <v>#VALUE!</v>
      </c>
    </row>
    <row r="1032" hidden="1" spans="1:10">
      <c r="A1032" s="2" t="str">
        <f>'[1]2025年已发货'!A:A</f>
        <v>德胜</v>
      </c>
      <c r="B1032" s="2" t="str">
        <f>'[1]2025年已发货'!B:B</f>
        <v>螺纹钢</v>
      </c>
      <c r="C1032" s="2" t="str">
        <f>'[1]2025年已发货'!C:C</f>
        <v>HRB400EФ28*9m</v>
      </c>
      <c r="D1032" s="2" t="str">
        <f>'[1]2025年已发货'!D:D</f>
        <v>吨</v>
      </c>
      <c r="E1032" s="2">
        <f>'[1]2025年已发货'!E:E</f>
        <v>8</v>
      </c>
      <c r="F1032" s="4">
        <f>'[1]2025年已发货'!F:F</f>
        <v>45724</v>
      </c>
      <c r="G1032" s="2" t="str">
        <f>'[1]2025年已发货'!G:G</f>
        <v>（中铁九桥康新高速TJ1-3标）四川省甘孜州康定市折多塘村车管所旁（使用德胜、威钢、成实）</v>
      </c>
      <c r="H1032" s="2" t="str">
        <f>'[1]2025年已发货'!H:H</f>
        <v>王营光</v>
      </c>
      <c r="I1032" s="2">
        <f>'[1]2025年已发货'!I:I</f>
        <v>13479287250</v>
      </c>
      <c r="J1032" s="2" vm="1" t="e">
        <f>_xlfn._xlws.FILTER(辅助信息!D:D,辅助信息!G:G=G1032)</f>
        <v>#VALUE!</v>
      </c>
    </row>
    <row r="1033" hidden="1" spans="1:10">
      <c r="A1033" s="2" t="str">
        <f>'[1]2025年已发货'!A:A</f>
        <v>德胜</v>
      </c>
      <c r="B1033" s="2" t="str">
        <f>'[1]2025年已发货'!B:B</f>
        <v>螺纹钢</v>
      </c>
      <c r="C1033" s="2" t="str">
        <f>'[1]2025年已发货'!C:C</f>
        <v>HRB400EФ32*9m</v>
      </c>
      <c r="D1033" s="2" t="str">
        <f>'[1]2025年已发货'!D:D</f>
        <v>吨</v>
      </c>
      <c r="E1033" s="2">
        <f>'[1]2025年已发货'!E:E</f>
        <v>90</v>
      </c>
      <c r="F1033" s="4">
        <f>'[1]2025年已发货'!F:F</f>
        <v>45724</v>
      </c>
      <c r="G1033" s="2" t="str">
        <f>'[1]2025年已发货'!G:G</f>
        <v>（中铁九桥康新高速TJ1-3标）四川省甘孜州康定市折多塘村车管所旁（使用德胜、威钢、成实）</v>
      </c>
      <c r="H1033" s="2" t="str">
        <f>'[1]2025年已发货'!H:H</f>
        <v>王营光</v>
      </c>
      <c r="I1033" s="2">
        <f>'[1]2025年已发货'!I:I</f>
        <v>13479287250</v>
      </c>
      <c r="J1033" s="2" vm="1" t="e">
        <f>_xlfn._xlws.FILTER(辅助信息!D:D,辅助信息!G:G=G1033)</f>
        <v>#VALUE!</v>
      </c>
    </row>
    <row r="1034" hidden="1" spans="1:10">
      <c r="A1034" s="2" t="str">
        <f>'[1]2025年已发货'!A:A</f>
        <v>达钢</v>
      </c>
      <c r="B1034" s="2" t="str">
        <f>'[1]2025年已发货'!B:B</f>
        <v>盘圆</v>
      </c>
      <c r="C1034" s="2" t="str">
        <f>'[1]2025年已发货'!C:C</f>
        <v>HPB300 Φ10</v>
      </c>
      <c r="D1034" s="2" t="str">
        <f>'[1]2025年已发货'!D:D</f>
        <v>吨</v>
      </c>
      <c r="E1034" s="2">
        <f>'[1]2025年已发货'!E:E</f>
        <v>2</v>
      </c>
      <c r="F1034" s="4">
        <f>'[1]2025年已发货'!F:F</f>
        <v>45725</v>
      </c>
      <c r="G1034" s="2" t="str">
        <f>'[1]2025年已发货'!G:G</f>
        <v>四川省南充市营山县咸安大道成都元泽环境技术有限公司营山分公司（中核华兴市政道路项目部）</v>
      </c>
      <c r="H1034" s="2" t="str">
        <f>'[1]2025年已发货'!H:H</f>
        <v>黎家敏</v>
      </c>
      <c r="I1034" s="2" t="str">
        <f>'[1]2025年已发货'!I:I</f>
        <v>15082798787</v>
      </c>
      <c r="J1034" s="2" vm="1" t="e">
        <f>_xlfn._xlws.FILTER(辅助信息!D:D,辅助信息!G:G=G1034)</f>
        <v>#VALUE!</v>
      </c>
    </row>
    <row r="1035" hidden="1" spans="1:10">
      <c r="A1035" s="2" t="str">
        <f>'[1]2025年已发货'!A:A</f>
        <v>达钢</v>
      </c>
      <c r="B1035" s="2" t="str">
        <f>'[1]2025年已发货'!B:B</f>
        <v>螺纹钢</v>
      </c>
      <c r="C1035" s="2" t="str">
        <f>'[1]2025年已发货'!C:C</f>
        <v>HRB400E Φ16 9m</v>
      </c>
      <c r="D1035" s="2" t="str">
        <f>'[1]2025年已发货'!D:D</f>
        <v>吨</v>
      </c>
      <c r="E1035" s="2">
        <f>'[1]2025年已发货'!E:E</f>
        <v>3</v>
      </c>
      <c r="F1035" s="4">
        <f>'[1]2025年已发货'!F:F</f>
        <v>45725</v>
      </c>
      <c r="G1035" s="2" t="str">
        <f>'[1]2025年已发货'!G:G</f>
        <v>四川省南充市营山县咸安大道成都元泽环境技术有限公司营山分公司（中核华兴市政道路项目部）</v>
      </c>
      <c r="H1035" s="2" t="str">
        <f>'[1]2025年已发货'!H:H</f>
        <v>黎家敏</v>
      </c>
      <c r="I1035" s="2" t="str">
        <f>'[1]2025年已发货'!I:I</f>
        <v>15082798787</v>
      </c>
      <c r="J1035" s="2" vm="1" t="e">
        <f>_xlfn._xlws.FILTER(辅助信息!D:D,辅助信息!G:G=G1035)</f>
        <v>#VALUE!</v>
      </c>
    </row>
    <row r="1036" hidden="1" spans="1:10">
      <c r="A1036" s="2" t="str">
        <f>'[1]2025年已发货'!A:A</f>
        <v>达钢</v>
      </c>
      <c r="B1036" s="2" t="str">
        <f>'[1]2025年已发货'!B:B</f>
        <v>螺纹钢</v>
      </c>
      <c r="C1036" s="2" t="str">
        <f>'[1]2025年已发货'!C:C</f>
        <v>HRB400E Φ20 9m</v>
      </c>
      <c r="D1036" s="2" t="str">
        <f>'[1]2025年已发货'!D:D</f>
        <v>吨</v>
      </c>
      <c r="E1036" s="2">
        <f>'[1]2025年已发货'!E:E</f>
        <v>20</v>
      </c>
      <c r="F1036" s="4">
        <f>'[1]2025年已发货'!F:F</f>
        <v>45725</v>
      </c>
      <c r="G1036" s="2" t="str">
        <f>'[1]2025年已发货'!G:G</f>
        <v>四川省南充市营山县咸安大道成都元泽环境技术有限公司营山分公司（中核华兴市政道路项目部）</v>
      </c>
      <c r="H1036" s="2" t="str">
        <f>'[1]2025年已发货'!H:H</f>
        <v>黎家敏</v>
      </c>
      <c r="I1036" s="2" t="str">
        <f>'[1]2025年已发货'!I:I</f>
        <v>15082798787</v>
      </c>
      <c r="J1036" s="2" vm="1" t="e">
        <f>_xlfn._xlws.FILTER(辅助信息!D:D,辅助信息!G:G=G1036)</f>
        <v>#VALUE!</v>
      </c>
    </row>
    <row r="1037" hidden="1" spans="1:10">
      <c r="A1037" s="2" t="str">
        <f>'[1]2025年已发货'!A:A</f>
        <v>达钢</v>
      </c>
      <c r="B1037" s="2" t="str">
        <f>'[1]2025年已发货'!B:B</f>
        <v>螺纹钢</v>
      </c>
      <c r="C1037" s="2" t="str">
        <f>'[1]2025年已发货'!C:C</f>
        <v>HRB400E Φ28 9m</v>
      </c>
      <c r="D1037" s="2" t="str">
        <f>'[1]2025年已发货'!D:D</f>
        <v>吨</v>
      </c>
      <c r="E1037" s="2">
        <f>'[1]2025年已发货'!E:E</f>
        <v>9</v>
      </c>
      <c r="F1037" s="4">
        <f>'[1]2025年已发货'!F:F</f>
        <v>45725</v>
      </c>
      <c r="G1037" s="2" t="str">
        <f>'[1]2025年已发货'!G:G</f>
        <v>四川省南充市营山县咸安大道成都元泽环境技术有限公司营山分公司（中核华兴市政道路项目部）</v>
      </c>
      <c r="H1037" s="2" t="str">
        <f>'[1]2025年已发货'!H:H</f>
        <v>黎家敏</v>
      </c>
      <c r="I1037" s="2" t="str">
        <f>'[1]2025年已发货'!I:I</f>
        <v>15082798787</v>
      </c>
      <c r="J1037" s="2" vm="1" t="e">
        <f>_xlfn._xlws.FILTER(辅助信息!D:D,辅助信息!G:G=G1037)</f>
        <v>#VALUE!</v>
      </c>
    </row>
    <row r="1038" hidden="1" spans="1:10">
      <c r="A1038" s="2" t="str">
        <f>'[1]2025年已发货'!A:A</f>
        <v>达钢</v>
      </c>
      <c r="B1038" s="2" t="str">
        <f>'[1]2025年已发货'!B:B</f>
        <v>螺纹钢</v>
      </c>
      <c r="C1038" s="2" t="str">
        <f>'[1]2025年已发货'!C:C</f>
        <v>HRB400E Φ20 9m</v>
      </c>
      <c r="D1038" s="2" t="str">
        <f>'[1]2025年已发货'!D:D</f>
        <v>吨</v>
      </c>
      <c r="E1038" s="2">
        <f>'[1]2025年已发货'!E:E</f>
        <v>35</v>
      </c>
      <c r="F1038" s="4">
        <f>'[1]2025年已发货'!F:F</f>
        <v>45725</v>
      </c>
      <c r="G1038" s="2" t="str">
        <f>'[1]2025年已发货'!G:G</f>
        <v>（五冶达州国道542项目-二工区黄家湾隧道工段）四川省达州市达川区赵固镇黄家坡</v>
      </c>
      <c r="H1038" s="2" t="str">
        <f>'[1]2025年已发货'!H:H</f>
        <v>罗永方</v>
      </c>
      <c r="I1038" s="2">
        <f>'[1]2025年已发货'!I:I</f>
        <v>13551450899</v>
      </c>
      <c r="J1038" s="2" t="str">
        <f>_xlfn._xlws.FILTER(辅助信息!D:D,辅助信息!G:G=G1038)</f>
        <v>五冶达州国道542项目</v>
      </c>
    </row>
    <row r="1039" hidden="1" spans="1:10">
      <c r="A1039" s="2" t="str">
        <f>'[1]2025年已发货'!A:A</f>
        <v>陕钢</v>
      </c>
      <c r="B1039" s="2" t="str">
        <f>'[1]2025年已发货'!B:B</f>
        <v>盘圆</v>
      </c>
      <c r="C1039" s="2" t="str">
        <f>'[1]2025年已发货'!C:C</f>
        <v>HPB300Ф10</v>
      </c>
      <c r="D1039" s="2" t="str">
        <f>'[1]2025年已发货'!D:D</f>
        <v>吨</v>
      </c>
      <c r="E1039" s="2">
        <f>'[1]2025年已发货'!E:E</f>
        <v>32</v>
      </c>
      <c r="F1039" s="4">
        <f>'[1]2025年已发货'!F:F</f>
        <v>45725</v>
      </c>
      <c r="G1039" s="2" t="str">
        <f>'[1]2025年已发货'!G:G</f>
        <v>（成铁西物-德阳西外街项目）四川省德阳市旌阳区黄山路一段（司机拍摄签收小票时需设置时间及地点水印）</v>
      </c>
      <c r="H1039" s="2" t="str">
        <f>'[1]2025年已发货'!H:H</f>
        <v>黄永福</v>
      </c>
      <c r="I1039" s="2" t="str">
        <f>'[1]2025年已发货'!I:I</f>
        <v>15982823571</v>
      </c>
      <c r="J1039" s="2" vm="1" t="e">
        <f>_xlfn._xlws.FILTER(辅助信息!D:D,辅助信息!G:G=G1039)</f>
        <v>#VALUE!</v>
      </c>
    </row>
    <row r="1040" hidden="1" spans="1:10">
      <c r="A1040" s="2" t="str">
        <f>'[1]2025年已发货'!A:A</f>
        <v>陕钢</v>
      </c>
      <c r="B1040" s="2" t="str">
        <f>'[1]2025年已发货'!B:B</f>
        <v>盘螺</v>
      </c>
      <c r="C1040" s="2" t="str">
        <f>'[1]2025年已发货'!C:C</f>
        <v>HRB400EФ12</v>
      </c>
      <c r="D1040" s="2" t="str">
        <f>'[1]2025年已发货'!D:D</f>
        <v>吨</v>
      </c>
      <c r="E1040" s="2">
        <f>'[1]2025年已发货'!E:E</f>
        <v>2</v>
      </c>
      <c r="F1040" s="4">
        <f>'[1]2025年已发货'!F:F</f>
        <v>45725</v>
      </c>
      <c r="G1040" s="2" t="str">
        <f>'[1]2025年已发货'!G:G</f>
        <v>（成铁西物-德阳西外街项目）四川省德阳市旌阳区黄山路一段（司机拍摄签收小票时需设置时间及地点水印）</v>
      </c>
      <c r="H1040" s="2" t="str">
        <f>'[1]2025年已发货'!H:H</f>
        <v>黄永福</v>
      </c>
      <c r="I1040" s="2" t="str">
        <f>'[1]2025年已发货'!I:I</f>
        <v>15982823571</v>
      </c>
      <c r="J1040" s="2" vm="1" t="e">
        <f>_xlfn._xlws.FILTER(辅助信息!D:D,辅助信息!G:G=G1040)</f>
        <v>#VALUE!</v>
      </c>
    </row>
    <row r="1041" hidden="1" spans="1:10">
      <c r="A1041" s="2" t="str">
        <f>'[1]2025年已发货'!A:A</f>
        <v>德胜</v>
      </c>
      <c r="B1041" s="2" t="str">
        <f>'[1]2025年已发货'!B:B</f>
        <v>螺纹钢</v>
      </c>
      <c r="C1041" s="2" t="str">
        <f>'[1]2025年已发货'!C:C</f>
        <v>HRB400EФ16*9m</v>
      </c>
      <c r="D1041" s="2" t="str">
        <f>'[1]2025年已发货'!D:D</f>
        <v>吨</v>
      </c>
      <c r="E1041" s="2">
        <f>'[1]2025年已发货'!E:E</f>
        <v>35</v>
      </c>
      <c r="F1041" s="4">
        <f>'[1]2025年已发货'!F:F</f>
        <v>45725</v>
      </c>
      <c r="G1041" s="2" t="str">
        <f>'[1]2025年已发货'!G:G</f>
        <v>（成铁西物-德阳西外街项目）四川省德阳市旌阳区黄山路一段（司机拍摄签收小票时需设置时间及地点水印）</v>
      </c>
      <c r="H1041" s="2" t="str">
        <f>'[1]2025年已发货'!H:H</f>
        <v>黄永福</v>
      </c>
      <c r="I1041" s="2" t="str">
        <f>'[1]2025年已发货'!I:I</f>
        <v>15982823571</v>
      </c>
      <c r="J1041" s="2" vm="1" t="e">
        <f>_xlfn._xlws.FILTER(辅助信息!D:D,辅助信息!G:G=G1041)</f>
        <v>#VALUE!</v>
      </c>
    </row>
    <row r="1042" hidden="1" spans="1:10">
      <c r="A1042" s="2" t="str">
        <f>'[1]2025年已发货'!A:A</f>
        <v>德胜</v>
      </c>
      <c r="B1042" s="2" t="str">
        <f>'[1]2025年已发货'!B:B</f>
        <v>螺纹钢</v>
      </c>
      <c r="C1042" s="2" t="str">
        <f>'[1]2025年已发货'!C:C</f>
        <v>HRB400EФ28*9m</v>
      </c>
      <c r="D1042" s="2" t="str">
        <f>'[1]2025年已发货'!D:D</f>
        <v>吨</v>
      </c>
      <c r="E1042" s="2">
        <f>'[1]2025年已发货'!E:E</f>
        <v>70</v>
      </c>
      <c r="F1042" s="4">
        <f>'[1]2025年已发货'!F:F</f>
        <v>45725</v>
      </c>
      <c r="G1042" s="2" t="str">
        <f>'[1]2025年已发货'!G:G</f>
        <v>（成铁西物-德阳西外街项目）四川省德阳市旌阳区黄山路一段（司机拍摄签收小票时需设置时间及地点水印）</v>
      </c>
      <c r="H1042" s="2" t="str">
        <f>'[1]2025年已发货'!H:H</f>
        <v>黄永福</v>
      </c>
      <c r="I1042" s="2" t="str">
        <f>'[1]2025年已发货'!I:I</f>
        <v>15982823571</v>
      </c>
      <c r="J1042" s="2" vm="1" t="e">
        <f>_xlfn._xlws.FILTER(辅助信息!D:D,辅助信息!G:G=G1042)</f>
        <v>#VALUE!</v>
      </c>
    </row>
    <row r="1043" hidden="1" spans="1:10">
      <c r="A1043" s="2" t="str">
        <f>'[1]2025年已发货'!A:A</f>
        <v>德胜</v>
      </c>
      <c r="B1043" s="2" t="str">
        <f>'[1]2025年已发货'!B:B</f>
        <v>螺纹钢</v>
      </c>
      <c r="C1043" s="2" t="str">
        <f>'[1]2025年已发货'!C:C</f>
        <v>HRB400EФ32*9m</v>
      </c>
      <c r="D1043" s="2" t="str">
        <f>'[1]2025年已发货'!D:D</f>
        <v>吨</v>
      </c>
      <c r="E1043" s="2">
        <f>'[1]2025年已发货'!E:E</f>
        <v>35</v>
      </c>
      <c r="F1043" s="4">
        <f>'[1]2025年已发货'!F:F</f>
        <v>45725</v>
      </c>
      <c r="G1043" s="2" t="str">
        <f>'[1]2025年已发货'!G:G</f>
        <v>（成铁西物-德阳西外街项目）四川省德阳市旌阳区黄山路一段（司机拍摄签收小票时需设置时间及地点水印）</v>
      </c>
      <c r="H1043" s="2" t="str">
        <f>'[1]2025年已发货'!H:H</f>
        <v>黄永福</v>
      </c>
      <c r="I1043" s="2" t="str">
        <f>'[1]2025年已发货'!I:I</f>
        <v>15982823571</v>
      </c>
      <c r="J1043" s="2" vm="1" t="e">
        <f>_xlfn._xlws.FILTER(辅助信息!D:D,辅助信息!G:G=G1043)</f>
        <v>#VALUE!</v>
      </c>
    </row>
    <row r="1044" hidden="1" spans="1:10">
      <c r="A1044" s="2" t="str">
        <f>'[1]2025年已发货'!A:A</f>
        <v>德胜</v>
      </c>
      <c r="B1044" s="2" t="str">
        <f>'[1]2025年已发货'!B:B</f>
        <v>螺纹钢</v>
      </c>
      <c r="C1044" s="2" t="str">
        <f>'[1]2025年已发货'!C:C</f>
        <v>HRB400EФ25*9m</v>
      </c>
      <c r="D1044" s="2" t="str">
        <f>'[1]2025年已发货'!D:D</f>
        <v>吨</v>
      </c>
      <c r="E1044" s="2">
        <f>'[1]2025年已发货'!E:E</f>
        <v>35</v>
      </c>
      <c r="F1044" s="4">
        <f>'[1]2025年已发货'!F:F</f>
        <v>45725</v>
      </c>
      <c r="G1044" s="2" t="str">
        <f>'[1]2025年已发货'!G:G</f>
        <v>（五冶钢构宜宾高县月江镇建设项目）  四川省宜宾市高县月江镇刚记超市斜对面(还阳组团沪碳二期项目)</v>
      </c>
      <c r="H1044" s="2" t="str">
        <f>'[1]2025年已发货'!H:H</f>
        <v>张朝亮</v>
      </c>
      <c r="I1044" s="2">
        <f>'[1]2025年已发货'!I:I</f>
        <v>15228205853</v>
      </c>
      <c r="J1044" s="2" t="str">
        <f>_xlfn._xlws.FILTER(辅助信息!D:D,辅助信息!G:G=G1044)</f>
        <v>五冶钢构-宜宾市南溪区高县月江镇建设项目</v>
      </c>
    </row>
    <row r="1045" hidden="1" spans="1:10">
      <c r="A1045" s="2" t="str">
        <f>'[1]2025年已发货'!A:A</f>
        <v>八局</v>
      </c>
      <c r="B1045" s="2" t="str">
        <f>'[1]2025年已发货'!B:B</f>
        <v>高线</v>
      </c>
      <c r="C1045" s="2" t="str">
        <f>'[1]2025年已发货'!C:C</f>
        <v>HPB300Φ10</v>
      </c>
      <c r="D1045" s="2" t="str">
        <f>'[1]2025年已发货'!D:D</f>
        <v>吨</v>
      </c>
      <c r="E1045" s="2">
        <f>'[1]2025年已发货'!E:E</f>
        <v>70</v>
      </c>
      <c r="F1045" s="4">
        <f>'[1]2025年已发货'!F:F</f>
        <v>45726</v>
      </c>
      <c r="G1045" s="2" t="str">
        <f>'[1]2025年已发货'!G:G</f>
        <v>（中铁三局-铜资高速1标）四川省资阳市安岳县石羊镇猫坝村2#钢筋场</v>
      </c>
      <c r="H1045" s="2" t="str">
        <f>'[1]2025年已发货'!H:H</f>
        <v>王雪</v>
      </c>
      <c r="I1045" s="2">
        <f>'[1]2025年已发货'!I:I</f>
        <v>18729676589</v>
      </c>
      <c r="J1045" s="2" vm="1" t="e">
        <f>_xlfn._xlws.FILTER(辅助信息!D:D,辅助信息!G:G=G1045)</f>
        <v>#VALUE!</v>
      </c>
    </row>
    <row r="1046" hidden="1" spans="1:10">
      <c r="A1046" s="2" t="str">
        <f>'[1]2025年已发货'!A:A</f>
        <v>八局</v>
      </c>
      <c r="B1046" s="2" t="str">
        <f>'[1]2025年已发货'!B:B</f>
        <v>高线</v>
      </c>
      <c r="C1046" s="2" t="str">
        <f>'[1]2025年已发货'!C:C</f>
        <v>HPB300Φ8</v>
      </c>
      <c r="D1046" s="2" t="str">
        <f>'[1]2025年已发货'!D:D</f>
        <v>吨</v>
      </c>
      <c r="E1046" s="2">
        <f>'[1]2025年已发货'!E:E</f>
        <v>25</v>
      </c>
      <c r="F1046" s="4">
        <f>'[1]2025年已发货'!F:F</f>
        <v>45726</v>
      </c>
      <c r="G1046" s="2" t="str">
        <f>'[1]2025年已发货'!G:G</f>
        <v>（中铁三局-铜资高速1标）四川省资阳市安岳县石羊镇猫坝村2#钢筋场</v>
      </c>
      <c r="H1046" s="2" t="str">
        <f>'[1]2025年已发货'!H:H</f>
        <v>王雪</v>
      </c>
      <c r="I1046" s="2">
        <f>'[1]2025年已发货'!I:I</f>
        <v>18729676589</v>
      </c>
      <c r="J1046" s="2" vm="1" t="e">
        <f>_xlfn._xlws.FILTER(辅助信息!D:D,辅助信息!G:G=G1046)</f>
        <v>#VALUE!</v>
      </c>
    </row>
    <row r="1047" hidden="1" spans="1:10">
      <c r="A1047" s="2" t="str">
        <f>'[1]2025年已发货'!A:A</f>
        <v>八局</v>
      </c>
      <c r="B1047" s="2" t="str">
        <f>'[1]2025年已发货'!B:B</f>
        <v>高线</v>
      </c>
      <c r="C1047" s="2" t="str">
        <f>'[1]2025年已发货'!C:C</f>
        <v>HPB300Φ10</v>
      </c>
      <c r="D1047" s="2" t="str">
        <f>'[1]2025年已发货'!D:D</f>
        <v>吨</v>
      </c>
      <c r="E1047" s="2">
        <f>'[1]2025年已发货'!E:E</f>
        <v>10</v>
      </c>
      <c r="F1047" s="4">
        <f>'[1]2025年已发货'!F:F</f>
        <v>45726</v>
      </c>
      <c r="G1047" s="2" t="str">
        <f>'[1]2025年已发货'!G:G</f>
        <v>（中铁三局-铜资高速1标）四川省资阳市安岳县石羊镇猫坝村2#钢筋场</v>
      </c>
      <c r="H1047" s="2" t="str">
        <f>'[1]2025年已发货'!H:H</f>
        <v>王雪</v>
      </c>
      <c r="I1047" s="2">
        <f>'[1]2025年已发货'!I:I</f>
        <v>18729676589</v>
      </c>
      <c r="J1047" s="2" vm="1" t="e">
        <f>_xlfn._xlws.FILTER(辅助信息!D:D,辅助信息!G:G=G1047)</f>
        <v>#VALUE!</v>
      </c>
    </row>
    <row r="1048" hidden="1" spans="1:10">
      <c r="A1048" s="2" t="str">
        <f>'[1]2025年已发货'!A:A</f>
        <v>八局</v>
      </c>
      <c r="B1048" s="2" t="str">
        <f>'[1]2025年已发货'!B:B</f>
        <v>高线</v>
      </c>
      <c r="C1048" s="2" t="str">
        <f>'[1]2025年已发货'!C:C</f>
        <v>HPB300Φ8</v>
      </c>
      <c r="D1048" s="2" t="str">
        <f>'[1]2025年已发货'!D:D</f>
        <v>吨</v>
      </c>
      <c r="E1048" s="2">
        <f>'[1]2025年已发货'!E:E</f>
        <v>35</v>
      </c>
      <c r="F1048" s="4">
        <f>'[1]2025年已发货'!F:F</f>
        <v>45726</v>
      </c>
      <c r="G1048" s="2" t="str">
        <f>'[1]2025年已发货'!G:G</f>
        <v>（中铁二局-成渝扩容4标）四川省成都市简阳市杨家镇桐子湾村二局钢筋场</v>
      </c>
      <c r="H1048" s="2" t="str">
        <f>'[1]2025年已发货'!H:H</f>
        <v>陈钢</v>
      </c>
      <c r="I1048" s="2">
        <f>'[1]2025年已发货'!I:I</f>
        <v>13018165813</v>
      </c>
      <c r="J1048" s="2" vm="1" t="e">
        <f>_xlfn._xlws.FILTER(辅助信息!D:D,辅助信息!G:G=G1048)</f>
        <v>#VALUE!</v>
      </c>
    </row>
    <row r="1049" hidden="1" spans="1:10">
      <c r="A1049" s="2" t="str">
        <f>'[1]2025年已发货'!A:A</f>
        <v>八局</v>
      </c>
      <c r="B1049" s="2" t="str">
        <f>'[1]2025年已发货'!B:B</f>
        <v>螺纹钢</v>
      </c>
      <c r="C1049" s="2" t="str">
        <f>'[1]2025年已发货'!C:C</f>
        <v>HRB400E Φ25 12m</v>
      </c>
      <c r="D1049" s="2" t="str">
        <f>'[1]2025年已发货'!D:D</f>
        <v>吨</v>
      </c>
      <c r="E1049" s="2">
        <f>'[1]2025年已发货'!E:E</f>
        <v>35</v>
      </c>
      <c r="F1049" s="4">
        <f>'[1]2025年已发货'!F:F</f>
        <v>45726</v>
      </c>
      <c r="G1049" s="2" t="str">
        <f>'[1]2025年已发货'!G:G</f>
        <v>（中铁五局-成渝扩容3标）四川省资阳市雁江区伍隍镇铺子村雁江区X138</v>
      </c>
      <c r="H1049" s="2" t="str">
        <f>'[1]2025年已发货'!H:H</f>
        <v>王健</v>
      </c>
      <c r="I1049" s="2">
        <f>'[1]2025年已发货'!I:I</f>
        <v>17726168395</v>
      </c>
      <c r="J1049" s="2" vm="1" t="e">
        <f>_xlfn._xlws.FILTER(辅助信息!D:D,辅助信息!G:G=G1049)</f>
        <v>#VALUE!</v>
      </c>
    </row>
    <row r="1050" hidden="1" spans="1:10">
      <c r="A1050" s="2" t="str">
        <f>'[1]2025年已发货'!A:A</f>
        <v>德胜</v>
      </c>
      <c r="B1050" s="2" t="str">
        <f>'[1]2025年已发货'!B:B</f>
        <v>螺纹钢</v>
      </c>
      <c r="C1050" s="2" t="str">
        <f>'[1]2025年已发货'!C:C</f>
        <v>HRB400EФ25*9m</v>
      </c>
      <c r="D1050" s="2" t="str">
        <f>'[1]2025年已发货'!D:D</f>
        <v>吨</v>
      </c>
      <c r="E1050" s="2">
        <f>'[1]2025年已发货'!E:E</f>
        <v>30</v>
      </c>
      <c r="F1050" s="4">
        <f>'[1]2025年已发货'!F:F</f>
        <v>45726</v>
      </c>
      <c r="G1050" s="2" t="str">
        <f>'[1]2025年已发货'!G:G</f>
        <v>（成铁西物-德阳西外街项目）四川省德阳市旌阳区黄山路一段（司机拍摄签收小票时需设置时间及地点水印）</v>
      </c>
      <c r="H1050" s="2" t="str">
        <f>'[1]2025年已发货'!H:H</f>
        <v>黄永福</v>
      </c>
      <c r="I1050" s="2" t="str">
        <f>'[1]2025年已发货'!I:I</f>
        <v>15982823571</v>
      </c>
      <c r="J1050" s="2" vm="1" t="e">
        <f>_xlfn._xlws.FILTER(辅助信息!D:D,辅助信息!G:G=G1050)</f>
        <v>#VALUE!</v>
      </c>
    </row>
    <row r="1051" hidden="1" spans="1:10">
      <c r="A1051" s="2" t="str">
        <f>'[1]2025年已发货'!A:A</f>
        <v>德胜</v>
      </c>
      <c r="B1051" s="2" t="str">
        <f>'[1]2025年已发货'!B:B</f>
        <v>螺纹钢</v>
      </c>
      <c r="C1051" s="2" t="str">
        <f>'[1]2025年已发货'!C:C</f>
        <v>HRB400EФ32*9m</v>
      </c>
      <c r="D1051" s="2" t="str">
        <f>'[1]2025年已发货'!D:D</f>
        <v>吨</v>
      </c>
      <c r="E1051" s="2">
        <f>'[1]2025年已发货'!E:E</f>
        <v>40</v>
      </c>
      <c r="F1051" s="4">
        <f>'[1]2025年已发货'!F:F</f>
        <v>45726</v>
      </c>
      <c r="G1051" s="2" t="str">
        <f>'[1]2025年已发货'!G:G</f>
        <v>（成铁西物-德阳西外街项目）四川省德阳市旌阳区黄山路一段（司机拍摄签收小票时需设置时间及地点水印）</v>
      </c>
      <c r="H1051" s="2" t="str">
        <f>'[1]2025年已发货'!H:H</f>
        <v>黄永福</v>
      </c>
      <c r="I1051" s="2" t="str">
        <f>'[1]2025年已发货'!I:I</f>
        <v>15982823571</v>
      </c>
      <c r="J1051" s="2" vm="1" t="e">
        <f>_xlfn._xlws.FILTER(辅助信息!D:D,辅助信息!G:G=G1051)</f>
        <v>#VALUE!</v>
      </c>
    </row>
    <row r="1052" hidden="1" spans="1:10">
      <c r="A1052" s="2" t="str">
        <f>'[1]2025年已发货'!A:A</f>
        <v>陕钢</v>
      </c>
      <c r="B1052" s="2" t="str">
        <f>'[1]2025年已发货'!B:B</f>
        <v>盘圆</v>
      </c>
      <c r="C1052" s="2" t="str">
        <f>'[1]2025年已发货'!C:C</f>
        <v>HPB300 Φ12</v>
      </c>
      <c r="D1052" s="2" t="str">
        <f>'[1]2025年已发货'!D:D</f>
        <v>吨</v>
      </c>
      <c r="E1052" s="2">
        <f>'[1]2025年已发货'!E:E</f>
        <v>12</v>
      </c>
      <c r="F1052" s="4">
        <f>'[1]2025年已发货'!F:F</f>
        <v>45726</v>
      </c>
      <c r="G1052" s="2" t="str">
        <f>'[1]2025年已发货'!G:G</f>
        <v>四川省南充市营山县咸安大道成都元泽环境技术有限公司营山分公司（中核华兴市政道路项目部）</v>
      </c>
      <c r="H1052" s="2" t="str">
        <f>'[1]2025年已发货'!H:H</f>
        <v>黎家敏</v>
      </c>
      <c r="I1052" s="2" t="str">
        <f>'[1]2025年已发货'!I:I</f>
        <v>15082798787</v>
      </c>
      <c r="J1052" s="2" vm="1" t="e">
        <f>_xlfn._xlws.FILTER(辅助信息!D:D,辅助信息!G:G=G1052)</f>
        <v>#VALUE!</v>
      </c>
    </row>
    <row r="1053" hidden="1" spans="1:10">
      <c r="A1053" s="2" t="str">
        <f>'[1]2025年已发货'!A:A</f>
        <v>陕钢</v>
      </c>
      <c r="B1053" s="2" t="str">
        <f>'[1]2025年已发货'!B:B</f>
        <v>盘螺</v>
      </c>
      <c r="C1053" s="2" t="str">
        <f>'[1]2025年已发货'!C:C</f>
        <v>HRB400E Φ10</v>
      </c>
      <c r="D1053" s="2" t="str">
        <f>'[1]2025年已发货'!D:D</f>
        <v>吨</v>
      </c>
      <c r="E1053" s="2">
        <f>'[1]2025年已发货'!E:E</f>
        <v>8</v>
      </c>
      <c r="F1053" s="4">
        <f>'[1]2025年已发货'!F:F</f>
        <v>45726</v>
      </c>
      <c r="G1053" s="2" t="str">
        <f>'[1]2025年已发货'!G:G</f>
        <v>四川省南充市营山县咸安大道成都元泽环境技术有限公司营山分公司（中核华兴市政道路项目部）</v>
      </c>
      <c r="H1053" s="2" t="str">
        <f>'[1]2025年已发货'!H:H</f>
        <v>黎家敏</v>
      </c>
      <c r="I1053" s="2" t="str">
        <f>'[1]2025年已发货'!I:I</f>
        <v>15082798787</v>
      </c>
      <c r="J1053" s="2" vm="1" t="e">
        <f>_xlfn._xlws.FILTER(辅助信息!D:D,辅助信息!G:G=G1053)</f>
        <v>#VALUE!</v>
      </c>
    </row>
    <row r="1054" hidden="1" spans="1:10">
      <c r="A1054" s="2" t="str">
        <f>'[1]2025年已发货'!A:A</f>
        <v>陕钢</v>
      </c>
      <c r="B1054" s="2" t="str">
        <f>'[1]2025年已发货'!B:B</f>
        <v>螺纹钢</v>
      </c>
      <c r="C1054" s="2" t="str">
        <f>'[1]2025年已发货'!C:C</f>
        <v>HRB400E Φ12 9m</v>
      </c>
      <c r="D1054" s="2" t="str">
        <f>'[1]2025年已发货'!D:D</f>
        <v>吨</v>
      </c>
      <c r="E1054" s="2">
        <f>'[1]2025年已发货'!E:E</f>
        <v>5</v>
      </c>
      <c r="F1054" s="4">
        <f>'[1]2025年已发货'!F:F</f>
        <v>45726</v>
      </c>
      <c r="G1054" s="2" t="str">
        <f>'[1]2025年已发货'!G:G</f>
        <v>四川省南充市营山县咸安大道成都元泽环境技术有限公司营山分公司（中核华兴市政道路项目部）</v>
      </c>
      <c r="H1054" s="2" t="str">
        <f>'[1]2025年已发货'!H:H</f>
        <v>黎家敏</v>
      </c>
      <c r="I1054" s="2" t="str">
        <f>'[1]2025年已发货'!I:I</f>
        <v>15082798787</v>
      </c>
      <c r="J1054" s="2" vm="1" t="e">
        <f>_xlfn._xlws.FILTER(辅助信息!D:D,辅助信息!G:G=G1054)</f>
        <v>#VALUE!</v>
      </c>
    </row>
    <row r="1055" hidden="1" spans="1:10">
      <c r="A1055" s="2" t="str">
        <f>'[1]2025年已发货'!A:A</f>
        <v>陕钢</v>
      </c>
      <c r="B1055" s="2" t="str">
        <f>'[1]2025年已发货'!B:B</f>
        <v>螺纹钢</v>
      </c>
      <c r="C1055" s="2" t="str">
        <f>'[1]2025年已发货'!C:C</f>
        <v>HRB400E Φ25 9m</v>
      </c>
      <c r="D1055" s="2" t="str">
        <f>'[1]2025年已发货'!D:D</f>
        <v>吨</v>
      </c>
      <c r="E1055" s="2">
        <f>'[1]2025年已发货'!E:E</f>
        <v>10</v>
      </c>
      <c r="F1055" s="4">
        <f>'[1]2025年已发货'!F:F</f>
        <v>45726</v>
      </c>
      <c r="G1055" s="2" t="str">
        <f>'[1]2025年已发货'!G:G</f>
        <v>四川省南充市营山县咸安大道成都元泽环境技术有限公司营山分公司（中核华兴市政道路项目部）</v>
      </c>
      <c r="H1055" s="2" t="str">
        <f>'[1]2025年已发货'!H:H</f>
        <v>黎家敏</v>
      </c>
      <c r="I1055" s="2" t="str">
        <f>'[1]2025年已发货'!I:I</f>
        <v>15082798787</v>
      </c>
      <c r="J1055" s="2" vm="1" t="e">
        <f>_xlfn._xlws.FILTER(辅助信息!D:D,辅助信息!G:G=G1055)</f>
        <v>#VALUE!</v>
      </c>
    </row>
    <row r="1056" hidden="1" spans="1:10">
      <c r="A1056" s="2" t="str">
        <f>'[1]2025年已发货'!A:A</f>
        <v>晋邦</v>
      </c>
      <c r="B1056" s="2" t="str">
        <f>'[1]2025年已发货'!B:B</f>
        <v>螺纹钢</v>
      </c>
      <c r="C1056" s="2" t="str">
        <f>'[1]2025年已发货'!C:C</f>
        <v>HRB500E Φ16</v>
      </c>
      <c r="D1056" s="2" t="str">
        <f>'[1]2025年已发货'!D:D</f>
        <v>吨</v>
      </c>
      <c r="E1056" s="2">
        <f>'[1]2025年已发货'!E:E</f>
        <v>12</v>
      </c>
      <c r="F1056" s="4">
        <f>'[1]2025年已发货'!F:F</f>
        <v>45726</v>
      </c>
      <c r="G1056" s="2" t="str">
        <f>'[1]2025年已发货'!G:G</f>
        <v>（商投建工达州中医药科技园-4工区-7号楼）达州市通川区达州中医药职业学院犀牛大道北段</v>
      </c>
      <c r="H1056" s="2" t="str">
        <f>'[1]2025年已发货'!H:H</f>
        <v>张扬</v>
      </c>
      <c r="I1056" s="2">
        <f>'[1]2025年已发货'!I:I</f>
        <v>18381904567</v>
      </c>
      <c r="J1056" s="2" t="str">
        <f>_xlfn._xlws.FILTER(辅助信息!D:D,辅助信息!G:G=G1056)</f>
        <v>商投建工达州中医药科技园</v>
      </c>
    </row>
    <row r="1057" hidden="1" spans="1:10">
      <c r="A1057" s="2" t="str">
        <f>'[1]2025年已发货'!A:A</f>
        <v>晋邦</v>
      </c>
      <c r="B1057" s="2" t="str">
        <f>'[1]2025年已发货'!B:B</f>
        <v>螺纹钢</v>
      </c>
      <c r="C1057" s="2" t="str">
        <f>'[1]2025年已发货'!C:C</f>
        <v>HRB500E Φ18</v>
      </c>
      <c r="D1057" s="2" t="str">
        <f>'[1]2025年已发货'!D:D</f>
        <v>吨</v>
      </c>
      <c r="E1057" s="2">
        <f>'[1]2025年已发货'!E:E</f>
        <v>15</v>
      </c>
      <c r="F1057" s="4">
        <f>'[1]2025年已发货'!F:F</f>
        <v>45726</v>
      </c>
      <c r="G1057" s="2" t="str">
        <f>'[1]2025年已发货'!G:G</f>
        <v>（商投建工达州中医药科技园-4工区-7号楼）达州市通川区达州中医药职业学院犀牛大道北段</v>
      </c>
      <c r="H1057" s="2" t="str">
        <f>'[1]2025年已发货'!H:H</f>
        <v>张扬</v>
      </c>
      <c r="I1057" s="2">
        <f>'[1]2025年已发货'!I:I</f>
        <v>18381904567</v>
      </c>
      <c r="J1057" s="2" t="str">
        <f>_xlfn._xlws.FILTER(辅助信息!D:D,辅助信息!G:G=G1057)</f>
        <v>商投建工达州中医药科技园</v>
      </c>
    </row>
    <row r="1058" hidden="1" spans="1:10">
      <c r="A1058" s="2" t="str">
        <f>'[1]2025年已发货'!A:A</f>
        <v>晋邦</v>
      </c>
      <c r="B1058" s="2" t="str">
        <f>'[1]2025年已发货'!B:B</f>
        <v>螺纹钢</v>
      </c>
      <c r="C1058" s="2" t="str">
        <f>'[1]2025年已发货'!C:C</f>
        <v>HRB500E Φ20</v>
      </c>
      <c r="D1058" s="2" t="str">
        <f>'[1]2025年已发货'!D:D</f>
        <v>吨</v>
      </c>
      <c r="E1058" s="2">
        <f>'[1]2025年已发货'!E:E</f>
        <v>3</v>
      </c>
      <c r="F1058" s="4">
        <f>'[1]2025年已发货'!F:F</f>
        <v>45726</v>
      </c>
      <c r="G1058" s="2" t="str">
        <f>'[1]2025年已发货'!G:G</f>
        <v>（商投建工达州中医药科技园-4工区-7号楼）达州市通川区达州中医药职业学院犀牛大道北段</v>
      </c>
      <c r="H1058" s="2" t="str">
        <f>'[1]2025年已发货'!H:H</f>
        <v>张扬</v>
      </c>
      <c r="I1058" s="2">
        <f>'[1]2025年已发货'!I:I</f>
        <v>18381904567</v>
      </c>
      <c r="J1058" s="2" t="str">
        <f>_xlfn._xlws.FILTER(辅助信息!D:D,辅助信息!G:G=G1058)</f>
        <v>商投建工达州中医药科技园</v>
      </c>
    </row>
    <row r="1059" hidden="1" spans="1:10">
      <c r="A1059" s="2" t="str">
        <f>'[1]2025年已发货'!A:A</f>
        <v>晋邦</v>
      </c>
      <c r="B1059" s="2" t="str">
        <f>'[1]2025年已发货'!B:B</f>
        <v>螺纹钢</v>
      </c>
      <c r="C1059" s="2" t="str">
        <f>'[1]2025年已发货'!C:C</f>
        <v>HRB500E Φ22</v>
      </c>
      <c r="D1059" s="2" t="str">
        <f>'[1]2025年已发货'!D:D</f>
        <v>吨</v>
      </c>
      <c r="E1059" s="2">
        <f>'[1]2025年已发货'!E:E</f>
        <v>3</v>
      </c>
      <c r="F1059" s="4">
        <f>'[1]2025年已发货'!F:F</f>
        <v>45726</v>
      </c>
      <c r="G1059" s="2" t="str">
        <f>'[1]2025年已发货'!G:G</f>
        <v>（商投建工达州中医药科技园-4工区-7号楼）达州市通川区达州中医药职业学院犀牛大道北段</v>
      </c>
      <c r="H1059" s="2" t="str">
        <f>'[1]2025年已发货'!H:H</f>
        <v>张扬</v>
      </c>
      <c r="I1059" s="2">
        <f>'[1]2025年已发货'!I:I</f>
        <v>18381904567</v>
      </c>
      <c r="J1059" s="2" t="str">
        <f>_xlfn._xlws.FILTER(辅助信息!D:D,辅助信息!G:G=G1059)</f>
        <v>商投建工达州中医药科技园</v>
      </c>
    </row>
    <row r="1060" hidden="1" spans="1:10">
      <c r="A1060" s="2" t="str">
        <f>'[1]2025年已发货'!A:A</f>
        <v>晋邦</v>
      </c>
      <c r="B1060" s="2" t="str">
        <f>'[1]2025年已发货'!B:B</f>
        <v>螺纹钢</v>
      </c>
      <c r="C1060" s="2" t="str">
        <f>'[1]2025年已发货'!C:C</f>
        <v>HRB400E Φ32 9m</v>
      </c>
      <c r="D1060" s="2" t="str">
        <f>'[1]2025年已发货'!D:D</f>
        <v>吨</v>
      </c>
      <c r="E1060" s="2">
        <f>'[1]2025年已发货'!E:E</f>
        <v>35</v>
      </c>
      <c r="F1060" s="4">
        <f>'[1]2025年已发货'!F:F</f>
        <v>45726</v>
      </c>
      <c r="G1060" s="2" t="str">
        <f>'[1]2025年已发货'!G:G</f>
        <v>（商投建工达州中医药科技园-2工区-景观桥）达州市通川区达州中医药职业学院犀牛大道北段</v>
      </c>
      <c r="H1060" s="2" t="str">
        <f>'[1]2025年已发货'!H:H</f>
        <v>李波</v>
      </c>
      <c r="I1060" s="2">
        <f>'[1]2025年已发货'!I:I</f>
        <v>18381899787</v>
      </c>
      <c r="J1060" s="2" t="str">
        <f>_xlfn._xlws.FILTER(辅助信息!D:D,辅助信息!G:G=G1060)</f>
        <v>商投建工达州中医药科技园</v>
      </c>
    </row>
    <row r="1061" hidden="1" spans="1:10">
      <c r="A1061" s="2" t="str">
        <f>'[1]2025年已发货'!A:A</f>
        <v>晋邦</v>
      </c>
      <c r="B1061" s="2" t="str">
        <f>'[1]2025年已发货'!B:B</f>
        <v>高线</v>
      </c>
      <c r="C1061" s="2" t="str">
        <f>'[1]2025年已发货'!C:C</f>
        <v>HPB300 Φ10</v>
      </c>
      <c r="D1061" s="2" t="str">
        <f>'[1]2025年已发货'!D:D</f>
        <v>吨</v>
      </c>
      <c r="E1061" s="2">
        <f>'[1]2025年已发货'!E:E</f>
        <v>5</v>
      </c>
      <c r="F1061" s="4">
        <f>'[1]2025年已发货'!F:F</f>
        <v>45726</v>
      </c>
      <c r="G1061" s="2" t="str">
        <f>'[1]2025年已发货'!G:G</f>
        <v>（五冶达州国道542项目-一工区路基一工段）四川省达州市达川区石梯火车站盖板加工点</v>
      </c>
      <c r="H1061" s="2" t="str">
        <f>'[1]2025年已发货'!H:H</f>
        <v>郑松</v>
      </c>
      <c r="I1061" s="2">
        <f>'[1]2025年已发货'!I:I</f>
        <v>13527304849</v>
      </c>
      <c r="J1061" s="2" t="str">
        <f>_xlfn._xlws.FILTER(辅助信息!D:D,辅助信息!G:G=G1061)</f>
        <v>五冶达州国道542项目</v>
      </c>
    </row>
    <row r="1062" hidden="1" spans="1:10">
      <c r="A1062" s="2" t="str">
        <f>'[1]2025年已发货'!A:A</f>
        <v>晋邦</v>
      </c>
      <c r="B1062" s="2" t="str">
        <f>'[1]2025年已发货'!B:B</f>
        <v>螺纹钢</v>
      </c>
      <c r="C1062" s="2" t="str">
        <f>'[1]2025年已发货'!C:C</f>
        <v>HRB400E Φ16 9m</v>
      </c>
      <c r="D1062" s="2" t="str">
        <f>'[1]2025年已发货'!D:D</f>
        <v>吨</v>
      </c>
      <c r="E1062" s="2">
        <f>'[1]2025年已发货'!E:E</f>
        <v>3</v>
      </c>
      <c r="F1062" s="4">
        <f>'[1]2025年已发货'!F:F</f>
        <v>45726</v>
      </c>
      <c r="G1062" s="2" t="str">
        <f>'[1]2025年已发货'!G:G</f>
        <v>（五冶达州国道542项目-一工区路基一工段）四川省达州市达川区石梯火车站盖板加工点</v>
      </c>
      <c r="H1062" s="2" t="str">
        <f>'[1]2025年已发货'!H:H</f>
        <v>郑松</v>
      </c>
      <c r="I1062" s="2">
        <f>'[1]2025年已发货'!I:I</f>
        <v>13527304849</v>
      </c>
      <c r="J1062" s="2" t="str">
        <f>_xlfn._xlws.FILTER(辅助信息!D:D,辅助信息!G:G=G1062)</f>
        <v>五冶达州国道542项目</v>
      </c>
    </row>
    <row r="1063" hidden="1" spans="1:10">
      <c r="A1063" s="2" t="str">
        <f>'[1]2025年已发货'!A:A</f>
        <v>晋邦</v>
      </c>
      <c r="B1063" s="2" t="str">
        <f>'[1]2025年已发货'!B:B</f>
        <v>螺纹钢</v>
      </c>
      <c r="C1063" s="2" t="str">
        <f>'[1]2025年已发货'!C:C</f>
        <v>HRB400E Φ20 9m</v>
      </c>
      <c r="D1063" s="2" t="str">
        <f>'[1]2025年已发货'!D:D</f>
        <v>吨</v>
      </c>
      <c r="E1063" s="2">
        <f>'[1]2025年已发货'!E:E</f>
        <v>8</v>
      </c>
      <c r="F1063" s="4">
        <f>'[1]2025年已发货'!F:F</f>
        <v>45726</v>
      </c>
      <c r="G1063" s="2" t="str">
        <f>'[1]2025年已发货'!G:G</f>
        <v>（五冶达州国道542项目-一工区路基一工段）四川省达州市达川区石梯火车站盖板加工点</v>
      </c>
      <c r="H1063" s="2" t="str">
        <f>'[1]2025年已发货'!H:H</f>
        <v>郑松</v>
      </c>
      <c r="I1063" s="2">
        <f>'[1]2025年已发货'!I:I</f>
        <v>13527304849</v>
      </c>
      <c r="J1063" s="2" t="str">
        <f>_xlfn._xlws.FILTER(辅助信息!D:D,辅助信息!G:G=G1063)</f>
        <v>五冶达州国道542项目</v>
      </c>
    </row>
    <row r="1064" hidden="1" spans="1:10">
      <c r="A1064" s="2" t="str">
        <f>'[1]2025年已发货'!A:A</f>
        <v>晋邦</v>
      </c>
      <c r="B1064" s="2" t="str">
        <f>'[1]2025年已发货'!B:B</f>
        <v>螺纹钢</v>
      </c>
      <c r="C1064" s="2" t="str">
        <f>'[1]2025年已发货'!C:C</f>
        <v>HRB400E Φ22 9m</v>
      </c>
      <c r="D1064" s="2" t="str">
        <f>'[1]2025年已发货'!D:D</f>
        <v>吨</v>
      </c>
      <c r="E1064" s="2">
        <f>'[1]2025年已发货'!E:E</f>
        <v>9</v>
      </c>
      <c r="F1064" s="4">
        <f>'[1]2025年已发货'!F:F</f>
        <v>45726</v>
      </c>
      <c r="G1064" s="2" t="str">
        <f>'[1]2025年已发货'!G:G</f>
        <v>（五冶达州国道542项目-一工区路基一工段）四川省达州市达川区石梯火车站盖板加工点</v>
      </c>
      <c r="H1064" s="2" t="str">
        <f>'[1]2025年已发货'!H:H</f>
        <v>郑松</v>
      </c>
      <c r="I1064" s="2">
        <f>'[1]2025年已发货'!I:I</f>
        <v>13527304849</v>
      </c>
      <c r="J1064" s="2" t="str">
        <f>_xlfn._xlws.FILTER(辅助信息!D:D,辅助信息!G:G=G1064)</f>
        <v>五冶达州国道542项目</v>
      </c>
    </row>
    <row r="1065" hidden="1" spans="1:10">
      <c r="A1065" s="2" t="str">
        <f>'[1]2025年已发货'!A:A</f>
        <v>晋邦</v>
      </c>
      <c r="B1065" s="2" t="str">
        <f>'[1]2025年已发货'!B:B</f>
        <v>螺纹钢</v>
      </c>
      <c r="C1065" s="2" t="str">
        <f>'[1]2025年已发货'!C:C</f>
        <v>HRB400E Φ12 12m</v>
      </c>
      <c r="D1065" s="2" t="str">
        <f>'[1]2025年已发货'!D:D</f>
        <v>吨</v>
      </c>
      <c r="E1065" s="2">
        <f>'[1]2025年已发货'!E:E</f>
        <v>7</v>
      </c>
      <c r="F1065" s="4">
        <f>'[1]2025年已发货'!F:F</f>
        <v>45726</v>
      </c>
      <c r="G1065" s="2" t="str">
        <f>'[1]2025年已发货'!G:G</f>
        <v>（五冶达州国道542项目-一工区路基一工段）四川省达州市达川区石梯火车站盖板加工点</v>
      </c>
      <c r="H1065" s="2" t="str">
        <f>'[1]2025年已发货'!H:H</f>
        <v>郑松</v>
      </c>
      <c r="I1065" s="2">
        <f>'[1]2025年已发货'!I:I</f>
        <v>13527304849</v>
      </c>
      <c r="J1065" s="2" t="str">
        <f>_xlfn._xlws.FILTER(辅助信息!D:D,辅助信息!G:G=G1065)</f>
        <v>五冶达州国道542项目</v>
      </c>
    </row>
    <row r="1066" hidden="1" spans="1:10">
      <c r="A1066" s="2" t="str">
        <f>'[1]2025年已发货'!A:A</f>
        <v>晋邦</v>
      </c>
      <c r="B1066" s="2" t="str">
        <f>'[1]2025年已发货'!B:B</f>
        <v>盘螺</v>
      </c>
      <c r="C1066" s="2" t="str">
        <f>'[1]2025年已发货'!C:C</f>
        <v>HRB400E Φ8</v>
      </c>
      <c r="D1066" s="2" t="str">
        <f>'[1]2025年已发货'!D:D</f>
        <v>吨</v>
      </c>
      <c r="E1066" s="2">
        <f>'[1]2025年已发货'!E:E</f>
        <v>5</v>
      </c>
      <c r="F1066" s="4">
        <f>'[1]2025年已发货'!F:F</f>
        <v>45726</v>
      </c>
      <c r="G1066" s="2" t="str">
        <f>'[1]2025年已发货'!G:G</f>
        <v>(五冶钢构医学科学产业园建设项目房建二部-排洪渠（五标）)四川省南充市顺庆区搬罾街道学府大道二段</v>
      </c>
      <c r="H1066" s="2" t="str">
        <f>'[1]2025年已发货'!H:H</f>
        <v>安南</v>
      </c>
      <c r="I1066" s="2">
        <f>'[1]2025年已发货'!I:I</f>
        <v>19950525030</v>
      </c>
      <c r="J1066" s="2" t="str">
        <f>_xlfn._xlws.FILTER(辅助信息!D:D,辅助信息!G:G=G1066)</f>
        <v>五冶钢构南充医学科学产业园建设项目</v>
      </c>
    </row>
    <row r="1067" hidden="1" spans="1:10">
      <c r="A1067" s="2" t="str">
        <f>'[1]2025年已发货'!A:A</f>
        <v>晋邦</v>
      </c>
      <c r="B1067" s="2" t="str">
        <f>'[1]2025年已发货'!B:B</f>
        <v>螺纹钢</v>
      </c>
      <c r="C1067" s="2" t="str">
        <f>'[1]2025年已发货'!C:C</f>
        <v>HRB400E Φ12 9m</v>
      </c>
      <c r="D1067" s="2" t="str">
        <f>'[1]2025年已发货'!D:D</f>
        <v>吨</v>
      </c>
      <c r="E1067" s="2">
        <f>'[1]2025年已发货'!E:E</f>
        <v>12</v>
      </c>
      <c r="F1067" s="4">
        <f>'[1]2025年已发货'!F:F</f>
        <v>45726</v>
      </c>
      <c r="G1067" s="2" t="str">
        <f>'[1]2025年已发货'!G:G</f>
        <v>(五冶钢构医学科学产业园建设项目房建二部-排洪渠（五标）)四川省南充市顺庆区搬罾街道学府大道二段</v>
      </c>
      <c r="H1067" s="2" t="str">
        <f>'[1]2025年已发货'!H:H</f>
        <v>安南</v>
      </c>
      <c r="I1067" s="2">
        <f>'[1]2025年已发货'!I:I</f>
        <v>19950525030</v>
      </c>
      <c r="J1067" s="2" t="str">
        <f>_xlfn._xlws.FILTER(辅助信息!D:D,辅助信息!G:G=G1067)</f>
        <v>五冶钢构南充医学科学产业园建设项目</v>
      </c>
    </row>
    <row r="1068" hidden="1" spans="1:10">
      <c r="A1068" s="2" t="str">
        <f>'[1]2025年已发货'!A:A</f>
        <v>晋邦</v>
      </c>
      <c r="B1068" s="2" t="str">
        <f>'[1]2025年已发货'!B:B</f>
        <v>螺纹钢</v>
      </c>
      <c r="C1068" s="2" t="str">
        <f>'[1]2025年已发货'!C:C</f>
        <v>HRB400E Φ25 9m</v>
      </c>
      <c r="D1068" s="2" t="str">
        <f>'[1]2025年已发货'!D:D</f>
        <v>吨</v>
      </c>
      <c r="E1068" s="2">
        <f>'[1]2025年已发货'!E:E</f>
        <v>18</v>
      </c>
      <c r="F1068" s="4">
        <f>'[1]2025年已发货'!F:F</f>
        <v>45726</v>
      </c>
      <c r="G1068" s="2" t="str">
        <f>'[1]2025年已发货'!G:G</f>
        <v>(五冶钢构医学科学产业园建设项目房建二部-排洪渠（五标）)四川省南充市顺庆区搬罾街道学府大道二段</v>
      </c>
      <c r="H1068" s="2" t="str">
        <f>'[1]2025年已发货'!H:H</f>
        <v>安南</v>
      </c>
      <c r="I1068" s="2">
        <f>'[1]2025年已发货'!I:I</f>
        <v>19950525030</v>
      </c>
      <c r="J1068" s="2" t="str">
        <f>_xlfn._xlws.FILTER(辅助信息!D:D,辅助信息!G:G=G1068)</f>
        <v>五冶钢构南充医学科学产业园建设项目</v>
      </c>
    </row>
    <row r="1069" hidden="1" spans="1:10">
      <c r="A1069" s="2" t="str">
        <f>'[1]2025年已发货'!A:A</f>
        <v>晋邦</v>
      </c>
      <c r="B1069" s="2" t="str">
        <f>'[1]2025年已发货'!B:B</f>
        <v>盘螺</v>
      </c>
      <c r="C1069" s="2" t="str">
        <f>'[1]2025年已发货'!C:C</f>
        <v>HRB400E Φ6</v>
      </c>
      <c r="D1069" s="2" t="str">
        <f>'[1]2025年已发货'!D:D</f>
        <v>吨</v>
      </c>
      <c r="E1069" s="2">
        <f>'[1]2025年已发货'!E:E</f>
        <v>6</v>
      </c>
      <c r="F1069" s="4">
        <f>'[1]2025年已发货'!F:F</f>
        <v>45726</v>
      </c>
      <c r="G1069" s="2" t="str">
        <f>'[1]2025年已发货'!G:G</f>
        <v>（达州市公共卫生临床医疗中心项目-一标-2号制作房）达州市通川区西外复兴镇公共卫生临床医疗中心项目</v>
      </c>
      <c r="H1069" s="2" t="str">
        <f>'[1]2025年已发货'!H:H</f>
        <v>潘建发</v>
      </c>
      <c r="I1069" s="2">
        <f>'[1]2025年已发货'!I:I</f>
        <v>13658059919</v>
      </c>
      <c r="J1069" s="2" t="str">
        <f>_xlfn._xlws.FILTER(辅助信息!D:D,辅助信息!G:G=G1069)</f>
        <v>五冶钢构达州市公共卫生临床医疗中心项目</v>
      </c>
    </row>
    <row r="1070" hidden="1" spans="1:10">
      <c r="A1070" s="2" t="str">
        <f>'[1]2025年已发货'!A:A</f>
        <v>晋邦</v>
      </c>
      <c r="B1070" s="2" t="str">
        <f>'[1]2025年已发货'!B:B</f>
        <v>螺纹钢</v>
      </c>
      <c r="C1070" s="2" t="str">
        <f>'[1]2025年已发货'!C:C</f>
        <v>HRB400E Φ12 9m</v>
      </c>
      <c r="D1070" s="2" t="str">
        <f>'[1]2025年已发货'!D:D</f>
        <v>吨</v>
      </c>
      <c r="E1070" s="2">
        <f>'[1]2025年已发货'!E:E</f>
        <v>22</v>
      </c>
      <c r="F1070" s="4">
        <f>'[1]2025年已发货'!F:F</f>
        <v>45726</v>
      </c>
      <c r="G1070" s="2" t="str">
        <f>'[1]2025年已发货'!G:G</f>
        <v>（达州市公共卫生临床医疗中心项目-一标-2号制作房）达州市通川区西外复兴镇公共卫生临床医疗中心项目</v>
      </c>
      <c r="H1070" s="2" t="str">
        <f>'[1]2025年已发货'!H:H</f>
        <v>潘建发</v>
      </c>
      <c r="I1070" s="2">
        <f>'[1]2025年已发货'!I:I</f>
        <v>13658059919</v>
      </c>
      <c r="J1070" s="2" t="str">
        <f>_xlfn._xlws.FILTER(辅助信息!D:D,辅助信息!G:G=G1070)</f>
        <v>五冶钢构达州市公共卫生临床医疗中心项目</v>
      </c>
    </row>
    <row r="1071" hidden="1" spans="1:10">
      <c r="A1071" s="2" t="str">
        <f>'[1]2025年已发货'!A:A</f>
        <v>晋邦</v>
      </c>
      <c r="B1071" s="2" t="str">
        <f>'[1]2025年已发货'!B:B</f>
        <v>螺纹钢</v>
      </c>
      <c r="C1071" s="2" t="str">
        <f>'[1]2025年已发货'!C:C</f>
        <v>HRB400E Φ14 9m</v>
      </c>
      <c r="D1071" s="2" t="str">
        <f>'[1]2025年已发货'!D:D</f>
        <v>吨</v>
      </c>
      <c r="E1071" s="2">
        <f>'[1]2025年已发货'!E:E</f>
        <v>7</v>
      </c>
      <c r="F1071" s="4">
        <f>'[1]2025年已发货'!F:F</f>
        <v>45726</v>
      </c>
      <c r="G1071" s="2" t="str">
        <f>'[1]2025年已发货'!G:G</f>
        <v>（达州市公共卫生临床医疗中心项目-一标-2号制作房）达州市通川区西外复兴镇公共卫生临床医疗中心项目</v>
      </c>
      <c r="H1071" s="2" t="str">
        <f>'[1]2025年已发货'!H:H</f>
        <v>潘建发</v>
      </c>
      <c r="I1071" s="2">
        <f>'[1]2025年已发货'!I:I</f>
        <v>13658059919</v>
      </c>
      <c r="J1071" s="2" t="str">
        <f>_xlfn._xlws.FILTER(辅助信息!D:D,辅助信息!G:G=G1071)</f>
        <v>五冶钢构达州市公共卫生临床医疗中心项目</v>
      </c>
    </row>
    <row r="1072" hidden="1" spans="1:10">
      <c r="A1072" s="2" t="str">
        <f>'[1]2025年已发货'!A:A</f>
        <v>晋邦</v>
      </c>
      <c r="B1072" s="2" t="str">
        <f>'[1]2025年已发货'!B:B</f>
        <v>盘螺</v>
      </c>
      <c r="C1072" s="2" t="str">
        <f>'[1]2025年已发货'!C:C</f>
        <v>HRB400E Φ8</v>
      </c>
      <c r="D1072" s="2" t="str">
        <f>'[1]2025年已发货'!D:D</f>
        <v>吨</v>
      </c>
      <c r="E1072" s="2">
        <f>'[1]2025年已发货'!E:E</f>
        <v>17</v>
      </c>
      <c r="F1072" s="4">
        <f>'[1]2025年已发货'!F:F</f>
        <v>45726</v>
      </c>
      <c r="G1072" s="2" t="str">
        <f>'[1]2025年已发货'!G:G</f>
        <v>（商投建工达州中医药科技园-1工区）达州市通川区达州中医药职业学院犀牛大道北段</v>
      </c>
      <c r="H1072" s="2" t="str">
        <f>'[1]2025年已发货'!H:H</f>
        <v>程黄刚</v>
      </c>
      <c r="I1072" s="2">
        <f>'[1]2025年已发货'!I:I</f>
        <v>15108211617</v>
      </c>
      <c r="J1072" s="2" t="str">
        <f>_xlfn._xlws.FILTER(辅助信息!D:D,辅助信息!G:G=G1072)</f>
        <v>商投建工达州中医药科技园</v>
      </c>
    </row>
    <row r="1073" hidden="1" spans="1:10">
      <c r="A1073" s="2" t="str">
        <f>'[1]2025年已发货'!A:A</f>
        <v>晋邦</v>
      </c>
      <c r="B1073" s="2" t="str">
        <f>'[1]2025年已发货'!B:B</f>
        <v>螺纹钢</v>
      </c>
      <c r="C1073" s="2" t="str">
        <f>'[1]2025年已发货'!C:C</f>
        <v>HRB400E Φ14 9m</v>
      </c>
      <c r="D1073" s="2" t="str">
        <f>'[1]2025年已发货'!D:D</f>
        <v>吨</v>
      </c>
      <c r="E1073" s="2">
        <f>'[1]2025年已发货'!E:E</f>
        <v>6</v>
      </c>
      <c r="F1073" s="4">
        <f>'[1]2025年已发货'!F:F</f>
        <v>45726</v>
      </c>
      <c r="G1073" s="2" t="str">
        <f>'[1]2025年已发货'!G:G</f>
        <v>（商投建工达州中医药科技园-1工区）达州市通川区达州中医药职业学院犀牛大道北段</v>
      </c>
      <c r="H1073" s="2" t="str">
        <f>'[1]2025年已发货'!H:H</f>
        <v>程黄刚</v>
      </c>
      <c r="I1073" s="2">
        <f>'[1]2025年已发货'!I:I</f>
        <v>15108211617</v>
      </c>
      <c r="J1073" s="2" t="str">
        <f>_xlfn._xlws.FILTER(辅助信息!D:D,辅助信息!G:G=G1073)</f>
        <v>商投建工达州中医药科技园</v>
      </c>
    </row>
    <row r="1074" hidden="1" spans="1:10">
      <c r="A1074" s="2" t="str">
        <f>'[1]2025年已发货'!A:A</f>
        <v>晋邦</v>
      </c>
      <c r="B1074" s="2" t="str">
        <f>'[1]2025年已发货'!B:B</f>
        <v>螺纹钢</v>
      </c>
      <c r="C1074" s="2" t="str">
        <f>'[1]2025年已发货'!C:C</f>
        <v>HRB400E Φ20 9m</v>
      </c>
      <c r="D1074" s="2" t="str">
        <f>'[1]2025年已发货'!D:D</f>
        <v>吨</v>
      </c>
      <c r="E1074" s="2">
        <f>'[1]2025年已发货'!E:E</f>
        <v>35</v>
      </c>
      <c r="F1074" s="4">
        <f>'[1]2025年已发货'!F:F</f>
        <v>45726</v>
      </c>
      <c r="G1074" s="2" t="str">
        <f>'[1]2025年已发货'!G:G</f>
        <v>（商投建工达州中医药科技园-1工区）达州市通川区达州中医药职业学院犀牛大道北段</v>
      </c>
      <c r="H1074" s="2" t="str">
        <f>'[1]2025年已发货'!H:H</f>
        <v>程黄刚</v>
      </c>
      <c r="I1074" s="2">
        <f>'[1]2025年已发货'!I:I</f>
        <v>15108211617</v>
      </c>
      <c r="J1074" s="2" t="str">
        <f>_xlfn._xlws.FILTER(辅助信息!D:D,辅助信息!G:G=G1074)</f>
        <v>商投建工达州中医药科技园</v>
      </c>
    </row>
    <row r="1075" hidden="1" spans="1:10">
      <c r="A1075" s="2" t="str">
        <f>'[1]2025年已发货'!A:A</f>
        <v>晋邦</v>
      </c>
      <c r="B1075" s="2" t="str">
        <f>'[1]2025年已发货'!B:B</f>
        <v>螺纹钢</v>
      </c>
      <c r="C1075" s="2" t="str">
        <f>'[1]2025年已发货'!C:C</f>
        <v>HRB400E Φ25 9m</v>
      </c>
      <c r="D1075" s="2" t="str">
        <f>'[1]2025年已发货'!D:D</f>
        <v>吨</v>
      </c>
      <c r="E1075" s="2">
        <f>'[1]2025年已发货'!E:E</f>
        <v>82</v>
      </c>
      <c r="F1075" s="4">
        <f>'[1]2025年已发货'!F:F</f>
        <v>45726</v>
      </c>
      <c r="G1075" s="2" t="str">
        <f>'[1]2025年已发货'!G:G</f>
        <v>（商投建工达州中医药科技园-1工区）达州市通川区达州中医药职业学院犀牛大道北段</v>
      </c>
      <c r="H1075" s="2" t="str">
        <f>'[1]2025年已发货'!H:H</f>
        <v>程黄刚</v>
      </c>
      <c r="I1075" s="2">
        <f>'[1]2025年已发货'!I:I</f>
        <v>15108211617</v>
      </c>
      <c r="J1075" s="2" t="str">
        <f>_xlfn._xlws.FILTER(辅助信息!D:D,辅助信息!G:G=G1075)</f>
        <v>商投建工达州中医药科技园</v>
      </c>
    </row>
    <row r="1076" hidden="1" spans="1:10">
      <c r="A1076" s="2" t="str">
        <f>'[1]2025年已发货'!A:A</f>
        <v>晋邦</v>
      </c>
      <c r="B1076" s="2" t="str">
        <f>'[1]2025年已发货'!B:B</f>
        <v>盘螺</v>
      </c>
      <c r="C1076" s="2" t="str">
        <f>'[1]2025年已发货'!C:C</f>
        <v>HRB400E Φ8</v>
      </c>
      <c r="D1076" s="2" t="str">
        <f>'[1]2025年已发货'!D:D</f>
        <v>吨</v>
      </c>
      <c r="E1076" s="2">
        <f>'[1]2025年已发货'!E:E</f>
        <v>8</v>
      </c>
      <c r="F1076" s="4">
        <f>'[1]2025年已发货'!F:F</f>
        <v>45726</v>
      </c>
      <c r="G1076" s="2" t="str">
        <f>'[1]2025年已发货'!G:G</f>
        <v>(五冶钢构医学科学产业园建设项目房建三部-配套用房及围墙)四川省南充市顺庆区搬罾街道学府大道二段</v>
      </c>
      <c r="H1076" s="2" t="str">
        <f>'[1]2025年已发货'!H:H</f>
        <v>郑林</v>
      </c>
      <c r="I1076" s="2">
        <f>'[1]2025年已发货'!I:I</f>
        <v>18349955455</v>
      </c>
      <c r="J1076" s="2" t="str">
        <f>_xlfn._xlws.FILTER(辅助信息!D:D,辅助信息!G:G=G1076)</f>
        <v>五冶钢构南充医学科学产业园建设项目</v>
      </c>
    </row>
    <row r="1077" hidden="1" spans="1:10">
      <c r="A1077" s="2" t="str">
        <f>'[1]2025年已发货'!A:A</f>
        <v>晋邦</v>
      </c>
      <c r="B1077" s="2" t="str">
        <f>'[1]2025年已发货'!B:B</f>
        <v>螺纹钢</v>
      </c>
      <c r="C1077" s="2" t="str">
        <f>'[1]2025年已发货'!C:C</f>
        <v>HRB400E Φ12 9m</v>
      </c>
      <c r="D1077" s="2" t="str">
        <f>'[1]2025年已发货'!D:D</f>
        <v>吨</v>
      </c>
      <c r="E1077" s="2">
        <f>'[1]2025年已发货'!E:E</f>
        <v>26</v>
      </c>
      <c r="F1077" s="4">
        <f>'[1]2025年已发货'!F:F</f>
        <v>45726</v>
      </c>
      <c r="G1077" s="2" t="str">
        <f>'[1]2025年已发货'!G:G</f>
        <v>(五冶钢构医学科学产业园建设项目房建三部-配套用房及围墙)四川省南充市顺庆区搬罾街道学府大道二段</v>
      </c>
      <c r="H1077" s="2" t="str">
        <f>'[1]2025年已发货'!H:H</f>
        <v>郑林</v>
      </c>
      <c r="I1077" s="2">
        <f>'[1]2025年已发货'!I:I</f>
        <v>18349955455</v>
      </c>
      <c r="J1077" s="2" t="str">
        <f>_xlfn._xlws.FILTER(辅助信息!D:D,辅助信息!G:G=G1077)</f>
        <v>五冶钢构南充医学科学产业园建设项目</v>
      </c>
    </row>
    <row r="1078" hidden="1" spans="1:10">
      <c r="A1078" s="2" t="str">
        <f>'[1]2025年已发货'!A:A</f>
        <v>晋邦</v>
      </c>
      <c r="B1078" s="2" t="str">
        <f>'[1]2025年已发货'!B:B</f>
        <v>盘螺</v>
      </c>
      <c r="C1078" s="2" t="str">
        <f>'[1]2025年已发货'!C:C</f>
        <v>HRB400E Φ8</v>
      </c>
      <c r="D1078" s="2" t="str">
        <f>'[1]2025年已发货'!D:D</f>
        <v>吨</v>
      </c>
      <c r="E1078" s="2">
        <f>'[1]2025年已发货'!E:E</f>
        <v>20</v>
      </c>
      <c r="F1078" s="4">
        <f>'[1]2025年已发货'!F:F</f>
        <v>45726</v>
      </c>
      <c r="G1078" s="2" t="str">
        <f>'[1]2025年已发货'!G:G</f>
        <v>(五冶钢构医学科学产业园建设项目房建二部-网羽馆（6-5）)四川省南充市顺庆区搬罾街道学府大道二段</v>
      </c>
      <c r="H1078" s="2" t="str">
        <f>'[1]2025年已发货'!H:H</f>
        <v>安南</v>
      </c>
      <c r="I1078" s="2">
        <f>'[1]2025年已发货'!I:I</f>
        <v>19950525030</v>
      </c>
      <c r="J1078" s="2" t="str">
        <f>_xlfn._xlws.FILTER(辅助信息!D:D,辅助信息!G:G=G1078)</f>
        <v>五冶钢构南充医学科学产业园建设项目</v>
      </c>
    </row>
    <row r="1079" hidden="1" spans="1:10">
      <c r="A1079" s="2" t="str">
        <f>'[1]2025年已发货'!A:A</f>
        <v>晋邦</v>
      </c>
      <c r="B1079" s="2" t="str">
        <f>'[1]2025年已发货'!B:B</f>
        <v>螺纹钢</v>
      </c>
      <c r="C1079" s="2" t="str">
        <f>'[1]2025年已发货'!C:C</f>
        <v>HRB400E Φ12 9m</v>
      </c>
      <c r="D1079" s="2" t="str">
        <f>'[1]2025年已发货'!D:D</f>
        <v>吨</v>
      </c>
      <c r="E1079" s="2">
        <f>'[1]2025年已发货'!E:E</f>
        <v>3</v>
      </c>
      <c r="F1079" s="4">
        <f>'[1]2025年已发货'!F:F</f>
        <v>45726</v>
      </c>
      <c r="G1079" s="2" t="str">
        <f>'[1]2025年已发货'!G:G</f>
        <v>(五冶钢构医学科学产业园建设项目房建二部-网羽馆（6-5）)四川省南充市顺庆区搬罾街道学府大道二段</v>
      </c>
      <c r="H1079" s="2" t="str">
        <f>'[1]2025年已发货'!H:H</f>
        <v>安南</v>
      </c>
      <c r="I1079" s="2">
        <f>'[1]2025年已发货'!I:I</f>
        <v>19950525030</v>
      </c>
      <c r="J1079" s="2" t="str">
        <f>_xlfn._xlws.FILTER(辅助信息!D:D,辅助信息!G:G=G1079)</f>
        <v>五冶钢构南充医学科学产业园建设项目</v>
      </c>
    </row>
    <row r="1080" hidden="1" spans="1:10">
      <c r="A1080" s="2" t="str">
        <f>'[1]2025年已发货'!A:A</f>
        <v>晋邦</v>
      </c>
      <c r="B1080" s="2" t="str">
        <f>'[1]2025年已发货'!B:B</f>
        <v>螺纹钢</v>
      </c>
      <c r="C1080" s="2" t="str">
        <f>'[1]2025年已发货'!C:C</f>
        <v>HRB400E Φ14 9m</v>
      </c>
      <c r="D1080" s="2" t="str">
        <f>'[1]2025年已发货'!D:D</f>
        <v>吨</v>
      </c>
      <c r="E1080" s="2">
        <f>'[1]2025年已发货'!E:E</f>
        <v>6</v>
      </c>
      <c r="F1080" s="4">
        <f>'[1]2025年已发货'!F:F</f>
        <v>45726</v>
      </c>
      <c r="G1080" s="2" t="str">
        <f>'[1]2025年已发货'!G:G</f>
        <v>(五冶钢构医学科学产业园建设项目房建二部-网羽馆（6-5）)四川省南充市顺庆区搬罾街道学府大道二段</v>
      </c>
      <c r="H1080" s="2" t="str">
        <f>'[1]2025年已发货'!H:H</f>
        <v>安南</v>
      </c>
      <c r="I1080" s="2">
        <f>'[1]2025年已发货'!I:I</f>
        <v>19950525030</v>
      </c>
      <c r="J1080" s="2" t="str">
        <f>_xlfn._xlws.FILTER(辅助信息!D:D,辅助信息!G:G=G1080)</f>
        <v>五冶钢构南充医学科学产业园建设项目</v>
      </c>
    </row>
    <row r="1081" hidden="1" spans="1:10">
      <c r="A1081" s="2" t="str">
        <f>'[1]2025年已发货'!A:A</f>
        <v>晋邦</v>
      </c>
      <c r="B1081" s="2" t="str">
        <f>'[1]2025年已发货'!B:B</f>
        <v>螺纹钢</v>
      </c>
      <c r="C1081" s="2" t="str">
        <f>'[1]2025年已发货'!C:C</f>
        <v>HRB400E Φ16 9m</v>
      </c>
      <c r="D1081" s="2" t="str">
        <f>'[1]2025年已发货'!D:D</f>
        <v>吨</v>
      </c>
      <c r="E1081" s="2">
        <f>'[1]2025年已发货'!E:E</f>
        <v>9</v>
      </c>
      <c r="F1081" s="4">
        <f>'[1]2025年已发货'!F:F</f>
        <v>45726</v>
      </c>
      <c r="G1081" s="2" t="str">
        <f>'[1]2025年已发货'!G:G</f>
        <v>(五冶钢构医学科学产业园建设项目房建二部-网羽馆（6-5）)四川省南充市顺庆区搬罾街道学府大道二段</v>
      </c>
      <c r="H1081" s="2" t="str">
        <f>'[1]2025年已发货'!H:H</f>
        <v>安南</v>
      </c>
      <c r="I1081" s="2">
        <f>'[1]2025年已发货'!I:I</f>
        <v>19950525030</v>
      </c>
      <c r="J1081" s="2" t="str">
        <f>_xlfn._xlws.FILTER(辅助信息!D:D,辅助信息!G:G=G1081)</f>
        <v>五冶钢构南充医学科学产业园建设项目</v>
      </c>
    </row>
    <row r="1082" hidden="1" spans="1:10">
      <c r="A1082" s="2" t="str">
        <f>'[1]2025年已发货'!A:A</f>
        <v>晋邦</v>
      </c>
      <c r="B1082" s="2" t="str">
        <f>'[1]2025年已发货'!B:B</f>
        <v>螺纹钢</v>
      </c>
      <c r="C1082" s="2" t="str">
        <f>'[1]2025年已发货'!C:C</f>
        <v>HRB400E Φ20 9m</v>
      </c>
      <c r="D1082" s="2" t="str">
        <f>'[1]2025年已发货'!D:D</f>
        <v>吨</v>
      </c>
      <c r="E1082" s="2">
        <f>'[1]2025年已发货'!E:E</f>
        <v>9</v>
      </c>
      <c r="F1082" s="4">
        <f>'[1]2025年已发货'!F:F</f>
        <v>45726</v>
      </c>
      <c r="G1082" s="2" t="str">
        <f>'[1]2025年已发货'!G:G</f>
        <v>(五冶钢构医学科学产业园建设项目房建二部-网羽馆（6-5）)四川省南充市顺庆区搬罾街道学府大道二段</v>
      </c>
      <c r="H1082" s="2" t="str">
        <f>'[1]2025年已发货'!H:H</f>
        <v>安南</v>
      </c>
      <c r="I1082" s="2">
        <f>'[1]2025年已发货'!I:I</f>
        <v>19950525030</v>
      </c>
      <c r="J1082" s="2" t="str">
        <f>_xlfn._xlws.FILTER(辅助信息!D:D,辅助信息!G:G=G1082)</f>
        <v>五冶钢构南充医学科学产业园建设项目</v>
      </c>
    </row>
    <row r="1083" hidden="1" spans="1:10">
      <c r="A1083" s="2" t="str">
        <f>'[1]2025年已发货'!A:A</f>
        <v>晋邦</v>
      </c>
      <c r="B1083" s="2" t="str">
        <f>'[1]2025年已发货'!B:B</f>
        <v>螺纹钢</v>
      </c>
      <c r="C1083" s="2" t="str">
        <f>'[1]2025年已发货'!C:C</f>
        <v>HRB400E Φ22 9m</v>
      </c>
      <c r="D1083" s="2" t="str">
        <f>'[1]2025年已发货'!D:D</f>
        <v>吨</v>
      </c>
      <c r="E1083" s="2">
        <f>'[1]2025年已发货'!E:E</f>
        <v>3</v>
      </c>
      <c r="F1083" s="4">
        <f>'[1]2025年已发货'!F:F</f>
        <v>45726</v>
      </c>
      <c r="G1083" s="2" t="str">
        <f>'[1]2025年已发货'!G:G</f>
        <v>(五冶钢构医学科学产业园建设项目房建二部-网羽馆（6-5）)四川省南充市顺庆区搬罾街道学府大道二段</v>
      </c>
      <c r="H1083" s="2" t="str">
        <f>'[1]2025年已发货'!H:H</f>
        <v>安南</v>
      </c>
      <c r="I1083" s="2">
        <f>'[1]2025年已发货'!I:I</f>
        <v>19950525030</v>
      </c>
      <c r="J1083" s="2" t="str">
        <f>_xlfn._xlws.FILTER(辅助信息!D:D,辅助信息!G:G=G1083)</f>
        <v>五冶钢构南充医学科学产业园建设项目</v>
      </c>
    </row>
    <row r="1084" hidden="1" spans="1:10">
      <c r="A1084" s="2" t="str">
        <f>'[1]2025年已发货'!A:A</f>
        <v>晋邦</v>
      </c>
      <c r="B1084" s="2" t="str">
        <f>'[1]2025年已发货'!B:B</f>
        <v>螺纹钢</v>
      </c>
      <c r="C1084" s="2" t="str">
        <f>'[1]2025年已发货'!C:C</f>
        <v>HRB400E Φ25 9m</v>
      </c>
      <c r="D1084" s="2" t="str">
        <f>'[1]2025年已发货'!D:D</f>
        <v>吨</v>
      </c>
      <c r="E1084" s="2">
        <f>'[1]2025年已发货'!E:E</f>
        <v>21</v>
      </c>
      <c r="F1084" s="4">
        <f>'[1]2025年已发货'!F:F</f>
        <v>45726</v>
      </c>
      <c r="G1084" s="2" t="str">
        <f>'[1]2025年已发货'!G:G</f>
        <v>(五冶钢构医学科学产业园建设项目房建二部-网羽馆（6-5）)四川省南充市顺庆区搬罾街道学府大道二段</v>
      </c>
      <c r="H1084" s="2" t="str">
        <f>'[1]2025年已发货'!H:H</f>
        <v>安南</v>
      </c>
      <c r="I1084" s="2">
        <f>'[1]2025年已发货'!I:I</f>
        <v>19950525030</v>
      </c>
      <c r="J1084" s="2" t="str">
        <f>_xlfn._xlws.FILTER(辅助信息!D:D,辅助信息!G:G=G1084)</f>
        <v>五冶钢构南充医学科学产业园建设项目</v>
      </c>
    </row>
    <row r="1085" hidden="1" spans="1:10">
      <c r="A1085" s="2" t="str">
        <f>'[1]2025年已发货'!A:A</f>
        <v>晋邦</v>
      </c>
      <c r="B1085" s="2" t="str">
        <f>'[1]2025年已发货'!B:B</f>
        <v>盘螺</v>
      </c>
      <c r="C1085" s="2" t="str">
        <f>'[1]2025年已发货'!C:C</f>
        <v>HRB400E Φ8</v>
      </c>
      <c r="D1085" s="2" t="str">
        <f>'[1]2025年已发货'!D:D</f>
        <v>吨</v>
      </c>
      <c r="E1085" s="2">
        <f>'[1]2025年已发货'!E:E</f>
        <v>7</v>
      </c>
      <c r="F1085" s="4">
        <f>'[1]2025年已发货'!F:F</f>
        <v>45726</v>
      </c>
      <c r="G1085" s="2" t="str">
        <f>'[1]2025年已发货'!G:G</f>
        <v>（商投建工达州中医药科技园-4工区-7号楼）达州市通川区达州中医药职业学院犀牛大道北段</v>
      </c>
      <c r="H1085" s="2" t="str">
        <f>'[1]2025年已发货'!H:H</f>
        <v>张扬</v>
      </c>
      <c r="I1085" s="2">
        <f>'[1]2025年已发货'!I:I</f>
        <v>18381904567</v>
      </c>
      <c r="J1085" s="2" t="str">
        <f>_xlfn._xlws.FILTER(辅助信息!D:D,辅助信息!G:G=G1085)</f>
        <v>商投建工达州中医药科技园</v>
      </c>
    </row>
    <row r="1086" hidden="1" spans="1:10">
      <c r="A1086" s="2" t="str">
        <f>'[1]2025年已发货'!A:A</f>
        <v>晋邦</v>
      </c>
      <c r="B1086" s="2" t="str">
        <f>'[1]2025年已发货'!B:B</f>
        <v>盘螺</v>
      </c>
      <c r="C1086" s="2" t="str">
        <f>'[1]2025年已发货'!C:C</f>
        <v>HRB400E Φ10</v>
      </c>
      <c r="D1086" s="2" t="str">
        <f>'[1]2025年已发货'!D:D</f>
        <v>吨</v>
      </c>
      <c r="E1086" s="2">
        <f>'[1]2025年已发货'!E:E</f>
        <v>10</v>
      </c>
      <c r="F1086" s="4">
        <f>'[1]2025年已发货'!F:F</f>
        <v>45726</v>
      </c>
      <c r="G1086" s="2" t="str">
        <f>'[1]2025年已发货'!G:G</f>
        <v>（商投建工达州中医药科技园-4工区-7号楼）达州市通川区达州中医药职业学院犀牛大道北段</v>
      </c>
      <c r="H1086" s="2" t="str">
        <f>'[1]2025年已发货'!H:H</f>
        <v>张扬</v>
      </c>
      <c r="I1086" s="2">
        <f>'[1]2025年已发货'!I:I</f>
        <v>18381904567</v>
      </c>
      <c r="J1086" s="2" t="str">
        <f>_xlfn._xlws.FILTER(辅助信息!D:D,辅助信息!G:G=G1086)</f>
        <v>商投建工达州中医药科技园</v>
      </c>
    </row>
    <row r="1087" hidden="1" spans="1:10">
      <c r="A1087" s="2" t="str">
        <f>'[1]2025年已发货'!A:A</f>
        <v>晋邦</v>
      </c>
      <c r="B1087" s="2" t="str">
        <f>'[1]2025年已发货'!B:B</f>
        <v>螺纹钢</v>
      </c>
      <c r="C1087" s="2" t="str">
        <f>'[1]2025年已发货'!C:C</f>
        <v>HRB400E Φ18 9m</v>
      </c>
      <c r="D1087" s="2" t="str">
        <f>'[1]2025年已发货'!D:D</f>
        <v>吨</v>
      </c>
      <c r="E1087" s="2">
        <f>'[1]2025年已发货'!E:E</f>
        <v>9</v>
      </c>
      <c r="F1087" s="4">
        <f>'[1]2025年已发货'!F:F</f>
        <v>45726</v>
      </c>
      <c r="G1087" s="2" t="str">
        <f>'[1]2025年已发货'!G:G</f>
        <v>（商投建工达州中医药科技园-4工区-7号楼）达州市通川区达州中医药职业学院犀牛大道北段</v>
      </c>
      <c r="H1087" s="2" t="str">
        <f>'[1]2025年已发货'!H:H</f>
        <v>张扬</v>
      </c>
      <c r="I1087" s="2">
        <f>'[1]2025年已发货'!I:I</f>
        <v>18381904567</v>
      </c>
      <c r="J1087" s="2" t="str">
        <f>_xlfn._xlws.FILTER(辅助信息!D:D,辅助信息!G:G=G1087)</f>
        <v>商投建工达州中医药科技园</v>
      </c>
    </row>
    <row r="1088" hidden="1" spans="1:10">
      <c r="A1088" s="2" t="str">
        <f>'[1]2025年已发货'!A:A</f>
        <v>晋邦</v>
      </c>
      <c r="B1088" s="2" t="str">
        <f>'[1]2025年已发货'!B:B</f>
        <v>螺纹钢</v>
      </c>
      <c r="C1088" s="2" t="str">
        <f>'[1]2025年已发货'!C:C</f>
        <v>HRB400E Φ20 9m</v>
      </c>
      <c r="D1088" s="2" t="str">
        <f>'[1]2025年已发货'!D:D</f>
        <v>吨</v>
      </c>
      <c r="E1088" s="2">
        <f>'[1]2025年已发货'!E:E</f>
        <v>9</v>
      </c>
      <c r="F1088" s="4">
        <f>'[1]2025年已发货'!F:F</f>
        <v>45726</v>
      </c>
      <c r="G1088" s="2" t="str">
        <f>'[1]2025年已发货'!G:G</f>
        <v>（商投建工达州中医药科技园-4工区-7号楼）达州市通川区达州中医药职业学院犀牛大道北段</v>
      </c>
      <c r="H1088" s="2" t="str">
        <f>'[1]2025年已发货'!H:H</f>
        <v>张扬</v>
      </c>
      <c r="I1088" s="2">
        <f>'[1]2025年已发货'!I:I</f>
        <v>18381904567</v>
      </c>
      <c r="J1088" s="2" t="str">
        <f>_xlfn._xlws.FILTER(辅助信息!D:D,辅助信息!G:G=G1088)</f>
        <v>商投建工达州中医药科技园</v>
      </c>
    </row>
    <row r="1089" hidden="1" spans="1:10">
      <c r="A1089" s="2" t="str">
        <f>'[1]2025年已发货'!A:A</f>
        <v>德胜</v>
      </c>
      <c r="B1089" s="2" t="str">
        <f>'[1]2025年已发货'!B:B</f>
        <v>螺纹钢</v>
      </c>
      <c r="C1089" s="2" t="str">
        <f>'[1]2025年已发货'!C:C</f>
        <v>HRB400E Φ14 9m</v>
      </c>
      <c r="D1089" s="2" t="str">
        <f>'[1]2025年已发货'!D:D</f>
        <v>吨</v>
      </c>
      <c r="E1089" s="2">
        <f>'[1]2025年已发货'!E:E</f>
        <v>15</v>
      </c>
      <c r="F1089" s="4">
        <f>'[1]2025年已发货'!F:F</f>
        <v>45727</v>
      </c>
      <c r="G1089" s="2" t="str">
        <f>'[1]2025年已发货'!G:G</f>
        <v>（五冶达州国道542项目-一工区桥梁一工段）四川省达州市四川省达州市达川区石桥镇武寨村</v>
      </c>
      <c r="H1089" s="2" t="str">
        <f>'[1]2025年已发货'!H:H</f>
        <v>杨勇</v>
      </c>
      <c r="I1089" s="2">
        <f>'[1]2025年已发货'!I:I</f>
        <v>18398563998</v>
      </c>
      <c r="J1089" s="2" t="str">
        <f>_xlfn._xlws.FILTER(辅助信息!D:D,辅助信息!G:G=G1089)</f>
        <v>五冶达州国道542项目</v>
      </c>
    </row>
    <row r="1090" hidden="1" spans="1:10">
      <c r="A1090" s="2" t="str">
        <f>'[1]2025年已发货'!A:A</f>
        <v>德胜</v>
      </c>
      <c r="B1090" s="2" t="str">
        <f>'[1]2025年已发货'!B:B</f>
        <v>螺纹钢</v>
      </c>
      <c r="C1090" s="2" t="str">
        <f>'[1]2025年已发货'!C:C</f>
        <v>HRB400E Φ28 9m</v>
      </c>
      <c r="D1090" s="2" t="str">
        <f>'[1]2025年已发货'!D:D</f>
        <v>吨</v>
      </c>
      <c r="E1090" s="2">
        <f>'[1]2025年已发货'!E:E</f>
        <v>55</v>
      </c>
      <c r="F1090" s="4">
        <f>'[1]2025年已发货'!F:F</f>
        <v>45727</v>
      </c>
      <c r="G1090" s="2" t="str">
        <f>'[1]2025年已发货'!G:G</f>
        <v>（五冶达州国道542项目-一工区桥梁一工段）四川省达州市四川省达州市达川区石桥镇武寨村</v>
      </c>
      <c r="H1090" s="2" t="str">
        <f>'[1]2025年已发货'!H:H</f>
        <v>杨勇</v>
      </c>
      <c r="I1090" s="2">
        <f>'[1]2025年已发货'!I:I</f>
        <v>18398563998</v>
      </c>
      <c r="J1090" s="2" t="str">
        <f>_xlfn._xlws.FILTER(辅助信息!D:D,辅助信息!G:G=G1090)</f>
        <v>五冶达州国道542项目</v>
      </c>
    </row>
    <row r="1091" hidden="1" spans="1:10">
      <c r="A1091" s="2" t="str">
        <f>'[1]2025年已发货'!A:A</f>
        <v>德胜</v>
      </c>
      <c r="B1091" s="2" t="str">
        <f>'[1]2025年已发货'!B:B</f>
        <v>螺纹钢</v>
      </c>
      <c r="C1091" s="2" t="str">
        <f>'[1]2025年已发货'!C:C</f>
        <v>HRB400E Φ12 9m</v>
      </c>
      <c r="D1091" s="2" t="str">
        <f>'[1]2025年已发货'!D:D</f>
        <v>吨</v>
      </c>
      <c r="E1091" s="2">
        <f>'[1]2025年已发货'!E:E</f>
        <v>3</v>
      </c>
      <c r="F1091" s="4">
        <f>'[1]2025年已发货'!F:F</f>
        <v>45727</v>
      </c>
      <c r="G1091" s="2" t="str">
        <f>'[1]2025年已发货'!G:G</f>
        <v>（五冶达州国道542项目-桥梁4标）四川省达州市达川区大堰镇双井村</v>
      </c>
      <c r="H1091" s="2" t="str">
        <f>'[1]2025年已发货'!H:H</f>
        <v>吴志强</v>
      </c>
      <c r="I1091" s="2">
        <f>'[1]2025年已发货'!I:I</f>
        <v>18820030907</v>
      </c>
      <c r="J1091" s="2" t="str">
        <f>_xlfn._xlws.FILTER(辅助信息!D:D,辅助信息!G:G=G1091)</f>
        <v>五冶达州国道542项目</v>
      </c>
    </row>
    <row r="1092" hidden="1" spans="1:10">
      <c r="A1092" s="2" t="str">
        <f>'[1]2025年已发货'!A:A</f>
        <v>德胜</v>
      </c>
      <c r="B1092" s="2" t="str">
        <f>'[1]2025年已发货'!B:B</f>
        <v>螺纹钢</v>
      </c>
      <c r="C1092" s="2" t="str">
        <f>'[1]2025年已发货'!C:C</f>
        <v>HRB400E Φ14 9m</v>
      </c>
      <c r="D1092" s="2" t="str">
        <f>'[1]2025年已发货'!D:D</f>
        <v>吨</v>
      </c>
      <c r="E1092" s="2">
        <f>'[1]2025年已发货'!E:E</f>
        <v>3</v>
      </c>
      <c r="F1092" s="4">
        <f>'[1]2025年已发货'!F:F</f>
        <v>45727</v>
      </c>
      <c r="G1092" s="2" t="str">
        <f>'[1]2025年已发货'!G:G</f>
        <v>（五冶达州国道542项目-桥梁4标）四川省达州市达川区大堰镇双井村</v>
      </c>
      <c r="H1092" s="2" t="str">
        <f>'[1]2025年已发货'!H:H</f>
        <v>吴志强</v>
      </c>
      <c r="I1092" s="2">
        <f>'[1]2025年已发货'!I:I</f>
        <v>18820030907</v>
      </c>
      <c r="J1092" s="2" t="str">
        <f>_xlfn._xlws.FILTER(辅助信息!D:D,辅助信息!G:G=G1092)</f>
        <v>五冶达州国道542项目</v>
      </c>
    </row>
    <row r="1093" hidden="1" spans="1:10">
      <c r="A1093" s="2" t="str">
        <f>'[1]2025年已发货'!A:A</f>
        <v>德胜</v>
      </c>
      <c r="B1093" s="2" t="str">
        <f>'[1]2025年已发货'!B:B</f>
        <v>螺纹钢</v>
      </c>
      <c r="C1093" s="2" t="str">
        <f>'[1]2025年已发货'!C:C</f>
        <v>HRB400E Φ16 9m</v>
      </c>
      <c r="D1093" s="2" t="str">
        <f>'[1]2025年已发货'!D:D</f>
        <v>吨</v>
      </c>
      <c r="E1093" s="2">
        <f>'[1]2025年已发货'!E:E</f>
        <v>6</v>
      </c>
      <c r="F1093" s="4">
        <f>'[1]2025年已发货'!F:F</f>
        <v>45727</v>
      </c>
      <c r="G1093" s="2" t="str">
        <f>'[1]2025年已发货'!G:G</f>
        <v>（五冶达州国道542项目-桥梁4标）四川省达州市达川区大堰镇双井村</v>
      </c>
      <c r="H1093" s="2" t="str">
        <f>'[1]2025年已发货'!H:H</f>
        <v>吴志强</v>
      </c>
      <c r="I1093" s="2">
        <f>'[1]2025年已发货'!I:I</f>
        <v>18820030907</v>
      </c>
      <c r="J1093" s="2" t="str">
        <f>_xlfn._xlws.FILTER(辅助信息!D:D,辅助信息!G:G=G1093)</f>
        <v>五冶达州国道542项目</v>
      </c>
    </row>
    <row r="1094" hidden="1" spans="1:10">
      <c r="A1094" s="2" t="str">
        <f>'[1]2025年已发货'!A:A</f>
        <v>德胜</v>
      </c>
      <c r="B1094" s="2" t="str">
        <f>'[1]2025年已发货'!B:B</f>
        <v>螺纹钢</v>
      </c>
      <c r="C1094" s="2" t="str">
        <f>'[1]2025年已发货'!C:C</f>
        <v>HRB400E Φ20 9m</v>
      </c>
      <c r="D1094" s="2" t="str">
        <f>'[1]2025年已发货'!D:D</f>
        <v>吨</v>
      </c>
      <c r="E1094" s="2">
        <f>'[1]2025年已发货'!E:E</f>
        <v>9</v>
      </c>
      <c r="F1094" s="4">
        <f>'[1]2025年已发货'!F:F</f>
        <v>45727</v>
      </c>
      <c r="G1094" s="2" t="str">
        <f>'[1]2025年已发货'!G:G</f>
        <v>（五冶达州国道542项目-桥梁4标）四川省达州市达川区大堰镇双井村</v>
      </c>
      <c r="H1094" s="2" t="str">
        <f>'[1]2025年已发货'!H:H</f>
        <v>吴志强</v>
      </c>
      <c r="I1094" s="2">
        <f>'[1]2025年已发货'!I:I</f>
        <v>18820030907</v>
      </c>
      <c r="J1094" s="2" t="str">
        <f>_xlfn._xlws.FILTER(辅助信息!D:D,辅助信息!G:G=G1094)</f>
        <v>五冶达州国道542项目</v>
      </c>
    </row>
    <row r="1095" hidden="1" spans="1:10">
      <c r="A1095" s="2" t="str">
        <f>'[1]2025年已发货'!A:A</f>
        <v>德胜</v>
      </c>
      <c r="B1095" s="2" t="str">
        <f>'[1]2025年已发货'!B:B</f>
        <v>螺纹钢</v>
      </c>
      <c r="C1095" s="2" t="str">
        <f>'[1]2025年已发货'!C:C</f>
        <v>HRB400E Φ25 9m</v>
      </c>
      <c r="D1095" s="2" t="str">
        <f>'[1]2025年已发货'!D:D</f>
        <v>吨</v>
      </c>
      <c r="E1095" s="2">
        <f>'[1]2025年已发货'!E:E</f>
        <v>3</v>
      </c>
      <c r="F1095" s="4">
        <f>'[1]2025年已发货'!F:F</f>
        <v>45727</v>
      </c>
      <c r="G1095" s="2" t="str">
        <f>'[1]2025年已发货'!G:G</f>
        <v>（五冶达州国道542项目-桥梁4标）四川省达州市达川区大堰镇双井村</v>
      </c>
      <c r="H1095" s="2" t="str">
        <f>'[1]2025年已发货'!H:H</f>
        <v>吴志强</v>
      </c>
      <c r="I1095" s="2">
        <f>'[1]2025年已发货'!I:I</f>
        <v>18820030907</v>
      </c>
      <c r="J1095" s="2" t="str">
        <f>_xlfn._xlws.FILTER(辅助信息!D:D,辅助信息!G:G=G1095)</f>
        <v>五冶达州国道542项目</v>
      </c>
    </row>
    <row r="1096" hidden="1" spans="1:10">
      <c r="A1096" s="2" t="str">
        <f>'[1]2025年已发货'!A:A</f>
        <v>德胜</v>
      </c>
      <c r="B1096" s="2" t="str">
        <f>'[1]2025年已发货'!B:B</f>
        <v>螺纹钢</v>
      </c>
      <c r="C1096" s="2" t="str">
        <f>'[1]2025年已发货'!C:C</f>
        <v>HRB400E Φ28 9m</v>
      </c>
      <c r="D1096" s="2" t="str">
        <f>'[1]2025年已发货'!D:D</f>
        <v>吨</v>
      </c>
      <c r="E1096" s="2">
        <f>'[1]2025年已发货'!E:E</f>
        <v>10</v>
      </c>
      <c r="F1096" s="4">
        <f>'[1]2025年已发货'!F:F</f>
        <v>45727</v>
      </c>
      <c r="G1096" s="2" t="str">
        <f>'[1]2025年已发货'!G:G</f>
        <v>（五冶达州国道542项目-桥梁4标）四川省达州市达川区大堰镇双井村</v>
      </c>
      <c r="H1096" s="2" t="str">
        <f>'[1]2025年已发货'!H:H</f>
        <v>吴志强</v>
      </c>
      <c r="I1096" s="2">
        <f>'[1]2025年已发货'!I:I</f>
        <v>18820030907</v>
      </c>
      <c r="J1096" s="2" t="str">
        <f>_xlfn._xlws.FILTER(辅助信息!D:D,辅助信息!G:G=G1096)</f>
        <v>五冶达州国道542项目</v>
      </c>
    </row>
    <row r="1097" hidden="1" spans="1:10">
      <c r="A1097" s="2" t="str">
        <f>'[1]2025年已发货'!A:A</f>
        <v>德胜</v>
      </c>
      <c r="B1097" s="2" t="str">
        <f>'[1]2025年已发货'!B:B</f>
        <v>螺纹钢</v>
      </c>
      <c r="C1097" s="2" t="str">
        <f>'[1]2025年已发货'!C:C</f>
        <v>HRB400E Φ12 9m</v>
      </c>
      <c r="D1097" s="2" t="str">
        <f>'[1]2025年已发货'!D:D</f>
        <v>吨</v>
      </c>
      <c r="E1097" s="2">
        <f>'[1]2025年已发货'!E:E</f>
        <v>11</v>
      </c>
      <c r="F1097" s="4">
        <f>'[1]2025年已发货'!F:F</f>
        <v>45727</v>
      </c>
      <c r="G1097" s="2" t="str">
        <f>'[1]2025年已发货'!G:G</f>
        <v>（商投建工达州中医药科技园-2工区-景观桥）达州市通川区达州中医药职业学院犀牛大道北段</v>
      </c>
      <c r="H1097" s="2" t="str">
        <f>'[1]2025年已发货'!H:H</f>
        <v>李波</v>
      </c>
      <c r="I1097" s="2">
        <f>'[1]2025年已发货'!I:I</f>
        <v>18381899787</v>
      </c>
      <c r="J1097" s="2" t="str">
        <f>_xlfn._xlws.FILTER(辅助信息!D:D,辅助信息!G:G=G1097)</f>
        <v>商投建工达州中医药科技园</v>
      </c>
    </row>
    <row r="1098" hidden="1" spans="1:10">
      <c r="A1098" s="2" t="str">
        <f>'[1]2025年已发货'!A:A</f>
        <v>德胜</v>
      </c>
      <c r="B1098" s="2" t="str">
        <f>'[1]2025年已发货'!B:B</f>
        <v>螺纹钢</v>
      </c>
      <c r="C1098" s="2" t="str">
        <f>'[1]2025年已发货'!C:C</f>
        <v>HRB400E Φ16 9m</v>
      </c>
      <c r="D1098" s="2" t="str">
        <f>'[1]2025年已发货'!D:D</f>
        <v>吨</v>
      </c>
      <c r="E1098" s="2">
        <f>'[1]2025年已发货'!E:E</f>
        <v>80</v>
      </c>
      <c r="F1098" s="4">
        <f>'[1]2025年已发货'!F:F</f>
        <v>45727</v>
      </c>
      <c r="G1098" s="2" t="str">
        <f>'[1]2025年已发货'!G:G</f>
        <v>（商投建工达州中医药科技园-2工区-景观桥）达州市通川区达州中医药职业学院犀牛大道北段</v>
      </c>
      <c r="H1098" s="2" t="str">
        <f>'[1]2025年已发货'!H:H</f>
        <v>李波</v>
      </c>
      <c r="I1098" s="2">
        <f>'[1]2025年已发货'!I:I</f>
        <v>18381899787</v>
      </c>
      <c r="J1098" s="2" t="str">
        <f>_xlfn._xlws.FILTER(辅助信息!D:D,辅助信息!G:G=G1098)</f>
        <v>商投建工达州中医药科技园</v>
      </c>
    </row>
    <row r="1099" hidden="1" spans="1:10">
      <c r="A1099" s="2" t="str">
        <f>'[1]2025年已发货'!A:A</f>
        <v>德胜</v>
      </c>
      <c r="B1099" s="2" t="str">
        <f>'[1]2025年已发货'!B:B</f>
        <v>螺纹钢</v>
      </c>
      <c r="C1099" s="2" t="str">
        <f>'[1]2025年已发货'!C:C</f>
        <v>HRB400E Φ25 9m</v>
      </c>
      <c r="D1099" s="2" t="str">
        <f>'[1]2025年已发货'!D:D</f>
        <v>吨</v>
      </c>
      <c r="E1099" s="2">
        <f>'[1]2025年已发货'!E:E</f>
        <v>14</v>
      </c>
      <c r="F1099" s="4">
        <f>'[1]2025年已发货'!F:F</f>
        <v>45727</v>
      </c>
      <c r="G1099" s="2" t="str">
        <f>'[1]2025年已发货'!G:G</f>
        <v>（商投建工达州中医药科技园-2工区-景观桥）达州市通川区达州中医药职业学院犀牛大道北段</v>
      </c>
      <c r="H1099" s="2" t="str">
        <f>'[1]2025年已发货'!H:H</f>
        <v>李波</v>
      </c>
      <c r="I1099" s="2">
        <f>'[1]2025年已发货'!I:I</f>
        <v>18381899787</v>
      </c>
      <c r="J1099" s="2" t="str">
        <f>_xlfn._xlws.FILTER(辅助信息!D:D,辅助信息!G:G=G1099)</f>
        <v>商投建工达州中医药科技园</v>
      </c>
    </row>
    <row r="1100" hidden="1" spans="1:10">
      <c r="A1100" s="2" t="str">
        <f>'[1]2025年已发货'!A:A</f>
        <v>德胜</v>
      </c>
      <c r="B1100" s="2" t="str">
        <f>'[1]2025年已发货'!B:B</f>
        <v>螺纹钢</v>
      </c>
      <c r="C1100" s="2" t="str">
        <f>'[1]2025年已发货'!C:C</f>
        <v>HRB400E Φ12 9m</v>
      </c>
      <c r="D1100" s="2" t="str">
        <f>'[1]2025年已发货'!D:D</f>
        <v>吨</v>
      </c>
      <c r="E1100" s="2">
        <f>'[1]2025年已发货'!E:E</f>
        <v>16</v>
      </c>
      <c r="F1100" s="4">
        <f>'[1]2025年已发货'!F:F</f>
        <v>45727</v>
      </c>
      <c r="G1100" s="2" t="str">
        <f>'[1]2025年已发货'!G:G</f>
        <v>(五冶钢构医学科学产业园建设项目房建二部-六标)四川省南充市顺庆区搬罾街道学府大道二段</v>
      </c>
      <c r="H1100" s="2" t="str">
        <f>'[1]2025年已发货'!H:H</f>
        <v>安南</v>
      </c>
      <c r="I1100" s="2">
        <f>'[1]2025年已发货'!I:I</f>
        <v>19950525030</v>
      </c>
      <c r="J1100" s="2" t="str">
        <f>_xlfn._xlws.FILTER(辅助信息!D:D,辅助信息!G:G=G1100)</f>
        <v>五冶钢构南充医学科学产业园建设项目</v>
      </c>
    </row>
    <row r="1101" hidden="1" spans="1:10">
      <c r="A1101" s="2" t="str">
        <f>'[1]2025年已发货'!A:A</f>
        <v>德胜</v>
      </c>
      <c r="B1101" s="2" t="str">
        <f>'[1]2025年已发货'!B:B</f>
        <v>螺纹钢</v>
      </c>
      <c r="C1101" s="2" t="str">
        <f>'[1]2025年已发货'!C:C</f>
        <v>HRB400E Φ25 9m</v>
      </c>
      <c r="D1101" s="2" t="str">
        <f>'[1]2025年已发货'!D:D</f>
        <v>吨</v>
      </c>
      <c r="E1101" s="2">
        <f>'[1]2025年已发货'!E:E</f>
        <v>20</v>
      </c>
      <c r="F1101" s="4">
        <f>'[1]2025年已发货'!F:F</f>
        <v>45727</v>
      </c>
      <c r="G1101" s="2" t="str">
        <f>'[1]2025年已发货'!G:G</f>
        <v>(五冶钢构医学科学产业园建设项目房建二部-六标)四川省南充市顺庆区搬罾街道学府大道二段</v>
      </c>
      <c r="H1101" s="2" t="str">
        <f>'[1]2025年已发货'!H:H</f>
        <v>安南</v>
      </c>
      <c r="I1101" s="2">
        <f>'[1]2025年已发货'!I:I</f>
        <v>19950525030</v>
      </c>
      <c r="J1101" s="2" t="str">
        <f>_xlfn._xlws.FILTER(辅助信息!D:D,辅助信息!G:G=G1101)</f>
        <v>五冶钢构南充医学科学产业园建设项目</v>
      </c>
    </row>
    <row r="1102" hidden="1" spans="1:10">
      <c r="A1102" s="2" t="str">
        <f>'[1]2025年已发货'!A:A</f>
        <v>达钢</v>
      </c>
      <c r="B1102" s="2" t="str">
        <f>'[1]2025年已发货'!B:B</f>
        <v>高线</v>
      </c>
      <c r="C1102" s="2" t="str">
        <f>'[1]2025年已发货'!C:C</f>
        <v>HPB300 Φ10</v>
      </c>
      <c r="D1102" s="2" t="str">
        <f>'[1]2025年已发货'!D:D</f>
        <v>吨</v>
      </c>
      <c r="E1102" s="2">
        <f>'[1]2025年已发货'!E:E</f>
        <v>10</v>
      </c>
      <c r="F1102" s="4">
        <f>'[1]2025年已发货'!F:F</f>
        <v>45727</v>
      </c>
      <c r="G1102" s="2" t="str">
        <f>'[1]2025年已发货'!G:G</f>
        <v>(五冶钢构医学科学产业园建设项目房建二部-六标)四川省南充市顺庆区搬罾街道学府大道二段</v>
      </c>
      <c r="H1102" s="2" t="str">
        <f>'[1]2025年已发货'!H:H</f>
        <v>安南</v>
      </c>
      <c r="I1102" s="2">
        <f>'[1]2025年已发货'!I:I</f>
        <v>19950525030</v>
      </c>
      <c r="J1102" s="2" t="str">
        <f>_xlfn._xlws.FILTER(辅助信息!D:D,辅助信息!G:G=G1102)</f>
        <v>五冶钢构南充医学科学产业园建设项目</v>
      </c>
    </row>
    <row r="1103" hidden="1" spans="1:10">
      <c r="A1103" s="2" t="str">
        <f>'[1]2025年已发货'!A:A</f>
        <v>达钢</v>
      </c>
      <c r="B1103" s="2" t="str">
        <f>'[1]2025年已发货'!B:B</f>
        <v>螺纹钢</v>
      </c>
      <c r="C1103" s="2" t="str">
        <f>'[1]2025年已发货'!C:C</f>
        <v>HRB400E Φ14 9m</v>
      </c>
      <c r="D1103" s="2" t="str">
        <f>'[1]2025年已发货'!D:D</f>
        <v>吨</v>
      </c>
      <c r="E1103" s="2">
        <f>'[1]2025年已发货'!E:E</f>
        <v>15</v>
      </c>
      <c r="F1103" s="4">
        <f>'[1]2025年已发货'!F:F</f>
        <v>45727</v>
      </c>
      <c r="G1103" s="2" t="str">
        <f>'[1]2025年已发货'!G:G</f>
        <v>(五冶钢构医学科学产业园建设项目房建二部-六标)四川省南充市顺庆区搬罾街道学府大道二段</v>
      </c>
      <c r="H1103" s="2" t="str">
        <f>'[1]2025年已发货'!H:H</f>
        <v>安南</v>
      </c>
      <c r="I1103" s="2">
        <f>'[1]2025年已发货'!I:I</f>
        <v>19950525030</v>
      </c>
      <c r="J1103" s="2" t="str">
        <f>_xlfn._xlws.FILTER(辅助信息!D:D,辅助信息!G:G=G1103)</f>
        <v>五冶钢构南充医学科学产业园建设项目</v>
      </c>
    </row>
    <row r="1104" hidden="1" spans="1:10">
      <c r="A1104" s="2" t="str">
        <f>'[1]2025年已发货'!A:A</f>
        <v>达钢</v>
      </c>
      <c r="B1104" s="2" t="str">
        <f>'[1]2025年已发货'!B:B</f>
        <v>螺纹钢</v>
      </c>
      <c r="C1104" s="2" t="str">
        <f>'[1]2025年已发货'!C:C</f>
        <v>HRB400E Φ16 9m</v>
      </c>
      <c r="D1104" s="2" t="str">
        <f>'[1]2025年已发货'!D:D</f>
        <v>吨</v>
      </c>
      <c r="E1104" s="2">
        <f>'[1]2025年已发货'!E:E</f>
        <v>12</v>
      </c>
      <c r="F1104" s="4">
        <f>'[1]2025年已发货'!F:F</f>
        <v>45727</v>
      </c>
      <c r="G1104" s="2" t="str">
        <f>'[1]2025年已发货'!G:G</f>
        <v>(五冶钢构医学科学产业园建设项目房建二部-六标)四川省南充市顺庆区搬罾街道学府大道二段</v>
      </c>
      <c r="H1104" s="2" t="str">
        <f>'[1]2025年已发货'!H:H</f>
        <v>安南</v>
      </c>
      <c r="I1104" s="2">
        <f>'[1]2025年已发货'!I:I</f>
        <v>19950525030</v>
      </c>
      <c r="J1104" s="2" t="str">
        <f>_xlfn._xlws.FILTER(辅助信息!D:D,辅助信息!G:G=G1104)</f>
        <v>五冶钢构南充医学科学产业园建设项目</v>
      </c>
    </row>
    <row r="1105" hidden="1" spans="1:10">
      <c r="A1105" s="2" t="str">
        <f>'[1]2025年已发货'!A:A</f>
        <v>达钢</v>
      </c>
      <c r="B1105" s="2" t="str">
        <f>'[1]2025年已发货'!B:B</f>
        <v>螺纹钢</v>
      </c>
      <c r="C1105" s="2" t="str">
        <f>'[1]2025年已发货'!C:C</f>
        <v>HRB400E Φ16 9m</v>
      </c>
      <c r="D1105" s="2" t="str">
        <f>'[1]2025年已发货'!D:D</f>
        <v>吨</v>
      </c>
      <c r="E1105" s="2">
        <f>'[1]2025年已发货'!E:E</f>
        <v>33</v>
      </c>
      <c r="F1105" s="4">
        <f>'[1]2025年已发货'!F:F</f>
        <v>45727</v>
      </c>
      <c r="G1105" s="2" t="str">
        <f>'[1]2025年已发货'!G:G</f>
        <v>（商投建工达州中医药科技园-2工区-景观桥）达州市通川区达州中医药职业学院犀牛大道北段</v>
      </c>
      <c r="H1105" s="2" t="str">
        <f>'[1]2025年已发货'!H:H</f>
        <v>李波</v>
      </c>
      <c r="I1105" s="2">
        <f>'[1]2025年已发货'!I:I</f>
        <v>18381899787</v>
      </c>
      <c r="J1105" s="2" t="str">
        <f>_xlfn._xlws.FILTER(辅助信息!D:D,辅助信息!G:G=G1105)</f>
        <v>商投建工达州中医药科技园</v>
      </c>
    </row>
    <row r="1106" hidden="1" spans="1:10">
      <c r="A1106" s="2" t="str">
        <f>'[1]2025年已发货'!A:A</f>
        <v>达钢</v>
      </c>
      <c r="B1106" s="2" t="str">
        <f>'[1]2025年已发货'!B:B</f>
        <v>螺纹钢</v>
      </c>
      <c r="C1106" s="2" t="str">
        <f>'[1]2025年已发货'!C:C</f>
        <v>HRB400E Φ20 9m</v>
      </c>
      <c r="D1106" s="2" t="str">
        <f>'[1]2025年已发货'!D:D</f>
        <v>吨</v>
      </c>
      <c r="E1106" s="2">
        <f>'[1]2025年已发货'!E:E</f>
        <v>18</v>
      </c>
      <c r="F1106" s="4">
        <f>'[1]2025年已发货'!F:F</f>
        <v>45727</v>
      </c>
      <c r="G1106" s="2" t="str">
        <f>'[1]2025年已发货'!G:G</f>
        <v>（商投建工达州中医药科技园-2工区-景观桥）达州市通川区达州中医药职业学院犀牛大道北段</v>
      </c>
      <c r="H1106" s="2" t="str">
        <f>'[1]2025年已发货'!H:H</f>
        <v>李波</v>
      </c>
      <c r="I1106" s="2">
        <f>'[1]2025年已发货'!I:I</f>
        <v>18381899787</v>
      </c>
      <c r="J1106" s="2" t="str">
        <f>_xlfn._xlws.FILTER(辅助信息!D:D,辅助信息!G:G=G1106)</f>
        <v>商投建工达州中医药科技园</v>
      </c>
    </row>
    <row r="1107" hidden="1" spans="1:10">
      <c r="A1107" s="2" t="str">
        <f>'[1]2025年已发货'!A:A</f>
        <v>达钢</v>
      </c>
      <c r="B1107" s="2" t="str">
        <f>'[1]2025年已发货'!B:B</f>
        <v>螺纹钢</v>
      </c>
      <c r="C1107" s="2" t="str">
        <f>'[1]2025年已发货'!C:C</f>
        <v>HRB400E Φ16 9m</v>
      </c>
      <c r="D1107" s="2" t="str">
        <f>'[1]2025年已发货'!D:D</f>
        <v>吨</v>
      </c>
      <c r="E1107" s="2">
        <f>'[1]2025年已发货'!E:E</f>
        <v>35</v>
      </c>
      <c r="F1107" s="4">
        <f>'[1]2025年已发货'!F:F</f>
        <v>45727</v>
      </c>
      <c r="G1107" s="2" t="str">
        <f>'[1]2025年已发货'!G:G</f>
        <v>（十九冶-华电重庆奉节）重庆市奉节县康乐镇七星村</v>
      </c>
      <c r="H1107" s="2" t="str">
        <f>'[1]2025年已发货'!H:H</f>
        <v>岑甲乐</v>
      </c>
      <c r="I1107" s="2">
        <f>'[1]2025年已发货'!I:I</f>
        <v>17349037782</v>
      </c>
      <c r="J1107" s="2" vm="1" t="e">
        <f>_xlfn._xlws.FILTER(辅助信息!D:D,辅助信息!G:G=G1107)</f>
        <v>#VALUE!</v>
      </c>
    </row>
    <row r="1108" hidden="1" spans="1:10">
      <c r="A1108" s="2" t="str">
        <f>'[1]2025年已发货'!A:A</f>
        <v>达钢</v>
      </c>
      <c r="B1108" s="2" t="str">
        <f>'[1]2025年已发货'!B:B</f>
        <v>螺纹钢</v>
      </c>
      <c r="C1108" s="2" t="str">
        <f>'[1]2025年已发货'!C:C</f>
        <v>HRB400E Φ12 9m</v>
      </c>
      <c r="D1108" s="2" t="str">
        <f>'[1]2025年已发货'!D:D</f>
        <v>吨</v>
      </c>
      <c r="E1108" s="2">
        <f>'[1]2025年已发货'!E:E</f>
        <v>36</v>
      </c>
      <c r="F1108" s="4">
        <f>'[1]2025年已发货'!F:F</f>
        <v>45727</v>
      </c>
      <c r="G1108" s="2" t="str">
        <f>'[1]2025年已发货'!G:G</f>
        <v>（十九冶-江龙高速三分部）重庆市云阳县蔈草镇三坵田*小尖山梁场</v>
      </c>
      <c r="H1108" s="2" t="str">
        <f>'[1]2025年已发货'!H:H</f>
        <v>徐宇</v>
      </c>
      <c r="I1108" s="2">
        <f>'[1]2025年已发货'!I:I</f>
        <v>19822311919</v>
      </c>
      <c r="J1108" s="2" vm="1" t="e">
        <f>_xlfn._xlws.FILTER(辅助信息!D:D,辅助信息!G:G=G1108)</f>
        <v>#VALUE!</v>
      </c>
    </row>
    <row r="1109" hidden="1" spans="1:10">
      <c r="A1109" s="2" t="str">
        <f>'[1]2025年已发货'!A:A</f>
        <v>达钢</v>
      </c>
      <c r="B1109" s="2" t="str">
        <f>'[1]2025年已发货'!B:B</f>
        <v>螺纹钢</v>
      </c>
      <c r="C1109" s="2" t="str">
        <f>'[1]2025年已发货'!C:C</f>
        <v>HRB400E Φ16 9m</v>
      </c>
      <c r="D1109" s="2" t="str">
        <f>'[1]2025年已发货'!D:D</f>
        <v>吨</v>
      </c>
      <c r="E1109" s="2">
        <f>'[1]2025年已发货'!E:E</f>
        <v>36</v>
      </c>
      <c r="F1109" s="4">
        <f>'[1]2025年已发货'!F:F</f>
        <v>45727</v>
      </c>
      <c r="G1109" s="2" t="str">
        <f>'[1]2025年已发货'!G:G</f>
        <v>（十九冶-江龙高速三分部）重庆市云阳县蔈草镇三坵田*小尖山梁场</v>
      </c>
      <c r="H1109" s="2" t="str">
        <f>'[1]2025年已发货'!H:H</f>
        <v>徐宇</v>
      </c>
      <c r="I1109" s="2">
        <f>'[1]2025年已发货'!I:I</f>
        <v>19822311919</v>
      </c>
      <c r="J1109" s="2" vm="1" t="e">
        <f>_xlfn._xlws.FILTER(辅助信息!D:D,辅助信息!G:G=G1109)</f>
        <v>#VALUE!</v>
      </c>
    </row>
    <row r="1110" hidden="1" spans="1:10">
      <c r="A1110" s="2" t="str">
        <f>'[1]2025年已发货'!A:A</f>
        <v>达钢</v>
      </c>
      <c r="B1110" s="2" t="str">
        <f>'[1]2025年已发货'!B:B</f>
        <v>螺纹钢</v>
      </c>
      <c r="C1110" s="2" t="str">
        <f>'[1]2025年已发货'!C:C</f>
        <v>HRB400E Φ16 9m</v>
      </c>
      <c r="D1110" s="2" t="str">
        <f>'[1]2025年已发货'!D:D</f>
        <v>吨</v>
      </c>
      <c r="E1110" s="2">
        <f>'[1]2025年已发货'!E:E</f>
        <v>36</v>
      </c>
      <c r="F1110" s="4">
        <f>'[1]2025年已发货'!F:F</f>
        <v>45727</v>
      </c>
      <c r="G1110" s="2" t="str">
        <f>'[1]2025年已发货'!G:G</f>
        <v>（十九冶-江龙高速三分部）重庆市云阳县龙角镇*皮家营梁场</v>
      </c>
      <c r="H1110" s="2" t="str">
        <f>'[1]2025年已发货'!H:H</f>
        <v>徐宇</v>
      </c>
      <c r="I1110" s="2">
        <f>'[1]2025年已发货'!I:I</f>
        <v>19822311919</v>
      </c>
      <c r="J1110" s="2" vm="1" t="e">
        <f>_xlfn._xlws.FILTER(辅助信息!D:D,辅助信息!G:G=G1110)</f>
        <v>#VALUE!</v>
      </c>
    </row>
    <row r="1111" hidden="1" spans="1:10">
      <c r="A1111" s="2" t="str">
        <f>'[1]2025年已发货'!A:A</f>
        <v>达钢</v>
      </c>
      <c r="B1111" s="2" t="str">
        <f>'[1]2025年已发货'!B:B</f>
        <v>螺纹钢</v>
      </c>
      <c r="C1111" s="2" t="str">
        <f>'[1]2025年已发货'!C:C</f>
        <v>HRB400E Φ16 9m</v>
      </c>
      <c r="D1111" s="2" t="str">
        <f>'[1]2025年已发货'!D:D</f>
        <v>吨</v>
      </c>
      <c r="E1111" s="2">
        <f>'[1]2025年已发货'!E:E</f>
        <v>25</v>
      </c>
      <c r="F1111" s="4">
        <f>'[1]2025年已发货'!F:F</f>
        <v>45727</v>
      </c>
      <c r="G1111" s="2" t="str">
        <f>'[1]2025年已发货'!G:G</f>
        <v>（十九冶-江龙高速三分部）重庆市云阳县开云高速（钢厂村）*龙缸互通</v>
      </c>
      <c r="H1111" s="2" t="str">
        <f>'[1]2025年已发货'!H:H</f>
        <v>徐宇</v>
      </c>
      <c r="I1111" s="2">
        <f>'[1]2025年已发货'!I:I</f>
        <v>19822311919</v>
      </c>
      <c r="J1111" s="2" vm="1" t="e">
        <f>_xlfn._xlws.FILTER(辅助信息!D:D,辅助信息!G:G=G1111)</f>
        <v>#VALUE!</v>
      </c>
    </row>
    <row r="1112" hidden="1" spans="1:10">
      <c r="A1112" s="2" t="str">
        <f>'[1]2025年已发货'!A:A</f>
        <v>达钢</v>
      </c>
      <c r="B1112" s="2" t="str">
        <f>'[1]2025年已发货'!B:B</f>
        <v>螺纹钢</v>
      </c>
      <c r="C1112" s="2" t="str">
        <f>'[1]2025年已发货'!C:C</f>
        <v>HRB400E Φ20 9m</v>
      </c>
      <c r="D1112" s="2" t="str">
        <f>'[1]2025年已发货'!D:D</f>
        <v>吨</v>
      </c>
      <c r="E1112" s="2">
        <f>'[1]2025年已发货'!E:E</f>
        <v>10</v>
      </c>
      <c r="F1112" s="4">
        <f>'[1]2025年已发货'!F:F</f>
        <v>45727</v>
      </c>
      <c r="G1112" s="2" t="str">
        <f>'[1]2025年已发货'!G:G</f>
        <v>（十九冶-江龙高速三分部）重庆市云阳县开云高速（钢厂村）*龙缸互通</v>
      </c>
      <c r="H1112" s="2" t="str">
        <f>'[1]2025年已发货'!H:H</f>
        <v>徐宇</v>
      </c>
      <c r="I1112" s="2">
        <f>'[1]2025年已发货'!I:I</f>
        <v>19822311919</v>
      </c>
      <c r="J1112" s="2" vm="1" t="e">
        <f>_xlfn._xlws.FILTER(辅助信息!D:D,辅助信息!G:G=G1112)</f>
        <v>#VALUE!</v>
      </c>
    </row>
    <row r="1113" hidden="1" spans="1:10">
      <c r="A1113" s="2" t="str">
        <f>'[1]2025年已发货'!A:A</f>
        <v>达钢</v>
      </c>
      <c r="B1113" s="2" t="str">
        <f>'[1]2025年已发货'!B:B</f>
        <v>螺纹钢</v>
      </c>
      <c r="C1113" s="2" t="str">
        <f>'[1]2025年已发货'!C:C</f>
        <v>HRB400E Φ16 9m</v>
      </c>
      <c r="D1113" s="2" t="str">
        <f>'[1]2025年已发货'!D:D</f>
        <v>吨</v>
      </c>
      <c r="E1113" s="2">
        <f>'[1]2025年已发货'!E:E</f>
        <v>36</v>
      </c>
      <c r="F1113" s="4">
        <f>'[1]2025年已发货'!F:F</f>
        <v>45727</v>
      </c>
      <c r="G1113" s="2" t="str">
        <f>'[1]2025年已发货'!G:G</f>
        <v>（十九冶-江龙高速一分部）重庆市云阳县X886附近中国十九冶开云高速项目总包部西98米*复兴互通预制梁场</v>
      </c>
      <c r="H1113" s="2" t="str">
        <f>'[1]2025年已发货'!H:H</f>
        <v>吴章红</v>
      </c>
      <c r="I1113" s="2">
        <f>'[1]2025年已发货'!I:I</f>
        <v>18628165772</v>
      </c>
      <c r="J1113" s="2" vm="1" t="e">
        <f>_xlfn._xlws.FILTER(辅助信息!D:D,辅助信息!G:G=G1113)</f>
        <v>#VALUE!</v>
      </c>
    </row>
    <row r="1114" hidden="1" spans="1:10">
      <c r="A1114" s="2" t="str">
        <f>'[1]2025年已发货'!A:A</f>
        <v>达钢</v>
      </c>
      <c r="B1114" s="2" t="str">
        <f>'[1]2025年已发货'!B:B</f>
        <v>螺纹钢</v>
      </c>
      <c r="C1114" s="2" t="str">
        <f>'[1]2025年已发货'!C:C</f>
        <v>HRB400E Φ12 9m</v>
      </c>
      <c r="D1114" s="2" t="str">
        <f>'[1]2025年已发货'!D:D</f>
        <v>吨</v>
      </c>
      <c r="E1114" s="2">
        <f>'[1]2025年已发货'!E:E</f>
        <v>35</v>
      </c>
      <c r="F1114" s="4">
        <f>'[1]2025年已发货'!F:F</f>
        <v>45727</v>
      </c>
      <c r="G1114" s="2" t="str">
        <f>'[1]2025年已发货'!G:G</f>
        <v>（十九冶-江龙高速一分部）重庆市云阳县X886附近中国十九冶开云高速项目总包部西98米*复兴互通预制梁场</v>
      </c>
      <c r="H1114" s="2" t="str">
        <f>'[1]2025年已发货'!H:H</f>
        <v>吴章红</v>
      </c>
      <c r="I1114" s="2">
        <f>'[1]2025年已发货'!I:I</f>
        <v>18628165772</v>
      </c>
      <c r="J1114" s="2" vm="1" t="e">
        <f>_xlfn._xlws.FILTER(辅助信息!D:D,辅助信息!G:G=G1114)</f>
        <v>#VALUE!</v>
      </c>
    </row>
    <row r="1115" hidden="1" spans="1:10">
      <c r="A1115" s="2" t="str">
        <f>'[1]2025年已发货'!A:A</f>
        <v>德胜</v>
      </c>
      <c r="B1115" s="2" t="str">
        <f>'[1]2025年已发货'!B:B</f>
        <v>螺纹钢</v>
      </c>
      <c r="C1115" s="2" t="str">
        <f>'[1]2025年已发货'!C:C</f>
        <v>HRB400E Φ14 9m</v>
      </c>
      <c r="D1115" s="2" t="str">
        <f>'[1]2025年已发货'!D:D</f>
        <v>吨</v>
      </c>
      <c r="E1115" s="2">
        <f>'[1]2025年已发货'!E:E</f>
        <v>5</v>
      </c>
      <c r="F1115" s="4">
        <f>'[1]2025年已发货'!F:F</f>
        <v>45727</v>
      </c>
      <c r="G1115" s="2" t="str">
        <f>'[1]2025年已发货'!G:G</f>
        <v>四川省南充市营山县咸安大道成都元泽环境技术有限公司营山分公司（中核华兴市政道路项目部）</v>
      </c>
      <c r="H1115" s="2" t="str">
        <f>'[1]2025年已发货'!H:H</f>
        <v>黎家敏</v>
      </c>
      <c r="I1115" s="2" t="str">
        <f>'[1]2025年已发货'!I:I</f>
        <v>15082798787</v>
      </c>
      <c r="J1115" s="2" vm="1" t="e">
        <f>_xlfn._xlws.FILTER(辅助信息!D:D,辅助信息!G:G=G1115)</f>
        <v>#VALUE!</v>
      </c>
    </row>
    <row r="1116" hidden="1" spans="1:10">
      <c r="A1116" s="2" t="str">
        <f>'[1]2025年已发货'!A:A</f>
        <v>德胜</v>
      </c>
      <c r="B1116" s="2" t="str">
        <f>'[1]2025年已发货'!B:B</f>
        <v>螺纹钢</v>
      </c>
      <c r="C1116" s="2" t="str">
        <f>'[1]2025年已发货'!C:C</f>
        <v>HRB400E Φ25 9m</v>
      </c>
      <c r="D1116" s="2" t="str">
        <f>'[1]2025年已发货'!D:D</f>
        <v>吨</v>
      </c>
      <c r="E1116" s="2">
        <f>'[1]2025年已发货'!E:E</f>
        <v>30</v>
      </c>
      <c r="F1116" s="4">
        <f>'[1]2025年已发货'!F:F</f>
        <v>45727</v>
      </c>
      <c r="G1116" s="2" t="str">
        <f>'[1]2025年已发货'!G:G</f>
        <v>四川省南充市营山县咸安大道成都元泽环境技术有限公司营山分公司（中核华兴市政道路项目部）</v>
      </c>
      <c r="H1116" s="2" t="str">
        <f>'[1]2025年已发货'!H:H</f>
        <v>黎家敏</v>
      </c>
      <c r="I1116" s="2" t="str">
        <f>'[1]2025年已发货'!I:I</f>
        <v>15082798787</v>
      </c>
      <c r="J1116" s="2" vm="1" t="e">
        <f>_xlfn._xlws.FILTER(辅助信息!D:D,辅助信息!G:G=G1116)</f>
        <v>#VALUE!</v>
      </c>
    </row>
    <row r="1117" hidden="1" spans="1:10">
      <c r="A1117" s="2" t="str">
        <f>'[1]2025年已发货'!A:A</f>
        <v>陕钢</v>
      </c>
      <c r="B1117" s="2" t="str">
        <f>'[1]2025年已发货'!B:B</f>
        <v>螺纹钢</v>
      </c>
      <c r="C1117" s="2" t="str">
        <f>'[1]2025年已发货'!C:C</f>
        <v>HRB400EΦ12*9m</v>
      </c>
      <c r="D1117" s="2" t="str">
        <f>'[1]2025年已发货'!D:D</f>
        <v>吨</v>
      </c>
      <c r="E1117" s="2">
        <f>'[1]2025年已发货'!E:E</f>
        <v>6</v>
      </c>
      <c r="F1117" s="4">
        <f>'[1]2025年已发货'!F:F</f>
        <v>45727</v>
      </c>
      <c r="G1117" s="2" t="str">
        <f>'[1]2025年已发货'!G:G</f>
        <v>（中核二二-绵阳）四川省绵阳市平武县响岩镇甲方项目指定地点(X1子项)</v>
      </c>
      <c r="H1117" s="2" t="str">
        <f>'[1]2025年已发货'!H:H</f>
        <v>王明胜</v>
      </c>
      <c r="I1117" s="2" t="str">
        <f>'[1]2025年已发货'!I:I</f>
        <v>15528301097</v>
      </c>
      <c r="J1117" s="2" vm="1" t="e">
        <f>_xlfn._xlws.FILTER(辅助信息!D:D,辅助信息!G:G=G1117)</f>
        <v>#VALUE!</v>
      </c>
    </row>
    <row r="1118" hidden="1" spans="1:10">
      <c r="A1118" s="2" t="str">
        <f>'[1]2025年已发货'!A:A</f>
        <v>陕钢</v>
      </c>
      <c r="B1118" s="2" t="str">
        <f>'[1]2025年已发货'!B:B</f>
        <v>螺纹钢</v>
      </c>
      <c r="C1118" s="2" t="str">
        <f>'[1]2025年已发货'!C:C</f>
        <v>HRB400EΦ25*9m</v>
      </c>
      <c r="D1118" s="2" t="str">
        <f>'[1]2025年已发货'!D:D</f>
        <v>吨</v>
      </c>
      <c r="E1118" s="2">
        <f>'[1]2025年已发货'!E:E</f>
        <v>8</v>
      </c>
      <c r="F1118" s="4">
        <f>'[1]2025年已发货'!F:F</f>
        <v>45727</v>
      </c>
      <c r="G1118" s="2" t="str">
        <f>'[1]2025年已发货'!G:G</f>
        <v>（中核二二-绵阳）四川省绵阳市平武县响岩镇甲方项目指定地点(X1子项)</v>
      </c>
      <c r="H1118" s="2" t="str">
        <f>'[1]2025年已发货'!H:H</f>
        <v>王明胜</v>
      </c>
      <c r="I1118" s="2" t="str">
        <f>'[1]2025年已发货'!I:I</f>
        <v>15528301097</v>
      </c>
      <c r="J1118" s="2" vm="1" t="e">
        <f>_xlfn._xlws.FILTER(辅助信息!D:D,辅助信息!G:G=G1118)</f>
        <v>#VALUE!</v>
      </c>
    </row>
    <row r="1119" hidden="1" spans="1:10">
      <c r="A1119" s="2" t="str">
        <f>'[1]2025年已发货'!A:A</f>
        <v>陕钢</v>
      </c>
      <c r="B1119" s="2" t="str">
        <f>'[1]2025年已发货'!B:B</f>
        <v>螺纹钢</v>
      </c>
      <c r="C1119" s="2" t="str">
        <f>'[1]2025年已发货'!C:C</f>
        <v>HRB400EΦ28*9m</v>
      </c>
      <c r="D1119" s="2" t="str">
        <f>'[1]2025年已发货'!D:D</f>
        <v>吨</v>
      </c>
      <c r="E1119" s="2">
        <f>'[1]2025年已发货'!E:E</f>
        <v>57</v>
      </c>
      <c r="F1119" s="4">
        <f>'[1]2025年已发货'!F:F</f>
        <v>45727</v>
      </c>
      <c r="G1119" s="2" t="str">
        <f>'[1]2025年已发货'!G:G</f>
        <v>（中核二二-绵阳）四川省绵阳市平武县响岩镇甲方项目指定地点(X1子项)</v>
      </c>
      <c r="H1119" s="2" t="str">
        <f>'[1]2025年已发货'!H:H</f>
        <v>王明胜</v>
      </c>
      <c r="I1119" s="2" t="str">
        <f>'[1]2025年已发货'!I:I</f>
        <v>15528301097</v>
      </c>
      <c r="J1119" s="2" vm="1" t="e">
        <f>_xlfn._xlws.FILTER(辅助信息!D:D,辅助信息!G:G=G1119)</f>
        <v>#VALUE!</v>
      </c>
    </row>
    <row r="1120" hidden="1" spans="1:10">
      <c r="A1120" s="2" t="str">
        <f>'[1]2025年已发货'!A:A</f>
        <v>德胜</v>
      </c>
      <c r="B1120" s="2" t="str">
        <f>'[1]2025年已发货'!B:B</f>
        <v>螺纹钢</v>
      </c>
      <c r="C1120" s="2" t="str">
        <f>'[1]2025年已发货'!C:C</f>
        <v>HRB500E Φ28 9m</v>
      </c>
      <c r="D1120" s="2" t="str">
        <f>'[1]2025年已发货'!D:D</f>
        <v>吨</v>
      </c>
      <c r="E1120" s="2">
        <f>'[1]2025年已发货'!E:E</f>
        <v>35</v>
      </c>
      <c r="F1120" s="4">
        <f>'[1]2025年已发货'!F:F</f>
        <v>45727</v>
      </c>
      <c r="G1120" s="2" t="str">
        <f>'[1]2025年已发货'!G:G</f>
        <v>（中铁北京局-资乐高速6标）四川省乐山市市中区土主镇资乐高速TJ6标项目试验室</v>
      </c>
      <c r="H1120" s="2" t="str">
        <f>'[1]2025年已发货'!H:H</f>
        <v>刘岩</v>
      </c>
      <c r="I1120" s="2">
        <f>'[1]2025年已发货'!I:I</f>
        <v>18543566469</v>
      </c>
      <c r="J1120" s="2" vm="1" t="e">
        <f>_xlfn._xlws.FILTER(辅助信息!D:D,辅助信息!G:G=G1120)</f>
        <v>#VALUE!</v>
      </c>
    </row>
    <row r="1121" hidden="1" spans="1:10">
      <c r="A1121" s="2" t="str">
        <f>'[1]2025年已发货'!A:A</f>
        <v>德胜</v>
      </c>
      <c r="B1121" s="2" t="str">
        <f>'[1]2025年已发货'!B:B</f>
        <v>螺纹钢</v>
      </c>
      <c r="C1121" s="2" t="str">
        <f>'[1]2025年已发货'!C:C</f>
        <v>HRB400E Φ14 12m</v>
      </c>
      <c r="D1121" s="2" t="str">
        <f>'[1]2025年已发货'!D:D</f>
        <v>吨</v>
      </c>
      <c r="E1121" s="2">
        <f>'[1]2025年已发货'!E:E</f>
        <v>18</v>
      </c>
      <c r="F1121" s="4">
        <f>'[1]2025年已发货'!F:F</f>
        <v>45727</v>
      </c>
      <c r="G1121" s="2" t="str">
        <f>'[1]2025年已发货'!G:G</f>
        <v>（中铁北京局-资乐高速6标）四川省乐山市市中区土主镇资乐高速TJ6标项目试验室</v>
      </c>
      <c r="H1121" s="2" t="str">
        <f>'[1]2025年已发货'!H:H</f>
        <v>刘岩</v>
      </c>
      <c r="I1121" s="2">
        <f>'[1]2025年已发货'!I:I</f>
        <v>18543566469</v>
      </c>
      <c r="J1121" s="2" vm="1" t="e">
        <f>_xlfn._xlws.FILTER(辅助信息!D:D,辅助信息!G:G=G1121)</f>
        <v>#VALUE!</v>
      </c>
    </row>
    <row r="1122" hidden="1" spans="1:10">
      <c r="A1122" s="2" t="str">
        <f>'[1]2025年已发货'!A:A</f>
        <v>德胜</v>
      </c>
      <c r="B1122" s="2" t="str">
        <f>'[1]2025年已发货'!B:B</f>
        <v>螺纹钢</v>
      </c>
      <c r="C1122" s="2" t="str">
        <f>'[1]2025年已发货'!C:C</f>
        <v>HRB400E Φ20 9m</v>
      </c>
      <c r="D1122" s="2" t="str">
        <f>'[1]2025年已发货'!D:D</f>
        <v>吨</v>
      </c>
      <c r="E1122" s="2">
        <f>'[1]2025年已发货'!E:E</f>
        <v>18</v>
      </c>
      <c r="F1122" s="4">
        <f>'[1]2025年已发货'!F:F</f>
        <v>45727</v>
      </c>
      <c r="G1122" s="2" t="str">
        <f>'[1]2025年已发货'!G:G</f>
        <v>（中铁北京局-资乐高速6标）四川省乐山市市中区土主镇资乐高速TJ6标项目试验室</v>
      </c>
      <c r="H1122" s="2" t="str">
        <f>'[1]2025年已发货'!H:H</f>
        <v>刘岩</v>
      </c>
      <c r="I1122" s="2">
        <f>'[1]2025年已发货'!I:I</f>
        <v>18543566469</v>
      </c>
      <c r="J1122" s="2" vm="1" t="e">
        <f>_xlfn._xlws.FILTER(辅助信息!D:D,辅助信息!G:G=G1122)</f>
        <v>#VALUE!</v>
      </c>
    </row>
    <row r="1123" hidden="1" spans="1:10">
      <c r="A1123" s="2" t="str">
        <f>'[1]2025年已发货'!A:A</f>
        <v>德胜</v>
      </c>
      <c r="B1123" s="2" t="str">
        <f>'[1]2025年已发货'!B:B</f>
        <v>螺纹钢</v>
      </c>
      <c r="C1123" s="2" t="str">
        <f>'[1]2025年已发货'!C:C</f>
        <v>HRB400E Φ32 12m</v>
      </c>
      <c r="D1123" s="2" t="str">
        <f>'[1]2025年已发货'!D:D</f>
        <v>吨</v>
      </c>
      <c r="E1123" s="2">
        <f>'[1]2025年已发货'!E:E</f>
        <v>35</v>
      </c>
      <c r="F1123" s="4">
        <f>'[1]2025年已发货'!F:F</f>
        <v>45727</v>
      </c>
      <c r="G1123" s="2" t="str">
        <f>'[1]2025年已发货'!G:G</f>
        <v>（中铁北京局-资乐高速6标）四川省乐山市市中区土主镇资乐高速TJ6标项目试验室</v>
      </c>
      <c r="H1123" s="2" t="str">
        <f>'[1]2025年已发货'!H:H</f>
        <v>刘岩</v>
      </c>
      <c r="I1123" s="2">
        <f>'[1]2025年已发货'!I:I</f>
        <v>18543566469</v>
      </c>
      <c r="J1123" s="2" vm="1" t="e">
        <f>_xlfn._xlws.FILTER(辅助信息!D:D,辅助信息!G:G=G1123)</f>
        <v>#VALUE!</v>
      </c>
    </row>
    <row r="1124" hidden="1" spans="1:10">
      <c r="A1124" s="2" t="str">
        <f>'[1]2025年已发货'!A:A</f>
        <v>德胜</v>
      </c>
      <c r="B1124" s="2" t="str">
        <f>'[1]2025年已发货'!B:B</f>
        <v>螺纹钢</v>
      </c>
      <c r="C1124" s="2" t="str">
        <f>'[1]2025年已发货'!C:C</f>
        <v>HRB400E Φ12 9m</v>
      </c>
      <c r="D1124" s="2" t="str">
        <f>'[1]2025年已发货'!D:D</f>
        <v>吨</v>
      </c>
      <c r="E1124" s="2">
        <f>'[1]2025年已发货'!E:E</f>
        <v>12</v>
      </c>
      <c r="F1124" s="4">
        <f>'[1]2025年已发货'!F:F</f>
        <v>45727</v>
      </c>
      <c r="G1124" s="2" t="str">
        <f>'[1]2025年已发货'!G:G</f>
        <v>（五局乐山机场项目）乐山市五通桥区冠英镇</v>
      </c>
      <c r="H1124" s="2" t="str">
        <f>'[1]2025年已发货'!H:H</f>
        <v>王思思</v>
      </c>
      <c r="I1124" s="2">
        <f>'[1]2025年已发货'!I:I</f>
        <v>18973190156</v>
      </c>
      <c r="J1124" s="2" vm="1" t="e">
        <f>_xlfn._xlws.FILTER(辅助信息!D:D,辅助信息!G:G=G1124)</f>
        <v>#VALUE!</v>
      </c>
    </row>
    <row r="1125" hidden="1" spans="1:10">
      <c r="A1125" s="2" t="str">
        <f>'[1]2025年已发货'!A:A</f>
        <v>德胜</v>
      </c>
      <c r="B1125" s="2" t="str">
        <f>'[1]2025年已发货'!B:B</f>
        <v>螺纹钢</v>
      </c>
      <c r="C1125" s="2" t="str">
        <f>'[1]2025年已发货'!C:C</f>
        <v>HRB400E Φ14 9m</v>
      </c>
      <c r="D1125" s="2" t="str">
        <f>'[1]2025年已发货'!D:D</f>
        <v>吨</v>
      </c>
      <c r="E1125" s="2">
        <f>'[1]2025年已发货'!E:E</f>
        <v>10.2</v>
      </c>
      <c r="F1125" s="4">
        <f>'[1]2025年已发货'!F:F</f>
        <v>45727</v>
      </c>
      <c r="G1125" s="2" t="str">
        <f>'[1]2025年已发货'!G:G</f>
        <v>（五局乐山机场项目）乐山市五通桥区冠英镇</v>
      </c>
      <c r="H1125" s="2" t="str">
        <f>'[1]2025年已发货'!H:H</f>
        <v>王思思</v>
      </c>
      <c r="I1125" s="2">
        <f>'[1]2025年已发货'!I:I</f>
        <v>18973190156</v>
      </c>
      <c r="J1125" s="2" vm="1" t="e">
        <f>_xlfn._xlws.FILTER(辅助信息!D:D,辅助信息!G:G=G1125)</f>
        <v>#VALUE!</v>
      </c>
    </row>
    <row r="1126" hidden="1" spans="1:10">
      <c r="A1126" s="2" t="str">
        <f>'[1]2025年已发货'!A:A</f>
        <v>德胜</v>
      </c>
      <c r="B1126" s="2" t="str">
        <f>'[1]2025年已发货'!B:B</f>
        <v>螺纹钢</v>
      </c>
      <c r="C1126" s="2" t="str">
        <f>'[1]2025年已发货'!C:C</f>
        <v>HRB400E Φ18 9m</v>
      </c>
      <c r="D1126" s="2" t="str">
        <f>'[1]2025年已发货'!D:D</f>
        <v>吨</v>
      </c>
      <c r="E1126" s="2">
        <f>'[1]2025年已发货'!E:E</f>
        <v>12</v>
      </c>
      <c r="F1126" s="4">
        <f>'[1]2025年已发货'!F:F</f>
        <v>45727</v>
      </c>
      <c r="G1126" s="2" t="str">
        <f>'[1]2025年已发货'!G:G</f>
        <v>（五局乐山机场项目）乐山市五通桥区冠英镇</v>
      </c>
      <c r="H1126" s="2" t="str">
        <f>'[1]2025年已发货'!H:H</f>
        <v>王思思</v>
      </c>
      <c r="I1126" s="2">
        <f>'[1]2025年已发货'!I:I</f>
        <v>18973190156</v>
      </c>
      <c r="J1126" s="2" vm="1" t="e">
        <f>_xlfn._xlws.FILTER(辅助信息!D:D,辅助信息!G:G=G1126)</f>
        <v>#VALUE!</v>
      </c>
    </row>
    <row r="1127" hidden="1" spans="1:10">
      <c r="A1127" s="2" t="str">
        <f>'[1]2025年已发货'!A:A</f>
        <v>德胜</v>
      </c>
      <c r="B1127" s="2" t="str">
        <f>'[1]2025年已发货'!B:B</f>
        <v>螺纹钢</v>
      </c>
      <c r="C1127" s="2" t="str">
        <f>'[1]2025年已发货'!C:C</f>
        <v>HRB400E Φ18 9m</v>
      </c>
      <c r="D1127" s="2" t="str">
        <f>'[1]2025年已发货'!D:D</f>
        <v>吨</v>
      </c>
      <c r="E1127" s="2">
        <f>'[1]2025年已发货'!E:E</f>
        <v>18</v>
      </c>
      <c r="F1127" s="4">
        <f>'[1]2025年已发货'!F:F</f>
        <v>45727</v>
      </c>
      <c r="G1127" s="2" t="str">
        <f>'[1]2025年已发货'!G:G</f>
        <v>（五局乐山机场项目）乐山市五通桥区冠英镇</v>
      </c>
      <c r="H1127" s="2" t="str">
        <f>'[1]2025年已发货'!H:H</f>
        <v>王思思</v>
      </c>
      <c r="I1127" s="2">
        <f>'[1]2025年已发货'!I:I</f>
        <v>18973190156</v>
      </c>
      <c r="J1127" s="2" vm="1" t="e">
        <f>_xlfn._xlws.FILTER(辅助信息!D:D,辅助信息!G:G=G1127)</f>
        <v>#VALUE!</v>
      </c>
    </row>
    <row r="1128" hidden="1" spans="1:10">
      <c r="A1128" s="2" t="str">
        <f>'[1]2025年已发货'!A:A</f>
        <v>德胜</v>
      </c>
      <c r="B1128" s="2" t="str">
        <f>'[1]2025年已发货'!B:B</f>
        <v>螺纹钢</v>
      </c>
      <c r="C1128" s="2" t="str">
        <f>'[1]2025年已发货'!C:C</f>
        <v>HRB400E Φ12 9m</v>
      </c>
      <c r="D1128" s="2" t="str">
        <f>'[1]2025年已发货'!D:D</f>
        <v>吨</v>
      </c>
      <c r="E1128" s="2">
        <f>'[1]2025年已发货'!E:E</f>
        <v>18</v>
      </c>
      <c r="F1128" s="4">
        <f>'[1]2025年已发货'!F:F</f>
        <v>45727</v>
      </c>
      <c r="G1128" s="2" t="str">
        <f>'[1]2025年已发货'!G:G</f>
        <v>（五局乐山机场项目）乐山市五通桥区冠英镇</v>
      </c>
      <c r="H1128" s="2" t="str">
        <f>'[1]2025年已发货'!H:H</f>
        <v>王思思</v>
      </c>
      <c r="I1128" s="2">
        <f>'[1]2025年已发货'!I:I</f>
        <v>18973190156</v>
      </c>
      <c r="J1128" s="2" vm="1" t="e">
        <f>_xlfn._xlws.FILTER(辅助信息!D:D,辅助信息!G:G=G1128)</f>
        <v>#VALUE!</v>
      </c>
    </row>
    <row r="1129" hidden="1" spans="1:10">
      <c r="A1129" s="2" t="str">
        <f>'[1]2025年已发货'!A:A</f>
        <v>成实</v>
      </c>
      <c r="B1129" s="2" t="str">
        <f>'[1]2025年已发货'!B:B</f>
        <v>盘螺</v>
      </c>
      <c r="C1129" s="2" t="str">
        <f>'[1]2025年已发货'!C:C</f>
        <v>HRB400EФ6</v>
      </c>
      <c r="D1129" s="2" t="str">
        <f>'[1]2025年已发货'!D:D</f>
        <v>吨</v>
      </c>
      <c r="E1129" s="2">
        <f>'[1]2025年已发货'!E:E</f>
        <v>2</v>
      </c>
      <c r="F1129" s="4">
        <f>'[1]2025年已发货'!F:F</f>
        <v>45727</v>
      </c>
      <c r="G1129" s="2" t="str">
        <f>'[1]2025年已发货'!G:G</f>
        <v>（中核中原-温江北林医养综合体项目）四川省成都市温江区万春大道第三人民医院东</v>
      </c>
      <c r="H1129" s="2" t="str">
        <f>'[1]2025年已发货'!H:H</f>
        <v>蔡杰</v>
      </c>
      <c r="I1129" s="2">
        <f>'[1]2025年已发货'!I:I</f>
        <v>18875129329</v>
      </c>
      <c r="J1129" s="2" vm="1" t="e">
        <f>_xlfn._xlws.FILTER(辅助信息!D:D,辅助信息!G:G=G1129)</f>
        <v>#VALUE!</v>
      </c>
    </row>
    <row r="1130" hidden="1" spans="1:10">
      <c r="A1130" s="2" t="str">
        <f>'[1]2025年已发货'!A:A</f>
        <v>成实</v>
      </c>
      <c r="B1130" s="2" t="str">
        <f>'[1]2025年已发货'!B:B</f>
        <v>盘螺</v>
      </c>
      <c r="C1130" s="2" t="str">
        <f>'[1]2025年已发货'!C:C</f>
        <v>HRB400EФ8</v>
      </c>
      <c r="D1130" s="2" t="str">
        <f>'[1]2025年已发货'!D:D</f>
        <v>吨</v>
      </c>
      <c r="E1130" s="2">
        <f>'[1]2025年已发货'!E:E</f>
        <v>2</v>
      </c>
      <c r="F1130" s="4">
        <f>'[1]2025年已发货'!F:F</f>
        <v>45727</v>
      </c>
      <c r="G1130" s="2" t="str">
        <f>'[1]2025年已发货'!G:G</f>
        <v>（中核中原-温江北林医养综合体项目）四川省成都市温江区万春大道第三人民医院东</v>
      </c>
      <c r="H1130" s="2" t="str">
        <f>'[1]2025年已发货'!H:H</f>
        <v>蔡杰</v>
      </c>
      <c r="I1130" s="2">
        <f>'[1]2025年已发货'!I:I</f>
        <v>18875129329</v>
      </c>
      <c r="J1130" s="2" vm="1" t="e">
        <f>_xlfn._xlws.FILTER(辅助信息!D:D,辅助信息!G:G=G1130)</f>
        <v>#VALUE!</v>
      </c>
    </row>
    <row r="1131" hidden="1" spans="1:10">
      <c r="A1131" s="2" t="str">
        <f>'[1]2025年已发货'!A:A</f>
        <v>成实</v>
      </c>
      <c r="B1131" s="2" t="str">
        <f>'[1]2025年已发货'!B:B</f>
        <v>盘螺</v>
      </c>
      <c r="C1131" s="2" t="str">
        <f>'[1]2025年已发货'!C:C</f>
        <v>HRB400EФ10</v>
      </c>
      <c r="D1131" s="2" t="str">
        <f>'[1]2025年已发货'!D:D</f>
        <v>吨</v>
      </c>
      <c r="E1131" s="2">
        <f>'[1]2025年已发货'!E:E</f>
        <v>6</v>
      </c>
      <c r="F1131" s="4">
        <f>'[1]2025年已发货'!F:F</f>
        <v>45727</v>
      </c>
      <c r="G1131" s="2" t="str">
        <f>'[1]2025年已发货'!G:G</f>
        <v>（中核中原-温江北林医养综合体项目）四川省成都市温江区万春大道第三人民医院东</v>
      </c>
      <c r="H1131" s="2" t="str">
        <f>'[1]2025年已发货'!H:H</f>
        <v>蔡杰</v>
      </c>
      <c r="I1131" s="2">
        <f>'[1]2025年已发货'!I:I</f>
        <v>18875129329</v>
      </c>
      <c r="J1131" s="2" vm="1" t="e">
        <f>_xlfn._xlws.FILTER(辅助信息!D:D,辅助信息!G:G=G1131)</f>
        <v>#VALUE!</v>
      </c>
    </row>
    <row r="1132" hidden="1" spans="1:10">
      <c r="A1132" s="2" t="str">
        <f>'[1]2025年已发货'!A:A</f>
        <v>成实</v>
      </c>
      <c r="B1132" s="2" t="str">
        <f>'[1]2025年已发货'!B:B</f>
        <v>螺纹钢</v>
      </c>
      <c r="C1132" s="2" t="str">
        <f>'[1]2025年已发货'!C:C</f>
        <v>HRB400EФ12*9m</v>
      </c>
      <c r="D1132" s="2" t="str">
        <f>'[1]2025年已发货'!D:D</f>
        <v>吨</v>
      </c>
      <c r="E1132" s="2">
        <f>'[1]2025年已发货'!E:E</f>
        <v>4</v>
      </c>
      <c r="F1132" s="4">
        <f>'[1]2025年已发货'!F:F</f>
        <v>45727</v>
      </c>
      <c r="G1132" s="2" t="str">
        <f>'[1]2025年已发货'!G:G</f>
        <v>（中核中原-温江北林医养综合体项目）四川省成都市温江区万春大道第三人民医院东</v>
      </c>
      <c r="H1132" s="2" t="str">
        <f>'[1]2025年已发货'!H:H</f>
        <v>蔡杰</v>
      </c>
      <c r="I1132" s="2">
        <f>'[1]2025年已发货'!I:I</f>
        <v>18875129329</v>
      </c>
      <c r="J1132" s="2" vm="1" t="e">
        <f>_xlfn._xlws.FILTER(辅助信息!D:D,辅助信息!G:G=G1132)</f>
        <v>#VALUE!</v>
      </c>
    </row>
    <row r="1133" hidden="1" spans="1:10">
      <c r="A1133" s="2" t="str">
        <f>'[1]2025年已发货'!A:A</f>
        <v>成实</v>
      </c>
      <c r="B1133" s="2" t="str">
        <f>'[1]2025年已发货'!B:B</f>
        <v>螺纹钢</v>
      </c>
      <c r="C1133" s="2" t="str">
        <f>'[1]2025年已发货'!C:C</f>
        <v>HRB400EФ20*9m</v>
      </c>
      <c r="D1133" s="2" t="str">
        <f>'[1]2025年已发货'!D:D</f>
        <v>吨</v>
      </c>
      <c r="E1133" s="2">
        <f>'[1]2025年已发货'!E:E</f>
        <v>2</v>
      </c>
      <c r="F1133" s="4">
        <f>'[1]2025年已发货'!F:F</f>
        <v>45727</v>
      </c>
      <c r="G1133" s="2" t="str">
        <f>'[1]2025年已发货'!G:G</f>
        <v>（中核中原-温江北林医养综合体项目）四川省成都市温江区万春大道第三人民医院东</v>
      </c>
      <c r="H1133" s="2" t="str">
        <f>'[1]2025年已发货'!H:H</f>
        <v>蔡杰</v>
      </c>
      <c r="I1133" s="2">
        <f>'[1]2025年已发货'!I:I</f>
        <v>18875129329</v>
      </c>
      <c r="J1133" s="2" vm="1" t="e">
        <f>_xlfn._xlws.FILTER(辅助信息!D:D,辅助信息!G:G=G1133)</f>
        <v>#VALUE!</v>
      </c>
    </row>
    <row r="1134" hidden="1" spans="1:10">
      <c r="A1134" s="2" t="str">
        <f>'[1]2025年已发货'!A:A</f>
        <v>成实</v>
      </c>
      <c r="B1134" s="2" t="str">
        <f>'[1]2025年已发货'!B:B</f>
        <v>螺纹钢</v>
      </c>
      <c r="C1134" s="2" t="str">
        <f>'[1]2025年已发货'!C:C</f>
        <v>HRB400EФ22*9m</v>
      </c>
      <c r="D1134" s="2" t="str">
        <f>'[1]2025年已发货'!D:D</f>
        <v>吨</v>
      </c>
      <c r="E1134" s="2">
        <f>'[1]2025年已发货'!E:E</f>
        <v>4</v>
      </c>
      <c r="F1134" s="4">
        <f>'[1]2025年已发货'!F:F</f>
        <v>45727</v>
      </c>
      <c r="G1134" s="2" t="str">
        <f>'[1]2025年已发货'!G:G</f>
        <v>（中核中原-温江北林医养综合体项目）四川省成都市温江区万春大道第三人民医院东</v>
      </c>
      <c r="H1134" s="2" t="str">
        <f>'[1]2025年已发货'!H:H</f>
        <v>蔡杰</v>
      </c>
      <c r="I1134" s="2">
        <f>'[1]2025年已发货'!I:I</f>
        <v>18875129329</v>
      </c>
      <c r="J1134" s="2" vm="1" t="e">
        <f>_xlfn._xlws.FILTER(辅助信息!D:D,辅助信息!G:G=G1134)</f>
        <v>#VALUE!</v>
      </c>
    </row>
    <row r="1135" hidden="1" spans="1:10">
      <c r="A1135" s="2" t="str">
        <f>'[1]2025年已发货'!A:A</f>
        <v>成实</v>
      </c>
      <c r="B1135" s="2" t="str">
        <f>'[1]2025年已发货'!B:B</f>
        <v>螺纹钢</v>
      </c>
      <c r="C1135" s="2" t="str">
        <f>'[1]2025年已发货'!C:C</f>
        <v>HRB400EФ25*9m</v>
      </c>
      <c r="D1135" s="2" t="str">
        <f>'[1]2025年已发货'!D:D</f>
        <v>吨</v>
      </c>
      <c r="E1135" s="2">
        <f>'[1]2025年已发货'!E:E</f>
        <v>8</v>
      </c>
      <c r="F1135" s="4">
        <f>'[1]2025年已发货'!F:F</f>
        <v>45727</v>
      </c>
      <c r="G1135" s="2" t="str">
        <f>'[1]2025年已发货'!G:G</f>
        <v>（中核中原-温江北林医养综合体项目）四川省成都市温江区万春大道第三人民医院东</v>
      </c>
      <c r="H1135" s="2" t="str">
        <f>'[1]2025年已发货'!H:H</f>
        <v>蔡杰</v>
      </c>
      <c r="I1135" s="2">
        <f>'[1]2025年已发货'!I:I</f>
        <v>18875129329</v>
      </c>
      <c r="J1135" s="2" vm="1" t="e">
        <f>_xlfn._xlws.FILTER(辅助信息!D:D,辅助信息!G:G=G1135)</f>
        <v>#VALUE!</v>
      </c>
    </row>
    <row r="1136" hidden="1" spans="1:10">
      <c r="A1136" s="2" t="str">
        <f>'[1]2025年已发货'!A:A</f>
        <v>成实</v>
      </c>
      <c r="B1136" s="2" t="str">
        <f>'[1]2025年已发货'!B:B</f>
        <v>螺纹钢</v>
      </c>
      <c r="C1136" s="2" t="str">
        <f>'[1]2025年已发货'!C:C</f>
        <v>HRB500EФ12*9m</v>
      </c>
      <c r="D1136" s="2" t="str">
        <f>'[1]2025年已发货'!D:D</f>
        <v>吨</v>
      </c>
      <c r="E1136" s="2">
        <f>'[1]2025年已发货'!E:E</f>
        <v>6</v>
      </c>
      <c r="F1136" s="4">
        <f>'[1]2025年已发货'!F:F</f>
        <v>45727</v>
      </c>
      <c r="G1136" s="2" t="str">
        <f>'[1]2025年已发货'!G:G</f>
        <v>（中核中原-温江北林医养综合体项目）四川省成都市温江区万春大道第三人民医院东</v>
      </c>
      <c r="H1136" s="2" t="str">
        <f>'[1]2025年已发货'!H:H</f>
        <v>蔡杰</v>
      </c>
      <c r="I1136" s="2">
        <f>'[1]2025年已发货'!I:I</f>
        <v>18875129329</v>
      </c>
      <c r="J1136" s="2" vm="1" t="e">
        <f>_xlfn._xlws.FILTER(辅助信息!D:D,辅助信息!G:G=G1136)</f>
        <v>#VALUE!</v>
      </c>
    </row>
    <row r="1137" hidden="1" spans="1:10">
      <c r="A1137" s="2" t="str">
        <f>'[1]2025年已发货'!A:A</f>
        <v>成实</v>
      </c>
      <c r="B1137" s="2" t="str">
        <f>'[1]2025年已发货'!B:B</f>
        <v>螺纹钢</v>
      </c>
      <c r="C1137" s="2" t="str">
        <f>'[1]2025年已发货'!C:C</f>
        <v>HRB500EФ14*9m</v>
      </c>
      <c r="D1137" s="2" t="str">
        <f>'[1]2025年已发货'!D:D</f>
        <v>吨</v>
      </c>
      <c r="E1137" s="2">
        <f>'[1]2025年已发货'!E:E</f>
        <v>2</v>
      </c>
      <c r="F1137" s="4">
        <f>'[1]2025年已发货'!F:F</f>
        <v>45727</v>
      </c>
      <c r="G1137" s="2" t="str">
        <f>'[1]2025年已发货'!G:G</f>
        <v>（中核中原-温江北林医养综合体项目）四川省成都市温江区万春大道第三人民医院东</v>
      </c>
      <c r="H1137" s="2" t="str">
        <f>'[1]2025年已发货'!H:H</f>
        <v>蔡杰</v>
      </c>
      <c r="I1137" s="2">
        <f>'[1]2025年已发货'!I:I</f>
        <v>18875129329</v>
      </c>
      <c r="J1137" s="2" vm="1" t="e">
        <f>_xlfn._xlws.FILTER(辅助信息!D:D,辅助信息!G:G=G1137)</f>
        <v>#VALUE!</v>
      </c>
    </row>
    <row r="1138" hidden="1" spans="1:10">
      <c r="A1138" s="2" t="str">
        <f>'[1]2025年已发货'!A:A</f>
        <v>成实</v>
      </c>
      <c r="B1138" s="2" t="str">
        <f>'[1]2025年已发货'!B:B</f>
        <v>螺纹钢</v>
      </c>
      <c r="C1138" s="2" t="str">
        <f>'[1]2025年已发货'!C:C</f>
        <v>HRB500EФ16*9m</v>
      </c>
      <c r="D1138" s="2" t="str">
        <f>'[1]2025年已发货'!D:D</f>
        <v>吨</v>
      </c>
      <c r="E1138" s="2">
        <f>'[1]2025年已发货'!E:E</f>
        <v>2</v>
      </c>
      <c r="F1138" s="4">
        <f>'[1]2025年已发货'!F:F</f>
        <v>45727</v>
      </c>
      <c r="G1138" s="2" t="str">
        <f>'[1]2025年已发货'!G:G</f>
        <v>（中核中原-温江北林医养综合体项目）四川省成都市温江区万春大道第三人民医院东</v>
      </c>
      <c r="H1138" s="2" t="str">
        <f>'[1]2025年已发货'!H:H</f>
        <v>蔡杰</v>
      </c>
      <c r="I1138" s="2">
        <f>'[1]2025年已发货'!I:I</f>
        <v>18875129329</v>
      </c>
      <c r="J1138" s="2" vm="1" t="e">
        <f>_xlfn._xlws.FILTER(辅助信息!D:D,辅助信息!G:G=G1138)</f>
        <v>#VALUE!</v>
      </c>
    </row>
    <row r="1139" hidden="1" spans="1:10">
      <c r="A1139" s="2" t="str">
        <f>'[1]2025年已发货'!A:A</f>
        <v>成实</v>
      </c>
      <c r="B1139" s="2" t="str">
        <f>'[1]2025年已发货'!B:B</f>
        <v>螺纹钢</v>
      </c>
      <c r="C1139" s="2" t="str">
        <f>'[1]2025年已发货'!C:C</f>
        <v>HRB500EФ18*9m</v>
      </c>
      <c r="D1139" s="2" t="str">
        <f>'[1]2025年已发货'!D:D</f>
        <v>吨</v>
      </c>
      <c r="E1139" s="2">
        <f>'[1]2025年已发货'!E:E</f>
        <v>2</v>
      </c>
      <c r="F1139" s="4">
        <f>'[1]2025年已发货'!F:F</f>
        <v>45727</v>
      </c>
      <c r="G1139" s="2" t="str">
        <f>'[1]2025年已发货'!G:G</f>
        <v>（中核中原-温江北林医养综合体项目）四川省成都市温江区万春大道第三人民医院东</v>
      </c>
      <c r="H1139" s="2" t="str">
        <f>'[1]2025年已发货'!H:H</f>
        <v>蔡杰</v>
      </c>
      <c r="I1139" s="2">
        <f>'[1]2025年已发货'!I:I</f>
        <v>18875129329</v>
      </c>
      <c r="J1139" s="2" vm="1" t="e">
        <f>_xlfn._xlws.FILTER(辅助信息!D:D,辅助信息!G:G=G1139)</f>
        <v>#VALUE!</v>
      </c>
    </row>
    <row r="1140" hidden="1" spans="1:10">
      <c r="A1140" s="2" t="str">
        <f>'[1]2025年已发货'!A:A</f>
        <v>成实</v>
      </c>
      <c r="B1140" s="2" t="str">
        <f>'[1]2025年已发货'!B:B</f>
        <v>螺纹钢</v>
      </c>
      <c r="C1140" s="2" t="str">
        <f>'[1]2025年已发货'!C:C</f>
        <v>HRB500EФ20*9m</v>
      </c>
      <c r="D1140" s="2" t="str">
        <f>'[1]2025年已发货'!D:D</f>
        <v>吨</v>
      </c>
      <c r="E1140" s="2">
        <f>'[1]2025年已发货'!E:E</f>
        <v>2</v>
      </c>
      <c r="F1140" s="4">
        <f>'[1]2025年已发货'!F:F</f>
        <v>45727</v>
      </c>
      <c r="G1140" s="2" t="str">
        <f>'[1]2025年已发货'!G:G</f>
        <v>（中核中原-温江北林医养综合体项目）四川省成都市温江区万春大道第三人民医院东</v>
      </c>
      <c r="H1140" s="2" t="str">
        <f>'[1]2025年已发货'!H:H</f>
        <v>蔡杰</v>
      </c>
      <c r="I1140" s="2">
        <f>'[1]2025年已发货'!I:I</f>
        <v>18875129329</v>
      </c>
      <c r="J1140" s="2" vm="1" t="e">
        <f>_xlfn._xlws.FILTER(辅助信息!D:D,辅助信息!G:G=G1140)</f>
        <v>#VALUE!</v>
      </c>
    </row>
    <row r="1141" hidden="1" spans="1:10">
      <c r="A1141" s="2" t="str">
        <f>'[1]2025年已发货'!A:A</f>
        <v>成实</v>
      </c>
      <c r="B1141" s="2" t="str">
        <f>'[1]2025年已发货'!B:B</f>
        <v>螺纹钢</v>
      </c>
      <c r="C1141" s="2" t="str">
        <f>'[1]2025年已发货'!C:C</f>
        <v>HRB500EФ20*12m</v>
      </c>
      <c r="D1141" s="2" t="str">
        <f>'[1]2025年已发货'!D:D</f>
        <v>吨</v>
      </c>
      <c r="E1141" s="2">
        <f>'[1]2025年已发货'!E:E</f>
        <v>4</v>
      </c>
      <c r="F1141" s="4">
        <f>'[1]2025年已发货'!F:F</f>
        <v>45727</v>
      </c>
      <c r="G1141" s="2" t="str">
        <f>'[1]2025年已发货'!G:G</f>
        <v>（中核中原-温江北林医养综合体项目）四川省成都市温江区万春大道第三人民医院东</v>
      </c>
      <c r="H1141" s="2" t="str">
        <f>'[1]2025年已发货'!H:H</f>
        <v>蔡杰</v>
      </c>
      <c r="I1141" s="2">
        <f>'[1]2025年已发货'!I:I</f>
        <v>18875129329</v>
      </c>
      <c r="J1141" s="2" vm="1" t="e">
        <f>_xlfn._xlws.FILTER(辅助信息!D:D,辅助信息!G:G=G1141)</f>
        <v>#VALUE!</v>
      </c>
    </row>
    <row r="1142" hidden="1" spans="1:10">
      <c r="A1142" s="2" t="str">
        <f>'[1]2025年已发货'!A:A</f>
        <v>成实</v>
      </c>
      <c r="B1142" s="2" t="str">
        <f>'[1]2025年已发货'!B:B</f>
        <v>螺纹钢</v>
      </c>
      <c r="C1142" s="2" t="str">
        <f>'[1]2025年已发货'!C:C</f>
        <v>HRB500EФ22*9m</v>
      </c>
      <c r="D1142" s="2" t="str">
        <f>'[1]2025年已发货'!D:D</f>
        <v>吨</v>
      </c>
      <c r="E1142" s="2">
        <f>'[1]2025年已发货'!E:E</f>
        <v>2</v>
      </c>
      <c r="F1142" s="4">
        <f>'[1]2025年已发货'!F:F</f>
        <v>45727</v>
      </c>
      <c r="G1142" s="2" t="str">
        <f>'[1]2025年已发货'!G:G</f>
        <v>（中核中原-温江北林医养综合体项目）四川省成都市温江区万春大道第三人民医院东</v>
      </c>
      <c r="H1142" s="2" t="str">
        <f>'[1]2025年已发货'!H:H</f>
        <v>蔡杰</v>
      </c>
      <c r="I1142" s="2">
        <f>'[1]2025年已发货'!I:I</f>
        <v>18875129329</v>
      </c>
      <c r="J1142" s="2" vm="1" t="e">
        <f>_xlfn._xlws.FILTER(辅助信息!D:D,辅助信息!G:G=G1142)</f>
        <v>#VALUE!</v>
      </c>
    </row>
    <row r="1143" hidden="1" spans="1:10">
      <c r="A1143" s="2" t="str">
        <f>'[1]2025年已发货'!A:A</f>
        <v>成实</v>
      </c>
      <c r="B1143" s="2" t="str">
        <f>'[1]2025年已发货'!B:B</f>
        <v>螺纹钢</v>
      </c>
      <c r="C1143" s="2" t="str">
        <f>'[1]2025年已发货'!C:C</f>
        <v>HRB500EФ22*12m</v>
      </c>
      <c r="D1143" s="2" t="str">
        <f>'[1]2025年已发货'!D:D</f>
        <v>吨</v>
      </c>
      <c r="E1143" s="2">
        <f>'[1]2025年已发货'!E:E</f>
        <v>4</v>
      </c>
      <c r="F1143" s="4">
        <f>'[1]2025年已发货'!F:F</f>
        <v>45727</v>
      </c>
      <c r="G1143" s="2" t="str">
        <f>'[1]2025年已发货'!G:G</f>
        <v>（中核中原-温江北林医养综合体项目）四川省成都市温江区万春大道第三人民医院东</v>
      </c>
      <c r="H1143" s="2" t="str">
        <f>'[1]2025年已发货'!H:H</f>
        <v>蔡杰</v>
      </c>
      <c r="I1143" s="2">
        <f>'[1]2025年已发货'!I:I</f>
        <v>18875129329</v>
      </c>
      <c r="J1143" s="2" vm="1" t="e">
        <f>_xlfn._xlws.FILTER(辅助信息!D:D,辅助信息!G:G=G1143)</f>
        <v>#VALUE!</v>
      </c>
    </row>
    <row r="1144" hidden="1" spans="1:10">
      <c r="A1144" s="2" t="str">
        <f>'[1]2025年已发货'!A:A</f>
        <v>成实</v>
      </c>
      <c r="B1144" s="2" t="str">
        <f>'[1]2025年已发货'!B:B</f>
        <v>螺纹钢</v>
      </c>
      <c r="C1144" s="2" t="str">
        <f>'[1]2025年已发货'!C:C</f>
        <v>HRB500EФ25*9m</v>
      </c>
      <c r="D1144" s="2" t="str">
        <f>'[1]2025年已发货'!D:D</f>
        <v>吨</v>
      </c>
      <c r="E1144" s="2">
        <f>'[1]2025年已发货'!E:E</f>
        <v>6</v>
      </c>
      <c r="F1144" s="4">
        <f>'[1]2025年已发货'!F:F</f>
        <v>45727</v>
      </c>
      <c r="G1144" s="2" t="str">
        <f>'[1]2025年已发货'!G:G</f>
        <v>（中核中原-温江北林医养综合体项目）四川省成都市温江区万春大道第三人民医院东</v>
      </c>
      <c r="H1144" s="2" t="str">
        <f>'[1]2025年已发货'!H:H</f>
        <v>蔡杰</v>
      </c>
      <c r="I1144" s="2">
        <f>'[1]2025年已发货'!I:I</f>
        <v>18875129329</v>
      </c>
      <c r="J1144" s="2" vm="1" t="e">
        <f>_xlfn._xlws.FILTER(辅助信息!D:D,辅助信息!G:G=G1144)</f>
        <v>#VALUE!</v>
      </c>
    </row>
    <row r="1145" hidden="1" spans="1:10">
      <c r="A1145" s="2" t="str">
        <f>'[1]2025年已发货'!A:A</f>
        <v>成实</v>
      </c>
      <c r="B1145" s="2" t="str">
        <f>'[1]2025年已发货'!B:B</f>
        <v>螺纹钢</v>
      </c>
      <c r="C1145" s="2" t="str">
        <f>'[1]2025年已发货'!C:C</f>
        <v>HRB500EФ25*12m</v>
      </c>
      <c r="D1145" s="2" t="str">
        <f>'[1]2025年已发货'!D:D</f>
        <v>吨</v>
      </c>
      <c r="E1145" s="2">
        <f>'[1]2025年已发货'!E:E</f>
        <v>12</v>
      </c>
      <c r="F1145" s="4">
        <f>'[1]2025年已发货'!F:F</f>
        <v>45727</v>
      </c>
      <c r="G1145" s="2" t="str">
        <f>'[1]2025年已发货'!G:G</f>
        <v>（中核中原-温江北林医养综合体项目）四川省成都市温江区万春大道第三人民医院东</v>
      </c>
      <c r="H1145" s="2" t="str">
        <f>'[1]2025年已发货'!H:H</f>
        <v>蔡杰</v>
      </c>
      <c r="I1145" s="2">
        <f>'[1]2025年已发货'!I:I</f>
        <v>18875129329</v>
      </c>
      <c r="J1145" s="2" vm="1" t="e">
        <f>_xlfn._xlws.FILTER(辅助信息!D:D,辅助信息!G:G=G1145)</f>
        <v>#VALUE!</v>
      </c>
    </row>
    <row r="1146" hidden="1" spans="1:10">
      <c r="A1146" s="2" t="str">
        <f>'[1]2025年已发货'!A:A</f>
        <v>晋邦</v>
      </c>
      <c r="B1146" s="2" t="str">
        <f>'[1]2025年已发货'!B:B</f>
        <v>螺纹钢</v>
      </c>
      <c r="C1146" s="2" t="str">
        <f>'[1]2025年已发货'!C:C</f>
        <v>HRB400E Φ12 9m</v>
      </c>
      <c r="D1146" s="2" t="str">
        <f>'[1]2025年已发货'!D:D</f>
        <v>吨</v>
      </c>
      <c r="E1146" s="2">
        <f>'[1]2025年已发货'!E:E</f>
        <v>105</v>
      </c>
      <c r="F1146" s="4">
        <f>'[1]2025年已发货'!F:F</f>
        <v>45727</v>
      </c>
      <c r="G1146" s="2" t="str">
        <f>'[1]2025年已发货'!G:G</f>
        <v>（十九冶-江龙高速一分部）重庆市云阳县X886附近中国十九冶开云高速项目总包部西98米*复兴互通预制梁场</v>
      </c>
      <c r="H1146" s="2" t="str">
        <f>'[1]2025年已发货'!H:H</f>
        <v>吴章红</v>
      </c>
      <c r="I1146" s="2">
        <f>'[1]2025年已发货'!I:I</f>
        <v>18628165772</v>
      </c>
      <c r="J1146" s="2" vm="1" t="e">
        <f>_xlfn._xlws.FILTER(辅助信息!D:D,辅助信息!G:G=G1146)</f>
        <v>#VALUE!</v>
      </c>
    </row>
    <row r="1147" hidden="1" spans="1:10">
      <c r="A1147" s="2" t="str">
        <f>'[1]2025年已发货'!A:A</f>
        <v>晋邦</v>
      </c>
      <c r="B1147" s="2" t="str">
        <f>'[1]2025年已发货'!B:B</f>
        <v>螺纹钢</v>
      </c>
      <c r="C1147" s="2" t="str">
        <f>'[1]2025年已发货'!C:C</f>
        <v>HRB400E Φ16 9m</v>
      </c>
      <c r="D1147" s="2" t="str">
        <f>'[1]2025年已发货'!D:D</f>
        <v>吨</v>
      </c>
      <c r="E1147" s="2">
        <f>'[1]2025年已发货'!E:E</f>
        <v>85</v>
      </c>
      <c r="F1147" s="4">
        <f>'[1]2025年已发货'!F:F</f>
        <v>45727</v>
      </c>
      <c r="G1147" s="2" t="str">
        <f>'[1]2025年已发货'!G:G</f>
        <v>（十九冶-华电重庆奉节）重庆市奉节县康乐镇七星村</v>
      </c>
      <c r="H1147" s="2" t="str">
        <f>'[1]2025年已发货'!H:H</f>
        <v>岑甲乐</v>
      </c>
      <c r="I1147" s="2">
        <f>'[1]2025年已发货'!I:I</f>
        <v>17349037782</v>
      </c>
      <c r="J1147" s="2" vm="1" t="e">
        <f>_xlfn._xlws.FILTER(辅助信息!D:D,辅助信息!G:G=G1147)</f>
        <v>#VALUE!</v>
      </c>
    </row>
    <row r="1148" hidden="1" spans="1:10">
      <c r="A1148" s="2" t="str">
        <f>'[1]2025年已发货'!A:A</f>
        <v>晋邦</v>
      </c>
      <c r="B1148" s="2" t="str">
        <f>'[1]2025年已发货'!B:B</f>
        <v>高线</v>
      </c>
      <c r="C1148" s="2" t="str">
        <f>'[1]2025年已发货'!C:C</f>
        <v>HPB300Φ8</v>
      </c>
      <c r="D1148" s="2" t="str">
        <f>'[1]2025年已发货'!D:D</f>
        <v>吨</v>
      </c>
      <c r="E1148" s="2">
        <f>'[1]2025年已发货'!E:E</f>
        <v>16</v>
      </c>
      <c r="F1148" s="4">
        <f>'[1]2025年已发货'!F:F</f>
        <v>45727</v>
      </c>
      <c r="G1148" s="2" t="str">
        <f>'[1]2025年已发货'!G:G</f>
        <v>（十九冶-华电重庆奉节）重庆市奉节县康乐镇七星村</v>
      </c>
      <c r="H1148" s="2" t="str">
        <f>'[1]2025年已发货'!H:H</f>
        <v>岑甲乐</v>
      </c>
      <c r="I1148" s="2">
        <f>'[1]2025年已发货'!I:I</f>
        <v>17349037782</v>
      </c>
      <c r="J1148" s="2" vm="1" t="e">
        <f>_xlfn._xlws.FILTER(辅助信息!D:D,辅助信息!G:G=G1148)</f>
        <v>#VALUE!</v>
      </c>
    </row>
    <row r="1149" hidden="1" spans="1:10">
      <c r="A1149" s="2" t="str">
        <f>'[1]2025年已发货'!A:A</f>
        <v>晋邦</v>
      </c>
      <c r="B1149" s="2" t="str">
        <f>'[1]2025年已发货'!B:B</f>
        <v>螺纹钢</v>
      </c>
      <c r="C1149" s="2" t="str">
        <f>'[1]2025年已发货'!C:C</f>
        <v>HRB400E Φ12 9m</v>
      </c>
      <c r="D1149" s="2" t="str">
        <f>'[1]2025年已发货'!D:D</f>
        <v>吨</v>
      </c>
      <c r="E1149" s="2">
        <f>'[1]2025年已发货'!E:E</f>
        <v>8</v>
      </c>
      <c r="F1149" s="4">
        <f>'[1]2025年已发货'!F:F</f>
        <v>45727</v>
      </c>
      <c r="G1149" s="2" t="str">
        <f>'[1]2025年已发货'!G:G</f>
        <v>（五冶达州国道542项目-一工区桥梁二工段）四川省达州市达川区达川区石梯镇石成村</v>
      </c>
      <c r="H1149" s="2" t="str">
        <f>'[1]2025年已发货'!H:H</f>
        <v>夏树彬</v>
      </c>
      <c r="I1149" s="2">
        <f>'[1]2025年已发货'!I:I</f>
        <v>13518183653</v>
      </c>
      <c r="J1149" s="2" t="str">
        <f>_xlfn._xlws.FILTER(辅助信息!D:D,辅助信息!G:G=G1149)</f>
        <v>五冶达州国道542项目</v>
      </c>
    </row>
    <row r="1150" hidden="1" spans="1:10">
      <c r="A1150" s="2" t="str">
        <f>'[1]2025年已发货'!A:A</f>
        <v>晋邦</v>
      </c>
      <c r="B1150" s="2" t="str">
        <f>'[1]2025年已发货'!B:B</f>
        <v>螺纹钢</v>
      </c>
      <c r="C1150" s="2" t="str">
        <f>'[1]2025年已发货'!C:C</f>
        <v>HRB400E Φ14 9m</v>
      </c>
      <c r="D1150" s="2" t="str">
        <f>'[1]2025年已发货'!D:D</f>
        <v>吨</v>
      </c>
      <c r="E1150" s="2">
        <f>'[1]2025年已发货'!E:E</f>
        <v>8</v>
      </c>
      <c r="F1150" s="4">
        <f>'[1]2025年已发货'!F:F</f>
        <v>45727</v>
      </c>
      <c r="G1150" s="2" t="str">
        <f>'[1]2025年已发货'!G:G</f>
        <v>（五冶达州国道542项目-一工区桥梁二工段）四川省达州市达川区达川区石梯镇石成村</v>
      </c>
      <c r="H1150" s="2" t="str">
        <f>'[1]2025年已发货'!H:H</f>
        <v>夏树彬</v>
      </c>
      <c r="I1150" s="2">
        <f>'[1]2025年已发货'!I:I</f>
        <v>13518183653</v>
      </c>
      <c r="J1150" s="2" t="str">
        <f>_xlfn._xlws.FILTER(辅助信息!D:D,辅助信息!G:G=G1150)</f>
        <v>五冶达州国道542项目</v>
      </c>
    </row>
    <row r="1151" hidden="1" spans="1:10">
      <c r="A1151" s="2" t="str">
        <f>'[1]2025年已发货'!A:A</f>
        <v>晋邦</v>
      </c>
      <c r="B1151" s="2" t="str">
        <f>'[1]2025年已发货'!B:B</f>
        <v>螺纹钢</v>
      </c>
      <c r="C1151" s="2" t="str">
        <f>'[1]2025年已发货'!C:C</f>
        <v>HRB400E Φ28 9m</v>
      </c>
      <c r="D1151" s="2" t="str">
        <f>'[1]2025年已发货'!D:D</f>
        <v>吨</v>
      </c>
      <c r="E1151" s="2">
        <f>'[1]2025年已发货'!E:E</f>
        <v>19</v>
      </c>
      <c r="F1151" s="4">
        <f>'[1]2025年已发货'!F:F</f>
        <v>45727</v>
      </c>
      <c r="G1151" s="2" t="str">
        <f>'[1]2025年已发货'!G:G</f>
        <v>（五冶达州国道542项目-一工区桥梁二工段）四川省达州市达川区达川区石梯镇石成村</v>
      </c>
      <c r="H1151" s="2" t="str">
        <f>'[1]2025年已发货'!H:H</f>
        <v>夏树彬</v>
      </c>
      <c r="I1151" s="2">
        <f>'[1]2025年已发货'!I:I</f>
        <v>13518183653</v>
      </c>
      <c r="J1151" s="2" t="str">
        <f>_xlfn._xlws.FILTER(辅助信息!D:D,辅助信息!G:G=G1151)</f>
        <v>五冶达州国道542项目</v>
      </c>
    </row>
    <row r="1152" hidden="1" spans="1:10">
      <c r="A1152" s="2" t="str">
        <f>'[1]2025年已发货'!A:A</f>
        <v>晋邦</v>
      </c>
      <c r="B1152" s="2" t="str">
        <f>'[1]2025年已发货'!B:B</f>
        <v>螺纹钢</v>
      </c>
      <c r="C1152" s="2" t="str">
        <f>'[1]2025年已发货'!C:C</f>
        <v>HRB400E Φ25 9m</v>
      </c>
      <c r="D1152" s="2" t="str">
        <f>'[1]2025年已发货'!D:D</f>
        <v>吨</v>
      </c>
      <c r="E1152" s="2">
        <f>'[1]2025年已发货'!E:E</f>
        <v>36</v>
      </c>
      <c r="F1152" s="4">
        <f>'[1]2025年已发货'!F:F</f>
        <v>45727</v>
      </c>
      <c r="G1152" s="2" t="str">
        <f>'[1]2025年已发货'!G:G</f>
        <v>（五冶达州国道542项目-三工区路基六工段）四川省达州市达川区赵固镇水文村</v>
      </c>
      <c r="H1152" s="2" t="str">
        <f>'[1]2025年已发货'!H:H</f>
        <v>谭鹏程</v>
      </c>
      <c r="I1152" s="2">
        <f>'[1]2025年已发货'!I:I</f>
        <v>18280895666</v>
      </c>
      <c r="J1152" s="2" t="str">
        <f>_xlfn._xlws.FILTER(辅助信息!D:D,辅助信息!G:G=G1152)</f>
        <v>五冶达州国道542项目</v>
      </c>
    </row>
    <row r="1153" hidden="1" spans="1:10">
      <c r="A1153" s="2" t="str">
        <f>'[1]2025年已发货'!A:A</f>
        <v>晋邦</v>
      </c>
      <c r="B1153" s="2" t="str">
        <f>'[1]2025年已发货'!B:B</f>
        <v>螺纹钢</v>
      </c>
      <c r="C1153" s="2" t="str">
        <f>'[1]2025年已发货'!C:C</f>
        <v>HRB400E Φ16 9m</v>
      </c>
      <c r="D1153" s="2" t="str">
        <f>'[1]2025年已发货'!D:D</f>
        <v>吨</v>
      </c>
      <c r="E1153" s="2">
        <f>'[1]2025年已发货'!E:E</f>
        <v>6</v>
      </c>
      <c r="F1153" s="4">
        <f>'[1]2025年已发货'!F:F</f>
        <v>45727</v>
      </c>
      <c r="G1153" s="2" t="str">
        <f>'[1]2025年已发货'!G:G</f>
        <v>（五冶达州国道542项目-三工区桥梁3工段）四川省达州市达川区赵固镇水文村原村委会下300米</v>
      </c>
      <c r="H1153" s="2" t="str">
        <f>'[1]2025年已发货'!H:H</f>
        <v>李代茂</v>
      </c>
      <c r="I1153" s="2">
        <f>'[1]2025年已发货'!I:I</f>
        <v>18302833536</v>
      </c>
      <c r="J1153" s="2" t="str">
        <f>_xlfn._xlws.FILTER(辅助信息!D:D,辅助信息!G:G=G1153)</f>
        <v>五冶达州国道542项目</v>
      </c>
    </row>
    <row r="1154" hidden="1" spans="1:10">
      <c r="A1154" s="2" t="str">
        <f>'[1]2025年已发货'!A:A</f>
        <v>晋邦</v>
      </c>
      <c r="B1154" s="2" t="str">
        <f>'[1]2025年已发货'!B:B</f>
        <v>螺纹钢</v>
      </c>
      <c r="C1154" s="2" t="str">
        <f>'[1]2025年已发货'!C:C</f>
        <v>HRB400E Φ20 9m</v>
      </c>
      <c r="D1154" s="2" t="str">
        <f>'[1]2025年已发货'!D:D</f>
        <v>吨</v>
      </c>
      <c r="E1154" s="2">
        <f>'[1]2025年已发货'!E:E</f>
        <v>6</v>
      </c>
      <c r="F1154" s="4">
        <f>'[1]2025年已发货'!F:F</f>
        <v>45727</v>
      </c>
      <c r="G1154" s="2" t="str">
        <f>'[1]2025年已发货'!G:G</f>
        <v>（五冶达州国道542项目-三工区桥梁3工段）四川省达州市达川区赵固镇水文村原村委会下300米</v>
      </c>
      <c r="H1154" s="2" t="str">
        <f>'[1]2025年已发货'!H:H</f>
        <v>李代茂</v>
      </c>
      <c r="I1154" s="2">
        <f>'[1]2025年已发货'!I:I</f>
        <v>18302833536</v>
      </c>
      <c r="J1154" s="2" t="str">
        <f>_xlfn._xlws.FILTER(辅助信息!D:D,辅助信息!G:G=G1154)</f>
        <v>五冶达州国道542项目</v>
      </c>
    </row>
    <row r="1155" hidden="1" spans="1:10">
      <c r="A1155" s="2" t="str">
        <f>'[1]2025年已发货'!A:A</f>
        <v>晋邦</v>
      </c>
      <c r="B1155" s="2" t="str">
        <f>'[1]2025年已发货'!B:B</f>
        <v>螺纹钢</v>
      </c>
      <c r="C1155" s="2" t="str">
        <f>'[1]2025年已发货'!C:C</f>
        <v>HRB400E Φ22 9m</v>
      </c>
      <c r="D1155" s="2" t="str">
        <f>'[1]2025年已发货'!D:D</f>
        <v>吨</v>
      </c>
      <c r="E1155" s="2">
        <f>'[1]2025年已发货'!E:E</f>
        <v>9</v>
      </c>
      <c r="F1155" s="4">
        <f>'[1]2025年已发货'!F:F</f>
        <v>45727</v>
      </c>
      <c r="G1155" s="2" t="str">
        <f>'[1]2025年已发货'!G:G</f>
        <v>（五冶达州国道542项目-三工区桥梁3工段）四川省达州市达川区赵固镇水文村原村委会下300米</v>
      </c>
      <c r="H1155" s="2" t="str">
        <f>'[1]2025年已发货'!H:H</f>
        <v>李代茂</v>
      </c>
      <c r="I1155" s="2">
        <f>'[1]2025年已发货'!I:I</f>
        <v>18302833536</v>
      </c>
      <c r="J1155" s="2" t="str">
        <f>_xlfn._xlws.FILTER(辅助信息!D:D,辅助信息!G:G=G1155)</f>
        <v>五冶达州国道542项目</v>
      </c>
    </row>
    <row r="1156" hidden="1" spans="1:10">
      <c r="A1156" s="2" t="str">
        <f>'[1]2025年已发货'!A:A</f>
        <v>晋邦</v>
      </c>
      <c r="B1156" s="2" t="str">
        <f>'[1]2025年已发货'!B:B</f>
        <v>螺纹钢</v>
      </c>
      <c r="C1156" s="2" t="str">
        <f>'[1]2025年已发货'!C:C</f>
        <v>HRB400E Φ28 9m</v>
      </c>
      <c r="D1156" s="2" t="str">
        <f>'[1]2025年已发货'!D:D</f>
        <v>吨</v>
      </c>
      <c r="E1156" s="2">
        <f>'[1]2025年已发货'!E:E</f>
        <v>54</v>
      </c>
      <c r="F1156" s="4">
        <f>'[1]2025年已发货'!F:F</f>
        <v>45727</v>
      </c>
      <c r="G1156" s="2" t="str">
        <f>'[1]2025年已发货'!G:G</f>
        <v>（五冶达州国道542项目-三工区桥梁3工段）四川省达州市达川区赵固镇水文村原村委会下300米</v>
      </c>
      <c r="H1156" s="2" t="str">
        <f>'[1]2025年已发货'!H:H</f>
        <v>李代茂</v>
      </c>
      <c r="I1156" s="2">
        <f>'[1]2025年已发货'!I:I</f>
        <v>18302833536</v>
      </c>
      <c r="J1156" s="2" t="str">
        <f>_xlfn._xlws.FILTER(辅助信息!D:D,辅助信息!G:G=G1156)</f>
        <v>五冶达州国道542项目</v>
      </c>
    </row>
    <row r="1157" hidden="1" spans="1:10">
      <c r="A1157" s="2" t="str">
        <f>'[1]2025年已发货'!A:A</f>
        <v>晋邦</v>
      </c>
      <c r="B1157" s="2" t="str">
        <f>'[1]2025年已发货'!B:B</f>
        <v>螺纹钢</v>
      </c>
      <c r="C1157" s="2" t="str">
        <f>'[1]2025年已发货'!C:C</f>
        <v>HRB400E Φ32 9m</v>
      </c>
      <c r="D1157" s="2" t="str">
        <f>'[1]2025年已发货'!D:D</f>
        <v>吨</v>
      </c>
      <c r="E1157" s="2">
        <f>'[1]2025年已发货'!E:E</f>
        <v>30</v>
      </c>
      <c r="F1157" s="4">
        <f>'[1]2025年已发货'!F:F</f>
        <v>45727</v>
      </c>
      <c r="G1157" s="2" t="str">
        <f>'[1]2025年已发货'!G:G</f>
        <v>（五冶达州国道542项目-三工区桥梁3工段）四川省达州市达川区赵固镇水文村原村委会下300米</v>
      </c>
      <c r="H1157" s="2" t="str">
        <f>'[1]2025年已发货'!H:H</f>
        <v>李代茂</v>
      </c>
      <c r="I1157" s="2">
        <f>'[1]2025年已发货'!I:I</f>
        <v>18302833536</v>
      </c>
      <c r="J1157" s="2" t="str">
        <f>_xlfn._xlws.FILTER(辅助信息!D:D,辅助信息!G:G=G1157)</f>
        <v>五冶达州国道542项目</v>
      </c>
    </row>
    <row r="1158" hidden="1" spans="1:10">
      <c r="A1158" s="2" t="str">
        <f>'[1]2025年已发货'!A:A</f>
        <v>晋邦</v>
      </c>
      <c r="B1158" s="2" t="str">
        <f>'[1]2025年已发货'!B:B</f>
        <v>螺纹钢</v>
      </c>
      <c r="C1158" s="2" t="str">
        <f>'[1]2025年已发货'!C:C</f>
        <v>HRB400E Φ28 9m</v>
      </c>
      <c r="D1158" s="2" t="str">
        <f>'[1]2025年已发货'!D:D</f>
        <v>吨</v>
      </c>
      <c r="E1158" s="2">
        <f>'[1]2025年已发货'!E:E</f>
        <v>12</v>
      </c>
      <c r="F1158" s="4">
        <f>'[1]2025年已发货'!F:F</f>
        <v>45727</v>
      </c>
      <c r="G1158" s="2" t="str">
        <f>'[1]2025年已发货'!G:G</f>
        <v>（五冶达州国道542项目-三工区桥梁3工段）四川省达州市达川区赵固镇水文村原村委会下300米</v>
      </c>
      <c r="H1158" s="2" t="str">
        <f>'[1]2025年已发货'!H:H</f>
        <v>李代茂</v>
      </c>
      <c r="I1158" s="2">
        <f>'[1]2025年已发货'!I:I</f>
        <v>18302833536</v>
      </c>
      <c r="J1158" s="2" t="str">
        <f>_xlfn._xlws.FILTER(辅助信息!D:D,辅助信息!G:G=G1158)</f>
        <v>五冶达州国道542项目</v>
      </c>
    </row>
    <row r="1159" hidden="1" spans="1:10">
      <c r="A1159" s="2" t="str">
        <f>'[1]2025年已发货'!A:A</f>
        <v>晋邦</v>
      </c>
      <c r="B1159" s="2" t="str">
        <f>'[1]2025年已发货'!B:B</f>
        <v>螺纹钢</v>
      </c>
      <c r="C1159" s="2" t="str">
        <f>'[1]2025年已发货'!C:C</f>
        <v>HRB400E Φ32 9m</v>
      </c>
      <c r="D1159" s="2" t="str">
        <f>'[1]2025年已发货'!D:D</f>
        <v>吨</v>
      </c>
      <c r="E1159" s="2">
        <f>'[1]2025年已发货'!E:E</f>
        <v>8</v>
      </c>
      <c r="F1159" s="4">
        <f>'[1]2025年已发货'!F:F</f>
        <v>45727</v>
      </c>
      <c r="G1159" s="2" t="str">
        <f>'[1]2025年已发货'!G:G</f>
        <v>（五冶达州国道542项目-三工区桥梁3工段）四川省达州市达川区赵固镇水文村原村委会下300米</v>
      </c>
      <c r="H1159" s="2" t="str">
        <f>'[1]2025年已发货'!H:H</f>
        <v>李代茂</v>
      </c>
      <c r="I1159" s="2">
        <f>'[1]2025年已发货'!I:I</f>
        <v>18302833536</v>
      </c>
      <c r="J1159" s="2" t="str">
        <f>_xlfn._xlws.FILTER(辅助信息!D:D,辅助信息!G:G=G1159)</f>
        <v>五冶达州国道542项目</v>
      </c>
    </row>
    <row r="1160" hidden="1" spans="1:10">
      <c r="A1160" s="2" t="str">
        <f>'[1]2025年已发货'!A:A</f>
        <v>晋邦</v>
      </c>
      <c r="B1160" s="2" t="str">
        <f>'[1]2025年已发货'!B:B</f>
        <v>螺纹钢</v>
      </c>
      <c r="C1160" s="2" t="str">
        <f>'[1]2025年已发货'!C:C</f>
        <v>HRB400E Φ22 9m</v>
      </c>
      <c r="D1160" s="2" t="str">
        <f>'[1]2025年已发货'!D:D</f>
        <v>吨</v>
      </c>
      <c r="E1160" s="2">
        <f>'[1]2025年已发货'!E:E</f>
        <v>70</v>
      </c>
      <c r="F1160" s="4">
        <f>'[1]2025年已发货'!F:F</f>
        <v>45727</v>
      </c>
      <c r="G1160" s="2" t="str">
        <f>'[1]2025年已发货'!G:G</f>
        <v>（五冶达州国道542项目-二工区黄家湾隧道工段）四川省达州市达川区赵固镇黄家坡</v>
      </c>
      <c r="H1160" s="2" t="str">
        <f>'[1]2025年已发货'!H:H</f>
        <v>罗永方</v>
      </c>
      <c r="I1160" s="2">
        <f>'[1]2025年已发货'!I:I</f>
        <v>13551450899</v>
      </c>
      <c r="J1160" s="2" t="str">
        <f>_xlfn._xlws.FILTER(辅助信息!D:D,辅助信息!G:G=G1160)</f>
        <v>五冶达州国道542项目</v>
      </c>
    </row>
    <row r="1161" hidden="1" spans="1:10">
      <c r="A1161" s="2" t="str">
        <f>'[1]2025年已发货'!A:A</f>
        <v>晋邦</v>
      </c>
      <c r="B1161" s="2" t="str">
        <f>'[1]2025年已发货'!B:B</f>
        <v>螺纹钢</v>
      </c>
      <c r="C1161" s="2" t="str">
        <f>'[1]2025年已发货'!C:C</f>
        <v>HRB400E Φ16 9m</v>
      </c>
      <c r="D1161" s="2" t="str">
        <f>'[1]2025年已发货'!D:D</f>
        <v>吨</v>
      </c>
      <c r="E1161" s="2">
        <f>'[1]2025年已发货'!E:E</f>
        <v>19</v>
      </c>
      <c r="F1161" s="4">
        <f>'[1]2025年已发货'!F:F</f>
        <v>45727</v>
      </c>
      <c r="G1161" s="2" t="str">
        <f>'[1]2025年已发货'!G:G</f>
        <v>（五冶达州国道542项目-二工区巴河特大桥工段-5号墩）四川省达州市达川区石梯镇固家村村民委员会</v>
      </c>
      <c r="H1161" s="2" t="str">
        <f>'[1]2025年已发货'!H:H</f>
        <v>谭福中</v>
      </c>
      <c r="I1161" s="2">
        <f>'[1]2025年已发货'!I:I</f>
        <v>15828538619</v>
      </c>
      <c r="J1161" s="2" t="str">
        <f>_xlfn._xlws.FILTER(辅助信息!D:D,辅助信息!G:G=G1161)</f>
        <v>五冶达州国道542项目</v>
      </c>
    </row>
    <row r="1162" hidden="1" spans="1:10">
      <c r="A1162" s="2" t="str">
        <f>'[1]2025年已发货'!A:A</f>
        <v>晋邦</v>
      </c>
      <c r="B1162" s="2" t="str">
        <f>'[1]2025年已发货'!B:B</f>
        <v>螺纹钢</v>
      </c>
      <c r="C1162" s="2" t="str">
        <f>'[1]2025年已发货'!C:C</f>
        <v>HRB400E Φ32 9m</v>
      </c>
      <c r="D1162" s="2" t="str">
        <f>'[1]2025年已发货'!D:D</f>
        <v>吨</v>
      </c>
      <c r="E1162" s="2">
        <f>'[1]2025年已发货'!E:E</f>
        <v>2</v>
      </c>
      <c r="F1162" s="4">
        <f>'[1]2025年已发货'!F:F</f>
        <v>45727</v>
      </c>
      <c r="G1162" s="2" t="str">
        <f>'[1]2025年已发货'!G:G</f>
        <v>（五冶达州国道542项目-二工区巴河特大桥工段-5号墩）四川省达州市达川区石梯镇固家村村民委员会</v>
      </c>
      <c r="H1162" s="2" t="str">
        <f>'[1]2025年已发货'!H:H</f>
        <v>谭福中</v>
      </c>
      <c r="I1162" s="2">
        <f>'[1]2025年已发货'!I:I</f>
        <v>15828538619</v>
      </c>
      <c r="J1162" s="2" t="str">
        <f>_xlfn._xlws.FILTER(辅助信息!D:D,辅助信息!G:G=G1162)</f>
        <v>五冶达州国道542项目</v>
      </c>
    </row>
    <row r="1163" hidden="1" spans="1:10">
      <c r="A1163" s="2" t="str">
        <f>'[1]2025年已发货'!A:A</f>
        <v>德胜</v>
      </c>
      <c r="B1163" s="2" t="str">
        <f>'[1]2025年已发货'!B:B</f>
        <v>螺纹钢</v>
      </c>
      <c r="C1163" s="2" t="str">
        <f>'[1]2025年已发货'!C:C</f>
        <v>HRB400E Φ20×9米</v>
      </c>
      <c r="D1163" s="2" t="str">
        <f>'[1]2025年已发货'!D:D</f>
        <v>吨</v>
      </c>
      <c r="E1163" s="2">
        <f>'[1]2025年已发货'!E:E</f>
        <v>35</v>
      </c>
      <c r="F1163" s="4">
        <f>'[1]2025年已发货'!F:F</f>
        <v>45728</v>
      </c>
      <c r="G1163" s="2" t="str">
        <f>'[1]2025年已发货'!G:G</f>
        <v>（自永2标九局西南分公司钢筋棚）四川省自贡市骑龙镇大湾村</v>
      </c>
      <c r="H1163" s="2" t="str">
        <f>'[1]2025年已发货'!H:H</f>
        <v>高彦彬</v>
      </c>
      <c r="I1163" s="2">
        <f>'[1]2025年已发货'!I:I</f>
        <v>13835906370</v>
      </c>
      <c r="J1163" s="2" vm="1" t="e">
        <f>_xlfn._xlws.FILTER(辅助信息!D:D,辅助信息!G:G=G1163)</f>
        <v>#VALUE!</v>
      </c>
    </row>
    <row r="1164" hidden="1" spans="1:10">
      <c r="A1164" s="2" t="str">
        <f>'[1]2025年已发货'!A:A</f>
        <v>陕钢</v>
      </c>
      <c r="B1164" s="2" t="str">
        <f>'[1]2025年已发货'!B:B</f>
        <v>盘螺</v>
      </c>
      <c r="C1164" s="2" t="str">
        <f>'[1]2025年已发货'!C:C</f>
        <v>HRB400EΦ 8mm</v>
      </c>
      <c r="D1164" s="2" t="str">
        <f>'[1]2025年已发货'!D:D</f>
        <v>吨</v>
      </c>
      <c r="E1164" s="2">
        <f>'[1]2025年已发货'!E:E</f>
        <v>12.5</v>
      </c>
      <c r="F1164" s="4">
        <f>'[1]2025年已发货'!F:F</f>
        <v>45728</v>
      </c>
      <c r="G1164" s="2" t="str">
        <f>'[1]2025年已发货'!G:G</f>
        <v>（中核二二绵阳项目）四川省绵阳市平武县响岩镇甲方项目指定地点(X3子项)</v>
      </c>
      <c r="H1164" s="2" t="str">
        <f>'[1]2025年已发货'!H:H</f>
        <v>王明胜</v>
      </c>
      <c r="I1164" s="2" t="str">
        <f>'[1]2025年已发货'!I:I</f>
        <v>15528301097</v>
      </c>
      <c r="J1164" s="2" vm="1" t="e">
        <f>_xlfn._xlws.FILTER(辅助信息!D:D,辅助信息!G:G=G1164)</f>
        <v>#VALUE!</v>
      </c>
    </row>
    <row r="1165" hidden="1" spans="1:10">
      <c r="A1165" s="2" t="str">
        <f>'[1]2025年已发货'!A:A</f>
        <v>陕钢</v>
      </c>
      <c r="B1165" s="2" t="str">
        <f>'[1]2025年已发货'!B:B</f>
        <v>螺纹钢</v>
      </c>
      <c r="C1165" s="2" t="str">
        <f>'[1]2025年已发货'!C:C</f>
        <v>HRB400EΦ20*9m</v>
      </c>
      <c r="D1165" s="2" t="str">
        <f>'[1]2025年已发货'!D:D</f>
        <v>吨</v>
      </c>
      <c r="E1165" s="2">
        <f>'[1]2025年已发货'!E:E</f>
        <v>22</v>
      </c>
      <c r="F1165" s="4">
        <f>'[1]2025年已发货'!F:F</f>
        <v>45728</v>
      </c>
      <c r="G1165" s="2" t="str">
        <f>'[1]2025年已发货'!G:G</f>
        <v>（中核二二绵阳项目）四川省绵阳市平武县响岩镇甲方项目指定地点(X3子项)</v>
      </c>
      <c r="H1165" s="2" t="str">
        <f>'[1]2025年已发货'!H:H</f>
        <v>王明胜</v>
      </c>
      <c r="I1165" s="2" t="str">
        <f>'[1]2025年已发货'!I:I</f>
        <v>15528301097</v>
      </c>
      <c r="J1165" s="2" vm="1" t="e">
        <f>_xlfn._xlws.FILTER(辅助信息!D:D,辅助信息!G:G=G1165)</f>
        <v>#VALUE!</v>
      </c>
    </row>
    <row r="1166" hidden="1" spans="1:10">
      <c r="A1166" s="2" t="str">
        <f>'[1]2025年已发货'!A:A</f>
        <v>陕钢</v>
      </c>
      <c r="B1166" s="2" t="str">
        <f>'[1]2025年已发货'!B:B</f>
        <v>螺纹钢</v>
      </c>
      <c r="C1166" s="2" t="str">
        <f>'[1]2025年已发货'!C:C</f>
        <v>HRB400EΦ25*9m</v>
      </c>
      <c r="D1166" s="2" t="str">
        <f>'[1]2025年已发货'!D:D</f>
        <v>吨</v>
      </c>
      <c r="E1166" s="2">
        <f>'[1]2025年已发货'!E:E</f>
        <v>70</v>
      </c>
      <c r="F1166" s="4">
        <f>'[1]2025年已发货'!F:F</f>
        <v>45728</v>
      </c>
      <c r="G1166" s="2" t="str">
        <f>'[1]2025年已发货'!G:G</f>
        <v>（中核二二绵阳项目）四川省绵阳市平武县响岩镇甲方项目指定地点(X3子项)</v>
      </c>
      <c r="H1166" s="2" t="str">
        <f>'[1]2025年已发货'!H:H</f>
        <v>王明胜</v>
      </c>
      <c r="I1166" s="2" t="str">
        <f>'[1]2025年已发货'!I:I</f>
        <v>15528301097</v>
      </c>
      <c r="J1166" s="2" vm="1" t="e">
        <f>_xlfn._xlws.FILTER(辅助信息!D:D,辅助信息!G:G=G1166)</f>
        <v>#VALUE!</v>
      </c>
    </row>
    <row r="1167" hidden="1" spans="1:10">
      <c r="A1167" s="2" t="str">
        <f>'[1]2025年已发货'!A:A</f>
        <v>陕钢</v>
      </c>
      <c r="B1167" s="2" t="str">
        <f>'[1]2025年已发货'!B:B</f>
        <v>高线</v>
      </c>
      <c r="C1167" s="2" t="str">
        <f>'[1]2025年已发货'!C:C</f>
        <v>HPB300Φ12</v>
      </c>
      <c r="D1167" s="2" t="str">
        <f>'[1]2025年已发货'!D:D</f>
        <v>吨</v>
      </c>
      <c r="E1167" s="2">
        <f>'[1]2025年已发货'!E:E</f>
        <v>35</v>
      </c>
      <c r="F1167" s="4">
        <f>'[1]2025年已发货'!F:F</f>
        <v>45728</v>
      </c>
      <c r="G1167" s="2" t="str">
        <f>'[1]2025年已发货'!G:G</f>
        <v>（中铁北京局-资乐高速6标）四川省乐山市市中区土主镇资乐高速TJ6标项目试验室</v>
      </c>
      <c r="H1167" s="2" t="str">
        <f>'[1]2025年已发货'!H:H</f>
        <v>刘岩</v>
      </c>
      <c r="I1167" s="2">
        <f>'[1]2025年已发货'!I:I</f>
        <v>18543566469</v>
      </c>
      <c r="J1167" s="2" vm="1" t="e">
        <f>_xlfn._xlws.FILTER(辅助信息!D:D,辅助信息!G:G=G1167)</f>
        <v>#VALUE!</v>
      </c>
    </row>
    <row r="1168" hidden="1" spans="1:10">
      <c r="A1168" s="2" t="str">
        <f>'[1]2025年已发货'!A:A</f>
        <v>晋邦</v>
      </c>
      <c r="B1168" s="2" t="str">
        <f>'[1]2025年已发货'!B:B</f>
        <v>盘螺</v>
      </c>
      <c r="C1168" s="2" t="str">
        <f>'[1]2025年已发货'!C:C</f>
        <v>HRB400E Φ6</v>
      </c>
      <c r="D1168" s="2" t="str">
        <f>'[1]2025年已发货'!D:D</f>
        <v>吨</v>
      </c>
      <c r="E1168" s="2">
        <f>'[1]2025年已发货'!E:E</f>
        <v>8</v>
      </c>
      <c r="F1168" s="4">
        <f>'[1]2025年已发货'!F:F</f>
        <v>45728</v>
      </c>
      <c r="G1168" s="2" t="str">
        <f>'[1]2025年已发货'!G:G</f>
        <v>(五冶钢构医学科学产业园建设项目房建三部-一标（7-2）)四川省南充市顺庆区搬罾街道学府大道二段</v>
      </c>
      <c r="H1168" s="2" t="str">
        <f>'[1]2025年已发货'!H:H</f>
        <v>郑林</v>
      </c>
      <c r="I1168" s="2">
        <f>'[1]2025年已发货'!I:I</f>
        <v>18349955455</v>
      </c>
      <c r="J1168" s="2" t="str">
        <f>_xlfn._xlws.FILTER(辅助信息!D:D,辅助信息!G:G=G1168)</f>
        <v>五冶钢构南充医学科学产业园建设项目</v>
      </c>
    </row>
    <row r="1169" hidden="1" spans="1:10">
      <c r="A1169" s="2" t="str">
        <f>'[1]2025年已发货'!A:A</f>
        <v>晋邦</v>
      </c>
      <c r="B1169" s="2" t="str">
        <f>'[1]2025年已发货'!B:B</f>
        <v>盘螺</v>
      </c>
      <c r="C1169" s="2" t="str">
        <f>'[1]2025年已发货'!C:C</f>
        <v>HRB400E Φ8</v>
      </c>
      <c r="D1169" s="2" t="str">
        <f>'[1]2025年已发货'!D:D</f>
        <v>吨</v>
      </c>
      <c r="E1169" s="2">
        <f>'[1]2025年已发货'!E:E</f>
        <v>4</v>
      </c>
      <c r="F1169" s="4">
        <f>'[1]2025年已发货'!F:F</f>
        <v>45728</v>
      </c>
      <c r="G1169" s="2" t="str">
        <f>'[1]2025年已发货'!G:G</f>
        <v>(五冶钢构医学科学产业园建设项目房建三部-一标（7-2）)四川省南充市顺庆区搬罾街道学府大道二段</v>
      </c>
      <c r="H1169" s="2" t="str">
        <f>'[1]2025年已发货'!H:H</f>
        <v>郑林</v>
      </c>
      <c r="I1169" s="2">
        <f>'[1]2025年已发货'!I:I</f>
        <v>18349955455</v>
      </c>
      <c r="J1169" s="2" t="str">
        <f>_xlfn._xlws.FILTER(辅助信息!D:D,辅助信息!G:G=G1169)</f>
        <v>五冶钢构南充医学科学产业园建设项目</v>
      </c>
    </row>
    <row r="1170" hidden="1" spans="1:10">
      <c r="A1170" s="2" t="str">
        <f>'[1]2025年已发货'!A:A</f>
        <v>晋邦</v>
      </c>
      <c r="B1170" s="2" t="str">
        <f>'[1]2025年已发货'!B:B</f>
        <v>盘螺</v>
      </c>
      <c r="C1170" s="2" t="str">
        <f>'[1]2025年已发货'!C:C</f>
        <v>HRB400E Φ10</v>
      </c>
      <c r="D1170" s="2" t="str">
        <f>'[1]2025年已发货'!D:D</f>
        <v>吨</v>
      </c>
      <c r="E1170" s="2">
        <f>'[1]2025年已发货'!E:E</f>
        <v>6</v>
      </c>
      <c r="F1170" s="4">
        <f>'[1]2025年已发货'!F:F</f>
        <v>45728</v>
      </c>
      <c r="G1170" s="2" t="str">
        <f>'[1]2025年已发货'!G:G</f>
        <v>(五冶钢构医学科学产业园建设项目房建三部-一标（7-2）)四川省南充市顺庆区搬罾街道学府大道二段</v>
      </c>
      <c r="H1170" s="2" t="str">
        <f>'[1]2025年已发货'!H:H</f>
        <v>郑林</v>
      </c>
      <c r="I1170" s="2">
        <f>'[1]2025年已发货'!I:I</f>
        <v>18349955455</v>
      </c>
      <c r="J1170" s="2" t="str">
        <f>_xlfn._xlws.FILTER(辅助信息!D:D,辅助信息!G:G=G1170)</f>
        <v>五冶钢构南充医学科学产业园建设项目</v>
      </c>
    </row>
    <row r="1171" hidden="1" spans="1:10">
      <c r="A1171" s="2" t="str">
        <f>'[1]2025年已发货'!A:A</f>
        <v>晋邦</v>
      </c>
      <c r="B1171" s="2" t="str">
        <f>'[1]2025年已发货'!B:B</f>
        <v>盘螺</v>
      </c>
      <c r="C1171" s="2" t="str">
        <f>'[1]2025年已发货'!C:C</f>
        <v>HRB400E Φ12</v>
      </c>
      <c r="D1171" s="2" t="str">
        <f>'[1]2025年已发货'!D:D</f>
        <v>吨</v>
      </c>
      <c r="E1171" s="2">
        <f>'[1]2025年已发货'!E:E</f>
        <v>9</v>
      </c>
      <c r="F1171" s="4">
        <f>'[1]2025年已发货'!F:F</f>
        <v>45728</v>
      </c>
      <c r="G1171" s="2" t="str">
        <f>'[1]2025年已发货'!G:G</f>
        <v>(五冶钢构医学科学产业园建设项目房建三部-一标（7-2）)四川省南充市顺庆区搬罾街道学府大道二段</v>
      </c>
      <c r="H1171" s="2" t="str">
        <f>'[1]2025年已发货'!H:H</f>
        <v>郑林</v>
      </c>
      <c r="I1171" s="2">
        <f>'[1]2025年已发货'!I:I</f>
        <v>18349955455</v>
      </c>
      <c r="J1171" s="2" t="str">
        <f>_xlfn._xlws.FILTER(辅助信息!D:D,辅助信息!G:G=G1171)</f>
        <v>五冶钢构南充医学科学产业园建设项目</v>
      </c>
    </row>
    <row r="1172" hidden="1" spans="1:10">
      <c r="A1172" s="2" t="str">
        <f>'[1]2025年已发货'!A:A</f>
        <v>晋邦</v>
      </c>
      <c r="B1172" s="2" t="str">
        <f>'[1]2025年已发货'!B:B</f>
        <v>螺纹钢</v>
      </c>
      <c r="C1172" s="2" t="str">
        <f>'[1]2025年已发货'!C:C</f>
        <v>HRB500E Φ22</v>
      </c>
      <c r="D1172" s="2" t="str">
        <f>'[1]2025年已发货'!D:D</f>
        <v>吨</v>
      </c>
      <c r="E1172" s="2">
        <f>'[1]2025年已发货'!E:E</f>
        <v>8</v>
      </c>
      <c r="F1172" s="4">
        <f>'[1]2025年已发货'!F:F</f>
        <v>45728</v>
      </c>
      <c r="G1172" s="2" t="str">
        <f>'[1]2025年已发货'!G:G</f>
        <v>(五冶钢构医学科学产业园建设项目房建三部-一标（7-2）)四川省南充市顺庆区搬罾街道学府大道二段</v>
      </c>
      <c r="H1172" s="2" t="str">
        <f>'[1]2025年已发货'!H:H</f>
        <v>郑林</v>
      </c>
      <c r="I1172" s="2">
        <f>'[1]2025年已发货'!I:I</f>
        <v>18349955455</v>
      </c>
      <c r="J1172" s="2" t="str">
        <f>_xlfn._xlws.FILTER(辅助信息!D:D,辅助信息!G:G=G1172)</f>
        <v>五冶钢构南充医学科学产业园建设项目</v>
      </c>
    </row>
    <row r="1173" hidden="1" spans="1:10">
      <c r="A1173" s="2" t="str">
        <f>'[1]2025年已发货'!A:A</f>
        <v>德胜</v>
      </c>
      <c r="B1173" s="2" t="str">
        <f>'[1]2025年已发货'!B:B</f>
        <v>螺纹钢</v>
      </c>
      <c r="C1173" s="2" t="str">
        <f>'[1]2025年已发货'!C:C</f>
        <v>HRB400EФ22*9m</v>
      </c>
      <c r="D1173" s="2" t="str">
        <f>'[1]2025年已发货'!D:D</f>
        <v>吨</v>
      </c>
      <c r="E1173" s="2">
        <f>'[1]2025年已发货'!E:E</f>
        <v>70</v>
      </c>
      <c r="F1173" s="4">
        <f>'[1]2025年已发货'!F:F</f>
        <v>45728</v>
      </c>
      <c r="G1173" s="2" t="str">
        <f>'[1]2025年已发货'!G:G</f>
        <v>（中核中原-温江北林医养综合体项目）四川省成都市温江区万春大道第三人民医院东</v>
      </c>
      <c r="H1173" s="2" t="str">
        <f>'[1]2025年已发货'!H:H</f>
        <v>蔡杰</v>
      </c>
      <c r="I1173" s="2">
        <f>'[1]2025年已发货'!I:I</f>
        <v>18875129329</v>
      </c>
      <c r="J1173" s="2" vm="1" t="e">
        <f>_xlfn._xlws.FILTER(辅助信息!D:D,辅助信息!G:G=G1173)</f>
        <v>#VALUE!</v>
      </c>
    </row>
    <row r="1174" hidden="1" spans="1:10">
      <c r="A1174" s="2" t="str">
        <f>'[1]2025年已发货'!A:A</f>
        <v>德胜</v>
      </c>
      <c r="B1174" s="2" t="str">
        <f>'[1]2025年已发货'!B:B</f>
        <v>螺纹钢</v>
      </c>
      <c r="C1174" s="2" t="str">
        <f>'[1]2025年已发货'!C:C</f>
        <v>HRB400E Φ14 9m</v>
      </c>
      <c r="D1174" s="2" t="str">
        <f>'[1]2025年已发货'!D:D</f>
        <v>吨</v>
      </c>
      <c r="E1174" s="2">
        <f>'[1]2025年已发货'!E:E</f>
        <v>15</v>
      </c>
      <c r="F1174" s="4">
        <f>'[1]2025年已发货'!F:F</f>
        <v>45728</v>
      </c>
      <c r="G1174" s="2" t="str">
        <f>'[1]2025年已发货'!G:G</f>
        <v>（五冶达州国道542项目-一工区桥梁一工段）四川省达州市四川省达州市达川区石桥镇武寨村</v>
      </c>
      <c r="H1174" s="2" t="str">
        <f>'[1]2025年已发货'!H:H</f>
        <v>杨勇</v>
      </c>
      <c r="I1174" s="2">
        <f>'[1]2025年已发货'!I:I</f>
        <v>18398563998</v>
      </c>
      <c r="J1174" s="2" t="str">
        <f>_xlfn._xlws.FILTER(辅助信息!D:D,辅助信息!G:G=G1174)</f>
        <v>五冶达州国道542项目</v>
      </c>
    </row>
    <row r="1175" hidden="1" spans="1:10">
      <c r="A1175" s="2" t="str">
        <f>'[1]2025年已发货'!A:A</f>
        <v>德胜</v>
      </c>
      <c r="B1175" s="2" t="str">
        <f>'[1]2025年已发货'!B:B</f>
        <v>螺纹钢</v>
      </c>
      <c r="C1175" s="2" t="str">
        <f>'[1]2025年已发货'!C:C</f>
        <v>HRB400E Φ28 9m</v>
      </c>
      <c r="D1175" s="2" t="str">
        <f>'[1]2025年已发货'!D:D</f>
        <v>吨</v>
      </c>
      <c r="E1175" s="2">
        <f>'[1]2025年已发货'!E:E</f>
        <v>55</v>
      </c>
      <c r="F1175" s="4">
        <f>'[1]2025年已发货'!F:F</f>
        <v>45728</v>
      </c>
      <c r="G1175" s="2" t="str">
        <f>'[1]2025年已发货'!G:G</f>
        <v>（五冶达州国道542项目-一工区桥梁一工段）四川省达州市四川省达州市达川区石桥镇武寨村</v>
      </c>
      <c r="H1175" s="2" t="str">
        <f>'[1]2025年已发货'!H:H</f>
        <v>杨勇</v>
      </c>
      <c r="I1175" s="2">
        <f>'[1]2025年已发货'!I:I</f>
        <v>18398563998</v>
      </c>
      <c r="J1175" s="2" t="str">
        <f>_xlfn._xlws.FILTER(辅助信息!D:D,辅助信息!G:G=G1175)</f>
        <v>五冶达州国道542项目</v>
      </c>
    </row>
    <row r="1176" hidden="1" spans="1:10">
      <c r="A1176" s="2" t="str">
        <f>'[1]2025年已发货'!A:A</f>
        <v>晋邦</v>
      </c>
      <c r="B1176" s="2" t="str">
        <f>'[1]2025年已发货'!B:B</f>
        <v>螺纹钢</v>
      </c>
      <c r="C1176" s="2" t="str">
        <f>'[1]2025年已发货'!C:C</f>
        <v>HRB400E Φ16 9m</v>
      </c>
      <c r="D1176" s="2" t="str">
        <f>'[1]2025年已发货'!D:D</f>
        <v>吨</v>
      </c>
      <c r="E1176" s="2">
        <f>'[1]2025年已发货'!E:E</f>
        <v>9</v>
      </c>
      <c r="F1176" s="4">
        <f>'[1]2025年已发货'!F:F</f>
        <v>45728</v>
      </c>
      <c r="G1176" s="2" t="str">
        <f>'[1]2025年已发货'!G:G</f>
        <v>（十九冶-江龙高速三分部）重庆市云阳县龙角镇*刘家漕2#桥</v>
      </c>
      <c r="H1176" s="2" t="str">
        <f>'[1]2025年已发货'!H:H</f>
        <v>徐宇</v>
      </c>
      <c r="I1176" s="2">
        <f>'[1]2025年已发货'!I:I</f>
        <v>19822311919</v>
      </c>
      <c r="J1176" s="2" vm="1" t="e">
        <f>_xlfn._xlws.FILTER(辅助信息!D:D,辅助信息!G:G=G1176)</f>
        <v>#VALUE!</v>
      </c>
    </row>
    <row r="1177" hidden="1" spans="1:10">
      <c r="A1177" s="2" t="str">
        <f>'[1]2025年已发货'!A:A</f>
        <v>晋邦</v>
      </c>
      <c r="B1177" s="2" t="str">
        <f>'[1]2025年已发货'!B:B</f>
        <v>高线</v>
      </c>
      <c r="C1177" s="2" t="str">
        <f>'[1]2025年已发货'!C:C</f>
        <v>HPB300Φ10</v>
      </c>
      <c r="D1177" s="2" t="str">
        <f>'[1]2025年已发货'!D:D</f>
        <v>吨</v>
      </c>
      <c r="E1177" s="2">
        <f>'[1]2025年已发货'!E:E</f>
        <v>25</v>
      </c>
      <c r="F1177" s="4">
        <f>'[1]2025年已发货'!F:F</f>
        <v>45728</v>
      </c>
      <c r="G1177" s="2" t="str">
        <f>'[1]2025年已发货'!G:G</f>
        <v>（十九冶-江龙高速三分部）重庆市云阳县龙角镇*皮家营隧道</v>
      </c>
      <c r="H1177" s="2" t="str">
        <f>'[1]2025年已发货'!H:H</f>
        <v>徐宇</v>
      </c>
      <c r="I1177" s="2">
        <f>'[1]2025年已发货'!I:I</f>
        <v>19822311919</v>
      </c>
      <c r="J1177" s="2" vm="1" t="e">
        <f>_xlfn._xlws.FILTER(辅助信息!D:D,辅助信息!G:G=G1177)</f>
        <v>#VALUE!</v>
      </c>
    </row>
    <row r="1178" hidden="1" spans="1:10">
      <c r="A1178" s="2" t="str">
        <f>'[1]2025年已发货'!A:A</f>
        <v>晋邦</v>
      </c>
      <c r="B1178" s="2" t="str">
        <f>'[1]2025年已发货'!B:B</f>
        <v>高线</v>
      </c>
      <c r="C1178" s="2" t="str">
        <f>'[1]2025年已发货'!C:C</f>
        <v>HPB300Φ10</v>
      </c>
      <c r="D1178" s="2" t="str">
        <f>'[1]2025年已发货'!D:D</f>
        <v>吨</v>
      </c>
      <c r="E1178" s="2">
        <f>'[1]2025年已发货'!E:E</f>
        <v>3</v>
      </c>
      <c r="F1178" s="4">
        <f>'[1]2025年已发货'!F:F</f>
        <v>45728</v>
      </c>
      <c r="G1178" s="2" t="str">
        <f>'[1]2025年已发货'!G:G</f>
        <v>（十九冶-江龙高速三分部）重庆市云阳县开云高速（钢厂村）*朗树湾2#桥路基</v>
      </c>
      <c r="H1178" s="2" t="str">
        <f>'[1]2025年已发货'!H:H</f>
        <v>徐宇</v>
      </c>
      <c r="I1178" s="2">
        <f>'[1]2025年已发货'!I:I</f>
        <v>19822311919</v>
      </c>
      <c r="J1178" s="2" vm="1" t="e">
        <f>_xlfn._xlws.FILTER(辅助信息!D:D,辅助信息!G:G=G1178)</f>
        <v>#VALUE!</v>
      </c>
    </row>
    <row r="1179" hidden="1" spans="1:10">
      <c r="A1179" s="2" t="str">
        <f>'[1]2025年已发货'!A:A</f>
        <v>晋邦</v>
      </c>
      <c r="B1179" s="2" t="str">
        <f>'[1]2025年已发货'!B:B</f>
        <v>螺纹钢</v>
      </c>
      <c r="C1179" s="2" t="str">
        <f>'[1]2025年已发货'!C:C</f>
        <v>HRB400E Φ16 9m</v>
      </c>
      <c r="D1179" s="2" t="str">
        <f>'[1]2025年已发货'!D:D</f>
        <v>吨</v>
      </c>
      <c r="E1179" s="2">
        <f>'[1]2025年已发货'!E:E</f>
        <v>3</v>
      </c>
      <c r="F1179" s="4">
        <f>'[1]2025年已发货'!F:F</f>
        <v>45728</v>
      </c>
      <c r="G1179" s="2" t="str">
        <f>'[1]2025年已发货'!G:G</f>
        <v>（十九冶-江龙高速三分部）重庆市云阳县开云高速（钢厂村）*朗树湾2#桥路基</v>
      </c>
      <c r="H1179" s="2" t="str">
        <f>'[1]2025年已发货'!H:H</f>
        <v>徐宇</v>
      </c>
      <c r="I1179" s="2">
        <f>'[1]2025年已发货'!I:I</f>
        <v>19822311919</v>
      </c>
      <c r="J1179" s="2" vm="1" t="e">
        <f>_xlfn._xlws.FILTER(辅助信息!D:D,辅助信息!G:G=G1179)</f>
        <v>#VALUE!</v>
      </c>
    </row>
    <row r="1180" hidden="1" spans="1:10">
      <c r="A1180" s="2" t="str">
        <f>'[1]2025年已发货'!A:A</f>
        <v>晋邦</v>
      </c>
      <c r="B1180" s="2" t="str">
        <f>'[1]2025年已发货'!B:B</f>
        <v>螺纹钢</v>
      </c>
      <c r="C1180" s="2" t="str">
        <f>'[1]2025年已发货'!C:C</f>
        <v>HRB400E Φ22 9m</v>
      </c>
      <c r="D1180" s="2" t="str">
        <f>'[1]2025年已发货'!D:D</f>
        <v>吨</v>
      </c>
      <c r="E1180" s="2">
        <f>'[1]2025年已发货'!E:E</f>
        <v>10</v>
      </c>
      <c r="F1180" s="4">
        <f>'[1]2025年已发货'!F:F</f>
        <v>45728</v>
      </c>
      <c r="G1180" s="2" t="str">
        <f>'[1]2025年已发货'!G:G</f>
        <v>（十九冶-江龙高速三分部）重庆市云阳县开云高速（钢厂村）*龙缸互通</v>
      </c>
      <c r="H1180" s="2" t="str">
        <f>'[1]2025年已发货'!H:H</f>
        <v>徐宇</v>
      </c>
      <c r="I1180" s="2">
        <f>'[1]2025年已发货'!I:I</f>
        <v>19822311919</v>
      </c>
      <c r="J1180" s="2" vm="1" t="e">
        <f>_xlfn._xlws.FILTER(辅助信息!D:D,辅助信息!G:G=G1180)</f>
        <v>#VALUE!</v>
      </c>
    </row>
    <row r="1181" hidden="1" spans="1:10">
      <c r="A1181" s="2" t="str">
        <f>'[1]2025年已发货'!A:A</f>
        <v>晋邦</v>
      </c>
      <c r="B1181" s="2" t="str">
        <f>'[1]2025年已发货'!B:B</f>
        <v>螺纹钢</v>
      </c>
      <c r="C1181" s="2" t="str">
        <f>'[1]2025年已发货'!C:C</f>
        <v>HRB400E Φ25 9m</v>
      </c>
      <c r="D1181" s="2" t="str">
        <f>'[1]2025年已发货'!D:D</f>
        <v>吨</v>
      </c>
      <c r="E1181" s="2">
        <f>'[1]2025年已发货'!E:E</f>
        <v>10</v>
      </c>
      <c r="F1181" s="4">
        <f>'[1]2025年已发货'!F:F</f>
        <v>45728</v>
      </c>
      <c r="G1181" s="2" t="str">
        <f>'[1]2025年已发货'!G:G</f>
        <v>（十九冶-江龙高速三分部）重庆市云阳县开云高速（钢厂村）*龙缸互通</v>
      </c>
      <c r="H1181" s="2" t="str">
        <f>'[1]2025年已发货'!H:H</f>
        <v>徐宇</v>
      </c>
      <c r="I1181" s="2">
        <f>'[1]2025年已发货'!I:I</f>
        <v>19822311919</v>
      </c>
      <c r="J1181" s="2" vm="1" t="e">
        <f>_xlfn._xlws.FILTER(辅助信息!D:D,辅助信息!G:G=G1181)</f>
        <v>#VALUE!</v>
      </c>
    </row>
    <row r="1182" hidden="1" spans="1:10">
      <c r="A1182" s="2" t="str">
        <f>'[1]2025年已发货'!A:A</f>
        <v>晋邦</v>
      </c>
      <c r="B1182" s="2" t="str">
        <f>'[1]2025年已发货'!B:B</f>
        <v>螺纹钢</v>
      </c>
      <c r="C1182" s="2" t="str">
        <f>'[1]2025年已发货'!C:C</f>
        <v>HRB400E Φ32 9m</v>
      </c>
      <c r="D1182" s="2" t="str">
        <f>'[1]2025年已发货'!D:D</f>
        <v>吨</v>
      </c>
      <c r="E1182" s="2">
        <f>'[1]2025年已发货'!E:E</f>
        <v>10</v>
      </c>
      <c r="F1182" s="4">
        <f>'[1]2025年已发货'!F:F</f>
        <v>45728</v>
      </c>
      <c r="G1182" s="2" t="str">
        <f>'[1]2025年已发货'!G:G</f>
        <v>（十九冶-江龙高速三分部）重庆市云阳县开云高速（钢厂村）*龙缸互通</v>
      </c>
      <c r="H1182" s="2" t="str">
        <f>'[1]2025年已发货'!H:H</f>
        <v>徐宇</v>
      </c>
      <c r="I1182" s="2">
        <f>'[1]2025年已发货'!I:I</f>
        <v>19822311919</v>
      </c>
      <c r="J1182" s="2" vm="1" t="e">
        <f>_xlfn._xlws.FILTER(辅助信息!D:D,辅助信息!G:G=G1182)</f>
        <v>#VALUE!</v>
      </c>
    </row>
    <row r="1183" hidden="1" spans="1:10">
      <c r="A1183" s="2" t="str">
        <f>'[1]2025年已发货'!A:A</f>
        <v>晋邦</v>
      </c>
      <c r="B1183" s="2" t="str">
        <f>'[1]2025年已发货'!B:B</f>
        <v>高线</v>
      </c>
      <c r="C1183" s="2" t="str">
        <f>'[1]2025年已发货'!C:C</f>
        <v>HPB300Φ10</v>
      </c>
      <c r="D1183" s="2" t="str">
        <f>'[1]2025年已发货'!D:D</f>
        <v>吨</v>
      </c>
      <c r="E1183" s="2">
        <f>'[1]2025年已发货'!E:E</f>
        <v>15</v>
      </c>
      <c r="F1183" s="4">
        <f>'[1]2025年已发货'!F:F</f>
        <v>45728</v>
      </c>
      <c r="G1183" s="2" t="str">
        <f>'[1]2025年已发货'!G:G</f>
        <v>（十九冶-江龙高速二分部）重庆市云阳县S305附近*龙角梁场</v>
      </c>
      <c r="H1183" s="2" t="str">
        <f>'[1]2025年已发货'!H:H</f>
        <v>张鹏</v>
      </c>
      <c r="I1183" s="2">
        <f>'[1]2025年已发货'!I:I</f>
        <v>18223006448</v>
      </c>
      <c r="J1183" s="2" vm="1" t="e">
        <f>_xlfn._xlws.FILTER(辅助信息!D:D,辅助信息!G:G=G1183)</f>
        <v>#VALUE!</v>
      </c>
    </row>
    <row r="1184" hidden="1" spans="1:10">
      <c r="A1184" s="2" t="str">
        <f>'[1]2025年已发货'!A:A</f>
        <v>晋邦</v>
      </c>
      <c r="B1184" s="2" t="str">
        <f>'[1]2025年已发货'!B:B</f>
        <v>螺纹钢</v>
      </c>
      <c r="C1184" s="2" t="str">
        <f>'[1]2025年已发货'!C:C</f>
        <v>HRB400E Φ16 9m</v>
      </c>
      <c r="D1184" s="2" t="str">
        <f>'[1]2025年已发货'!D:D</f>
        <v>吨</v>
      </c>
      <c r="E1184" s="2">
        <f>'[1]2025年已发货'!E:E</f>
        <v>25</v>
      </c>
      <c r="F1184" s="4">
        <f>'[1]2025年已发货'!F:F</f>
        <v>45728</v>
      </c>
      <c r="G1184" s="2" t="str">
        <f>'[1]2025年已发货'!G:G</f>
        <v>（十九冶-江龙高速二分部）重庆市云阳县S305附近*龙角梁场</v>
      </c>
      <c r="H1184" s="2" t="str">
        <f>'[1]2025年已发货'!H:H</f>
        <v>张鹏</v>
      </c>
      <c r="I1184" s="2">
        <f>'[1]2025年已发货'!I:I</f>
        <v>18223006448</v>
      </c>
      <c r="J1184" s="2" vm="1" t="e">
        <f>_xlfn._xlws.FILTER(辅助信息!D:D,辅助信息!G:G=G1184)</f>
        <v>#VALUE!</v>
      </c>
    </row>
    <row r="1185" hidden="1" spans="1:10">
      <c r="A1185" s="2" t="str">
        <f>'[1]2025年已发货'!A:A</f>
        <v>晋邦</v>
      </c>
      <c r="B1185" s="2" t="str">
        <f>'[1]2025年已发货'!B:B</f>
        <v>螺纹钢</v>
      </c>
      <c r="C1185" s="2" t="str">
        <f>'[1]2025年已发货'!C:C</f>
        <v>HRB400E Φ20 9m</v>
      </c>
      <c r="D1185" s="2" t="str">
        <f>'[1]2025年已发货'!D:D</f>
        <v>吨</v>
      </c>
      <c r="E1185" s="2">
        <f>'[1]2025年已发货'!E:E</f>
        <v>7</v>
      </c>
      <c r="F1185" s="4">
        <f>'[1]2025年已发货'!F:F</f>
        <v>45728</v>
      </c>
      <c r="G1185" s="2" t="str">
        <f>'[1]2025年已发货'!G:G</f>
        <v>（十九冶-江龙高速二分部）重庆市云阳县S305附近*龙角梁场</v>
      </c>
      <c r="H1185" s="2" t="str">
        <f>'[1]2025年已发货'!H:H</f>
        <v>张鹏</v>
      </c>
      <c r="I1185" s="2">
        <f>'[1]2025年已发货'!I:I</f>
        <v>18223006448</v>
      </c>
      <c r="J1185" s="2" vm="1" t="e">
        <f>_xlfn._xlws.FILTER(辅助信息!D:D,辅助信息!G:G=G1185)</f>
        <v>#VALUE!</v>
      </c>
    </row>
    <row r="1186" hidden="1" spans="1:10">
      <c r="A1186" s="2" t="str">
        <f>'[1]2025年已发货'!A:A</f>
        <v>晋邦</v>
      </c>
      <c r="B1186" s="2" t="str">
        <f>'[1]2025年已发货'!B:B</f>
        <v>螺纹钢</v>
      </c>
      <c r="C1186" s="2" t="str">
        <f>'[1]2025年已发货'!C:C</f>
        <v>HRB400E Φ25 9m</v>
      </c>
      <c r="D1186" s="2" t="str">
        <f>'[1]2025年已发货'!D:D</f>
        <v>吨</v>
      </c>
      <c r="E1186" s="2">
        <f>'[1]2025年已发货'!E:E</f>
        <v>20</v>
      </c>
      <c r="F1186" s="4">
        <f>'[1]2025年已发货'!F:F</f>
        <v>45728</v>
      </c>
      <c r="G1186" s="2" t="str">
        <f>'[1]2025年已发货'!G:G</f>
        <v>（十九冶-江龙高速二分部）重庆市云阳县S305附近*龙角梁场</v>
      </c>
      <c r="H1186" s="2" t="str">
        <f>'[1]2025年已发货'!H:H</f>
        <v>张鹏</v>
      </c>
      <c r="I1186" s="2">
        <f>'[1]2025年已发货'!I:I</f>
        <v>18223006448</v>
      </c>
      <c r="J1186" s="2" vm="1" t="e">
        <f>_xlfn._xlws.FILTER(辅助信息!D:D,辅助信息!G:G=G1186)</f>
        <v>#VALUE!</v>
      </c>
    </row>
    <row r="1187" hidden="1" spans="1:10">
      <c r="A1187" s="2" t="str">
        <f>'[1]2025年已发货'!A:A</f>
        <v>晋邦</v>
      </c>
      <c r="B1187" s="2" t="str">
        <f>'[1]2025年已发货'!B:B</f>
        <v>螺纹钢</v>
      </c>
      <c r="C1187" s="2" t="str">
        <f>'[1]2025年已发货'!C:C</f>
        <v>HRB400E Φ28 9m</v>
      </c>
      <c r="D1187" s="2" t="str">
        <f>'[1]2025年已发货'!D:D</f>
        <v>吨</v>
      </c>
      <c r="E1187" s="2">
        <f>'[1]2025年已发货'!E:E</f>
        <v>10</v>
      </c>
      <c r="F1187" s="4">
        <f>'[1]2025年已发货'!F:F</f>
        <v>45728</v>
      </c>
      <c r="G1187" s="2" t="str">
        <f>'[1]2025年已发货'!G:G</f>
        <v>（十九冶-江龙高速二分部）重庆市云阳县S305附近*龙角梁场</v>
      </c>
      <c r="H1187" s="2" t="str">
        <f>'[1]2025年已发货'!H:H</f>
        <v>张鹏</v>
      </c>
      <c r="I1187" s="2">
        <f>'[1]2025年已发货'!I:I</f>
        <v>18223006448</v>
      </c>
      <c r="J1187" s="2" vm="1" t="e">
        <f>_xlfn._xlws.FILTER(辅助信息!D:D,辅助信息!G:G=G1187)</f>
        <v>#VALUE!</v>
      </c>
    </row>
    <row r="1188" hidden="1" spans="1:10">
      <c r="A1188" s="2" t="str">
        <f>'[1]2025年已发货'!A:A</f>
        <v>晋邦</v>
      </c>
      <c r="B1188" s="2" t="str">
        <f>'[1]2025年已发货'!B:B</f>
        <v>高线</v>
      </c>
      <c r="C1188" s="2" t="str">
        <f>'[1]2025年已发货'!C:C</f>
        <v>HPB300Φ10</v>
      </c>
      <c r="D1188" s="2" t="str">
        <f>'[1]2025年已发货'!D:D</f>
        <v>吨</v>
      </c>
      <c r="E1188" s="2">
        <f>'[1]2025年已发货'!E:E</f>
        <v>8</v>
      </c>
      <c r="F1188" s="4">
        <f>'[1]2025年已发货'!F:F</f>
        <v>45728</v>
      </c>
      <c r="G1188" s="2" t="str">
        <f>'[1]2025年已发货'!G:G</f>
        <v>（十九冶-江龙高速二分部）重庆市云阳县S305附近*龙角互通连接线（变更段）</v>
      </c>
      <c r="H1188" s="2" t="str">
        <f>'[1]2025年已发货'!H:H</f>
        <v>张鹏</v>
      </c>
      <c r="I1188" s="2">
        <f>'[1]2025年已发货'!I:I</f>
        <v>18223006448</v>
      </c>
      <c r="J1188" s="2" vm="1" t="e">
        <f>_xlfn._xlws.FILTER(辅助信息!D:D,辅助信息!G:G=G1188)</f>
        <v>#VALUE!</v>
      </c>
    </row>
    <row r="1189" hidden="1" spans="1:10">
      <c r="A1189" s="2" t="str">
        <f>'[1]2025年已发货'!A:A</f>
        <v>晋邦</v>
      </c>
      <c r="B1189" s="2" t="str">
        <f>'[1]2025年已发货'!B:B</f>
        <v>螺纹钢</v>
      </c>
      <c r="C1189" s="2" t="str">
        <f>'[1]2025年已发货'!C:C</f>
        <v>HRB400E Φ16 9m</v>
      </c>
      <c r="D1189" s="2" t="str">
        <f>'[1]2025年已发货'!D:D</f>
        <v>吨</v>
      </c>
      <c r="E1189" s="2">
        <f>'[1]2025年已发货'!E:E</f>
        <v>20</v>
      </c>
      <c r="F1189" s="4">
        <f>'[1]2025年已发货'!F:F</f>
        <v>45728</v>
      </c>
      <c r="G1189" s="2" t="str">
        <f>'[1]2025年已发货'!G:G</f>
        <v>（十九冶-江龙高速二分部）重庆市云阳县S305附近*龙角互通连接线（变更段）</v>
      </c>
      <c r="H1189" s="2" t="str">
        <f>'[1]2025年已发货'!H:H</f>
        <v>张鹏</v>
      </c>
      <c r="I1189" s="2">
        <f>'[1]2025年已发货'!I:I</f>
        <v>18223006448</v>
      </c>
      <c r="J1189" s="2" vm="1" t="e">
        <f>_xlfn._xlws.FILTER(辅助信息!D:D,辅助信息!G:G=G1189)</f>
        <v>#VALUE!</v>
      </c>
    </row>
    <row r="1190" hidden="1" spans="1:10">
      <c r="A1190" s="2" t="str">
        <f>'[1]2025年已发货'!A:A</f>
        <v>晋邦</v>
      </c>
      <c r="B1190" s="2" t="str">
        <f>'[1]2025年已发货'!B:B</f>
        <v>螺纹钢</v>
      </c>
      <c r="C1190" s="2" t="str">
        <f>'[1]2025年已发货'!C:C</f>
        <v>HRB400E Φ16 9m</v>
      </c>
      <c r="D1190" s="2" t="str">
        <f>'[1]2025年已发货'!D:D</f>
        <v>吨</v>
      </c>
      <c r="E1190" s="2">
        <f>'[1]2025年已发货'!E:E</f>
        <v>5</v>
      </c>
      <c r="F1190" s="4">
        <f>'[1]2025年已发货'!F:F</f>
        <v>45728</v>
      </c>
      <c r="G1190" s="2" t="str">
        <f>'[1]2025年已发货'!G:G</f>
        <v>（十九冶-江龙高速二分部）重庆市云阳县宝坪镇双塆村*宝坪梁场</v>
      </c>
      <c r="H1190" s="2" t="str">
        <f>'[1]2025年已发货'!H:H</f>
        <v>张鹏</v>
      </c>
      <c r="I1190" s="2">
        <f>'[1]2025年已发货'!I:I</f>
        <v>18223006448</v>
      </c>
      <c r="J1190" s="2" vm="1" t="e">
        <f>_xlfn._xlws.FILTER(辅助信息!D:D,辅助信息!G:G=G1190)</f>
        <v>#VALUE!</v>
      </c>
    </row>
    <row r="1191" hidden="1" spans="1:10">
      <c r="A1191" s="2" t="str">
        <f>'[1]2025年已发货'!A:A</f>
        <v>晋邦</v>
      </c>
      <c r="B1191" s="2" t="str">
        <f>'[1]2025年已发货'!B:B</f>
        <v>螺纹钢</v>
      </c>
      <c r="C1191" s="2" t="str">
        <f>'[1]2025年已发货'!C:C</f>
        <v>HRB400E Φ20 9m</v>
      </c>
      <c r="D1191" s="2" t="str">
        <f>'[1]2025年已发货'!D:D</f>
        <v>吨</v>
      </c>
      <c r="E1191" s="2">
        <f>'[1]2025年已发货'!E:E</f>
        <v>22</v>
      </c>
      <c r="F1191" s="4">
        <f>'[1]2025年已发货'!F:F</f>
        <v>45728</v>
      </c>
      <c r="G1191" s="2" t="str">
        <f>'[1]2025年已发货'!G:G</f>
        <v>（十九冶-江龙高速二分部）重庆市云阳县宝坪镇双塆村*宝坪梁场</v>
      </c>
      <c r="H1191" s="2" t="str">
        <f>'[1]2025年已发货'!H:H</f>
        <v>张鹏</v>
      </c>
      <c r="I1191" s="2">
        <f>'[1]2025年已发货'!I:I</f>
        <v>18223006448</v>
      </c>
      <c r="J1191" s="2" vm="1" t="e">
        <f>_xlfn._xlws.FILTER(辅助信息!D:D,辅助信息!G:G=G1191)</f>
        <v>#VALUE!</v>
      </c>
    </row>
    <row r="1192" hidden="1" spans="1:10">
      <c r="A1192" s="2" t="str">
        <f>'[1]2025年已发货'!A:A</f>
        <v>晋邦</v>
      </c>
      <c r="B1192" s="2" t="str">
        <f>'[1]2025年已发货'!B:B</f>
        <v>螺纹钢</v>
      </c>
      <c r="C1192" s="2" t="str">
        <f>'[1]2025年已发货'!C:C</f>
        <v>HRB400E Φ25 9m</v>
      </c>
      <c r="D1192" s="2" t="str">
        <f>'[1]2025年已发货'!D:D</f>
        <v>吨</v>
      </c>
      <c r="E1192" s="2">
        <f>'[1]2025年已发货'!E:E</f>
        <v>7.5</v>
      </c>
      <c r="F1192" s="4">
        <f>'[1]2025年已发货'!F:F</f>
        <v>45728</v>
      </c>
      <c r="G1192" s="2" t="str">
        <f>'[1]2025年已发货'!G:G</f>
        <v>（十九冶-江龙高速二分部）重庆市云阳县宝坪镇双塆村*宝坪梁场</v>
      </c>
      <c r="H1192" s="2" t="str">
        <f>'[1]2025年已发货'!H:H</f>
        <v>张鹏</v>
      </c>
      <c r="I1192" s="2">
        <f>'[1]2025年已发货'!I:I</f>
        <v>18223006448</v>
      </c>
      <c r="J1192" s="2" vm="1" t="e">
        <f>_xlfn._xlws.FILTER(辅助信息!D:D,辅助信息!G:G=G1192)</f>
        <v>#VALUE!</v>
      </c>
    </row>
    <row r="1193" hidden="1" spans="1:10">
      <c r="A1193" s="2" t="str">
        <f>'[1]2025年已发货'!A:A</f>
        <v>德胜</v>
      </c>
      <c r="B1193" s="2" t="str">
        <f>'[1]2025年已发货'!B:B</f>
        <v>螺纹钢</v>
      </c>
      <c r="C1193" s="2" t="str">
        <f>'[1]2025年已发货'!C:C</f>
        <v>HRB500E Φ28×12米</v>
      </c>
      <c r="D1193" s="2" t="str">
        <f>'[1]2025年已发货'!D:D</f>
        <v>吨</v>
      </c>
      <c r="E1193" s="2">
        <f>'[1]2025年已发货'!E:E</f>
        <v>35</v>
      </c>
      <c r="F1193" s="4">
        <f>'[1]2025年已发货'!F:F</f>
        <v>45729</v>
      </c>
      <c r="G1193" s="2" t="str">
        <f>'[1]2025年已发货'!G:G</f>
        <v>（自永2标九局西南分公司钢筋棚）四川省自贡市骑龙镇大湾村</v>
      </c>
      <c r="H1193" s="2" t="str">
        <f>'[1]2025年已发货'!H:H</f>
        <v>高彦彬</v>
      </c>
      <c r="I1193" s="2">
        <f>'[1]2025年已发货'!I:I</f>
        <v>13835906370</v>
      </c>
      <c r="J1193" s="2" vm="1" t="e">
        <f>_xlfn._xlws.FILTER(辅助信息!D:D,辅助信息!G:G=G1193)</f>
        <v>#VALUE!</v>
      </c>
    </row>
    <row r="1194" hidden="1" spans="1:10">
      <c r="A1194" s="2" t="str">
        <f>'[1]2025年已发货'!A:A</f>
        <v>德胜</v>
      </c>
      <c r="B1194" s="2" t="str">
        <f>'[1]2025年已发货'!B:B</f>
        <v>螺纹钢</v>
      </c>
      <c r="C1194" s="2" t="str">
        <f>'[1]2025年已发货'!C:C</f>
        <v>HRB500E Φ25×12米</v>
      </c>
      <c r="D1194" s="2" t="str">
        <f>'[1]2025年已发货'!D:D</f>
        <v>吨</v>
      </c>
      <c r="E1194" s="2">
        <f>'[1]2025年已发货'!E:E</f>
        <v>17.5</v>
      </c>
      <c r="F1194" s="4">
        <f>'[1]2025年已发货'!F:F</f>
        <v>45729</v>
      </c>
      <c r="G1194" s="2" t="str">
        <f>'[1]2025年已发货'!G:G</f>
        <v>（自永2标九局西南分公司钢筋棚）四川省自贡市骑龙镇大湾村</v>
      </c>
      <c r="H1194" s="2" t="str">
        <f>'[1]2025年已发货'!H:H</f>
        <v>高彦彬</v>
      </c>
      <c r="I1194" s="2">
        <f>'[1]2025年已发货'!I:I</f>
        <v>13835906370</v>
      </c>
      <c r="J1194" s="2" vm="1" t="e">
        <f>_xlfn._xlws.FILTER(辅助信息!D:D,辅助信息!G:G=G1194)</f>
        <v>#VALUE!</v>
      </c>
    </row>
    <row r="1195" hidden="1" spans="1:10">
      <c r="A1195" s="2" t="str">
        <f>'[1]2025年已发货'!A:A</f>
        <v>德胜</v>
      </c>
      <c r="B1195" s="2" t="str">
        <f>'[1]2025年已发货'!B:B</f>
        <v>螺纹钢</v>
      </c>
      <c r="C1195" s="2" t="str">
        <f>'[1]2025年已发货'!C:C</f>
        <v>HRB400E Φ25×12米</v>
      </c>
      <c r="D1195" s="2" t="str">
        <f>'[1]2025年已发货'!D:D</f>
        <v>吨</v>
      </c>
      <c r="E1195" s="2">
        <f>'[1]2025年已发货'!E:E</f>
        <v>17.5</v>
      </c>
      <c r="F1195" s="4">
        <f>'[1]2025年已发货'!F:F</f>
        <v>45729</v>
      </c>
      <c r="G1195" s="2" t="str">
        <f>'[1]2025年已发货'!G:G</f>
        <v>（自永2标九局西南分公司钢筋棚）四川省自贡市骑龙镇大湾村</v>
      </c>
      <c r="H1195" s="2" t="str">
        <f>'[1]2025年已发货'!H:H</f>
        <v>高彦彬</v>
      </c>
      <c r="I1195" s="2">
        <f>'[1]2025年已发货'!I:I</f>
        <v>13835906370</v>
      </c>
      <c r="J1195" s="2" vm="1" t="e">
        <f>_xlfn._xlws.FILTER(辅助信息!D:D,辅助信息!G:G=G1195)</f>
        <v>#VALUE!</v>
      </c>
    </row>
    <row r="1196" hidden="1" spans="1:10">
      <c r="A1196" s="2" t="str">
        <f>'[1]2025年已发货'!A:A</f>
        <v>德胜</v>
      </c>
      <c r="B1196" s="2" t="str">
        <f>'[1]2025年已发货'!B:B</f>
        <v>螺纹钢</v>
      </c>
      <c r="C1196" s="2" t="str">
        <f>'[1]2025年已发货'!C:C</f>
        <v>HRB400E Φ12×9米</v>
      </c>
      <c r="D1196" s="2" t="str">
        <f>'[1]2025年已发货'!D:D</f>
        <v>吨</v>
      </c>
      <c r="E1196" s="2">
        <f>'[1]2025年已发货'!E:E</f>
        <v>17.5</v>
      </c>
      <c r="F1196" s="4">
        <f>'[1]2025年已发货'!F:F</f>
        <v>45729</v>
      </c>
      <c r="G1196" s="2" t="str">
        <f>'[1]2025年已发货'!G:G</f>
        <v>（自永2标九局西南分公司钢筋棚）四川省自贡市骑龙镇大湾村</v>
      </c>
      <c r="H1196" s="2" t="str">
        <f>'[1]2025年已发货'!H:H</f>
        <v>高彦彬</v>
      </c>
      <c r="I1196" s="2">
        <f>'[1]2025年已发货'!I:I</f>
        <v>13835906370</v>
      </c>
      <c r="J1196" s="2" vm="1" t="e">
        <f>_xlfn._xlws.FILTER(辅助信息!D:D,辅助信息!G:G=G1196)</f>
        <v>#VALUE!</v>
      </c>
    </row>
    <row r="1197" hidden="1" spans="1:10">
      <c r="A1197" s="2" t="str">
        <f>'[1]2025年已发货'!A:A</f>
        <v>德胜</v>
      </c>
      <c r="B1197" s="2" t="str">
        <f>'[1]2025年已发货'!B:B</f>
        <v>螺纹钢</v>
      </c>
      <c r="C1197" s="2" t="str">
        <f>'[1]2025年已发货'!C:C</f>
        <v>HRB400E Φ16×9米</v>
      </c>
      <c r="D1197" s="2" t="str">
        <f>'[1]2025年已发货'!D:D</f>
        <v>吨</v>
      </c>
      <c r="E1197" s="2">
        <f>'[1]2025年已发货'!E:E</f>
        <v>17.5</v>
      </c>
      <c r="F1197" s="4">
        <f>'[1]2025年已发货'!F:F</f>
        <v>45729</v>
      </c>
      <c r="G1197" s="2" t="str">
        <f>'[1]2025年已发货'!G:G</f>
        <v>（自永2标九局西南分公司钢筋棚）四川省自贡市骑龙镇大湾村</v>
      </c>
      <c r="H1197" s="2" t="str">
        <f>'[1]2025年已发货'!H:H</f>
        <v>高彦彬</v>
      </c>
      <c r="I1197" s="2">
        <f>'[1]2025年已发货'!I:I</f>
        <v>13835906370</v>
      </c>
      <c r="J1197" s="2" vm="1" t="e">
        <f>_xlfn._xlws.FILTER(辅助信息!D:D,辅助信息!G:G=G1197)</f>
        <v>#VALUE!</v>
      </c>
    </row>
    <row r="1198" hidden="1" spans="1:10">
      <c r="A1198" s="2" t="str">
        <f>'[1]2025年已发货'!A:A</f>
        <v>德胜</v>
      </c>
      <c r="B1198" s="2" t="str">
        <f>'[1]2025年已发货'!B:B</f>
        <v>螺纹钢</v>
      </c>
      <c r="C1198" s="2" t="str">
        <f>'[1]2025年已发货'!C:C</f>
        <v>HRB400E Φ12 12m</v>
      </c>
      <c r="D1198" s="2" t="str">
        <f>'[1]2025年已发货'!D:D</f>
        <v>吨</v>
      </c>
      <c r="E1198" s="2">
        <f>'[1]2025年已发货'!E:E</f>
        <v>35</v>
      </c>
      <c r="F1198" s="4">
        <f>'[1]2025年已发货'!F:F</f>
        <v>45729</v>
      </c>
      <c r="G1198" s="2" t="str">
        <f>'[1]2025年已发货'!G:G</f>
        <v>（中铁三局-铜资高速1标）四川省资阳市安岳县石羊镇猫坝村2#钢筋场</v>
      </c>
      <c r="H1198" s="2" t="str">
        <f>'[1]2025年已发货'!H:H</f>
        <v>王雪</v>
      </c>
      <c r="I1198" s="2">
        <f>'[1]2025年已发货'!I:I</f>
        <v>18729676589</v>
      </c>
      <c r="J1198" s="2" vm="1" t="e">
        <f>_xlfn._xlws.FILTER(辅助信息!D:D,辅助信息!G:G=G1198)</f>
        <v>#VALUE!</v>
      </c>
    </row>
    <row r="1199" hidden="1" spans="1:10">
      <c r="A1199" s="2" t="str">
        <f>'[1]2025年已发货'!A:A</f>
        <v>德胜</v>
      </c>
      <c r="B1199" s="2" t="str">
        <f>'[1]2025年已发货'!B:B</f>
        <v>螺纹钢</v>
      </c>
      <c r="C1199" s="2" t="str">
        <f>'[1]2025年已发货'!C:C</f>
        <v>HRB400E Φ22 9m</v>
      </c>
      <c r="D1199" s="2" t="str">
        <f>'[1]2025年已发货'!D:D</f>
        <v>吨</v>
      </c>
      <c r="E1199" s="2">
        <f>'[1]2025年已发货'!E:E</f>
        <v>22.5</v>
      </c>
      <c r="F1199" s="4">
        <f>'[1]2025年已发货'!F:F</f>
        <v>45729</v>
      </c>
      <c r="G1199" s="2" t="str">
        <f>'[1]2025年已发货'!G:G</f>
        <v>（中铁三局-铜资高速1标）四川省资阳市安岳县石羊镇猫坝村2#钢筋场</v>
      </c>
      <c r="H1199" s="2" t="str">
        <f>'[1]2025年已发货'!H:H</f>
        <v>王雪</v>
      </c>
      <c r="I1199" s="2">
        <f>'[1]2025年已发货'!I:I</f>
        <v>18729676589</v>
      </c>
      <c r="J1199" s="2" vm="1" t="e">
        <f>_xlfn._xlws.FILTER(辅助信息!D:D,辅助信息!G:G=G1199)</f>
        <v>#VALUE!</v>
      </c>
    </row>
    <row r="1200" hidden="1" spans="1:10">
      <c r="A1200" s="2" t="str">
        <f>'[1]2025年已发货'!A:A</f>
        <v>德胜</v>
      </c>
      <c r="B1200" s="2" t="str">
        <f>'[1]2025年已发货'!B:B</f>
        <v>螺纹钢</v>
      </c>
      <c r="C1200" s="2" t="str">
        <f>'[1]2025年已发货'!C:C</f>
        <v>HRB400E Φ16 9m</v>
      </c>
      <c r="D1200" s="2" t="str">
        <f>'[1]2025年已发货'!D:D</f>
        <v>吨</v>
      </c>
      <c r="E1200" s="2">
        <f>'[1]2025年已发货'!E:E</f>
        <v>12.5</v>
      </c>
      <c r="F1200" s="4">
        <f>'[1]2025年已发货'!F:F</f>
        <v>45729</v>
      </c>
      <c r="G1200" s="2" t="str">
        <f>'[1]2025年已发货'!G:G</f>
        <v>（中铁三局-铜资高速1标）四川省资阳市安岳县石羊镇猫坝村2#钢筋场</v>
      </c>
      <c r="H1200" s="2" t="str">
        <f>'[1]2025年已发货'!H:H</f>
        <v>王雪</v>
      </c>
      <c r="I1200" s="2">
        <f>'[1]2025年已发货'!I:I</f>
        <v>18729676589</v>
      </c>
      <c r="J1200" s="2" vm="1" t="e">
        <f>_xlfn._xlws.FILTER(辅助信息!D:D,辅助信息!G:G=G1200)</f>
        <v>#VALUE!</v>
      </c>
    </row>
    <row r="1201" hidden="1" spans="1:10">
      <c r="A1201" s="2" t="str">
        <f>'[1]2025年已发货'!A:A</f>
        <v>德胜</v>
      </c>
      <c r="B1201" s="2" t="str">
        <f>'[1]2025年已发货'!B:B</f>
        <v>螺纹钢</v>
      </c>
      <c r="C1201" s="2" t="str">
        <f>'[1]2025年已发货'!C:C</f>
        <v>HRB400E Φ16 9m</v>
      </c>
      <c r="D1201" s="2" t="str">
        <f>'[1]2025年已发货'!D:D</f>
        <v>吨</v>
      </c>
      <c r="E1201" s="2">
        <f>'[1]2025年已发货'!E:E</f>
        <v>35</v>
      </c>
      <c r="F1201" s="4">
        <f>'[1]2025年已发货'!F:F</f>
        <v>45729</v>
      </c>
      <c r="G1201" s="2" t="str">
        <f>'[1]2025年已发货'!G:G</f>
        <v>(中铁九局-铜资高速3标)四川省资阳市安岳县协和镇高狮村高狮枢纽互通</v>
      </c>
      <c r="H1201" s="2" t="str">
        <f>'[1]2025年已发货'!H:H</f>
        <v>贺盼飞</v>
      </c>
      <c r="I1201" s="2">
        <f>'[1]2025年已发货'!I:I</f>
        <v>19114513423</v>
      </c>
      <c r="J1201" s="2" vm="1" t="e">
        <f>_xlfn._xlws.FILTER(辅助信息!D:D,辅助信息!G:G=G1201)</f>
        <v>#VALUE!</v>
      </c>
    </row>
    <row r="1202" hidden="1" spans="1:10">
      <c r="A1202" s="2" t="str">
        <f>'[1]2025年已发货'!A:A</f>
        <v>德胜</v>
      </c>
      <c r="B1202" s="2" t="str">
        <f>'[1]2025年已发货'!B:B</f>
        <v>螺纹钢</v>
      </c>
      <c r="C1202" s="2" t="str">
        <f>'[1]2025年已发货'!C:C</f>
        <v>HRB500EФ25*9m</v>
      </c>
      <c r="D1202" s="2" t="str">
        <f>'[1]2025年已发货'!D:D</f>
        <v>吨</v>
      </c>
      <c r="E1202" s="2">
        <f>'[1]2025年已发货'!E:E</f>
        <v>70</v>
      </c>
      <c r="F1202" s="4">
        <f>'[1]2025年已发货'!F:F</f>
        <v>45729</v>
      </c>
      <c r="G1202" s="2" t="str">
        <f>'[1]2025年已发货'!G:G</f>
        <v>（中铁六局呼和公司康新高速TJ4-2标）四川省甘孜州康定市新都桥镇安良坝瑞景大酒店后</v>
      </c>
      <c r="H1202" s="2" t="str">
        <f>'[1]2025年已发货'!H:H</f>
        <v>左学琪</v>
      </c>
      <c r="I1202" s="2">
        <f>'[1]2025年已发货'!I:I</f>
        <v>15764818144</v>
      </c>
      <c r="J1202" s="2" vm="1" t="e">
        <f>_xlfn._xlws.FILTER(辅助信息!D:D,辅助信息!G:G=G1202)</f>
        <v>#VALUE!</v>
      </c>
    </row>
    <row r="1203" hidden="1" spans="1:10">
      <c r="A1203" s="2" t="str">
        <f>'[1]2025年已发货'!A:A</f>
        <v>德胜</v>
      </c>
      <c r="B1203" s="2" t="str">
        <f>'[1]2025年已发货'!B:B</f>
        <v>螺纹钢</v>
      </c>
      <c r="C1203" s="2" t="str">
        <f>'[1]2025年已发货'!C:C</f>
        <v>HRB400EФ22*9m</v>
      </c>
      <c r="D1203" s="2" t="str">
        <f>'[1]2025年已发货'!D:D</f>
        <v>吨</v>
      </c>
      <c r="E1203" s="2">
        <f>'[1]2025年已发货'!E:E</f>
        <v>35</v>
      </c>
      <c r="F1203" s="4">
        <f>'[1]2025年已发货'!F:F</f>
        <v>45729</v>
      </c>
      <c r="G1203" s="2" t="str">
        <f>'[1]2025年已发货'!G:G</f>
        <v>（中铁六局呼和公司康新高速TJ4-2标）四川省甘孜州康定市新都桥镇安良坝瑞景大酒店后</v>
      </c>
      <c r="H1203" s="2" t="str">
        <f>'[1]2025年已发货'!H:H</f>
        <v>左学琪</v>
      </c>
      <c r="I1203" s="2">
        <f>'[1]2025年已发货'!I:I</f>
        <v>15764818144</v>
      </c>
      <c r="J1203" s="2" vm="1" t="e">
        <f>_xlfn._xlws.FILTER(辅助信息!D:D,辅助信息!G:G=G1203)</f>
        <v>#VALUE!</v>
      </c>
    </row>
    <row r="1204" hidden="1" spans="1:10">
      <c r="A1204" s="2" t="str">
        <f>'[1]2025年已发货'!A:A</f>
        <v>德胜</v>
      </c>
      <c r="B1204" s="2" t="str">
        <f>'[1]2025年已发货'!B:B</f>
        <v>螺纹钢</v>
      </c>
      <c r="C1204" s="2" t="str">
        <f>'[1]2025年已发货'!C:C</f>
        <v>HRB400EФ18*9m</v>
      </c>
      <c r="D1204" s="2" t="str">
        <f>'[1]2025年已发货'!D:D</f>
        <v>吨</v>
      </c>
      <c r="E1204" s="2">
        <f>'[1]2025年已发货'!E:E</f>
        <v>70</v>
      </c>
      <c r="F1204" s="4">
        <f>'[1]2025年已发货'!F:F</f>
        <v>45729</v>
      </c>
      <c r="G1204" s="2" t="str">
        <f>'[1]2025年已发货'!G:G</f>
        <v>（中铁一局四建康新高速TJ1-2标）四川省甘孜藏族自治州康定市炉城街道中铁一局四建康新TJ1-2标</v>
      </c>
      <c r="H1204" s="2" t="str">
        <f>'[1]2025年已发货'!H:H</f>
        <v>毛胜</v>
      </c>
      <c r="I1204" s="2">
        <f>'[1]2025年已发货'!I:I</f>
        <v>13848575617</v>
      </c>
      <c r="J1204" s="2" vm="1" t="e">
        <f>_xlfn._xlws.FILTER(辅助信息!D:D,辅助信息!G:G=G1204)</f>
        <v>#VALUE!</v>
      </c>
    </row>
    <row r="1205" hidden="1" spans="1:10">
      <c r="A1205" s="2" t="str">
        <f>'[1]2025年已发货'!A:A</f>
        <v>德胜</v>
      </c>
      <c r="B1205" s="2" t="str">
        <f>'[1]2025年已发货'!B:B</f>
        <v>螺纹钢</v>
      </c>
      <c r="C1205" s="2" t="str">
        <f>'[1]2025年已发货'!C:C</f>
        <v>HRB400E Φ25 9m</v>
      </c>
      <c r="D1205" s="2" t="str">
        <f>'[1]2025年已发货'!D:D</f>
        <v>吨</v>
      </c>
      <c r="E1205" s="2">
        <f>'[1]2025年已发货'!E:E</f>
        <v>10</v>
      </c>
      <c r="F1205" s="4">
        <f>'[1]2025年已发货'!F:F</f>
        <v>45730</v>
      </c>
      <c r="G1205" s="2" t="str">
        <f>'[1]2025年已发货'!G:G</f>
        <v>（中铁广州局-资乐高速5标）四川省乐山市井研县北京中交监理南150米(乐井路北)</v>
      </c>
      <c r="H1205" s="2" t="str">
        <f>'[1]2025年已发货'!H:H</f>
        <v>廖俊杰</v>
      </c>
      <c r="I1205" s="2">
        <f>'[1]2025年已发货'!I:I</f>
        <v>15775100965</v>
      </c>
      <c r="J1205" s="2" vm="1" t="e">
        <f>_xlfn._xlws.FILTER(辅助信息!D:D,辅助信息!G:G=G1205)</f>
        <v>#VALUE!</v>
      </c>
    </row>
    <row r="1206" hidden="1" spans="1:10">
      <c r="A1206" s="2" t="str">
        <f>'[1]2025年已发货'!A:A</f>
        <v>德胜</v>
      </c>
      <c r="B1206" s="2" t="str">
        <f>'[1]2025年已发货'!B:B</f>
        <v>螺纹钢</v>
      </c>
      <c r="C1206" s="2" t="str">
        <f>'[1]2025年已发货'!C:C</f>
        <v>HRB500E Φ25 9m</v>
      </c>
      <c r="D1206" s="2" t="str">
        <f>'[1]2025年已发货'!D:D</f>
        <v>吨</v>
      </c>
      <c r="E1206" s="2">
        <f>'[1]2025年已发货'!E:E</f>
        <v>24</v>
      </c>
      <c r="F1206" s="4">
        <f>'[1]2025年已发货'!F:F</f>
        <v>45730</v>
      </c>
      <c r="G1206" s="2" t="str">
        <f>'[1]2025年已发货'!G:G</f>
        <v>（中铁广州局-资乐高速5标）四川省乐山市井研县北京中交监理南150米(乐井路北)</v>
      </c>
      <c r="H1206" s="2" t="str">
        <f>'[1]2025年已发货'!H:H</f>
        <v>廖俊杰</v>
      </c>
      <c r="I1206" s="2">
        <f>'[1]2025年已发货'!I:I</f>
        <v>15775100965</v>
      </c>
      <c r="J1206" s="2" vm="1" t="e">
        <f>_xlfn._xlws.FILTER(辅助信息!D:D,辅助信息!G:G=G1206)</f>
        <v>#VALUE!</v>
      </c>
    </row>
    <row r="1207" hidden="1" spans="1:10">
      <c r="A1207" s="2" t="str">
        <f>'[1]2025年已发货'!A:A</f>
        <v>德胜</v>
      </c>
      <c r="B1207" s="2" t="str">
        <f>'[1]2025年已发货'!B:B</f>
        <v>螺纹钢</v>
      </c>
      <c r="C1207" s="2" t="str">
        <f>'[1]2025年已发货'!C:C</f>
        <v>HRB400E Φ12 9m</v>
      </c>
      <c r="D1207" s="2" t="str">
        <f>'[1]2025年已发货'!D:D</f>
        <v>吨</v>
      </c>
      <c r="E1207" s="2">
        <f>'[1]2025年已发货'!E:E</f>
        <v>18</v>
      </c>
      <c r="F1207" s="4">
        <f>'[1]2025年已发货'!F:F</f>
        <v>45730</v>
      </c>
      <c r="G1207" s="2" t="str">
        <f>'[1]2025年已发货'!G:G</f>
        <v>（中铁广州局-资乐高速5标）四川省乐山市井研县希望大道116号</v>
      </c>
      <c r="H1207" s="2" t="str">
        <f>'[1]2025年已发货'!H:H</f>
        <v>廖俊杰</v>
      </c>
      <c r="I1207" s="2">
        <f>'[1]2025年已发货'!I:I</f>
        <v>15775100965</v>
      </c>
      <c r="J1207" s="2" vm="1" t="e">
        <f>_xlfn._xlws.FILTER(辅助信息!D:D,辅助信息!G:G=G1207)</f>
        <v>#VALUE!</v>
      </c>
    </row>
    <row r="1208" hidden="1" spans="1:10">
      <c r="A1208" s="2" t="str">
        <f>'[1]2025年已发货'!A:A</f>
        <v>德胜</v>
      </c>
      <c r="B1208" s="2" t="str">
        <f>'[1]2025年已发货'!B:B</f>
        <v>螺纹钢</v>
      </c>
      <c r="C1208" s="2" t="str">
        <f>'[1]2025年已发货'!C:C</f>
        <v>HRB400E Φ16 9m</v>
      </c>
      <c r="D1208" s="2" t="str">
        <f>'[1]2025年已发货'!D:D</f>
        <v>吨</v>
      </c>
      <c r="E1208" s="2">
        <f>'[1]2025年已发货'!E:E</f>
        <v>18</v>
      </c>
      <c r="F1208" s="4">
        <f>'[1]2025年已发货'!F:F</f>
        <v>45730</v>
      </c>
      <c r="G1208" s="2" t="str">
        <f>'[1]2025年已发货'!G:G</f>
        <v>（中铁广州局-资乐高速5标）四川省乐山市井研县希望大道116号</v>
      </c>
      <c r="H1208" s="2" t="str">
        <f>'[1]2025年已发货'!H:H</f>
        <v>廖俊杰</v>
      </c>
      <c r="I1208" s="2">
        <f>'[1]2025年已发货'!I:I</f>
        <v>15775100965</v>
      </c>
      <c r="J1208" s="2" vm="1" t="e">
        <f>_xlfn._xlws.FILTER(辅助信息!D:D,辅助信息!G:G=G1208)</f>
        <v>#VALUE!</v>
      </c>
    </row>
    <row r="1209" hidden="1" spans="1:10">
      <c r="A1209" s="2" t="str">
        <f>'[1]2025年已发货'!A:A</f>
        <v>德胜</v>
      </c>
      <c r="B1209" s="2" t="str">
        <f>'[1]2025年已发货'!B:B</f>
        <v>螺纹钢</v>
      </c>
      <c r="C1209" s="2" t="str">
        <f>'[1]2025年已发货'!C:C</f>
        <v>HRB400E Φ25 9m</v>
      </c>
      <c r="D1209" s="2" t="str">
        <f>'[1]2025年已发货'!D:D</f>
        <v>吨</v>
      </c>
      <c r="E1209" s="2">
        <f>'[1]2025年已发货'!E:E</f>
        <v>18</v>
      </c>
      <c r="F1209" s="4">
        <f>'[1]2025年已发货'!F:F</f>
        <v>45730</v>
      </c>
      <c r="G1209" s="2" t="str">
        <f>'[1]2025年已发货'!G:G</f>
        <v>（中铁广州局-资乐高速5标）四川省乐山市井研县希望大道116号</v>
      </c>
      <c r="H1209" s="2" t="str">
        <f>'[1]2025年已发货'!H:H</f>
        <v>廖俊杰</v>
      </c>
      <c r="I1209" s="2">
        <f>'[1]2025年已发货'!I:I</f>
        <v>15775100965</v>
      </c>
      <c r="J1209" s="2" vm="1" t="e">
        <f>_xlfn._xlws.FILTER(辅助信息!D:D,辅助信息!G:G=G1209)</f>
        <v>#VALUE!</v>
      </c>
    </row>
    <row r="1210" hidden="1" spans="1:10">
      <c r="A1210" s="2" t="str">
        <f>'[1]2025年已发货'!A:A</f>
        <v>德胜</v>
      </c>
      <c r="B1210" s="2" t="str">
        <f>'[1]2025年已发货'!B:B</f>
        <v>螺纹钢</v>
      </c>
      <c r="C1210" s="2" t="str">
        <f>'[1]2025年已发货'!C:C</f>
        <v>HRB400E Φ28 9m</v>
      </c>
      <c r="D1210" s="2" t="str">
        <f>'[1]2025年已发货'!D:D</f>
        <v>吨</v>
      </c>
      <c r="E1210" s="2">
        <f>'[1]2025年已发货'!E:E</f>
        <v>18</v>
      </c>
      <c r="F1210" s="4">
        <f>'[1]2025年已发货'!F:F</f>
        <v>45730</v>
      </c>
      <c r="G1210" s="2" t="str">
        <f>'[1]2025年已发货'!G:G</f>
        <v>（中铁广州局-资乐高速5标）四川省乐山市井研县希望大道116号</v>
      </c>
      <c r="H1210" s="2" t="str">
        <f>'[1]2025年已发货'!H:H</f>
        <v>廖俊杰</v>
      </c>
      <c r="I1210" s="2">
        <f>'[1]2025年已发货'!I:I</f>
        <v>15775100965</v>
      </c>
      <c r="J1210" s="2" vm="1" t="e">
        <f>_xlfn._xlws.FILTER(辅助信息!D:D,辅助信息!G:G=G1210)</f>
        <v>#VALUE!</v>
      </c>
    </row>
    <row r="1211" hidden="1" spans="1:10">
      <c r="A1211" s="2" t="str">
        <f>'[1]2025年已发货'!A:A</f>
        <v>成实</v>
      </c>
      <c r="B1211" s="2" t="str">
        <f>'[1]2025年已发货'!B:B</f>
        <v>盘圆</v>
      </c>
      <c r="C1211" s="2" t="str">
        <f>'[1]2025年已发货'!C:C</f>
        <v>HPB300Ф8</v>
      </c>
      <c r="D1211" s="2" t="str">
        <f>'[1]2025年已发货'!D:D</f>
        <v>吨</v>
      </c>
      <c r="E1211" s="2">
        <f>'[1]2025年已发货'!E:E</f>
        <v>35</v>
      </c>
      <c r="F1211" s="4">
        <f>'[1]2025年已发货'!F:F</f>
        <v>45730</v>
      </c>
      <c r="G1211" s="2" t="str">
        <f>'[1]2025年已发货'!G:G</f>
        <v>（中铁一局四公司康新高速TJ1-1标雅加梗隧道）四川省甘孜州康定市雅加梗</v>
      </c>
      <c r="H1211" s="2" t="str">
        <f>'[1]2025年已发货'!H:H</f>
        <v>王锡俊</v>
      </c>
      <c r="I1211" s="2">
        <f>'[1]2025年已发货'!I:I</f>
        <v>18736877891</v>
      </c>
      <c r="J1211" s="2" vm="1" t="e">
        <f>_xlfn._xlws.FILTER(辅助信息!D:D,辅助信息!G:G=G1211)</f>
        <v>#VALUE!</v>
      </c>
    </row>
    <row r="1212" hidden="1" spans="1:10">
      <c r="A1212" s="2" t="str">
        <f>'[1]2025年已发货'!A:A</f>
        <v>德胜</v>
      </c>
      <c r="B1212" s="2" t="str">
        <f>'[1]2025年已发货'!B:B</f>
        <v>螺纹钢</v>
      </c>
      <c r="C1212" s="2" t="str">
        <f>'[1]2025年已发货'!C:C</f>
        <v>HRB400EФ14*9m</v>
      </c>
      <c r="D1212" s="2" t="str">
        <f>'[1]2025年已发货'!D:D</f>
        <v>吨</v>
      </c>
      <c r="E1212" s="2">
        <f>'[1]2025年已发货'!E:E</f>
        <v>35</v>
      </c>
      <c r="F1212" s="4">
        <f>'[1]2025年已发货'!F:F</f>
        <v>45730</v>
      </c>
      <c r="G1212" s="2" t="str">
        <f>'[1]2025年已发货'!G:G</f>
        <v>（中铁一局四公司康新高速TJ1-1标雅加梗隧道）四川省甘孜州康定市雅加梗</v>
      </c>
      <c r="H1212" s="2" t="str">
        <f>'[1]2025年已发货'!H:H</f>
        <v>王锡俊</v>
      </c>
      <c r="I1212" s="2">
        <f>'[1]2025年已发货'!I:I</f>
        <v>18736877891</v>
      </c>
      <c r="J1212" s="2" vm="1" t="e">
        <f>_xlfn._xlws.FILTER(辅助信息!D:D,辅助信息!G:G=G1212)</f>
        <v>#VALUE!</v>
      </c>
    </row>
    <row r="1213" hidden="1" spans="1:10">
      <c r="A1213" s="2" t="str">
        <f>'[1]2025年已发货'!A:A</f>
        <v>德胜</v>
      </c>
      <c r="B1213" s="2" t="str">
        <f>'[1]2025年已发货'!B:B</f>
        <v>螺纹钢</v>
      </c>
      <c r="C1213" s="2" t="str">
        <f>'[1]2025年已发货'!C:C</f>
        <v>HRB400EФ18*9m</v>
      </c>
      <c r="D1213" s="2" t="str">
        <f>'[1]2025年已发货'!D:D</f>
        <v>吨</v>
      </c>
      <c r="E1213" s="2">
        <f>'[1]2025年已发货'!E:E</f>
        <v>35</v>
      </c>
      <c r="F1213" s="4">
        <f>'[1]2025年已发货'!F:F</f>
        <v>45730</v>
      </c>
      <c r="G1213" s="2" t="str">
        <f>'[1]2025年已发货'!G:G</f>
        <v>（中铁一局四公司康新高速TJ1-1标雅加梗隧道）四川省甘孜州康定市雅加梗</v>
      </c>
      <c r="H1213" s="2" t="str">
        <f>'[1]2025年已发货'!H:H</f>
        <v>王锡俊</v>
      </c>
      <c r="I1213" s="2">
        <f>'[1]2025年已发货'!I:I</f>
        <v>18736877891</v>
      </c>
      <c r="J1213" s="2" vm="1" t="e">
        <f>_xlfn._xlws.FILTER(辅助信息!D:D,辅助信息!G:G=G1213)</f>
        <v>#VALUE!</v>
      </c>
    </row>
    <row r="1214" hidden="1" spans="1:10">
      <c r="A1214" s="2" t="str">
        <f>'[1]2025年已发货'!A:A</f>
        <v>德胜</v>
      </c>
      <c r="B1214" s="2" t="str">
        <f>'[1]2025年已发货'!B:B</f>
        <v>螺纹钢</v>
      </c>
      <c r="C1214" s="2" t="str">
        <f>'[1]2025年已发货'!C:C</f>
        <v>HRB400EФ25*9m</v>
      </c>
      <c r="D1214" s="2" t="str">
        <f>'[1]2025年已发货'!D:D</f>
        <v>吨</v>
      </c>
      <c r="E1214" s="2">
        <f>'[1]2025年已发货'!E:E</f>
        <v>70</v>
      </c>
      <c r="F1214" s="4">
        <f>'[1]2025年已发货'!F:F</f>
        <v>45730</v>
      </c>
      <c r="G1214" s="2" t="str">
        <f>'[1]2025年已发货'!G:G</f>
        <v>（中铁一局四公司康新高速TJ1-1标雅加梗隧道）四川省甘孜州康定市雅加梗</v>
      </c>
      <c r="H1214" s="2" t="str">
        <f>'[1]2025年已发货'!H:H</f>
        <v>王锡俊</v>
      </c>
      <c r="I1214" s="2">
        <f>'[1]2025年已发货'!I:I</f>
        <v>18736877891</v>
      </c>
      <c r="J1214" s="2" vm="1" t="e">
        <f>_xlfn._xlws.FILTER(辅助信息!D:D,辅助信息!G:G=G1214)</f>
        <v>#VALUE!</v>
      </c>
    </row>
    <row r="1215" hidden="1" spans="1:10">
      <c r="A1215" s="2" t="str">
        <f>'[1]2025年已发货'!A:A</f>
        <v>达钢</v>
      </c>
      <c r="B1215" s="2" t="str">
        <f>'[1]2025年已发货'!B:B</f>
        <v>螺纹钢</v>
      </c>
      <c r="C1215" s="2" t="str">
        <f>'[1]2025年已发货'!C:C</f>
        <v>HRB400E Φ12 9m</v>
      </c>
      <c r="D1215" s="2" t="str">
        <f>'[1]2025年已发货'!D:D</f>
        <v>吨</v>
      </c>
      <c r="E1215" s="2">
        <f>'[1]2025年已发货'!E:E</f>
        <v>25</v>
      </c>
      <c r="F1215" s="4">
        <f>'[1]2025年已发货'!F:F</f>
        <v>45730</v>
      </c>
      <c r="G1215" s="2" t="str">
        <f>'[1]2025年已发货'!G:G</f>
        <v>（十九冶-江龙高速三分部）重庆市云阳县蔈草镇三坵田*朗树湾1#桥桥面</v>
      </c>
      <c r="H1215" s="2" t="str">
        <f>'[1]2025年已发货'!H:H</f>
        <v>徐宇</v>
      </c>
      <c r="I1215" s="2">
        <f>'[1]2025年已发货'!I:I</f>
        <v>19822311919</v>
      </c>
      <c r="J1215" s="2" vm="1" t="e">
        <f>_xlfn._xlws.FILTER(辅助信息!D:D,辅助信息!G:G=G1215)</f>
        <v>#VALUE!</v>
      </c>
    </row>
    <row r="1216" hidden="1" spans="1:10">
      <c r="A1216" s="2" t="str">
        <f>'[1]2025年已发货'!A:A</f>
        <v>达钢</v>
      </c>
      <c r="B1216" s="2" t="str">
        <f>'[1]2025年已发货'!B:B</f>
        <v>高线</v>
      </c>
      <c r="C1216" s="2" t="str">
        <f>'[1]2025年已发货'!C:C</f>
        <v>HPB300Φ10</v>
      </c>
      <c r="D1216" s="2" t="str">
        <f>'[1]2025年已发货'!D:D</f>
        <v>吨</v>
      </c>
      <c r="E1216" s="2">
        <f>'[1]2025年已发货'!E:E</f>
        <v>10</v>
      </c>
      <c r="F1216" s="4">
        <f>'[1]2025年已发货'!F:F</f>
        <v>45730</v>
      </c>
      <c r="G1216" s="2" t="str">
        <f>'[1]2025年已发货'!G:G</f>
        <v>（十九冶-江龙高速三分部）重庆市云阳县蔈草镇三坵田*朗树湾1#桥桥面</v>
      </c>
      <c r="H1216" s="2" t="str">
        <f>'[1]2025年已发货'!H:H</f>
        <v>徐宇</v>
      </c>
      <c r="I1216" s="2">
        <f>'[1]2025年已发货'!I:I</f>
        <v>19822311919</v>
      </c>
      <c r="J1216" s="2" vm="1" t="e">
        <f>_xlfn._xlws.FILTER(辅助信息!D:D,辅助信息!G:G=G1216)</f>
        <v>#VALUE!</v>
      </c>
    </row>
    <row r="1217" hidden="1" spans="1:10">
      <c r="A1217" s="2" t="str">
        <f>'[1]2025年已发货'!A:A</f>
        <v>成实</v>
      </c>
      <c r="B1217" s="2" t="str">
        <f>'[1]2025年已发货'!B:B</f>
        <v>盘螺</v>
      </c>
      <c r="C1217" s="2" t="str">
        <f>'[1]2025年已发货'!C:C</f>
        <v>HRB400EΦ 8mm</v>
      </c>
      <c r="D1217" s="2" t="str">
        <f>'[1]2025年已发货'!D:D</f>
        <v>吨</v>
      </c>
      <c r="E1217" s="2">
        <f>'[1]2025年已发货'!E:E</f>
        <v>6</v>
      </c>
      <c r="F1217" s="4">
        <f>'[1]2025年已发货'!F:F</f>
        <v>45730</v>
      </c>
      <c r="G1217" s="2" t="str">
        <f>'[1]2025年已发货'!G:G</f>
        <v>（中核华兴）四川天府新区585研发中心项目（一期）二标段（科学城中路东段）</v>
      </c>
      <c r="H1217" s="2" t="str">
        <f>'[1]2025年已发货'!H:H</f>
        <v>杨远发</v>
      </c>
      <c r="I1217" s="2" t="str">
        <f>'[1]2025年已发货'!I:I</f>
        <v>13881399439</v>
      </c>
      <c r="J1217" s="2" vm="1" t="e">
        <f>_xlfn._xlws.FILTER(辅助信息!D:D,辅助信息!G:G=G1217)</f>
        <v>#VALUE!</v>
      </c>
    </row>
    <row r="1218" hidden="1" spans="1:10">
      <c r="A1218" s="2" t="str">
        <f>'[1]2025年已发货'!A:A</f>
        <v>成实</v>
      </c>
      <c r="B1218" s="2" t="str">
        <f>'[1]2025年已发货'!B:B</f>
        <v>盘螺</v>
      </c>
      <c r="C1218" s="2" t="str">
        <f>'[1]2025年已发货'!C:C</f>
        <v>HRB400EΦ 10mm</v>
      </c>
      <c r="D1218" s="2" t="str">
        <f>'[1]2025年已发货'!D:D</f>
        <v>吨</v>
      </c>
      <c r="E1218" s="2">
        <f>'[1]2025年已发货'!E:E</f>
        <v>14</v>
      </c>
      <c r="F1218" s="4">
        <f>'[1]2025年已发货'!F:F</f>
        <v>45730</v>
      </c>
      <c r="G1218" s="2" t="str">
        <f>'[1]2025年已发货'!G:G</f>
        <v>（中核华兴）四川天府新区585研发中心项目（一期）二标段（科学城中路东段）</v>
      </c>
      <c r="H1218" s="2" t="str">
        <f>'[1]2025年已发货'!H:H</f>
        <v>杨远发</v>
      </c>
      <c r="I1218" s="2" t="str">
        <f>'[1]2025年已发货'!I:I</f>
        <v>13881399439</v>
      </c>
      <c r="J1218" s="2" vm="1" t="e">
        <f>_xlfn._xlws.FILTER(辅助信息!D:D,辅助信息!G:G=G1218)</f>
        <v>#VALUE!</v>
      </c>
    </row>
    <row r="1219" hidden="1" spans="1:10">
      <c r="A1219" s="2" t="str">
        <f>'[1]2025年已发货'!A:A</f>
        <v>成实</v>
      </c>
      <c r="B1219" s="2" t="str">
        <f>'[1]2025年已发货'!B:B</f>
        <v>螺纹钢</v>
      </c>
      <c r="C1219" s="2" t="str">
        <f>'[1]2025年已发货'!C:C</f>
        <v>HRB400EΦ12*9m</v>
      </c>
      <c r="D1219" s="2" t="str">
        <f>'[1]2025年已发货'!D:D</f>
        <v>吨</v>
      </c>
      <c r="E1219" s="2">
        <f>'[1]2025年已发货'!E:E</f>
        <v>8</v>
      </c>
      <c r="F1219" s="4">
        <f>'[1]2025年已发货'!F:F</f>
        <v>45730</v>
      </c>
      <c r="G1219" s="2" t="str">
        <f>'[1]2025年已发货'!G:G</f>
        <v>（中核华兴）四川天府新区585研发中心项目（一期）二标段（科学城中路东段）</v>
      </c>
      <c r="H1219" s="2" t="str">
        <f>'[1]2025年已发货'!H:H</f>
        <v>杨远发</v>
      </c>
      <c r="I1219" s="2" t="str">
        <f>'[1]2025年已发货'!I:I</f>
        <v>13881399439</v>
      </c>
      <c r="J1219" s="2" vm="1" t="e">
        <f>_xlfn._xlws.FILTER(辅助信息!D:D,辅助信息!G:G=G1219)</f>
        <v>#VALUE!</v>
      </c>
    </row>
    <row r="1220" hidden="1" spans="1:10">
      <c r="A1220" s="2" t="str">
        <f>'[1]2025年已发货'!A:A</f>
        <v>成实</v>
      </c>
      <c r="B1220" s="2" t="str">
        <f>'[1]2025年已发货'!B:B</f>
        <v>螺纹钢</v>
      </c>
      <c r="C1220" s="2" t="str">
        <f>'[1]2025年已发货'!C:C</f>
        <v>HRB500EΦ16*9m</v>
      </c>
      <c r="D1220" s="2" t="str">
        <f>'[1]2025年已发货'!D:D</f>
        <v>吨</v>
      </c>
      <c r="E1220" s="2">
        <f>'[1]2025年已发货'!E:E</f>
        <v>3</v>
      </c>
      <c r="F1220" s="4">
        <f>'[1]2025年已发货'!F:F</f>
        <v>45730</v>
      </c>
      <c r="G1220" s="2" t="str">
        <f>'[1]2025年已发货'!G:G</f>
        <v>（中核华兴）四川天府新区585研发中心项目（一期）二标段（科学城中路东段）</v>
      </c>
      <c r="H1220" s="2" t="str">
        <f>'[1]2025年已发货'!H:H</f>
        <v>杨远发</v>
      </c>
      <c r="I1220" s="2" t="str">
        <f>'[1]2025年已发货'!I:I</f>
        <v>13881399439</v>
      </c>
      <c r="J1220" s="2" vm="1" t="e">
        <f>_xlfn._xlws.FILTER(辅助信息!D:D,辅助信息!G:G=G1220)</f>
        <v>#VALUE!</v>
      </c>
    </row>
    <row r="1221" hidden="1" spans="1:10">
      <c r="A1221" s="2" t="str">
        <f>'[1]2025年已发货'!A:A</f>
        <v>润耀</v>
      </c>
      <c r="B1221" s="2" t="str">
        <f>'[1]2025年已发货'!B:B</f>
        <v>高线</v>
      </c>
      <c r="C1221" s="2" t="str">
        <f>'[1]2025年已发货'!C:C</f>
        <v>HPB300Φ10</v>
      </c>
      <c r="D1221" s="2" t="str">
        <f>'[1]2025年已发货'!D:D</f>
        <v>吨</v>
      </c>
      <c r="E1221" s="2">
        <f>'[1]2025年已发货'!E:E</f>
        <v>25</v>
      </c>
      <c r="F1221" s="4">
        <f>'[1]2025年已发货'!F:F</f>
        <v>45730</v>
      </c>
      <c r="G1221" s="2" t="str">
        <f>'[1]2025年已发货'!G:G</f>
        <v>（中铁广州局-资乐高速5标）四川省乐山市井研县北京中交监理南150米(乐井路北)</v>
      </c>
      <c r="H1221" s="2" t="str">
        <f>'[1]2025年已发货'!H:H</f>
        <v>廖俊杰</v>
      </c>
      <c r="I1221" s="2">
        <f>'[1]2025年已发货'!I:I</f>
        <v>15775100965</v>
      </c>
      <c r="J1221" s="2" vm="1" t="e">
        <f>_xlfn._xlws.FILTER(辅助信息!D:D,辅助信息!G:G=G1221)</f>
        <v>#VALUE!</v>
      </c>
    </row>
    <row r="1222" hidden="1" spans="1:10">
      <c r="A1222" s="2" t="str">
        <f>'[1]2025年已发货'!A:A</f>
        <v>润耀</v>
      </c>
      <c r="B1222" s="2" t="str">
        <f>'[1]2025年已发货'!B:B</f>
        <v>高线</v>
      </c>
      <c r="C1222" s="2" t="str">
        <f>'[1]2025年已发货'!C:C</f>
        <v>HPB300Φ12</v>
      </c>
      <c r="D1222" s="2" t="str">
        <f>'[1]2025年已发货'!D:D</f>
        <v>吨</v>
      </c>
      <c r="E1222" s="2">
        <f>'[1]2025年已发货'!E:E</f>
        <v>10</v>
      </c>
      <c r="F1222" s="4">
        <f>'[1]2025年已发货'!F:F</f>
        <v>45730</v>
      </c>
      <c r="G1222" s="2" t="str">
        <f>'[1]2025年已发货'!G:G</f>
        <v>（中铁广州局-资乐高速5标）四川省乐山市井研县北京中交监理南150米(乐井路北)</v>
      </c>
      <c r="H1222" s="2" t="str">
        <f>'[1]2025年已发货'!H:H</f>
        <v>廖俊杰</v>
      </c>
      <c r="I1222" s="2">
        <f>'[1]2025年已发货'!I:I</f>
        <v>15775100965</v>
      </c>
      <c r="J1222" s="2" vm="1" t="e">
        <f>_xlfn._xlws.FILTER(辅助信息!D:D,辅助信息!G:G=G1222)</f>
        <v>#VALUE!</v>
      </c>
    </row>
    <row r="1223" hidden="1" spans="1:10">
      <c r="A1223" s="2" t="str">
        <f>'[1]2025年已发货'!A:A</f>
        <v>达钢</v>
      </c>
      <c r="B1223" s="2" t="str">
        <f>'[1]2025年已发货'!B:B</f>
        <v>螺纹钢</v>
      </c>
      <c r="C1223" s="2" t="str">
        <f>'[1]2025年已发货'!C:C</f>
        <v>HRB400E Φ12 9m</v>
      </c>
      <c r="D1223" s="2" t="str">
        <f>'[1]2025年已发货'!D:D</f>
        <v>吨</v>
      </c>
      <c r="E1223" s="2">
        <f>'[1]2025年已发货'!E:E</f>
        <v>15</v>
      </c>
      <c r="F1223" s="4">
        <f>'[1]2025年已发货'!F:F</f>
        <v>45731</v>
      </c>
      <c r="G1223" s="2" t="str">
        <f>'[1]2025年已发货'!G:G</f>
        <v>（五冶达州国道542项目-桥梁4标）四川省达州市达川区大堰镇双井村</v>
      </c>
      <c r="H1223" s="2" t="str">
        <f>'[1]2025年已发货'!H:H</f>
        <v>吴志强</v>
      </c>
      <c r="I1223" s="2">
        <f>'[1]2025年已发货'!I:I</f>
        <v>18820030907</v>
      </c>
      <c r="J1223" s="2" t="str">
        <f>_xlfn._xlws.FILTER(辅助信息!D:D,辅助信息!G:G=G1223)</f>
        <v>五冶达州国道542项目</v>
      </c>
    </row>
    <row r="1224" hidden="1" spans="1:10">
      <c r="A1224" s="2" t="str">
        <f>'[1]2025年已发货'!A:A</f>
        <v>达钢</v>
      </c>
      <c r="B1224" s="2" t="str">
        <f>'[1]2025年已发货'!B:B</f>
        <v>螺纹钢</v>
      </c>
      <c r="C1224" s="2" t="str">
        <f>'[1]2025年已发货'!C:C</f>
        <v>HRB400E Φ14 9m</v>
      </c>
      <c r="D1224" s="2" t="str">
        <f>'[1]2025年已发货'!D:D</f>
        <v>吨</v>
      </c>
      <c r="E1224" s="2">
        <f>'[1]2025年已发货'!E:E</f>
        <v>15</v>
      </c>
      <c r="F1224" s="4">
        <f>'[1]2025年已发货'!F:F</f>
        <v>45731</v>
      </c>
      <c r="G1224" s="2" t="str">
        <f>'[1]2025年已发货'!G:G</f>
        <v>（五冶达州国道542项目-桥梁4标）四川省达州市达川区大堰镇双井村</v>
      </c>
      <c r="H1224" s="2" t="str">
        <f>'[1]2025年已发货'!H:H</f>
        <v>吴志强</v>
      </c>
      <c r="I1224" s="2">
        <f>'[1]2025年已发货'!I:I</f>
        <v>18820030907</v>
      </c>
      <c r="J1224" s="2" t="str">
        <f>_xlfn._xlws.FILTER(辅助信息!D:D,辅助信息!G:G=G1224)</f>
        <v>五冶达州国道542项目</v>
      </c>
    </row>
    <row r="1225" hidden="1" spans="1:10">
      <c r="A1225" s="2" t="str">
        <f>'[1]2025年已发货'!A:A</f>
        <v>达钢</v>
      </c>
      <c r="B1225" s="2" t="str">
        <f>'[1]2025年已发货'!B:B</f>
        <v>螺纹钢</v>
      </c>
      <c r="C1225" s="2" t="str">
        <f>'[1]2025年已发货'!C:C</f>
        <v>HRB400E Φ16 9m</v>
      </c>
      <c r="D1225" s="2" t="str">
        <f>'[1]2025年已发货'!D:D</f>
        <v>吨</v>
      </c>
      <c r="E1225" s="2">
        <f>'[1]2025年已发货'!E:E</f>
        <v>15</v>
      </c>
      <c r="F1225" s="4">
        <f>'[1]2025年已发货'!F:F</f>
        <v>45731</v>
      </c>
      <c r="G1225" s="2" t="str">
        <f>'[1]2025年已发货'!G:G</f>
        <v>（五冶达州国道542项目-桥梁4标）四川省达州市达川区大堰镇双井村</v>
      </c>
      <c r="H1225" s="2" t="str">
        <f>'[1]2025年已发货'!H:H</f>
        <v>吴志强</v>
      </c>
      <c r="I1225" s="2">
        <f>'[1]2025年已发货'!I:I</f>
        <v>18820030907</v>
      </c>
      <c r="J1225" s="2" t="str">
        <f>_xlfn._xlws.FILTER(辅助信息!D:D,辅助信息!G:G=G1225)</f>
        <v>五冶达州国道542项目</v>
      </c>
    </row>
    <row r="1226" hidden="1" spans="1:10">
      <c r="A1226" s="2" t="str">
        <f>'[1]2025年已发货'!A:A</f>
        <v>达钢</v>
      </c>
      <c r="B1226" s="2" t="str">
        <f>'[1]2025年已发货'!B:B</f>
        <v>螺纹钢</v>
      </c>
      <c r="C1226" s="2" t="str">
        <f>'[1]2025年已发货'!C:C</f>
        <v>HRB400E Φ12 9m</v>
      </c>
      <c r="D1226" s="2" t="str">
        <f>'[1]2025年已发货'!D:D</f>
        <v>吨</v>
      </c>
      <c r="E1226" s="2">
        <f>'[1]2025年已发货'!E:E</f>
        <v>9</v>
      </c>
      <c r="F1226" s="4">
        <f>'[1]2025年已发货'!F:F</f>
        <v>45731</v>
      </c>
      <c r="G1226" s="2" t="str">
        <f>'[1]2025年已发货'!G:G</f>
        <v>（五冶达州国道542项目-一工区桥梁一工段）四川省达州市四川省达州市达川区石桥镇武寨村</v>
      </c>
      <c r="H1226" s="2" t="str">
        <f>'[1]2025年已发货'!H:H</f>
        <v>杨勇</v>
      </c>
      <c r="I1226" s="2">
        <f>'[1]2025年已发货'!I:I</f>
        <v>18398563998</v>
      </c>
      <c r="J1226" s="2" t="str">
        <f>_xlfn._xlws.FILTER(辅助信息!D:D,辅助信息!G:G=G1226)</f>
        <v>五冶达州国道542项目</v>
      </c>
    </row>
    <row r="1227" hidden="1" spans="1:10">
      <c r="A1227" s="2" t="str">
        <f>'[1]2025年已发货'!A:A</f>
        <v>达钢</v>
      </c>
      <c r="B1227" s="2" t="str">
        <f>'[1]2025年已发货'!B:B</f>
        <v>螺纹钢</v>
      </c>
      <c r="C1227" s="2" t="str">
        <f>'[1]2025年已发货'!C:C</f>
        <v>HRB400E Φ14 9m</v>
      </c>
      <c r="D1227" s="2" t="str">
        <f>'[1]2025年已发货'!D:D</f>
        <v>吨</v>
      </c>
      <c r="E1227" s="2">
        <f>'[1]2025年已发货'!E:E</f>
        <v>12</v>
      </c>
      <c r="F1227" s="4">
        <f>'[1]2025年已发货'!F:F</f>
        <v>45731</v>
      </c>
      <c r="G1227" s="2" t="str">
        <f>'[1]2025年已发货'!G:G</f>
        <v>（五冶达州国道542项目-一工区桥梁一工段）四川省达州市四川省达州市达川区石桥镇武寨村</v>
      </c>
      <c r="H1227" s="2" t="str">
        <f>'[1]2025年已发货'!H:H</f>
        <v>杨勇</v>
      </c>
      <c r="I1227" s="2">
        <f>'[1]2025年已发货'!I:I</f>
        <v>18398563998</v>
      </c>
      <c r="J1227" s="2" t="str">
        <f>_xlfn._xlws.FILTER(辅助信息!D:D,辅助信息!G:G=G1227)</f>
        <v>五冶达州国道542项目</v>
      </c>
    </row>
    <row r="1228" hidden="1" spans="1:10">
      <c r="A1228" s="2" t="str">
        <f>'[1]2025年已发货'!A:A</f>
        <v>达钢</v>
      </c>
      <c r="B1228" s="2" t="str">
        <f>'[1]2025年已发货'!B:B</f>
        <v>螺纹钢</v>
      </c>
      <c r="C1228" s="2" t="str">
        <f>'[1]2025年已发货'!C:C</f>
        <v>HRB400E Φ28 9m</v>
      </c>
      <c r="D1228" s="2" t="str">
        <f>'[1]2025年已发货'!D:D</f>
        <v>吨</v>
      </c>
      <c r="E1228" s="2">
        <f>'[1]2025年已发货'!E:E</f>
        <v>24</v>
      </c>
      <c r="F1228" s="4">
        <f>'[1]2025年已发货'!F:F</f>
        <v>45731</v>
      </c>
      <c r="G1228" s="2" t="str">
        <f>'[1]2025年已发货'!G:G</f>
        <v>（五冶达州国道542项目-一工区桥梁一工段）四川省达州市四川省达州市达川区石桥镇武寨村</v>
      </c>
      <c r="H1228" s="2" t="str">
        <f>'[1]2025年已发货'!H:H</f>
        <v>杨勇</v>
      </c>
      <c r="I1228" s="2">
        <f>'[1]2025年已发货'!I:I</f>
        <v>18398563998</v>
      </c>
      <c r="J1228" s="2" t="str">
        <f>_xlfn._xlws.FILTER(辅助信息!D:D,辅助信息!G:G=G1228)</f>
        <v>五冶达州国道542项目</v>
      </c>
    </row>
    <row r="1229" hidden="1" spans="1:10">
      <c r="A1229" s="2" t="str">
        <f>'[1]2025年已发货'!A:A</f>
        <v>达钢</v>
      </c>
      <c r="B1229" s="2" t="str">
        <f>'[1]2025年已发货'!B:B</f>
        <v>螺纹钢</v>
      </c>
      <c r="C1229" s="2" t="str">
        <f>'[1]2025年已发货'!C:C</f>
        <v>HRB400E Φ12 9m</v>
      </c>
      <c r="D1229" s="2" t="str">
        <f>'[1]2025年已发货'!D:D</f>
        <v>吨</v>
      </c>
      <c r="E1229" s="2">
        <f>'[1]2025年已发货'!E:E</f>
        <v>9</v>
      </c>
      <c r="F1229" s="4">
        <f>'[1]2025年已发货'!F:F</f>
        <v>45731</v>
      </c>
      <c r="G1229" s="2" t="str">
        <f>'[1]2025年已发货'!G:G</f>
        <v>（五冶达州国道542项目-一工区桥梁二工段）四川省达州市达川区达川区石梯镇石成村</v>
      </c>
      <c r="H1229" s="2" t="str">
        <f>'[1]2025年已发货'!H:H</f>
        <v>夏树彬</v>
      </c>
      <c r="I1229" s="2">
        <f>'[1]2025年已发货'!I:I</f>
        <v>13518183653</v>
      </c>
      <c r="J1229" s="2" t="str">
        <f>_xlfn._xlws.FILTER(辅助信息!D:D,辅助信息!G:G=G1229)</f>
        <v>五冶达州国道542项目</v>
      </c>
    </row>
    <row r="1230" hidden="1" spans="1:10">
      <c r="A1230" s="2" t="str">
        <f>'[1]2025年已发货'!A:A</f>
        <v>达钢</v>
      </c>
      <c r="B1230" s="2" t="str">
        <f>'[1]2025年已发货'!B:B</f>
        <v>螺纹钢</v>
      </c>
      <c r="C1230" s="2" t="str">
        <f>'[1]2025年已发货'!C:C</f>
        <v>HRB400E Φ14 9m</v>
      </c>
      <c r="D1230" s="2" t="str">
        <f>'[1]2025年已发货'!D:D</f>
        <v>吨</v>
      </c>
      <c r="E1230" s="2">
        <f>'[1]2025年已发货'!E:E</f>
        <v>9</v>
      </c>
      <c r="F1230" s="4">
        <f>'[1]2025年已发货'!F:F</f>
        <v>45731</v>
      </c>
      <c r="G1230" s="2" t="str">
        <f>'[1]2025年已发货'!G:G</f>
        <v>（五冶达州国道542项目-一工区桥梁二工段）四川省达州市达川区达川区石梯镇石成村</v>
      </c>
      <c r="H1230" s="2" t="str">
        <f>'[1]2025年已发货'!H:H</f>
        <v>夏树彬</v>
      </c>
      <c r="I1230" s="2">
        <f>'[1]2025年已发货'!I:I</f>
        <v>13518183653</v>
      </c>
      <c r="J1230" s="2" t="str">
        <f>_xlfn._xlws.FILTER(辅助信息!D:D,辅助信息!G:G=G1230)</f>
        <v>五冶达州国道542项目</v>
      </c>
    </row>
    <row r="1231" hidden="1" spans="1:10">
      <c r="A1231" s="2" t="str">
        <f>'[1]2025年已发货'!A:A</f>
        <v>达钢</v>
      </c>
      <c r="B1231" s="2" t="str">
        <f>'[1]2025年已发货'!B:B</f>
        <v>螺纹钢</v>
      </c>
      <c r="C1231" s="2" t="str">
        <f>'[1]2025年已发货'!C:C</f>
        <v>HRB400E Φ28 9m</v>
      </c>
      <c r="D1231" s="2" t="str">
        <f>'[1]2025年已发货'!D:D</f>
        <v>吨</v>
      </c>
      <c r="E1231" s="2">
        <f>'[1]2025年已发货'!E:E</f>
        <v>30</v>
      </c>
      <c r="F1231" s="4">
        <f>'[1]2025年已发货'!F:F</f>
        <v>45731</v>
      </c>
      <c r="G1231" s="2" t="str">
        <f>'[1]2025年已发货'!G:G</f>
        <v>（五冶达州国道542项目-一工区桥梁二工段）四川省达州市达川区达川区石梯镇石成村</v>
      </c>
      <c r="H1231" s="2" t="str">
        <f>'[1]2025年已发货'!H:H</f>
        <v>夏树彬</v>
      </c>
      <c r="I1231" s="2">
        <f>'[1]2025年已发货'!I:I</f>
        <v>13518183653</v>
      </c>
      <c r="J1231" s="2" t="str">
        <f>_xlfn._xlws.FILTER(辅助信息!D:D,辅助信息!G:G=G1231)</f>
        <v>五冶达州国道542项目</v>
      </c>
    </row>
    <row r="1232" hidden="1" spans="1:10">
      <c r="A1232" s="2" t="str">
        <f>'[1]2025年已发货'!A:A</f>
        <v>达钢</v>
      </c>
      <c r="B1232" s="2" t="str">
        <f>'[1]2025年已发货'!B:B</f>
        <v>螺纹钢</v>
      </c>
      <c r="C1232" s="2" t="str">
        <f>'[1]2025年已发货'!C:C</f>
        <v>HRB400E Φ12 9m</v>
      </c>
      <c r="D1232" s="2" t="str">
        <f>'[1]2025年已发货'!D:D</f>
        <v>吨</v>
      </c>
      <c r="E1232" s="2">
        <f>'[1]2025年已发货'!E:E</f>
        <v>6</v>
      </c>
      <c r="F1232" s="4">
        <f>'[1]2025年已发货'!F:F</f>
        <v>45731</v>
      </c>
      <c r="G1232" s="2" t="str">
        <f>'[1]2025年已发货'!G:G</f>
        <v>（五冶达州国道542项目-三工区路基八工段(连接线)）四川省达州市达川区大堰镇梨子沟</v>
      </c>
      <c r="H1232" s="2" t="str">
        <f>'[1]2025年已发货'!H:H</f>
        <v>谭鹏程</v>
      </c>
      <c r="I1232" s="2">
        <f>'[1]2025年已发货'!I:I</f>
        <v>18280895666</v>
      </c>
      <c r="J1232" s="2" t="str">
        <f>_xlfn._xlws.FILTER(辅助信息!D:D,辅助信息!G:G=G1232)</f>
        <v>五冶达州国道542项目</v>
      </c>
    </row>
    <row r="1233" hidden="1" spans="1:10">
      <c r="A1233" s="2" t="str">
        <f>'[1]2025年已发货'!A:A</f>
        <v>达钢</v>
      </c>
      <c r="B1233" s="2" t="str">
        <f>'[1]2025年已发货'!B:B</f>
        <v>螺纹钢</v>
      </c>
      <c r="C1233" s="2" t="str">
        <f>'[1]2025年已发货'!C:C</f>
        <v>HRB400E Φ32 9m</v>
      </c>
      <c r="D1233" s="2" t="str">
        <f>'[1]2025年已发货'!D:D</f>
        <v>吨</v>
      </c>
      <c r="E1233" s="2">
        <f>'[1]2025年已发货'!E:E</f>
        <v>45</v>
      </c>
      <c r="F1233" s="4">
        <f>'[1]2025年已发货'!F:F</f>
        <v>45731</v>
      </c>
      <c r="G1233" s="2" t="str">
        <f>'[1]2025年已发货'!G:G</f>
        <v>（五冶达州国道542项目-三工区路基八工段(连接线)）四川省达州市达川区大堰镇梨子沟</v>
      </c>
      <c r="H1233" s="2" t="str">
        <f>'[1]2025年已发货'!H:H</f>
        <v>谭鹏程</v>
      </c>
      <c r="I1233" s="2">
        <f>'[1]2025年已发货'!I:I</f>
        <v>18280895666</v>
      </c>
      <c r="J1233" s="2" t="str">
        <f>_xlfn._xlws.FILTER(辅助信息!D:D,辅助信息!G:G=G1233)</f>
        <v>五冶达州国道542项目</v>
      </c>
    </row>
    <row r="1234" hidden="1" spans="1:10">
      <c r="A1234" s="2" t="str">
        <f>'[1]2025年已发货'!A:A</f>
        <v>润耀</v>
      </c>
      <c r="B1234" s="2" t="str">
        <f>'[1]2025年已发货'!B:B</f>
        <v>盘螺</v>
      </c>
      <c r="C1234" s="2" t="str">
        <f>'[1]2025年已发货'!C:C</f>
        <v>HRB400E Φ12</v>
      </c>
      <c r="D1234" s="2" t="str">
        <f>'[1]2025年已发货'!D:D</f>
        <v>吨</v>
      </c>
      <c r="E1234" s="2">
        <f>'[1]2025年已发货'!E:E</f>
        <v>35</v>
      </c>
      <c r="F1234" s="4">
        <f>'[1]2025年已发货'!F:F</f>
        <v>45731</v>
      </c>
      <c r="G1234" s="2" t="str">
        <f>'[1]2025年已发货'!G:G</f>
        <v>（华西酒城南）成都市武侯区火车南站西路8号酒城南项目</v>
      </c>
      <c r="H1234" s="2" t="str">
        <f>'[1]2025年已发货'!H:H</f>
        <v>龙耀宇</v>
      </c>
      <c r="I1234" s="2">
        <f>'[1]2025年已发货'!I:I</f>
        <v>18384145895</v>
      </c>
      <c r="J1234" s="2" t="str">
        <f>_xlfn._xlws.FILTER(辅助信息!D:D,辅助信息!G:G=G1234)</f>
        <v>华西酒城南</v>
      </c>
    </row>
    <row r="1235" hidden="1" spans="1:10">
      <c r="A1235" s="2" t="str">
        <f>'[1]2025年已发货'!A:A</f>
        <v>润耀</v>
      </c>
      <c r="B1235" s="2" t="str">
        <f>'[1]2025年已发货'!B:B</f>
        <v>高线</v>
      </c>
      <c r="C1235" s="2" t="str">
        <f>'[1]2025年已发货'!C:C</f>
        <v>HPB300 Φ10</v>
      </c>
      <c r="D1235" s="2" t="str">
        <f>'[1]2025年已发货'!D:D</f>
        <v>吨</v>
      </c>
      <c r="E1235" s="2">
        <f>'[1]2025年已发货'!E:E</f>
        <v>3</v>
      </c>
      <c r="F1235" s="4">
        <f>'[1]2025年已发货'!F:F</f>
        <v>45731</v>
      </c>
      <c r="G1235" s="2" t="str">
        <f>'[1]2025年已发货'!G:G</f>
        <v>（五冶钢构宜宾高县月江镇建设项目）  四川省宜宾市高县月江镇刚记超市斜对面(还阳组团沪碳二期项目)</v>
      </c>
      <c r="H1235" s="2" t="str">
        <f>'[1]2025年已发货'!H:H</f>
        <v>张朝亮</v>
      </c>
      <c r="I1235" s="2">
        <f>'[1]2025年已发货'!I:I</f>
        <v>15228205853</v>
      </c>
      <c r="J1235" s="2" t="str">
        <f>_xlfn._xlws.FILTER(辅助信息!D:D,辅助信息!G:G=G1235)</f>
        <v>五冶钢构-宜宾市南溪区高县月江镇建设项目</v>
      </c>
    </row>
    <row r="1236" hidden="1" spans="1:10">
      <c r="A1236" s="2" t="str">
        <f>'[1]2025年已发货'!A:A</f>
        <v>润耀</v>
      </c>
      <c r="B1236" s="2" t="str">
        <f>'[1]2025年已发货'!B:B</f>
        <v>螺纹钢</v>
      </c>
      <c r="C1236" s="2" t="str">
        <f>'[1]2025年已发货'!C:C</f>
        <v>HRB400E Φ12 9m</v>
      </c>
      <c r="D1236" s="2" t="str">
        <f>'[1]2025年已发货'!D:D</f>
        <v>吨</v>
      </c>
      <c r="E1236" s="2">
        <f>'[1]2025年已发货'!E:E</f>
        <v>3</v>
      </c>
      <c r="F1236" s="4">
        <f>'[1]2025年已发货'!F:F</f>
        <v>45731</v>
      </c>
      <c r="G1236" s="2" t="str">
        <f>'[1]2025年已发货'!G:G</f>
        <v>（五冶钢构宜宾高县月江镇建设项目）  四川省宜宾市高县月江镇刚记超市斜对面(还阳组团沪碳二期项目)</v>
      </c>
      <c r="H1236" s="2" t="str">
        <f>'[1]2025年已发货'!H:H</f>
        <v>张朝亮</v>
      </c>
      <c r="I1236" s="2">
        <f>'[1]2025年已发货'!I:I</f>
        <v>15228205853</v>
      </c>
      <c r="J1236" s="2" t="str">
        <f>_xlfn._xlws.FILTER(辅助信息!D:D,辅助信息!G:G=G1236)</f>
        <v>五冶钢构-宜宾市南溪区高县月江镇建设项目</v>
      </c>
    </row>
    <row r="1237" hidden="1" spans="1:10">
      <c r="A1237" s="2" t="str">
        <f>'[1]2025年已发货'!A:A</f>
        <v>润耀</v>
      </c>
      <c r="B1237" s="2" t="str">
        <f>'[1]2025年已发货'!B:B</f>
        <v>螺纹钢</v>
      </c>
      <c r="C1237" s="2" t="str">
        <f>'[1]2025年已发货'!C:C</f>
        <v>HRB400E Φ16 9m</v>
      </c>
      <c r="D1237" s="2" t="str">
        <f>'[1]2025年已发货'!D:D</f>
        <v>吨</v>
      </c>
      <c r="E1237" s="2">
        <f>'[1]2025年已发货'!E:E</f>
        <v>12</v>
      </c>
      <c r="F1237" s="4">
        <f>'[1]2025年已发货'!F:F</f>
        <v>45731</v>
      </c>
      <c r="G1237" s="2" t="str">
        <f>'[1]2025年已发货'!G:G</f>
        <v>（五冶钢构宜宾高县月江镇建设项目）  四川省宜宾市高县月江镇刚记超市斜对面(还阳组团沪碳二期项目)</v>
      </c>
      <c r="H1237" s="2" t="str">
        <f>'[1]2025年已发货'!H:H</f>
        <v>张朝亮</v>
      </c>
      <c r="I1237" s="2">
        <f>'[1]2025年已发货'!I:I</f>
        <v>15228205853</v>
      </c>
      <c r="J1237" s="2" t="str">
        <f>_xlfn._xlws.FILTER(辅助信息!D:D,辅助信息!G:G=G1237)</f>
        <v>五冶钢构-宜宾市南溪区高县月江镇建设项目</v>
      </c>
    </row>
    <row r="1238" hidden="1" spans="1:10">
      <c r="A1238" s="2" t="str">
        <f>'[1]2025年已发货'!A:A</f>
        <v>润耀</v>
      </c>
      <c r="B1238" s="2" t="str">
        <f>'[1]2025年已发货'!B:B</f>
        <v>螺纹钢</v>
      </c>
      <c r="C1238" s="2" t="str">
        <f>'[1]2025年已发货'!C:C</f>
        <v>HRB400E Φ22 9m</v>
      </c>
      <c r="D1238" s="2" t="str">
        <f>'[1]2025年已发货'!D:D</f>
        <v>吨</v>
      </c>
      <c r="E1238" s="2">
        <f>'[1]2025年已发货'!E:E</f>
        <v>18</v>
      </c>
      <c r="F1238" s="4">
        <f>'[1]2025年已发货'!F:F</f>
        <v>45731</v>
      </c>
      <c r="G1238" s="2" t="str">
        <f>'[1]2025年已发货'!G:G</f>
        <v>（五冶钢构宜宾高县月江镇建设项目）  四川省宜宾市高县月江镇刚记超市斜对面(还阳组团沪碳二期项目)</v>
      </c>
      <c r="H1238" s="2" t="str">
        <f>'[1]2025年已发货'!H:H</f>
        <v>张朝亮</v>
      </c>
      <c r="I1238" s="2">
        <f>'[1]2025年已发货'!I:I</f>
        <v>15228205853</v>
      </c>
      <c r="J1238" s="2" t="str">
        <f>_xlfn._xlws.FILTER(辅助信息!D:D,辅助信息!G:G=G1238)</f>
        <v>五冶钢构-宜宾市南溪区高县月江镇建设项目</v>
      </c>
    </row>
    <row r="1239" hidden="1" spans="1:10">
      <c r="A1239" s="2" t="str">
        <f>'[1]2025年已发货'!A:A</f>
        <v>陕钢</v>
      </c>
      <c r="B1239" s="2" t="str">
        <f>'[1]2025年已发货'!B:B</f>
        <v>高线</v>
      </c>
      <c r="C1239" s="2" t="str">
        <f>'[1]2025年已发货'!C:C</f>
        <v>HPB300Φ12</v>
      </c>
      <c r="D1239" s="2" t="str">
        <f>'[1]2025年已发货'!D:D</f>
        <v>吨</v>
      </c>
      <c r="E1239" s="2">
        <f>'[1]2025年已发货'!E:E</f>
        <v>35</v>
      </c>
      <c r="F1239" s="4">
        <f>'[1]2025年已发货'!F:F</f>
        <v>45732</v>
      </c>
      <c r="G1239" s="2" t="str">
        <f>'[1]2025年已发货'!G:G</f>
        <v>（中铁广州局-成渝扩容2标）成渝扩容项目ZCB3-2标2＃拌和站【雁江区联盟桥东北50米(资资路) 】</v>
      </c>
      <c r="H1239" s="2" t="str">
        <f>'[1]2025年已发货'!H:H</f>
        <v>刘沛琦</v>
      </c>
      <c r="I1239" s="2">
        <f>'[1]2025年已发货'!I:I</f>
        <v>18011784798</v>
      </c>
      <c r="J1239" s="2" vm="1" t="e">
        <f>_xlfn._xlws.FILTER(辅助信息!D:D,辅助信息!G:G=G1239)</f>
        <v>#VALUE!</v>
      </c>
    </row>
    <row r="1240" hidden="1" spans="1:10">
      <c r="A1240" s="2" t="str">
        <f>'[1]2025年已发货'!A:A</f>
        <v>德胜</v>
      </c>
      <c r="B1240" s="2" t="str">
        <f>'[1]2025年已发货'!B:B</f>
        <v>螺纹钢</v>
      </c>
      <c r="C1240" s="2" t="str">
        <f>'[1]2025年已发货'!C:C</f>
        <v>HRB400E Φ20 12m</v>
      </c>
      <c r="D1240" s="2" t="str">
        <f>'[1]2025年已发货'!D:D</f>
        <v>吨</v>
      </c>
      <c r="E1240" s="2">
        <f>'[1]2025年已发货'!E:E</f>
        <v>35</v>
      </c>
      <c r="F1240" s="4">
        <f>'[1]2025年已发货'!F:F</f>
        <v>45732</v>
      </c>
      <c r="G1240" s="2" t="str">
        <f>'[1]2025年已发货'!G:G</f>
        <v>（中铁十局-资乐高速4标）四川省眉山市仁寿县彰加镇促进村中铁十局资乐高速1#梁场</v>
      </c>
      <c r="H1240" s="2" t="str">
        <f>'[1]2025年已发货'!H:H</f>
        <v>何佳欢</v>
      </c>
      <c r="I1240" s="2">
        <f>'[1]2025年已发货'!I:I</f>
        <v>19989552680</v>
      </c>
      <c r="J1240" s="2" vm="1" t="e">
        <f>_xlfn._xlws.FILTER(辅助信息!D:D,辅助信息!G:G=G1240)</f>
        <v>#VALUE!</v>
      </c>
    </row>
    <row r="1241" hidden="1" spans="1:10">
      <c r="A1241" s="2" t="str">
        <f>'[1]2025年已发货'!A:A</f>
        <v>德胜</v>
      </c>
      <c r="B1241" s="2" t="str">
        <f>'[1]2025年已发货'!B:B</f>
        <v>螺纹钢</v>
      </c>
      <c r="C1241" s="2" t="str">
        <f>'[1]2025年已发货'!C:C</f>
        <v>HRB400E Φ25 9m</v>
      </c>
      <c r="D1241" s="2" t="str">
        <f>'[1]2025年已发货'!D:D</f>
        <v>吨</v>
      </c>
      <c r="E1241" s="2">
        <f>'[1]2025年已发货'!E:E</f>
        <v>70</v>
      </c>
      <c r="F1241" s="4">
        <f>'[1]2025年已发货'!F:F</f>
        <v>45732</v>
      </c>
      <c r="G1241" s="2" t="str">
        <f>'[1]2025年已发货'!G:G</f>
        <v>（中铁广州局-成渝扩容2标）成渝扩容项目ZCB3-2标2＃拌和站【雁江区联盟桥东北50米(资资路) 】</v>
      </c>
      <c r="H1241" s="2" t="str">
        <f>'[1]2025年已发货'!H:H</f>
        <v>刘沛琦</v>
      </c>
      <c r="I1241" s="2">
        <f>'[1]2025年已发货'!I:I</f>
        <v>18011784798</v>
      </c>
      <c r="J1241" s="2" vm="1" t="e">
        <f>_xlfn._xlws.FILTER(辅助信息!D:D,辅助信息!G:G=G1241)</f>
        <v>#VALUE!</v>
      </c>
    </row>
    <row r="1242" hidden="1" spans="1:10">
      <c r="A1242" s="2" t="str">
        <f>'[1]2025年已发货'!A:A</f>
        <v>德胜</v>
      </c>
      <c r="B1242" s="2" t="str">
        <f>'[1]2025年已发货'!B:B</f>
        <v>螺纹钢</v>
      </c>
      <c r="C1242" s="2" t="str">
        <f>'[1]2025年已发货'!C:C</f>
        <v>HRB400E Φ28 12m</v>
      </c>
      <c r="D1242" s="2" t="str">
        <f>'[1]2025年已发货'!D:D</f>
        <v>吨</v>
      </c>
      <c r="E1242" s="2">
        <f>'[1]2025年已发货'!E:E</f>
        <v>70</v>
      </c>
      <c r="F1242" s="4">
        <f>'[1]2025年已发货'!F:F</f>
        <v>45732</v>
      </c>
      <c r="G1242" s="2" t="str">
        <f>'[1]2025年已发货'!G:G</f>
        <v>（中铁广州局-成渝扩容2标）成渝扩容项目ZCB3-2标2＃拌和站【雁江区联盟桥东北50米(资资路) 】</v>
      </c>
      <c r="H1242" s="2" t="str">
        <f>'[1]2025年已发货'!H:H</f>
        <v>刘沛琦</v>
      </c>
      <c r="I1242" s="2">
        <f>'[1]2025年已发货'!I:I</f>
        <v>18011784798</v>
      </c>
      <c r="J1242" s="2" vm="1" t="e">
        <f>_xlfn._xlws.FILTER(辅助信息!D:D,辅助信息!G:G=G1242)</f>
        <v>#VALUE!</v>
      </c>
    </row>
    <row r="1243" hidden="1" spans="1:10">
      <c r="A1243" s="2" t="str">
        <f>'[1]2025年已发货'!A:A</f>
        <v>德胜</v>
      </c>
      <c r="B1243" s="2" t="str">
        <f>'[1]2025年已发货'!B:B</f>
        <v>螺纹钢</v>
      </c>
      <c r="C1243" s="2" t="str">
        <f>'[1]2025年已发货'!C:C</f>
        <v>HRB400E Φ14 12m</v>
      </c>
      <c r="D1243" s="2" t="str">
        <f>'[1]2025年已发货'!D:D</f>
        <v>吨</v>
      </c>
      <c r="E1243" s="2">
        <f>'[1]2025年已发货'!E:E</f>
        <v>35</v>
      </c>
      <c r="F1243" s="4">
        <f>'[1]2025年已发货'!F:F</f>
        <v>45732</v>
      </c>
      <c r="G1243" s="2" t="str">
        <f>'[1]2025年已发货'!G:G</f>
        <v>（中铁广州局-资乐高速5标）四川省乐山市井研县希望大道116号</v>
      </c>
      <c r="H1243" s="2" t="str">
        <f>'[1]2025年已发货'!H:H</f>
        <v>廖俊杰</v>
      </c>
      <c r="I1243" s="2">
        <f>'[1]2025年已发货'!I:I</f>
        <v>15775100965</v>
      </c>
      <c r="J1243" s="2" vm="1" t="e">
        <f>_xlfn._xlws.FILTER(辅助信息!D:D,辅助信息!G:G=G1243)</f>
        <v>#VALUE!</v>
      </c>
    </row>
    <row r="1244" hidden="1" spans="1:10">
      <c r="A1244" s="2" t="str">
        <f>'[1]2025年已发货'!A:A</f>
        <v>德胜</v>
      </c>
      <c r="B1244" s="2" t="str">
        <f>'[1]2025年已发货'!B:B</f>
        <v>螺纹钢</v>
      </c>
      <c r="C1244" s="2" t="str">
        <f>'[1]2025年已发货'!C:C</f>
        <v>HRB400E Φ32 12m</v>
      </c>
      <c r="D1244" s="2" t="str">
        <f>'[1]2025年已发货'!D:D</f>
        <v>吨</v>
      </c>
      <c r="E1244" s="2">
        <f>'[1]2025年已发货'!E:E</f>
        <v>35</v>
      </c>
      <c r="F1244" s="4">
        <f>'[1]2025年已发货'!F:F</f>
        <v>45732</v>
      </c>
      <c r="G1244" s="2" t="str">
        <f>'[1]2025年已发货'!G:G</f>
        <v>（中铁广州局-资乐高速5标）四川省乐山市井研县希望大道116号</v>
      </c>
      <c r="H1244" s="2" t="str">
        <f>'[1]2025年已发货'!H:H</f>
        <v>廖俊杰</v>
      </c>
      <c r="I1244" s="2">
        <f>'[1]2025年已发货'!I:I</f>
        <v>15775100965</v>
      </c>
      <c r="J1244" s="2" vm="1" t="e">
        <f>_xlfn._xlws.FILTER(辅助信息!D:D,辅助信息!G:G=G1244)</f>
        <v>#VALUE!</v>
      </c>
    </row>
    <row r="1245" hidden="1" spans="1:10">
      <c r="A1245" s="2" t="str">
        <f>'[1]2025年已发货'!A:A</f>
        <v>达钢</v>
      </c>
      <c r="B1245" s="2" t="str">
        <f>'[1]2025年已发货'!B:B</f>
        <v>螺纹钢</v>
      </c>
      <c r="C1245" s="2" t="str">
        <f>'[1]2025年已发货'!C:C</f>
        <v>HRB500E Φ20</v>
      </c>
      <c r="D1245" s="2" t="str">
        <f>'[1]2025年已发货'!D:D</f>
        <v>吨</v>
      </c>
      <c r="E1245" s="2">
        <f>'[1]2025年已发货'!E:E</f>
        <v>18</v>
      </c>
      <c r="F1245" s="4">
        <f>'[1]2025年已发货'!F:F</f>
        <v>45732</v>
      </c>
      <c r="G1245" s="2" t="str">
        <f>'[1]2025年已发货'!G:G</f>
        <v>（商投建工达州中医药科技园-4工区-2号楼）达州市通川区达州中医药职业学院犀牛大道北段</v>
      </c>
      <c r="H1245" s="2" t="str">
        <f>'[1]2025年已发货'!H:H</f>
        <v>张扬</v>
      </c>
      <c r="I1245" s="2">
        <f>'[1]2025年已发货'!I:I</f>
        <v>18381904567</v>
      </c>
      <c r="J1245" s="2" t="str">
        <f>_xlfn._xlws.FILTER(辅助信息!D:D,辅助信息!G:G=G1245)</f>
        <v>商投建工达州中医药科技园</v>
      </c>
    </row>
    <row r="1246" hidden="1" spans="1:10">
      <c r="A1246" s="2" t="str">
        <f>'[1]2025年已发货'!A:A</f>
        <v>达钢</v>
      </c>
      <c r="B1246" s="2" t="str">
        <f>'[1]2025年已发货'!B:B</f>
        <v>螺纹钢</v>
      </c>
      <c r="C1246" s="2" t="str">
        <f>'[1]2025年已发货'!C:C</f>
        <v>HRB500E Φ25</v>
      </c>
      <c r="D1246" s="2" t="str">
        <f>'[1]2025年已发货'!D:D</f>
        <v>吨</v>
      </c>
      <c r="E1246" s="2">
        <f>'[1]2025年已发货'!E:E</f>
        <v>12</v>
      </c>
      <c r="F1246" s="4">
        <f>'[1]2025年已发货'!F:F</f>
        <v>45732</v>
      </c>
      <c r="G1246" s="2" t="str">
        <f>'[1]2025年已发货'!G:G</f>
        <v>（商投建工达州中医药科技园-4工区-2号楼）达州市通川区达州中医药职业学院犀牛大道北段</v>
      </c>
      <c r="H1246" s="2" t="str">
        <f>'[1]2025年已发货'!H:H</f>
        <v>张扬</v>
      </c>
      <c r="I1246" s="2">
        <f>'[1]2025年已发货'!I:I</f>
        <v>18381904567</v>
      </c>
      <c r="J1246" s="2" t="str">
        <f>_xlfn._xlws.FILTER(辅助信息!D:D,辅助信息!G:G=G1246)</f>
        <v>商投建工达州中医药科技园</v>
      </c>
    </row>
    <row r="1247" hidden="1" spans="1:10">
      <c r="A1247" s="2" t="str">
        <f>'[1]2025年已发货'!A:A</f>
        <v>达钢</v>
      </c>
      <c r="B1247" s="2" t="str">
        <f>'[1]2025年已发货'!B:B</f>
        <v>盘螺</v>
      </c>
      <c r="C1247" s="2" t="str">
        <f>'[1]2025年已发货'!C:C</f>
        <v>HRB400E Φ8</v>
      </c>
      <c r="D1247" s="2" t="str">
        <f>'[1]2025年已发货'!D:D</f>
        <v>吨</v>
      </c>
      <c r="E1247" s="2">
        <f>'[1]2025年已发货'!E:E</f>
        <v>60</v>
      </c>
      <c r="F1247" s="4">
        <f>'[1]2025年已发货'!F:F</f>
        <v>45732</v>
      </c>
      <c r="G1247" s="2" t="str">
        <f>'[1]2025年已发货'!G:G</f>
        <v>（商投建工达州中医药科技园-4工区-2号楼）达州市通川区达州中医药职业学院犀牛大道北段</v>
      </c>
      <c r="H1247" s="2" t="str">
        <f>'[1]2025年已发货'!H:H</f>
        <v>张扬</v>
      </c>
      <c r="I1247" s="2">
        <f>'[1]2025年已发货'!I:I</f>
        <v>18381904567</v>
      </c>
      <c r="J1247" s="2" t="str">
        <f>_xlfn._xlws.FILTER(辅助信息!D:D,辅助信息!G:G=G1247)</f>
        <v>商投建工达州中医药科技园</v>
      </c>
    </row>
    <row r="1248" hidden="1" spans="1:10">
      <c r="A1248" s="2" t="str">
        <f>'[1]2025年已发货'!A:A</f>
        <v>润耀</v>
      </c>
      <c r="B1248" s="2" t="str">
        <f>'[1]2025年已发货'!B:B</f>
        <v>盘圆</v>
      </c>
      <c r="C1248" s="2" t="str">
        <f>'[1]2025年已发货'!C:C</f>
        <v>HPB300Ф8</v>
      </c>
      <c r="D1248" s="2" t="str">
        <f>'[1]2025年已发货'!D:D</f>
        <v>吨</v>
      </c>
      <c r="E1248" s="2">
        <f>'[1]2025年已发货'!E:E</f>
        <v>23</v>
      </c>
      <c r="F1248" s="4">
        <f>'[1]2025年已发货'!F:F</f>
        <v>45732</v>
      </c>
      <c r="G1248" s="2" t="str">
        <f>'[1]2025年已发货'!G:G</f>
        <v>（成铁西物-重庆渝北金山项目）重庆市渝北区康庄美地C区（司机拍摄签收小票时需设置时间及地点水印）</v>
      </c>
      <c r="H1248" s="2" t="str">
        <f>'[1]2025年已发货'!H:H</f>
        <v>黄永福</v>
      </c>
      <c r="I1248" s="2" t="str">
        <f>'[1]2025年已发货'!I:I</f>
        <v>15982823571</v>
      </c>
      <c r="J1248" s="2" vm="1" t="e">
        <f>_xlfn._xlws.FILTER(辅助信息!D:D,辅助信息!G:G=G1248)</f>
        <v>#VALUE!</v>
      </c>
    </row>
    <row r="1249" hidden="1" spans="1:10">
      <c r="A1249" s="2" t="str">
        <f>'[1]2025年已发货'!A:A</f>
        <v>润耀</v>
      </c>
      <c r="B1249" s="2" t="str">
        <f>'[1]2025年已发货'!B:B</f>
        <v>螺纹钢</v>
      </c>
      <c r="C1249" s="2" t="str">
        <f>'[1]2025年已发货'!C:C</f>
        <v>HRB400EФ12*9m</v>
      </c>
      <c r="D1249" s="2" t="str">
        <f>'[1]2025年已发货'!D:D</f>
        <v>吨</v>
      </c>
      <c r="E1249" s="2">
        <f>'[1]2025年已发货'!E:E</f>
        <v>15</v>
      </c>
      <c r="F1249" s="4">
        <f>'[1]2025年已发货'!F:F</f>
        <v>45732</v>
      </c>
      <c r="G1249" s="2" t="str">
        <f>'[1]2025年已发货'!G:G</f>
        <v>（成铁西物-重庆渝北金山项目）重庆市渝北区康庄美地C区（司机拍摄签收小票时需设置时间及地点水印）</v>
      </c>
      <c r="H1249" s="2" t="str">
        <f>'[1]2025年已发货'!H:H</f>
        <v>黄永福</v>
      </c>
      <c r="I1249" s="2" t="str">
        <f>'[1]2025年已发货'!I:I</f>
        <v>15982823571</v>
      </c>
      <c r="J1249" s="2" vm="1" t="e">
        <f>_xlfn._xlws.FILTER(辅助信息!D:D,辅助信息!G:G=G1249)</f>
        <v>#VALUE!</v>
      </c>
    </row>
    <row r="1250" hidden="1" spans="1:10">
      <c r="A1250" s="2" t="str">
        <f>'[1]2025年已发货'!A:A</f>
        <v>润耀</v>
      </c>
      <c r="B1250" s="2" t="str">
        <f>'[1]2025年已发货'!B:B</f>
        <v>螺纹钢</v>
      </c>
      <c r="C1250" s="2" t="str">
        <f>'[1]2025年已发货'!C:C</f>
        <v>HRB400EФ14*9m</v>
      </c>
      <c r="D1250" s="2" t="str">
        <f>'[1]2025年已发货'!D:D</f>
        <v>吨</v>
      </c>
      <c r="E1250" s="2">
        <f>'[1]2025年已发货'!E:E</f>
        <v>70</v>
      </c>
      <c r="F1250" s="4">
        <f>'[1]2025年已发货'!F:F</f>
        <v>45732</v>
      </c>
      <c r="G1250" s="2" t="str">
        <f>'[1]2025年已发货'!G:G</f>
        <v>（成铁西物-重庆渝北金山项目）重庆市渝北区康庄美地C区（司机拍摄签收小票时需设置时间及地点水印）</v>
      </c>
      <c r="H1250" s="2" t="str">
        <f>'[1]2025年已发货'!H:H</f>
        <v>黄永福</v>
      </c>
      <c r="I1250" s="2" t="str">
        <f>'[1]2025年已发货'!I:I</f>
        <v>15982823571</v>
      </c>
      <c r="J1250" s="2" vm="1" t="e">
        <f>_xlfn._xlws.FILTER(辅助信息!D:D,辅助信息!G:G=G1250)</f>
        <v>#VALUE!</v>
      </c>
    </row>
    <row r="1251" hidden="1" spans="1:10">
      <c r="A1251" s="2" t="str">
        <f>'[1]2025年已发货'!A:A</f>
        <v>润耀</v>
      </c>
      <c r="B1251" s="2" t="str">
        <f>'[1]2025年已发货'!B:B</f>
        <v>螺纹钢</v>
      </c>
      <c r="C1251" s="2" t="str">
        <f>'[1]2025年已发货'!C:C</f>
        <v>HRB400EФ16*9m</v>
      </c>
      <c r="D1251" s="2" t="str">
        <f>'[1]2025年已发货'!D:D</f>
        <v>吨</v>
      </c>
      <c r="E1251" s="2">
        <f>'[1]2025年已发货'!E:E</f>
        <v>50</v>
      </c>
      <c r="F1251" s="4">
        <f>'[1]2025年已发货'!F:F</f>
        <v>45732</v>
      </c>
      <c r="G1251" s="2" t="str">
        <f>'[1]2025年已发货'!G:G</f>
        <v>（成铁西物-重庆渝北金山项目）重庆市渝北区康庄美地C区（司机拍摄签收小票时需设置时间及地点水印）</v>
      </c>
      <c r="H1251" s="2" t="str">
        <f>'[1]2025年已发货'!H:H</f>
        <v>黄永福</v>
      </c>
      <c r="I1251" s="2" t="str">
        <f>'[1]2025年已发货'!I:I</f>
        <v>15982823571</v>
      </c>
      <c r="J1251" s="2" vm="1" t="e">
        <f>_xlfn._xlws.FILTER(辅助信息!D:D,辅助信息!G:G=G1251)</f>
        <v>#VALUE!</v>
      </c>
    </row>
    <row r="1252" hidden="1" spans="1:10">
      <c r="A1252" s="2" t="str">
        <f>'[1]2025年已发货'!A:A</f>
        <v>润耀</v>
      </c>
      <c r="B1252" s="2" t="str">
        <f>'[1]2025年已发货'!B:B</f>
        <v>螺纹钢</v>
      </c>
      <c r="C1252" s="2" t="str">
        <f>'[1]2025年已发货'!C:C</f>
        <v>HRB400EФ18*9m</v>
      </c>
      <c r="D1252" s="2" t="str">
        <f>'[1]2025年已发货'!D:D</f>
        <v>吨</v>
      </c>
      <c r="E1252" s="2">
        <f>'[1]2025年已发货'!E:E</f>
        <v>70</v>
      </c>
      <c r="F1252" s="4">
        <f>'[1]2025年已发货'!F:F</f>
        <v>45732</v>
      </c>
      <c r="G1252" s="2" t="str">
        <f>'[1]2025年已发货'!G:G</f>
        <v>（成铁西物-重庆渝北金山项目）重庆市渝北区康庄美地C区（司机拍摄签收小票时需设置时间及地点水印）</v>
      </c>
      <c r="H1252" s="2" t="str">
        <f>'[1]2025年已发货'!H:H</f>
        <v>黄永福</v>
      </c>
      <c r="I1252" s="2" t="str">
        <f>'[1]2025年已发货'!I:I</f>
        <v>15982823571</v>
      </c>
      <c r="J1252" s="2" vm="1" t="e">
        <f>_xlfn._xlws.FILTER(辅助信息!D:D,辅助信息!G:G=G1252)</f>
        <v>#VALUE!</v>
      </c>
    </row>
    <row r="1253" hidden="1" spans="1:10">
      <c r="A1253" s="2" t="str">
        <f>'[1]2025年已发货'!A:A</f>
        <v>润耀</v>
      </c>
      <c r="B1253" s="2" t="str">
        <f>'[1]2025年已发货'!B:B</f>
        <v>螺纹钢</v>
      </c>
      <c r="C1253" s="2" t="str">
        <f>'[1]2025年已发货'!C:C</f>
        <v>HRB400EФ20*9m</v>
      </c>
      <c r="D1253" s="2" t="str">
        <f>'[1]2025年已发货'!D:D</f>
        <v>吨</v>
      </c>
      <c r="E1253" s="2">
        <f>'[1]2025年已发货'!E:E</f>
        <v>15</v>
      </c>
      <c r="F1253" s="4">
        <f>'[1]2025年已发货'!F:F</f>
        <v>45732</v>
      </c>
      <c r="G1253" s="2" t="str">
        <f>'[1]2025年已发货'!G:G</f>
        <v>（成铁西物-重庆渝北金山项目）重庆市渝北区康庄美地C区（司机拍摄签收小票时需设置时间及地点水印）</v>
      </c>
      <c r="H1253" s="2" t="str">
        <f>'[1]2025年已发货'!H:H</f>
        <v>黄永福</v>
      </c>
      <c r="I1253" s="2" t="str">
        <f>'[1]2025年已发货'!I:I</f>
        <v>15982823571</v>
      </c>
      <c r="J1253" s="2" vm="1" t="e">
        <f>_xlfn._xlws.FILTER(辅助信息!D:D,辅助信息!G:G=G1253)</f>
        <v>#VALUE!</v>
      </c>
    </row>
    <row r="1254" hidden="1" spans="1:10">
      <c r="A1254" s="2" t="str">
        <f>'[1]2025年已发货'!A:A</f>
        <v>德胜</v>
      </c>
      <c r="B1254" s="2" t="str">
        <f>'[1]2025年已发货'!B:B</f>
        <v>螺纹钢</v>
      </c>
      <c r="C1254" s="2" t="str">
        <f>'[1]2025年已发货'!C:C</f>
        <v>HRB400E Φ16 9m</v>
      </c>
      <c r="D1254" s="2" t="str">
        <f>'[1]2025年已发货'!D:D</f>
        <v>吨</v>
      </c>
      <c r="E1254" s="2">
        <f>'[1]2025年已发货'!E:E</f>
        <v>23</v>
      </c>
      <c r="F1254" s="4">
        <f>'[1]2025年已发货'!F:F</f>
        <v>45733</v>
      </c>
      <c r="G1254" s="2" t="str">
        <f>'[1]2025年已发货'!G:G</f>
        <v>（五局乐山机场项目）乐山市五通桥区冠英镇</v>
      </c>
      <c r="H1254" s="2" t="str">
        <f>'[1]2025年已发货'!H:H</f>
        <v>王思思</v>
      </c>
      <c r="I1254" s="2">
        <f>'[1]2025年已发货'!I:I</f>
        <v>18973190156</v>
      </c>
      <c r="J1254" s="2" vm="1" t="e">
        <f>_xlfn._xlws.FILTER(辅助信息!D:D,辅助信息!G:G=G1254)</f>
        <v>#VALUE!</v>
      </c>
    </row>
    <row r="1255" hidden="1" spans="1:10">
      <c r="A1255" s="2" t="str">
        <f>'[1]2025年已发货'!A:A</f>
        <v>德胜</v>
      </c>
      <c r="B1255" s="2" t="str">
        <f>'[1]2025年已发货'!B:B</f>
        <v>螺纹钢</v>
      </c>
      <c r="C1255" s="2" t="str">
        <f>'[1]2025年已发货'!C:C</f>
        <v>HRB400E Φ12 9m</v>
      </c>
      <c r="D1255" s="2" t="str">
        <f>'[1]2025年已发货'!D:D</f>
        <v>吨</v>
      </c>
      <c r="E1255" s="2">
        <f>'[1]2025年已发货'!E:E</f>
        <v>8</v>
      </c>
      <c r="F1255" s="4">
        <f>'[1]2025年已发货'!F:F</f>
        <v>45733</v>
      </c>
      <c r="G1255" s="2" t="str">
        <f>'[1]2025年已发货'!G:G</f>
        <v>（五局乐山机场项目）乐山市五通桥区冠英镇</v>
      </c>
      <c r="H1255" s="2" t="str">
        <f>'[1]2025年已发货'!H:H</f>
        <v>王思思</v>
      </c>
      <c r="I1255" s="2">
        <f>'[1]2025年已发货'!I:I</f>
        <v>18973190156</v>
      </c>
      <c r="J1255" s="2" vm="1" t="e">
        <f>_xlfn._xlws.FILTER(辅助信息!D:D,辅助信息!G:G=G1255)</f>
        <v>#VALUE!</v>
      </c>
    </row>
    <row r="1256" hidden="1" spans="1:10">
      <c r="A1256" s="2" t="str">
        <f>'[1]2025年已发货'!A:A</f>
        <v>德胜</v>
      </c>
      <c r="B1256" s="2" t="str">
        <f>'[1]2025年已发货'!B:B</f>
        <v>螺纹钢</v>
      </c>
      <c r="C1256" s="2" t="str">
        <f>'[1]2025年已发货'!C:C</f>
        <v>HRB400E Φ14 9m</v>
      </c>
      <c r="D1256" s="2" t="str">
        <f>'[1]2025年已发货'!D:D</f>
        <v>吨</v>
      </c>
      <c r="E1256" s="2">
        <f>'[1]2025年已发货'!E:E</f>
        <v>6</v>
      </c>
      <c r="F1256" s="4">
        <f>'[1]2025年已发货'!F:F</f>
        <v>45733</v>
      </c>
      <c r="G1256" s="2" t="str">
        <f>'[1]2025年已发货'!G:G</f>
        <v>（五局乐山机场项目）乐山市五通桥区冠英镇</v>
      </c>
      <c r="H1256" s="2" t="str">
        <f>'[1]2025年已发货'!H:H</f>
        <v>王思思</v>
      </c>
      <c r="I1256" s="2">
        <f>'[1]2025年已发货'!I:I</f>
        <v>18973190156</v>
      </c>
      <c r="J1256" s="2" vm="1" t="e">
        <f>_xlfn._xlws.FILTER(辅助信息!D:D,辅助信息!G:G=G1256)</f>
        <v>#VALUE!</v>
      </c>
    </row>
    <row r="1257" hidden="1" spans="1:10">
      <c r="A1257" s="2" t="str">
        <f>'[1]2025年已发货'!A:A</f>
        <v>德胜</v>
      </c>
      <c r="B1257" s="2" t="str">
        <f>'[1]2025年已发货'!B:B</f>
        <v>螺纹钢</v>
      </c>
      <c r="C1257" s="2" t="str">
        <f>'[1]2025年已发货'!C:C</f>
        <v>HRB400E Φ12 9m</v>
      </c>
      <c r="D1257" s="2" t="str">
        <f>'[1]2025年已发货'!D:D</f>
        <v>吨</v>
      </c>
      <c r="E1257" s="2">
        <f>'[1]2025年已发货'!E:E</f>
        <v>6.6</v>
      </c>
      <c r="F1257" s="4">
        <f>'[1]2025年已发货'!F:F</f>
        <v>45733</v>
      </c>
      <c r="G1257" s="2" t="str">
        <f>'[1]2025年已发货'!G:G</f>
        <v>（五局乐山机场项目）乐山市五通桥区冠英镇</v>
      </c>
      <c r="H1257" s="2" t="str">
        <f>'[1]2025年已发货'!H:H</f>
        <v>王思思</v>
      </c>
      <c r="I1257" s="2">
        <f>'[1]2025年已发货'!I:I</f>
        <v>18973190156</v>
      </c>
      <c r="J1257" s="2" vm="1" t="e">
        <f>_xlfn._xlws.FILTER(辅助信息!D:D,辅助信息!G:G=G1257)</f>
        <v>#VALUE!</v>
      </c>
    </row>
    <row r="1258" hidden="1" spans="1:10">
      <c r="A1258" s="2" t="str">
        <f>'[1]2025年已发货'!A:A</f>
        <v>德胜</v>
      </c>
      <c r="B1258" s="2" t="str">
        <f>'[1]2025年已发货'!B:B</f>
        <v>螺纹钢</v>
      </c>
      <c r="C1258" s="2" t="str">
        <f>'[1]2025年已发货'!C:C</f>
        <v>HRB400E Φ14 9m</v>
      </c>
      <c r="D1258" s="2" t="str">
        <f>'[1]2025年已发货'!D:D</f>
        <v>吨</v>
      </c>
      <c r="E1258" s="2">
        <f>'[1]2025年已发货'!E:E</f>
        <v>21.6</v>
      </c>
      <c r="F1258" s="4">
        <f>'[1]2025年已发货'!F:F</f>
        <v>45733</v>
      </c>
      <c r="G1258" s="2" t="str">
        <f>'[1]2025年已发货'!G:G</f>
        <v>（五局乐山机场项目）乐山市五通桥区冠英镇</v>
      </c>
      <c r="H1258" s="2" t="str">
        <f>'[1]2025年已发货'!H:H</f>
        <v>王思思</v>
      </c>
      <c r="I1258" s="2">
        <f>'[1]2025年已发货'!I:I</f>
        <v>18973190156</v>
      </c>
      <c r="J1258" s="2" vm="1" t="e">
        <f>_xlfn._xlws.FILTER(辅助信息!D:D,辅助信息!G:G=G1258)</f>
        <v>#VALUE!</v>
      </c>
    </row>
    <row r="1259" hidden="1" spans="1:10">
      <c r="A1259" s="2" t="str">
        <f>'[1]2025年已发货'!A:A</f>
        <v>德胜</v>
      </c>
      <c r="B1259" s="2" t="str">
        <f>'[1]2025年已发货'!B:B</f>
        <v>螺纹钢</v>
      </c>
      <c r="C1259" s="2" t="str">
        <f>'[1]2025年已发货'!C:C</f>
        <v>HRB400E Φ16 9m</v>
      </c>
      <c r="D1259" s="2" t="str">
        <f>'[1]2025年已发货'!D:D</f>
        <v>吨</v>
      </c>
      <c r="E1259" s="2">
        <f>'[1]2025年已发货'!E:E</f>
        <v>21.6</v>
      </c>
      <c r="F1259" s="4">
        <f>'[1]2025年已发货'!F:F</f>
        <v>45733</v>
      </c>
      <c r="G1259" s="2" t="str">
        <f>'[1]2025年已发货'!G:G</f>
        <v>（五局乐山机场项目）乐山市五通桥区冠英镇</v>
      </c>
      <c r="H1259" s="2" t="str">
        <f>'[1]2025年已发货'!H:H</f>
        <v>王思思</v>
      </c>
      <c r="I1259" s="2">
        <f>'[1]2025年已发货'!I:I</f>
        <v>18973190156</v>
      </c>
      <c r="J1259" s="2" vm="1" t="e">
        <f>_xlfn._xlws.FILTER(辅助信息!D:D,辅助信息!G:G=G1259)</f>
        <v>#VALUE!</v>
      </c>
    </row>
    <row r="1260" hidden="1" spans="1:10">
      <c r="A1260" s="2" t="str">
        <f>'[1]2025年已发货'!A:A</f>
        <v>德胜</v>
      </c>
      <c r="B1260" s="2" t="str">
        <f>'[1]2025年已发货'!B:B</f>
        <v>螺纹钢</v>
      </c>
      <c r="C1260" s="2" t="str">
        <f>'[1]2025年已发货'!C:C</f>
        <v>HRB400E Φ18 9m</v>
      </c>
      <c r="D1260" s="2" t="str">
        <f>'[1]2025年已发货'!D:D</f>
        <v>吨</v>
      </c>
      <c r="E1260" s="2">
        <f>'[1]2025年已发货'!E:E</f>
        <v>21.6</v>
      </c>
      <c r="F1260" s="4">
        <f>'[1]2025年已发货'!F:F</f>
        <v>45733</v>
      </c>
      <c r="G1260" s="2" t="str">
        <f>'[1]2025年已发货'!G:G</f>
        <v>（五局乐山机场项目）乐山市五通桥区冠英镇</v>
      </c>
      <c r="H1260" s="2" t="str">
        <f>'[1]2025年已发货'!H:H</f>
        <v>王思思</v>
      </c>
      <c r="I1260" s="2">
        <f>'[1]2025年已发货'!I:I</f>
        <v>18973190156</v>
      </c>
      <c r="J1260" s="2" vm="1" t="e">
        <f>_xlfn._xlws.FILTER(辅助信息!D:D,辅助信息!G:G=G1260)</f>
        <v>#VALUE!</v>
      </c>
    </row>
    <row r="1261" hidden="1" spans="1:10">
      <c r="A1261" s="2" t="str">
        <f>'[1]2025年已发货'!A:A</f>
        <v>德胜</v>
      </c>
      <c r="B1261" s="2" t="str">
        <f>'[1]2025年已发货'!B:B</f>
        <v>螺纹钢</v>
      </c>
      <c r="C1261" s="2" t="str">
        <f>'[1]2025年已发货'!C:C</f>
        <v>HRB400E Φ20 9m</v>
      </c>
      <c r="D1261" s="2" t="str">
        <f>'[1]2025年已发货'!D:D</f>
        <v>吨</v>
      </c>
      <c r="E1261" s="2">
        <f>'[1]2025年已发货'!E:E</f>
        <v>21.6</v>
      </c>
      <c r="F1261" s="4">
        <f>'[1]2025年已发货'!F:F</f>
        <v>45733</v>
      </c>
      <c r="G1261" s="2" t="str">
        <f>'[1]2025年已发货'!G:G</f>
        <v>（五局乐山机场项目）乐山市五通桥区冠英镇</v>
      </c>
      <c r="H1261" s="2" t="str">
        <f>'[1]2025年已发货'!H:H</f>
        <v>王思思</v>
      </c>
      <c r="I1261" s="2">
        <f>'[1]2025年已发货'!I:I</f>
        <v>18973190156</v>
      </c>
      <c r="J1261" s="2" vm="1" t="e">
        <f>_xlfn._xlws.FILTER(辅助信息!D:D,辅助信息!G:G=G1261)</f>
        <v>#VALUE!</v>
      </c>
    </row>
    <row r="1262" hidden="1" spans="1:10">
      <c r="A1262" s="2" t="str">
        <f>'[1]2025年已发货'!A:A</f>
        <v>德胜</v>
      </c>
      <c r="B1262" s="2" t="str">
        <f>'[1]2025年已发货'!B:B</f>
        <v>螺纹钢</v>
      </c>
      <c r="C1262" s="2" t="str">
        <f>'[1]2025年已发货'!C:C</f>
        <v>HRB400E Φ22 9m</v>
      </c>
      <c r="D1262" s="2" t="str">
        <f>'[1]2025年已发货'!D:D</f>
        <v>吨</v>
      </c>
      <c r="E1262" s="2">
        <f>'[1]2025年已发货'!E:E</f>
        <v>21.6</v>
      </c>
      <c r="F1262" s="4">
        <f>'[1]2025年已发货'!F:F</f>
        <v>45733</v>
      </c>
      <c r="G1262" s="2" t="str">
        <f>'[1]2025年已发货'!G:G</f>
        <v>（五局乐山机场项目）乐山市五通桥区冠英镇</v>
      </c>
      <c r="H1262" s="2" t="str">
        <f>'[1]2025年已发货'!H:H</f>
        <v>王思思</v>
      </c>
      <c r="I1262" s="2">
        <f>'[1]2025年已发货'!I:I</f>
        <v>18973190156</v>
      </c>
      <c r="J1262" s="2" vm="1" t="e">
        <f>_xlfn._xlws.FILTER(辅助信息!D:D,辅助信息!G:G=G1262)</f>
        <v>#VALUE!</v>
      </c>
    </row>
    <row r="1263" hidden="1" spans="1:10">
      <c r="A1263" s="2" t="str">
        <f>'[1]2025年已发货'!A:A</f>
        <v>德胜</v>
      </c>
      <c r="B1263" s="2" t="str">
        <f>'[1]2025年已发货'!B:B</f>
        <v>螺纹钢</v>
      </c>
      <c r="C1263" s="2" t="str">
        <f>'[1]2025年已发货'!C:C</f>
        <v>HRB400E Φ25 9m</v>
      </c>
      <c r="D1263" s="2" t="str">
        <f>'[1]2025年已发货'!D:D</f>
        <v>吨</v>
      </c>
      <c r="E1263" s="2">
        <f>'[1]2025年已发货'!E:E</f>
        <v>21.6</v>
      </c>
      <c r="F1263" s="4">
        <f>'[1]2025年已发货'!F:F</f>
        <v>45733</v>
      </c>
      <c r="G1263" s="2" t="str">
        <f>'[1]2025年已发货'!G:G</f>
        <v>（五局乐山机场项目）乐山市五通桥区冠英镇</v>
      </c>
      <c r="H1263" s="2" t="str">
        <f>'[1]2025年已发货'!H:H</f>
        <v>王思思</v>
      </c>
      <c r="I1263" s="2">
        <f>'[1]2025年已发货'!I:I</f>
        <v>18973190156</v>
      </c>
      <c r="J1263" s="2" vm="1" t="e">
        <f>_xlfn._xlws.FILTER(辅助信息!D:D,辅助信息!G:G=G1263)</f>
        <v>#VALUE!</v>
      </c>
    </row>
    <row r="1264" hidden="1" spans="1:10">
      <c r="A1264" s="2" t="str">
        <f>'[1]2025年已发货'!A:A</f>
        <v>德胜</v>
      </c>
      <c r="B1264" s="2" t="str">
        <f>'[1]2025年已发货'!B:B</f>
        <v>螺纹钢</v>
      </c>
      <c r="C1264" s="2" t="str">
        <f>'[1]2025年已发货'!C:C</f>
        <v>HRB400E Φ25 9m</v>
      </c>
      <c r="D1264" s="2" t="str">
        <f>'[1]2025年已发货'!D:D</f>
        <v>吨</v>
      </c>
      <c r="E1264" s="2">
        <f>'[1]2025年已发货'!E:E</f>
        <v>35</v>
      </c>
      <c r="F1264" s="4">
        <f>'[1]2025年已发货'!F:F</f>
        <v>45733</v>
      </c>
      <c r="G1264" s="2" t="str">
        <f>'[1]2025年已发货'!G:G</f>
        <v>（中铁三局成渝扩容ZCB3-1项目部）内江市胜利收费站红绿灯500米</v>
      </c>
      <c r="H1264" s="2" t="str">
        <f>'[1]2025年已发货'!H:H</f>
        <v>王岩</v>
      </c>
      <c r="I1264" s="2">
        <f>'[1]2025年已发货'!I:I</f>
        <v>17634813323</v>
      </c>
      <c r="J1264" s="2" vm="1" t="e">
        <f>_xlfn._xlws.FILTER(辅助信息!D:D,辅助信息!G:G=G1264)</f>
        <v>#VALUE!</v>
      </c>
    </row>
    <row r="1265" hidden="1" spans="1:10">
      <c r="A1265" s="2" t="str">
        <f>'[1]2025年已发货'!A:A</f>
        <v>德胜</v>
      </c>
      <c r="B1265" s="2" t="str">
        <f>'[1]2025年已发货'!B:B</f>
        <v>螺纹钢</v>
      </c>
      <c r="C1265" s="2" t="str">
        <f>'[1]2025年已发货'!C:C</f>
        <v>HRB400E Φ32 12m</v>
      </c>
      <c r="D1265" s="2" t="str">
        <f>'[1]2025年已发货'!D:D</f>
        <v>吨</v>
      </c>
      <c r="E1265" s="2">
        <f>'[1]2025年已发货'!E:E</f>
        <v>35</v>
      </c>
      <c r="F1265" s="4">
        <f>'[1]2025年已发货'!F:F</f>
        <v>45733</v>
      </c>
      <c r="G1265" s="2" t="str">
        <f>'[1]2025年已发货'!G:G</f>
        <v>（中铁三局成渝扩容ZCB3-1项目部）内江市胜利收费站红绿灯500米</v>
      </c>
      <c r="H1265" s="2" t="str">
        <f>'[1]2025年已发货'!H:H</f>
        <v>王岩</v>
      </c>
      <c r="I1265" s="2">
        <f>'[1]2025年已发货'!I:I</f>
        <v>17634813323</v>
      </c>
      <c r="J1265" s="2" vm="1" t="e">
        <f>_xlfn._xlws.FILTER(辅助信息!D:D,辅助信息!G:G=G1265)</f>
        <v>#VALUE!</v>
      </c>
    </row>
    <row r="1266" hidden="1" spans="1:10">
      <c r="A1266" s="2" t="str">
        <f>'[1]2025年已发货'!A:A</f>
        <v>德胜</v>
      </c>
      <c r="B1266" s="2" t="str">
        <f>'[1]2025年已发货'!B:B</f>
        <v>螺纹钢</v>
      </c>
      <c r="C1266" s="2" t="str">
        <f>'[1]2025年已发货'!C:C</f>
        <v>HRB400E Φ12 9m</v>
      </c>
      <c r="D1266" s="2" t="str">
        <f>'[1]2025年已发货'!D:D</f>
        <v>吨</v>
      </c>
      <c r="E1266" s="2">
        <f>'[1]2025年已发货'!E:E</f>
        <v>35</v>
      </c>
      <c r="F1266" s="4">
        <f>'[1]2025年已发货'!F:F</f>
        <v>45733</v>
      </c>
      <c r="G1266" s="2" t="str">
        <f>'[1]2025年已发货'!G:G</f>
        <v>（中铁三局-铜资高速1标）四川省资阳市安岳县石羊镇猫坝村2#钢筋场</v>
      </c>
      <c r="H1266" s="2" t="str">
        <f>'[1]2025年已发货'!H:H</f>
        <v>王雪</v>
      </c>
      <c r="I1266" s="2">
        <f>'[1]2025年已发货'!I:I</f>
        <v>18729676589</v>
      </c>
      <c r="J1266" s="2" vm="1" t="e">
        <f>_xlfn._xlws.FILTER(辅助信息!D:D,辅助信息!G:G=G1266)</f>
        <v>#VALUE!</v>
      </c>
    </row>
    <row r="1267" hidden="1" spans="1:10">
      <c r="A1267" s="2" t="str">
        <f>'[1]2025年已发货'!A:A</f>
        <v>陕钢</v>
      </c>
      <c r="B1267" s="2" t="str">
        <f>'[1]2025年已发货'!B:B</f>
        <v>高线</v>
      </c>
      <c r="C1267" s="2" t="str">
        <f>'[1]2025年已发货'!C:C</f>
        <v>HPB300Φ6</v>
      </c>
      <c r="D1267" s="2" t="str">
        <f>'[1]2025年已发货'!D:D</f>
        <v>吨</v>
      </c>
      <c r="E1267" s="2">
        <f>'[1]2025年已发货'!E:E</f>
        <v>5</v>
      </c>
      <c r="F1267" s="4">
        <f>'[1]2025年已发货'!F:F</f>
        <v>45733</v>
      </c>
      <c r="G1267" s="2" t="str">
        <f>'[1]2025年已发货'!G:G</f>
        <v>（五局乐山机场项目）乐山市五通桥区冠英镇</v>
      </c>
      <c r="H1267" s="2" t="str">
        <f>'[1]2025年已发货'!H:H</f>
        <v>王思思</v>
      </c>
      <c r="I1267" s="2">
        <f>'[1]2025年已发货'!I:I</f>
        <v>18973190156</v>
      </c>
      <c r="J1267" s="2" vm="1" t="e">
        <f>_xlfn._xlws.FILTER(辅助信息!D:D,辅助信息!G:G=G1267)</f>
        <v>#VALUE!</v>
      </c>
    </row>
    <row r="1268" hidden="1" spans="1:10">
      <c r="A1268" s="2" t="str">
        <f>'[1]2025年已发货'!A:A</f>
        <v>陕钢</v>
      </c>
      <c r="B1268" s="2" t="str">
        <f>'[1]2025年已发货'!B:B</f>
        <v>盘螺</v>
      </c>
      <c r="C1268" s="2" t="str">
        <f>'[1]2025年已发货'!C:C</f>
        <v>HRB400E Φ6</v>
      </c>
      <c r="D1268" s="2" t="str">
        <f>'[1]2025年已发货'!D:D</f>
        <v>吨</v>
      </c>
      <c r="E1268" s="2">
        <f>'[1]2025年已发货'!E:E</f>
        <v>10</v>
      </c>
      <c r="F1268" s="4">
        <f>'[1]2025年已发货'!F:F</f>
        <v>45733</v>
      </c>
      <c r="G1268" s="2" t="str">
        <f>'[1]2025年已发货'!G:G</f>
        <v>（五局乐山机场项目）乐山市五通桥区冠英镇</v>
      </c>
      <c r="H1268" s="2" t="str">
        <f>'[1]2025年已发货'!H:H</f>
        <v>王思思</v>
      </c>
      <c r="I1268" s="2">
        <f>'[1]2025年已发货'!I:I</f>
        <v>18973190156</v>
      </c>
      <c r="J1268" s="2" vm="1" t="e">
        <f>_xlfn._xlws.FILTER(辅助信息!D:D,辅助信息!G:G=G1268)</f>
        <v>#VALUE!</v>
      </c>
    </row>
    <row r="1269" hidden="1" spans="1:10">
      <c r="A1269" s="2" t="str">
        <f>'[1]2025年已发货'!A:A</f>
        <v>陕钢</v>
      </c>
      <c r="B1269" s="2" t="str">
        <f>'[1]2025年已发货'!B:B</f>
        <v>盘螺</v>
      </c>
      <c r="C1269" s="2" t="str">
        <f>'[1]2025年已发货'!C:C</f>
        <v>HRB400E Φ8</v>
      </c>
      <c r="D1269" s="2" t="str">
        <f>'[1]2025年已发货'!D:D</f>
        <v>吨</v>
      </c>
      <c r="E1269" s="2">
        <f>'[1]2025年已发货'!E:E</f>
        <v>20</v>
      </c>
      <c r="F1269" s="4">
        <f>'[1]2025年已发货'!F:F</f>
        <v>45733</v>
      </c>
      <c r="G1269" s="2" t="str">
        <f>'[1]2025年已发货'!G:G</f>
        <v>（五局乐山机场项目）乐山市五通桥区冠英镇</v>
      </c>
      <c r="H1269" s="2" t="str">
        <f>'[1]2025年已发货'!H:H</f>
        <v>王思思</v>
      </c>
      <c r="I1269" s="2">
        <f>'[1]2025年已发货'!I:I</f>
        <v>18973190156</v>
      </c>
      <c r="J1269" s="2" vm="1" t="e">
        <f>_xlfn._xlws.FILTER(辅助信息!D:D,辅助信息!G:G=G1269)</f>
        <v>#VALUE!</v>
      </c>
    </row>
    <row r="1270" hidden="1" spans="1:10">
      <c r="A1270" s="2" t="str">
        <f>'[1]2025年已发货'!A:A</f>
        <v>陕钢</v>
      </c>
      <c r="B1270" s="2" t="str">
        <f>'[1]2025年已发货'!B:B</f>
        <v>盘螺</v>
      </c>
      <c r="C1270" s="2" t="str">
        <f>'[1]2025年已发货'!C:C</f>
        <v>HRB400E Φ10</v>
      </c>
      <c r="D1270" s="2" t="str">
        <f>'[1]2025年已发货'!D:D</f>
        <v>吨</v>
      </c>
      <c r="E1270" s="2">
        <f>'[1]2025年已发货'!E:E</f>
        <v>20</v>
      </c>
      <c r="F1270" s="4">
        <f>'[1]2025年已发货'!F:F</f>
        <v>45733</v>
      </c>
      <c r="G1270" s="2" t="str">
        <f>'[1]2025年已发货'!G:G</f>
        <v>（五局乐山机场项目）乐山市五通桥区冠英镇</v>
      </c>
      <c r="H1270" s="2" t="str">
        <f>'[1]2025年已发货'!H:H</f>
        <v>王思思</v>
      </c>
      <c r="I1270" s="2">
        <f>'[1]2025年已发货'!I:I</f>
        <v>18973190156</v>
      </c>
      <c r="J1270" s="2" vm="1" t="e">
        <f>_xlfn._xlws.FILTER(辅助信息!D:D,辅助信息!G:G=G1270)</f>
        <v>#VALUE!</v>
      </c>
    </row>
    <row r="1271" hidden="1" spans="1:10">
      <c r="A1271" s="2" t="str">
        <f>'[1]2025年已发货'!A:A</f>
        <v>陕钢</v>
      </c>
      <c r="B1271" s="2" t="str">
        <f>'[1]2025年已发货'!B:B</f>
        <v>螺纹钢</v>
      </c>
      <c r="C1271" s="2" t="str">
        <f>'[1]2025年已发货'!C:C</f>
        <v>HRB400E Φ12 9m</v>
      </c>
      <c r="D1271" s="2" t="str">
        <f>'[1]2025年已发货'!D:D</f>
        <v>吨</v>
      </c>
      <c r="E1271" s="2">
        <f>'[1]2025年已发货'!E:E</f>
        <v>15</v>
      </c>
      <c r="F1271" s="4">
        <f>'[1]2025年已发货'!F:F</f>
        <v>45733</v>
      </c>
      <c r="G1271" s="2" t="str">
        <f>'[1]2025年已发货'!G:G</f>
        <v>（五局乐山机场项目）乐山市五通桥区冠英镇</v>
      </c>
      <c r="H1271" s="2" t="str">
        <f>'[1]2025年已发货'!H:H</f>
        <v>王思思</v>
      </c>
      <c r="I1271" s="2">
        <f>'[1]2025年已发货'!I:I</f>
        <v>18973190156</v>
      </c>
      <c r="J1271" s="2" vm="1" t="e">
        <f>_xlfn._xlws.FILTER(辅助信息!D:D,辅助信息!G:G=G1271)</f>
        <v>#VALUE!</v>
      </c>
    </row>
    <row r="1272" hidden="1" spans="1:10">
      <c r="A1272" s="2" t="str">
        <f>'[1]2025年已发货'!A:A</f>
        <v>陕钢</v>
      </c>
      <c r="B1272" s="2" t="str">
        <f>'[1]2025年已发货'!B:B</f>
        <v>盘螺</v>
      </c>
      <c r="C1272" s="2" t="str">
        <f>'[1]2025年已发货'!C:C</f>
        <v>HRB400E Φ12</v>
      </c>
      <c r="D1272" s="2" t="str">
        <f>'[1]2025年已发货'!D:D</f>
        <v>吨</v>
      </c>
      <c r="E1272" s="2">
        <f>'[1]2025年已发货'!E:E</f>
        <v>35</v>
      </c>
      <c r="F1272" s="4">
        <f>'[1]2025年已发货'!F:F</f>
        <v>45733</v>
      </c>
      <c r="G1272" s="2" t="str">
        <f>'[1]2025年已发货'!G:G</f>
        <v>（中铁三局-铜资高速1标）四川省资阳市安岳县石羊镇猫坝村2#钢筋场</v>
      </c>
      <c r="H1272" s="2" t="str">
        <f>'[1]2025年已发货'!H:H</f>
        <v>王雪</v>
      </c>
      <c r="I1272" s="2">
        <f>'[1]2025年已发货'!I:I</f>
        <v>18729676589</v>
      </c>
      <c r="J1272" s="2" vm="1" t="e">
        <f>_xlfn._xlws.FILTER(辅助信息!D:D,辅助信息!G:G=G1272)</f>
        <v>#VALUE!</v>
      </c>
    </row>
    <row r="1273" hidden="1" spans="1:10">
      <c r="A1273" s="2" t="str">
        <f>'[1]2025年已发货'!A:A</f>
        <v>陕钢</v>
      </c>
      <c r="B1273" s="2" t="str">
        <f>'[1]2025年已发货'!B:B</f>
        <v>高线</v>
      </c>
      <c r="C1273" s="2" t="str">
        <f>'[1]2025年已发货'!C:C</f>
        <v>HPB300Φ12</v>
      </c>
      <c r="D1273" s="2" t="str">
        <f>'[1]2025年已发货'!D:D</f>
        <v>吨</v>
      </c>
      <c r="E1273" s="2">
        <f>'[1]2025年已发货'!E:E</f>
        <v>35</v>
      </c>
      <c r="F1273" s="4">
        <f>'[1]2025年已发货'!F:F</f>
        <v>45733</v>
      </c>
      <c r="G1273" s="2" t="str">
        <f>'[1]2025年已发货'!G:G</f>
        <v>（中铁三局-铜资高速1标）四川省资阳市安岳县石羊镇猫坝村2#钢筋场</v>
      </c>
      <c r="H1273" s="2" t="str">
        <f>'[1]2025年已发货'!H:H</f>
        <v>王雪</v>
      </c>
      <c r="I1273" s="2">
        <f>'[1]2025年已发货'!I:I</f>
        <v>18729676589</v>
      </c>
      <c r="J1273" s="2" vm="1" t="e">
        <f>_xlfn._xlws.FILTER(辅助信息!D:D,辅助信息!G:G=G1273)</f>
        <v>#VALUE!</v>
      </c>
    </row>
    <row r="1274" hidden="1" spans="1:10">
      <c r="A1274" s="2" t="str">
        <f>'[1]2025年已发货'!A:A</f>
        <v>润耀</v>
      </c>
      <c r="B1274" s="2" t="str">
        <f>'[1]2025年已发货'!B:B</f>
        <v>盘螺</v>
      </c>
      <c r="C1274" s="2" t="str">
        <f>'[1]2025年已发货'!C:C</f>
        <v>HRB400E Φ10</v>
      </c>
      <c r="D1274" s="2" t="str">
        <f>'[1]2025年已发货'!D:D</f>
        <v>吨</v>
      </c>
      <c r="E1274" s="2">
        <f>'[1]2025年已发货'!E:E</f>
        <v>35</v>
      </c>
      <c r="F1274" s="4">
        <f>'[1]2025年已发货'!F:F</f>
        <v>45733</v>
      </c>
      <c r="G1274" s="2" t="str">
        <f>'[1]2025年已发货'!G:G</f>
        <v>（中铁广州局-资乐高速5标）四川省乐山市井研县希望大道116号</v>
      </c>
      <c r="H1274" s="2" t="str">
        <f>'[1]2025年已发货'!H:H</f>
        <v>廖俊杰</v>
      </c>
      <c r="I1274" s="2">
        <f>'[1]2025年已发货'!I:I</f>
        <v>15775100965</v>
      </c>
      <c r="J1274" s="2" vm="1" t="e">
        <f>_xlfn._xlws.FILTER(辅助信息!D:D,辅助信息!G:G=G1274)</f>
        <v>#VALUE!</v>
      </c>
    </row>
    <row r="1275" hidden="1" spans="1:10">
      <c r="A1275" s="2" t="str">
        <f>'[1]2025年已发货'!A:A</f>
        <v>陕钢</v>
      </c>
      <c r="B1275" s="2" t="str">
        <f>'[1]2025年已发货'!B:B</f>
        <v>盘螺</v>
      </c>
      <c r="C1275" s="2" t="str">
        <f>'[1]2025年已发货'!C:C</f>
        <v>HRB400EФ12</v>
      </c>
      <c r="D1275" s="2" t="str">
        <f>'[1]2025年已发货'!D:D</f>
        <v>吨</v>
      </c>
      <c r="E1275" s="2">
        <f>'[1]2025年已发货'!E:E</f>
        <v>7.5</v>
      </c>
      <c r="F1275" s="4">
        <f>'[1]2025年已发货'!F:F</f>
        <v>45733</v>
      </c>
      <c r="G1275" s="2" t="str">
        <f>'[1]2025年已发货'!G:G</f>
        <v>（中核中原-甘肃康略高速KLTJ1标项目）甘肃省陇南市康县长坝镇蒲家坝（3件货）</v>
      </c>
      <c r="H1275" s="2" t="str">
        <f>'[1]2025年已发货'!H:H</f>
        <v>穆星</v>
      </c>
      <c r="I1275" s="2" t="str">
        <f>'[1]2025年已发货'!I:I</f>
        <v>18539951326/15109310092</v>
      </c>
      <c r="J1275" s="2" vm="1" t="e">
        <f>_xlfn._xlws.FILTER(辅助信息!D:D,辅助信息!G:G=G1275)</f>
        <v>#VALUE!</v>
      </c>
    </row>
    <row r="1276" hidden="1" spans="1:10">
      <c r="A1276" s="2" t="str">
        <f>'[1]2025年已发货'!A:A</f>
        <v>陕钢</v>
      </c>
      <c r="B1276" s="2" t="str">
        <f>'[1]2025年已发货'!B:B</f>
        <v>螺纹钢</v>
      </c>
      <c r="C1276" s="2" t="str">
        <f>'[1]2025年已发货'!C:C</f>
        <v>HRB400EФ16*12m</v>
      </c>
      <c r="D1276" s="2" t="str">
        <f>'[1]2025年已发货'!D:D</f>
        <v>吨</v>
      </c>
      <c r="E1276" s="2">
        <f>'[1]2025年已发货'!E:E</f>
        <v>15</v>
      </c>
      <c r="F1276" s="4">
        <f>'[1]2025年已发货'!F:F</f>
        <v>45733</v>
      </c>
      <c r="G1276" s="2" t="str">
        <f>'[1]2025年已发货'!G:G</f>
        <v>（中核中原-甘肃康略高速KLTJ1标项目）甘肃省陇南市康县长坝镇蒲家坝（5件货）</v>
      </c>
      <c r="H1276" s="2" t="str">
        <f>'[1]2025年已发货'!H:H</f>
        <v>穆星</v>
      </c>
      <c r="I1276" s="2" t="str">
        <f>'[1]2025年已发货'!I:I</f>
        <v>18539951326/15109310092</v>
      </c>
      <c r="J1276" s="2" vm="1" t="e">
        <f>_xlfn._xlws.FILTER(辅助信息!D:D,辅助信息!G:G=G1276)</f>
        <v>#VALUE!</v>
      </c>
    </row>
    <row r="1277" hidden="1" spans="1:10">
      <c r="A1277" s="2" t="str">
        <f>'[1]2025年已发货'!A:A</f>
        <v>陕钢</v>
      </c>
      <c r="B1277" s="2" t="str">
        <f>'[1]2025年已发货'!B:B</f>
        <v>螺纹钢</v>
      </c>
      <c r="C1277" s="2" t="str">
        <f>'[1]2025年已发货'!C:C</f>
        <v>HRB400EФ20*12m</v>
      </c>
      <c r="D1277" s="2" t="str">
        <f>'[1]2025年已发货'!D:D</f>
        <v>吨</v>
      </c>
      <c r="E1277" s="2">
        <f>'[1]2025年已发货'!E:E</f>
        <v>12</v>
      </c>
      <c r="F1277" s="4">
        <f>'[1]2025年已发货'!F:F</f>
        <v>45733</v>
      </c>
      <c r="G1277" s="2" t="str">
        <f>'[1]2025年已发货'!G:G</f>
        <v>（中核中原-甘肃康略高速KLTJ1标项目）甘肃省陇南市康县长坝镇蒲家坝</v>
      </c>
      <c r="H1277" s="2" t="str">
        <f>'[1]2025年已发货'!H:H</f>
        <v>穆星</v>
      </c>
      <c r="I1277" s="2" t="str">
        <f>'[1]2025年已发货'!I:I</f>
        <v>18539951326/15109310092</v>
      </c>
      <c r="J1277" s="2" vm="1" t="e">
        <f>_xlfn._xlws.FILTER(辅助信息!D:D,辅助信息!G:G=G1277)</f>
        <v>#VALUE!</v>
      </c>
    </row>
    <row r="1278" hidden="1" spans="1:10">
      <c r="A1278" s="2" t="str">
        <f>'[1]2025年已发货'!A:A</f>
        <v>达钢</v>
      </c>
      <c r="B1278" s="2" t="str">
        <f>'[1]2025年已发货'!B:B</f>
        <v>螺纹钢</v>
      </c>
      <c r="C1278" s="2" t="str">
        <f>'[1]2025年已发货'!C:C</f>
        <v>HRB400E Φ25 9m</v>
      </c>
      <c r="D1278" s="2" t="str">
        <f>'[1]2025年已发货'!D:D</f>
        <v>吨</v>
      </c>
      <c r="E1278" s="2">
        <f>'[1]2025年已发货'!E:E</f>
        <v>35</v>
      </c>
      <c r="F1278" s="4">
        <f>'[1]2025年已发货'!F:F</f>
        <v>45733</v>
      </c>
      <c r="G1278" s="2" t="str">
        <f>'[1]2025年已发货'!G:G</f>
        <v>（十九冶-江龙高速一分部）重庆市云阳县X886附近中国十九冶开云高速项目总包部西98米*复兴互通预制梁场</v>
      </c>
      <c r="H1278" s="2" t="str">
        <f>'[1]2025年已发货'!H:H</f>
        <v>吴章红</v>
      </c>
      <c r="I1278" s="2">
        <f>'[1]2025年已发货'!I:I</f>
        <v>18628165772</v>
      </c>
      <c r="J1278" s="2" vm="1" t="e">
        <f>_xlfn._xlws.FILTER(辅助信息!D:D,辅助信息!G:G=G1278)</f>
        <v>#VALUE!</v>
      </c>
    </row>
    <row r="1279" hidden="1" spans="1:10">
      <c r="A1279" s="2" t="str">
        <f>'[1]2025年已发货'!A:A</f>
        <v>达钢</v>
      </c>
      <c r="B1279" s="2" t="str">
        <f>'[1]2025年已发货'!B:B</f>
        <v>盘螺</v>
      </c>
      <c r="C1279" s="2" t="str">
        <f>'[1]2025年已发货'!C:C</f>
        <v>HRB400E Φ8</v>
      </c>
      <c r="D1279" s="2" t="str">
        <f>'[1]2025年已发货'!D:D</f>
        <v>吨</v>
      </c>
      <c r="E1279" s="2">
        <f>'[1]2025年已发货'!E:E</f>
        <v>35</v>
      </c>
      <c r="F1279" s="4">
        <f>'[1]2025年已发货'!F:F</f>
        <v>45733</v>
      </c>
      <c r="G1279" s="2" t="str">
        <f>'[1]2025年已发货'!G:G</f>
        <v>（四川商建-射洪城乡一体化项目）遂宁市射洪市忠新幼儿园北侧约220米新溪小区</v>
      </c>
      <c r="H1279" s="2" t="str">
        <f>'[1]2025年已发货'!H:H</f>
        <v>柏子刚</v>
      </c>
      <c r="I1279" s="2">
        <f>'[1]2025年已发货'!I:I</f>
        <v>15692885305</v>
      </c>
      <c r="J1279" s="2" t="str">
        <f>_xlfn._xlws.FILTER(辅助信息!D:D,辅助信息!G:G=G1279)</f>
        <v>四川商建
射洪城乡一体化项目</v>
      </c>
    </row>
    <row r="1280" hidden="1" spans="1:10">
      <c r="A1280" s="2" t="str">
        <f>'[1]2025年已发货'!A:A</f>
        <v>达钢</v>
      </c>
      <c r="B1280" s="2" t="str">
        <f>'[1]2025年已发货'!B:B</f>
        <v>螺纹钢</v>
      </c>
      <c r="C1280" s="2" t="str">
        <f>'[1]2025年已发货'!C:C</f>
        <v>HRB400E Φ12 9m</v>
      </c>
      <c r="D1280" s="2" t="str">
        <f>'[1]2025年已发货'!D:D</f>
        <v>吨</v>
      </c>
      <c r="E1280" s="2">
        <f>'[1]2025年已发货'!E:E</f>
        <v>45</v>
      </c>
      <c r="F1280" s="4">
        <f>'[1]2025年已发货'!F:F</f>
        <v>45733</v>
      </c>
      <c r="G1280" s="2" t="str">
        <f>'[1]2025年已发货'!G:G</f>
        <v>（五冶达州国道542项目-养护工区）四川省达州市达川区管村镇油房村</v>
      </c>
      <c r="H1280" s="2" t="str">
        <f>'[1]2025年已发货'!H:H</f>
        <v>侯自强</v>
      </c>
      <c r="I1280" s="2">
        <f>'[1]2025年已发货'!I:I</f>
        <v>13281725223</v>
      </c>
      <c r="J1280" s="2" t="str">
        <f>_xlfn._xlws.FILTER(辅助信息!D:D,辅助信息!G:G=G1280)</f>
        <v>五冶达州国道542项目</v>
      </c>
    </row>
    <row r="1281" hidden="1" spans="1:10">
      <c r="A1281" s="2" t="str">
        <f>'[1]2025年已发货'!A:A</f>
        <v>陕钢</v>
      </c>
      <c r="B1281" s="2" t="str">
        <f>'[1]2025年已发货'!B:B</f>
        <v>螺纹钢</v>
      </c>
      <c r="C1281" s="2" t="str">
        <f>'[1]2025年已发货'!C:C</f>
        <v>HRB400E Φ28 9m</v>
      </c>
      <c r="D1281" s="2" t="str">
        <f>'[1]2025年已发货'!D:D</f>
        <v>吨</v>
      </c>
      <c r="E1281" s="2">
        <f>'[1]2025年已发货'!E:E</f>
        <v>35</v>
      </c>
      <c r="F1281" s="4">
        <f>'[1]2025年已发货'!F:F</f>
        <v>45733</v>
      </c>
      <c r="G1281" s="2" t="str">
        <f>'[1]2025年已发货'!G:G</f>
        <v>（中核二二-绵阳）四川省绵阳市平武县响岩镇甲方项目指定地点(X1子项)</v>
      </c>
      <c r="H1281" s="2" t="str">
        <f>'[1]2025年已发货'!H:H</f>
        <v>王明胜</v>
      </c>
      <c r="I1281" s="2" t="str">
        <f>'[1]2025年已发货'!I:I</f>
        <v>15528301097</v>
      </c>
      <c r="J1281" s="2" vm="1" t="e">
        <f>_xlfn._xlws.FILTER(辅助信息!D:D,辅助信息!G:G=G1281)</f>
        <v>#VALUE!</v>
      </c>
    </row>
    <row r="1282" hidden="1" spans="1:10">
      <c r="A1282" s="2" t="str">
        <f>'[1]2025年已发货'!A:A</f>
        <v>陕钢</v>
      </c>
      <c r="B1282" s="2" t="str">
        <f>'[1]2025年已发货'!B:B</f>
        <v>盘螺</v>
      </c>
      <c r="C1282" s="2" t="str">
        <f>'[1]2025年已发货'!C:C</f>
        <v>HRB400EΦ10</v>
      </c>
      <c r="D1282" s="2" t="str">
        <f>'[1]2025年已发货'!D:D</f>
        <v>吨</v>
      </c>
      <c r="E1282" s="2">
        <f>'[1]2025年已发货'!E:E</f>
        <v>30</v>
      </c>
      <c r="F1282" s="4">
        <f>'[1]2025年已发货'!F:F</f>
        <v>45733</v>
      </c>
      <c r="G1282" s="2" t="str">
        <f>'[1]2025年已发货'!G:G</f>
        <v>（成铁西物-自贡）自贡市大安区和平街道茴香坳</v>
      </c>
      <c r="H1282" s="2" t="str">
        <f>'[1]2025年已发货'!H:H</f>
        <v>黄永福</v>
      </c>
      <c r="I1282" s="2" t="str">
        <f>'[1]2025年已发货'!I:I</f>
        <v>15982823571</v>
      </c>
      <c r="J1282" s="2" vm="1" t="e">
        <f>_xlfn._xlws.FILTER(辅助信息!D:D,辅助信息!G:G=G1282)</f>
        <v>#VALUE!</v>
      </c>
    </row>
    <row r="1283" hidden="1" spans="1:10">
      <c r="A1283" s="2" t="str">
        <f>'[1]2025年已发货'!A:A</f>
        <v>陕钢</v>
      </c>
      <c r="B1283" s="2" t="str">
        <f>'[1]2025年已发货'!B:B</f>
        <v>盘螺</v>
      </c>
      <c r="C1283" s="2" t="str">
        <f>'[1]2025年已发货'!C:C</f>
        <v>HRB400EФ12</v>
      </c>
      <c r="D1283" s="2" t="str">
        <f>'[1]2025年已发货'!D:D</f>
        <v>吨</v>
      </c>
      <c r="E1283" s="2">
        <f>'[1]2025年已发货'!E:E</f>
        <v>40</v>
      </c>
      <c r="F1283" s="4">
        <f>'[1]2025年已发货'!F:F</f>
        <v>45733</v>
      </c>
      <c r="G1283" s="2" t="str">
        <f>'[1]2025年已发货'!G:G</f>
        <v>（成铁西物-自贡）自贡市大安区和平街道茴香坳</v>
      </c>
      <c r="H1283" s="2" t="str">
        <f>'[1]2025年已发货'!H:H</f>
        <v>黄永福</v>
      </c>
      <c r="I1283" s="2" t="str">
        <f>'[1]2025年已发货'!I:I</f>
        <v>15982823571</v>
      </c>
      <c r="J1283" s="2" vm="1" t="e">
        <f>_xlfn._xlws.FILTER(辅助信息!D:D,辅助信息!G:G=G1283)</f>
        <v>#VALUE!</v>
      </c>
    </row>
    <row r="1284" hidden="1" spans="1:10">
      <c r="A1284" s="2" t="str">
        <f>'[1]2025年已发货'!A:A</f>
        <v>德胜</v>
      </c>
      <c r="B1284" s="2" t="str">
        <f>'[1]2025年已发货'!B:B</f>
        <v>螺纹钢</v>
      </c>
      <c r="C1284" s="2" t="str">
        <f>'[1]2025年已发货'!C:C</f>
        <v>HRB400EФ16*9m</v>
      </c>
      <c r="D1284" s="2" t="str">
        <f>'[1]2025年已发货'!D:D</f>
        <v>吨</v>
      </c>
      <c r="E1284" s="2">
        <f>'[1]2025年已发货'!E:E</f>
        <v>30</v>
      </c>
      <c r="F1284" s="4">
        <f>'[1]2025年已发货'!F:F</f>
        <v>45733</v>
      </c>
      <c r="G1284" s="2" t="str">
        <f>'[1]2025年已发货'!G:G</f>
        <v>（成铁西物-自贡）自贡市大安区和平街道茴香坳</v>
      </c>
      <c r="H1284" s="2" t="str">
        <f>'[1]2025年已发货'!H:H</f>
        <v>黄永福</v>
      </c>
      <c r="I1284" s="2" t="str">
        <f>'[1]2025年已发货'!I:I</f>
        <v>15982823571</v>
      </c>
      <c r="J1284" s="2" vm="1" t="e">
        <f>_xlfn._xlws.FILTER(辅助信息!D:D,辅助信息!G:G=G1284)</f>
        <v>#VALUE!</v>
      </c>
    </row>
    <row r="1285" hidden="1" spans="1:10">
      <c r="A1285" s="2" t="str">
        <f>'[1]2025年已发货'!A:A</f>
        <v>德胜</v>
      </c>
      <c r="B1285" s="2" t="str">
        <f>'[1]2025年已发货'!B:B</f>
        <v>螺纹钢</v>
      </c>
      <c r="C1285" s="2" t="str">
        <f>'[1]2025年已发货'!C:C</f>
        <v>HRB400EФ20*9m</v>
      </c>
      <c r="D1285" s="2" t="str">
        <f>'[1]2025年已发货'!D:D</f>
        <v>吨</v>
      </c>
      <c r="E1285" s="2">
        <f>'[1]2025年已发货'!E:E</f>
        <v>25</v>
      </c>
      <c r="F1285" s="4">
        <f>'[1]2025年已发货'!F:F</f>
        <v>45733</v>
      </c>
      <c r="G1285" s="2" t="str">
        <f>'[1]2025年已发货'!G:G</f>
        <v>（成铁西物-自贡）自贡市大安区和平街道茴香坳</v>
      </c>
      <c r="H1285" s="2" t="str">
        <f>'[1]2025年已发货'!H:H</f>
        <v>黄永福</v>
      </c>
      <c r="I1285" s="2" t="str">
        <f>'[1]2025年已发货'!I:I</f>
        <v>15982823571</v>
      </c>
      <c r="J1285" s="2" vm="1" t="e">
        <f>_xlfn._xlws.FILTER(辅助信息!D:D,辅助信息!G:G=G1285)</f>
        <v>#VALUE!</v>
      </c>
    </row>
    <row r="1286" hidden="1" spans="1:10">
      <c r="A1286" s="2" t="str">
        <f>'[1]2025年已发货'!A:A</f>
        <v>德胜</v>
      </c>
      <c r="B1286" s="2" t="str">
        <f>'[1]2025年已发货'!B:B</f>
        <v>螺纹钢</v>
      </c>
      <c r="C1286" s="2" t="str">
        <f>'[1]2025年已发货'!C:C</f>
        <v>HRB400EФ22*9m</v>
      </c>
      <c r="D1286" s="2" t="str">
        <f>'[1]2025年已发货'!D:D</f>
        <v>吨</v>
      </c>
      <c r="E1286" s="2">
        <f>'[1]2025年已发货'!E:E</f>
        <v>15</v>
      </c>
      <c r="F1286" s="4">
        <f>'[1]2025年已发货'!F:F</f>
        <v>45733</v>
      </c>
      <c r="G1286" s="2" t="str">
        <f>'[1]2025年已发货'!G:G</f>
        <v>（成铁西物-自贡）自贡市大安区和平街道茴香坳</v>
      </c>
      <c r="H1286" s="2" t="str">
        <f>'[1]2025年已发货'!H:H</f>
        <v>黄永福</v>
      </c>
      <c r="I1286" s="2" t="str">
        <f>'[1]2025年已发货'!I:I</f>
        <v>15982823571</v>
      </c>
      <c r="J1286" s="2" vm="1" t="e">
        <f>_xlfn._xlws.FILTER(辅助信息!D:D,辅助信息!G:G=G1286)</f>
        <v>#VALUE!</v>
      </c>
    </row>
    <row r="1287" hidden="1" spans="1:10">
      <c r="A1287" s="2" t="str">
        <f>'[1]2025年已发货'!A:A</f>
        <v>达钢</v>
      </c>
      <c r="B1287" s="2" t="str">
        <f>'[1]2025年已发货'!B:B</f>
        <v>螺纹钢</v>
      </c>
      <c r="C1287" s="2" t="str">
        <f>'[1]2025年已发货'!C:C</f>
        <v>HRB400E Φ12 9m</v>
      </c>
      <c r="D1287" s="2" t="str">
        <f>'[1]2025年已发货'!D:D</f>
        <v>吨</v>
      </c>
      <c r="E1287" s="2">
        <f>'[1]2025年已发货'!E:E</f>
        <v>18</v>
      </c>
      <c r="F1287" s="4">
        <f>'[1]2025年已发货'!F:F</f>
        <v>45734</v>
      </c>
      <c r="G1287" s="2" t="str">
        <f>'[1]2025年已发货'!G:G</f>
        <v>（十九冶-江龙高速三分部）重庆市云阳县蔈草镇三坵田*小尖山梁场</v>
      </c>
      <c r="H1287" s="2" t="str">
        <f>'[1]2025年已发货'!H:H</f>
        <v>徐宇</v>
      </c>
      <c r="I1287" s="2">
        <f>'[1]2025年已发货'!I:I</f>
        <v>19822311919</v>
      </c>
      <c r="J1287" s="2" vm="1" t="e">
        <f>_xlfn._xlws.FILTER(辅助信息!D:D,辅助信息!G:G=G1287)</f>
        <v>#VALUE!</v>
      </c>
    </row>
    <row r="1288" hidden="1" spans="1:10">
      <c r="A1288" s="2" t="str">
        <f>'[1]2025年已发货'!A:A</f>
        <v>达钢</v>
      </c>
      <c r="B1288" s="2" t="str">
        <f>'[1]2025年已发货'!B:B</f>
        <v>螺纹钢</v>
      </c>
      <c r="C1288" s="2" t="str">
        <f>'[1]2025年已发货'!C:C</f>
        <v>HRB400E Φ16 9m</v>
      </c>
      <c r="D1288" s="2" t="str">
        <f>'[1]2025年已发货'!D:D</f>
        <v>吨</v>
      </c>
      <c r="E1288" s="2">
        <f>'[1]2025年已发货'!E:E</f>
        <v>18</v>
      </c>
      <c r="F1288" s="4">
        <f>'[1]2025年已发货'!F:F</f>
        <v>45734</v>
      </c>
      <c r="G1288" s="2" t="str">
        <f>'[1]2025年已发货'!G:G</f>
        <v>（十九冶-江龙高速三分部）重庆市云阳县蔈草镇三坵田*小尖山梁场</v>
      </c>
      <c r="H1288" s="2" t="str">
        <f>'[1]2025年已发货'!H:H</f>
        <v>徐宇</v>
      </c>
      <c r="I1288" s="2">
        <f>'[1]2025年已发货'!I:I</f>
        <v>19822311919</v>
      </c>
      <c r="J1288" s="2" vm="1" t="e">
        <f>_xlfn._xlws.FILTER(辅助信息!D:D,辅助信息!G:G=G1288)</f>
        <v>#VALUE!</v>
      </c>
    </row>
    <row r="1289" hidden="1" spans="1:10">
      <c r="A1289" s="2" t="str">
        <f>'[1]2025年已发货'!A:A</f>
        <v>达钢</v>
      </c>
      <c r="B1289" s="2" t="str">
        <f>'[1]2025年已发货'!B:B</f>
        <v>螺纹钢</v>
      </c>
      <c r="C1289" s="2" t="str">
        <f>'[1]2025年已发货'!C:C</f>
        <v>HRB400E Φ12 9m</v>
      </c>
      <c r="D1289" s="2" t="str">
        <f>'[1]2025年已发货'!D:D</f>
        <v>吨</v>
      </c>
      <c r="E1289" s="2">
        <f>'[1]2025年已发货'!E:E</f>
        <v>21</v>
      </c>
      <c r="F1289" s="4">
        <f>'[1]2025年已发货'!F:F</f>
        <v>45734</v>
      </c>
      <c r="G1289" s="2" t="str">
        <f>'[1]2025年已发货'!G:G</f>
        <v>（十九冶-江龙高速三分部）重庆市云阳县龙角镇*皮家营梁场</v>
      </c>
      <c r="H1289" s="2" t="str">
        <f>'[1]2025年已发货'!H:H</f>
        <v>徐宇</v>
      </c>
      <c r="I1289" s="2">
        <f>'[1]2025年已发货'!I:I</f>
        <v>19822311919</v>
      </c>
      <c r="J1289" s="2" vm="1" t="e">
        <f>_xlfn._xlws.FILTER(辅助信息!D:D,辅助信息!G:G=G1289)</f>
        <v>#VALUE!</v>
      </c>
    </row>
    <row r="1290" hidden="1" spans="1:10">
      <c r="A1290" s="2" t="str">
        <f>'[1]2025年已发货'!A:A</f>
        <v>达钢</v>
      </c>
      <c r="B1290" s="2" t="str">
        <f>'[1]2025年已发货'!B:B</f>
        <v>螺纹钢</v>
      </c>
      <c r="C1290" s="2" t="str">
        <f>'[1]2025年已发货'!C:C</f>
        <v>HRB400E Φ16 9m</v>
      </c>
      <c r="D1290" s="2" t="str">
        <f>'[1]2025年已发货'!D:D</f>
        <v>吨</v>
      </c>
      <c r="E1290" s="2">
        <f>'[1]2025年已发货'!E:E</f>
        <v>15</v>
      </c>
      <c r="F1290" s="4">
        <f>'[1]2025年已发货'!F:F</f>
        <v>45734</v>
      </c>
      <c r="G1290" s="2" t="str">
        <f>'[1]2025年已发货'!G:G</f>
        <v>（十九冶-江龙高速三分部）重庆市云阳县龙角镇*刘家漕2#桥</v>
      </c>
      <c r="H1290" s="2" t="str">
        <f>'[1]2025年已发货'!H:H</f>
        <v>徐宇</v>
      </c>
      <c r="I1290" s="2">
        <f>'[1]2025年已发货'!I:I</f>
        <v>19822311919</v>
      </c>
      <c r="J1290" s="2" vm="1" t="e">
        <f>_xlfn._xlws.FILTER(辅助信息!D:D,辅助信息!G:G=G1290)</f>
        <v>#VALUE!</v>
      </c>
    </row>
    <row r="1291" hidden="1" spans="1:10">
      <c r="A1291" s="2" t="str">
        <f>'[1]2025年已发货'!A:A</f>
        <v>达钢</v>
      </c>
      <c r="B1291" s="2" t="str">
        <f>'[1]2025年已发货'!B:B</f>
        <v>螺纹钢</v>
      </c>
      <c r="C1291" s="2" t="str">
        <f>'[1]2025年已发货'!C:C</f>
        <v>HRB400E Φ12 9m</v>
      </c>
      <c r="D1291" s="2" t="str">
        <f>'[1]2025年已发货'!D:D</f>
        <v>吨</v>
      </c>
      <c r="E1291" s="2">
        <f>'[1]2025年已发货'!E:E</f>
        <v>35</v>
      </c>
      <c r="F1291" s="4">
        <f>'[1]2025年已发货'!F:F</f>
        <v>45734</v>
      </c>
      <c r="G1291" s="2" t="str">
        <f>'[1]2025年已发货'!G:G</f>
        <v>（十九冶-江龙高速三分部）重庆市云阳县龙角镇*刘家漕2#桥</v>
      </c>
      <c r="H1291" s="2" t="str">
        <f>'[1]2025年已发货'!H:H</f>
        <v>徐宇</v>
      </c>
      <c r="I1291" s="2">
        <f>'[1]2025年已发货'!I:I</f>
        <v>19822311919</v>
      </c>
      <c r="J1291" s="2" vm="1" t="e">
        <f>_xlfn._xlws.FILTER(辅助信息!D:D,辅助信息!G:G=G1291)</f>
        <v>#VALUE!</v>
      </c>
    </row>
    <row r="1292" hidden="1" spans="1:10">
      <c r="A1292" s="2" t="str">
        <f>'[1]2025年已发货'!A:A</f>
        <v>达钢</v>
      </c>
      <c r="B1292" s="2" t="str">
        <f>'[1]2025年已发货'!B:B</f>
        <v>螺纹钢</v>
      </c>
      <c r="C1292" s="2" t="str">
        <f>'[1]2025年已发货'!C:C</f>
        <v>HRB400E Φ16 9m</v>
      </c>
      <c r="D1292" s="2" t="str">
        <f>'[1]2025年已发货'!D:D</f>
        <v>吨</v>
      </c>
      <c r="E1292" s="2">
        <f>'[1]2025年已发货'!E:E</f>
        <v>27</v>
      </c>
      <c r="F1292" s="4">
        <f>'[1]2025年已发货'!F:F</f>
        <v>45734</v>
      </c>
      <c r="G1292" s="2" t="str">
        <f>'[1]2025年已发货'!G:G</f>
        <v>（十九冶-江龙高速三分部）重庆市云阳县龙角镇*皮家营隧道</v>
      </c>
      <c r="H1292" s="2" t="str">
        <f>'[1]2025年已发货'!H:H</f>
        <v>徐宇</v>
      </c>
      <c r="I1292" s="2">
        <f>'[1]2025年已发货'!I:I</f>
        <v>19822311919</v>
      </c>
      <c r="J1292" s="2" vm="1" t="e">
        <f>_xlfn._xlws.FILTER(辅助信息!D:D,辅助信息!G:G=G1292)</f>
        <v>#VALUE!</v>
      </c>
    </row>
    <row r="1293" hidden="1" spans="1:10">
      <c r="A1293" s="2" t="str">
        <f>'[1]2025年已发货'!A:A</f>
        <v>达钢</v>
      </c>
      <c r="B1293" s="2" t="str">
        <f>'[1]2025年已发货'!B:B</f>
        <v>螺纹钢</v>
      </c>
      <c r="C1293" s="2" t="str">
        <f>'[1]2025年已发货'!C:C</f>
        <v>HRB400E Φ22 9m</v>
      </c>
      <c r="D1293" s="2" t="str">
        <f>'[1]2025年已发货'!D:D</f>
        <v>吨</v>
      </c>
      <c r="E1293" s="2">
        <f>'[1]2025年已发货'!E:E</f>
        <v>9</v>
      </c>
      <c r="F1293" s="4">
        <f>'[1]2025年已发货'!F:F</f>
        <v>45734</v>
      </c>
      <c r="G1293" s="2" t="str">
        <f>'[1]2025年已发货'!G:G</f>
        <v>（十九冶-江龙高速三分部）重庆市云阳县龙角镇*皮家营隧道</v>
      </c>
      <c r="H1293" s="2" t="str">
        <f>'[1]2025年已发货'!H:H</f>
        <v>徐宇</v>
      </c>
      <c r="I1293" s="2">
        <f>'[1]2025年已发货'!I:I</f>
        <v>19822311919</v>
      </c>
      <c r="J1293" s="2" vm="1" t="e">
        <f>_xlfn._xlws.FILTER(辅助信息!D:D,辅助信息!G:G=G1293)</f>
        <v>#VALUE!</v>
      </c>
    </row>
    <row r="1294" hidden="1" spans="1:10">
      <c r="A1294" s="2" t="str">
        <f>'[1]2025年已发货'!A:A</f>
        <v>德胜</v>
      </c>
      <c r="B1294" s="2" t="str">
        <f>'[1]2025年已发货'!B:B</f>
        <v>螺纹钢</v>
      </c>
      <c r="C1294" s="2" t="str">
        <f>'[1]2025年已发货'!C:C</f>
        <v>HRB400E Φ25 12m</v>
      </c>
      <c r="D1294" s="2" t="str">
        <f>'[1]2025年已发货'!D:D</f>
        <v>吨</v>
      </c>
      <c r="E1294" s="2">
        <f>'[1]2025年已发货'!E:E</f>
        <v>105</v>
      </c>
      <c r="F1294" s="4">
        <f>'[1]2025年已发货'!F:F</f>
        <v>45734</v>
      </c>
      <c r="G1294" s="2" t="str">
        <f>'[1]2025年已发货'!G:G</f>
        <v>（中铁广州局-成渝扩容2标）四川省资阳市雁江区南双路杨家糖房</v>
      </c>
      <c r="H1294" s="2" t="str">
        <f>'[1]2025年已发货'!H:H</f>
        <v>邓志强</v>
      </c>
      <c r="I1294" s="2">
        <f>'[1]2025年已发货'!I:I</f>
        <v>17603045490</v>
      </c>
      <c r="J1294" s="2" vm="1" t="e">
        <f>_xlfn._xlws.FILTER(辅助信息!D:D,辅助信息!G:G=G1294)</f>
        <v>#VALUE!</v>
      </c>
    </row>
    <row r="1295" hidden="1" spans="1:10">
      <c r="A1295" s="2" t="str">
        <f>'[1]2025年已发货'!A:A</f>
        <v>德胜</v>
      </c>
      <c r="B1295" s="2" t="str">
        <f>'[1]2025年已发货'!B:B</f>
        <v>螺纹钢</v>
      </c>
      <c r="C1295" s="2" t="str">
        <f>'[1]2025年已发货'!C:C</f>
        <v>HRB400E Φ28 12m</v>
      </c>
      <c r="D1295" s="2" t="str">
        <f>'[1]2025年已发货'!D:D</f>
        <v>吨</v>
      </c>
      <c r="E1295" s="2">
        <f>'[1]2025年已发货'!E:E</f>
        <v>35</v>
      </c>
      <c r="F1295" s="4">
        <f>'[1]2025年已发货'!F:F</f>
        <v>45734</v>
      </c>
      <c r="G1295" s="2" t="str">
        <f>'[1]2025年已发货'!G:G</f>
        <v>（中铁广州局-资乐高速5标）四川省乐山市井研县希望大道116号</v>
      </c>
      <c r="H1295" s="2" t="str">
        <f>'[1]2025年已发货'!H:H</f>
        <v>廖俊杰</v>
      </c>
      <c r="I1295" s="2">
        <f>'[1]2025年已发货'!I:I</f>
        <v>15775100965</v>
      </c>
      <c r="J1295" s="2" vm="1" t="e">
        <f>_xlfn._xlws.FILTER(辅助信息!D:D,辅助信息!G:G=G1295)</f>
        <v>#VALUE!</v>
      </c>
    </row>
    <row r="1296" hidden="1" spans="1:10">
      <c r="A1296" s="2" t="str">
        <f>'[1]2025年已发货'!A:A</f>
        <v>成实</v>
      </c>
      <c r="B1296" s="2" t="str">
        <f>'[1]2025年已发货'!B:B</f>
        <v>盘螺</v>
      </c>
      <c r="C1296" s="2" t="str">
        <f>'[1]2025年已发货'!C:C</f>
        <v>HRB400E Φ12</v>
      </c>
      <c r="D1296" s="2" t="str">
        <f>'[1]2025年已发货'!D:D</f>
        <v>吨</v>
      </c>
      <c r="E1296" s="2">
        <f>'[1]2025年已发货'!E:E</f>
        <v>35</v>
      </c>
      <c r="F1296" s="4">
        <f>'[1]2025年已发货'!F:F</f>
        <v>45734</v>
      </c>
      <c r="G1296" s="2" t="str">
        <f>'[1]2025年已发货'!G:G</f>
        <v>（中铁广州局-成渝扩容2标）四川省资阳市雁江区南双路杨家糖房</v>
      </c>
      <c r="H1296" s="2" t="str">
        <f>'[1]2025年已发货'!H:H</f>
        <v>邓志强</v>
      </c>
      <c r="I1296" s="2">
        <f>'[1]2025年已发货'!I:I</f>
        <v>17603045490</v>
      </c>
      <c r="J1296" s="2" vm="1" t="e">
        <f>_xlfn._xlws.FILTER(辅助信息!D:D,辅助信息!G:G=G1296)</f>
        <v>#VALUE!</v>
      </c>
    </row>
    <row r="1297" hidden="1" spans="1:10">
      <c r="A1297" s="2" t="str">
        <f>'[1]2025年已发货'!A:A</f>
        <v>陕钢</v>
      </c>
      <c r="B1297" s="2" t="str">
        <f>'[1]2025年已发货'!B:B</f>
        <v>盘螺</v>
      </c>
      <c r="C1297" s="2" t="str">
        <f>'[1]2025年已发货'!C:C</f>
        <v>HRB400E Φ6</v>
      </c>
      <c r="D1297" s="2" t="str">
        <f>'[1]2025年已发货'!D:D</f>
        <v>吨</v>
      </c>
      <c r="E1297" s="2">
        <f>'[1]2025年已发货'!E:E</f>
        <v>2.5</v>
      </c>
      <c r="F1297" s="4">
        <f>'[1]2025年已发货'!F:F</f>
        <v>45734</v>
      </c>
      <c r="G1297" s="2" t="str">
        <f>'[1]2025年已发货'!G:G</f>
        <v>（北京工程局乐山机场项目）乐山市五通桥区冠英镇</v>
      </c>
      <c r="H1297" s="2" t="str">
        <f>'[1]2025年已发货'!H:H</f>
        <v>王治</v>
      </c>
      <c r="I1297" s="2">
        <f>'[1]2025年已发货'!I:I</f>
        <v>18811564698</v>
      </c>
      <c r="J1297" s="2" vm="1" t="e">
        <f>_xlfn._xlws.FILTER(辅助信息!D:D,辅助信息!G:G=G1297)</f>
        <v>#VALUE!</v>
      </c>
    </row>
    <row r="1298" hidden="1" spans="1:10">
      <c r="A1298" s="2" t="str">
        <f>'[1]2025年已发货'!A:A</f>
        <v>陕钢</v>
      </c>
      <c r="B1298" s="2" t="str">
        <f>'[1]2025年已发货'!B:B</f>
        <v>盘螺</v>
      </c>
      <c r="C1298" s="2" t="str">
        <f>'[1]2025年已发货'!C:C</f>
        <v>HRB400E Φ8</v>
      </c>
      <c r="D1298" s="2" t="str">
        <f>'[1]2025年已发货'!D:D</f>
        <v>吨</v>
      </c>
      <c r="E1298" s="2">
        <f>'[1]2025年已发货'!E:E</f>
        <v>20</v>
      </c>
      <c r="F1298" s="4">
        <f>'[1]2025年已发货'!F:F</f>
        <v>45734</v>
      </c>
      <c r="G1298" s="2" t="str">
        <f>'[1]2025年已发货'!G:G</f>
        <v>（北京工程局乐山机场项目）乐山市五通桥区冠英镇</v>
      </c>
      <c r="H1298" s="2" t="str">
        <f>'[1]2025年已发货'!H:H</f>
        <v>王治</v>
      </c>
      <c r="I1298" s="2">
        <f>'[1]2025年已发货'!I:I</f>
        <v>18811564698</v>
      </c>
      <c r="J1298" s="2" vm="1" t="e">
        <f>_xlfn._xlws.FILTER(辅助信息!D:D,辅助信息!G:G=G1298)</f>
        <v>#VALUE!</v>
      </c>
    </row>
    <row r="1299" hidden="1" spans="1:10">
      <c r="A1299" s="2" t="str">
        <f>'[1]2025年已发货'!A:A</f>
        <v>陕钢</v>
      </c>
      <c r="B1299" s="2" t="str">
        <f>'[1]2025年已发货'!B:B</f>
        <v>盘螺</v>
      </c>
      <c r="C1299" s="2" t="str">
        <f>'[1]2025年已发货'!C:C</f>
        <v>HRB400E Φ10</v>
      </c>
      <c r="D1299" s="2" t="str">
        <f>'[1]2025年已发货'!D:D</f>
        <v>吨</v>
      </c>
      <c r="E1299" s="2">
        <f>'[1]2025年已发货'!E:E</f>
        <v>15</v>
      </c>
      <c r="F1299" s="4">
        <f>'[1]2025年已发货'!F:F</f>
        <v>45734</v>
      </c>
      <c r="G1299" s="2" t="str">
        <f>'[1]2025年已发货'!G:G</f>
        <v>（北京工程局乐山机场项目）乐山市五通桥区冠英镇</v>
      </c>
      <c r="H1299" s="2" t="str">
        <f>'[1]2025年已发货'!H:H</f>
        <v>王治</v>
      </c>
      <c r="I1299" s="2">
        <f>'[1]2025年已发货'!I:I</f>
        <v>18811564698</v>
      </c>
      <c r="J1299" s="2" vm="1" t="e">
        <f>_xlfn._xlws.FILTER(辅助信息!D:D,辅助信息!G:G=G1299)</f>
        <v>#VALUE!</v>
      </c>
    </row>
    <row r="1300" hidden="1" spans="1:10">
      <c r="A1300" s="2" t="str">
        <f>'[1]2025年已发货'!A:A</f>
        <v>达钢</v>
      </c>
      <c r="B1300" s="2" t="str">
        <f>'[1]2025年已发货'!B:B</f>
        <v>螺纹钢</v>
      </c>
      <c r="C1300" s="2" t="str">
        <f>'[1]2025年已发货'!C:C</f>
        <v>HRB500E Φ12</v>
      </c>
      <c r="D1300" s="2" t="str">
        <f>'[1]2025年已发货'!D:D</f>
        <v>吨</v>
      </c>
      <c r="E1300" s="2">
        <f>'[1]2025年已发货'!E:E</f>
        <v>12</v>
      </c>
      <c r="F1300" s="4">
        <f>'[1]2025年已发货'!F:F</f>
        <v>45734</v>
      </c>
      <c r="G1300" s="2" t="str">
        <f>'[1]2025年已发货'!G:G</f>
        <v>（商投建工达州中医药科技园-4工区-7号楼）达州市通川区达州中医药职业学院犀牛大道北段</v>
      </c>
      <c r="H1300" s="2" t="str">
        <f>'[1]2025年已发货'!H:H</f>
        <v>张扬</v>
      </c>
      <c r="I1300" s="2">
        <f>'[1]2025年已发货'!I:I</f>
        <v>18381904567</v>
      </c>
      <c r="J1300" s="2" t="str">
        <f>_xlfn._xlws.FILTER(辅助信息!D:D,辅助信息!G:G=G1300)</f>
        <v>商投建工达州中医药科技园</v>
      </c>
    </row>
    <row r="1301" hidden="1" spans="1:10">
      <c r="A1301" s="2" t="str">
        <f>'[1]2025年已发货'!A:A</f>
        <v>达钢</v>
      </c>
      <c r="B1301" s="2" t="str">
        <f>'[1]2025年已发货'!B:B</f>
        <v>螺纹钢</v>
      </c>
      <c r="C1301" s="2" t="str">
        <f>'[1]2025年已发货'!C:C</f>
        <v>HRB500E Φ20</v>
      </c>
      <c r="D1301" s="2" t="str">
        <f>'[1]2025年已发货'!D:D</f>
        <v>吨</v>
      </c>
      <c r="E1301" s="2">
        <f>'[1]2025年已发货'!E:E</f>
        <v>27</v>
      </c>
      <c r="F1301" s="4">
        <f>'[1]2025年已发货'!F:F</f>
        <v>45734</v>
      </c>
      <c r="G1301" s="2" t="str">
        <f>'[1]2025年已发货'!G:G</f>
        <v>（商投建工达州中医药科技园-4工区-7号楼）达州市通川区达州中医药职业学院犀牛大道北段</v>
      </c>
      <c r="H1301" s="2" t="str">
        <f>'[1]2025年已发货'!H:H</f>
        <v>张扬</v>
      </c>
      <c r="I1301" s="2">
        <f>'[1]2025年已发货'!I:I</f>
        <v>18381904567</v>
      </c>
      <c r="J1301" s="2" t="str">
        <f>_xlfn._xlws.FILTER(辅助信息!D:D,辅助信息!G:G=G1301)</f>
        <v>商投建工达州中医药科技园</v>
      </c>
    </row>
    <row r="1302" hidden="1" spans="1:10">
      <c r="A1302" s="2" t="str">
        <f>'[1]2025年已发货'!A:A</f>
        <v>达钢</v>
      </c>
      <c r="B1302" s="2" t="str">
        <f>'[1]2025年已发货'!B:B</f>
        <v>螺纹钢</v>
      </c>
      <c r="C1302" s="2" t="str">
        <f>'[1]2025年已发货'!C:C</f>
        <v>HRB500E Φ22</v>
      </c>
      <c r="D1302" s="2" t="str">
        <f>'[1]2025年已发货'!D:D</f>
        <v>吨</v>
      </c>
      <c r="E1302" s="2">
        <f>'[1]2025年已发货'!E:E</f>
        <v>30</v>
      </c>
      <c r="F1302" s="4">
        <f>'[1]2025年已发货'!F:F</f>
        <v>45734</v>
      </c>
      <c r="G1302" s="2" t="str">
        <f>'[1]2025年已发货'!G:G</f>
        <v>（商投建工达州中医药科技园-4工区-7号楼）达州市通川区达州中医药职业学院犀牛大道北段</v>
      </c>
      <c r="H1302" s="2" t="str">
        <f>'[1]2025年已发货'!H:H</f>
        <v>张扬</v>
      </c>
      <c r="I1302" s="2">
        <f>'[1]2025年已发货'!I:I</f>
        <v>18381904567</v>
      </c>
      <c r="J1302" s="2" t="str">
        <f>_xlfn._xlws.FILTER(辅助信息!D:D,辅助信息!G:G=G1302)</f>
        <v>商投建工达州中医药科技园</v>
      </c>
    </row>
    <row r="1303" hidden="1" spans="1:10">
      <c r="A1303" s="2" t="str">
        <f>'[1]2025年已发货'!A:A</f>
        <v>达钢</v>
      </c>
      <c r="B1303" s="2" t="str">
        <f>'[1]2025年已发货'!B:B</f>
        <v>螺纹钢</v>
      </c>
      <c r="C1303" s="2" t="str">
        <f>'[1]2025年已发货'!C:C</f>
        <v>HRB500E Φ25</v>
      </c>
      <c r="D1303" s="2" t="str">
        <f>'[1]2025年已发货'!D:D</f>
        <v>吨</v>
      </c>
      <c r="E1303" s="2">
        <f>'[1]2025年已发货'!E:E</f>
        <v>30</v>
      </c>
      <c r="F1303" s="4">
        <f>'[1]2025年已发货'!F:F</f>
        <v>45734</v>
      </c>
      <c r="G1303" s="2" t="str">
        <f>'[1]2025年已发货'!G:G</f>
        <v>（商投建工达州中医药科技园-4工区-7号楼）达州市通川区达州中医药职业学院犀牛大道北段</v>
      </c>
      <c r="H1303" s="2" t="str">
        <f>'[1]2025年已发货'!H:H</f>
        <v>张扬</v>
      </c>
      <c r="I1303" s="2">
        <f>'[1]2025年已发货'!I:I</f>
        <v>18381904567</v>
      </c>
      <c r="J1303" s="2" t="str">
        <f>_xlfn._xlws.FILTER(辅助信息!D:D,辅助信息!G:G=G1303)</f>
        <v>商投建工达州中医药科技园</v>
      </c>
    </row>
    <row r="1304" hidden="1" spans="1:10">
      <c r="A1304" s="2" t="str">
        <f>'[1]2025年已发货'!A:A</f>
        <v>达钢</v>
      </c>
      <c r="B1304" s="2" t="str">
        <f>'[1]2025年已发货'!B:B</f>
        <v>盘螺</v>
      </c>
      <c r="C1304" s="2" t="str">
        <f>'[1]2025年已发货'!C:C</f>
        <v>HRB400E Φ12</v>
      </c>
      <c r="D1304" s="2" t="str">
        <f>'[1]2025年已发货'!D:D</f>
        <v>吨</v>
      </c>
      <c r="E1304" s="2">
        <f>'[1]2025年已发货'!E:E</f>
        <v>10</v>
      </c>
      <c r="F1304" s="4">
        <f>'[1]2025年已发货'!F:F</f>
        <v>45734</v>
      </c>
      <c r="G1304" s="2" t="str">
        <f>'[1]2025年已发货'!G:G</f>
        <v>（五冶达州国道542项目-一工区桥梁一工段）四川省达州市四川省达州市达川区石桥镇武寨村</v>
      </c>
      <c r="H1304" s="2" t="str">
        <f>'[1]2025年已发货'!H:H</f>
        <v>杨勇</v>
      </c>
      <c r="I1304" s="2">
        <f>'[1]2025年已发货'!I:I</f>
        <v>18398563998</v>
      </c>
      <c r="J1304" s="2" t="str">
        <f>_xlfn._xlws.FILTER(辅助信息!D:D,辅助信息!G:G=G1304)</f>
        <v>五冶达州国道542项目</v>
      </c>
    </row>
    <row r="1305" hidden="1" spans="1:10">
      <c r="A1305" s="2" t="str">
        <f>'[1]2025年已发货'!A:A</f>
        <v>达钢</v>
      </c>
      <c r="B1305" s="2" t="str">
        <f>'[1]2025年已发货'!B:B</f>
        <v>螺纹钢</v>
      </c>
      <c r="C1305" s="2" t="str">
        <f>'[1]2025年已发货'!C:C</f>
        <v>HRB400E Φ28 9m</v>
      </c>
      <c r="D1305" s="2" t="str">
        <f>'[1]2025年已发货'!D:D</f>
        <v>吨</v>
      </c>
      <c r="E1305" s="2">
        <f>'[1]2025年已发货'!E:E</f>
        <v>33</v>
      </c>
      <c r="F1305" s="4">
        <f>'[1]2025年已发货'!F:F</f>
        <v>45734</v>
      </c>
      <c r="G1305" s="2" t="str">
        <f>'[1]2025年已发货'!G:G</f>
        <v>（五冶达州国道542项目-一工区桥梁一工段）四川省达州市四川省达州市达川区石桥镇武寨村</v>
      </c>
      <c r="H1305" s="2" t="str">
        <f>'[1]2025年已发货'!H:H</f>
        <v>杨勇</v>
      </c>
      <c r="I1305" s="2">
        <f>'[1]2025年已发货'!I:I</f>
        <v>18398563998</v>
      </c>
      <c r="J1305" s="2" t="str">
        <f>_xlfn._xlws.FILTER(辅助信息!D:D,辅助信息!G:G=G1305)</f>
        <v>五冶达州国道542项目</v>
      </c>
    </row>
    <row r="1306" hidden="1" spans="1:10">
      <c r="A1306" s="2" t="str">
        <f>'[1]2025年已发货'!A:A</f>
        <v>达钢</v>
      </c>
      <c r="B1306" s="2" t="str">
        <f>'[1]2025年已发货'!B:B</f>
        <v>盘螺</v>
      </c>
      <c r="C1306" s="2" t="str">
        <f>'[1]2025年已发货'!C:C</f>
        <v>HRB400E Φ12</v>
      </c>
      <c r="D1306" s="2" t="str">
        <f>'[1]2025年已发货'!D:D</f>
        <v>吨</v>
      </c>
      <c r="E1306" s="2">
        <f>'[1]2025年已发货'!E:E</f>
        <v>10</v>
      </c>
      <c r="F1306" s="4">
        <f>'[1]2025年已发货'!F:F</f>
        <v>45734</v>
      </c>
      <c r="G1306" s="2" t="str">
        <f>'[1]2025年已发货'!G:G</f>
        <v>（五冶达州国道542项目-一工区桥梁二工段）四川省达州市达川区达川区石梯镇石成村</v>
      </c>
      <c r="H1306" s="2" t="str">
        <f>'[1]2025年已发货'!H:H</f>
        <v>夏树彬</v>
      </c>
      <c r="I1306" s="2">
        <f>'[1]2025年已发货'!I:I</f>
        <v>13518183653</v>
      </c>
      <c r="J1306" s="2" t="str">
        <f>_xlfn._xlws.FILTER(辅助信息!D:D,辅助信息!G:G=G1306)</f>
        <v>五冶达州国道542项目</v>
      </c>
    </row>
    <row r="1307" hidden="1" spans="1:10">
      <c r="A1307" s="2" t="str">
        <f>'[1]2025年已发货'!A:A</f>
        <v>达钢</v>
      </c>
      <c r="B1307" s="2" t="str">
        <f>'[1]2025年已发货'!B:B</f>
        <v>螺纹钢</v>
      </c>
      <c r="C1307" s="2" t="str">
        <f>'[1]2025年已发货'!C:C</f>
        <v>HRB400E Φ32 9m</v>
      </c>
      <c r="D1307" s="2" t="str">
        <f>'[1]2025年已发货'!D:D</f>
        <v>吨</v>
      </c>
      <c r="E1307" s="2">
        <f>'[1]2025年已发货'!E:E</f>
        <v>36</v>
      </c>
      <c r="F1307" s="4">
        <f>'[1]2025年已发货'!F:F</f>
        <v>45734</v>
      </c>
      <c r="G1307" s="2" t="str">
        <f>'[1]2025年已发货'!G:G</f>
        <v>（五冶达州国道542项目-一工区桥梁二工段）四川省达州市达川区达川区石梯镇石成村</v>
      </c>
      <c r="H1307" s="2" t="str">
        <f>'[1]2025年已发货'!H:H</f>
        <v>夏树彬</v>
      </c>
      <c r="I1307" s="2">
        <f>'[1]2025年已发货'!I:I</f>
        <v>13518183653</v>
      </c>
      <c r="J1307" s="2" t="str">
        <f>_xlfn._xlws.FILTER(辅助信息!D:D,辅助信息!G:G=G1307)</f>
        <v>五冶达州国道542项目</v>
      </c>
    </row>
    <row r="1308" hidden="1" spans="1:10">
      <c r="A1308" s="2" t="str">
        <f>'[1]2025年已发货'!A:A</f>
        <v>达钢</v>
      </c>
      <c r="B1308" s="2" t="str">
        <f>'[1]2025年已发货'!B:B</f>
        <v>螺纹钢</v>
      </c>
      <c r="C1308" s="2" t="str">
        <f>'[1]2025年已发货'!C:C</f>
        <v>HRB400E Φ12 9m</v>
      </c>
      <c r="D1308" s="2" t="str">
        <f>'[1]2025年已发货'!D:D</f>
        <v>吨</v>
      </c>
      <c r="E1308" s="2">
        <f>'[1]2025年已发货'!E:E</f>
        <v>15</v>
      </c>
      <c r="F1308" s="4">
        <f>'[1]2025年已发货'!F:F</f>
        <v>45734</v>
      </c>
      <c r="G1308" s="2" t="str">
        <f>'[1]2025年已发货'!G:G</f>
        <v>（十九冶-江龙高速二分部）重庆市云阳县宝坪镇双塆村*地坪村路基</v>
      </c>
      <c r="H1308" s="2" t="str">
        <f>'[1]2025年已发货'!H:H</f>
        <v>张鹏</v>
      </c>
      <c r="I1308" s="2">
        <f>'[1]2025年已发货'!I:I</f>
        <v>18223006448</v>
      </c>
      <c r="J1308" s="2" vm="1" t="e">
        <f>_xlfn._xlws.FILTER(辅助信息!D:D,辅助信息!G:G=G1308)</f>
        <v>#VALUE!</v>
      </c>
    </row>
    <row r="1309" hidden="1" spans="1:10">
      <c r="A1309" s="2" t="str">
        <f>'[1]2025年已发货'!A:A</f>
        <v>达钢</v>
      </c>
      <c r="B1309" s="2" t="str">
        <f>'[1]2025年已发货'!B:B</f>
        <v>螺纹钢</v>
      </c>
      <c r="C1309" s="2" t="str">
        <f>'[1]2025年已发货'!C:C</f>
        <v>HRB400E Φ14 9m</v>
      </c>
      <c r="D1309" s="2" t="str">
        <f>'[1]2025年已发货'!D:D</f>
        <v>吨</v>
      </c>
      <c r="E1309" s="2">
        <f>'[1]2025年已发货'!E:E</f>
        <v>3</v>
      </c>
      <c r="F1309" s="4">
        <f>'[1]2025年已发货'!F:F</f>
        <v>45734</v>
      </c>
      <c r="G1309" s="2" t="str">
        <f>'[1]2025年已发货'!G:G</f>
        <v>（十九冶-江龙高速二分部）重庆市云阳县宝坪镇双塆村*地坪村路基</v>
      </c>
      <c r="H1309" s="2" t="str">
        <f>'[1]2025年已发货'!H:H</f>
        <v>张鹏</v>
      </c>
      <c r="I1309" s="2">
        <f>'[1]2025年已发货'!I:I</f>
        <v>18223006448</v>
      </c>
      <c r="J1309" s="2" vm="1" t="e">
        <f>_xlfn._xlws.FILTER(辅助信息!D:D,辅助信息!G:G=G1309)</f>
        <v>#VALUE!</v>
      </c>
    </row>
    <row r="1310" hidden="1" spans="1:10">
      <c r="A1310" s="2" t="str">
        <f>'[1]2025年已发货'!A:A</f>
        <v>达钢</v>
      </c>
      <c r="B1310" s="2" t="str">
        <f>'[1]2025年已发货'!B:B</f>
        <v>螺纹钢</v>
      </c>
      <c r="C1310" s="2" t="str">
        <f>'[1]2025年已发货'!C:C</f>
        <v>HRB400E Φ16 9m</v>
      </c>
      <c r="D1310" s="2" t="str">
        <f>'[1]2025年已发货'!D:D</f>
        <v>吨</v>
      </c>
      <c r="E1310" s="2">
        <f>'[1]2025年已发货'!E:E</f>
        <v>15</v>
      </c>
      <c r="F1310" s="4">
        <f>'[1]2025年已发货'!F:F</f>
        <v>45734</v>
      </c>
      <c r="G1310" s="2" t="str">
        <f>'[1]2025年已发货'!G:G</f>
        <v>（十九冶-江龙高速二分部）重庆市云阳县宝坪镇双塆村*地坪村路基</v>
      </c>
      <c r="H1310" s="2" t="str">
        <f>'[1]2025年已发货'!H:H</f>
        <v>张鹏</v>
      </c>
      <c r="I1310" s="2">
        <f>'[1]2025年已发货'!I:I</f>
        <v>18223006448</v>
      </c>
      <c r="J1310" s="2" vm="1" t="e">
        <f>_xlfn._xlws.FILTER(辅助信息!D:D,辅助信息!G:G=G1310)</f>
        <v>#VALUE!</v>
      </c>
    </row>
    <row r="1311" hidden="1" spans="1:10">
      <c r="A1311" s="2" t="str">
        <f>'[1]2025年已发货'!A:A</f>
        <v>润耀</v>
      </c>
      <c r="B1311" s="2" t="str">
        <f>'[1]2025年已发货'!B:B</f>
        <v>盘螺</v>
      </c>
      <c r="C1311" s="2" t="str">
        <f>'[1]2025年已发货'!C:C</f>
        <v>HRB400E Φ12</v>
      </c>
      <c r="D1311" s="2" t="str">
        <f>'[1]2025年已发货'!D:D</f>
        <v>吨</v>
      </c>
      <c r="E1311" s="2">
        <f>'[1]2025年已发货'!E:E</f>
        <v>70</v>
      </c>
      <c r="F1311" s="4">
        <f>'[1]2025年已发货'!F:F</f>
        <v>45734</v>
      </c>
      <c r="G1311" s="2" t="str">
        <f>'[1]2025年已发货'!G:G</f>
        <v>（中铁广州局-资乐高速5标）四川省乐山市井研县希望大道116号</v>
      </c>
      <c r="H1311" s="2" t="str">
        <f>'[1]2025年已发货'!H:H</f>
        <v>廖俊杰</v>
      </c>
      <c r="I1311" s="2">
        <f>'[1]2025年已发货'!I:I</f>
        <v>15775100965</v>
      </c>
      <c r="J1311" s="2" vm="1" t="e">
        <f>_xlfn._xlws.FILTER(辅助信息!D:D,辅助信息!G:G=G1311)</f>
        <v>#VALUE!</v>
      </c>
    </row>
    <row r="1312" hidden="1" spans="1:10">
      <c r="A1312" s="2" t="str">
        <f>'[1]2025年已发货'!A:A</f>
        <v>晋邦</v>
      </c>
      <c r="B1312" s="2" t="str">
        <f>'[1]2025年已发货'!B:B</f>
        <v>盘螺</v>
      </c>
      <c r="C1312" s="2" t="str">
        <f>'[1]2025年已发货'!C:C</f>
        <v>HRB400EΦ 10mm</v>
      </c>
      <c r="D1312" s="2" t="str">
        <f>'[1]2025年已发货'!D:D</f>
        <v>吨</v>
      </c>
      <c r="E1312" s="2">
        <f>'[1]2025年已发货'!E:E</f>
        <v>10</v>
      </c>
      <c r="F1312" s="4">
        <f>'[1]2025年已发货'!F:F</f>
        <v>45734</v>
      </c>
      <c r="G1312" s="2" t="str">
        <f>'[1]2025年已发货'!G:G</f>
        <v>（中核二二-绵阳）四川省绵阳市平武县响岩镇甲方项目指定地点(X1子项)</v>
      </c>
      <c r="H1312" s="2" t="str">
        <f>'[1]2025年已发货'!H:H</f>
        <v>王明胜</v>
      </c>
      <c r="I1312" s="2" t="str">
        <f>'[1]2025年已发货'!I:I</f>
        <v>15528301097</v>
      </c>
      <c r="J1312" s="2" vm="1" t="e">
        <f>_xlfn._xlws.FILTER(辅助信息!D:D,辅助信息!G:G=G1312)</f>
        <v>#VALUE!</v>
      </c>
    </row>
    <row r="1313" hidden="1" spans="1:10">
      <c r="A1313" s="2" t="str">
        <f>'[1]2025年已发货'!A:A</f>
        <v>晋邦</v>
      </c>
      <c r="B1313" s="2" t="str">
        <f>'[1]2025年已发货'!B:B</f>
        <v>螺纹钢</v>
      </c>
      <c r="C1313" s="2" t="str">
        <f>'[1]2025年已发货'!C:C</f>
        <v>HRB400EΦ18*9m</v>
      </c>
      <c r="D1313" s="2" t="str">
        <f>'[1]2025年已发货'!D:D</f>
        <v>吨</v>
      </c>
      <c r="E1313" s="2">
        <f>'[1]2025年已发货'!E:E</f>
        <v>11</v>
      </c>
      <c r="F1313" s="4">
        <f>'[1]2025年已发货'!F:F</f>
        <v>45734</v>
      </c>
      <c r="G1313" s="2" t="str">
        <f>'[1]2025年已发货'!G:G</f>
        <v>（中核二二-绵阳）四川省绵阳市平武县响岩镇甲方项目指定地点(X1子项)</v>
      </c>
      <c r="H1313" s="2" t="str">
        <f>'[1]2025年已发货'!H:H</f>
        <v>王明胜</v>
      </c>
      <c r="I1313" s="2" t="str">
        <f>'[1]2025年已发货'!I:I</f>
        <v>15528301097</v>
      </c>
      <c r="J1313" s="2" vm="1" t="e">
        <f>_xlfn._xlws.FILTER(辅助信息!D:D,辅助信息!G:G=G1313)</f>
        <v>#VALUE!</v>
      </c>
    </row>
    <row r="1314" hidden="1" spans="1:10">
      <c r="A1314" s="2" t="str">
        <f>'[1]2025年已发货'!A:A</f>
        <v>晋邦</v>
      </c>
      <c r="B1314" s="2" t="str">
        <f>'[1]2025年已发货'!B:B</f>
        <v>螺纹钢</v>
      </c>
      <c r="C1314" s="2" t="str">
        <f>'[1]2025年已发货'!C:C</f>
        <v>HRB500EΦ25*9m</v>
      </c>
      <c r="D1314" s="2" t="str">
        <f>'[1]2025年已发货'!D:D</f>
        <v>吨</v>
      </c>
      <c r="E1314" s="2">
        <f>'[1]2025年已发货'!E:E</f>
        <v>9</v>
      </c>
      <c r="F1314" s="4">
        <f>'[1]2025年已发货'!F:F</f>
        <v>45734</v>
      </c>
      <c r="G1314" s="2" t="str">
        <f>'[1]2025年已发货'!G:G</f>
        <v>（中核二二-绵阳）四川省绵阳市平武县响岩镇甲方项目指定地点(X1子项)</v>
      </c>
      <c r="H1314" s="2" t="str">
        <f>'[1]2025年已发货'!H:H</f>
        <v>王明胜</v>
      </c>
      <c r="I1314" s="2" t="str">
        <f>'[1]2025年已发货'!I:I</f>
        <v>15528301097</v>
      </c>
      <c r="J1314" s="2" vm="1" t="e">
        <f>_xlfn._xlws.FILTER(辅助信息!D:D,辅助信息!G:G=G1314)</f>
        <v>#VALUE!</v>
      </c>
    </row>
    <row r="1315" hidden="1" spans="1:10">
      <c r="A1315" s="2" t="str">
        <f>'[1]2025年已发货'!A:A</f>
        <v>晋邦</v>
      </c>
      <c r="B1315" s="2" t="str">
        <f>'[1]2025年已发货'!B:B</f>
        <v>螺纹钢</v>
      </c>
      <c r="C1315" s="2" t="str">
        <f>'[1]2025年已发货'!C:C</f>
        <v>HRB500EΦ28*9m</v>
      </c>
      <c r="D1315" s="2" t="str">
        <f>'[1]2025年已发货'!D:D</f>
        <v>吨</v>
      </c>
      <c r="E1315" s="2">
        <f>'[1]2025年已发货'!E:E</f>
        <v>6</v>
      </c>
      <c r="F1315" s="4">
        <f>'[1]2025年已发货'!F:F</f>
        <v>45734</v>
      </c>
      <c r="G1315" s="2" t="str">
        <f>'[1]2025年已发货'!G:G</f>
        <v>（中核二二-绵阳）四川省绵阳市平武县响岩镇甲方项目指定地点(X1子项)</v>
      </c>
      <c r="H1315" s="2" t="str">
        <f>'[1]2025年已发货'!H:H</f>
        <v>王明胜</v>
      </c>
      <c r="I1315" s="2" t="str">
        <f>'[1]2025年已发货'!I:I</f>
        <v>15528301097</v>
      </c>
      <c r="J1315" s="2" vm="1" t="e">
        <f>_xlfn._xlws.FILTER(辅助信息!D:D,辅助信息!G:G=G1315)</f>
        <v>#VALUE!</v>
      </c>
    </row>
    <row r="1316" hidden="1" spans="1:10">
      <c r="A1316" s="2" t="str">
        <f>'[1]2025年已发货'!A:A</f>
        <v>德胜</v>
      </c>
      <c r="B1316" s="2" t="str">
        <f>'[1]2025年已发货'!B:B</f>
        <v>螺纹钢</v>
      </c>
      <c r="C1316" s="2" t="str">
        <f>'[1]2025年已发货'!C:C</f>
        <v>HRB500E Φ28×12米</v>
      </c>
      <c r="D1316" s="2" t="str">
        <f>'[1]2025年已发货'!D:D</f>
        <v>吨</v>
      </c>
      <c r="E1316" s="2">
        <f>'[1]2025年已发货'!E:E</f>
        <v>35</v>
      </c>
      <c r="F1316" s="4">
        <f>'[1]2025年已发货'!F:F</f>
        <v>45735</v>
      </c>
      <c r="G1316" s="2" t="str">
        <f>'[1]2025年已发货'!G:G</f>
        <v>（自永2标九局西南分公司钢筋棚）四川省自贡市骑龙镇大湾村</v>
      </c>
      <c r="H1316" s="2" t="str">
        <f>'[1]2025年已发货'!H:H</f>
        <v>高彦彬</v>
      </c>
      <c r="I1316" s="2">
        <f>'[1]2025年已发货'!I:I</f>
        <v>13835906370</v>
      </c>
      <c r="J1316" s="2" vm="1" t="e">
        <f>_xlfn._xlws.FILTER(辅助信息!D:D,辅助信息!G:G=G1316)</f>
        <v>#VALUE!</v>
      </c>
    </row>
    <row r="1317" hidden="1" spans="1:10">
      <c r="A1317" s="2" t="str">
        <f>'[1]2025年已发货'!A:A</f>
        <v>德胜</v>
      </c>
      <c r="B1317" s="2" t="str">
        <f>'[1]2025年已发货'!B:B</f>
        <v>螺纹钢</v>
      </c>
      <c r="C1317" s="2" t="str">
        <f>'[1]2025年已发货'!C:C</f>
        <v>HRB500E Φ25×12米</v>
      </c>
      <c r="D1317" s="2" t="str">
        <f>'[1]2025年已发货'!D:D</f>
        <v>吨</v>
      </c>
      <c r="E1317" s="2">
        <f>'[1]2025年已发货'!E:E</f>
        <v>35</v>
      </c>
      <c r="F1317" s="4">
        <f>'[1]2025年已发货'!F:F</f>
        <v>45735</v>
      </c>
      <c r="G1317" s="2" t="str">
        <f>'[1]2025年已发货'!G:G</f>
        <v>（自永2标九局西南分公司钢筋棚）四川省自贡市骑龙镇大湾村</v>
      </c>
      <c r="H1317" s="2" t="str">
        <f>'[1]2025年已发货'!H:H</f>
        <v>高彦彬</v>
      </c>
      <c r="I1317" s="2">
        <f>'[1]2025年已发货'!I:I</f>
        <v>13835906370</v>
      </c>
      <c r="J1317" s="2" vm="1" t="e">
        <f>_xlfn._xlws.FILTER(辅助信息!D:D,辅助信息!G:G=G1317)</f>
        <v>#VALUE!</v>
      </c>
    </row>
    <row r="1318" hidden="1" spans="1:10">
      <c r="A1318" s="2" t="str">
        <f>'[1]2025年已发货'!A:A</f>
        <v>德胜</v>
      </c>
      <c r="B1318" s="2" t="str">
        <f>'[1]2025年已发货'!B:B</f>
        <v>螺纹钢</v>
      </c>
      <c r="C1318" s="2" t="str">
        <f>'[1]2025年已发货'!C:C</f>
        <v>HRB500E Φ28 12m</v>
      </c>
      <c r="D1318" s="2" t="str">
        <f>'[1]2025年已发货'!D:D</f>
        <v>吨</v>
      </c>
      <c r="E1318" s="2">
        <f>'[1]2025年已发货'!E:E</f>
        <v>108</v>
      </c>
      <c r="F1318" s="4">
        <f>'[1]2025年已发货'!F:F</f>
        <v>45735</v>
      </c>
      <c r="G1318" s="2" t="str">
        <f>'[1]2025年已发货'!G:G</f>
        <v>（中铁十局-资乐高速4标）四川省眉山市仁寿县彰加镇促进村中铁十局资乐高速1#钢筋场</v>
      </c>
      <c r="H1318" s="2" t="str">
        <f>'[1]2025年已发货'!H:H</f>
        <v>杨飞</v>
      </c>
      <c r="I1318" s="2">
        <f>'[1]2025年已发货'!I:I</f>
        <v>15667998777</v>
      </c>
      <c r="J1318" s="2" vm="1" t="e">
        <f>_xlfn._xlws.FILTER(辅助信息!D:D,辅助信息!G:G=G1318)</f>
        <v>#VALUE!</v>
      </c>
    </row>
    <row r="1319" hidden="1" spans="1:10">
      <c r="A1319" s="2" t="str">
        <f>'[1]2025年已发货'!A:A</f>
        <v>德胜</v>
      </c>
      <c r="B1319" s="2" t="str">
        <f>'[1]2025年已发货'!B:B</f>
        <v>螺纹钢</v>
      </c>
      <c r="C1319" s="2" t="str">
        <f>'[1]2025年已发货'!C:C</f>
        <v>HRB500EФ25*12m</v>
      </c>
      <c r="D1319" s="2" t="str">
        <f>'[1]2025年已发货'!D:D</f>
        <v>吨</v>
      </c>
      <c r="E1319" s="2">
        <f>'[1]2025年已发货'!E:E</f>
        <v>10</v>
      </c>
      <c r="F1319" s="4">
        <f>'[1]2025年已发货'!F:F</f>
        <v>45735</v>
      </c>
      <c r="G1319" s="2" t="str">
        <f>'[1]2025年已发货'!G:G</f>
        <v>（中核中原-温江北林医养综合体项目）四川省成都市温江区万春大道第三人民医院东</v>
      </c>
      <c r="H1319" s="2" t="str">
        <f>'[1]2025年已发货'!H:H</f>
        <v>蔡杰</v>
      </c>
      <c r="I1319" s="2">
        <f>'[1]2025年已发货'!I:I</f>
        <v>18875129329</v>
      </c>
      <c r="J1319" s="2" vm="1" t="e">
        <f>_xlfn._xlws.FILTER(辅助信息!D:D,辅助信息!G:G=G1319)</f>
        <v>#VALUE!</v>
      </c>
    </row>
    <row r="1320" hidden="1" spans="1:10">
      <c r="A1320" s="2" t="str">
        <f>'[1]2025年已发货'!A:A</f>
        <v>德胜</v>
      </c>
      <c r="B1320" s="2" t="str">
        <f>'[1]2025年已发货'!B:B</f>
        <v>螺纹钢</v>
      </c>
      <c r="C1320" s="2" t="str">
        <f>'[1]2025年已发货'!C:C</f>
        <v>HRB500EФ14*9m</v>
      </c>
      <c r="D1320" s="2" t="str">
        <f>'[1]2025年已发货'!D:D</f>
        <v>吨</v>
      </c>
      <c r="E1320" s="2">
        <f>'[1]2025年已发货'!E:E</f>
        <v>40</v>
      </c>
      <c r="F1320" s="4">
        <f>'[1]2025年已发货'!F:F</f>
        <v>45735</v>
      </c>
      <c r="G1320" s="2" t="str">
        <f>'[1]2025年已发货'!G:G</f>
        <v>（中核中原-温江北林医养综合体项目）四川省成都市温江区万春大道第三人民医院东</v>
      </c>
      <c r="H1320" s="2" t="str">
        <f>'[1]2025年已发货'!H:H</f>
        <v>蔡杰</v>
      </c>
      <c r="I1320" s="2">
        <f>'[1]2025年已发货'!I:I</f>
        <v>18875129329</v>
      </c>
      <c r="J1320" s="2" vm="1" t="e">
        <f>_xlfn._xlws.FILTER(辅助信息!D:D,辅助信息!G:G=G1320)</f>
        <v>#VALUE!</v>
      </c>
    </row>
    <row r="1321" hidden="1" spans="1:10">
      <c r="A1321" s="2" t="str">
        <f>'[1]2025年已发货'!A:A</f>
        <v>德胜</v>
      </c>
      <c r="B1321" s="2" t="str">
        <f>'[1]2025年已发货'!B:B</f>
        <v>螺纹钢</v>
      </c>
      <c r="C1321" s="2" t="str">
        <f>'[1]2025年已发货'!C:C</f>
        <v>HRB400EФ12*9m</v>
      </c>
      <c r="D1321" s="2" t="str">
        <f>'[1]2025年已发货'!D:D</f>
        <v>吨</v>
      </c>
      <c r="E1321" s="2">
        <f>'[1]2025年已发货'!E:E</f>
        <v>10</v>
      </c>
      <c r="F1321" s="4">
        <f>'[1]2025年已发货'!F:F</f>
        <v>45735</v>
      </c>
      <c r="G1321" s="2" t="str">
        <f>'[1]2025年已发货'!G:G</f>
        <v>（中核中原-温江北林医养综合体项目）四川省成都市温江区万春大道第三人民医院东</v>
      </c>
      <c r="H1321" s="2" t="str">
        <f>'[1]2025年已发货'!H:H</f>
        <v>蔡杰</v>
      </c>
      <c r="I1321" s="2">
        <f>'[1]2025年已发货'!I:I</f>
        <v>18875129329</v>
      </c>
      <c r="J1321" s="2" vm="1" t="e">
        <f>_xlfn._xlws.FILTER(辅助信息!D:D,辅助信息!G:G=G1321)</f>
        <v>#VALUE!</v>
      </c>
    </row>
    <row r="1322" hidden="1" spans="1:10">
      <c r="A1322" s="2" t="str">
        <f>'[1]2025年已发货'!A:A</f>
        <v>德胜</v>
      </c>
      <c r="B1322" s="2" t="str">
        <f>'[1]2025年已发货'!B:B</f>
        <v>螺纹钢</v>
      </c>
      <c r="C1322" s="2" t="str">
        <f>'[1]2025年已发货'!C:C</f>
        <v>HRB400EФ18*12m</v>
      </c>
      <c r="D1322" s="2" t="str">
        <f>'[1]2025年已发货'!D:D</f>
        <v>吨</v>
      </c>
      <c r="E1322" s="2">
        <f>'[1]2025年已发货'!E:E</f>
        <v>10</v>
      </c>
      <c r="F1322" s="4">
        <f>'[1]2025年已发货'!F:F</f>
        <v>45735</v>
      </c>
      <c r="G1322" s="2" t="str">
        <f>'[1]2025年已发货'!G:G</f>
        <v>（中核中原-温江北林医养综合体项目）四川省成都市温江区万春大道第三人民医院东</v>
      </c>
      <c r="H1322" s="2" t="str">
        <f>'[1]2025年已发货'!H:H</f>
        <v>蔡杰</v>
      </c>
      <c r="I1322" s="2">
        <f>'[1]2025年已发货'!I:I</f>
        <v>18875129329</v>
      </c>
      <c r="J1322" s="2" vm="1" t="e">
        <f>_xlfn._xlws.FILTER(辅助信息!D:D,辅助信息!G:G=G1322)</f>
        <v>#VALUE!</v>
      </c>
    </row>
    <row r="1323" hidden="1" spans="1:10">
      <c r="A1323" s="2" t="str">
        <f>'[1]2025年已发货'!A:A</f>
        <v>德胜</v>
      </c>
      <c r="B1323" s="2" t="str">
        <f>'[1]2025年已发货'!B:B</f>
        <v>螺纹钢</v>
      </c>
      <c r="C1323" s="2" t="str">
        <f>'[1]2025年已发货'!C:C</f>
        <v>HRB400EФ16*9m</v>
      </c>
      <c r="D1323" s="2" t="str">
        <f>'[1]2025年已发货'!D:D</f>
        <v>吨</v>
      </c>
      <c r="E1323" s="2">
        <f>'[1]2025年已发货'!E:E</f>
        <v>32</v>
      </c>
      <c r="F1323" s="4">
        <f>'[1]2025年已发货'!F:F</f>
        <v>45735</v>
      </c>
      <c r="G1323" s="2" t="str">
        <f>'[1]2025年已发货'!G:G</f>
        <v>（中铁六局呼和公司康新高速TJ4-2标）四川省甘孜藏族自治州康定市新都桥镇东俄罗三村中建八局搅拌站旁</v>
      </c>
      <c r="H1323" s="2" t="str">
        <f>'[1]2025年已发货'!H:H</f>
        <v>许文刚</v>
      </c>
      <c r="I1323" s="2">
        <f>'[1]2025年已发货'!I:I</f>
        <v>15848808186</v>
      </c>
      <c r="J1323" s="2" vm="1" t="e">
        <f>_xlfn._xlws.FILTER(辅助信息!D:D,辅助信息!G:G=G1323)</f>
        <v>#VALUE!</v>
      </c>
    </row>
    <row r="1324" hidden="1" spans="1:10">
      <c r="A1324" s="2" t="str">
        <f>'[1]2025年已发货'!A:A</f>
        <v>德胜</v>
      </c>
      <c r="B1324" s="2" t="str">
        <f>'[1]2025年已发货'!B:B</f>
        <v>螺纹钢</v>
      </c>
      <c r="C1324" s="2" t="str">
        <f>'[1]2025年已发货'!C:C</f>
        <v>HRB400EФ22*9m</v>
      </c>
      <c r="D1324" s="2" t="str">
        <f>'[1]2025年已发货'!D:D</f>
        <v>吨</v>
      </c>
      <c r="E1324" s="2">
        <f>'[1]2025年已发货'!E:E</f>
        <v>10</v>
      </c>
      <c r="F1324" s="4">
        <f>'[1]2025年已发货'!F:F</f>
        <v>45735</v>
      </c>
      <c r="G1324" s="2" t="str">
        <f>'[1]2025年已发货'!G:G</f>
        <v>（中铁六局呼和公司康新高速TJ4-2标）四川省甘孜藏族自治州康定市新都桥镇东俄罗三村中建八局搅拌站旁</v>
      </c>
      <c r="H1324" s="2" t="str">
        <f>'[1]2025年已发货'!H:H</f>
        <v>许文刚</v>
      </c>
      <c r="I1324" s="2">
        <f>'[1]2025年已发货'!I:I</f>
        <v>15848808186</v>
      </c>
      <c r="J1324" s="2" vm="1" t="e">
        <f>_xlfn._xlws.FILTER(辅助信息!D:D,辅助信息!G:G=G1324)</f>
        <v>#VALUE!</v>
      </c>
    </row>
    <row r="1325" hidden="1" spans="1:10">
      <c r="A1325" s="2" t="str">
        <f>'[1]2025年已发货'!A:A</f>
        <v>德胜</v>
      </c>
      <c r="B1325" s="2" t="str">
        <f>'[1]2025年已发货'!B:B</f>
        <v>螺纹钢</v>
      </c>
      <c r="C1325" s="2" t="str">
        <f>'[1]2025年已发货'!C:C</f>
        <v>HRB400EФ32*9m</v>
      </c>
      <c r="D1325" s="2" t="str">
        <f>'[1]2025年已发货'!D:D</f>
        <v>吨</v>
      </c>
      <c r="E1325" s="2">
        <f>'[1]2025年已发货'!E:E</f>
        <v>28</v>
      </c>
      <c r="F1325" s="4">
        <f>'[1]2025年已发货'!F:F</f>
        <v>45735</v>
      </c>
      <c r="G1325" s="2" t="str">
        <f>'[1]2025年已发货'!G:G</f>
        <v>（中铁六局呼和公司康新高速TJ4-2标）四川省甘孜藏族自治州康定市新都桥镇东俄罗三村中建八局搅拌站旁</v>
      </c>
      <c r="H1325" s="2" t="str">
        <f>'[1]2025年已发货'!H:H</f>
        <v>许文刚</v>
      </c>
      <c r="I1325" s="2">
        <f>'[1]2025年已发货'!I:I</f>
        <v>15848808186</v>
      </c>
      <c r="J1325" s="2" vm="1" t="e">
        <f>_xlfn._xlws.FILTER(辅助信息!D:D,辅助信息!G:G=G1325)</f>
        <v>#VALUE!</v>
      </c>
    </row>
    <row r="1326" hidden="1" spans="1:10">
      <c r="A1326" s="2" t="str">
        <f>'[1]2025年已发货'!A:A</f>
        <v>玉昆</v>
      </c>
      <c r="B1326" s="2" t="str">
        <f>'[1]2025年已发货'!B:B</f>
        <v>盘螺</v>
      </c>
      <c r="C1326" s="2" t="str">
        <f>'[1]2025年已发货'!C:C</f>
        <v>HRB400EΦ12</v>
      </c>
      <c r="D1326" s="2" t="str">
        <f>'[1]2025年已发货'!D:D</f>
        <v>吨</v>
      </c>
      <c r="E1326" s="2">
        <f>'[1]2025年已发货'!E:E</f>
        <v>40</v>
      </c>
      <c r="F1326" s="4">
        <f>'[1]2025年已发货'!F:F</f>
        <v>45735</v>
      </c>
      <c r="G1326" s="2" t="str">
        <f>'[1]2025年已发货'!G:G</f>
        <v>（中铁广州局深圳公司西昭高速9标）四川省凉山彝族自治州西昌市西乡乡三百村</v>
      </c>
      <c r="H1326" s="2" t="str">
        <f>'[1]2025年已发货'!H:H</f>
        <v>伍红林</v>
      </c>
      <c r="I1326" s="2">
        <f>'[1]2025年已发货'!I:I</f>
        <v>18683860677</v>
      </c>
      <c r="J1326" s="2" vm="1" t="e">
        <f>_xlfn._xlws.FILTER(辅助信息!D:D,辅助信息!G:G=G1326)</f>
        <v>#VALUE!</v>
      </c>
    </row>
    <row r="1327" hidden="1" spans="1:10">
      <c r="A1327" s="2" t="str">
        <f>'[1]2025年已发货'!A:A</f>
        <v>玉昆</v>
      </c>
      <c r="B1327" s="2" t="str">
        <f>'[1]2025年已发货'!B:B</f>
        <v>螺纹钢</v>
      </c>
      <c r="C1327" s="2" t="str">
        <f>'[1]2025年已发货'!C:C</f>
        <v>HRB400EΦ12</v>
      </c>
      <c r="D1327" s="2" t="str">
        <f>'[1]2025年已发货'!D:D</f>
        <v>吨</v>
      </c>
      <c r="E1327" s="2">
        <f>'[1]2025年已发货'!E:E</f>
        <v>120</v>
      </c>
      <c r="F1327" s="4">
        <f>'[1]2025年已发货'!F:F</f>
        <v>45735</v>
      </c>
      <c r="G1327" s="2" t="str">
        <f>'[1]2025年已发货'!G:G</f>
        <v>（中铁广州局深圳公司西昭高速9标）四川省凉山彝族自治州西昌市西乡乡三百村</v>
      </c>
      <c r="H1327" s="2" t="str">
        <f>'[1]2025年已发货'!H:H</f>
        <v>伍红林</v>
      </c>
      <c r="I1327" s="2">
        <f>'[1]2025年已发货'!I:I</f>
        <v>18683860677</v>
      </c>
      <c r="J1327" s="2" vm="1" t="e">
        <f>_xlfn._xlws.FILTER(辅助信息!D:D,辅助信息!G:G=G1327)</f>
        <v>#VALUE!</v>
      </c>
    </row>
    <row r="1328" hidden="1" spans="1:10">
      <c r="A1328" s="2" t="str">
        <f>'[1]2025年已发货'!A:A</f>
        <v>玉昆</v>
      </c>
      <c r="B1328" s="2" t="str">
        <f>'[1]2025年已发货'!B:B</f>
        <v>盘螺</v>
      </c>
      <c r="C1328" s="2" t="str">
        <f>'[1]2025年已发货'!C:C</f>
        <v>HRB400EΦ10</v>
      </c>
      <c r="D1328" s="2" t="str">
        <f>'[1]2025年已发货'!D:D</f>
        <v>吨</v>
      </c>
      <c r="E1328" s="2">
        <f>'[1]2025年已发货'!E:E</f>
        <v>35</v>
      </c>
      <c r="F1328" s="4">
        <f>'[1]2025年已发货'!F:F</f>
        <v>45735</v>
      </c>
      <c r="G1328" s="2" t="str">
        <f>'[1]2025年已发货'!G:G</f>
        <v>（中铁广州局深圳公司西昭高速9标）四川省凉山彝族自治州西昌市西乡乡三百村</v>
      </c>
      <c r="H1328" s="2" t="str">
        <f>'[1]2025年已发货'!H:H</f>
        <v>伍红林</v>
      </c>
      <c r="I1328" s="2">
        <f>'[1]2025年已发货'!I:I</f>
        <v>18683860677</v>
      </c>
      <c r="J1328" s="2" vm="1" t="e">
        <f>_xlfn._xlws.FILTER(辅助信息!D:D,辅助信息!G:G=G1328)</f>
        <v>#VALUE!</v>
      </c>
    </row>
    <row r="1329" hidden="1" spans="1:10">
      <c r="A1329" s="2" t="str">
        <f>'[1]2025年已发货'!A:A</f>
        <v>德胜</v>
      </c>
      <c r="B1329" s="2" t="str">
        <f>'[1]2025年已发货'!B:B</f>
        <v>螺纹钢</v>
      </c>
      <c r="C1329" s="2" t="str">
        <f>'[1]2025年已发货'!C:C</f>
        <v>HRB400EΦ20</v>
      </c>
      <c r="D1329" s="2" t="str">
        <f>'[1]2025年已发货'!D:D</f>
        <v>吨</v>
      </c>
      <c r="E1329" s="2">
        <f>'[1]2025年已发货'!E:E</f>
        <v>70</v>
      </c>
      <c r="F1329" s="4">
        <f>'[1]2025年已发货'!F:F</f>
        <v>45735</v>
      </c>
      <c r="G1329" s="2" t="str">
        <f>'[1]2025年已发货'!G:G</f>
        <v>（中铁广州局深圳公司西昭高速9标）四川省凉山彝族自治州西昌市西乡乡三百村</v>
      </c>
      <c r="H1329" s="2" t="str">
        <f>'[1]2025年已发货'!H:H</f>
        <v>伍红林</v>
      </c>
      <c r="I1329" s="2">
        <f>'[1]2025年已发货'!I:I</f>
        <v>18683860677</v>
      </c>
      <c r="J1329" s="2" vm="1" t="e">
        <f>_xlfn._xlws.FILTER(辅助信息!D:D,辅助信息!G:G=G1329)</f>
        <v>#VALUE!</v>
      </c>
    </row>
    <row r="1330" hidden="1" spans="1:10">
      <c r="A1330" s="2" t="str">
        <f>'[1]2025年已发货'!A:A</f>
        <v>玉昆</v>
      </c>
      <c r="B1330" s="2" t="str">
        <f>'[1]2025年已发货'!B:B</f>
        <v>螺纹钢</v>
      </c>
      <c r="C1330" s="2" t="str">
        <f>'[1]2025年已发货'!C:C</f>
        <v>HRB400EΦ14</v>
      </c>
      <c r="D1330" s="2" t="str">
        <f>'[1]2025年已发货'!D:D</f>
        <v>吨</v>
      </c>
      <c r="E1330" s="2">
        <f>'[1]2025年已发货'!E:E</f>
        <v>40</v>
      </c>
      <c r="F1330" s="4">
        <f>'[1]2025年已发货'!F:F</f>
        <v>45735</v>
      </c>
      <c r="G1330" s="2" t="str">
        <f>'[1]2025年已发货'!G:G</f>
        <v>（中铁一局四公司西昭高速6标4分部）四川省凉山彝族自治州昭觉县杨日占里</v>
      </c>
      <c r="H1330" s="2" t="str">
        <f>'[1]2025年已发货'!H:H</f>
        <v>马占全</v>
      </c>
      <c r="I1330" s="2">
        <f>'[1]2025年已发货'!I:I</f>
        <v>18189516465</v>
      </c>
      <c r="J1330" s="2" vm="1" t="e">
        <f>_xlfn._xlws.FILTER(辅助信息!D:D,辅助信息!G:G=G1330)</f>
        <v>#VALUE!</v>
      </c>
    </row>
    <row r="1331" hidden="1" spans="1:10">
      <c r="A1331" s="2" t="str">
        <f>'[1]2025年已发货'!A:A</f>
        <v>玉昆</v>
      </c>
      <c r="B1331" s="2" t="str">
        <f>'[1]2025年已发货'!B:B</f>
        <v>螺纹钢</v>
      </c>
      <c r="C1331" s="2" t="str">
        <f>'[1]2025年已发货'!C:C</f>
        <v>HRB500EΦ25</v>
      </c>
      <c r="D1331" s="2" t="str">
        <f>'[1]2025年已发货'!D:D</f>
        <v>吨</v>
      </c>
      <c r="E1331" s="2">
        <f>'[1]2025年已发货'!E:E</f>
        <v>40</v>
      </c>
      <c r="F1331" s="4">
        <f>'[1]2025年已发货'!F:F</f>
        <v>45735</v>
      </c>
      <c r="G1331" s="2" t="str">
        <f>'[1]2025年已发货'!G:G</f>
        <v>（中铁一局四公司西昭高速6标4分部）四川省凉山彝族自治州昭觉县杨日占里</v>
      </c>
      <c r="H1331" s="2" t="str">
        <f>'[1]2025年已发货'!H:H</f>
        <v>马占全</v>
      </c>
      <c r="I1331" s="2">
        <f>'[1]2025年已发货'!I:I</f>
        <v>18189516465</v>
      </c>
      <c r="J1331" s="2" vm="1" t="e">
        <f>_xlfn._xlws.FILTER(辅助信息!D:D,辅助信息!G:G=G1331)</f>
        <v>#VALUE!</v>
      </c>
    </row>
    <row r="1332" hidden="1" spans="1:10">
      <c r="A1332" s="2" t="str">
        <f>'[1]2025年已发货'!A:A</f>
        <v>凤钢</v>
      </c>
      <c r="B1332" s="2" t="str">
        <f>'[1]2025年已发货'!B:B</f>
        <v>螺纹钢</v>
      </c>
      <c r="C1332" s="2" t="str">
        <f>'[1]2025年已发货'!C:C</f>
        <v>HRB500EΦ28</v>
      </c>
      <c r="D1332" s="2" t="str">
        <f>'[1]2025年已发货'!D:D</f>
        <v>吨</v>
      </c>
      <c r="E1332" s="2">
        <f>'[1]2025年已发货'!E:E</f>
        <v>70</v>
      </c>
      <c r="F1332" s="4">
        <f>'[1]2025年已发货'!F:F</f>
        <v>45735</v>
      </c>
      <c r="G1332" s="2" t="str">
        <f>'[1]2025年已发货'!G:G</f>
        <v>（中铁一局四公司西昭高速6标4分部）四川省凉山彝族自治州昭觉县杨日占里</v>
      </c>
      <c r="H1332" s="2" t="str">
        <f>'[1]2025年已发货'!H:H</f>
        <v>马占全</v>
      </c>
      <c r="I1332" s="2">
        <f>'[1]2025年已发货'!I:I</f>
        <v>18189516465</v>
      </c>
      <c r="J1332" s="2" vm="1" t="e">
        <f>_xlfn._xlws.FILTER(辅助信息!D:D,辅助信息!G:G=G1332)</f>
        <v>#VALUE!</v>
      </c>
    </row>
    <row r="1333" hidden="1" spans="1:10">
      <c r="A1333" s="2" t="str">
        <f>'[1]2025年已发货'!A:A</f>
        <v>凤钢</v>
      </c>
      <c r="B1333" s="2" t="str">
        <f>'[1]2025年已发货'!B:B</f>
        <v>螺纹钢</v>
      </c>
      <c r="C1333" s="2" t="str">
        <f>'[1]2025年已发货'!C:C</f>
        <v>HRB400EΦ28</v>
      </c>
      <c r="D1333" s="2" t="str">
        <f>'[1]2025年已发货'!D:D</f>
        <v>吨</v>
      </c>
      <c r="E1333" s="2">
        <f>'[1]2025年已发货'!E:E</f>
        <v>15</v>
      </c>
      <c r="F1333" s="4">
        <f>'[1]2025年已发货'!F:F</f>
        <v>45735</v>
      </c>
      <c r="G1333" s="2" t="str">
        <f>'[1]2025年已发货'!G:G</f>
        <v>（中铁一局四公司西昭高速6标4分部）四川省凉山彝族自治州昭觉县杨日占里</v>
      </c>
      <c r="H1333" s="2" t="str">
        <f>'[1]2025年已发货'!H:H</f>
        <v>马占全</v>
      </c>
      <c r="I1333" s="2">
        <f>'[1]2025年已发货'!I:I</f>
        <v>18189516465</v>
      </c>
      <c r="J1333" s="2" vm="1" t="e">
        <f>_xlfn._xlws.FILTER(辅助信息!D:D,辅助信息!G:G=G1333)</f>
        <v>#VALUE!</v>
      </c>
    </row>
    <row r="1334" hidden="1" spans="1:10">
      <c r="A1334" s="2" t="str">
        <f>'[1]2025年已发货'!A:A</f>
        <v>玉昆</v>
      </c>
      <c r="B1334" s="2" t="str">
        <f>'[1]2025年已发货'!B:B</f>
        <v>盘螺</v>
      </c>
      <c r="C1334" s="2" t="str">
        <f>'[1]2025年已发货'!C:C</f>
        <v>HRB400EΦ12</v>
      </c>
      <c r="D1334" s="2" t="str">
        <f>'[1]2025年已发货'!D:D</f>
        <v>吨</v>
      </c>
      <c r="E1334" s="2">
        <f>'[1]2025年已发货'!E:E</f>
        <v>120</v>
      </c>
      <c r="F1334" s="4">
        <f>'[1]2025年已发货'!F:F</f>
        <v>45735</v>
      </c>
      <c r="G1334" s="2" t="str">
        <f>'[1]2025年已发货'!G:G</f>
        <v>凉山州昭觉县洒拉地坡乡中铁一局三分部山里钢筋场</v>
      </c>
      <c r="H1334" s="2" t="str">
        <f>'[1]2025年已发货'!H:H</f>
        <v>陈忠</v>
      </c>
      <c r="I1334" s="2">
        <f>'[1]2025年已发货'!I:I</f>
        <v>17602306163</v>
      </c>
      <c r="J1334" s="2" vm="1" t="e">
        <f>_xlfn._xlws.FILTER(辅助信息!D:D,辅助信息!G:G=G1334)</f>
        <v>#VALUE!</v>
      </c>
    </row>
    <row r="1335" hidden="1" spans="1:10">
      <c r="A1335" s="2" t="str">
        <f>'[1]2025年已发货'!A:A</f>
        <v>凤钢</v>
      </c>
      <c r="B1335" s="2" t="str">
        <f>'[1]2025年已发货'!B:B</f>
        <v>螺纹钢</v>
      </c>
      <c r="C1335" s="2" t="str">
        <f>'[1]2025年已发货'!C:C</f>
        <v>HRB400EΦ16</v>
      </c>
      <c r="D1335" s="2" t="str">
        <f>'[1]2025年已发货'!D:D</f>
        <v>吨</v>
      </c>
      <c r="E1335" s="2">
        <f>'[1]2025年已发货'!E:E</f>
        <v>80</v>
      </c>
      <c r="F1335" s="4">
        <f>'[1]2025年已发货'!F:F</f>
        <v>45735</v>
      </c>
      <c r="G1335" s="2" t="str">
        <f>'[1]2025年已发货'!G:G</f>
        <v>凉山州昭觉县洒拉地坡乡中铁一局三分部山里钢筋场</v>
      </c>
      <c r="H1335" s="2" t="str">
        <f>'[1]2025年已发货'!H:H</f>
        <v>陈忠</v>
      </c>
      <c r="I1335" s="2">
        <f>'[1]2025年已发货'!I:I</f>
        <v>17602306163</v>
      </c>
      <c r="J1335" s="2" vm="1" t="e">
        <f>_xlfn._xlws.FILTER(辅助信息!D:D,辅助信息!G:G=G1335)</f>
        <v>#VALUE!</v>
      </c>
    </row>
    <row r="1336" hidden="1" spans="1:10">
      <c r="A1336" s="2" t="str">
        <f>'[1]2025年已发货'!A:A</f>
        <v>凤钢</v>
      </c>
      <c r="B1336" s="2" t="str">
        <f>'[1]2025年已发货'!B:B</f>
        <v>螺纹钢</v>
      </c>
      <c r="C1336" s="2" t="str">
        <f>'[1]2025年已发货'!C:C</f>
        <v>HRB400EΦ18</v>
      </c>
      <c r="D1336" s="2" t="str">
        <f>'[1]2025年已发货'!D:D</f>
        <v>吨</v>
      </c>
      <c r="E1336" s="2">
        <f>'[1]2025年已发货'!E:E</f>
        <v>80</v>
      </c>
      <c r="F1336" s="4">
        <f>'[1]2025年已发货'!F:F</f>
        <v>45735</v>
      </c>
      <c r="G1336" s="2" t="str">
        <f>'[1]2025年已发货'!G:G</f>
        <v>凉山州昭觉县洒拉地坡乡中铁一局三分部山里钢筋场</v>
      </c>
      <c r="H1336" s="2" t="str">
        <f>'[1]2025年已发货'!H:H</f>
        <v>陈忠</v>
      </c>
      <c r="I1336" s="2">
        <f>'[1]2025年已发货'!I:I</f>
        <v>17602306163</v>
      </c>
      <c r="J1336" s="2" vm="1" t="e">
        <f>_xlfn._xlws.FILTER(辅助信息!D:D,辅助信息!G:G=G1336)</f>
        <v>#VALUE!</v>
      </c>
    </row>
    <row r="1337" hidden="1" spans="1:10">
      <c r="A1337" s="2" t="str">
        <f>'[1]2025年已发货'!A:A</f>
        <v>玉昆</v>
      </c>
      <c r="B1337" s="2" t="str">
        <f>'[1]2025年已发货'!B:B</f>
        <v>螺纹钢</v>
      </c>
      <c r="C1337" s="2" t="str">
        <f>'[1]2025年已发货'!C:C</f>
        <v>HRB400EΦ22</v>
      </c>
      <c r="D1337" s="2" t="str">
        <f>'[1]2025年已发货'!D:D</f>
        <v>吨</v>
      </c>
      <c r="E1337" s="2">
        <f>'[1]2025年已发货'!E:E</f>
        <v>80</v>
      </c>
      <c r="F1337" s="4">
        <f>'[1]2025年已发货'!F:F</f>
        <v>45735</v>
      </c>
      <c r="G1337" s="2" t="str">
        <f>'[1]2025年已发货'!G:G</f>
        <v>凉山州昭觉县洒拉地坡乡中铁一局三分部山里钢筋场</v>
      </c>
      <c r="H1337" s="2" t="str">
        <f>'[1]2025年已发货'!H:H</f>
        <v>陈忠</v>
      </c>
      <c r="I1337" s="2">
        <f>'[1]2025年已发货'!I:I</f>
        <v>17602306163</v>
      </c>
      <c r="J1337" s="2" vm="1" t="e">
        <f>_xlfn._xlws.FILTER(辅助信息!D:D,辅助信息!G:G=G1337)</f>
        <v>#VALUE!</v>
      </c>
    </row>
    <row r="1338" hidden="1" spans="1:10">
      <c r="A1338" s="2" t="str">
        <f>'[1]2025年已发货'!A:A</f>
        <v>玉昆</v>
      </c>
      <c r="B1338" s="2" t="str">
        <f>'[1]2025年已发货'!B:B</f>
        <v>螺纹钢</v>
      </c>
      <c r="C1338" s="2" t="str">
        <f>'[1]2025年已发货'!C:C</f>
        <v>HRB500EΦ25</v>
      </c>
      <c r="D1338" s="2" t="str">
        <f>'[1]2025年已发货'!D:D</f>
        <v>吨</v>
      </c>
      <c r="E1338" s="2">
        <f>'[1]2025年已发货'!E:E</f>
        <v>80</v>
      </c>
      <c r="F1338" s="4">
        <f>'[1]2025年已发货'!F:F</f>
        <v>45735</v>
      </c>
      <c r="G1338" s="2" t="str">
        <f>'[1]2025年已发货'!G:G</f>
        <v>凉山州昭觉县洒拉地坡乡中铁一局三分部山里钢筋场</v>
      </c>
      <c r="H1338" s="2" t="str">
        <f>'[1]2025年已发货'!H:H</f>
        <v>陈忠</v>
      </c>
      <c r="I1338" s="2">
        <f>'[1]2025年已发货'!I:I</f>
        <v>17602306163</v>
      </c>
      <c r="J1338" s="2" vm="1" t="e">
        <f>_xlfn._xlws.FILTER(辅助信息!D:D,辅助信息!G:G=G1338)</f>
        <v>#VALUE!</v>
      </c>
    </row>
    <row r="1339" hidden="1" spans="1:10">
      <c r="A1339" s="2" t="str">
        <f>'[1]2025年已发货'!A:A</f>
        <v>德胜</v>
      </c>
      <c r="B1339" s="2" t="str">
        <f>'[1]2025年已发货'!B:B</f>
        <v>螺纹钢</v>
      </c>
      <c r="C1339" s="2" t="str">
        <f>'[1]2025年已发货'!C:C</f>
        <v>HRB500EΦ32</v>
      </c>
      <c r="D1339" s="2" t="str">
        <f>'[1]2025年已发货'!D:D</f>
        <v>吨</v>
      </c>
      <c r="E1339" s="2">
        <f>'[1]2025年已发货'!E:E</f>
        <v>80</v>
      </c>
      <c r="F1339" s="4">
        <f>'[1]2025年已发货'!F:F</f>
        <v>45735</v>
      </c>
      <c r="G1339" s="2" t="str">
        <f>'[1]2025年已发货'!G:G</f>
        <v>凉山州昭觉县洒拉地坡乡中铁一局三分部山里钢筋场</v>
      </c>
      <c r="H1339" s="2" t="str">
        <f>'[1]2025年已发货'!H:H</f>
        <v>陈忠</v>
      </c>
      <c r="I1339" s="2">
        <f>'[1]2025年已发货'!I:I</f>
        <v>17602306163</v>
      </c>
      <c r="J1339" s="2" vm="1" t="e">
        <f>_xlfn._xlws.FILTER(辅助信息!D:D,辅助信息!G:G=G1339)</f>
        <v>#VALUE!</v>
      </c>
    </row>
    <row r="1340" hidden="1" spans="1:10">
      <c r="A1340" s="2" t="str">
        <f>'[1]2025年已发货'!A:A</f>
        <v>德胜</v>
      </c>
      <c r="B1340" s="2" t="str">
        <f>'[1]2025年已发货'!B:B</f>
        <v>螺纹钢</v>
      </c>
      <c r="C1340" s="2" t="str">
        <f>'[1]2025年已发货'!C:C</f>
        <v>HRB500EΦ32</v>
      </c>
      <c r="D1340" s="2" t="str">
        <f>'[1]2025年已发货'!D:D</f>
        <v>吨</v>
      </c>
      <c r="E1340" s="2">
        <f>'[1]2025年已发货'!E:E</f>
        <v>160</v>
      </c>
      <c r="F1340" s="4">
        <f>'[1]2025年已发货'!F:F</f>
        <v>45735</v>
      </c>
      <c r="G1340" s="2" t="str">
        <f>'[1]2025年已发货'!G:G</f>
        <v>凉山州昭觉县洒拉地坡乡中铁一局三分部山里钢筋场</v>
      </c>
      <c r="H1340" s="2" t="str">
        <f>'[1]2025年已发货'!H:H</f>
        <v>陈忠</v>
      </c>
      <c r="I1340" s="2">
        <f>'[1]2025年已发货'!I:I</f>
        <v>17602306163</v>
      </c>
      <c r="J1340" s="2" vm="1" t="e">
        <f>_xlfn._xlws.FILTER(辅助信息!D:D,辅助信息!G:G=G1340)</f>
        <v>#VALUE!</v>
      </c>
    </row>
    <row r="1341" hidden="1" spans="1:10">
      <c r="A1341" s="2" t="str">
        <f>'[1]2025年已发货'!A:A</f>
        <v>凤钢</v>
      </c>
      <c r="B1341" s="2" t="str">
        <f>'[1]2025年已发货'!B:B</f>
        <v>盘螺</v>
      </c>
      <c r="C1341" s="2" t="str">
        <f>'[1]2025年已发货'!C:C</f>
        <v>HRB400EΦ10</v>
      </c>
      <c r="D1341" s="2" t="str">
        <f>'[1]2025年已发货'!D:D</f>
        <v>吨</v>
      </c>
      <c r="E1341" s="2">
        <f>'[1]2025年已发货'!E:E</f>
        <v>70</v>
      </c>
      <c r="F1341" s="4">
        <f>'[1]2025年已发货'!F:F</f>
        <v>45735</v>
      </c>
      <c r="G1341" s="2" t="str">
        <f>'[1]2025年已发货'!G:G</f>
        <v>5标三分部十局第七公司凉山州昭觉县新城镇阿都马打(中铁十局西昭高速3号拌合站过磅)</v>
      </c>
      <c r="H1341" s="2" t="str">
        <f>'[1]2025年已发货'!H:H</f>
        <v>魏忠魁</v>
      </c>
      <c r="I1341" s="2">
        <f>'[1]2025年已发货'!I:I</f>
        <v>18229056777</v>
      </c>
      <c r="J1341" s="2" vm="1" t="e">
        <f>_xlfn._xlws.FILTER(辅助信息!D:D,辅助信息!G:G=G1341)</f>
        <v>#VALUE!</v>
      </c>
    </row>
    <row r="1342" hidden="1" spans="1:10">
      <c r="A1342" s="2" t="str">
        <f>'[1]2025年已发货'!A:A</f>
        <v>凤钢</v>
      </c>
      <c r="B1342" s="2" t="str">
        <f>'[1]2025年已发货'!B:B</f>
        <v>螺纹钢</v>
      </c>
      <c r="C1342" s="2" t="str">
        <f>'[1]2025年已发货'!C:C</f>
        <v>HRB400EΦ12</v>
      </c>
      <c r="D1342" s="2" t="str">
        <f>'[1]2025年已发货'!D:D</f>
        <v>吨</v>
      </c>
      <c r="E1342" s="2">
        <f>'[1]2025年已发货'!E:E</f>
        <v>75</v>
      </c>
      <c r="F1342" s="4">
        <f>'[1]2025年已发货'!F:F</f>
        <v>45735</v>
      </c>
      <c r="G1342" s="2" t="str">
        <f>'[1]2025年已发货'!G:G</f>
        <v>5标三分部十局第七公司凉山州昭觉县新城镇阿都马打(中铁十局西昭高速3号拌合站过磅)</v>
      </c>
      <c r="H1342" s="2" t="str">
        <f>'[1]2025年已发货'!H:H</f>
        <v>魏忠魁</v>
      </c>
      <c r="I1342" s="2">
        <f>'[1]2025年已发货'!I:I</f>
        <v>18229056777</v>
      </c>
      <c r="J1342" s="2" vm="1" t="e">
        <f>_xlfn._xlws.FILTER(辅助信息!D:D,辅助信息!G:G=G1342)</f>
        <v>#VALUE!</v>
      </c>
    </row>
    <row r="1343" hidden="1" spans="1:10">
      <c r="A1343" s="2" t="str">
        <f>'[1]2025年已发货'!A:A</f>
        <v>凤钢</v>
      </c>
      <c r="B1343" s="2" t="str">
        <f>'[1]2025年已发货'!B:B</f>
        <v>螺纹钢</v>
      </c>
      <c r="C1343" s="2" t="str">
        <f>'[1]2025年已发货'!C:C</f>
        <v>HRB500EΦ25</v>
      </c>
      <c r="D1343" s="2" t="str">
        <f>'[1]2025年已发货'!D:D</f>
        <v>吨</v>
      </c>
      <c r="E1343" s="2">
        <f>'[1]2025年已发货'!E:E</f>
        <v>125</v>
      </c>
      <c r="F1343" s="4">
        <f>'[1]2025年已发货'!F:F</f>
        <v>45735</v>
      </c>
      <c r="G1343" s="2" t="str">
        <f>'[1]2025年已发货'!G:G</f>
        <v>5标三分部十局第七公司凉山州昭觉县新城镇阿都马打(中铁十局西昭高速3号拌合站过磅)</v>
      </c>
      <c r="H1343" s="2" t="str">
        <f>'[1]2025年已发货'!H:H</f>
        <v>魏忠魁</v>
      </c>
      <c r="I1343" s="2">
        <f>'[1]2025年已发货'!I:I</f>
        <v>18229056777</v>
      </c>
      <c r="J1343" s="2" vm="1" t="e">
        <f>_xlfn._xlws.FILTER(辅助信息!D:D,辅助信息!G:G=G1343)</f>
        <v>#VALUE!</v>
      </c>
    </row>
    <row r="1344" hidden="1" spans="1:10">
      <c r="A1344" s="2" t="str">
        <f>'[1]2025年已发货'!A:A</f>
        <v>凤钢</v>
      </c>
      <c r="B1344" s="2" t="str">
        <f>'[1]2025年已发货'!B:B</f>
        <v>螺纹钢</v>
      </c>
      <c r="C1344" s="2" t="str">
        <f>'[1]2025年已发货'!C:C</f>
        <v>HRB500EΦ28</v>
      </c>
      <c r="D1344" s="2" t="str">
        <f>'[1]2025年已发货'!D:D</f>
        <v>吨</v>
      </c>
      <c r="E1344" s="2">
        <f>'[1]2025年已发货'!E:E</f>
        <v>25</v>
      </c>
      <c r="F1344" s="4">
        <f>'[1]2025年已发货'!F:F</f>
        <v>45735</v>
      </c>
      <c r="G1344" s="2" t="str">
        <f>'[1]2025年已发货'!G:G</f>
        <v>5标三分部十局第七公司凉山州昭觉县新城镇阿都马打(中铁十局西昭高速3号拌合站过磅)</v>
      </c>
      <c r="H1344" s="2" t="str">
        <f>'[1]2025年已发货'!H:H</f>
        <v>魏忠魁</v>
      </c>
      <c r="I1344" s="2">
        <f>'[1]2025年已发货'!I:I</f>
        <v>18229056777</v>
      </c>
      <c r="J1344" s="2" vm="1" t="e">
        <f>_xlfn._xlws.FILTER(辅助信息!D:D,辅助信息!G:G=G1344)</f>
        <v>#VALUE!</v>
      </c>
    </row>
    <row r="1345" hidden="1" spans="1:10">
      <c r="A1345" s="2" t="str">
        <f>'[1]2025年已发货'!A:A</f>
        <v>凤钢</v>
      </c>
      <c r="B1345" s="2" t="str">
        <f>'[1]2025年已发货'!B:B</f>
        <v>螺纹钢</v>
      </c>
      <c r="C1345" s="2" t="str">
        <f>'[1]2025年已发货'!C:C</f>
        <v>HRB500EΦ32</v>
      </c>
      <c r="D1345" s="2" t="str">
        <f>'[1]2025年已发货'!D:D</f>
        <v>吨</v>
      </c>
      <c r="E1345" s="2">
        <f>'[1]2025年已发货'!E:E</f>
        <v>75</v>
      </c>
      <c r="F1345" s="4">
        <f>'[1]2025年已发货'!F:F</f>
        <v>45735</v>
      </c>
      <c r="G1345" s="2" t="str">
        <f>'[1]2025年已发货'!G:G</f>
        <v>5标三分部十局第七公司凉山州昭觉县新城镇阿都马打(中铁十局西昭高速3号拌合站过磅)</v>
      </c>
      <c r="H1345" s="2" t="str">
        <f>'[1]2025年已发货'!H:H</f>
        <v>魏忠魁</v>
      </c>
      <c r="I1345" s="2">
        <f>'[1]2025年已发货'!I:I</f>
        <v>18229056777</v>
      </c>
      <c r="J1345" s="2" vm="1" t="e">
        <f>_xlfn._xlws.FILTER(辅助信息!D:D,辅助信息!G:G=G1345)</f>
        <v>#VALUE!</v>
      </c>
    </row>
    <row r="1346" hidden="1" spans="1:10">
      <c r="A1346" s="2" t="str">
        <f>'[1]2025年已发货'!A:A</f>
        <v>凤钢</v>
      </c>
      <c r="B1346" s="2" t="str">
        <f>'[1]2025年已发货'!B:B</f>
        <v>螺纹钢</v>
      </c>
      <c r="C1346" s="2" t="str">
        <f>'[1]2025年已发货'!C:C</f>
        <v>HRB400EΦ16</v>
      </c>
      <c r="D1346" s="2" t="str">
        <f>'[1]2025年已发货'!D:D</f>
        <v>吨</v>
      </c>
      <c r="E1346" s="2">
        <f>'[1]2025年已发货'!E:E</f>
        <v>5</v>
      </c>
      <c r="F1346" s="4">
        <f>'[1]2025年已发货'!F:F</f>
        <v>45735</v>
      </c>
      <c r="G1346" s="2" t="str">
        <f>'[1]2025年已发货'!G:G</f>
        <v>5标三分部十局第七公司凉山州昭觉县达洛乡村委会东300米</v>
      </c>
      <c r="H1346" s="2" t="str">
        <f>'[1]2025年已发货'!H:H</f>
        <v>魏忠魁</v>
      </c>
      <c r="I1346" s="2">
        <f>'[1]2025年已发货'!I:I</f>
        <v>18229056777</v>
      </c>
      <c r="J1346" s="2" vm="1" t="e">
        <f>_xlfn._xlws.FILTER(辅助信息!D:D,辅助信息!G:G=G1346)</f>
        <v>#VALUE!</v>
      </c>
    </row>
    <row r="1347" hidden="1" spans="1:10">
      <c r="A1347" s="2" t="str">
        <f>'[1]2025年已发货'!A:A</f>
        <v>凤钢</v>
      </c>
      <c r="B1347" s="2" t="str">
        <f>'[1]2025年已发货'!B:B</f>
        <v>螺纹钢</v>
      </c>
      <c r="C1347" s="2" t="str">
        <f>'[1]2025年已发货'!C:C</f>
        <v>HRB400EΦ32</v>
      </c>
      <c r="D1347" s="2" t="str">
        <f>'[1]2025年已发货'!D:D</f>
        <v>吨</v>
      </c>
      <c r="E1347" s="2">
        <f>'[1]2025年已发货'!E:E</f>
        <v>30</v>
      </c>
      <c r="F1347" s="4">
        <f>'[1]2025年已发货'!F:F</f>
        <v>45735</v>
      </c>
      <c r="G1347" s="2" t="str">
        <f>'[1]2025年已发货'!G:G</f>
        <v>5标三分部十局第七公司凉山州昭觉县达洛乡村委会东300米</v>
      </c>
      <c r="H1347" s="2" t="str">
        <f>'[1]2025年已发货'!H:H</f>
        <v>魏忠魁</v>
      </c>
      <c r="I1347" s="2">
        <f>'[1]2025年已发货'!I:I</f>
        <v>18229056777</v>
      </c>
      <c r="J1347" s="2" vm="1" t="e">
        <f>_xlfn._xlws.FILTER(辅助信息!D:D,辅助信息!G:G=G1347)</f>
        <v>#VALUE!</v>
      </c>
    </row>
    <row r="1348" hidden="1" spans="1:10">
      <c r="A1348" s="2" t="str">
        <f>'[1]2025年已发货'!A:A</f>
        <v>凤钢</v>
      </c>
      <c r="B1348" s="2" t="str">
        <f>'[1]2025年已发货'!B:B</f>
        <v>螺纹钢</v>
      </c>
      <c r="C1348" s="2" t="str">
        <f>'[1]2025年已发货'!C:C</f>
        <v>HRB500EΦ28</v>
      </c>
      <c r="D1348" s="2" t="str">
        <f>'[1]2025年已发货'!D:D</f>
        <v>吨</v>
      </c>
      <c r="E1348" s="2">
        <f>'[1]2025年已发货'!E:E</f>
        <v>45</v>
      </c>
      <c r="F1348" s="4">
        <f>'[1]2025年已发货'!F:F</f>
        <v>45735</v>
      </c>
      <c r="G1348" s="2" t="str">
        <f>'[1]2025年已发货'!G:G</f>
        <v>5标三分部十局第七公司凉山州昭觉县达洛乡村委会东300米</v>
      </c>
      <c r="H1348" s="2" t="str">
        <f>'[1]2025年已发货'!H:H</f>
        <v>魏忠魁</v>
      </c>
      <c r="I1348" s="2">
        <f>'[1]2025年已发货'!I:I</f>
        <v>18229056777</v>
      </c>
      <c r="J1348" s="2" vm="1" t="e">
        <f>_xlfn._xlws.FILTER(辅助信息!D:D,辅助信息!G:G=G1348)</f>
        <v>#VALUE!</v>
      </c>
    </row>
    <row r="1349" hidden="1" spans="1:10">
      <c r="A1349" s="2" t="str">
        <f>'[1]2025年已发货'!A:A</f>
        <v>凤钢</v>
      </c>
      <c r="B1349" s="2" t="str">
        <f>'[1]2025年已发货'!B:B</f>
        <v>螺纹钢</v>
      </c>
      <c r="C1349" s="2" t="str">
        <f>'[1]2025年已发货'!C:C</f>
        <v>HRB500EΦ32</v>
      </c>
      <c r="D1349" s="2" t="str">
        <f>'[1]2025年已发货'!D:D</f>
        <v>吨</v>
      </c>
      <c r="E1349" s="2">
        <f>'[1]2025年已发货'!E:E</f>
        <v>25</v>
      </c>
      <c r="F1349" s="4">
        <f>'[1]2025年已发货'!F:F</f>
        <v>45735</v>
      </c>
      <c r="G1349" s="2" t="str">
        <f>'[1]2025年已发货'!G:G</f>
        <v>5标三分部十局第七公司凉山州昭觉县达洛乡村委会东300米</v>
      </c>
      <c r="H1349" s="2" t="str">
        <f>'[1]2025年已发货'!H:H</f>
        <v>魏忠魁</v>
      </c>
      <c r="I1349" s="2">
        <f>'[1]2025年已发货'!I:I</f>
        <v>18229056777</v>
      </c>
      <c r="J1349" s="2" vm="1" t="e">
        <f>_xlfn._xlws.FILTER(辅助信息!D:D,辅助信息!G:G=G1349)</f>
        <v>#VALUE!</v>
      </c>
    </row>
    <row r="1350" hidden="1" spans="1:10">
      <c r="A1350" s="2" t="str">
        <f>'[1]2025年已发货'!A:A</f>
        <v>凤钢</v>
      </c>
      <c r="B1350" s="2" t="str">
        <f>'[1]2025年已发货'!B:B</f>
        <v>螺纹钢</v>
      </c>
      <c r="C1350" s="2" t="str">
        <f>'[1]2025年已发货'!C:C</f>
        <v>HRP400E16</v>
      </c>
      <c r="D1350" s="2" t="str">
        <f>'[1]2025年已发货'!D:D</f>
        <v>吨</v>
      </c>
      <c r="E1350" s="2">
        <f>'[1]2025年已发货'!E:E</f>
        <v>60</v>
      </c>
      <c r="F1350" s="4">
        <f>'[1]2025年已发货'!F:F</f>
        <v>45735</v>
      </c>
      <c r="G1350" s="2" t="str">
        <f>'[1]2025年已发货'!G:G</f>
        <v>5标二分部十局第七公司四川省凉山州彝族自治州昭觉县</v>
      </c>
      <c r="H1350" s="2" t="str">
        <f>'[1]2025年已发货'!H:H</f>
        <v>王浩</v>
      </c>
      <c r="I1350" s="2">
        <f>'[1]2025年已发货'!I:I</f>
        <v>18292113429</v>
      </c>
      <c r="J1350" s="2" vm="1" t="e">
        <f>_xlfn._xlws.FILTER(辅助信息!D:D,辅助信息!G:G=G1350)</f>
        <v>#VALUE!</v>
      </c>
    </row>
    <row r="1351" hidden="1" spans="1:10">
      <c r="A1351" s="2" t="str">
        <f>'[1]2025年已发货'!A:A</f>
        <v>凤钢</v>
      </c>
      <c r="B1351" s="2" t="str">
        <f>'[1]2025年已发货'!B:B</f>
        <v>螺纹钢</v>
      </c>
      <c r="C1351" s="2" t="str">
        <f>'[1]2025年已发货'!C:C</f>
        <v>HRP400E20</v>
      </c>
      <c r="D1351" s="2" t="str">
        <f>'[1]2025年已发货'!D:D</f>
        <v>吨</v>
      </c>
      <c r="E1351" s="2">
        <f>'[1]2025年已发货'!E:E</f>
        <v>15</v>
      </c>
      <c r="F1351" s="4">
        <f>'[1]2025年已发货'!F:F</f>
        <v>45735</v>
      </c>
      <c r="G1351" s="2" t="str">
        <f>'[1]2025年已发货'!G:G</f>
        <v>5标二分部十局第七公司四川省凉山州彝族自治州昭觉县</v>
      </c>
      <c r="H1351" s="2" t="str">
        <f>'[1]2025年已发货'!H:H</f>
        <v>王浩</v>
      </c>
      <c r="I1351" s="2">
        <f>'[1]2025年已发货'!I:I</f>
        <v>18292113429</v>
      </c>
      <c r="J1351" s="2" vm="1" t="e">
        <f>_xlfn._xlws.FILTER(辅助信息!D:D,辅助信息!G:G=G1351)</f>
        <v>#VALUE!</v>
      </c>
    </row>
    <row r="1352" hidden="1" spans="1:10">
      <c r="A1352" s="2" t="str">
        <f>'[1]2025年已发货'!A:A</f>
        <v>凤钢</v>
      </c>
      <c r="B1352" s="2" t="str">
        <f>'[1]2025年已发货'!B:B</f>
        <v>螺纹钢</v>
      </c>
      <c r="C1352" s="2" t="str">
        <f>'[1]2025年已发货'!C:C</f>
        <v>HRB400EΦ16</v>
      </c>
      <c r="D1352" s="2" t="str">
        <f>'[1]2025年已发货'!D:D</f>
        <v>吨</v>
      </c>
      <c r="E1352" s="2">
        <f>'[1]2025年已发货'!E:E</f>
        <v>30</v>
      </c>
      <c r="F1352" s="4">
        <f>'[1]2025年已发货'!F:F</f>
        <v>45735</v>
      </c>
      <c r="G1352" s="2" t="str">
        <f>'[1]2025年已发货'!G:G</f>
        <v>5标一分部十局第七公司1号钢构厂</v>
      </c>
      <c r="H1352" s="2" t="str">
        <f>'[1]2025年已发货'!H:H</f>
        <v>吴裕</v>
      </c>
      <c r="I1352" s="2">
        <f>'[1]2025年已发货'!I:I</f>
        <v>19802920715</v>
      </c>
      <c r="J1352" s="2" vm="1" t="e">
        <f>_xlfn._xlws.FILTER(辅助信息!D:D,辅助信息!G:G=G1352)</f>
        <v>#VALUE!</v>
      </c>
    </row>
    <row r="1353" hidden="1" spans="1:10">
      <c r="A1353" s="2" t="str">
        <f>'[1]2025年已发货'!A:A</f>
        <v>凤钢</v>
      </c>
      <c r="B1353" s="2" t="str">
        <f>'[1]2025年已发货'!B:B</f>
        <v>螺纹钢</v>
      </c>
      <c r="C1353" s="2" t="str">
        <f>'[1]2025年已发货'!C:C</f>
        <v>HRB400EΦ25</v>
      </c>
      <c r="D1353" s="2" t="str">
        <f>'[1]2025年已发货'!D:D</f>
        <v>吨</v>
      </c>
      <c r="E1353" s="2">
        <f>'[1]2025年已发货'!E:E</f>
        <v>50</v>
      </c>
      <c r="F1353" s="4">
        <f>'[1]2025年已发货'!F:F</f>
        <v>45735</v>
      </c>
      <c r="G1353" s="2" t="str">
        <f>'[1]2025年已发货'!G:G</f>
        <v>5标一分部十局第七公司1号钢构厂</v>
      </c>
      <c r="H1353" s="2" t="str">
        <f>'[1]2025年已发货'!H:H</f>
        <v>吴裕</v>
      </c>
      <c r="I1353" s="2">
        <f>'[1]2025年已发货'!I:I</f>
        <v>19802920715</v>
      </c>
      <c r="J1353" s="2" vm="1" t="e">
        <f>_xlfn._xlws.FILTER(辅助信息!D:D,辅助信息!G:G=G1353)</f>
        <v>#VALUE!</v>
      </c>
    </row>
    <row r="1354" hidden="1" spans="1:10">
      <c r="A1354" s="2" t="str">
        <f>'[1]2025年已发货'!A:A</f>
        <v>达钢</v>
      </c>
      <c r="B1354" s="2" t="str">
        <f>'[1]2025年已发货'!B:B</f>
        <v>螺纹钢</v>
      </c>
      <c r="C1354" s="2" t="str">
        <f>'[1]2025年已发货'!C:C</f>
        <v>HRB400E Φ14 9m</v>
      </c>
      <c r="D1354" s="2" t="str">
        <f>'[1]2025年已发货'!D:D</f>
        <v>吨</v>
      </c>
      <c r="E1354" s="2">
        <f>'[1]2025年已发货'!E:E</f>
        <v>35</v>
      </c>
      <c r="F1354" s="4">
        <f>'[1]2025年已发货'!F:F</f>
        <v>45735</v>
      </c>
      <c r="G1354" s="2" t="str">
        <f>'[1]2025年已发货'!G:G</f>
        <v>（十九冶-江龙高速一分部）重庆市云阳县X886附近中国十九冶开云高速项目总包部西98米*黄岭隧道洞口</v>
      </c>
      <c r="H1354" s="2" t="str">
        <f>'[1]2025年已发货'!H:H</f>
        <v>吴章红</v>
      </c>
      <c r="I1354" s="2">
        <f>'[1]2025年已发货'!I:I</f>
        <v>18628165772</v>
      </c>
      <c r="J1354" s="2" vm="1" t="e">
        <f>_xlfn._xlws.FILTER(辅助信息!D:D,辅助信息!G:G=G1354)</f>
        <v>#VALUE!</v>
      </c>
    </row>
    <row r="1355" hidden="1" spans="1:10">
      <c r="A1355" s="2" t="str">
        <f>'[1]2025年已发货'!A:A</f>
        <v>达钢</v>
      </c>
      <c r="B1355" s="2" t="str">
        <f>'[1]2025年已发货'!B:B</f>
        <v>螺纹钢</v>
      </c>
      <c r="C1355" s="2" t="str">
        <f>'[1]2025年已发货'!C:C</f>
        <v>HRB400EФ12*9m</v>
      </c>
      <c r="D1355" s="2" t="str">
        <f>'[1]2025年已发货'!D:D</f>
        <v>吨</v>
      </c>
      <c r="E1355" s="2">
        <f>'[1]2025年已发货'!E:E</f>
        <v>33</v>
      </c>
      <c r="F1355" s="4">
        <f>'[1]2025年已发货'!F:F</f>
        <v>45735</v>
      </c>
      <c r="G1355" s="2" t="str">
        <f>'[1]2025年已发货'!G:G</f>
        <v>（中核华兴市政道路项目部）四川省南充市营山县咸安大道成都元泽环境技术有限公司营山分公司</v>
      </c>
      <c r="H1355" s="2" t="str">
        <f>'[1]2025年已发货'!H:H</f>
        <v>黎家敏</v>
      </c>
      <c r="I1355" s="2" t="str">
        <f>'[1]2025年已发货'!I:I</f>
        <v>15082798787</v>
      </c>
      <c r="J1355" s="2" vm="1" t="e">
        <f>_xlfn._xlws.FILTER(辅助信息!D:D,辅助信息!G:G=G1355)</f>
        <v>#VALUE!</v>
      </c>
    </row>
    <row r="1356" hidden="1" spans="1:10">
      <c r="A1356" s="2" t="str">
        <f>'[1]2025年已发货'!A:A</f>
        <v>润耀</v>
      </c>
      <c r="B1356" s="2" t="str">
        <f>'[1]2025年已发货'!B:B</f>
        <v>螺纹钢</v>
      </c>
      <c r="C1356" s="2" t="str">
        <f>'[1]2025年已发货'!C:C</f>
        <v>HRB400E Φ14 12m</v>
      </c>
      <c r="D1356" s="2" t="str">
        <f>'[1]2025年已发货'!D:D</f>
        <v>吨</v>
      </c>
      <c r="E1356" s="2">
        <f>'[1]2025年已发货'!E:E</f>
        <v>35</v>
      </c>
      <c r="F1356" s="4">
        <f>'[1]2025年已发货'!F:F</f>
        <v>45735</v>
      </c>
      <c r="G1356" s="2" t="str">
        <f>'[1]2025年已发货'!G:G</f>
        <v>（中铁十局-资乐高速4标）四川省眉山市仁寿县彰加镇促进村中铁十局资乐高速1#钢筋场</v>
      </c>
      <c r="H1356" s="2" t="str">
        <f>'[1]2025年已发货'!H:H</f>
        <v>杨飞</v>
      </c>
      <c r="I1356" s="2">
        <f>'[1]2025年已发货'!I:I</f>
        <v>15667998777</v>
      </c>
      <c r="J1356" s="2" vm="1" t="e">
        <f>_xlfn._xlws.FILTER(辅助信息!D:D,辅助信息!G:G=G1356)</f>
        <v>#VALUE!</v>
      </c>
    </row>
    <row r="1357" hidden="1" spans="1:10">
      <c r="A1357" s="2" t="str">
        <f>'[1]2025年已发货'!A:A</f>
        <v>润耀</v>
      </c>
      <c r="B1357" s="2" t="str">
        <f>'[1]2025年已发货'!B:B</f>
        <v>螺纹钢</v>
      </c>
      <c r="C1357" s="2" t="str">
        <f>'[1]2025年已发货'!C:C</f>
        <v>HRB400E Φ16 12m</v>
      </c>
      <c r="D1357" s="2" t="str">
        <f>'[1]2025年已发货'!D:D</f>
        <v>吨</v>
      </c>
      <c r="E1357" s="2">
        <f>'[1]2025年已发货'!E:E</f>
        <v>35</v>
      </c>
      <c r="F1357" s="4">
        <f>'[1]2025年已发货'!F:F</f>
        <v>45735</v>
      </c>
      <c r="G1357" s="2" t="str">
        <f>'[1]2025年已发货'!G:G</f>
        <v>（中铁十局-资乐高速4标）四川省眉山市仁寿县彰加镇促进村中铁十局资乐高速1#钢筋场</v>
      </c>
      <c r="H1357" s="2" t="str">
        <f>'[1]2025年已发货'!H:H</f>
        <v>杨飞</v>
      </c>
      <c r="I1357" s="2">
        <f>'[1]2025年已发货'!I:I</f>
        <v>15667998777</v>
      </c>
      <c r="J1357" s="2" vm="1" t="e">
        <f>_xlfn._xlws.FILTER(辅助信息!D:D,辅助信息!G:G=G1357)</f>
        <v>#VALUE!</v>
      </c>
    </row>
    <row r="1358" hidden="1" spans="1:10">
      <c r="A1358" s="2" t="str">
        <f>'[1]2025年已发货'!A:A</f>
        <v>润耀</v>
      </c>
      <c r="B1358" s="2" t="str">
        <f>'[1]2025年已发货'!B:B</f>
        <v>高线</v>
      </c>
      <c r="C1358" s="2" t="str">
        <f>'[1]2025年已发货'!C:C</f>
        <v>HPB300Φ12</v>
      </c>
      <c r="D1358" s="2" t="str">
        <f>'[1]2025年已发货'!D:D</f>
        <v>吨</v>
      </c>
      <c r="E1358" s="2">
        <f>'[1]2025年已发货'!E:E</f>
        <v>17.5</v>
      </c>
      <c r="F1358" s="4">
        <f>'[1]2025年已发货'!F:F</f>
        <v>45735</v>
      </c>
      <c r="G1358" s="2" t="str">
        <f>'[1]2025年已发货'!G:G</f>
        <v>（中铁十局-资乐高速4标）四川省眉山市仁寿县彰加镇促进村中铁十局资乐高速1#钢筋场</v>
      </c>
      <c r="H1358" s="2" t="str">
        <f>'[1]2025年已发货'!H:H</f>
        <v>杨飞</v>
      </c>
      <c r="I1358" s="2">
        <f>'[1]2025年已发货'!I:I</f>
        <v>15667998777</v>
      </c>
      <c r="J1358" s="2" vm="1" t="e">
        <f>_xlfn._xlws.FILTER(辅助信息!D:D,辅助信息!G:G=G1358)</f>
        <v>#VALUE!</v>
      </c>
    </row>
    <row r="1359" hidden="1" spans="1:10">
      <c r="A1359" s="2" t="str">
        <f>'[1]2025年已发货'!A:A</f>
        <v>润耀</v>
      </c>
      <c r="B1359" s="2" t="str">
        <f>'[1]2025年已发货'!B:B</f>
        <v>高线</v>
      </c>
      <c r="C1359" s="2" t="str">
        <f>'[1]2025年已发货'!C:C</f>
        <v>HPB300Φ10</v>
      </c>
      <c r="D1359" s="2" t="str">
        <f>'[1]2025年已发货'!D:D</f>
        <v>吨</v>
      </c>
      <c r="E1359" s="2">
        <f>'[1]2025年已发货'!E:E</f>
        <v>17.5</v>
      </c>
      <c r="F1359" s="4">
        <f>'[1]2025年已发货'!F:F</f>
        <v>45735</v>
      </c>
      <c r="G1359" s="2" t="str">
        <f>'[1]2025年已发货'!G:G</f>
        <v>（中铁十局-资乐高速4标）四川省眉山市仁寿县彰加镇促进村中铁十局资乐高速1#钢筋场</v>
      </c>
      <c r="H1359" s="2" t="str">
        <f>'[1]2025年已发货'!H:H</f>
        <v>杨飞</v>
      </c>
      <c r="I1359" s="2">
        <f>'[1]2025年已发货'!I:I</f>
        <v>15667998777</v>
      </c>
      <c r="J1359" s="2" vm="1" t="e">
        <f>_xlfn._xlws.FILTER(辅助信息!D:D,辅助信息!G:G=G1359)</f>
        <v>#VALUE!</v>
      </c>
    </row>
    <row r="1360" hidden="1" spans="1:10">
      <c r="A1360" s="2" t="str">
        <f>'[1]2025年已发货'!A:A</f>
        <v>润耀</v>
      </c>
      <c r="B1360" s="2" t="str">
        <f>'[1]2025年已发货'!B:B</f>
        <v>螺纹钢</v>
      </c>
      <c r="C1360" s="2" t="str">
        <f>'[1]2025年已发货'!C:C</f>
        <v>HRB400EΦ16*9m</v>
      </c>
      <c r="D1360" s="2" t="str">
        <f>'[1]2025年已发货'!D:D</f>
        <v>吨</v>
      </c>
      <c r="E1360" s="2">
        <f>'[1]2025年已发货'!E:E</f>
        <v>5</v>
      </c>
      <c r="F1360" s="4">
        <f>'[1]2025年已发货'!F:F</f>
        <v>45735</v>
      </c>
      <c r="G1360" s="2" t="str">
        <f>'[1]2025年已发货'!G:G</f>
        <v>（中铁一局大渡河大桥项目）乐山市峨边县沙坪镇核桃坪S309</v>
      </c>
      <c r="H1360" s="2" t="str">
        <f>'[1]2025年已发货'!H:H</f>
        <v>冯雷</v>
      </c>
      <c r="I1360" s="2" t="str">
        <f>'[1]2025年已发货'!I:I</f>
        <v>18700069985</v>
      </c>
      <c r="J1360" s="2" vm="1" t="e">
        <f>_xlfn._xlws.FILTER(辅助信息!D:D,辅助信息!G:G=G1360)</f>
        <v>#VALUE!</v>
      </c>
    </row>
    <row r="1361" hidden="1" spans="1:10">
      <c r="A1361" s="2" t="str">
        <f>'[1]2025年已发货'!A:A</f>
        <v>润耀</v>
      </c>
      <c r="B1361" s="2" t="str">
        <f>'[1]2025年已发货'!B:B</f>
        <v>螺纹钢</v>
      </c>
      <c r="C1361" s="2" t="str">
        <f>'[1]2025年已发货'!C:C</f>
        <v>HRB400EΦ28*9m</v>
      </c>
      <c r="D1361" s="2" t="str">
        <f>'[1]2025年已发货'!D:D</f>
        <v>吨</v>
      </c>
      <c r="E1361" s="2">
        <f>'[1]2025年已发货'!E:E</f>
        <v>3</v>
      </c>
      <c r="F1361" s="4">
        <f>'[1]2025年已发货'!F:F</f>
        <v>45735</v>
      </c>
      <c r="G1361" s="2" t="str">
        <f>'[1]2025年已发货'!G:G</f>
        <v>（中铁一局大渡河大桥项目）乐山市峨边县沙坪镇核桃坪S309</v>
      </c>
      <c r="H1361" s="2" t="str">
        <f>'[1]2025年已发货'!H:H</f>
        <v>冯雷</v>
      </c>
      <c r="I1361" s="2" t="str">
        <f>'[1]2025年已发货'!I:I</f>
        <v>18700069985</v>
      </c>
      <c r="J1361" s="2" vm="1" t="e">
        <f>_xlfn._xlws.FILTER(辅助信息!D:D,辅助信息!G:G=G1361)</f>
        <v>#VALUE!</v>
      </c>
    </row>
    <row r="1362" hidden="1" spans="1:10">
      <c r="A1362" s="2" t="str">
        <f>'[1]2025年已发货'!A:A</f>
        <v>润耀</v>
      </c>
      <c r="B1362" s="2" t="str">
        <f>'[1]2025年已发货'!B:B</f>
        <v>螺纹钢</v>
      </c>
      <c r="C1362" s="2" t="str">
        <f>'[1]2025年已发货'!C:C</f>
        <v>HRB400EΦ32*9m</v>
      </c>
      <c r="D1362" s="2" t="str">
        <f>'[1]2025年已发货'!D:D</f>
        <v>吨</v>
      </c>
      <c r="E1362" s="2">
        <f>'[1]2025年已发货'!E:E</f>
        <v>26</v>
      </c>
      <c r="F1362" s="4">
        <f>'[1]2025年已发货'!F:F</f>
        <v>45735</v>
      </c>
      <c r="G1362" s="2" t="str">
        <f>'[1]2025年已发货'!G:G</f>
        <v>（中铁一局大渡河大桥项目）乐山市峨边县沙坪镇核桃坪S309</v>
      </c>
      <c r="H1362" s="2" t="str">
        <f>'[1]2025年已发货'!H:H</f>
        <v>冯雷</v>
      </c>
      <c r="I1362" s="2" t="str">
        <f>'[1]2025年已发货'!I:I</f>
        <v>18700069985</v>
      </c>
      <c r="J1362" s="2" vm="1" t="e">
        <f>_xlfn._xlws.FILTER(辅助信息!D:D,辅助信息!G:G=G1362)</f>
        <v>#VALUE!</v>
      </c>
    </row>
    <row r="1363" hidden="1" spans="1:10">
      <c r="A1363" s="2" t="str">
        <f>'[1]2025年已发货'!A:A</f>
        <v>晋邦</v>
      </c>
      <c r="B1363" s="2" t="str">
        <f>'[1]2025年已发货'!B:B</f>
        <v>盘螺</v>
      </c>
      <c r="C1363" s="2" t="str">
        <f>'[1]2025年已发货'!C:C</f>
        <v>HRB400E Φ10</v>
      </c>
      <c r="D1363" s="2" t="str">
        <f>'[1]2025年已发货'!D:D</f>
        <v>吨</v>
      </c>
      <c r="E1363" s="2">
        <f>'[1]2025年已发货'!E:E</f>
        <v>10</v>
      </c>
      <c r="F1363" s="4">
        <f>'[1]2025年已发货'!F:F</f>
        <v>45735</v>
      </c>
      <c r="G1363" s="2" t="str">
        <f>'[1]2025年已发货'!G:G</f>
        <v>（十九冶-江龙高速一分部）重庆市云阳县X886附近中国十九冶开云高速项目总包部西98米*复兴互通预制梁场</v>
      </c>
      <c r="H1363" s="2" t="str">
        <f>'[1]2025年已发货'!H:H</f>
        <v>吴章红</v>
      </c>
      <c r="I1363" s="2">
        <f>'[1]2025年已发货'!I:I</f>
        <v>18628165772</v>
      </c>
      <c r="J1363" s="2" vm="1" t="e">
        <f>_xlfn._xlws.FILTER(辅助信息!D:D,辅助信息!G:G=G1363)</f>
        <v>#VALUE!</v>
      </c>
    </row>
    <row r="1364" hidden="1" spans="1:10">
      <c r="A1364" s="2" t="str">
        <f>'[1]2025年已发货'!A:A</f>
        <v>晋邦</v>
      </c>
      <c r="B1364" s="2" t="str">
        <f>'[1]2025年已发货'!B:B</f>
        <v>高线</v>
      </c>
      <c r="C1364" s="2" t="str">
        <f>'[1]2025年已发货'!C:C</f>
        <v>HPB300Φ10</v>
      </c>
      <c r="D1364" s="2" t="str">
        <f>'[1]2025年已发货'!D:D</f>
        <v>吨</v>
      </c>
      <c r="E1364" s="2">
        <f>'[1]2025年已发货'!E:E</f>
        <v>26</v>
      </c>
      <c r="F1364" s="4">
        <f>'[1]2025年已发货'!F:F</f>
        <v>45735</v>
      </c>
      <c r="G1364" s="2" t="str">
        <f>'[1]2025年已发货'!G:G</f>
        <v>（十九冶-江龙高速一分部）重庆市云阳县X886附近中国十九冶开云高速项目总包部西98米*复兴互通预制梁场</v>
      </c>
      <c r="H1364" s="2" t="str">
        <f>'[1]2025年已发货'!H:H</f>
        <v>吴章红</v>
      </c>
      <c r="I1364" s="2">
        <f>'[1]2025年已发货'!I:I</f>
        <v>18628165772</v>
      </c>
      <c r="J1364" s="2" vm="1" t="e">
        <f>_xlfn._xlws.FILTER(辅助信息!D:D,辅助信息!G:G=G1364)</f>
        <v>#VALUE!</v>
      </c>
    </row>
    <row r="1365" hidden="1" spans="1:10">
      <c r="A1365" s="2" t="str">
        <f>'[1]2025年已发货'!A:A</f>
        <v>晋邦</v>
      </c>
      <c r="B1365" s="2" t="str">
        <f>'[1]2025年已发货'!B:B</f>
        <v>螺纹钢</v>
      </c>
      <c r="C1365" s="2" t="str">
        <f>'[1]2025年已发货'!C:C</f>
        <v>HRB400E Φ20 9m</v>
      </c>
      <c r="D1365" s="2" t="str">
        <f>'[1]2025年已发货'!D:D</f>
        <v>吨</v>
      </c>
      <c r="E1365" s="2">
        <f>'[1]2025年已发货'!E:E</f>
        <v>7</v>
      </c>
      <c r="F1365" s="4">
        <f>'[1]2025年已发货'!F:F</f>
        <v>45735</v>
      </c>
      <c r="G1365" s="2" t="str">
        <f>'[1]2025年已发货'!G:G</f>
        <v>（十九冶-华电重庆奉节）重庆市奉节县康乐镇七星村</v>
      </c>
      <c r="H1365" s="2" t="str">
        <f>'[1]2025年已发货'!H:H</f>
        <v>岑甲乐</v>
      </c>
      <c r="I1365" s="2">
        <f>'[1]2025年已发货'!I:I</f>
        <v>17349037782</v>
      </c>
      <c r="J1365" s="2" vm="1" t="e">
        <f>_xlfn._xlws.FILTER(辅助信息!D:D,辅助信息!G:G=G1365)</f>
        <v>#VALUE!</v>
      </c>
    </row>
    <row r="1366" hidden="1" spans="1:10">
      <c r="A1366" s="2" t="str">
        <f>'[1]2025年已发货'!A:A</f>
        <v>晋邦</v>
      </c>
      <c r="B1366" s="2" t="str">
        <f>'[1]2025年已发货'!B:B</f>
        <v>螺纹钢</v>
      </c>
      <c r="C1366" s="2" t="str">
        <f>'[1]2025年已发货'!C:C</f>
        <v>HRB400E Φ25 9m</v>
      </c>
      <c r="D1366" s="2" t="str">
        <f>'[1]2025年已发货'!D:D</f>
        <v>吨</v>
      </c>
      <c r="E1366" s="2">
        <f>'[1]2025年已发货'!E:E</f>
        <v>5</v>
      </c>
      <c r="F1366" s="4">
        <f>'[1]2025年已发货'!F:F</f>
        <v>45735</v>
      </c>
      <c r="G1366" s="2" t="str">
        <f>'[1]2025年已发货'!G:G</f>
        <v>（十九冶-华电重庆奉节）重庆市奉节县康乐镇七星村</v>
      </c>
      <c r="H1366" s="2" t="str">
        <f>'[1]2025年已发货'!H:H</f>
        <v>岑甲乐</v>
      </c>
      <c r="I1366" s="2">
        <f>'[1]2025年已发货'!I:I</f>
        <v>17349037782</v>
      </c>
      <c r="J1366" s="2" vm="1" t="e">
        <f>_xlfn._xlws.FILTER(辅助信息!D:D,辅助信息!G:G=G1366)</f>
        <v>#VALUE!</v>
      </c>
    </row>
    <row r="1367" hidden="1" spans="1:10">
      <c r="A1367" s="2" t="str">
        <f>'[1]2025年已发货'!A:A</f>
        <v>晋邦</v>
      </c>
      <c r="B1367" s="2" t="str">
        <f>'[1]2025年已发货'!B:B</f>
        <v>高线</v>
      </c>
      <c r="C1367" s="2" t="str">
        <f>'[1]2025年已发货'!C:C</f>
        <v>HPB300Φ10</v>
      </c>
      <c r="D1367" s="2" t="str">
        <f>'[1]2025年已发货'!D:D</f>
        <v>吨</v>
      </c>
      <c r="E1367" s="2">
        <f>'[1]2025年已发货'!E:E</f>
        <v>4</v>
      </c>
      <c r="F1367" s="4">
        <f>'[1]2025年已发货'!F:F</f>
        <v>45735</v>
      </c>
      <c r="G1367" s="2" t="str">
        <f>'[1]2025年已发货'!G:G</f>
        <v>（十九冶-华电重庆奉节）重庆市奉节县康乐镇七星村</v>
      </c>
      <c r="H1367" s="2" t="str">
        <f>'[1]2025年已发货'!H:H</f>
        <v>岑甲乐</v>
      </c>
      <c r="I1367" s="2">
        <f>'[1]2025年已发货'!I:I</f>
        <v>17349037782</v>
      </c>
      <c r="J1367" s="2" vm="1" t="e">
        <f>_xlfn._xlws.FILTER(辅助信息!D:D,辅助信息!G:G=G1367)</f>
        <v>#VALUE!</v>
      </c>
    </row>
    <row r="1368" hidden="1" spans="1:10">
      <c r="A1368" s="2" t="str">
        <f>'[1]2025年已发货'!A:A</f>
        <v>晋邦</v>
      </c>
      <c r="B1368" s="2" t="str">
        <f>'[1]2025年已发货'!B:B</f>
        <v>螺纹钢</v>
      </c>
      <c r="C1368" s="2" t="str">
        <f>'[1]2025年已发货'!C:C</f>
        <v>HRB400E Φ32 9m</v>
      </c>
      <c r="D1368" s="2" t="str">
        <f>'[1]2025年已发货'!D:D</f>
        <v>吨</v>
      </c>
      <c r="E1368" s="2">
        <f>'[1]2025年已发货'!E:E</f>
        <v>6</v>
      </c>
      <c r="F1368" s="4">
        <f>'[1]2025年已发货'!F:F</f>
        <v>45735</v>
      </c>
      <c r="G1368" s="2" t="str">
        <f>'[1]2025年已发货'!G:G</f>
        <v>（十九冶-华电重庆奉节）重庆市奉节县康乐镇七星村</v>
      </c>
      <c r="H1368" s="2" t="str">
        <f>'[1]2025年已发货'!H:H</f>
        <v>岑甲乐</v>
      </c>
      <c r="I1368" s="2">
        <f>'[1]2025年已发货'!I:I</f>
        <v>17349037782</v>
      </c>
      <c r="J1368" s="2" vm="1" t="e">
        <f>_xlfn._xlws.FILTER(辅助信息!D:D,辅助信息!G:G=G1368)</f>
        <v>#VALUE!</v>
      </c>
    </row>
    <row r="1369" hidden="1" spans="1:10">
      <c r="A1369" s="2" t="str">
        <f>'[1]2025年已发货'!A:A</f>
        <v>晋邦</v>
      </c>
      <c r="B1369" s="2" t="str">
        <f>'[1]2025年已发货'!B:B</f>
        <v>高线</v>
      </c>
      <c r="C1369" s="2" t="str">
        <f>'[1]2025年已发货'!C:C</f>
        <v>HPB300Φ8</v>
      </c>
      <c r="D1369" s="2" t="str">
        <f>'[1]2025年已发货'!D:D</f>
        <v>吨</v>
      </c>
      <c r="E1369" s="2">
        <f>'[1]2025年已发货'!E:E</f>
        <v>5</v>
      </c>
      <c r="F1369" s="4">
        <f>'[1]2025年已发货'!F:F</f>
        <v>45735</v>
      </c>
      <c r="G1369" s="2" t="str">
        <f>'[1]2025年已发货'!G:G</f>
        <v>（十九冶-华电重庆奉节）重庆市奉节县康乐镇七星村</v>
      </c>
      <c r="H1369" s="2" t="str">
        <f>'[1]2025年已发货'!H:H</f>
        <v>岑甲乐</v>
      </c>
      <c r="I1369" s="2">
        <f>'[1]2025年已发货'!I:I</f>
        <v>17349037782</v>
      </c>
      <c r="J1369" s="2" vm="1" t="e">
        <f>_xlfn._xlws.FILTER(辅助信息!D:D,辅助信息!G:G=G1369)</f>
        <v>#VALUE!</v>
      </c>
    </row>
    <row r="1370" hidden="1" spans="1:10">
      <c r="A1370" s="2" t="str">
        <f>'[1]2025年已发货'!A:A</f>
        <v>晋邦</v>
      </c>
      <c r="B1370" s="2" t="str">
        <f>'[1]2025年已发货'!B:B</f>
        <v>螺纹钢</v>
      </c>
      <c r="C1370" s="2" t="str">
        <f>'[1]2025年已发货'!C:C</f>
        <v>HRB400E Φ14 9m</v>
      </c>
      <c r="D1370" s="2" t="str">
        <f>'[1]2025年已发货'!D:D</f>
        <v>吨</v>
      </c>
      <c r="E1370" s="2">
        <f>'[1]2025年已发货'!E:E</f>
        <v>8.3</v>
      </c>
      <c r="F1370" s="4">
        <f>'[1]2025年已发货'!F:F</f>
        <v>45735</v>
      </c>
      <c r="G1370" s="2" t="str">
        <f>'[1]2025年已发货'!G:G</f>
        <v>（十九冶-华电重庆奉节）重庆市奉节县康乐镇七星村</v>
      </c>
      <c r="H1370" s="2" t="str">
        <f>'[1]2025年已发货'!H:H</f>
        <v>岑甲乐</v>
      </c>
      <c r="I1370" s="2">
        <f>'[1]2025年已发货'!I:I</f>
        <v>17349037782</v>
      </c>
      <c r="J1370" s="2" vm="1" t="e">
        <f>_xlfn._xlws.FILTER(辅助信息!D:D,辅助信息!G:G=G1370)</f>
        <v>#VALUE!</v>
      </c>
    </row>
    <row r="1371" hidden="1" spans="1:10">
      <c r="A1371" s="2" t="str">
        <f>'[1]2025年已发货'!A:A</f>
        <v>晋邦</v>
      </c>
      <c r="B1371" s="2" t="str">
        <f>'[1]2025年已发货'!B:B</f>
        <v>高线</v>
      </c>
      <c r="C1371" s="2" t="str">
        <f>'[1]2025年已发货'!C:C</f>
        <v>HPB300Φ8</v>
      </c>
      <c r="D1371" s="2" t="str">
        <f>'[1]2025年已发货'!D:D</f>
        <v>吨</v>
      </c>
      <c r="E1371" s="2">
        <f>'[1]2025年已发货'!E:E</f>
        <v>10</v>
      </c>
      <c r="F1371" s="4">
        <f>'[1]2025年已发货'!F:F</f>
        <v>45735</v>
      </c>
      <c r="G1371" s="2" t="str">
        <f>'[1]2025年已发货'!G:G</f>
        <v>（十九冶-江龙高速三分部）重庆市云阳县开云高速（钢厂村）*龙缸互通</v>
      </c>
      <c r="H1371" s="2" t="str">
        <f>'[1]2025年已发货'!H:H</f>
        <v>徐宇</v>
      </c>
      <c r="I1371" s="2">
        <f>'[1]2025年已发货'!I:I</f>
        <v>19822311919</v>
      </c>
      <c r="J1371" s="2" vm="1" t="e">
        <f>_xlfn._xlws.FILTER(辅助信息!D:D,辅助信息!G:G=G1371)</f>
        <v>#VALUE!</v>
      </c>
    </row>
    <row r="1372" hidden="1" spans="1:10">
      <c r="A1372" s="2" t="str">
        <f>'[1]2025年已发货'!A:A</f>
        <v>晋邦</v>
      </c>
      <c r="B1372" s="2" t="str">
        <f>'[1]2025年已发货'!B:B</f>
        <v>螺纹钢</v>
      </c>
      <c r="C1372" s="2" t="str">
        <f>'[1]2025年已发货'!C:C</f>
        <v>HRB400E Φ20 9m</v>
      </c>
      <c r="D1372" s="2" t="str">
        <f>'[1]2025年已发货'!D:D</f>
        <v>吨</v>
      </c>
      <c r="E1372" s="2">
        <f>'[1]2025年已发货'!E:E</f>
        <v>25</v>
      </c>
      <c r="F1372" s="4">
        <f>'[1]2025年已发货'!F:F</f>
        <v>45735</v>
      </c>
      <c r="G1372" s="2" t="str">
        <f>'[1]2025年已发货'!G:G</f>
        <v>（十九冶-江龙高速三分部）重庆市云阳县开云高速（钢厂村）*朗树湾2#桥路基</v>
      </c>
      <c r="H1372" s="2" t="str">
        <f>'[1]2025年已发货'!H:H</f>
        <v>徐宇</v>
      </c>
      <c r="I1372" s="2">
        <f>'[1]2025年已发货'!I:I</f>
        <v>19822311919</v>
      </c>
      <c r="J1372" s="2" vm="1" t="e">
        <f>_xlfn._xlws.FILTER(辅助信息!D:D,辅助信息!G:G=G1372)</f>
        <v>#VALUE!</v>
      </c>
    </row>
    <row r="1373" hidden="1" spans="1:10">
      <c r="A1373" s="2" t="str">
        <f>'[1]2025年已发货'!A:A</f>
        <v>晋邦</v>
      </c>
      <c r="B1373" s="2" t="str">
        <f>'[1]2025年已发货'!B:B</f>
        <v>螺纹钢</v>
      </c>
      <c r="C1373" s="2" t="str">
        <f>'[1]2025年已发货'!C:C</f>
        <v>HRB400E Φ18 9m</v>
      </c>
      <c r="D1373" s="2" t="str">
        <f>'[1]2025年已发货'!D:D</f>
        <v>吨</v>
      </c>
      <c r="E1373" s="2">
        <f>'[1]2025年已发货'!E:E</f>
        <v>35</v>
      </c>
      <c r="F1373" s="4">
        <f>'[1]2025年已发货'!F:F</f>
        <v>45735</v>
      </c>
      <c r="G1373" s="2" t="str">
        <f>'[1]2025年已发货'!G:G</f>
        <v>（十九冶-江龙高速三分部）重庆市云阳县开云高速（钢厂村）*朗树湾2#桥路基</v>
      </c>
      <c r="H1373" s="2" t="str">
        <f>'[1]2025年已发货'!H:H</f>
        <v>徐宇</v>
      </c>
      <c r="I1373" s="2">
        <f>'[1]2025年已发货'!I:I</f>
        <v>19822311919</v>
      </c>
      <c r="J1373" s="2" vm="1" t="e">
        <f>_xlfn._xlws.FILTER(辅助信息!D:D,辅助信息!G:G=G1373)</f>
        <v>#VALUE!</v>
      </c>
    </row>
    <row r="1374" hidden="1" spans="1:10">
      <c r="A1374" s="2" t="str">
        <f>'[1]2025年已发货'!A:A</f>
        <v>晋邦</v>
      </c>
      <c r="B1374" s="2" t="str">
        <f>'[1]2025年已发货'!B:B</f>
        <v>螺纹钢</v>
      </c>
      <c r="C1374" s="2" t="str">
        <f>'[1]2025年已发货'!C:C</f>
        <v>HRB400E Φ20 9m</v>
      </c>
      <c r="D1374" s="2" t="str">
        <f>'[1]2025年已发货'!D:D</f>
        <v>吨</v>
      </c>
      <c r="E1374" s="2">
        <f>'[1]2025年已发货'!E:E</f>
        <v>35</v>
      </c>
      <c r="F1374" s="4">
        <f>'[1]2025年已发货'!F:F</f>
        <v>45735</v>
      </c>
      <c r="G1374" s="2" t="str">
        <f>'[1]2025年已发货'!G:G</f>
        <v>（十九冶-江龙高速三分部）重庆市云阳县开云高速（钢厂村）*朗树湾2#桥路基</v>
      </c>
      <c r="H1374" s="2" t="str">
        <f>'[1]2025年已发货'!H:H</f>
        <v>徐宇</v>
      </c>
      <c r="I1374" s="2">
        <f>'[1]2025年已发货'!I:I</f>
        <v>19822311919</v>
      </c>
      <c r="J1374" s="2" vm="1" t="e">
        <f>_xlfn._xlws.FILTER(辅助信息!D:D,辅助信息!G:G=G1374)</f>
        <v>#VALUE!</v>
      </c>
    </row>
    <row r="1375" hidden="1" spans="1:10">
      <c r="A1375" s="2" t="str">
        <f>'[1]2025年已发货'!A:A</f>
        <v>晋邦</v>
      </c>
      <c r="B1375" s="2" t="str">
        <f>'[1]2025年已发货'!B:B</f>
        <v>高线</v>
      </c>
      <c r="C1375" s="2" t="str">
        <f>'[1]2025年已发货'!C:C</f>
        <v>HPB300Φ10</v>
      </c>
      <c r="D1375" s="2" t="str">
        <f>'[1]2025年已发货'!D:D</f>
        <v>吨</v>
      </c>
      <c r="E1375" s="2">
        <f>'[1]2025年已发货'!E:E</f>
        <v>3</v>
      </c>
      <c r="F1375" s="4">
        <f>'[1]2025年已发货'!F:F</f>
        <v>45735</v>
      </c>
      <c r="G1375" s="2" t="str">
        <f>'[1]2025年已发货'!G:G</f>
        <v>（十九冶-江龙高速三分部）重庆市云阳县开云高速（钢厂村）*朗树湾2#桥路基</v>
      </c>
      <c r="H1375" s="2" t="str">
        <f>'[1]2025年已发货'!H:H</f>
        <v>徐宇</v>
      </c>
      <c r="I1375" s="2">
        <f>'[1]2025年已发货'!I:I</f>
        <v>19822311919</v>
      </c>
      <c r="J1375" s="2" vm="1" t="e">
        <f>_xlfn._xlws.FILTER(辅助信息!D:D,辅助信息!G:G=G1375)</f>
        <v>#VALUE!</v>
      </c>
    </row>
    <row r="1376" hidden="1" spans="1:10">
      <c r="A1376" s="2" t="str">
        <f>'[1]2025年已发货'!A:A</f>
        <v>晋邦</v>
      </c>
      <c r="B1376" s="2" t="str">
        <f>'[1]2025年已发货'!B:B</f>
        <v>螺纹钢</v>
      </c>
      <c r="C1376" s="2" t="str">
        <f>'[1]2025年已发货'!C:C</f>
        <v>HRB400E Φ16 9m</v>
      </c>
      <c r="D1376" s="2" t="str">
        <f>'[1]2025年已发货'!D:D</f>
        <v>吨</v>
      </c>
      <c r="E1376" s="2">
        <f>'[1]2025年已发货'!E:E</f>
        <v>3</v>
      </c>
      <c r="F1376" s="4">
        <f>'[1]2025年已发货'!F:F</f>
        <v>45735</v>
      </c>
      <c r="G1376" s="2" t="str">
        <f>'[1]2025年已发货'!G:G</f>
        <v>（十九冶-江龙高速三分部）重庆市云阳县开云高速（钢厂村）*朗树湾2#桥路基</v>
      </c>
      <c r="H1376" s="2" t="str">
        <f>'[1]2025年已发货'!H:H</f>
        <v>徐宇</v>
      </c>
      <c r="I1376" s="2">
        <f>'[1]2025年已发货'!I:I</f>
        <v>19822311919</v>
      </c>
      <c r="J1376" s="2" vm="1" t="e">
        <f>_xlfn._xlws.FILTER(辅助信息!D:D,辅助信息!G:G=G1376)</f>
        <v>#VALUE!</v>
      </c>
    </row>
    <row r="1377" hidden="1" spans="1:10">
      <c r="A1377" s="2" t="str">
        <f>'[1]2025年已发货'!A:A</f>
        <v>晋邦</v>
      </c>
      <c r="B1377" s="2" t="str">
        <f>'[1]2025年已发货'!B:B</f>
        <v>螺纹钢</v>
      </c>
      <c r="C1377" s="2" t="str">
        <f>'[1]2025年已发货'!C:C</f>
        <v>HRB400E Φ12 9m</v>
      </c>
      <c r="D1377" s="2" t="str">
        <f>'[1]2025年已发货'!D:D</f>
        <v>吨</v>
      </c>
      <c r="E1377" s="2">
        <f>'[1]2025年已发货'!E:E</f>
        <v>15</v>
      </c>
      <c r="F1377" s="4">
        <f>'[1]2025年已发货'!F:F</f>
        <v>45735</v>
      </c>
      <c r="G1377" s="2" t="str">
        <f>'[1]2025年已发货'!G:G</f>
        <v>（十九冶-江龙高速三分部）重庆市云阳县龙角镇*皮家营梁场</v>
      </c>
      <c r="H1377" s="2" t="str">
        <f>'[1]2025年已发货'!H:H</f>
        <v>徐宇</v>
      </c>
      <c r="I1377" s="2">
        <f>'[1]2025年已发货'!I:I</f>
        <v>19822311919</v>
      </c>
      <c r="J1377" s="2" vm="1" t="e">
        <f>_xlfn._xlws.FILTER(辅助信息!D:D,辅助信息!G:G=G1377)</f>
        <v>#VALUE!</v>
      </c>
    </row>
    <row r="1378" hidden="1" spans="1:10">
      <c r="A1378" s="2" t="str">
        <f>'[1]2025年已发货'!A:A</f>
        <v>晋邦</v>
      </c>
      <c r="B1378" s="2" t="str">
        <f>'[1]2025年已发货'!B:B</f>
        <v>高线</v>
      </c>
      <c r="C1378" s="2" t="str">
        <f>'[1]2025年已发货'!C:C</f>
        <v>HPB300Φ8</v>
      </c>
      <c r="D1378" s="2" t="str">
        <f>'[1]2025年已发货'!D:D</f>
        <v>吨</v>
      </c>
      <c r="E1378" s="2">
        <f>'[1]2025年已发货'!E:E</f>
        <v>12</v>
      </c>
      <c r="F1378" s="4">
        <f>'[1]2025年已发货'!F:F</f>
        <v>45735</v>
      </c>
      <c r="G1378" s="2" t="str">
        <f>'[1]2025年已发货'!G:G</f>
        <v>（十九冶-江龙高速三分部）重庆市云阳县龙角镇*皮家营隧道</v>
      </c>
      <c r="H1378" s="2" t="str">
        <f>'[1]2025年已发货'!H:H</f>
        <v>徐宇</v>
      </c>
      <c r="I1378" s="2">
        <f>'[1]2025年已发货'!I:I</f>
        <v>19822311919</v>
      </c>
      <c r="J1378" s="2" vm="1" t="e">
        <f>_xlfn._xlws.FILTER(辅助信息!D:D,辅助信息!G:G=G1378)</f>
        <v>#VALUE!</v>
      </c>
    </row>
    <row r="1379" hidden="1" spans="1:10">
      <c r="A1379" s="2" t="str">
        <f>'[1]2025年已发货'!A:A</f>
        <v>晋邦</v>
      </c>
      <c r="B1379" s="2" t="str">
        <f>'[1]2025年已发货'!B:B</f>
        <v>螺纹钢</v>
      </c>
      <c r="C1379" s="2" t="str">
        <f>'[1]2025年已发货'!C:C</f>
        <v>HRB400E Φ20 9m</v>
      </c>
      <c r="D1379" s="2" t="str">
        <f>'[1]2025年已发货'!D:D</f>
        <v>吨</v>
      </c>
      <c r="E1379" s="2">
        <f>'[1]2025年已发货'!E:E</f>
        <v>7</v>
      </c>
      <c r="F1379" s="4">
        <f>'[1]2025年已发货'!F:F</f>
        <v>45735</v>
      </c>
      <c r="G1379" s="2" t="str">
        <f>'[1]2025年已发货'!G:G</f>
        <v>（十九冶-江龙高速三分部）重庆市云阳县龙角镇*皮家营隧道</v>
      </c>
      <c r="H1379" s="2" t="str">
        <f>'[1]2025年已发货'!H:H</f>
        <v>徐宇</v>
      </c>
      <c r="I1379" s="2">
        <f>'[1]2025年已发货'!I:I</f>
        <v>19822311919</v>
      </c>
      <c r="J1379" s="2" vm="1" t="e">
        <f>_xlfn._xlws.FILTER(辅助信息!D:D,辅助信息!G:G=G1379)</f>
        <v>#VALUE!</v>
      </c>
    </row>
    <row r="1380" hidden="1" spans="1:10">
      <c r="A1380" s="2" t="str">
        <f>'[1]2025年已发货'!A:A</f>
        <v>成实</v>
      </c>
      <c r="B1380" s="2" t="str">
        <f>'[1]2025年已发货'!B:B</f>
        <v>盘圆</v>
      </c>
      <c r="C1380" s="2" t="str">
        <f>'[1]2025年已发货'!C:C</f>
        <v>HPB300Ф10</v>
      </c>
      <c r="D1380" s="2" t="str">
        <f>'[1]2025年已发货'!D:D</f>
        <v>吨</v>
      </c>
      <c r="E1380" s="2">
        <f>'[1]2025年已发货'!E:E</f>
        <v>2</v>
      </c>
      <c r="F1380" s="4">
        <f>'[1]2025年已发货'!F:F</f>
        <v>45736</v>
      </c>
      <c r="G1380" s="2" t="str">
        <f>'[1]2025年已发货'!G:G</f>
        <v>（中核华兴市政道路项目部）四川省南充市营山县咸安大道成都元泽环境技术有限公司营山分公司</v>
      </c>
      <c r="H1380" s="2" t="str">
        <f>'[1]2025年已发货'!H:H</f>
        <v>黎家敏</v>
      </c>
      <c r="I1380" s="2" t="str">
        <f>'[1]2025年已发货'!I:I</f>
        <v>15082798787</v>
      </c>
      <c r="J1380" s="2" vm="1" t="e">
        <f>_xlfn._xlws.FILTER(辅助信息!D:D,辅助信息!G:G=G1380)</f>
        <v>#VALUE!</v>
      </c>
    </row>
    <row r="1381" hidden="1" spans="1:10">
      <c r="A1381" s="2" t="str">
        <f>'[1]2025年已发货'!A:A</f>
        <v>成实</v>
      </c>
      <c r="B1381" s="2" t="str">
        <f>'[1]2025年已发货'!B:B</f>
        <v>螺纹钢</v>
      </c>
      <c r="C1381" s="2" t="str">
        <f>'[1]2025年已发货'!C:C</f>
        <v>HRB400EФ16*9m</v>
      </c>
      <c r="D1381" s="2" t="str">
        <f>'[1]2025年已发货'!D:D</f>
        <v>吨</v>
      </c>
      <c r="E1381" s="2">
        <f>'[1]2025年已发货'!E:E</f>
        <v>22</v>
      </c>
      <c r="F1381" s="4">
        <f>'[1]2025年已发货'!F:F</f>
        <v>45736</v>
      </c>
      <c r="G1381" s="2" t="str">
        <f>'[1]2025年已发货'!G:G</f>
        <v>（中核华兴市政道路项目部）四川省南充市营山县咸安大道成都元泽环境技术有限公司营山分公司</v>
      </c>
      <c r="H1381" s="2" t="str">
        <f>'[1]2025年已发货'!H:H</f>
        <v>黎家敏</v>
      </c>
      <c r="I1381" s="2" t="str">
        <f>'[1]2025年已发货'!I:I</f>
        <v>15082798787</v>
      </c>
      <c r="J1381" s="2" vm="1" t="e">
        <f>_xlfn._xlws.FILTER(辅助信息!D:D,辅助信息!G:G=G1381)</f>
        <v>#VALUE!</v>
      </c>
    </row>
    <row r="1382" hidden="1" spans="1:10">
      <c r="A1382" s="2" t="str">
        <f>'[1]2025年已发货'!A:A</f>
        <v>成实</v>
      </c>
      <c r="B1382" s="2" t="str">
        <f>'[1]2025年已发货'!B:B</f>
        <v>螺纹钢</v>
      </c>
      <c r="C1382" s="2" t="str">
        <f>'[1]2025年已发货'!C:C</f>
        <v>HRB400EФ20*9m</v>
      </c>
      <c r="D1382" s="2" t="str">
        <f>'[1]2025年已发货'!D:D</f>
        <v>吨</v>
      </c>
      <c r="E1382" s="2">
        <f>'[1]2025年已发货'!E:E</f>
        <v>10</v>
      </c>
      <c r="F1382" s="4">
        <f>'[1]2025年已发货'!F:F</f>
        <v>45736</v>
      </c>
      <c r="G1382" s="2" t="str">
        <f>'[1]2025年已发货'!G:G</f>
        <v>（中核华兴市政道路项目部）四川省南充市营山县咸安大道成都元泽环境技术有限公司营山分公司</v>
      </c>
      <c r="H1382" s="2" t="str">
        <f>'[1]2025年已发货'!H:H</f>
        <v>黎家敏</v>
      </c>
      <c r="I1382" s="2">
        <f>'[1]2025年已发货'!I:I</f>
        <v>15082798787</v>
      </c>
      <c r="J1382" s="2" vm="1" t="e">
        <f>_xlfn._xlws.FILTER(辅助信息!D:D,辅助信息!G:G=G1382)</f>
        <v>#VALUE!</v>
      </c>
    </row>
    <row r="1383" hidden="1" spans="1:10">
      <c r="A1383" s="2" t="str">
        <f>'[1]2025年已发货'!A:A</f>
        <v>德胜</v>
      </c>
      <c r="B1383" s="2" t="str">
        <f>'[1]2025年已发货'!B:B</f>
        <v>螺纹钢</v>
      </c>
      <c r="C1383" s="2" t="str">
        <f>'[1]2025年已发货'!C:C</f>
        <v>HRB400EФ20*9m</v>
      </c>
      <c r="D1383" s="2" t="str">
        <f>'[1]2025年已发货'!D:D</f>
        <v>吨</v>
      </c>
      <c r="E1383" s="2">
        <f>'[1]2025年已发货'!E:E</f>
        <v>70</v>
      </c>
      <c r="F1383" s="4">
        <f>'[1]2025年已发货'!F:F</f>
        <v>45736</v>
      </c>
      <c r="G1383" s="2" t="str">
        <f>'[1]2025年已发货'!G:G</f>
        <v>（中核华兴市政道路项目部）四川省南充市营山县咸安大道成都元泽环境技术有限公司营山分公司</v>
      </c>
      <c r="H1383" s="2" t="str">
        <f>'[1]2025年已发货'!H:H</f>
        <v>黎家敏</v>
      </c>
      <c r="I1383" s="2">
        <f>'[1]2025年已发货'!I:I</f>
        <v>15082798787</v>
      </c>
      <c r="J1383" s="2" vm="1" t="e">
        <f>_xlfn._xlws.FILTER(辅助信息!D:D,辅助信息!G:G=G1383)</f>
        <v>#VALUE!</v>
      </c>
    </row>
    <row r="1384" hidden="1" spans="1:10">
      <c r="A1384" s="2" t="str">
        <f>'[1]2025年已发货'!A:A</f>
        <v>达钢</v>
      </c>
      <c r="B1384" s="2" t="str">
        <f>'[1]2025年已发货'!B:B</f>
        <v>螺纹钢</v>
      </c>
      <c r="C1384" s="2" t="str">
        <f>'[1]2025年已发货'!C:C</f>
        <v>HRB400E Φ28 9m</v>
      </c>
      <c r="D1384" s="2" t="str">
        <f>'[1]2025年已发货'!D:D</f>
        <v>吨</v>
      </c>
      <c r="E1384" s="2">
        <f>'[1]2025年已发货'!E:E</f>
        <v>33</v>
      </c>
      <c r="F1384" s="4">
        <f>'[1]2025年已发货'!F:F</f>
        <v>45736</v>
      </c>
      <c r="G1384" s="2" t="str">
        <f>'[1]2025年已发货'!G:G</f>
        <v>（五冶达州国道542项目-桥梁4标）四川省达州市达川区大堰镇双井村</v>
      </c>
      <c r="H1384" s="2" t="str">
        <f>'[1]2025年已发货'!H:H</f>
        <v>吴志强</v>
      </c>
      <c r="I1384" s="2">
        <f>'[1]2025年已发货'!I:I</f>
        <v>18820030907</v>
      </c>
      <c r="J1384" s="2" t="str">
        <f>_xlfn._xlws.FILTER(辅助信息!D:D,辅助信息!G:G=G1384)</f>
        <v>五冶达州国道542项目</v>
      </c>
    </row>
    <row r="1385" hidden="1" spans="1:10">
      <c r="A1385" s="2" t="str">
        <f>'[1]2025年已发货'!A:A</f>
        <v>达钢</v>
      </c>
      <c r="B1385" s="2" t="str">
        <f>'[1]2025年已发货'!B:B</f>
        <v>螺纹钢</v>
      </c>
      <c r="C1385" s="2" t="str">
        <f>'[1]2025年已发货'!C:C</f>
        <v>HRB400E Φ16 9m</v>
      </c>
      <c r="D1385" s="2" t="str">
        <f>'[1]2025年已发货'!D:D</f>
        <v>吨</v>
      </c>
      <c r="E1385" s="2">
        <f>'[1]2025年已发货'!E:E</f>
        <v>9</v>
      </c>
      <c r="F1385" s="4">
        <f>'[1]2025年已发货'!F:F</f>
        <v>45736</v>
      </c>
      <c r="G1385" s="2" t="str">
        <f>'[1]2025年已发货'!G:G</f>
        <v>（五冶达州国道542项目-桥梁4标）四川省达州市达川区大堰镇双井村</v>
      </c>
      <c r="H1385" s="2" t="str">
        <f>'[1]2025年已发货'!H:H</f>
        <v>吴志强</v>
      </c>
      <c r="I1385" s="2">
        <f>'[1]2025年已发货'!I:I</f>
        <v>18820030907</v>
      </c>
      <c r="J1385" s="2" t="str">
        <f>_xlfn._xlws.FILTER(辅助信息!D:D,辅助信息!G:G=G1385)</f>
        <v>五冶达州国道542项目</v>
      </c>
    </row>
    <row r="1386" hidden="1" spans="1:10">
      <c r="A1386" s="2" t="str">
        <f>'[1]2025年已发货'!A:A</f>
        <v>达钢</v>
      </c>
      <c r="B1386" s="2" t="str">
        <f>'[1]2025年已发货'!B:B</f>
        <v>螺纹钢</v>
      </c>
      <c r="C1386" s="2" t="str">
        <f>'[1]2025年已发货'!C:C</f>
        <v>HRB400E Φ16 9m</v>
      </c>
      <c r="D1386" s="2" t="str">
        <f>'[1]2025年已发货'!D:D</f>
        <v>吨</v>
      </c>
      <c r="E1386" s="2">
        <f>'[1]2025年已发货'!E:E</f>
        <v>45</v>
      </c>
      <c r="F1386" s="4">
        <f>'[1]2025年已发货'!F:F</f>
        <v>45736</v>
      </c>
      <c r="G1386" s="2" t="str">
        <f>'[1]2025年已发货'!G:G</f>
        <v>（五冶达州国道542项目-二工区巴河特大桥工段-5号墩）四川省达州市达川区石梯镇固家村村民委员会</v>
      </c>
      <c r="H1386" s="2" t="str">
        <f>'[1]2025年已发货'!H:H</f>
        <v>谭福中</v>
      </c>
      <c r="I1386" s="2">
        <f>'[1]2025年已发货'!I:I</f>
        <v>15828538619</v>
      </c>
      <c r="J1386" s="2" t="str">
        <f>_xlfn._xlws.FILTER(辅助信息!D:D,辅助信息!G:G=G1386)</f>
        <v>五冶达州国道542项目</v>
      </c>
    </row>
    <row r="1387" hidden="1" spans="1:10">
      <c r="A1387" s="2" t="str">
        <f>'[1]2025年已发货'!A:A</f>
        <v>达钢</v>
      </c>
      <c r="B1387" s="2" t="str">
        <f>'[1]2025年已发货'!B:B</f>
        <v>螺纹钢</v>
      </c>
      <c r="C1387" s="2" t="str">
        <f>'[1]2025年已发货'!C:C</f>
        <v>HRB400E Φ12 9m</v>
      </c>
      <c r="D1387" s="2" t="str">
        <f>'[1]2025年已发货'!D:D</f>
        <v>吨</v>
      </c>
      <c r="E1387" s="2">
        <f>'[1]2025年已发货'!E:E</f>
        <v>9</v>
      </c>
      <c r="F1387" s="4">
        <f>'[1]2025年已发货'!F:F</f>
        <v>45736</v>
      </c>
      <c r="G1387" s="2" t="str">
        <f>'[1]2025年已发货'!G:G</f>
        <v>（商投建工达州中医药科技园-2工区-2号桥）达州市通川区达州中医药职业学院犀牛大道北段</v>
      </c>
      <c r="H1387" s="2" t="str">
        <f>'[1]2025年已发货'!H:H</f>
        <v>李波</v>
      </c>
      <c r="I1387" s="2">
        <f>'[1]2025年已发货'!I:I</f>
        <v>18381899787</v>
      </c>
      <c r="J1387" s="2" t="str">
        <f>_xlfn._xlws.FILTER(辅助信息!D:D,辅助信息!G:G=G1387)</f>
        <v>商投建工达州中医药科技园</v>
      </c>
    </row>
    <row r="1388" hidden="1" spans="1:10">
      <c r="A1388" s="2" t="str">
        <f>'[1]2025年已发货'!A:A</f>
        <v>达钢</v>
      </c>
      <c r="B1388" s="2" t="str">
        <f>'[1]2025年已发货'!B:B</f>
        <v>螺纹钢</v>
      </c>
      <c r="C1388" s="2" t="str">
        <f>'[1]2025年已发货'!C:C</f>
        <v>HRB400E Φ16 9m</v>
      </c>
      <c r="D1388" s="2" t="str">
        <f>'[1]2025年已发货'!D:D</f>
        <v>吨</v>
      </c>
      <c r="E1388" s="2">
        <f>'[1]2025年已发货'!E:E</f>
        <v>93</v>
      </c>
      <c r="F1388" s="4">
        <f>'[1]2025年已发货'!F:F</f>
        <v>45736</v>
      </c>
      <c r="G1388" s="2" t="str">
        <f>'[1]2025年已发货'!G:G</f>
        <v>（商投建工达州中医药科技园-2工区-2号桥）达州市通川区达州中医药职业学院犀牛大道北段</v>
      </c>
      <c r="H1388" s="2" t="str">
        <f>'[1]2025年已发货'!H:H</f>
        <v>李波</v>
      </c>
      <c r="I1388" s="2">
        <f>'[1]2025年已发货'!I:I</f>
        <v>18381899787</v>
      </c>
      <c r="J1388" s="2" t="str">
        <f>_xlfn._xlws.FILTER(辅助信息!D:D,辅助信息!G:G=G1388)</f>
        <v>商投建工达州中医药科技园</v>
      </c>
    </row>
    <row r="1389" hidden="1" spans="1:10">
      <c r="A1389" s="2" t="str">
        <f>'[1]2025年已发货'!A:A</f>
        <v>达钢</v>
      </c>
      <c r="B1389" s="2" t="str">
        <f>'[1]2025年已发货'!B:B</f>
        <v>螺纹钢</v>
      </c>
      <c r="C1389" s="2" t="str">
        <f>'[1]2025年已发货'!C:C</f>
        <v>HRB400E Φ25 9m</v>
      </c>
      <c r="D1389" s="2" t="str">
        <f>'[1]2025年已发货'!D:D</f>
        <v>吨</v>
      </c>
      <c r="E1389" s="2">
        <f>'[1]2025年已发货'!E:E</f>
        <v>12</v>
      </c>
      <c r="F1389" s="4">
        <f>'[1]2025年已发货'!F:F</f>
        <v>45736</v>
      </c>
      <c r="G1389" s="2" t="str">
        <f>'[1]2025年已发货'!G:G</f>
        <v>（商投建工达州中医药科技园-2工区-2号桥）达州市通川区达州中医药职业学院犀牛大道北段</v>
      </c>
      <c r="H1389" s="2" t="str">
        <f>'[1]2025年已发货'!H:H</f>
        <v>李波</v>
      </c>
      <c r="I1389" s="2">
        <f>'[1]2025年已发货'!I:I</f>
        <v>18381899787</v>
      </c>
      <c r="J1389" s="2" t="str">
        <f>_xlfn._xlws.FILTER(辅助信息!D:D,辅助信息!G:G=G1389)</f>
        <v>商投建工达州中医药科技园</v>
      </c>
    </row>
    <row r="1390" hidden="1" spans="1:10">
      <c r="A1390" s="2" t="str">
        <f>'[1]2025年已发货'!A:A</f>
        <v>达钢</v>
      </c>
      <c r="B1390" s="2" t="str">
        <f>'[1]2025年已发货'!B:B</f>
        <v>盘螺</v>
      </c>
      <c r="C1390" s="2" t="str">
        <f>'[1]2025年已发货'!C:C</f>
        <v>HRB400E Φ10</v>
      </c>
      <c r="D1390" s="2" t="str">
        <f>'[1]2025年已发货'!D:D</f>
        <v>吨</v>
      </c>
      <c r="E1390" s="2">
        <f>'[1]2025年已发货'!E:E</f>
        <v>10</v>
      </c>
      <c r="F1390" s="4">
        <f>'[1]2025年已发货'!F:F</f>
        <v>45736</v>
      </c>
      <c r="G1390" s="2" t="str">
        <f>'[1]2025年已发货'!G:G</f>
        <v>（商投建工达州中医药科技园-2工区-景观桥）达州市通川区达州中医药职业学院犀牛大道北段</v>
      </c>
      <c r="H1390" s="2" t="str">
        <f>'[1]2025年已发货'!H:H</f>
        <v>李波</v>
      </c>
      <c r="I1390" s="2">
        <f>'[1]2025年已发货'!I:I</f>
        <v>18381899787</v>
      </c>
      <c r="J1390" s="2" t="str">
        <f>_xlfn._xlws.FILTER(辅助信息!D:D,辅助信息!G:G=G1390)</f>
        <v>商投建工达州中医药科技园</v>
      </c>
    </row>
    <row r="1391" hidden="1" spans="1:10">
      <c r="A1391" s="2" t="str">
        <f>'[1]2025年已发货'!A:A</f>
        <v>达钢</v>
      </c>
      <c r="B1391" s="2" t="str">
        <f>'[1]2025年已发货'!B:B</f>
        <v>螺纹钢</v>
      </c>
      <c r="C1391" s="2" t="str">
        <f>'[1]2025年已发货'!C:C</f>
        <v>HRB400E Φ12 9m</v>
      </c>
      <c r="D1391" s="2" t="str">
        <f>'[1]2025年已发货'!D:D</f>
        <v>吨</v>
      </c>
      <c r="E1391" s="2">
        <f>'[1]2025年已发货'!E:E</f>
        <v>27</v>
      </c>
      <c r="F1391" s="4">
        <f>'[1]2025年已发货'!F:F</f>
        <v>45736</v>
      </c>
      <c r="G1391" s="2" t="str">
        <f>'[1]2025年已发货'!G:G</f>
        <v>（商投建工达州中医药科技园-2工区-景观桥）达州市通川区达州中医药职业学院犀牛大道北段</v>
      </c>
      <c r="H1391" s="2" t="str">
        <f>'[1]2025年已发货'!H:H</f>
        <v>李波</v>
      </c>
      <c r="I1391" s="2">
        <f>'[1]2025年已发货'!I:I</f>
        <v>18381899787</v>
      </c>
      <c r="J1391" s="2" t="str">
        <f>_xlfn._xlws.FILTER(辅助信息!D:D,辅助信息!G:G=G1391)</f>
        <v>商投建工达州中医药科技园</v>
      </c>
    </row>
    <row r="1392" hidden="1" spans="1:10">
      <c r="A1392" s="2" t="str">
        <f>'[1]2025年已发货'!A:A</f>
        <v>达钢</v>
      </c>
      <c r="B1392" s="2" t="str">
        <f>'[1]2025年已发货'!B:B</f>
        <v>螺纹钢</v>
      </c>
      <c r="C1392" s="2" t="str">
        <f>'[1]2025年已发货'!C:C</f>
        <v>HRB400E Φ14 9m</v>
      </c>
      <c r="D1392" s="2" t="str">
        <f>'[1]2025年已发货'!D:D</f>
        <v>吨</v>
      </c>
      <c r="E1392" s="2">
        <f>'[1]2025年已发货'!E:E</f>
        <v>9</v>
      </c>
      <c r="F1392" s="4">
        <f>'[1]2025年已发货'!F:F</f>
        <v>45736</v>
      </c>
      <c r="G1392" s="2" t="str">
        <f>'[1]2025年已发货'!G:G</f>
        <v>（商投建工达州中医药科技园-2工区-景观桥）达州市通川区达州中医药职业学院犀牛大道北段</v>
      </c>
      <c r="H1392" s="2" t="str">
        <f>'[1]2025年已发货'!H:H</f>
        <v>李波</v>
      </c>
      <c r="I1392" s="2">
        <f>'[1]2025年已发货'!I:I</f>
        <v>18381899787</v>
      </c>
      <c r="J1392" s="2" t="str">
        <f>_xlfn._xlws.FILTER(辅助信息!D:D,辅助信息!G:G=G1392)</f>
        <v>商投建工达州中医药科技园</v>
      </c>
    </row>
    <row r="1393" hidden="1" spans="1:10">
      <c r="A1393" s="2" t="str">
        <f>'[1]2025年已发货'!A:A</f>
        <v>达钢</v>
      </c>
      <c r="B1393" s="2" t="str">
        <f>'[1]2025年已发货'!B:B</f>
        <v>螺纹钢</v>
      </c>
      <c r="C1393" s="2" t="str">
        <f>'[1]2025年已发货'!C:C</f>
        <v>HRB400E Φ16 9m</v>
      </c>
      <c r="D1393" s="2" t="str">
        <f>'[1]2025年已发货'!D:D</f>
        <v>吨</v>
      </c>
      <c r="E1393" s="2">
        <f>'[1]2025年已发货'!E:E</f>
        <v>3</v>
      </c>
      <c r="F1393" s="4">
        <f>'[1]2025年已发货'!F:F</f>
        <v>45736</v>
      </c>
      <c r="G1393" s="2" t="str">
        <f>'[1]2025年已发货'!G:G</f>
        <v>（商投建工达州中医药科技园-2工区-景观桥）达州市通川区达州中医药职业学院犀牛大道北段</v>
      </c>
      <c r="H1393" s="2" t="str">
        <f>'[1]2025年已发货'!H:H</f>
        <v>李波</v>
      </c>
      <c r="I1393" s="2">
        <f>'[1]2025年已发货'!I:I</f>
        <v>18381899787</v>
      </c>
      <c r="J1393" s="2" t="str">
        <f>_xlfn._xlws.FILTER(辅助信息!D:D,辅助信息!G:G=G1393)</f>
        <v>商投建工达州中医药科技园</v>
      </c>
    </row>
    <row r="1394" hidden="1" spans="1:10">
      <c r="A1394" s="2" t="str">
        <f>'[1]2025年已发货'!A:A</f>
        <v>达钢</v>
      </c>
      <c r="B1394" s="2" t="str">
        <f>'[1]2025年已发货'!B:B</f>
        <v>盘螺</v>
      </c>
      <c r="C1394" s="2" t="str">
        <f>'[1]2025年已发货'!C:C</f>
        <v>HRB400E Φ6</v>
      </c>
      <c r="D1394" s="2" t="str">
        <f>'[1]2025年已发货'!D:D</f>
        <v>吨</v>
      </c>
      <c r="E1394" s="2">
        <f>'[1]2025年已发货'!E:E</f>
        <v>10</v>
      </c>
      <c r="F1394" s="4">
        <f>'[1]2025年已发货'!F:F</f>
        <v>45736</v>
      </c>
      <c r="G1394" s="2" t="str">
        <f>'[1]2025年已发货'!G:G</f>
        <v>(五冶钢构医学科学产业园建设项目房建三部-一标（7-2）)四川省南充市顺庆区搬罾街道学府大道二段</v>
      </c>
      <c r="H1394" s="2" t="str">
        <f>'[1]2025年已发货'!H:H</f>
        <v>郑林</v>
      </c>
      <c r="I1394" s="2">
        <f>'[1]2025年已发货'!I:I</f>
        <v>18349955455</v>
      </c>
      <c r="J1394" s="2" t="str">
        <f>_xlfn._xlws.FILTER(辅助信息!D:D,辅助信息!G:G=G1394)</f>
        <v>五冶钢构南充医学科学产业园建设项目</v>
      </c>
    </row>
    <row r="1395" hidden="1" spans="1:10">
      <c r="A1395" s="2" t="str">
        <f>'[1]2025年已发货'!A:A</f>
        <v>达钢</v>
      </c>
      <c r="B1395" s="2" t="str">
        <f>'[1]2025年已发货'!B:B</f>
        <v>盘螺</v>
      </c>
      <c r="C1395" s="2" t="str">
        <f>'[1]2025年已发货'!C:C</f>
        <v>HRB400E Φ12</v>
      </c>
      <c r="D1395" s="2" t="str">
        <f>'[1]2025年已发货'!D:D</f>
        <v>吨</v>
      </c>
      <c r="E1395" s="2">
        <f>'[1]2025年已发货'!E:E</f>
        <v>10</v>
      </c>
      <c r="F1395" s="4">
        <f>'[1]2025年已发货'!F:F</f>
        <v>45736</v>
      </c>
      <c r="G1395" s="2" t="str">
        <f>'[1]2025年已发货'!G:G</f>
        <v>(五冶钢构医学科学产业园建设项目房建三部-一标（7-2）)四川省南充市顺庆区搬罾街道学府大道二段</v>
      </c>
      <c r="H1395" s="2" t="str">
        <f>'[1]2025年已发货'!H:H</f>
        <v>郑林</v>
      </c>
      <c r="I1395" s="2">
        <f>'[1]2025年已发货'!I:I</f>
        <v>18349955455</v>
      </c>
      <c r="J1395" s="2" t="str">
        <f>_xlfn._xlws.FILTER(辅助信息!D:D,辅助信息!G:G=G1395)</f>
        <v>五冶钢构南充医学科学产业园建设项目</v>
      </c>
    </row>
    <row r="1396" hidden="1" spans="1:10">
      <c r="A1396" s="2" t="str">
        <f>'[1]2025年已发货'!A:A</f>
        <v>达钢</v>
      </c>
      <c r="B1396" s="2" t="str">
        <f>'[1]2025年已发货'!B:B</f>
        <v>盘螺</v>
      </c>
      <c r="C1396" s="2" t="str">
        <f>'[1]2025年已发货'!C:C</f>
        <v>HRB400E Φ6</v>
      </c>
      <c r="D1396" s="2" t="str">
        <f>'[1]2025年已发货'!D:D</f>
        <v>吨</v>
      </c>
      <c r="E1396" s="2">
        <f>'[1]2025年已发货'!E:E</f>
        <v>20</v>
      </c>
      <c r="F1396" s="4">
        <f>'[1]2025年已发货'!F:F</f>
        <v>45736</v>
      </c>
      <c r="G1396" s="2" t="str">
        <f>'[1]2025年已发货'!G:G</f>
        <v>(五冶钢构医学科学产业园建设项目房建三部-一标（7-1）)四川省南充市顺庆区搬罾街道学府大道二段</v>
      </c>
      <c r="H1396" s="2" t="str">
        <f>'[1]2025年已发货'!H:H</f>
        <v>郑林</v>
      </c>
      <c r="I1396" s="2">
        <f>'[1]2025年已发货'!I:I</f>
        <v>18349955455</v>
      </c>
      <c r="J1396" s="2" t="str">
        <f>_xlfn._xlws.FILTER(辅助信息!D:D,辅助信息!G:G=G1396)</f>
        <v>五冶钢构南充医学科学产业园建设项目</v>
      </c>
    </row>
    <row r="1397" hidden="1" spans="1:10">
      <c r="A1397" s="2" t="str">
        <f>'[1]2025年已发货'!A:A</f>
        <v>达钢</v>
      </c>
      <c r="B1397" s="2" t="str">
        <f>'[1]2025年已发货'!B:B</f>
        <v>盘螺</v>
      </c>
      <c r="C1397" s="2" t="str">
        <f>'[1]2025年已发货'!C:C</f>
        <v>HRB400E Φ8</v>
      </c>
      <c r="D1397" s="2" t="str">
        <f>'[1]2025年已发货'!D:D</f>
        <v>吨</v>
      </c>
      <c r="E1397" s="2">
        <f>'[1]2025年已发货'!E:E</f>
        <v>12.5</v>
      </c>
      <c r="F1397" s="4">
        <f>'[1]2025年已发货'!F:F</f>
        <v>45736</v>
      </c>
      <c r="G1397" s="2" t="str">
        <f>'[1]2025年已发货'!G:G</f>
        <v>(五冶钢构医学科学产业园建设项目房建三部-一标（7-1）)四川省南充市顺庆区搬罾街道学府大道二段</v>
      </c>
      <c r="H1397" s="2" t="str">
        <f>'[1]2025年已发货'!H:H</f>
        <v>郑林</v>
      </c>
      <c r="I1397" s="2">
        <f>'[1]2025年已发货'!I:I</f>
        <v>18349955455</v>
      </c>
      <c r="J1397" s="2" t="str">
        <f>_xlfn._xlws.FILTER(辅助信息!D:D,辅助信息!G:G=G1397)</f>
        <v>五冶钢构南充医学科学产业园建设项目</v>
      </c>
    </row>
    <row r="1398" hidden="1" spans="1:10">
      <c r="A1398" s="2" t="str">
        <f>'[1]2025年已发货'!A:A</f>
        <v>达钢</v>
      </c>
      <c r="B1398" s="2" t="str">
        <f>'[1]2025年已发货'!B:B</f>
        <v>盘螺</v>
      </c>
      <c r="C1398" s="2" t="str">
        <f>'[1]2025年已发货'!C:C</f>
        <v>HRB400E Φ10</v>
      </c>
      <c r="D1398" s="2" t="str">
        <f>'[1]2025年已发货'!D:D</f>
        <v>吨</v>
      </c>
      <c r="E1398" s="2">
        <f>'[1]2025年已发货'!E:E</f>
        <v>15</v>
      </c>
      <c r="F1398" s="4">
        <f>'[1]2025年已发货'!F:F</f>
        <v>45736</v>
      </c>
      <c r="G1398" s="2" t="str">
        <f>'[1]2025年已发货'!G:G</f>
        <v>(五冶钢构医学科学产业园建设项目房建三部-一标（7-1）)四川省南充市顺庆区搬罾街道学府大道二段</v>
      </c>
      <c r="H1398" s="2" t="str">
        <f>'[1]2025年已发货'!H:H</f>
        <v>郑林</v>
      </c>
      <c r="I1398" s="2">
        <f>'[1]2025年已发货'!I:I</f>
        <v>18349955455</v>
      </c>
      <c r="J1398" s="2" t="str">
        <f>_xlfn._xlws.FILTER(辅助信息!D:D,辅助信息!G:G=G1398)</f>
        <v>五冶钢构南充医学科学产业园建设项目</v>
      </c>
    </row>
    <row r="1399" hidden="1" spans="1:10">
      <c r="A1399" s="2" t="str">
        <f>'[1]2025年已发货'!A:A</f>
        <v>德胜</v>
      </c>
      <c r="B1399" s="2" t="str">
        <f>'[1]2025年已发货'!B:B</f>
        <v>螺纹钢</v>
      </c>
      <c r="C1399" s="2" t="str">
        <f>'[1]2025年已发货'!C:C</f>
        <v>HRB400E Φ28 9m</v>
      </c>
      <c r="D1399" s="2" t="str">
        <f>'[1]2025年已发货'!D:D</f>
        <v>吨</v>
      </c>
      <c r="E1399" s="2">
        <f>'[1]2025年已发货'!E:E</f>
        <v>10</v>
      </c>
      <c r="F1399" s="4">
        <f>'[1]2025年已发货'!F:F</f>
        <v>45736</v>
      </c>
      <c r="G1399" s="2" t="str">
        <f>'[1]2025年已发货'!G:G</f>
        <v>（中铁北京局-资乐高速6标）四川省乐山市市中区土主镇资乐高速TJ6标项目试验室</v>
      </c>
      <c r="H1399" s="2" t="str">
        <f>'[1]2025年已发货'!H:H</f>
        <v>刘岩</v>
      </c>
      <c r="I1399" s="2">
        <f>'[1]2025年已发货'!I:I</f>
        <v>18543566469</v>
      </c>
      <c r="J1399" s="2" vm="1" t="e">
        <f>_xlfn._xlws.FILTER(辅助信息!D:D,辅助信息!G:G=G1399)</f>
        <v>#VALUE!</v>
      </c>
    </row>
    <row r="1400" hidden="1" spans="1:10">
      <c r="A1400" s="2" t="str">
        <f>'[1]2025年已发货'!A:A</f>
        <v>德胜</v>
      </c>
      <c r="B1400" s="2" t="str">
        <f>'[1]2025年已发货'!B:B</f>
        <v>螺纹钢</v>
      </c>
      <c r="C1400" s="2" t="str">
        <f>'[1]2025年已发货'!C:C</f>
        <v>HRB400E Φ25 9m</v>
      </c>
      <c r="D1400" s="2" t="str">
        <f>'[1]2025年已发货'!D:D</f>
        <v>吨</v>
      </c>
      <c r="E1400" s="2">
        <f>'[1]2025年已发货'!E:E</f>
        <v>22</v>
      </c>
      <c r="F1400" s="4">
        <f>'[1]2025年已发货'!F:F</f>
        <v>45736</v>
      </c>
      <c r="G1400" s="2" t="str">
        <f>'[1]2025年已发货'!G:G</f>
        <v>（中铁北京局-资乐高速6标）四川省乐山市市中区土主镇资乐高速TJ6标项目试验室</v>
      </c>
      <c r="H1400" s="2" t="str">
        <f>'[1]2025年已发货'!H:H</f>
        <v>刘岩</v>
      </c>
      <c r="I1400" s="2">
        <f>'[1]2025年已发货'!I:I</f>
        <v>18543566469</v>
      </c>
      <c r="J1400" s="2" vm="1" t="e">
        <f>_xlfn._xlws.FILTER(辅助信息!D:D,辅助信息!G:G=G1400)</f>
        <v>#VALUE!</v>
      </c>
    </row>
    <row r="1401" hidden="1" spans="1:10">
      <c r="A1401" s="2" t="str">
        <f>'[1]2025年已发货'!A:A</f>
        <v>德胜</v>
      </c>
      <c r="B1401" s="2" t="str">
        <f>'[1]2025年已发货'!B:B</f>
        <v>螺纹钢</v>
      </c>
      <c r="C1401" s="2" t="str">
        <f>'[1]2025年已发货'!C:C</f>
        <v>HRB400E Φ16 9m</v>
      </c>
      <c r="D1401" s="2" t="str">
        <f>'[1]2025年已发货'!D:D</f>
        <v>吨</v>
      </c>
      <c r="E1401" s="2">
        <f>'[1]2025年已发货'!E:E</f>
        <v>25</v>
      </c>
      <c r="F1401" s="4">
        <f>'[1]2025年已发货'!F:F</f>
        <v>45736</v>
      </c>
      <c r="G1401" s="2" t="str">
        <f>'[1]2025年已发货'!G:G</f>
        <v>（中铁北京局-资乐高速6标）四川省乐山市市中区土主镇资乐高速TJ6标项目试验室</v>
      </c>
      <c r="H1401" s="2" t="str">
        <f>'[1]2025年已发货'!H:H</f>
        <v>刘岩</v>
      </c>
      <c r="I1401" s="2">
        <f>'[1]2025年已发货'!I:I</f>
        <v>18543566469</v>
      </c>
      <c r="J1401" s="2" vm="1" t="e">
        <f>_xlfn._xlws.FILTER(辅助信息!D:D,辅助信息!G:G=G1401)</f>
        <v>#VALUE!</v>
      </c>
    </row>
    <row r="1402" hidden="1" spans="1:10">
      <c r="A1402" s="2" t="str">
        <f>'[1]2025年已发货'!A:A</f>
        <v>德胜</v>
      </c>
      <c r="B1402" s="2" t="str">
        <f>'[1]2025年已发货'!B:B</f>
        <v>螺纹钢</v>
      </c>
      <c r="C1402" s="2" t="str">
        <f>'[1]2025年已发货'!C:C</f>
        <v>HRB400E Φ12 9m</v>
      </c>
      <c r="D1402" s="2" t="str">
        <f>'[1]2025年已发货'!D:D</f>
        <v>吨</v>
      </c>
      <c r="E1402" s="2">
        <f>'[1]2025年已发货'!E:E</f>
        <v>83</v>
      </c>
      <c r="F1402" s="4">
        <f>'[1]2025年已发货'!F:F</f>
        <v>45736</v>
      </c>
      <c r="G1402" s="2" t="str">
        <f>'[1]2025年已发货'!G:G</f>
        <v>（中铁北京局-资乐高速6标）四川省乐山市市中区土主镇资乐高速TJ6标项目试验室</v>
      </c>
      <c r="H1402" s="2" t="str">
        <f>'[1]2025年已发货'!H:H</f>
        <v>刘岩</v>
      </c>
      <c r="I1402" s="2">
        <f>'[1]2025年已发货'!I:I</f>
        <v>18543566469</v>
      </c>
      <c r="J1402" s="2" vm="1" t="e">
        <f>_xlfn._xlws.FILTER(辅助信息!D:D,辅助信息!G:G=G1402)</f>
        <v>#VALUE!</v>
      </c>
    </row>
    <row r="1403" hidden="1" spans="1:10">
      <c r="A1403" s="2" t="str">
        <f>'[1]2025年已发货'!A:A</f>
        <v>润耀</v>
      </c>
      <c r="B1403" s="2" t="str">
        <f>'[1]2025年已发货'!B:B</f>
        <v>螺纹钢</v>
      </c>
      <c r="C1403" s="2" t="str">
        <f>'[1]2025年已发货'!C:C</f>
        <v>HRB400EΦ28*9m</v>
      </c>
      <c r="D1403" s="2" t="str">
        <f>'[1]2025年已发货'!D:D</f>
        <v>吨</v>
      </c>
      <c r="E1403" s="2">
        <f>'[1]2025年已发货'!E:E</f>
        <v>35</v>
      </c>
      <c r="F1403" s="4">
        <f>'[1]2025年已发货'!F:F</f>
        <v>45736</v>
      </c>
      <c r="G1403" s="2" t="str">
        <f>'[1]2025年已发货'!G:G</f>
        <v>（中核二二-绵阳）四川省绵阳市平武县响岩镇甲方项目指定地点(X1子项)</v>
      </c>
      <c r="H1403" s="2" t="str">
        <f>'[1]2025年已发货'!H:H</f>
        <v>王明胜</v>
      </c>
      <c r="I1403" s="2" t="str">
        <f>'[1]2025年已发货'!I:I</f>
        <v>15528301097</v>
      </c>
      <c r="J1403" s="2" vm="1" t="e">
        <f>_xlfn._xlws.FILTER(辅助信息!D:D,辅助信息!G:G=G1403)</f>
        <v>#VALUE!</v>
      </c>
    </row>
    <row r="1404" hidden="1" spans="1:10">
      <c r="A1404" s="2" t="str">
        <f>'[1]2025年已发货'!A:A</f>
        <v>陕钢</v>
      </c>
      <c r="B1404" s="2" t="str">
        <f>'[1]2025年已发货'!B:B</f>
        <v>盘螺</v>
      </c>
      <c r="C1404" s="2" t="str">
        <f>'[1]2025年已发货'!C:C</f>
        <v>HRB400EΦ 6mm</v>
      </c>
      <c r="D1404" s="2" t="str">
        <f>'[1]2025年已发货'!D:D</f>
        <v>吨</v>
      </c>
      <c r="E1404" s="2">
        <f>'[1]2025年已发货'!E:E</f>
        <v>6</v>
      </c>
      <c r="F1404" s="4">
        <f>'[1]2025年已发货'!F:F</f>
        <v>45736</v>
      </c>
      <c r="G1404" s="2" t="str">
        <f>'[1]2025年已发货'!G:G</f>
        <v>（中核二二绵阳项目）四川省绵阳市平武县响岩镇甲方项目指定地点(X3子项)</v>
      </c>
      <c r="H1404" s="2" t="str">
        <f>'[1]2025年已发货'!H:H</f>
        <v>王明胜</v>
      </c>
      <c r="I1404" s="2" t="str">
        <f>'[1]2025年已发货'!I:I</f>
        <v>15528301097</v>
      </c>
      <c r="J1404" s="2" vm="1" t="e">
        <f>_xlfn._xlws.FILTER(辅助信息!D:D,辅助信息!G:G=G1404)</f>
        <v>#VALUE!</v>
      </c>
    </row>
    <row r="1405" hidden="1" spans="1:10">
      <c r="A1405" s="2" t="str">
        <f>'[1]2025年已发货'!A:A</f>
        <v>陕钢</v>
      </c>
      <c r="B1405" s="2" t="str">
        <f>'[1]2025年已发货'!B:B</f>
        <v>盘螺</v>
      </c>
      <c r="C1405" s="2" t="str">
        <f>'[1]2025年已发货'!C:C</f>
        <v>HRB400EΦ 10mm</v>
      </c>
      <c r="D1405" s="2" t="str">
        <f>'[1]2025年已发货'!D:D</f>
        <v>吨</v>
      </c>
      <c r="E1405" s="2">
        <f>'[1]2025年已发货'!E:E</f>
        <v>30</v>
      </c>
      <c r="F1405" s="4">
        <f>'[1]2025年已发货'!F:F</f>
        <v>45736</v>
      </c>
      <c r="G1405" s="2" t="str">
        <f>'[1]2025年已发货'!G:G</f>
        <v>（中核二二绵阳项目）四川省绵阳市平武县响岩镇甲方项目指定地点(X3子项)</v>
      </c>
      <c r="H1405" s="2" t="str">
        <f>'[1]2025年已发货'!H:H</f>
        <v>王明胜</v>
      </c>
      <c r="I1405" s="2" t="str">
        <f>'[1]2025年已发货'!I:I</f>
        <v>15528301097</v>
      </c>
      <c r="J1405" s="2" vm="1" t="e">
        <f>_xlfn._xlws.FILTER(辅助信息!D:D,辅助信息!G:G=G1405)</f>
        <v>#VALUE!</v>
      </c>
    </row>
    <row r="1406" hidden="1" spans="1:10">
      <c r="A1406" s="2" t="str">
        <f>'[1]2025年已发货'!A:A</f>
        <v>德胜</v>
      </c>
      <c r="B1406" s="2" t="str">
        <f>'[1]2025年已发货'!B:B</f>
        <v>螺纹钢</v>
      </c>
      <c r="C1406" s="2" t="str">
        <f>'[1]2025年已发货'!C:C</f>
        <v>HRB400E Φ12 9m</v>
      </c>
      <c r="D1406" s="2" t="str">
        <f>'[1]2025年已发货'!D:D</f>
        <v>吨</v>
      </c>
      <c r="E1406" s="2">
        <f>'[1]2025年已发货'!E:E</f>
        <v>34.652</v>
      </c>
      <c r="F1406" s="4">
        <f>'[1]2025年已发货'!F:F</f>
        <v>45736</v>
      </c>
      <c r="G1406" s="2" t="str">
        <f>'[1]2025年已发货'!G:G</f>
        <v>（北京工程局乐山机场项目）乐山市五通桥区冠英镇</v>
      </c>
      <c r="H1406" s="2" t="str">
        <f>'[1]2025年已发货'!H:H</f>
        <v>王治</v>
      </c>
      <c r="I1406" s="2">
        <f>'[1]2025年已发货'!I:I</f>
        <v>18811564698</v>
      </c>
      <c r="J1406" s="2" vm="1" t="e">
        <f>_xlfn._xlws.FILTER(辅助信息!D:D,辅助信息!G:G=G1406)</f>
        <v>#VALUE!</v>
      </c>
    </row>
    <row r="1407" hidden="1" spans="1:10">
      <c r="A1407" s="2" t="str">
        <f>'[1]2025年已发货'!A:A</f>
        <v>德胜</v>
      </c>
      <c r="B1407" s="2" t="str">
        <f>'[1]2025年已发货'!B:B</f>
        <v>螺纹钢</v>
      </c>
      <c r="C1407" s="2" t="str">
        <f>'[1]2025年已发货'!C:C</f>
        <v>HRB400E Φ25 9m</v>
      </c>
      <c r="D1407" s="2" t="str">
        <f>'[1]2025年已发货'!D:D</f>
        <v>吨</v>
      </c>
      <c r="E1407" s="2">
        <f>'[1]2025年已发货'!E:E</f>
        <v>3.203</v>
      </c>
      <c r="F1407" s="4">
        <f>'[1]2025年已发货'!F:F</f>
        <v>45736</v>
      </c>
      <c r="G1407" s="2" t="str">
        <f>'[1]2025年已发货'!G:G</f>
        <v>（北京工程局乐山机场项目）乐山市五通桥区冠英镇</v>
      </c>
      <c r="H1407" s="2" t="str">
        <f>'[1]2025年已发货'!H:H</f>
        <v>王治</v>
      </c>
      <c r="I1407" s="2">
        <f>'[1]2025年已发货'!I:I</f>
        <v>18811564698</v>
      </c>
      <c r="J1407" s="2" vm="1" t="e">
        <f>_xlfn._xlws.FILTER(辅助信息!D:D,辅助信息!G:G=G1407)</f>
        <v>#VALUE!</v>
      </c>
    </row>
    <row r="1408" hidden="1" spans="1:10">
      <c r="A1408" s="2" t="str">
        <f>'[1]2025年已发货'!A:A</f>
        <v>德胜</v>
      </c>
      <c r="B1408" s="2" t="str">
        <f>'[1]2025年已发货'!B:B</f>
        <v>螺纹钢</v>
      </c>
      <c r="C1408" s="2" t="str">
        <f>'[1]2025年已发货'!C:C</f>
        <v>HRB400E Φ25 9m</v>
      </c>
      <c r="D1408" s="2" t="str">
        <f>'[1]2025年已发货'!D:D</f>
        <v>吨</v>
      </c>
      <c r="E1408" s="2">
        <f>'[1]2025年已发货'!E:E</f>
        <v>32</v>
      </c>
      <c r="F1408" s="4">
        <f>'[1]2025年已发货'!F:F</f>
        <v>45736</v>
      </c>
      <c r="G1408" s="2" t="str">
        <f>'[1]2025年已发货'!G:G</f>
        <v>（北京工程局乐山机场项目）乐山市五通桥区冠英镇</v>
      </c>
      <c r="H1408" s="2" t="str">
        <f>'[1]2025年已发货'!H:H</f>
        <v>王治</v>
      </c>
      <c r="I1408" s="2">
        <f>'[1]2025年已发货'!I:I</f>
        <v>18811564698</v>
      </c>
      <c r="J1408" s="2" vm="1" t="e">
        <f>_xlfn._xlws.FILTER(辅助信息!D:D,辅助信息!G:G=G1408)</f>
        <v>#VALUE!</v>
      </c>
    </row>
    <row r="1409" hidden="1" spans="1:10">
      <c r="A1409" s="2" t="str">
        <f>'[1]2025年已发货'!A:A</f>
        <v>润耀</v>
      </c>
      <c r="B1409" s="2" t="str">
        <f>'[1]2025年已发货'!B:B</f>
        <v>盘螺</v>
      </c>
      <c r="C1409" s="2" t="str">
        <f>'[1]2025年已发货'!C:C</f>
        <v>HRB400E Φ10</v>
      </c>
      <c r="D1409" s="2" t="str">
        <f>'[1]2025年已发货'!D:D</f>
        <v>吨</v>
      </c>
      <c r="E1409" s="2">
        <f>'[1]2025年已发货'!E:E</f>
        <v>34.97</v>
      </c>
      <c r="F1409" s="4">
        <f>'[1]2025年已发货'!F:F</f>
        <v>45736</v>
      </c>
      <c r="G1409" s="2" t="str">
        <f>'[1]2025年已发货'!G:G</f>
        <v>（北京工程局乐山机场项目）乐山市五通桥区冠英镇</v>
      </c>
      <c r="H1409" s="2" t="str">
        <f>'[1]2025年已发货'!H:H</f>
        <v>王治</v>
      </c>
      <c r="I1409" s="2">
        <f>'[1]2025年已发货'!I:I</f>
        <v>18811564698</v>
      </c>
      <c r="J1409" s="2" vm="1" t="e">
        <f>_xlfn._xlws.FILTER(辅助信息!D:D,辅助信息!G:G=G1409)</f>
        <v>#VALUE!</v>
      </c>
    </row>
    <row r="1410" hidden="1" spans="1:10">
      <c r="A1410" s="2" t="str">
        <f>'[1]2025年已发货'!A:A</f>
        <v>达钢</v>
      </c>
      <c r="B1410" s="2" t="str">
        <f>'[1]2025年已发货'!B:B</f>
        <v>螺纹钢</v>
      </c>
      <c r="C1410" s="2" t="str">
        <f>'[1]2025年已发货'!C:C</f>
        <v>HRB400E Φ12 9m</v>
      </c>
      <c r="D1410" s="2" t="str">
        <f>'[1]2025年已发货'!D:D</f>
        <v>吨</v>
      </c>
      <c r="E1410" s="2">
        <f>'[1]2025年已发货'!E:E</f>
        <v>18</v>
      </c>
      <c r="F1410" s="4">
        <f>'[1]2025年已发货'!F:F</f>
        <v>45737</v>
      </c>
      <c r="G1410" s="2" t="str">
        <f>'[1]2025年已发货'!G:G</f>
        <v>（五冶达州国道542项目-一工区路基一工段）四川省达州市达川区石梯火车站盖板加工点</v>
      </c>
      <c r="H1410" s="2" t="str">
        <f>'[1]2025年已发货'!H:H</f>
        <v>郑松</v>
      </c>
      <c r="I1410" s="2">
        <f>'[1]2025年已发货'!I:I</f>
        <v>13527304849</v>
      </c>
      <c r="J1410" s="2" t="str">
        <f>_xlfn._xlws.FILTER(辅助信息!D:D,辅助信息!G:G=G1410)</f>
        <v>五冶达州国道542项目</v>
      </c>
    </row>
    <row r="1411" hidden="1" spans="1:10">
      <c r="A1411" s="2" t="str">
        <f>'[1]2025年已发货'!A:A</f>
        <v>达钢</v>
      </c>
      <c r="B1411" s="2" t="str">
        <f>'[1]2025年已发货'!B:B</f>
        <v>螺纹钢</v>
      </c>
      <c r="C1411" s="2" t="str">
        <f>'[1]2025年已发货'!C:C</f>
        <v>HRB400E Φ16 9m</v>
      </c>
      <c r="D1411" s="2" t="str">
        <f>'[1]2025年已发货'!D:D</f>
        <v>吨</v>
      </c>
      <c r="E1411" s="2">
        <f>'[1]2025年已发货'!E:E</f>
        <v>27</v>
      </c>
      <c r="F1411" s="4">
        <f>'[1]2025年已发货'!F:F</f>
        <v>45737</v>
      </c>
      <c r="G1411" s="2" t="str">
        <f>'[1]2025年已发货'!G:G</f>
        <v>（五冶达州国道542项目-一工区路基一工段）四川省达州市达川区石梯火车站盖板加工点</v>
      </c>
      <c r="H1411" s="2" t="str">
        <f>'[1]2025年已发货'!H:H</f>
        <v>郑松</v>
      </c>
      <c r="I1411" s="2">
        <f>'[1]2025年已发货'!I:I</f>
        <v>13527304849</v>
      </c>
      <c r="J1411" s="2" t="str">
        <f>_xlfn._xlws.FILTER(辅助信息!D:D,辅助信息!G:G=G1411)</f>
        <v>五冶达州国道542项目</v>
      </c>
    </row>
    <row r="1412" hidden="1" spans="1:10">
      <c r="A1412" s="2" t="str">
        <f>'[1]2025年已发货'!A:A</f>
        <v>达钢</v>
      </c>
      <c r="B1412" s="2" t="str">
        <f>'[1]2025年已发货'!B:B</f>
        <v>盘螺</v>
      </c>
      <c r="C1412" s="2" t="str">
        <f>'[1]2025年已发货'!C:C</f>
        <v>HRB400E Φ8</v>
      </c>
      <c r="D1412" s="2" t="str">
        <f>'[1]2025年已发货'!D:D</f>
        <v>吨</v>
      </c>
      <c r="E1412" s="2">
        <f>'[1]2025年已发货'!E:E</f>
        <v>5</v>
      </c>
      <c r="F1412" s="4">
        <f>'[1]2025年已发货'!F:F</f>
        <v>45737</v>
      </c>
      <c r="G1412" s="2" t="str">
        <f>'[1]2025年已发货'!G:G</f>
        <v>(五冶钢构医学科学产业园建设项目房建二部-排洪渠（五标）)四川省南充市顺庆区搬罾街道学府大道二段</v>
      </c>
      <c r="H1412" s="2" t="str">
        <f>'[1]2025年已发货'!H:H</f>
        <v>安南</v>
      </c>
      <c r="I1412" s="2">
        <f>'[1]2025年已发货'!I:I</f>
        <v>19950525030</v>
      </c>
      <c r="J1412" s="2" t="str">
        <f>_xlfn._xlws.FILTER(辅助信息!D:D,辅助信息!G:G=G1412)</f>
        <v>五冶钢构南充医学科学产业园建设项目</v>
      </c>
    </row>
    <row r="1413" hidden="1" spans="1:10">
      <c r="A1413" s="2" t="str">
        <f>'[1]2025年已发货'!A:A</f>
        <v>达钢</v>
      </c>
      <c r="B1413" s="2" t="str">
        <f>'[1]2025年已发货'!B:B</f>
        <v>螺纹钢</v>
      </c>
      <c r="C1413" s="2" t="str">
        <f>'[1]2025年已发货'!C:C</f>
        <v>HRB400E Φ12 9m</v>
      </c>
      <c r="D1413" s="2" t="str">
        <f>'[1]2025年已发货'!D:D</f>
        <v>吨</v>
      </c>
      <c r="E1413" s="2">
        <f>'[1]2025年已发货'!E:E</f>
        <v>9</v>
      </c>
      <c r="F1413" s="4">
        <f>'[1]2025年已发货'!F:F</f>
        <v>45737</v>
      </c>
      <c r="G1413" s="2" t="str">
        <f>'[1]2025年已发货'!G:G</f>
        <v>(五冶钢构医学科学产业园建设项目房建二部-排洪渠（五标）)四川省南充市顺庆区搬罾街道学府大道二段</v>
      </c>
      <c r="H1413" s="2" t="str">
        <f>'[1]2025年已发货'!H:H</f>
        <v>安南</v>
      </c>
      <c r="I1413" s="2">
        <f>'[1]2025年已发货'!I:I</f>
        <v>19950525030</v>
      </c>
      <c r="J1413" s="2" t="str">
        <f>_xlfn._xlws.FILTER(辅助信息!D:D,辅助信息!G:G=G1413)</f>
        <v>五冶钢构南充医学科学产业园建设项目</v>
      </c>
    </row>
    <row r="1414" hidden="1" spans="1:10">
      <c r="A1414" s="2" t="str">
        <f>'[1]2025年已发货'!A:A</f>
        <v>达钢</v>
      </c>
      <c r="B1414" s="2" t="str">
        <f>'[1]2025年已发货'!B:B</f>
        <v>螺纹钢</v>
      </c>
      <c r="C1414" s="2" t="str">
        <f>'[1]2025年已发货'!C:C</f>
        <v>HRB400E Φ16 9m</v>
      </c>
      <c r="D1414" s="2" t="str">
        <f>'[1]2025年已发货'!D:D</f>
        <v>吨</v>
      </c>
      <c r="E1414" s="2">
        <f>'[1]2025年已发货'!E:E</f>
        <v>70</v>
      </c>
      <c r="F1414" s="4">
        <f>'[1]2025年已发货'!F:F</f>
        <v>45737</v>
      </c>
      <c r="G1414" s="2" t="str">
        <f>'[1]2025年已发货'!G:G</f>
        <v>(五冶钢构医学科学产业园建设项目房建二部-排洪渠（五标）)四川省南充市顺庆区搬罾街道学府大道二段</v>
      </c>
      <c r="H1414" s="2" t="str">
        <f>'[1]2025年已发货'!H:H</f>
        <v>安南</v>
      </c>
      <c r="I1414" s="2">
        <f>'[1]2025年已发货'!I:I</f>
        <v>19950525030</v>
      </c>
      <c r="J1414" s="2" t="str">
        <f>_xlfn._xlws.FILTER(辅助信息!D:D,辅助信息!G:G=G1414)</f>
        <v>五冶钢构南充医学科学产业园建设项目</v>
      </c>
    </row>
    <row r="1415" hidden="1" spans="1:10">
      <c r="A1415" s="2" t="str">
        <f>'[1]2025年已发货'!A:A</f>
        <v>达钢</v>
      </c>
      <c r="B1415" s="2" t="str">
        <f>'[1]2025年已发货'!B:B</f>
        <v>螺纹钢</v>
      </c>
      <c r="C1415" s="2" t="str">
        <f>'[1]2025年已发货'!C:C</f>
        <v>HRB400E Φ25 9m</v>
      </c>
      <c r="D1415" s="2" t="str">
        <f>'[1]2025年已发货'!D:D</f>
        <v>吨</v>
      </c>
      <c r="E1415" s="2">
        <f>'[1]2025年已发货'!E:E</f>
        <v>91</v>
      </c>
      <c r="F1415" s="4">
        <f>'[1]2025年已发货'!F:F</f>
        <v>45737</v>
      </c>
      <c r="G1415" s="2" t="str">
        <f>'[1]2025年已发货'!G:G</f>
        <v>(五冶钢构医学科学产业园建设项目房建二部-排洪渠（五标）)四川省南充市顺庆区搬罾街道学府大道二段</v>
      </c>
      <c r="H1415" s="2" t="str">
        <f>'[1]2025年已发货'!H:H</f>
        <v>安南</v>
      </c>
      <c r="I1415" s="2">
        <f>'[1]2025年已发货'!I:I</f>
        <v>19950525030</v>
      </c>
      <c r="J1415" s="2" t="str">
        <f>_xlfn._xlws.FILTER(辅助信息!D:D,辅助信息!G:G=G1415)</f>
        <v>五冶钢构南充医学科学产业园建设项目</v>
      </c>
    </row>
    <row r="1416" hidden="1" spans="1:10">
      <c r="A1416" s="2" t="str">
        <f>'[1]2025年已发货'!A:A</f>
        <v>达钢</v>
      </c>
      <c r="B1416" s="2" t="str">
        <f>'[1]2025年已发货'!B:B</f>
        <v>盘螺</v>
      </c>
      <c r="C1416" s="2" t="str">
        <f>'[1]2025年已发货'!C:C</f>
        <v>HRB400E Φ6</v>
      </c>
      <c r="D1416" s="2" t="str">
        <f>'[1]2025年已发货'!D:D</f>
        <v>吨</v>
      </c>
      <c r="E1416" s="2">
        <f>'[1]2025年已发货'!E:E</f>
        <v>35</v>
      </c>
      <c r="F1416" s="4">
        <f>'[1]2025年已发货'!F:F</f>
        <v>45737</v>
      </c>
      <c r="G1416" s="2" t="str">
        <f>'[1]2025年已发货'!G:G</f>
        <v>(五冶钢构医学科学产业园建设项目房建二部-三标（1-5）)四川省南充市顺庆区搬罾街道学府大道二段</v>
      </c>
      <c r="H1416" s="2" t="str">
        <f>'[1]2025年已发货'!H:H</f>
        <v>安南</v>
      </c>
      <c r="I1416" s="2">
        <f>'[1]2025年已发货'!I:I</f>
        <v>19950525030</v>
      </c>
      <c r="J1416" s="2" t="str">
        <f>_xlfn._xlws.FILTER(辅助信息!D:D,辅助信息!G:G=G1416)</f>
        <v>五冶钢构南充医学科学产业园建设项目</v>
      </c>
    </row>
    <row r="1417" hidden="1" spans="1:10">
      <c r="A1417" s="2" t="str">
        <f>'[1]2025年已发货'!A:A</f>
        <v>晋邦</v>
      </c>
      <c r="B1417" s="2" t="str">
        <f>'[1]2025年已发货'!B:B</f>
        <v>高线</v>
      </c>
      <c r="C1417" s="2" t="str">
        <f>'[1]2025年已发货'!C:C</f>
        <v>HPB300Φ10</v>
      </c>
      <c r="D1417" s="2" t="str">
        <f>'[1]2025年已发货'!D:D</f>
        <v>吨</v>
      </c>
      <c r="E1417" s="2">
        <f>'[1]2025年已发货'!E:E</f>
        <v>10</v>
      </c>
      <c r="F1417" s="4">
        <f>'[1]2025年已发货'!F:F</f>
        <v>45737</v>
      </c>
      <c r="G1417" s="2" t="str">
        <f>'[1]2025年已发货'!G:G</f>
        <v>（十九冶-江龙高速三分部）重庆市云阳县龙角镇*皮家营隧道</v>
      </c>
      <c r="H1417" s="2" t="str">
        <f>'[1]2025年已发货'!H:H</f>
        <v>徐宇</v>
      </c>
      <c r="I1417" s="2">
        <f>'[1]2025年已发货'!I:I</f>
        <v>19822311919</v>
      </c>
      <c r="J1417" s="2" vm="1" t="e">
        <f>_xlfn._xlws.FILTER(辅助信息!D:D,辅助信息!G:G=G1417)</f>
        <v>#VALUE!</v>
      </c>
    </row>
    <row r="1418" hidden="1" spans="1:10">
      <c r="A1418" s="2" t="str">
        <f>'[1]2025年已发货'!A:A</f>
        <v>晋邦</v>
      </c>
      <c r="B1418" s="2" t="str">
        <f>'[1]2025年已发货'!B:B</f>
        <v>螺纹钢</v>
      </c>
      <c r="C1418" s="2" t="str">
        <f>'[1]2025年已发货'!C:C</f>
        <v>HRB400E Φ12 9m</v>
      </c>
      <c r="D1418" s="2" t="str">
        <f>'[1]2025年已发货'!D:D</f>
        <v>吨</v>
      </c>
      <c r="E1418" s="2">
        <f>'[1]2025年已发货'!E:E</f>
        <v>26</v>
      </c>
      <c r="F1418" s="4">
        <f>'[1]2025年已发货'!F:F</f>
        <v>45737</v>
      </c>
      <c r="G1418" s="2" t="str">
        <f>'[1]2025年已发货'!G:G</f>
        <v>（十九冶-江龙高速三分部）重庆市云阳县龙角镇*皮家营隧道</v>
      </c>
      <c r="H1418" s="2" t="str">
        <f>'[1]2025年已发货'!H:H</f>
        <v>徐宇</v>
      </c>
      <c r="I1418" s="2">
        <f>'[1]2025年已发货'!I:I</f>
        <v>19822311919</v>
      </c>
      <c r="J1418" s="2" vm="1" t="e">
        <f>_xlfn._xlws.FILTER(辅助信息!D:D,辅助信息!G:G=G1418)</f>
        <v>#VALUE!</v>
      </c>
    </row>
    <row r="1419" hidden="1" spans="1:10">
      <c r="A1419" s="2" t="str">
        <f>'[1]2025年已发货'!A:A</f>
        <v>润耀</v>
      </c>
      <c r="B1419" s="2" t="str">
        <f>'[1]2025年已发货'!B:B</f>
        <v>盘螺</v>
      </c>
      <c r="C1419" s="2" t="str">
        <f>'[1]2025年已发货'!C:C</f>
        <v>HRB400E Φ6</v>
      </c>
      <c r="D1419" s="2" t="str">
        <f>'[1]2025年已发货'!D:D</f>
        <v>吨</v>
      </c>
      <c r="E1419" s="2">
        <f>'[1]2025年已发货'!E:E</f>
        <v>6</v>
      </c>
      <c r="F1419" s="4">
        <f>'[1]2025年已发货'!F:F</f>
        <v>45737</v>
      </c>
      <c r="G1419" s="2" t="str">
        <f>'[1]2025年已发货'!G:G</f>
        <v>（华西萌海科创农业生态谷）成都市简阳市白金山水库</v>
      </c>
      <c r="H1419" s="2" t="str">
        <f>'[1]2025年已发货'!H:H</f>
        <v>石清国</v>
      </c>
      <c r="I1419" s="2">
        <f>'[1]2025年已发货'!I:I</f>
        <v>13458642015</v>
      </c>
      <c r="J1419" s="2" t="str">
        <f>_xlfn._xlws.FILTER(辅助信息!D:D,辅助信息!G:G=G1419)</f>
        <v>华西萌海-科创农业生态谷</v>
      </c>
    </row>
    <row r="1420" hidden="1" spans="1:10">
      <c r="A1420" s="2" t="str">
        <f>'[1]2025年已发货'!A:A</f>
        <v>润耀</v>
      </c>
      <c r="B1420" s="2" t="str">
        <f>'[1]2025年已发货'!B:B</f>
        <v>盘螺</v>
      </c>
      <c r="C1420" s="2" t="str">
        <f>'[1]2025年已发货'!C:C</f>
        <v>HRB400E Φ8</v>
      </c>
      <c r="D1420" s="2" t="str">
        <f>'[1]2025年已发货'!D:D</f>
        <v>吨</v>
      </c>
      <c r="E1420" s="2">
        <f>'[1]2025年已发货'!E:E</f>
        <v>2</v>
      </c>
      <c r="F1420" s="4">
        <f>'[1]2025年已发货'!F:F</f>
        <v>45737</v>
      </c>
      <c r="G1420" s="2" t="str">
        <f>'[1]2025年已发货'!G:G</f>
        <v>（华西萌海科创农业生态谷）成都市简阳市白金山水库</v>
      </c>
      <c r="H1420" s="2" t="str">
        <f>'[1]2025年已发货'!H:H</f>
        <v>石清国</v>
      </c>
      <c r="I1420" s="2">
        <f>'[1]2025年已发货'!I:I</f>
        <v>13458642015</v>
      </c>
      <c r="J1420" s="2" t="str">
        <f>_xlfn._xlws.FILTER(辅助信息!D:D,辅助信息!G:G=G1420)</f>
        <v>华西萌海-科创农业生态谷</v>
      </c>
    </row>
    <row r="1421" hidden="1" spans="1:10">
      <c r="A1421" s="2" t="str">
        <f>'[1]2025年已发货'!A:A</f>
        <v>润耀</v>
      </c>
      <c r="B1421" s="2" t="str">
        <f>'[1]2025年已发货'!B:B</f>
        <v>螺纹钢</v>
      </c>
      <c r="C1421" s="2" t="str">
        <f>'[1]2025年已发货'!C:C</f>
        <v>HRB500E Φ22</v>
      </c>
      <c r="D1421" s="2" t="str">
        <f>'[1]2025年已发货'!D:D</f>
        <v>吨</v>
      </c>
      <c r="E1421" s="2">
        <f>'[1]2025年已发货'!E:E</f>
        <v>3</v>
      </c>
      <c r="F1421" s="4">
        <f>'[1]2025年已发货'!F:F</f>
        <v>45737</v>
      </c>
      <c r="G1421" s="2" t="str">
        <f>'[1]2025年已发货'!G:G</f>
        <v>（华西萌海科创农业生态谷）成都市简阳市白金山水库</v>
      </c>
      <c r="H1421" s="2" t="str">
        <f>'[1]2025年已发货'!H:H</f>
        <v>石清国</v>
      </c>
      <c r="I1421" s="2">
        <f>'[1]2025年已发货'!I:I</f>
        <v>13458642015</v>
      </c>
      <c r="J1421" s="2" t="str">
        <f>_xlfn._xlws.FILTER(辅助信息!D:D,辅助信息!G:G=G1421)</f>
        <v>华西萌海-科创农业生态谷</v>
      </c>
    </row>
    <row r="1422" hidden="1" spans="1:10">
      <c r="A1422" s="2" t="str">
        <f>'[1]2025年已发货'!A:A</f>
        <v>润耀</v>
      </c>
      <c r="B1422" s="2" t="str">
        <f>'[1]2025年已发货'!B:B</f>
        <v>螺纹钢</v>
      </c>
      <c r="C1422" s="2" t="str">
        <f>'[1]2025年已发货'!C:C</f>
        <v>HRB500E Φ25</v>
      </c>
      <c r="D1422" s="2" t="str">
        <f>'[1]2025年已发货'!D:D</f>
        <v>吨</v>
      </c>
      <c r="E1422" s="2">
        <f>'[1]2025年已发货'!E:E</f>
        <v>24</v>
      </c>
      <c r="F1422" s="4">
        <f>'[1]2025年已发货'!F:F</f>
        <v>45737</v>
      </c>
      <c r="G1422" s="2" t="str">
        <f>'[1]2025年已发货'!G:G</f>
        <v>（华西萌海科创农业生态谷）成都市简阳市白金山水库</v>
      </c>
      <c r="H1422" s="2" t="str">
        <f>'[1]2025年已发货'!H:H</f>
        <v>石清国</v>
      </c>
      <c r="I1422" s="2">
        <f>'[1]2025年已发货'!I:I</f>
        <v>13458642015</v>
      </c>
      <c r="J1422" s="2" t="str">
        <f>_xlfn._xlws.FILTER(辅助信息!D:D,辅助信息!G:G=G1422)</f>
        <v>华西萌海-科创农业生态谷</v>
      </c>
    </row>
    <row r="1423" hidden="1" spans="1:10">
      <c r="A1423" s="2" t="str">
        <f>'[1]2025年已发货'!A:A</f>
        <v>润耀</v>
      </c>
      <c r="B1423" s="2" t="str">
        <f>'[1]2025年已发货'!B:B</f>
        <v>高线</v>
      </c>
      <c r="C1423" s="2" t="str">
        <f>'[1]2025年已发货'!C:C</f>
        <v>HPB300Φ8</v>
      </c>
      <c r="D1423" s="2" t="str">
        <f>'[1]2025年已发货'!D:D</f>
        <v>吨</v>
      </c>
      <c r="E1423" s="2">
        <f>'[1]2025年已发货'!E:E</f>
        <v>35</v>
      </c>
      <c r="F1423" s="4">
        <f>'[1]2025年已发货'!F:F</f>
        <v>45737</v>
      </c>
      <c r="G1423" s="2" t="str">
        <f>'[1]2025年已发货'!G:G</f>
        <v>（中铁广州局-资乐高速5标）四川省乐山市井研县希望大道116号</v>
      </c>
      <c r="H1423" s="2" t="str">
        <f>'[1]2025年已发货'!H:H</f>
        <v>廖俊杰</v>
      </c>
      <c r="I1423" s="2">
        <f>'[1]2025年已发货'!I:I</f>
        <v>15775100965</v>
      </c>
      <c r="J1423" s="2" vm="1" t="e">
        <f>_xlfn._xlws.FILTER(辅助信息!D:D,辅助信息!G:G=G1423)</f>
        <v>#VALUE!</v>
      </c>
    </row>
    <row r="1424" hidden="1" spans="1:10">
      <c r="A1424" s="2" t="str">
        <f>'[1]2025年已发货'!A:A</f>
        <v>润耀</v>
      </c>
      <c r="B1424" s="2" t="str">
        <f>'[1]2025年已发货'!B:B</f>
        <v>高线</v>
      </c>
      <c r="C1424" s="2" t="str">
        <f>'[1]2025年已发货'!C:C</f>
        <v>HPB300Φ8</v>
      </c>
      <c r="D1424" s="2" t="str">
        <f>'[1]2025年已发货'!D:D</f>
        <v>吨</v>
      </c>
      <c r="E1424" s="2">
        <f>'[1]2025年已发货'!E:E</f>
        <v>3</v>
      </c>
      <c r="F1424" s="4">
        <f>'[1]2025年已发货'!F:F</f>
        <v>45737</v>
      </c>
      <c r="G1424" s="2" t="str">
        <f>'[1]2025年已发货'!G:G</f>
        <v>（北京工程局乐山机场项目）乐山市五通桥区冠英镇</v>
      </c>
      <c r="H1424" s="2" t="str">
        <f>'[1]2025年已发货'!H:H</f>
        <v>王治</v>
      </c>
      <c r="I1424" s="2">
        <f>'[1]2025年已发货'!I:I</f>
        <v>18811564698</v>
      </c>
      <c r="J1424" s="2" vm="1" t="e">
        <f>_xlfn._xlws.FILTER(辅助信息!D:D,辅助信息!G:G=G1424)</f>
        <v>#VALUE!</v>
      </c>
    </row>
    <row r="1425" hidden="1" spans="1:10">
      <c r="A1425" s="2" t="str">
        <f>'[1]2025年已发货'!A:A</f>
        <v>润耀</v>
      </c>
      <c r="B1425" s="2" t="str">
        <f>'[1]2025年已发货'!B:B</f>
        <v>盘螺</v>
      </c>
      <c r="C1425" s="2" t="str">
        <f>'[1]2025年已发货'!C:C</f>
        <v>HRB400E Φ8</v>
      </c>
      <c r="D1425" s="2" t="str">
        <f>'[1]2025年已发货'!D:D</f>
        <v>吨</v>
      </c>
      <c r="E1425" s="2">
        <f>'[1]2025年已发货'!E:E</f>
        <v>32</v>
      </c>
      <c r="F1425" s="4">
        <f>'[1]2025年已发货'!F:F</f>
        <v>45737</v>
      </c>
      <c r="G1425" s="2" t="str">
        <f>'[1]2025年已发货'!G:G</f>
        <v>（北京工程局乐山机场项目）乐山市五通桥区冠英镇</v>
      </c>
      <c r="H1425" s="2" t="str">
        <f>'[1]2025年已发货'!H:H</f>
        <v>王治</v>
      </c>
      <c r="I1425" s="2">
        <f>'[1]2025年已发货'!I:I</f>
        <v>18811564698</v>
      </c>
      <c r="J1425" s="2" vm="1" t="e">
        <f>_xlfn._xlws.FILTER(辅助信息!D:D,辅助信息!G:G=G1425)</f>
        <v>#VALUE!</v>
      </c>
    </row>
    <row r="1426" hidden="1" spans="1:10">
      <c r="A1426" s="2" t="str">
        <f>'[1]2025年已发货'!A:A</f>
        <v>润耀</v>
      </c>
      <c r="B1426" s="2" t="str">
        <f>'[1]2025年已发货'!B:B</f>
        <v>螺纹钢</v>
      </c>
      <c r="C1426" s="2" t="str">
        <f>'[1]2025年已发货'!C:C</f>
        <v>HRB400E Φ20 9m</v>
      </c>
      <c r="D1426" s="2" t="str">
        <f>'[1]2025年已发货'!D:D</f>
        <v>吨</v>
      </c>
      <c r="E1426" s="2">
        <f>'[1]2025年已发货'!E:E</f>
        <v>35</v>
      </c>
      <c r="F1426" s="4">
        <f>'[1]2025年已发货'!F:F</f>
        <v>45737</v>
      </c>
      <c r="G1426" s="2" t="str">
        <f>'[1]2025年已发货'!G:G</f>
        <v>（中铁广州局-成渝扩容2标）四川省内江市资中县双龙镇朱家房子成渝扩容ZCB3-2标1#钢筋厂</v>
      </c>
      <c r="H1426" s="2" t="str">
        <f>'[1]2025年已发货'!H:H</f>
        <v>邓志强</v>
      </c>
      <c r="I1426" s="2">
        <f>'[1]2025年已发货'!I:I</f>
        <v>17603045490</v>
      </c>
      <c r="J1426" s="2" vm="1" t="e">
        <f>_xlfn._xlws.FILTER(辅助信息!D:D,辅助信息!G:G=G1426)</f>
        <v>#VALUE!</v>
      </c>
    </row>
    <row r="1427" hidden="1" spans="1:10">
      <c r="A1427" s="2" t="str">
        <f>'[1]2025年已发货'!A:A</f>
        <v>润耀</v>
      </c>
      <c r="B1427" s="2" t="str">
        <f>'[1]2025年已发货'!B:B</f>
        <v>螺纹钢</v>
      </c>
      <c r="C1427" s="2" t="str">
        <f>'[1]2025年已发货'!C:C</f>
        <v>HRB400E Φ25 9m</v>
      </c>
      <c r="D1427" s="2" t="str">
        <f>'[1]2025年已发货'!D:D</f>
        <v>吨</v>
      </c>
      <c r="E1427" s="2">
        <f>'[1]2025年已发货'!E:E</f>
        <v>70</v>
      </c>
      <c r="F1427" s="4">
        <f>'[1]2025年已发货'!F:F</f>
        <v>45737</v>
      </c>
      <c r="G1427" s="2" t="str">
        <f>'[1]2025年已发货'!G:G</f>
        <v>（中铁广州局-成渝扩容2标）四川省内江市资中县双龙镇朱家房子成渝扩容ZCB3-2标1#钢筋厂</v>
      </c>
      <c r="H1427" s="2" t="str">
        <f>'[1]2025年已发货'!H:H</f>
        <v>邓志强</v>
      </c>
      <c r="I1427" s="2">
        <f>'[1]2025年已发货'!I:I</f>
        <v>17603045490</v>
      </c>
      <c r="J1427" s="2" vm="1" t="e">
        <f>_xlfn._xlws.FILTER(辅助信息!D:D,辅助信息!G:G=G1427)</f>
        <v>#VALUE!</v>
      </c>
    </row>
    <row r="1428" hidden="1" spans="1:10">
      <c r="A1428" s="2" t="str">
        <f>'[1]2025年已发货'!A:A</f>
        <v>润耀</v>
      </c>
      <c r="B1428" s="2" t="str">
        <f>'[1]2025年已发货'!B:B</f>
        <v>螺纹钢</v>
      </c>
      <c r="C1428" s="2" t="str">
        <f>'[1]2025年已发货'!C:C</f>
        <v>HRB400E Φ28 9m</v>
      </c>
      <c r="D1428" s="2" t="str">
        <f>'[1]2025年已发货'!D:D</f>
        <v>吨</v>
      </c>
      <c r="E1428" s="2">
        <f>'[1]2025年已发货'!E:E</f>
        <v>70</v>
      </c>
      <c r="F1428" s="4">
        <f>'[1]2025年已发货'!F:F</f>
        <v>45737</v>
      </c>
      <c r="G1428" s="2" t="str">
        <f>'[1]2025年已发货'!G:G</f>
        <v>（中铁广州局-成渝扩容2标）四川省内江市资中县双龙镇朱家房子成渝扩容ZCB3-2标1#钢筋厂</v>
      </c>
      <c r="H1428" s="2" t="str">
        <f>'[1]2025年已发货'!H:H</f>
        <v>邓志强</v>
      </c>
      <c r="I1428" s="2">
        <f>'[1]2025年已发货'!I:I</f>
        <v>17603045490</v>
      </c>
      <c r="J1428" s="2" vm="1" t="e">
        <f>_xlfn._xlws.FILTER(辅助信息!D:D,辅助信息!G:G=G1428)</f>
        <v>#VALUE!</v>
      </c>
    </row>
    <row r="1429" hidden="1" spans="1:10">
      <c r="A1429" s="2" t="str">
        <f>'[1]2025年已发货'!A:A</f>
        <v>润耀</v>
      </c>
      <c r="B1429" s="2" t="str">
        <f>'[1]2025年已发货'!B:B</f>
        <v>螺纹钢</v>
      </c>
      <c r="C1429" s="2" t="str">
        <f>'[1]2025年已发货'!C:C</f>
        <v>HRB400E Φ28 12m</v>
      </c>
      <c r="D1429" s="2" t="str">
        <f>'[1]2025年已发货'!D:D</f>
        <v>吨</v>
      </c>
      <c r="E1429" s="2">
        <f>'[1]2025年已发货'!E:E</f>
        <v>70</v>
      </c>
      <c r="F1429" s="4">
        <f>'[1]2025年已发货'!F:F</f>
        <v>45737</v>
      </c>
      <c r="G1429" s="2" t="str">
        <f>'[1]2025年已发货'!G:G</f>
        <v>（中铁广州局-成渝扩容2标）四川省内江市资中县双龙镇朱家房子成渝扩容ZCB3-2标1#钢筋厂</v>
      </c>
      <c r="H1429" s="2" t="str">
        <f>'[1]2025年已发货'!H:H</f>
        <v>邓志强</v>
      </c>
      <c r="I1429" s="2">
        <f>'[1]2025年已发货'!I:I</f>
        <v>17603045490</v>
      </c>
      <c r="J1429" s="2" vm="1" t="e">
        <f>_xlfn._xlws.FILTER(辅助信息!D:D,辅助信息!G:G=G1429)</f>
        <v>#VALUE!</v>
      </c>
    </row>
    <row r="1430" hidden="1" spans="1:10">
      <c r="A1430" s="2" t="str">
        <f>'[1]2025年已发货'!A:A</f>
        <v>润耀</v>
      </c>
      <c r="B1430" s="2" t="str">
        <f>'[1]2025年已发货'!B:B</f>
        <v>螺纹钢</v>
      </c>
      <c r="C1430" s="2" t="str">
        <f>'[1]2025年已发货'!C:C</f>
        <v>HRB400E Φ28 12m</v>
      </c>
      <c r="D1430" s="2" t="str">
        <f>'[1]2025年已发货'!D:D</f>
        <v>吨</v>
      </c>
      <c r="E1430" s="2">
        <f>'[1]2025年已发货'!E:E</f>
        <v>35</v>
      </c>
      <c r="F1430" s="4">
        <f>'[1]2025年已发货'!F:F</f>
        <v>45737</v>
      </c>
      <c r="G1430" s="2" t="str">
        <f>'[1]2025年已发货'!G:G</f>
        <v>（中铁广州局-成渝扩容2标）四川省资阳市雁江区堪嘉镇陈家湾刘家湾大桥桥头</v>
      </c>
      <c r="H1430" s="2" t="str">
        <f>'[1]2025年已发货'!H:H</f>
        <v>邓志强</v>
      </c>
      <c r="I1430" s="2">
        <f>'[1]2025年已发货'!I:I</f>
        <v>17603045490</v>
      </c>
      <c r="J1430" s="2" vm="1" t="e">
        <f>_xlfn._xlws.FILTER(辅助信息!D:D,辅助信息!G:G=G1430)</f>
        <v>#VALUE!</v>
      </c>
    </row>
    <row r="1431" hidden="1" spans="1:10">
      <c r="A1431" s="2" t="str">
        <f>'[1]2025年已发货'!A:A</f>
        <v>德胜</v>
      </c>
      <c r="B1431" s="2" t="str">
        <f>'[1]2025年已发货'!B:B</f>
        <v>螺纹钢</v>
      </c>
      <c r="C1431" s="2" t="str">
        <f>'[1]2025年已发货'!C:C</f>
        <v>HRB400E Φ25 12m</v>
      </c>
      <c r="D1431" s="2" t="str">
        <f>'[1]2025年已发货'!D:D</f>
        <v>吨</v>
      </c>
      <c r="E1431" s="2">
        <f>'[1]2025年已发货'!E:E</f>
        <v>70</v>
      </c>
      <c r="F1431" s="4">
        <f>'[1]2025年已发货'!F:F</f>
        <v>45739</v>
      </c>
      <c r="G1431" s="2" t="str">
        <f>'[1]2025年已发货'!G:G</f>
        <v>（中铁广州局-成渝扩容2标）四川省内江市资中县双龙镇朱家房子成渝扩容ZCB3-2标1#钢筋厂</v>
      </c>
      <c r="H1431" s="2" t="str">
        <f>'[1]2025年已发货'!H:H</f>
        <v>邓志强</v>
      </c>
      <c r="I1431" s="2">
        <f>'[1]2025年已发货'!I:I</f>
        <v>17603045490</v>
      </c>
      <c r="J1431" s="2" vm="1" t="e">
        <f>_xlfn._xlws.FILTER(辅助信息!D:D,辅助信息!G:G=G1431)</f>
        <v>#VALUE!</v>
      </c>
    </row>
    <row r="1432" hidden="1" spans="1:10">
      <c r="A1432" s="2" t="str">
        <f>'[1]2025年已发货'!A:A</f>
        <v>德胜</v>
      </c>
      <c r="B1432" s="2" t="str">
        <f>'[1]2025年已发货'!B:B</f>
        <v>盘螺</v>
      </c>
      <c r="C1432" s="2" t="str">
        <f>'[1]2025年已发货'!C:C</f>
        <v>HRB500E Φ25 12m</v>
      </c>
      <c r="D1432" s="2" t="str">
        <f>'[1]2025年已发货'!D:D</f>
        <v>吨</v>
      </c>
      <c r="E1432" s="2">
        <f>'[1]2025年已发货'!E:E</f>
        <v>105</v>
      </c>
      <c r="F1432" s="4">
        <f>'[1]2025年已发货'!F:F</f>
        <v>45739</v>
      </c>
      <c r="G1432" s="2" t="str">
        <f>'[1]2025年已发货'!G:G</f>
        <v>（中铁广州局-资乐高速5标）四川省乐山市井研县希望大道116号</v>
      </c>
      <c r="H1432" s="2" t="str">
        <f>'[1]2025年已发货'!H:H</f>
        <v>廖俊杰</v>
      </c>
      <c r="I1432" s="2">
        <f>'[1]2025年已发货'!I:I</f>
        <v>15775100965</v>
      </c>
      <c r="J1432" s="2" vm="1" t="e">
        <f>_xlfn._xlws.FILTER(辅助信息!D:D,辅助信息!G:G=G1432)</f>
        <v>#VALUE!</v>
      </c>
    </row>
    <row r="1433" hidden="1" spans="1:10">
      <c r="A1433" s="2" t="str">
        <f>'[1]2025年已发货'!A:A</f>
        <v>陕钢</v>
      </c>
      <c r="B1433" s="2" t="str">
        <f>'[1]2025年已发货'!B:B</f>
        <v>盘螺</v>
      </c>
      <c r="C1433" s="2" t="str">
        <f>'[1]2025年已发货'!C:C</f>
        <v>HRB400E Φ8</v>
      </c>
      <c r="D1433" s="2" t="str">
        <f>'[1]2025年已发货'!D:D</f>
        <v>吨</v>
      </c>
      <c r="E1433" s="2">
        <f>'[1]2025年已发货'!E:E</f>
        <v>6</v>
      </c>
      <c r="F1433" s="4">
        <f>'[1]2025年已发货'!F:F</f>
        <v>45739</v>
      </c>
      <c r="G1433" s="2" t="str">
        <f>'[1]2025年已发货'!G:G</f>
        <v>（华西萌海科创农业生态谷）成都市简阳市白金山水库</v>
      </c>
      <c r="H1433" s="2" t="str">
        <f>'[1]2025年已发货'!H:H</f>
        <v>石清国</v>
      </c>
      <c r="I1433" s="2">
        <f>'[1]2025年已发货'!I:I</f>
        <v>13458642015</v>
      </c>
      <c r="J1433" s="2" t="str">
        <f>_xlfn._xlws.FILTER(辅助信息!D:D,辅助信息!G:G=G1433)</f>
        <v>华西萌海-科创农业生态谷</v>
      </c>
    </row>
    <row r="1434" hidden="1" spans="1:10">
      <c r="A1434" s="2" t="str">
        <f>'[1]2025年已发货'!A:A</f>
        <v>陕钢</v>
      </c>
      <c r="B1434" s="2" t="str">
        <f>'[1]2025年已发货'!B:B</f>
        <v>盘螺</v>
      </c>
      <c r="C1434" s="2" t="str">
        <f>'[1]2025年已发货'!C:C</f>
        <v>HRB400E Φ10</v>
      </c>
      <c r="D1434" s="2" t="str">
        <f>'[1]2025年已发货'!D:D</f>
        <v>吨</v>
      </c>
      <c r="E1434" s="2">
        <f>'[1]2025年已发货'!E:E</f>
        <v>20</v>
      </c>
      <c r="F1434" s="4">
        <f>'[1]2025年已发货'!F:F</f>
        <v>45739</v>
      </c>
      <c r="G1434" s="2" t="str">
        <f>'[1]2025年已发货'!G:G</f>
        <v>（华西萌海科创农业生态谷）成都市简阳市白金山水库</v>
      </c>
      <c r="H1434" s="2" t="str">
        <f>'[1]2025年已发货'!H:H</f>
        <v>石清国</v>
      </c>
      <c r="I1434" s="2">
        <f>'[1]2025年已发货'!I:I</f>
        <v>13458642015</v>
      </c>
      <c r="J1434" s="2" t="str">
        <f>_xlfn._xlws.FILTER(辅助信息!D:D,辅助信息!G:G=G1434)</f>
        <v>华西萌海-科创农业生态谷</v>
      </c>
    </row>
    <row r="1435" hidden="1" spans="1:10">
      <c r="A1435" s="2" t="str">
        <f>'[1]2025年已发货'!A:A</f>
        <v>陕钢</v>
      </c>
      <c r="B1435" s="2" t="str">
        <f>'[1]2025年已发货'!B:B</f>
        <v>螺纹钢</v>
      </c>
      <c r="C1435" s="2" t="str">
        <f>'[1]2025年已发货'!C:C</f>
        <v>HRB400E Φ14 9m</v>
      </c>
      <c r="D1435" s="2" t="str">
        <f>'[1]2025年已发货'!D:D</f>
        <v>吨</v>
      </c>
      <c r="E1435" s="2">
        <f>'[1]2025年已发货'!E:E</f>
        <v>10</v>
      </c>
      <c r="F1435" s="4">
        <f>'[1]2025年已发货'!F:F</f>
        <v>45739</v>
      </c>
      <c r="G1435" s="2" t="str">
        <f>'[1]2025年已发货'!G:G</f>
        <v>（华西萌海科创农业生态谷）成都市简阳市白金山水库</v>
      </c>
      <c r="H1435" s="2" t="str">
        <f>'[1]2025年已发货'!H:H</f>
        <v>石清国</v>
      </c>
      <c r="I1435" s="2">
        <f>'[1]2025年已发货'!I:I</f>
        <v>13458642015</v>
      </c>
      <c r="J1435" s="2" t="str">
        <f>_xlfn._xlws.FILTER(辅助信息!D:D,辅助信息!G:G=G1435)</f>
        <v>华西萌海-科创农业生态谷</v>
      </c>
    </row>
    <row r="1436" hidden="1" spans="1:10">
      <c r="A1436" s="2" t="str">
        <f>'[1]2025年已发货'!A:A</f>
        <v>润耀</v>
      </c>
      <c r="B1436" s="2" t="str">
        <f>'[1]2025年已发货'!B:B</f>
        <v>螺纹钢</v>
      </c>
      <c r="C1436" s="2" t="str">
        <f>'[1]2025年已发货'!C:C</f>
        <v>HRB400E Φ22 9m</v>
      </c>
      <c r="D1436" s="2" t="str">
        <f>'[1]2025年已发货'!D:D</f>
        <v>吨</v>
      </c>
      <c r="E1436" s="2">
        <f>'[1]2025年已发货'!E:E</f>
        <v>25</v>
      </c>
      <c r="F1436" s="4">
        <f>'[1]2025年已发货'!F:F</f>
        <v>45739</v>
      </c>
      <c r="G1436" s="2" t="str">
        <f>'[1]2025年已发货'!G:G</f>
        <v>（中铁三局-铜资高速1标）四川省资阳市安岳县石羊镇猫坝村2#钢筋场</v>
      </c>
      <c r="H1436" s="2" t="str">
        <f>'[1]2025年已发货'!H:H</f>
        <v>王雪</v>
      </c>
      <c r="I1436" s="2">
        <f>'[1]2025年已发货'!I:I</f>
        <v>18729676589</v>
      </c>
      <c r="J1436" s="2" vm="1" t="e">
        <f>_xlfn._xlws.FILTER(辅助信息!D:D,辅助信息!G:G=G1436)</f>
        <v>#VALUE!</v>
      </c>
    </row>
    <row r="1437" hidden="1" spans="1:10">
      <c r="A1437" s="2" t="str">
        <f>'[1]2025年已发货'!A:A</f>
        <v>润耀</v>
      </c>
      <c r="B1437" s="2" t="str">
        <f>'[1]2025年已发货'!B:B</f>
        <v>螺纹钢</v>
      </c>
      <c r="C1437" s="2" t="str">
        <f>'[1]2025年已发货'!C:C</f>
        <v>HRB400E Φ20 9m</v>
      </c>
      <c r="D1437" s="2" t="str">
        <f>'[1]2025年已发货'!D:D</f>
        <v>吨</v>
      </c>
      <c r="E1437" s="2">
        <f>'[1]2025年已发货'!E:E</f>
        <v>10</v>
      </c>
      <c r="F1437" s="4">
        <f>'[1]2025年已发货'!F:F</f>
        <v>45739</v>
      </c>
      <c r="G1437" s="2" t="str">
        <f>'[1]2025年已发货'!G:G</f>
        <v>（中铁三局-铜资高速1标）四川省资阳市安岳县石羊镇猫坝村2#钢筋场</v>
      </c>
      <c r="H1437" s="2" t="str">
        <f>'[1]2025年已发货'!H:H</f>
        <v>王雪</v>
      </c>
      <c r="I1437" s="2">
        <f>'[1]2025年已发货'!I:I</f>
        <v>18729676589</v>
      </c>
      <c r="J1437" s="2" vm="1" t="e">
        <f>_xlfn._xlws.FILTER(辅助信息!D:D,辅助信息!G:G=G1437)</f>
        <v>#VALUE!</v>
      </c>
    </row>
    <row r="1438" hidden="1" spans="1:10">
      <c r="A1438" s="2" t="str">
        <f>'[1]2025年已发货'!A:A</f>
        <v>润耀</v>
      </c>
      <c r="B1438" s="2" t="str">
        <f>'[1]2025年已发货'!B:B</f>
        <v>盘螺</v>
      </c>
      <c r="C1438" s="2" t="str">
        <f>'[1]2025年已发货'!C:C</f>
        <v>HRB400E Φ12</v>
      </c>
      <c r="D1438" s="2" t="str">
        <f>'[1]2025年已发货'!D:D</f>
        <v>吨</v>
      </c>
      <c r="E1438" s="2">
        <f>'[1]2025年已发货'!E:E</f>
        <v>35</v>
      </c>
      <c r="F1438" s="4">
        <f>'[1]2025年已发货'!F:F</f>
        <v>45739</v>
      </c>
      <c r="G1438" s="2" t="str">
        <f>'[1]2025年已发货'!G:G</f>
        <v>（中铁广州局-资乐高速5标）四川省乐山市井研县希望大道116号</v>
      </c>
      <c r="H1438" s="2" t="str">
        <f>'[1]2025年已发货'!H:H</f>
        <v>廖俊杰</v>
      </c>
      <c r="I1438" s="2">
        <f>'[1]2025年已发货'!I:I</f>
        <v>15775100965</v>
      </c>
      <c r="J1438" s="2" vm="1" t="e">
        <f>_xlfn._xlws.FILTER(辅助信息!D:D,辅助信息!G:G=G1438)</f>
        <v>#VALUE!</v>
      </c>
    </row>
    <row r="1439" hidden="1" spans="1:10">
      <c r="A1439" s="2" t="str">
        <f>'[1]2025年已发货'!A:A</f>
        <v>润耀</v>
      </c>
      <c r="B1439" s="2" t="str">
        <f>'[1]2025年已发货'!B:B</f>
        <v>螺纹钢</v>
      </c>
      <c r="C1439" s="2" t="str">
        <f>'[1]2025年已发货'!C:C</f>
        <v>HRB400E Φ20 9m</v>
      </c>
      <c r="D1439" s="2" t="str">
        <f>'[1]2025年已发货'!D:D</f>
        <v>吨</v>
      </c>
      <c r="E1439" s="2">
        <f>'[1]2025年已发货'!E:E</f>
        <v>70</v>
      </c>
      <c r="F1439" s="4">
        <f>'[1]2025年已发货'!F:F</f>
        <v>45739</v>
      </c>
      <c r="G1439" s="2" t="str">
        <f>'[1]2025年已发货'!G:G</f>
        <v>（中铁广州局-资乐高速5标）四川省乐山市井研县希望大道116号</v>
      </c>
      <c r="H1439" s="2" t="str">
        <f>'[1]2025年已发货'!H:H</f>
        <v>廖俊杰</v>
      </c>
      <c r="I1439" s="2">
        <f>'[1]2025年已发货'!I:I</f>
        <v>15775100965</v>
      </c>
      <c r="J1439" s="2" vm="1" t="e">
        <f>_xlfn._xlws.FILTER(辅助信息!D:D,辅助信息!G:G=G1439)</f>
        <v>#VALUE!</v>
      </c>
    </row>
    <row r="1440" hidden="1" spans="1:10">
      <c r="A1440" s="2" t="str">
        <f>'[1]2025年已发货'!A:A</f>
        <v>润耀</v>
      </c>
      <c r="B1440" s="2" t="str">
        <f>'[1]2025年已发货'!B:B</f>
        <v>螺纹钢</v>
      </c>
      <c r="C1440" s="2" t="str">
        <f>'[1]2025年已发货'!C:C</f>
        <v>HRB400E Φ32 9m</v>
      </c>
      <c r="D1440" s="2" t="str">
        <f>'[1]2025年已发货'!D:D</f>
        <v>吨</v>
      </c>
      <c r="E1440" s="2">
        <f>'[1]2025年已发货'!E:E</f>
        <v>35</v>
      </c>
      <c r="F1440" s="4">
        <f>'[1]2025年已发货'!F:F</f>
        <v>45739</v>
      </c>
      <c r="G1440" s="2" t="str">
        <f>'[1]2025年已发货'!G:G</f>
        <v>（中铁广州局-资乐高速5标）四川省乐山市井研县希望大道116号</v>
      </c>
      <c r="H1440" s="2" t="str">
        <f>'[1]2025年已发货'!H:H</f>
        <v>廖俊杰</v>
      </c>
      <c r="I1440" s="2">
        <f>'[1]2025年已发货'!I:I</f>
        <v>15775100965</v>
      </c>
      <c r="J1440" s="2" vm="1" t="e">
        <f>_xlfn._xlws.FILTER(辅助信息!D:D,辅助信息!G:G=G1440)</f>
        <v>#VALUE!</v>
      </c>
    </row>
    <row r="1441" hidden="1" spans="1:10">
      <c r="A1441" s="2" t="str">
        <f>'[1]2025年已发货'!A:A</f>
        <v>润耀</v>
      </c>
      <c r="B1441" s="2" t="str">
        <f>'[1]2025年已发货'!B:B</f>
        <v>螺纹钢</v>
      </c>
      <c r="C1441" s="2" t="str">
        <f>'[1]2025年已发货'!C:C</f>
        <v>HRB400E Φ22 9m</v>
      </c>
      <c r="D1441" s="2" t="str">
        <f>'[1]2025年已发货'!D:D</f>
        <v>吨</v>
      </c>
      <c r="E1441" s="2">
        <f>'[1]2025年已发货'!E:E</f>
        <v>35</v>
      </c>
      <c r="F1441" s="4">
        <f>'[1]2025年已发货'!F:F</f>
        <v>45739</v>
      </c>
      <c r="G1441" s="2" t="str">
        <f>'[1]2025年已发货'!G:G</f>
        <v>（中铁广州局-资乐高速5标）四川省乐山市井研县希望大道116号</v>
      </c>
      <c r="H1441" s="2" t="str">
        <f>'[1]2025年已发货'!H:H</f>
        <v>廖俊杰</v>
      </c>
      <c r="I1441" s="2">
        <f>'[1]2025年已发货'!I:I</f>
        <v>15775100965</v>
      </c>
      <c r="J1441" s="2" vm="1" t="e">
        <f>_xlfn._xlws.FILTER(辅助信息!D:D,辅助信息!G:G=G1441)</f>
        <v>#VALUE!</v>
      </c>
    </row>
    <row r="1442" hidden="1" spans="1:10">
      <c r="A1442" s="2" t="str">
        <f>'[1]2025年已发货'!A:A</f>
        <v>达钢</v>
      </c>
      <c r="B1442" s="2" t="str">
        <f>'[1]2025年已发货'!B:B</f>
        <v>螺纹钢</v>
      </c>
      <c r="C1442" s="2" t="str">
        <f>'[1]2025年已发货'!C:C</f>
        <v>HRB400E Φ28 9m</v>
      </c>
      <c r="D1442" s="2" t="str">
        <f>'[1]2025年已发货'!D:D</f>
        <v>吨</v>
      </c>
      <c r="E1442" s="2">
        <f>'[1]2025年已发货'!E:E</f>
        <v>36</v>
      </c>
      <c r="F1442" s="4">
        <f>'[1]2025年已发货'!F:F</f>
        <v>45739</v>
      </c>
      <c r="G1442" s="2" t="str">
        <f>'[1]2025年已发货'!G:G</f>
        <v>（十九冶-江龙高速一分部）重庆市云阳县X886附近中国十九冶开云高速项目总包部西98米*复兴互通预制梁场</v>
      </c>
      <c r="H1442" s="2" t="str">
        <f>'[1]2025年已发货'!H:H</f>
        <v>吴章红</v>
      </c>
      <c r="I1442" s="2">
        <f>'[1]2025年已发货'!I:I</f>
        <v>18628165772</v>
      </c>
      <c r="J1442" s="2" vm="1" t="e">
        <f>_xlfn._xlws.FILTER(辅助信息!D:D,辅助信息!G:G=G1442)</f>
        <v>#VALUE!</v>
      </c>
    </row>
    <row r="1443" hidden="1" spans="1:10">
      <c r="A1443" s="2" t="str">
        <f>'[1]2025年已发货'!A:A</f>
        <v>达钢</v>
      </c>
      <c r="B1443" s="2" t="str">
        <f>'[1]2025年已发货'!B:B</f>
        <v>盘螺</v>
      </c>
      <c r="C1443" s="2" t="str">
        <f>'[1]2025年已发货'!C:C</f>
        <v>HRB400E Φ10</v>
      </c>
      <c r="D1443" s="2" t="str">
        <f>'[1]2025年已发货'!D:D</f>
        <v>吨</v>
      </c>
      <c r="E1443" s="2">
        <f>'[1]2025年已发货'!E:E</f>
        <v>16</v>
      </c>
      <c r="F1443" s="4">
        <f>'[1]2025年已发货'!F:F</f>
        <v>45739</v>
      </c>
      <c r="G1443" s="2" t="str">
        <f>'[1]2025年已发货'!G:G</f>
        <v>（十九冶-江龙高速一分部）重庆市云阳县X886附近中国十九冶开云高速项目总包部西98米*复兴互通预制梁场</v>
      </c>
      <c r="H1443" s="2" t="str">
        <f>'[1]2025年已发货'!H:H</f>
        <v>吴章红</v>
      </c>
      <c r="I1443" s="2">
        <f>'[1]2025年已发货'!I:I</f>
        <v>18628165772</v>
      </c>
      <c r="J1443" s="2" vm="1" t="e">
        <f>_xlfn._xlws.FILTER(辅助信息!D:D,辅助信息!G:G=G1443)</f>
        <v>#VALUE!</v>
      </c>
    </row>
    <row r="1444" hidden="1" spans="1:10">
      <c r="A1444" s="2" t="str">
        <f>'[1]2025年已发货'!A:A</f>
        <v>达钢</v>
      </c>
      <c r="B1444" s="2" t="str">
        <f>'[1]2025年已发货'!B:B</f>
        <v>高线</v>
      </c>
      <c r="C1444" s="2" t="str">
        <f>'[1]2025年已发货'!C:C</f>
        <v>HPB300Φ10</v>
      </c>
      <c r="D1444" s="2" t="str">
        <f>'[1]2025年已发货'!D:D</f>
        <v>吨</v>
      </c>
      <c r="E1444" s="2">
        <f>'[1]2025年已发货'!E:E</f>
        <v>20</v>
      </c>
      <c r="F1444" s="4">
        <f>'[1]2025年已发货'!F:F</f>
        <v>45739</v>
      </c>
      <c r="G1444" s="2" t="str">
        <f>'[1]2025年已发货'!G:G</f>
        <v>（十九冶-江龙高速一分部）重庆市云阳县X886附近中国十九冶开云高速项目总包部西98米*复兴互通预制梁场</v>
      </c>
      <c r="H1444" s="2" t="str">
        <f>'[1]2025年已发货'!H:H</f>
        <v>吴章红</v>
      </c>
      <c r="I1444" s="2">
        <f>'[1]2025年已发货'!I:I</f>
        <v>18628165772</v>
      </c>
      <c r="J1444" s="2" vm="1" t="e">
        <f>_xlfn._xlws.FILTER(辅助信息!D:D,辅助信息!G:G=G1444)</f>
        <v>#VALUE!</v>
      </c>
    </row>
    <row r="1445" hidden="1" spans="1:10">
      <c r="A1445" s="2" t="str">
        <f>'[1]2025年已发货'!A:A</f>
        <v>达钢</v>
      </c>
      <c r="B1445" s="2" t="str">
        <f>'[1]2025年已发货'!B:B</f>
        <v>螺纹钢</v>
      </c>
      <c r="C1445" s="2" t="str">
        <f>'[1]2025年已发货'!C:C</f>
        <v>HRB400E Φ32 9m</v>
      </c>
      <c r="D1445" s="2" t="str">
        <f>'[1]2025年已发货'!D:D</f>
        <v>吨</v>
      </c>
      <c r="E1445" s="2">
        <f>'[1]2025年已发货'!E:E</f>
        <v>132</v>
      </c>
      <c r="F1445" s="4">
        <f>'[1]2025年已发货'!F:F</f>
        <v>45739</v>
      </c>
      <c r="G1445" s="2" t="str">
        <f>'[1]2025年已发货'!G:G</f>
        <v>（十九冶-华电重庆奉节）重庆市奉节县康乐镇七星村</v>
      </c>
      <c r="H1445" s="2" t="str">
        <f>'[1]2025年已发货'!H:H</f>
        <v>岑甲乐</v>
      </c>
      <c r="I1445" s="2">
        <f>'[1]2025年已发货'!I:I</f>
        <v>17349037782</v>
      </c>
      <c r="J1445" s="2" vm="1" t="e">
        <f>_xlfn._xlws.FILTER(辅助信息!D:D,辅助信息!G:G=G1445)</f>
        <v>#VALUE!</v>
      </c>
    </row>
    <row r="1446" hidden="1" spans="1:10">
      <c r="A1446" s="2" t="str">
        <f>'[1]2025年已发货'!A:A</f>
        <v>达钢</v>
      </c>
      <c r="B1446" s="2" t="str">
        <f>'[1]2025年已发货'!B:B</f>
        <v>螺纹钢</v>
      </c>
      <c r="C1446" s="2" t="str">
        <f>'[1]2025年已发货'!C:C</f>
        <v>HRB400E Φ20 9m</v>
      </c>
      <c r="D1446" s="2" t="str">
        <f>'[1]2025年已发货'!D:D</f>
        <v>吨</v>
      </c>
      <c r="E1446" s="2">
        <f>'[1]2025年已发货'!E:E</f>
        <v>12</v>
      </c>
      <c r="F1446" s="4">
        <f>'[1]2025年已发货'!F:F</f>
        <v>45739</v>
      </c>
      <c r="G1446" s="2" t="str">
        <f>'[1]2025年已发货'!G:G</f>
        <v>（十九冶-华电重庆奉节）重庆市奉节县康乐镇七星村</v>
      </c>
      <c r="H1446" s="2" t="str">
        <f>'[1]2025年已发货'!H:H</f>
        <v>岑甲乐</v>
      </c>
      <c r="I1446" s="2">
        <f>'[1]2025年已发货'!I:I</f>
        <v>17349037782</v>
      </c>
      <c r="J1446" s="2" vm="1" t="e">
        <f>_xlfn._xlws.FILTER(辅助信息!D:D,辅助信息!G:G=G1446)</f>
        <v>#VALUE!</v>
      </c>
    </row>
    <row r="1447" hidden="1" spans="1:10">
      <c r="A1447" s="2" t="str">
        <f>'[1]2025年已发货'!A:A</f>
        <v>达钢</v>
      </c>
      <c r="B1447" s="2" t="str">
        <f>'[1]2025年已发货'!B:B</f>
        <v>盘螺</v>
      </c>
      <c r="C1447" s="2" t="str">
        <f>'[1]2025年已发货'!C:C</f>
        <v>HRB400E Φ10</v>
      </c>
      <c r="D1447" s="2" t="str">
        <f>'[1]2025年已发货'!D:D</f>
        <v>吨</v>
      </c>
      <c r="E1447" s="2">
        <f>'[1]2025年已发货'!E:E</f>
        <v>5</v>
      </c>
      <c r="F1447" s="4">
        <f>'[1]2025年已发货'!F:F</f>
        <v>45739</v>
      </c>
      <c r="G1447" s="2" t="str">
        <f>'[1]2025年已发货'!G:G</f>
        <v>（十九冶-华电重庆奉节）重庆市奉节县康乐镇七星村</v>
      </c>
      <c r="H1447" s="2" t="str">
        <f>'[1]2025年已发货'!H:H</f>
        <v>岑甲乐</v>
      </c>
      <c r="I1447" s="2">
        <f>'[1]2025年已发货'!I:I</f>
        <v>17349037782</v>
      </c>
      <c r="J1447" s="2" vm="1" t="e">
        <f>_xlfn._xlws.FILTER(辅助信息!D:D,辅助信息!G:G=G1447)</f>
        <v>#VALUE!</v>
      </c>
    </row>
    <row r="1448" hidden="1" spans="1:10">
      <c r="A1448" s="2" t="str">
        <f>'[1]2025年已发货'!A:A</f>
        <v>达钢</v>
      </c>
      <c r="B1448" s="2" t="str">
        <f>'[1]2025年已发货'!B:B</f>
        <v>螺纹钢</v>
      </c>
      <c r="C1448" s="2" t="str">
        <f>'[1]2025年已发货'!C:C</f>
        <v>HRB400E Φ12 9m</v>
      </c>
      <c r="D1448" s="2" t="str">
        <f>'[1]2025年已发货'!D:D</f>
        <v>吨</v>
      </c>
      <c r="E1448" s="2">
        <f>'[1]2025年已发货'!E:E</f>
        <v>3</v>
      </c>
      <c r="F1448" s="4">
        <f>'[1]2025年已发货'!F:F</f>
        <v>45739</v>
      </c>
      <c r="G1448" s="2" t="str">
        <f>'[1]2025年已发货'!G:G</f>
        <v>（十九冶-华电重庆奉节）重庆市奉节县康乐镇七星村</v>
      </c>
      <c r="H1448" s="2" t="str">
        <f>'[1]2025年已发货'!H:H</f>
        <v>岑甲乐</v>
      </c>
      <c r="I1448" s="2">
        <f>'[1]2025年已发货'!I:I</f>
        <v>17349037782</v>
      </c>
      <c r="J1448" s="2" vm="1" t="e">
        <f>_xlfn._xlws.FILTER(辅助信息!D:D,辅助信息!G:G=G1448)</f>
        <v>#VALUE!</v>
      </c>
    </row>
    <row r="1449" hidden="1" spans="1:10">
      <c r="A1449" s="2" t="str">
        <f>'[1]2025年已发货'!A:A</f>
        <v>达钢</v>
      </c>
      <c r="B1449" s="2" t="str">
        <f>'[1]2025年已发货'!B:B</f>
        <v>螺纹钢</v>
      </c>
      <c r="C1449" s="2" t="str">
        <f>'[1]2025年已发货'!C:C</f>
        <v>HRB400E Φ16 9m</v>
      </c>
      <c r="D1449" s="2" t="str">
        <f>'[1]2025年已发货'!D:D</f>
        <v>吨</v>
      </c>
      <c r="E1449" s="2">
        <f>'[1]2025年已发货'!E:E</f>
        <v>5</v>
      </c>
      <c r="F1449" s="4">
        <f>'[1]2025年已发货'!F:F</f>
        <v>45739</v>
      </c>
      <c r="G1449" s="2" t="str">
        <f>'[1]2025年已发货'!G:G</f>
        <v>（十九冶-华电重庆奉节）重庆市奉节县康乐镇七星村</v>
      </c>
      <c r="H1449" s="2" t="str">
        <f>'[1]2025年已发货'!H:H</f>
        <v>岑甲乐</v>
      </c>
      <c r="I1449" s="2">
        <f>'[1]2025年已发货'!I:I</f>
        <v>17349037782</v>
      </c>
      <c r="J1449" s="2" vm="1" t="e">
        <f>_xlfn._xlws.FILTER(辅助信息!D:D,辅助信息!G:G=G1449)</f>
        <v>#VALUE!</v>
      </c>
    </row>
    <row r="1450" hidden="1" spans="1:10">
      <c r="A1450" s="2" t="str">
        <f>'[1]2025年已发货'!A:A</f>
        <v>达钢</v>
      </c>
      <c r="B1450" s="2" t="str">
        <f>'[1]2025年已发货'!B:B</f>
        <v>螺纹钢</v>
      </c>
      <c r="C1450" s="2" t="str">
        <f>'[1]2025年已发货'!C:C</f>
        <v>HRB400E Φ22 9m</v>
      </c>
      <c r="D1450" s="2" t="str">
        <f>'[1]2025年已发货'!D:D</f>
        <v>吨</v>
      </c>
      <c r="E1450" s="2">
        <f>'[1]2025年已发货'!E:E</f>
        <v>9</v>
      </c>
      <c r="F1450" s="4">
        <f>'[1]2025年已发货'!F:F</f>
        <v>45739</v>
      </c>
      <c r="G1450" s="2" t="str">
        <f>'[1]2025年已发货'!G:G</f>
        <v>（十九冶-华电重庆奉节）重庆市奉节县康乐镇七星村</v>
      </c>
      <c r="H1450" s="2" t="str">
        <f>'[1]2025年已发货'!H:H</f>
        <v>岑甲乐</v>
      </c>
      <c r="I1450" s="2">
        <f>'[1]2025年已发货'!I:I</f>
        <v>17349037782</v>
      </c>
      <c r="J1450" s="2" vm="1" t="e">
        <f>_xlfn._xlws.FILTER(辅助信息!D:D,辅助信息!G:G=G1450)</f>
        <v>#VALUE!</v>
      </c>
    </row>
    <row r="1451" hidden="1" spans="1:10">
      <c r="A1451" s="2" t="str">
        <f>'[1]2025年已发货'!A:A</f>
        <v>达钢</v>
      </c>
      <c r="B1451" s="2" t="str">
        <f>'[1]2025年已发货'!B:B</f>
        <v>螺纹钢</v>
      </c>
      <c r="C1451" s="2" t="str">
        <f>'[1]2025年已发货'!C:C</f>
        <v>HRB400E Φ25 9m</v>
      </c>
      <c r="D1451" s="2" t="str">
        <f>'[1]2025年已发货'!D:D</f>
        <v>吨</v>
      </c>
      <c r="E1451" s="2">
        <f>'[1]2025年已发货'!E:E</f>
        <v>48</v>
      </c>
      <c r="F1451" s="4">
        <f>'[1]2025年已发货'!F:F</f>
        <v>45739</v>
      </c>
      <c r="G1451" s="2" t="str">
        <f>'[1]2025年已发货'!G:G</f>
        <v>（十九冶-华电重庆奉节）重庆市奉节县康乐镇七星村</v>
      </c>
      <c r="H1451" s="2" t="str">
        <f>'[1]2025年已发货'!H:H</f>
        <v>岑甲乐</v>
      </c>
      <c r="I1451" s="2">
        <f>'[1]2025年已发货'!I:I</f>
        <v>17349037782</v>
      </c>
      <c r="J1451" s="2" vm="1" t="e">
        <f>_xlfn._xlws.FILTER(辅助信息!D:D,辅助信息!G:G=G1451)</f>
        <v>#VALUE!</v>
      </c>
    </row>
    <row r="1452" hidden="1" spans="1:10">
      <c r="A1452" s="2" t="str">
        <f>'[1]2025年已发货'!A:A</f>
        <v>达钢</v>
      </c>
      <c r="B1452" s="2" t="str">
        <f>'[1]2025年已发货'!B:B</f>
        <v>高线</v>
      </c>
      <c r="C1452" s="2" t="str">
        <f>'[1]2025年已发货'!C:C</f>
        <v>HPB300Φ8</v>
      </c>
      <c r="D1452" s="2" t="str">
        <f>'[1]2025年已发货'!D:D</f>
        <v>吨</v>
      </c>
      <c r="E1452" s="2">
        <f>'[1]2025年已发货'!E:E</f>
        <v>15</v>
      </c>
      <c r="F1452" s="4">
        <f>'[1]2025年已发货'!F:F</f>
        <v>45739</v>
      </c>
      <c r="G1452" s="2" t="str">
        <f>'[1]2025年已发货'!G:G</f>
        <v>（十九冶-华电重庆奉节）重庆市奉节县康乐镇七星村</v>
      </c>
      <c r="H1452" s="2" t="str">
        <f>'[1]2025年已发货'!H:H</f>
        <v>岑甲乐</v>
      </c>
      <c r="I1452" s="2">
        <f>'[1]2025年已发货'!I:I</f>
        <v>17349037782</v>
      </c>
      <c r="J1452" s="2" vm="1" t="e">
        <f>_xlfn._xlws.FILTER(辅助信息!D:D,辅助信息!G:G=G1452)</f>
        <v>#VALUE!</v>
      </c>
    </row>
    <row r="1453" hidden="1" spans="1:10">
      <c r="A1453" s="2" t="str">
        <f>'[1]2025年已发货'!A:A</f>
        <v>达钢</v>
      </c>
      <c r="B1453" s="2" t="str">
        <f>'[1]2025年已发货'!B:B</f>
        <v>高线</v>
      </c>
      <c r="C1453" s="2" t="str">
        <f>'[1]2025年已发货'!C:C</f>
        <v>HPB300Φ10</v>
      </c>
      <c r="D1453" s="2" t="str">
        <f>'[1]2025年已发货'!D:D</f>
        <v>吨</v>
      </c>
      <c r="E1453" s="2">
        <f>'[1]2025年已发货'!E:E</f>
        <v>8</v>
      </c>
      <c r="F1453" s="4">
        <f>'[1]2025年已发货'!F:F</f>
        <v>45739</v>
      </c>
      <c r="G1453" s="2" t="str">
        <f>'[1]2025年已发货'!G:G</f>
        <v>（十九冶-华电重庆奉节）重庆市奉节县康乐镇七星村</v>
      </c>
      <c r="H1453" s="2" t="str">
        <f>'[1]2025年已发货'!H:H</f>
        <v>岑甲乐</v>
      </c>
      <c r="I1453" s="2">
        <f>'[1]2025年已发货'!I:I</f>
        <v>17349037782</v>
      </c>
      <c r="J1453" s="2" vm="1" t="e">
        <f>_xlfn._xlws.FILTER(辅助信息!D:D,辅助信息!G:G=G1453)</f>
        <v>#VALUE!</v>
      </c>
    </row>
    <row r="1454" hidden="1" spans="1:10">
      <c r="A1454" s="2" t="str">
        <f>'[1]2025年已发货'!A:A</f>
        <v>达钢</v>
      </c>
      <c r="B1454" s="2" t="str">
        <f>'[1]2025年已发货'!B:B</f>
        <v>螺纹钢</v>
      </c>
      <c r="C1454" s="2" t="str">
        <f>'[1]2025年已发货'!C:C</f>
        <v>HRB400E Φ14 9m</v>
      </c>
      <c r="D1454" s="2" t="str">
        <f>'[1]2025年已发货'!D:D</f>
        <v>吨</v>
      </c>
      <c r="E1454" s="2">
        <f>'[1]2025年已发货'!E:E</f>
        <v>15</v>
      </c>
      <c r="F1454" s="4">
        <f>'[1]2025年已发货'!F:F</f>
        <v>45739</v>
      </c>
      <c r="G1454" s="2" t="str">
        <f>'[1]2025年已发货'!G:G</f>
        <v>（十九冶-华电重庆奉节）重庆市奉节县康乐镇七星村</v>
      </c>
      <c r="H1454" s="2" t="str">
        <f>'[1]2025年已发货'!H:H</f>
        <v>岑甲乐</v>
      </c>
      <c r="I1454" s="2">
        <f>'[1]2025年已发货'!I:I</f>
        <v>17349037782</v>
      </c>
      <c r="J1454" s="2" vm="1" t="e">
        <f>_xlfn._xlws.FILTER(辅助信息!D:D,辅助信息!G:G=G1454)</f>
        <v>#VALUE!</v>
      </c>
    </row>
    <row r="1455" hidden="1" spans="1:10">
      <c r="A1455" s="2" t="str">
        <f>'[1]2025年已发货'!A:A</f>
        <v>晋邦</v>
      </c>
      <c r="B1455" s="2" t="str">
        <f>'[1]2025年已发货'!B:B</f>
        <v>螺纹钢</v>
      </c>
      <c r="C1455" s="2" t="str">
        <f>'[1]2025年已发货'!C:C</f>
        <v>HRB400E Φ25 9m</v>
      </c>
      <c r="D1455" s="2" t="str">
        <f>'[1]2025年已发货'!D:D</f>
        <v>吨</v>
      </c>
      <c r="E1455" s="2">
        <f>'[1]2025年已发货'!E:E</f>
        <v>35</v>
      </c>
      <c r="F1455" s="4">
        <f>'[1]2025年已发货'!F:F</f>
        <v>45739</v>
      </c>
      <c r="G1455" s="2" t="str">
        <f>'[1]2025年已发货'!G:G</f>
        <v>（商投建工达州中医药科技园-1工区）达州市通川区达州中医药职业学院犀牛大道北段</v>
      </c>
      <c r="H1455" s="2" t="str">
        <f>'[1]2025年已发货'!H:H</f>
        <v>程黄刚</v>
      </c>
      <c r="I1455" s="2">
        <f>'[1]2025年已发货'!I:I</f>
        <v>15108211617</v>
      </c>
      <c r="J1455" s="2" t="str">
        <f>_xlfn._xlws.FILTER(辅助信息!D:D,辅助信息!G:G=G1455)</f>
        <v>商投建工达州中医药科技园</v>
      </c>
    </row>
    <row r="1456" hidden="1" spans="1:10">
      <c r="A1456" s="2" t="str">
        <f>'[1]2025年已发货'!A:A</f>
        <v>德胜</v>
      </c>
      <c r="B1456" s="2" t="str">
        <f>'[1]2025年已发货'!B:B</f>
        <v>螺纹钢</v>
      </c>
      <c r="C1456" s="2" t="str">
        <f>'[1]2025年已发货'!C:C</f>
        <v>HRB500EФ25*9m</v>
      </c>
      <c r="D1456" s="2" t="str">
        <f>'[1]2025年已发货'!D:D</f>
        <v>吨</v>
      </c>
      <c r="E1456" s="2">
        <f>'[1]2025年已发货'!E:E</f>
        <v>70</v>
      </c>
      <c r="F1456" s="4">
        <f>'[1]2025年已发货'!F:F</f>
        <v>45739</v>
      </c>
      <c r="G1456" s="2" t="str">
        <f>'[1]2025年已发货'!G:G</f>
        <v>（中铁六局呼和公司康新高速TJ4-2标）四川省甘孜藏族自治州康定市新都桥镇东俄罗三村中建八局搅拌站旁</v>
      </c>
      <c r="H1456" s="2" t="str">
        <f>'[1]2025年已发货'!H:H</f>
        <v>许文刚</v>
      </c>
      <c r="I1456" s="2">
        <f>'[1]2025年已发货'!I:I</f>
        <v>15848808186</v>
      </c>
      <c r="J1456" s="2" vm="1" t="e">
        <f>_xlfn._xlws.FILTER(辅助信息!D:D,辅助信息!G:G=G1456)</f>
        <v>#VALUE!</v>
      </c>
    </row>
    <row r="1457" hidden="1" spans="1:10">
      <c r="A1457" s="2" t="str">
        <f>'[1]2025年已发货'!A:A</f>
        <v>陕钢</v>
      </c>
      <c r="B1457" s="2" t="str">
        <f>'[1]2025年已发货'!B:B</f>
        <v>螺纹钢</v>
      </c>
      <c r="C1457" s="2" t="str">
        <f>'[1]2025年已发货'!C:C</f>
        <v>HRB400EФ16*12m</v>
      </c>
      <c r="D1457" s="2" t="str">
        <f>'[1]2025年已发货'!D:D</f>
        <v>吨</v>
      </c>
      <c r="E1457" s="2">
        <f>'[1]2025年已发货'!E:E</f>
        <v>10</v>
      </c>
      <c r="F1457" s="4">
        <f>'[1]2025年已发货'!F:F</f>
        <v>45740</v>
      </c>
      <c r="G1457" s="2" t="str">
        <f>'[1]2025年已发货'!G:G</f>
        <v>（中核中原-甘肃康略高速KLTJ1标项目）甘肃省陇南市康县长坝镇蒲家坝</v>
      </c>
      <c r="H1457" s="2" t="str">
        <f>'[1]2025年已发货'!H:H</f>
        <v>穆星</v>
      </c>
      <c r="I1457" s="2" t="str">
        <f>'[1]2025年已发货'!I:I</f>
        <v>18539951326/15109310092</v>
      </c>
      <c r="J1457" s="2" vm="1" t="e">
        <f>_xlfn._xlws.FILTER(辅助信息!D:D,辅助信息!G:G=G1457)</f>
        <v>#VALUE!</v>
      </c>
    </row>
    <row r="1458" hidden="1" spans="1:10">
      <c r="A1458" s="2" t="str">
        <f>'[1]2025年已发货'!A:A</f>
        <v>陕钢</v>
      </c>
      <c r="B1458" s="2" t="str">
        <f>'[1]2025年已发货'!B:B</f>
        <v>螺纹钢</v>
      </c>
      <c r="C1458" s="2" t="str">
        <f>'[1]2025年已发货'!C:C</f>
        <v>HRB400EФ20*12m</v>
      </c>
      <c r="D1458" s="2" t="str">
        <f>'[1]2025年已发货'!D:D</f>
        <v>吨</v>
      </c>
      <c r="E1458" s="2">
        <f>'[1]2025年已发货'!E:E</f>
        <v>25</v>
      </c>
      <c r="F1458" s="4">
        <f>'[1]2025年已发货'!F:F</f>
        <v>45740</v>
      </c>
      <c r="G1458" s="2" t="str">
        <f>'[1]2025年已发货'!G:G</f>
        <v>（中核中原-甘肃康略高速KLTJ1标项目）甘肃省陇南市康县长坝镇蒲家坝</v>
      </c>
      <c r="H1458" s="2" t="str">
        <f>'[1]2025年已发货'!H:H</f>
        <v>穆星</v>
      </c>
      <c r="I1458" s="2" t="str">
        <f>'[1]2025年已发货'!I:I</f>
        <v>18539951326/15109310092</v>
      </c>
      <c r="J1458" s="2" vm="1" t="e">
        <f>_xlfn._xlws.FILTER(辅助信息!D:D,辅助信息!G:G=G1458)</f>
        <v>#VALUE!</v>
      </c>
    </row>
    <row r="1459" hidden="1" spans="1:10">
      <c r="A1459" s="2" t="str">
        <f>'[1]2025年已发货'!A:A</f>
        <v>德胜</v>
      </c>
      <c r="B1459" s="2" t="str">
        <f>'[1]2025年已发货'!B:B</f>
        <v>螺纹钢</v>
      </c>
      <c r="C1459" s="2" t="str">
        <f>'[1]2025年已发货'!C:C</f>
        <v>HRB400E Φ25 12m</v>
      </c>
      <c r="D1459" s="2" t="str">
        <f>'[1]2025年已发货'!D:D</f>
        <v>吨</v>
      </c>
      <c r="E1459" s="2">
        <f>'[1]2025年已发货'!E:E</f>
        <v>175</v>
      </c>
      <c r="F1459" s="4">
        <f>'[1]2025年已发货'!F:F</f>
        <v>45740</v>
      </c>
      <c r="G1459" s="2" t="str">
        <f>'[1]2025年已发货'!G:G</f>
        <v>（中铁五局-成渝扩容3标）四川省资阳市雁江区伍隍镇铺子村雁江区X138</v>
      </c>
      <c r="H1459" s="2" t="str">
        <f>'[1]2025年已发货'!H:H</f>
        <v>王健</v>
      </c>
      <c r="I1459" s="2">
        <f>'[1]2025年已发货'!I:I</f>
        <v>17726168395</v>
      </c>
      <c r="J1459" s="2" vm="1" t="e">
        <f>_xlfn._xlws.FILTER(辅助信息!D:D,辅助信息!G:G=G1459)</f>
        <v>#VALUE!</v>
      </c>
    </row>
    <row r="1460" hidden="1" spans="1:10">
      <c r="A1460" s="2" t="str">
        <f>'[1]2025年已发货'!A:A</f>
        <v>德胜</v>
      </c>
      <c r="B1460" s="2" t="str">
        <f>'[1]2025年已发货'!B:B</f>
        <v>螺纹钢</v>
      </c>
      <c r="C1460" s="2" t="str">
        <f>'[1]2025年已发货'!C:C</f>
        <v>HRB400E Φ20 9m</v>
      </c>
      <c r="D1460" s="2" t="str">
        <f>'[1]2025年已发货'!D:D</f>
        <v>吨</v>
      </c>
      <c r="E1460" s="2">
        <f>'[1]2025年已发货'!E:E</f>
        <v>35</v>
      </c>
      <c r="F1460" s="4">
        <f>'[1]2025年已发货'!F:F</f>
        <v>45740</v>
      </c>
      <c r="G1460" s="2" t="str">
        <f>'[1]2025年已发货'!G:G</f>
        <v>（中铁五局-成渝扩容3标）四川省资阳市雁江区伍隍镇铺子村雁江区X138</v>
      </c>
      <c r="H1460" s="2" t="str">
        <f>'[1]2025年已发货'!H:H</f>
        <v>王健</v>
      </c>
      <c r="I1460" s="2">
        <f>'[1]2025年已发货'!I:I</f>
        <v>17726168395</v>
      </c>
      <c r="J1460" s="2" vm="1" t="e">
        <f>_xlfn._xlws.FILTER(辅助信息!D:D,辅助信息!G:G=G1460)</f>
        <v>#VALUE!</v>
      </c>
    </row>
    <row r="1461" hidden="1" spans="1:10">
      <c r="A1461" s="2" t="str">
        <f>'[1]2025年已发货'!A:A</f>
        <v>德胜</v>
      </c>
      <c r="B1461" s="2" t="str">
        <f>'[1]2025年已发货'!B:B</f>
        <v>螺纹钢</v>
      </c>
      <c r="C1461" s="2" t="str">
        <f>'[1]2025年已发货'!C:C</f>
        <v>HRB400EФ16*9m</v>
      </c>
      <c r="D1461" s="2" t="str">
        <f>'[1]2025年已发货'!D:D</f>
        <v>吨</v>
      </c>
      <c r="E1461" s="2">
        <f>'[1]2025年已发货'!E:E</f>
        <v>70</v>
      </c>
      <c r="F1461" s="4">
        <f>'[1]2025年已发货'!F:F</f>
        <v>45740</v>
      </c>
      <c r="G1461" s="2" t="str">
        <f>'[1]2025年已发货'!G:G</f>
        <v>（中铁六局呼和公司康新高速TJ4-2标）四川省甘孜藏族自治州康定市新都桥镇东俄罗三村中建八局搅拌站旁</v>
      </c>
      <c r="H1461" s="2" t="str">
        <f>'[1]2025年已发货'!H:H</f>
        <v>许文刚</v>
      </c>
      <c r="I1461" s="2">
        <f>'[1]2025年已发货'!I:I</f>
        <v>15848808186</v>
      </c>
      <c r="J1461" s="2" vm="1" t="e">
        <f>_xlfn._xlws.FILTER(辅助信息!D:D,辅助信息!G:G=G1461)</f>
        <v>#VALUE!</v>
      </c>
    </row>
    <row r="1462" hidden="1" spans="1:10">
      <c r="A1462" s="2" t="str">
        <f>'[1]2025年已发货'!A:A</f>
        <v>德胜</v>
      </c>
      <c r="B1462" s="2" t="str">
        <f>'[1]2025年已发货'!B:B</f>
        <v>螺纹钢</v>
      </c>
      <c r="C1462" s="2" t="str">
        <f>'[1]2025年已发货'!C:C</f>
        <v>HRB500EФ25*9m</v>
      </c>
      <c r="D1462" s="2" t="str">
        <f>'[1]2025年已发货'!D:D</f>
        <v>吨</v>
      </c>
      <c r="E1462" s="2">
        <f>'[1]2025年已发货'!E:E</f>
        <v>70</v>
      </c>
      <c r="F1462" s="4">
        <f>'[1]2025年已发货'!F:F</f>
        <v>45740</v>
      </c>
      <c r="G1462" s="2" t="str">
        <f>'[1]2025年已发货'!G:G</f>
        <v>（中铁六局呼和公司康新高速TJ4-2标）四川省甘孜藏族自治州康定市新都桥镇东俄罗三村中建八局搅拌站旁</v>
      </c>
      <c r="H1462" s="2" t="str">
        <f>'[1]2025年已发货'!H:H</f>
        <v>许文刚</v>
      </c>
      <c r="I1462" s="2">
        <f>'[1]2025年已发货'!I:I</f>
        <v>15848808186</v>
      </c>
      <c r="J1462" s="2" vm="1" t="e">
        <f>_xlfn._xlws.FILTER(辅助信息!D:D,辅助信息!G:G=G1462)</f>
        <v>#VALUE!</v>
      </c>
    </row>
    <row r="1463" hidden="1" spans="1:10">
      <c r="A1463" s="2" t="str">
        <f>'[1]2025年已发货'!A:A</f>
        <v>德胜</v>
      </c>
      <c r="B1463" s="2" t="str">
        <f>'[1]2025年已发货'!B:B</f>
        <v>螺纹钢</v>
      </c>
      <c r="C1463" s="2" t="str">
        <f>'[1]2025年已发货'!C:C</f>
        <v>HRB500EФ28*9m</v>
      </c>
      <c r="D1463" s="2" t="str">
        <f>'[1]2025年已发货'!D:D</f>
        <v>吨</v>
      </c>
      <c r="E1463" s="2">
        <f>'[1]2025年已发货'!E:E</f>
        <v>70</v>
      </c>
      <c r="F1463" s="4">
        <f>'[1]2025年已发货'!F:F</f>
        <v>45740</v>
      </c>
      <c r="G1463" s="2" t="str">
        <f>'[1]2025年已发货'!G:G</f>
        <v>（中铁六局呼和公司康新高速TJ4-2标）四川省甘孜藏族自治州康定市新都桥镇东俄罗三村中建八局搅拌站旁</v>
      </c>
      <c r="H1463" s="2" t="str">
        <f>'[1]2025年已发货'!H:H</f>
        <v>许文刚</v>
      </c>
      <c r="I1463" s="2">
        <f>'[1]2025年已发货'!I:I</f>
        <v>15848808186</v>
      </c>
      <c r="J1463" s="2" vm="1" t="e">
        <f>_xlfn._xlws.FILTER(辅助信息!D:D,辅助信息!G:G=G1463)</f>
        <v>#VALUE!</v>
      </c>
    </row>
    <row r="1464" hidden="1" spans="1:10">
      <c r="A1464" s="2" t="str">
        <f>'[1]2025年已发货'!A:A</f>
        <v>德胜</v>
      </c>
      <c r="B1464" s="2" t="str">
        <f>'[1]2025年已发货'!B:B</f>
        <v>螺纹钢</v>
      </c>
      <c r="C1464" s="2" t="str">
        <f>'[1]2025年已发货'!C:C</f>
        <v>HRB400E Φ16 9m</v>
      </c>
      <c r="D1464" s="2" t="str">
        <f>'[1]2025年已发货'!D:D</f>
        <v>吨</v>
      </c>
      <c r="E1464" s="2">
        <f>'[1]2025年已发货'!E:E</f>
        <v>7</v>
      </c>
      <c r="F1464" s="4">
        <f>'[1]2025年已发货'!F:F</f>
        <v>45740</v>
      </c>
      <c r="G1464" s="2" t="str">
        <f>'[1]2025年已发货'!G:G</f>
        <v>（北京工程局乐山机场项目）乐山市五通桥区冠英镇</v>
      </c>
      <c r="H1464" s="2" t="str">
        <f>'[1]2025年已发货'!H:H</f>
        <v>王治</v>
      </c>
      <c r="I1464" s="2">
        <f>'[1]2025年已发货'!I:I</f>
        <v>18811564698</v>
      </c>
      <c r="J1464" s="2" vm="1" t="e">
        <f>_xlfn._xlws.FILTER(辅助信息!D:D,辅助信息!G:G=G1464)</f>
        <v>#VALUE!</v>
      </c>
    </row>
    <row r="1465" hidden="1" spans="1:10">
      <c r="A1465" s="2" t="str">
        <f>'[1]2025年已发货'!A:A</f>
        <v>德胜</v>
      </c>
      <c r="B1465" s="2" t="str">
        <f>'[1]2025年已发货'!B:B</f>
        <v>螺纹钢</v>
      </c>
      <c r="C1465" s="2" t="str">
        <f>'[1]2025年已发货'!C:C</f>
        <v>HRB400E Φ22 9m</v>
      </c>
      <c r="D1465" s="2" t="str">
        <f>'[1]2025年已发货'!D:D</f>
        <v>吨</v>
      </c>
      <c r="E1465" s="2">
        <f>'[1]2025年已发货'!E:E</f>
        <v>11</v>
      </c>
      <c r="F1465" s="4">
        <f>'[1]2025年已发货'!F:F</f>
        <v>45740</v>
      </c>
      <c r="G1465" s="2" t="str">
        <f>'[1]2025年已发货'!G:G</f>
        <v>（北京工程局乐山机场项目）乐山市五通桥区冠英镇</v>
      </c>
      <c r="H1465" s="2" t="str">
        <f>'[1]2025年已发货'!H:H</f>
        <v>王治</v>
      </c>
      <c r="I1465" s="2">
        <f>'[1]2025年已发货'!I:I</f>
        <v>18811564698</v>
      </c>
      <c r="J1465" s="2" vm="1" t="e">
        <f>_xlfn._xlws.FILTER(辅助信息!D:D,辅助信息!G:G=G1465)</f>
        <v>#VALUE!</v>
      </c>
    </row>
    <row r="1466" hidden="1" spans="1:10">
      <c r="A1466" s="2" t="str">
        <f>'[1]2025年已发货'!A:A</f>
        <v>德胜</v>
      </c>
      <c r="B1466" s="2" t="str">
        <f>'[1]2025年已发货'!B:B</f>
        <v>螺纹钢</v>
      </c>
      <c r="C1466" s="2" t="str">
        <f>'[1]2025年已发货'!C:C</f>
        <v>HRB400E Φ25 9m</v>
      </c>
      <c r="D1466" s="2" t="str">
        <f>'[1]2025年已发货'!D:D</f>
        <v>吨</v>
      </c>
      <c r="E1466" s="2">
        <f>'[1]2025年已发货'!E:E</f>
        <v>17</v>
      </c>
      <c r="F1466" s="4">
        <f>'[1]2025年已发货'!F:F</f>
        <v>45740</v>
      </c>
      <c r="G1466" s="2" t="str">
        <f>'[1]2025年已发货'!G:G</f>
        <v>（北京工程局乐山机场项目）乐山市五通桥区冠英镇</v>
      </c>
      <c r="H1466" s="2" t="str">
        <f>'[1]2025年已发货'!H:H</f>
        <v>王治</v>
      </c>
      <c r="I1466" s="2">
        <f>'[1]2025年已发货'!I:I</f>
        <v>18811564698</v>
      </c>
      <c r="J1466" s="2" vm="1" t="e">
        <f>_xlfn._xlws.FILTER(辅助信息!D:D,辅助信息!G:G=G1466)</f>
        <v>#VALUE!</v>
      </c>
    </row>
    <row r="1467" hidden="1" spans="1:10">
      <c r="A1467" s="2" t="str">
        <f>'[1]2025年已发货'!A:A</f>
        <v>润耀</v>
      </c>
      <c r="B1467" s="2" t="str">
        <f>'[1]2025年已发货'!B:B</f>
        <v>盘螺</v>
      </c>
      <c r="C1467" s="2" t="str">
        <f>'[1]2025年已发货'!C:C</f>
        <v>HRB400E Φ8</v>
      </c>
      <c r="D1467" s="2" t="str">
        <f>'[1]2025年已发货'!D:D</f>
        <v>吨</v>
      </c>
      <c r="E1467" s="2">
        <f>'[1]2025年已发货'!E:E</f>
        <v>13</v>
      </c>
      <c r="F1467" s="4">
        <f>'[1]2025年已发货'!F:F</f>
        <v>45740</v>
      </c>
      <c r="G1467" s="2" t="str">
        <f>'[1]2025年已发货'!G:G</f>
        <v>（北京工程局乐山机场项目）乐山市五通桥区冠英镇</v>
      </c>
      <c r="H1467" s="2" t="str">
        <f>'[1]2025年已发货'!H:H</f>
        <v>王治</v>
      </c>
      <c r="I1467" s="2">
        <f>'[1]2025年已发货'!I:I</f>
        <v>18811564698</v>
      </c>
      <c r="J1467" s="2" vm="1" t="e">
        <f>_xlfn._xlws.FILTER(辅助信息!D:D,辅助信息!G:G=G1467)</f>
        <v>#VALUE!</v>
      </c>
    </row>
    <row r="1468" hidden="1" spans="1:10">
      <c r="A1468" s="2" t="str">
        <f>'[1]2025年已发货'!A:A</f>
        <v>润耀</v>
      </c>
      <c r="B1468" s="2" t="str">
        <f>'[1]2025年已发货'!B:B</f>
        <v>螺纹钢</v>
      </c>
      <c r="C1468" s="2" t="str">
        <f>'[1]2025年已发货'!C:C</f>
        <v>HRB400E Φ20 9m</v>
      </c>
      <c r="D1468" s="2" t="str">
        <f>'[1]2025年已发货'!D:D</f>
        <v>吨</v>
      </c>
      <c r="E1468" s="2">
        <f>'[1]2025年已发货'!E:E</f>
        <v>20</v>
      </c>
      <c r="F1468" s="4">
        <f>'[1]2025年已发货'!F:F</f>
        <v>45740</v>
      </c>
      <c r="G1468" s="2" t="str">
        <f>'[1]2025年已发货'!G:G</f>
        <v>（北京工程局乐山机场项目）乐山市五通桥区冠英镇</v>
      </c>
      <c r="H1468" s="2" t="str">
        <f>'[1]2025年已发货'!H:H</f>
        <v>王治</v>
      </c>
      <c r="I1468" s="2">
        <f>'[1]2025年已发货'!I:I</f>
        <v>18811564698</v>
      </c>
      <c r="J1468" s="2" vm="1" t="e">
        <f>_xlfn._xlws.FILTER(辅助信息!D:D,辅助信息!G:G=G1468)</f>
        <v>#VALUE!</v>
      </c>
    </row>
    <row r="1469" hidden="1" spans="1:10">
      <c r="A1469" s="2" t="str">
        <f>'[1]2025年已发货'!A:A</f>
        <v>润耀</v>
      </c>
      <c r="B1469" s="2" t="str">
        <f>'[1]2025年已发货'!B:B</f>
        <v>螺纹钢</v>
      </c>
      <c r="C1469" s="2" t="str">
        <f>'[1]2025年已发货'!C:C</f>
        <v>HRB400E Φ25 9m</v>
      </c>
      <c r="D1469" s="2" t="str">
        <f>'[1]2025年已发货'!D:D</f>
        <v>吨</v>
      </c>
      <c r="E1469" s="2">
        <f>'[1]2025年已发货'!E:E</f>
        <v>2</v>
      </c>
      <c r="F1469" s="4">
        <f>'[1]2025年已发货'!F:F</f>
        <v>45740</v>
      </c>
      <c r="G1469" s="2" t="str">
        <f>'[1]2025年已发货'!G:G</f>
        <v>（北京工程局乐山机场项目）乐山市五通桥区冠英镇</v>
      </c>
      <c r="H1469" s="2" t="str">
        <f>'[1]2025年已发货'!H:H</f>
        <v>王治</v>
      </c>
      <c r="I1469" s="2">
        <f>'[1]2025年已发货'!I:I</f>
        <v>18811564698</v>
      </c>
      <c r="J1469" s="2" vm="1" t="e">
        <f>_xlfn._xlws.FILTER(辅助信息!D:D,辅助信息!G:G=G1469)</f>
        <v>#VALUE!</v>
      </c>
    </row>
    <row r="1470" hidden="1" spans="1:10">
      <c r="A1470" s="2" t="str">
        <f>'[1]2025年已发货'!A:A</f>
        <v>德胜</v>
      </c>
      <c r="B1470" s="2" t="str">
        <f>'[1]2025年已发货'!B:B</f>
        <v>螺纹钢</v>
      </c>
      <c r="C1470" s="2" t="str">
        <f>'[1]2025年已发货'!C:C</f>
        <v>HRB400E Φ25 9m</v>
      </c>
      <c r="D1470" s="2" t="str">
        <f>'[1]2025年已发货'!D:D</f>
        <v>吨</v>
      </c>
      <c r="E1470" s="2">
        <f>'[1]2025年已发货'!E:E</f>
        <v>10</v>
      </c>
      <c r="F1470" s="4">
        <f>'[1]2025年已发货'!F:F</f>
        <v>45740</v>
      </c>
      <c r="G1470" s="2" t="str">
        <f>'[1]2025年已发货'!G:G</f>
        <v>（五局乐山机场项目）乐山市五通桥区冠英镇</v>
      </c>
      <c r="H1470" s="2" t="str">
        <f>'[1]2025年已发货'!H:H</f>
        <v>王思思</v>
      </c>
      <c r="I1470" s="2">
        <f>'[1]2025年已发货'!I:I</f>
        <v>18973190156</v>
      </c>
      <c r="J1470" s="2" vm="1" t="e">
        <f>_xlfn._xlws.FILTER(辅助信息!D:D,辅助信息!G:G=G1470)</f>
        <v>#VALUE!</v>
      </c>
    </row>
    <row r="1471" hidden="1" spans="1:10">
      <c r="A1471" s="2" t="str">
        <f>'[1]2025年已发货'!A:A</f>
        <v>德胜</v>
      </c>
      <c r="B1471" s="2" t="str">
        <f>'[1]2025年已发货'!B:B</f>
        <v>螺纹钢</v>
      </c>
      <c r="C1471" s="2" t="str">
        <f>'[1]2025年已发货'!C:C</f>
        <v>HRB400E Φ22 9m</v>
      </c>
      <c r="D1471" s="2" t="str">
        <f>'[1]2025年已发货'!D:D</f>
        <v>吨</v>
      </c>
      <c r="E1471" s="2">
        <f>'[1]2025年已发货'!E:E</f>
        <v>22</v>
      </c>
      <c r="F1471" s="4">
        <f>'[1]2025年已发货'!F:F</f>
        <v>45740</v>
      </c>
      <c r="G1471" s="2" t="str">
        <f>'[1]2025年已发货'!G:G</f>
        <v>（五局乐山机场项目）乐山市五通桥区冠英镇</v>
      </c>
      <c r="H1471" s="2" t="str">
        <f>'[1]2025年已发货'!H:H</f>
        <v>王思思</v>
      </c>
      <c r="I1471" s="2">
        <f>'[1]2025年已发货'!I:I</f>
        <v>18973190156</v>
      </c>
      <c r="J1471" s="2" vm="1" t="e">
        <f>_xlfn._xlws.FILTER(辅助信息!D:D,辅助信息!G:G=G1471)</f>
        <v>#VALUE!</v>
      </c>
    </row>
    <row r="1472" hidden="1" spans="1:10">
      <c r="A1472" s="2" t="str">
        <f>'[1]2025年已发货'!A:A</f>
        <v>德胜</v>
      </c>
      <c r="B1472" s="2" t="str">
        <f>'[1]2025年已发货'!B:B</f>
        <v>螺纹钢</v>
      </c>
      <c r="C1472" s="2" t="str">
        <f>'[1]2025年已发货'!C:C</f>
        <v>HRB400E Φ20 9m</v>
      </c>
      <c r="D1472" s="2" t="str">
        <f>'[1]2025年已发货'!D:D</f>
        <v>吨</v>
      </c>
      <c r="E1472" s="2">
        <f>'[1]2025年已发货'!E:E</f>
        <v>22</v>
      </c>
      <c r="F1472" s="4">
        <f>'[1]2025年已发货'!F:F</f>
        <v>45740</v>
      </c>
      <c r="G1472" s="2" t="str">
        <f>'[1]2025年已发货'!G:G</f>
        <v>（五局乐山机场项目）乐山市五通桥区冠英镇</v>
      </c>
      <c r="H1472" s="2" t="str">
        <f>'[1]2025年已发货'!H:H</f>
        <v>王思思</v>
      </c>
      <c r="I1472" s="2">
        <f>'[1]2025年已发货'!I:I</f>
        <v>18973190156</v>
      </c>
      <c r="J1472" s="2" vm="1" t="e">
        <f>_xlfn._xlws.FILTER(辅助信息!D:D,辅助信息!G:G=G1472)</f>
        <v>#VALUE!</v>
      </c>
    </row>
    <row r="1473" hidden="1" spans="1:10">
      <c r="A1473" s="2" t="str">
        <f>'[1]2025年已发货'!A:A</f>
        <v>德胜</v>
      </c>
      <c r="B1473" s="2" t="str">
        <f>'[1]2025年已发货'!B:B</f>
        <v>螺纹钢</v>
      </c>
      <c r="C1473" s="2" t="str">
        <f>'[1]2025年已发货'!C:C</f>
        <v>HRB400E Φ18 9m</v>
      </c>
      <c r="D1473" s="2" t="str">
        <f>'[1]2025年已发货'!D:D</f>
        <v>吨</v>
      </c>
      <c r="E1473" s="2">
        <f>'[1]2025年已发货'!E:E</f>
        <v>15</v>
      </c>
      <c r="F1473" s="4">
        <f>'[1]2025年已发货'!F:F</f>
        <v>45740</v>
      </c>
      <c r="G1473" s="2" t="str">
        <f>'[1]2025年已发货'!G:G</f>
        <v>（五局乐山机场项目）乐山市五通桥区冠英镇</v>
      </c>
      <c r="H1473" s="2" t="str">
        <f>'[1]2025年已发货'!H:H</f>
        <v>王思思</v>
      </c>
      <c r="I1473" s="2">
        <f>'[1]2025年已发货'!I:I</f>
        <v>18973190156</v>
      </c>
      <c r="J1473" s="2" vm="1" t="e">
        <f>_xlfn._xlws.FILTER(辅助信息!D:D,辅助信息!G:G=G1473)</f>
        <v>#VALUE!</v>
      </c>
    </row>
    <row r="1474" hidden="1" spans="1:10">
      <c r="A1474" s="2" t="str">
        <f>'[1]2025年已发货'!A:A</f>
        <v>晋邦</v>
      </c>
      <c r="B1474" s="2" t="str">
        <f>'[1]2025年已发货'!B:B</f>
        <v>盘螺</v>
      </c>
      <c r="C1474" s="2" t="str">
        <f>'[1]2025年已发货'!C:C</f>
        <v>HRB400E Φ6</v>
      </c>
      <c r="D1474" s="2" t="str">
        <f>'[1]2025年已发货'!D:D</f>
        <v>吨</v>
      </c>
      <c r="E1474" s="2">
        <f>'[1]2025年已发货'!E:E</f>
        <v>10</v>
      </c>
      <c r="F1474" s="4">
        <f>'[1]2025年已发货'!F:F</f>
        <v>45740</v>
      </c>
      <c r="G1474" s="2" t="str">
        <f>'[1]2025年已发货'!G:G</f>
        <v>(五冶钢构医学科学产业园建设项目房建三部-一标（7-1）)四川省南充市顺庆区搬罾街道学府大道二段</v>
      </c>
      <c r="H1474" s="2" t="str">
        <f>'[1]2025年已发货'!H:H</f>
        <v>郑林</v>
      </c>
      <c r="I1474" s="2">
        <f>'[1]2025年已发货'!I:I</f>
        <v>18349955455</v>
      </c>
      <c r="J1474" s="2" t="str">
        <f>_xlfn._xlws.FILTER(辅助信息!D:D,辅助信息!G:G=G1474)</f>
        <v>五冶钢构南充医学科学产业园建设项目</v>
      </c>
    </row>
    <row r="1475" hidden="1" spans="1:10">
      <c r="A1475" s="2" t="str">
        <f>'[1]2025年已发货'!A:A</f>
        <v>晋邦</v>
      </c>
      <c r="B1475" s="2" t="str">
        <f>'[1]2025年已发货'!B:B</f>
        <v>盘螺</v>
      </c>
      <c r="C1475" s="2" t="str">
        <f>'[1]2025年已发货'!C:C</f>
        <v>HRB400E Φ8</v>
      </c>
      <c r="D1475" s="2" t="str">
        <f>'[1]2025年已发货'!D:D</f>
        <v>吨</v>
      </c>
      <c r="E1475" s="2">
        <f>'[1]2025年已发货'!E:E</f>
        <v>8</v>
      </c>
      <c r="F1475" s="4">
        <f>'[1]2025年已发货'!F:F</f>
        <v>45740</v>
      </c>
      <c r="G1475" s="2" t="str">
        <f>'[1]2025年已发货'!G:G</f>
        <v>(五冶钢构医学科学产业园建设项目房建三部-一标（7-1）)四川省南充市顺庆区搬罾街道学府大道二段</v>
      </c>
      <c r="H1475" s="2" t="str">
        <f>'[1]2025年已发货'!H:H</f>
        <v>郑林</v>
      </c>
      <c r="I1475" s="2">
        <f>'[1]2025年已发货'!I:I</f>
        <v>18349955455</v>
      </c>
      <c r="J1475" s="2" t="str">
        <f>_xlfn._xlws.FILTER(辅助信息!D:D,辅助信息!G:G=G1475)</f>
        <v>五冶钢构南充医学科学产业园建设项目</v>
      </c>
    </row>
    <row r="1476" hidden="1" spans="1:10">
      <c r="A1476" s="2" t="str">
        <f>'[1]2025年已发货'!A:A</f>
        <v>晋邦</v>
      </c>
      <c r="B1476" s="2" t="str">
        <f>'[1]2025年已发货'!B:B</f>
        <v>盘螺</v>
      </c>
      <c r="C1476" s="2" t="str">
        <f>'[1]2025年已发货'!C:C</f>
        <v>HRB400E Φ12</v>
      </c>
      <c r="D1476" s="2" t="str">
        <f>'[1]2025年已发货'!D:D</f>
        <v>吨</v>
      </c>
      <c r="E1476" s="2">
        <f>'[1]2025年已发货'!E:E</f>
        <v>17</v>
      </c>
      <c r="F1476" s="4">
        <f>'[1]2025年已发货'!F:F</f>
        <v>45740</v>
      </c>
      <c r="G1476" s="2" t="str">
        <f>'[1]2025年已发货'!G:G</f>
        <v>(五冶钢构医学科学产业园建设项目房建三部-一标（7-1）)四川省南充市顺庆区搬罾街道学府大道二段</v>
      </c>
      <c r="H1476" s="2" t="str">
        <f>'[1]2025年已发货'!H:H</f>
        <v>郑林</v>
      </c>
      <c r="I1476" s="2">
        <f>'[1]2025年已发货'!I:I</f>
        <v>18349955455</v>
      </c>
      <c r="J1476" s="2" t="str">
        <f>_xlfn._xlws.FILTER(辅助信息!D:D,辅助信息!G:G=G1476)</f>
        <v>五冶钢构南充医学科学产业园建设项目</v>
      </c>
    </row>
    <row r="1477" hidden="1" spans="1:10">
      <c r="A1477" s="2" t="str">
        <f>'[1]2025年已发货'!A:A</f>
        <v>达钢</v>
      </c>
      <c r="B1477" s="2" t="str">
        <f>'[1]2025年已发货'!B:B</f>
        <v>螺纹钢</v>
      </c>
      <c r="C1477" s="2" t="str">
        <f>'[1]2025年已发货'!C:C</f>
        <v>HRB400E Φ16 9m</v>
      </c>
      <c r="D1477" s="2" t="str">
        <f>'[1]2025年已发货'!D:D</f>
        <v>吨</v>
      </c>
      <c r="E1477" s="2">
        <f>'[1]2025年已发货'!E:E</f>
        <v>10</v>
      </c>
      <c r="F1477" s="4">
        <f>'[1]2025年已发货'!F:F</f>
        <v>45740</v>
      </c>
      <c r="G1477" s="2" t="str">
        <f>'[1]2025年已发货'!G:G</f>
        <v>(五冶钢构医学科学产业园建设项目房建二部-排洪渠（五标）)四川省南充市顺庆区搬罾街道学府大道二段</v>
      </c>
      <c r="H1477" s="2" t="str">
        <f>'[1]2025年已发货'!H:H</f>
        <v>安南</v>
      </c>
      <c r="I1477" s="2">
        <f>'[1]2025年已发货'!I:I</f>
        <v>19950525030</v>
      </c>
      <c r="J1477" s="2" t="str">
        <f>_xlfn._xlws.FILTER(辅助信息!D:D,辅助信息!G:G=G1477)</f>
        <v>五冶钢构南充医学科学产业园建设项目</v>
      </c>
    </row>
    <row r="1478" hidden="1" spans="1:10">
      <c r="A1478" s="2" t="str">
        <f>'[1]2025年已发货'!A:A</f>
        <v>达钢</v>
      </c>
      <c r="B1478" s="2" t="str">
        <f>'[1]2025年已发货'!B:B</f>
        <v>螺纹钢</v>
      </c>
      <c r="C1478" s="2" t="str">
        <f>'[1]2025年已发货'!C:C</f>
        <v>HRB400E Φ25 9m</v>
      </c>
      <c r="D1478" s="2" t="str">
        <f>'[1]2025年已发货'!D:D</f>
        <v>吨</v>
      </c>
      <c r="E1478" s="2">
        <f>'[1]2025年已发货'!E:E</f>
        <v>25</v>
      </c>
      <c r="F1478" s="4">
        <f>'[1]2025年已发货'!F:F</f>
        <v>45740</v>
      </c>
      <c r="G1478" s="2" t="str">
        <f>'[1]2025年已发货'!G:G</f>
        <v>(五冶钢构医学科学产业园建设项目房建二部-排洪渠（五标）)四川省南充市顺庆区搬罾街道学府大道二段</v>
      </c>
      <c r="H1478" s="2" t="str">
        <f>'[1]2025年已发货'!H:H</f>
        <v>安南</v>
      </c>
      <c r="I1478" s="2">
        <f>'[1]2025年已发货'!I:I</f>
        <v>19950525030</v>
      </c>
      <c r="J1478" s="2" t="str">
        <f>_xlfn._xlws.FILTER(辅助信息!D:D,辅助信息!G:G=G1478)</f>
        <v>五冶钢构南充医学科学产业园建设项目</v>
      </c>
    </row>
    <row r="1479" hidden="1" spans="1:10">
      <c r="A1479" s="2" t="str">
        <f>'[1]2025年已发货'!A:A</f>
        <v>达钢</v>
      </c>
      <c r="B1479" s="2" t="str">
        <f>'[1]2025年已发货'!B:B</f>
        <v>螺纹钢</v>
      </c>
      <c r="C1479" s="2" t="str">
        <f>'[1]2025年已发货'!C:C</f>
        <v>HRB400E Φ12 9m</v>
      </c>
      <c r="D1479" s="2" t="str">
        <f>'[1]2025年已发货'!D:D</f>
        <v>吨</v>
      </c>
      <c r="E1479" s="2">
        <f>'[1]2025年已发货'!E:E</f>
        <v>21</v>
      </c>
      <c r="F1479" s="4">
        <f>'[1]2025年已发货'!F:F</f>
        <v>45740</v>
      </c>
      <c r="G1479" s="2" t="str">
        <f>'[1]2025年已发货'!G:G</f>
        <v>（五冶达州国道542项目-二工区黄家湾隧道工段）四川省达州市达川区赵固镇黄家坡</v>
      </c>
      <c r="H1479" s="2" t="str">
        <f>'[1]2025年已发货'!H:H</f>
        <v>罗永方</v>
      </c>
      <c r="I1479" s="2">
        <f>'[1]2025年已发货'!I:I</f>
        <v>13551450899</v>
      </c>
      <c r="J1479" s="2" t="str">
        <f>_xlfn._xlws.FILTER(辅助信息!D:D,辅助信息!G:G=G1479)</f>
        <v>五冶达州国道542项目</v>
      </c>
    </row>
    <row r="1480" hidden="1" spans="1:10">
      <c r="A1480" s="2" t="str">
        <f>'[1]2025年已发货'!A:A</f>
        <v>达钢</v>
      </c>
      <c r="B1480" s="2" t="str">
        <f>'[1]2025年已发货'!B:B</f>
        <v>螺纹钢</v>
      </c>
      <c r="C1480" s="2" t="str">
        <f>'[1]2025年已发货'!C:C</f>
        <v>HRB400E Φ22 9m</v>
      </c>
      <c r="D1480" s="2" t="str">
        <f>'[1]2025年已发货'!D:D</f>
        <v>吨</v>
      </c>
      <c r="E1480" s="2">
        <f>'[1]2025年已发货'!E:E</f>
        <v>15</v>
      </c>
      <c r="F1480" s="4">
        <f>'[1]2025年已发货'!F:F</f>
        <v>45740</v>
      </c>
      <c r="G1480" s="2" t="str">
        <f>'[1]2025年已发货'!G:G</f>
        <v>（五冶达州国道542项目-二工区黄家湾隧道工段）四川省达州市达川区赵固镇黄家坡</v>
      </c>
      <c r="H1480" s="2" t="str">
        <f>'[1]2025年已发货'!H:H</f>
        <v>罗永方</v>
      </c>
      <c r="I1480" s="2">
        <f>'[1]2025年已发货'!I:I</f>
        <v>13551450899</v>
      </c>
      <c r="J1480" s="2" t="str">
        <f>_xlfn._xlws.FILTER(辅助信息!D:D,辅助信息!G:G=G1480)</f>
        <v>五冶达州国道542项目</v>
      </c>
    </row>
    <row r="1481" hidden="1" spans="1:10">
      <c r="A1481" s="2" t="str">
        <f>'[1]2025年已发货'!A:A</f>
        <v>达钢</v>
      </c>
      <c r="B1481" s="2" t="str">
        <f>'[1]2025年已发货'!B:B</f>
        <v>螺纹钢</v>
      </c>
      <c r="C1481" s="2" t="str">
        <f>'[1]2025年已发货'!C:C</f>
        <v>HRB400E Φ12 9m</v>
      </c>
      <c r="D1481" s="2" t="str">
        <f>'[1]2025年已发货'!D:D</f>
        <v>吨</v>
      </c>
      <c r="E1481" s="2">
        <f>'[1]2025年已发货'!E:E</f>
        <v>6</v>
      </c>
      <c r="F1481" s="4">
        <f>'[1]2025年已发货'!F:F</f>
        <v>45740</v>
      </c>
      <c r="G1481" s="2" t="str">
        <f>'[1]2025年已发货'!G:G</f>
        <v>（五冶达州国道542项目-一工区桥梁二工段）四川省达州市达川区达川区石梯镇石成村</v>
      </c>
      <c r="H1481" s="2" t="str">
        <f>'[1]2025年已发货'!H:H</f>
        <v>夏树彬</v>
      </c>
      <c r="I1481" s="2">
        <f>'[1]2025年已发货'!I:I</f>
        <v>13518183653</v>
      </c>
      <c r="J1481" s="2" t="str">
        <f>_xlfn._xlws.FILTER(辅助信息!D:D,辅助信息!G:G=G1481)</f>
        <v>五冶达州国道542项目</v>
      </c>
    </row>
    <row r="1482" hidden="1" spans="1:10">
      <c r="A1482" s="2" t="str">
        <f>'[1]2025年已发货'!A:A</f>
        <v>达钢</v>
      </c>
      <c r="B1482" s="2" t="str">
        <f>'[1]2025年已发货'!B:B</f>
        <v>螺纹钢</v>
      </c>
      <c r="C1482" s="2" t="str">
        <f>'[1]2025年已发货'!C:C</f>
        <v>HRB400E Φ14 9m</v>
      </c>
      <c r="D1482" s="2" t="str">
        <f>'[1]2025年已发货'!D:D</f>
        <v>吨</v>
      </c>
      <c r="E1482" s="2">
        <f>'[1]2025年已发货'!E:E</f>
        <v>9</v>
      </c>
      <c r="F1482" s="4">
        <f>'[1]2025年已发货'!F:F</f>
        <v>45740</v>
      </c>
      <c r="G1482" s="2" t="str">
        <f>'[1]2025年已发货'!G:G</f>
        <v>（五冶达州国道542项目-一工区桥梁二工段）四川省达州市达川区达川区石梯镇石成村</v>
      </c>
      <c r="H1482" s="2" t="str">
        <f>'[1]2025年已发货'!H:H</f>
        <v>夏树彬</v>
      </c>
      <c r="I1482" s="2">
        <f>'[1]2025年已发货'!I:I</f>
        <v>13518183653</v>
      </c>
      <c r="J1482" s="2" t="str">
        <f>_xlfn._xlws.FILTER(辅助信息!D:D,辅助信息!G:G=G1482)</f>
        <v>五冶达州国道542项目</v>
      </c>
    </row>
    <row r="1483" hidden="1" spans="1:10">
      <c r="A1483" s="2" t="str">
        <f>'[1]2025年已发货'!A:A</f>
        <v>达钢</v>
      </c>
      <c r="B1483" s="2" t="str">
        <f>'[1]2025年已发货'!B:B</f>
        <v>螺纹钢</v>
      </c>
      <c r="C1483" s="2" t="str">
        <f>'[1]2025年已发货'!C:C</f>
        <v>HRB400E Φ32 9m</v>
      </c>
      <c r="D1483" s="2" t="str">
        <f>'[1]2025年已发货'!D:D</f>
        <v>吨</v>
      </c>
      <c r="E1483" s="2">
        <f>'[1]2025年已发货'!E:E</f>
        <v>21</v>
      </c>
      <c r="F1483" s="4">
        <f>'[1]2025年已发货'!F:F</f>
        <v>45740</v>
      </c>
      <c r="G1483" s="2" t="str">
        <f>'[1]2025年已发货'!G:G</f>
        <v>（五冶达州国道542项目-一工区桥梁二工段）四川省达州市达川区达川区石梯镇石成村</v>
      </c>
      <c r="H1483" s="2" t="str">
        <f>'[1]2025年已发货'!H:H</f>
        <v>夏树彬</v>
      </c>
      <c r="I1483" s="2">
        <f>'[1]2025年已发货'!I:I</f>
        <v>13518183653</v>
      </c>
      <c r="J1483" s="2" t="str">
        <f>_xlfn._xlws.FILTER(辅助信息!D:D,辅助信息!G:G=G1483)</f>
        <v>五冶达州国道542项目</v>
      </c>
    </row>
    <row r="1484" hidden="1" spans="1:10">
      <c r="A1484" s="2" t="str">
        <f>'[1]2025年已发货'!A:A</f>
        <v>达钢</v>
      </c>
      <c r="B1484" s="2" t="str">
        <f>'[1]2025年已发货'!B:B</f>
        <v>螺纹钢</v>
      </c>
      <c r="C1484" s="2" t="str">
        <f>'[1]2025年已发货'!C:C</f>
        <v>HRB400E Φ28 9m</v>
      </c>
      <c r="D1484" s="2" t="str">
        <f>'[1]2025年已发货'!D:D</f>
        <v>吨</v>
      </c>
      <c r="E1484" s="2">
        <f>'[1]2025年已发货'!E:E</f>
        <v>9</v>
      </c>
      <c r="F1484" s="4">
        <f>'[1]2025年已发货'!F:F</f>
        <v>45740</v>
      </c>
      <c r="G1484" s="2" t="str">
        <f>'[1]2025年已发货'!G:G</f>
        <v>（五冶达州国道542项目-一工区桥梁二工段）四川省达州市达川区达川区石梯镇石成村</v>
      </c>
      <c r="H1484" s="2" t="str">
        <f>'[1]2025年已发货'!H:H</f>
        <v>夏树彬</v>
      </c>
      <c r="I1484" s="2">
        <f>'[1]2025年已发货'!I:I</f>
        <v>13518183653</v>
      </c>
      <c r="J1484" s="2" t="str">
        <f>_xlfn._xlws.FILTER(辅助信息!D:D,辅助信息!G:G=G1484)</f>
        <v>五冶达州国道542项目</v>
      </c>
    </row>
    <row r="1485" hidden="1" spans="1:10">
      <c r="A1485" s="2" t="str">
        <f>'[1]2025年已发货'!A:A</f>
        <v>达钢</v>
      </c>
      <c r="B1485" s="2" t="str">
        <f>'[1]2025年已发货'!B:B</f>
        <v>螺纹钢</v>
      </c>
      <c r="C1485" s="2" t="str">
        <f>'[1]2025年已发货'!C:C</f>
        <v>HRB400E Φ14 9m</v>
      </c>
      <c r="D1485" s="2" t="str">
        <f>'[1]2025年已发货'!D:D</f>
        <v>吨</v>
      </c>
      <c r="E1485" s="2">
        <f>'[1]2025年已发货'!E:E</f>
        <v>9</v>
      </c>
      <c r="F1485" s="4">
        <f>'[1]2025年已发货'!F:F</f>
        <v>45740</v>
      </c>
      <c r="G1485" s="2" t="str">
        <f>'[1]2025年已发货'!G:G</f>
        <v>（五冶达州国道542项目-三工区桥梁3工段）四川省达州市达川区赵固镇水文村原村委会下300米</v>
      </c>
      <c r="H1485" s="2" t="str">
        <f>'[1]2025年已发货'!H:H</f>
        <v>李代茂</v>
      </c>
      <c r="I1485" s="2">
        <f>'[1]2025年已发货'!I:I</f>
        <v>18302833536</v>
      </c>
      <c r="J1485" s="2" t="str">
        <f>_xlfn._xlws.FILTER(辅助信息!D:D,辅助信息!G:G=G1485)</f>
        <v>五冶达州国道542项目</v>
      </c>
    </row>
    <row r="1486" hidden="1" spans="1:10">
      <c r="A1486" s="2" t="str">
        <f>'[1]2025年已发货'!A:A</f>
        <v>达钢</v>
      </c>
      <c r="B1486" s="2" t="str">
        <f>'[1]2025年已发货'!B:B</f>
        <v>螺纹钢</v>
      </c>
      <c r="C1486" s="2" t="str">
        <f>'[1]2025年已发货'!C:C</f>
        <v>HRB400E Φ32 9m</v>
      </c>
      <c r="D1486" s="2" t="str">
        <f>'[1]2025年已发货'!D:D</f>
        <v>吨</v>
      </c>
      <c r="E1486" s="2">
        <f>'[1]2025年已发货'!E:E</f>
        <v>18</v>
      </c>
      <c r="F1486" s="4">
        <f>'[1]2025年已发货'!F:F</f>
        <v>45740</v>
      </c>
      <c r="G1486" s="2" t="str">
        <f>'[1]2025年已发货'!G:G</f>
        <v>（五冶达州国道542项目-三工区桥梁3工段）四川省达州市达川区赵固镇水文村原村委会下300米</v>
      </c>
      <c r="H1486" s="2" t="str">
        <f>'[1]2025年已发货'!H:H</f>
        <v>李代茂</v>
      </c>
      <c r="I1486" s="2">
        <f>'[1]2025年已发货'!I:I</f>
        <v>18302833536</v>
      </c>
      <c r="J1486" s="2" t="str">
        <f>_xlfn._xlws.FILTER(辅助信息!D:D,辅助信息!G:G=G1486)</f>
        <v>五冶达州国道542项目</v>
      </c>
    </row>
    <row r="1487" hidden="1" spans="1:10">
      <c r="A1487" s="2" t="str">
        <f>'[1]2025年已发货'!A:A</f>
        <v>晋邦</v>
      </c>
      <c r="B1487" s="2" t="str">
        <f>'[1]2025年已发货'!B:B</f>
        <v>盘螺</v>
      </c>
      <c r="C1487" s="2" t="str">
        <f>'[1]2025年已发货'!C:C</f>
        <v>HRB400E Φ8</v>
      </c>
      <c r="D1487" s="2" t="str">
        <f>'[1]2025年已发货'!D:D</f>
        <v>吨</v>
      </c>
      <c r="E1487" s="2">
        <f>'[1]2025年已发货'!E:E</f>
        <v>27</v>
      </c>
      <c r="F1487" s="4">
        <f>'[1]2025年已发货'!F:F</f>
        <v>45740</v>
      </c>
      <c r="G1487" s="2" t="str">
        <f>'[1]2025年已发货'!G:G</f>
        <v>（商投建工达州中医药科技园-4工区-2号楼）达州市通川区达州中医药职业学院犀牛大道北段</v>
      </c>
      <c r="H1487" s="2" t="str">
        <f>'[1]2025年已发货'!H:H</f>
        <v>张扬</v>
      </c>
      <c r="I1487" s="2">
        <f>'[1]2025年已发货'!I:I</f>
        <v>18381904567</v>
      </c>
      <c r="J1487" s="2" t="str">
        <f>_xlfn._xlws.FILTER(辅助信息!D:D,辅助信息!G:G=G1487)</f>
        <v>商投建工达州中医药科技园</v>
      </c>
    </row>
    <row r="1488" hidden="1" spans="1:10">
      <c r="A1488" s="2" t="str">
        <f>'[1]2025年已发货'!A:A</f>
        <v>晋邦</v>
      </c>
      <c r="B1488" s="2" t="str">
        <f>'[1]2025年已发货'!B:B</f>
        <v>螺纹钢</v>
      </c>
      <c r="C1488" s="2" t="str">
        <f>'[1]2025年已发货'!C:C</f>
        <v>HRB400E Φ20 9m</v>
      </c>
      <c r="D1488" s="2" t="str">
        <f>'[1]2025年已发货'!D:D</f>
        <v>吨</v>
      </c>
      <c r="E1488" s="2">
        <f>'[1]2025年已发货'!E:E</f>
        <v>8</v>
      </c>
      <c r="F1488" s="4">
        <f>'[1]2025年已发货'!F:F</f>
        <v>45740</v>
      </c>
      <c r="G1488" s="2" t="str">
        <f>'[1]2025年已发货'!G:G</f>
        <v>（商投建工达州中医药科技园-4工区-2号楼）达州市通川区达州中医药职业学院犀牛大道北段</v>
      </c>
      <c r="H1488" s="2" t="str">
        <f>'[1]2025年已发货'!H:H</f>
        <v>张扬</v>
      </c>
      <c r="I1488" s="2">
        <f>'[1]2025年已发货'!I:I</f>
        <v>18381904567</v>
      </c>
      <c r="J1488" s="2" t="str">
        <f>_xlfn._xlws.FILTER(辅助信息!D:D,辅助信息!G:G=G1488)</f>
        <v>商投建工达州中医药科技园</v>
      </c>
    </row>
    <row r="1489" hidden="1" spans="1:10">
      <c r="A1489" s="2" t="str">
        <f>'[1]2025年已发货'!A:A</f>
        <v>成实</v>
      </c>
      <c r="B1489" s="2" t="str">
        <f>'[1]2025年已发货'!B:B</f>
        <v>盘螺</v>
      </c>
      <c r="C1489" s="2" t="str">
        <f>'[1]2025年已发货'!C:C</f>
        <v>HRB400EФ10</v>
      </c>
      <c r="D1489" s="2" t="str">
        <f>'[1]2025年已发货'!D:D</f>
        <v>吨</v>
      </c>
      <c r="E1489" s="2">
        <f>'[1]2025年已发货'!E:E</f>
        <v>28</v>
      </c>
      <c r="F1489" s="4">
        <f>'[1]2025年已发货'!F:F</f>
        <v>45740</v>
      </c>
      <c r="G1489" s="2" t="str">
        <f>'[1]2025年已发货'!G:G</f>
        <v>（中核中原-温江光明苑三期项目）四川省成都市温江区金马街道光明苑三期项目</v>
      </c>
      <c r="H1489" s="2" t="str">
        <f>'[1]2025年已发货'!H:H</f>
        <v>王生斌</v>
      </c>
      <c r="I1489" s="2">
        <f>'[1]2025年已发货'!I:I</f>
        <v>15228858118</v>
      </c>
      <c r="J1489" s="2" vm="1" t="e">
        <f>_xlfn._xlws.FILTER(辅助信息!D:D,辅助信息!G:G=G1489)</f>
        <v>#VALUE!</v>
      </c>
    </row>
    <row r="1490" hidden="1" spans="1:10">
      <c r="A1490" s="2" t="str">
        <f>'[1]2025年已发货'!A:A</f>
        <v>成实</v>
      </c>
      <c r="B1490" s="2" t="str">
        <f>'[1]2025年已发货'!B:B</f>
        <v>螺纹钢</v>
      </c>
      <c r="C1490" s="2" t="str">
        <f>'[1]2025年已发货'!C:C</f>
        <v>HRB400EФ12*9m</v>
      </c>
      <c r="D1490" s="2" t="str">
        <f>'[1]2025年已发货'!D:D</f>
        <v>吨</v>
      </c>
      <c r="E1490" s="2">
        <f>'[1]2025年已发货'!E:E</f>
        <v>5</v>
      </c>
      <c r="F1490" s="4">
        <f>'[1]2025年已发货'!F:F</f>
        <v>45740</v>
      </c>
      <c r="G1490" s="2" t="str">
        <f>'[1]2025年已发货'!G:G</f>
        <v>（中核中原-温江光明苑三期项目）四川省成都市温江区金马街道光明苑三期项目</v>
      </c>
      <c r="H1490" s="2" t="str">
        <f>'[1]2025年已发货'!H:H</f>
        <v>王生斌</v>
      </c>
      <c r="I1490" s="2">
        <f>'[1]2025年已发货'!I:I</f>
        <v>15228858118</v>
      </c>
      <c r="J1490" s="2" vm="1" t="e">
        <f>_xlfn._xlws.FILTER(辅助信息!D:D,辅助信息!G:G=G1490)</f>
        <v>#VALUE!</v>
      </c>
    </row>
    <row r="1491" hidden="1" spans="1:10">
      <c r="A1491" s="2" t="str">
        <f>'[1]2025年已发货'!A:A</f>
        <v>德胜</v>
      </c>
      <c r="B1491" s="2" t="str">
        <f>'[1]2025年已发货'!B:B</f>
        <v>螺纹钢</v>
      </c>
      <c r="C1491" s="2" t="str">
        <f>'[1]2025年已发货'!C:C</f>
        <v>HRB400EФ22*9m</v>
      </c>
      <c r="D1491" s="2" t="str">
        <f>'[1]2025年已发货'!D:D</f>
        <v>吨</v>
      </c>
      <c r="E1491" s="2">
        <f>'[1]2025年已发货'!E:E</f>
        <v>12</v>
      </c>
      <c r="F1491" s="4">
        <f>'[1]2025年已发货'!F:F</f>
        <v>45740</v>
      </c>
      <c r="G1491" s="2" t="str">
        <f>'[1]2025年已发货'!G:G</f>
        <v>（中核中原-温江光明苑三期项目）四川省成都市温江区金马街道光明苑三期项目</v>
      </c>
      <c r="H1491" s="2" t="str">
        <f>'[1]2025年已发货'!H:H</f>
        <v>王生斌</v>
      </c>
      <c r="I1491" s="2">
        <f>'[1]2025年已发货'!I:I</f>
        <v>15228858118</v>
      </c>
      <c r="J1491" s="2" vm="1" t="e">
        <f>_xlfn._xlws.FILTER(辅助信息!D:D,辅助信息!G:G=G1491)</f>
        <v>#VALUE!</v>
      </c>
    </row>
    <row r="1492" hidden="1" spans="1:10">
      <c r="A1492" s="2" t="str">
        <f>'[1]2025年已发货'!A:A</f>
        <v>德胜</v>
      </c>
      <c r="B1492" s="2" t="str">
        <f>'[1]2025年已发货'!B:B</f>
        <v>螺纹钢</v>
      </c>
      <c r="C1492" s="2" t="str">
        <f>'[1]2025年已发货'!C:C</f>
        <v>HRB500EФ25*9m</v>
      </c>
      <c r="D1492" s="2" t="str">
        <f>'[1]2025年已发货'!D:D</f>
        <v>吨</v>
      </c>
      <c r="E1492" s="2">
        <f>'[1]2025年已发货'!E:E</f>
        <v>12</v>
      </c>
      <c r="F1492" s="4">
        <f>'[1]2025年已发货'!F:F</f>
        <v>45740</v>
      </c>
      <c r="G1492" s="2" t="str">
        <f>'[1]2025年已发货'!G:G</f>
        <v>（中核中原-温江光明苑三期项目）四川省成都市温江区金马街道光明苑三期项目</v>
      </c>
      <c r="H1492" s="2" t="str">
        <f>'[1]2025年已发货'!H:H</f>
        <v>王生斌</v>
      </c>
      <c r="I1492" s="2">
        <f>'[1]2025年已发货'!I:I</f>
        <v>15228858118</v>
      </c>
      <c r="J1492" s="2" vm="1" t="e">
        <f>_xlfn._xlws.FILTER(辅助信息!D:D,辅助信息!G:G=G1492)</f>
        <v>#VALUE!</v>
      </c>
    </row>
    <row r="1493" hidden="1" spans="1:10">
      <c r="A1493" s="2" t="str">
        <f>'[1]2025年已发货'!A:A</f>
        <v>德胜</v>
      </c>
      <c r="B1493" s="2" t="str">
        <f>'[1]2025年已发货'!B:B</f>
        <v>螺纹钢</v>
      </c>
      <c r="C1493" s="2" t="str">
        <f>'[1]2025年已发货'!C:C</f>
        <v>HRB500EФ25*12m</v>
      </c>
      <c r="D1493" s="2" t="str">
        <f>'[1]2025年已发货'!D:D</f>
        <v>吨</v>
      </c>
      <c r="E1493" s="2">
        <f>'[1]2025年已发货'!E:E</f>
        <v>12</v>
      </c>
      <c r="F1493" s="4">
        <f>'[1]2025年已发货'!F:F</f>
        <v>45740</v>
      </c>
      <c r="G1493" s="2" t="str">
        <f>'[1]2025年已发货'!G:G</f>
        <v>（中核中原-温江光明苑三期项目）四川省成都市温江区金马街道光明苑三期项目</v>
      </c>
      <c r="H1493" s="2" t="str">
        <f>'[1]2025年已发货'!H:H</f>
        <v>王生斌</v>
      </c>
      <c r="I1493" s="2">
        <f>'[1]2025年已发货'!I:I</f>
        <v>15228858118</v>
      </c>
      <c r="J1493" s="2" vm="1" t="e">
        <f>_xlfn._xlws.FILTER(辅助信息!D:D,辅助信息!G:G=G1493)</f>
        <v>#VALUE!</v>
      </c>
    </row>
    <row r="1494" hidden="1" spans="1:10">
      <c r="A1494" s="2" t="str">
        <f>'[1]2025年已发货'!A:A</f>
        <v>德胜</v>
      </c>
      <c r="B1494" s="2" t="str">
        <f>'[1]2025年已发货'!B:B</f>
        <v>螺纹钢</v>
      </c>
      <c r="C1494" s="2" t="str">
        <f>'[1]2025年已发货'!C:C</f>
        <v>HRB500E Φ32×9米</v>
      </c>
      <c r="D1494" s="2" t="str">
        <f>'[1]2025年已发货'!D:D</f>
        <v>吨</v>
      </c>
      <c r="E1494" s="2">
        <f>'[1]2025年已发货'!E:E</f>
        <v>70</v>
      </c>
      <c r="F1494" s="4">
        <f>'[1]2025年已发货'!F:F</f>
        <v>45740</v>
      </c>
      <c r="G1494" s="2" t="str">
        <f>'[1]2025年已发货'!G:G</f>
        <v>（自永1标八局二分公司钢筋棚）四川省自贡市大安区牛佛镇</v>
      </c>
      <c r="H1494" s="2" t="str">
        <f>'[1]2025年已发货'!H:H</f>
        <v>沈维良</v>
      </c>
      <c r="I1494" s="2">
        <f>'[1]2025年已发货'!I:I</f>
        <v>18980505177</v>
      </c>
      <c r="J1494" s="2" vm="1" t="e">
        <f>_xlfn._xlws.FILTER(辅助信息!D:D,辅助信息!G:G=G1494)</f>
        <v>#VALUE!</v>
      </c>
    </row>
    <row r="1495" hidden="1" spans="1:10">
      <c r="A1495" s="2" t="str">
        <f>'[1]2025年已发货'!A:A</f>
        <v>润耀</v>
      </c>
      <c r="B1495" s="2" t="str">
        <f>'[1]2025年已发货'!B:B</f>
        <v>高线</v>
      </c>
      <c r="C1495" s="2" t="str">
        <f>'[1]2025年已发货'!C:C</f>
        <v>HPB300Φ12</v>
      </c>
      <c r="D1495" s="2" t="str">
        <f>'[1]2025年已发货'!D:D</f>
        <v>吨</v>
      </c>
      <c r="E1495" s="2">
        <f>'[1]2025年已发货'!E:E</f>
        <v>35</v>
      </c>
      <c r="F1495" s="4">
        <f>'[1]2025年已发货'!F:F</f>
        <v>45740</v>
      </c>
      <c r="G1495" s="2" t="str">
        <f>'[1]2025年已发货'!G:G</f>
        <v>（中铁五局-成渝扩容3标）四川省资阳市雁江区伍隍镇铺子村雁江区X138</v>
      </c>
      <c r="H1495" s="2" t="str">
        <f>'[1]2025年已发货'!H:H</f>
        <v>王健</v>
      </c>
      <c r="I1495" s="2">
        <f>'[1]2025年已发货'!I:I</f>
        <v>17726168395</v>
      </c>
      <c r="J1495" s="2" vm="1" t="e">
        <f>_xlfn._xlws.FILTER(辅助信息!D:D,辅助信息!G:G=G1495)</f>
        <v>#VALUE!</v>
      </c>
    </row>
    <row r="1496" hidden="1" spans="1:10">
      <c r="A1496" s="2" t="str">
        <f>'[1]2025年已发货'!A:A</f>
        <v>润耀</v>
      </c>
      <c r="B1496" s="2" t="str">
        <f>'[1]2025年已发货'!B:B</f>
        <v>螺纹钢</v>
      </c>
      <c r="C1496" s="2" t="str">
        <f>'[1]2025年已发货'!C:C</f>
        <v>HRB400EФ16*9m</v>
      </c>
      <c r="D1496" s="2" t="str">
        <f>'[1]2025年已发货'!D:D</f>
        <v>吨</v>
      </c>
      <c r="E1496" s="2">
        <f>'[1]2025年已发货'!E:E</f>
        <v>35</v>
      </c>
      <c r="F1496" s="4">
        <f>'[1]2025年已发货'!F:F</f>
        <v>45740</v>
      </c>
      <c r="G1496" s="2" t="str">
        <f>'[1]2025年已发货'!G:G</f>
        <v>（中铁六局呼和公司康新高速TJ4-2标）四川省甘孜藏族自治州康定市新都桥镇东俄罗三村中建八局搅拌站旁</v>
      </c>
      <c r="H1496" s="2" t="str">
        <f>'[1]2025年已发货'!H:H</f>
        <v>许文刚</v>
      </c>
      <c r="I1496" s="2">
        <f>'[1]2025年已发货'!I:I</f>
        <v>15848808186</v>
      </c>
      <c r="J1496" s="2" vm="1" t="e">
        <f>_xlfn._xlws.FILTER(辅助信息!D:D,辅助信息!G:G=G1496)</f>
        <v>#VALUE!</v>
      </c>
    </row>
    <row r="1497" hidden="1" spans="1:10">
      <c r="A1497" s="2" t="str">
        <f>'[1]2025年已发货'!A:A</f>
        <v>润耀</v>
      </c>
      <c r="B1497" s="2" t="str">
        <f>'[1]2025年已发货'!B:B</f>
        <v>螺纹钢</v>
      </c>
      <c r="C1497" s="2" t="str">
        <f>'[1]2025年已发货'!C:C</f>
        <v>HRB400EФ12*9m</v>
      </c>
      <c r="D1497" s="2" t="str">
        <f>'[1]2025年已发货'!D:D</f>
        <v>吨</v>
      </c>
      <c r="E1497" s="2">
        <f>'[1]2025年已发货'!E:E</f>
        <v>35</v>
      </c>
      <c r="F1497" s="4">
        <f>'[1]2025年已发货'!F:F</f>
        <v>45740</v>
      </c>
      <c r="G1497" s="2" t="str">
        <f>'[1]2025年已发货'!G:G</f>
        <v>（中铁六局呼和公司康新高速TJ4-2标）四川省甘孜藏族自治州康定市新都桥镇东俄罗三村中建八局搅拌站旁</v>
      </c>
      <c r="H1497" s="2" t="str">
        <f>'[1]2025年已发货'!H:H</f>
        <v>许文刚</v>
      </c>
      <c r="I1497" s="2">
        <f>'[1]2025年已发货'!I:I</f>
        <v>15848808186</v>
      </c>
      <c r="J1497" s="2" vm="1" t="e">
        <f>_xlfn._xlws.FILTER(辅助信息!D:D,辅助信息!G:G=G1497)</f>
        <v>#VALUE!</v>
      </c>
    </row>
    <row r="1498" hidden="1" spans="1:10">
      <c r="A1498" s="2" t="str">
        <f>'[1]2025年已发货'!A:A</f>
        <v>润耀</v>
      </c>
      <c r="B1498" s="2" t="str">
        <f>'[1]2025年已发货'!B:B</f>
        <v>盘螺</v>
      </c>
      <c r="C1498" s="2" t="str">
        <f>'[1]2025年已发货'!C:C</f>
        <v>HRB400EФ12</v>
      </c>
      <c r="D1498" s="2" t="str">
        <f>'[1]2025年已发货'!D:D</f>
        <v>吨</v>
      </c>
      <c r="E1498" s="2">
        <f>'[1]2025年已发货'!E:E</f>
        <v>70</v>
      </c>
      <c r="F1498" s="4">
        <f>'[1]2025年已发货'!F:F</f>
        <v>45741</v>
      </c>
      <c r="G1498" s="2" t="str">
        <f>'[1]2025年已发货'!G:G</f>
        <v>（中铁六局呼和公司康新高速TJ4-2标）四川省甘孜藏族自治州康定市新都桥镇东俄罗三村中建八局搅拌站旁</v>
      </c>
      <c r="H1498" s="2" t="str">
        <f>'[1]2025年已发货'!H:H</f>
        <v>许文刚</v>
      </c>
      <c r="I1498" s="2">
        <f>'[1]2025年已发货'!I:I</f>
        <v>15848808186</v>
      </c>
      <c r="J1498" s="2" vm="1" t="e">
        <f>_xlfn._xlws.FILTER(辅助信息!D:D,辅助信息!G:G=G1498)</f>
        <v>#VALUE!</v>
      </c>
    </row>
    <row r="1499" hidden="1" spans="1:10">
      <c r="A1499" s="2" t="str">
        <f>'[1]2025年已发货'!A:A</f>
        <v>陕钢</v>
      </c>
      <c r="B1499" s="2" t="str">
        <f>'[1]2025年已发货'!B:B</f>
        <v>高线</v>
      </c>
      <c r="C1499" s="2" t="str">
        <f>'[1]2025年已发货'!C:C</f>
        <v>HPB300Φ10</v>
      </c>
      <c r="D1499" s="2" t="str">
        <f>'[1]2025年已发货'!D:D</f>
        <v>吨</v>
      </c>
      <c r="E1499" s="2">
        <f>'[1]2025年已发货'!E:E</f>
        <v>15</v>
      </c>
      <c r="F1499" s="4">
        <f>'[1]2025年已发货'!F:F</f>
        <v>45741</v>
      </c>
      <c r="G1499" s="2" t="str">
        <f>'[1]2025年已发货'!G:G</f>
        <v>（中铁北京局-资乐高速6标）四川省乐山市市中区土主镇资乐高速TJ6标项目试验室</v>
      </c>
      <c r="H1499" s="2" t="str">
        <f>'[1]2025年已发货'!H:H</f>
        <v>刘岩</v>
      </c>
      <c r="I1499" s="2">
        <f>'[1]2025年已发货'!I:I</f>
        <v>18543566469</v>
      </c>
      <c r="J1499" s="2" vm="1" t="e">
        <f>_xlfn._xlws.FILTER(辅助信息!D:D,辅助信息!G:G=G1499)</f>
        <v>#VALUE!</v>
      </c>
    </row>
    <row r="1500" hidden="1" spans="1:10">
      <c r="A1500" s="2" t="str">
        <f>'[1]2025年已发货'!A:A</f>
        <v>陕钢</v>
      </c>
      <c r="B1500" s="2" t="str">
        <f>'[1]2025年已发货'!B:B</f>
        <v>高线</v>
      </c>
      <c r="C1500" s="2" t="str">
        <f>'[1]2025年已发货'!C:C</f>
        <v>HPB300Φ8</v>
      </c>
      <c r="D1500" s="2" t="str">
        <f>'[1]2025年已发货'!D:D</f>
        <v>吨</v>
      </c>
      <c r="E1500" s="2">
        <f>'[1]2025年已发货'!E:E</f>
        <v>20.5</v>
      </c>
      <c r="F1500" s="4">
        <f>'[1]2025年已发货'!F:F</f>
        <v>45741</v>
      </c>
      <c r="G1500" s="2" t="str">
        <f>'[1]2025年已发货'!G:G</f>
        <v>（中铁北京局-资乐高速6标）四川省乐山市市中区土主镇资乐高速TJ6标项目试验室</v>
      </c>
      <c r="H1500" s="2" t="str">
        <f>'[1]2025年已发货'!H:H</f>
        <v>刘岩</v>
      </c>
      <c r="I1500" s="2">
        <f>'[1]2025年已发货'!I:I</f>
        <v>18543566469</v>
      </c>
      <c r="J1500" s="2" vm="1" t="e">
        <f>_xlfn._xlws.FILTER(辅助信息!D:D,辅助信息!G:G=G1500)</f>
        <v>#VALUE!</v>
      </c>
    </row>
    <row r="1501" hidden="1" spans="1:10">
      <c r="A1501" s="2" t="str">
        <f>'[1]2025年已发货'!A:A</f>
        <v>陕钢</v>
      </c>
      <c r="B1501" s="2" t="str">
        <f>'[1]2025年已发货'!B:B</f>
        <v>高线</v>
      </c>
      <c r="C1501" s="2" t="str">
        <f>'[1]2025年已发货'!C:C</f>
        <v>HPB300Φ10</v>
      </c>
      <c r="D1501" s="2" t="str">
        <f>'[1]2025年已发货'!D:D</f>
        <v>吨</v>
      </c>
      <c r="E1501" s="2">
        <f>'[1]2025年已发货'!E:E</f>
        <v>35</v>
      </c>
      <c r="F1501" s="4">
        <f>'[1]2025年已发货'!F:F</f>
        <v>45741</v>
      </c>
      <c r="G1501" s="2" t="str">
        <f>'[1]2025年已发货'!G:G</f>
        <v>（中铁三局-铜资高速1标）四川省资阳市安岳县石羊镇猫坝村2#钢筋场</v>
      </c>
      <c r="H1501" s="2" t="str">
        <f>'[1]2025年已发货'!H:H</f>
        <v>王雪</v>
      </c>
      <c r="I1501" s="2">
        <f>'[1]2025年已发货'!I:I</f>
        <v>18729676589</v>
      </c>
      <c r="J1501" s="2" vm="1" t="e">
        <f>_xlfn._xlws.FILTER(辅助信息!D:D,辅助信息!G:G=G1501)</f>
        <v>#VALUE!</v>
      </c>
    </row>
    <row r="1502" hidden="1" spans="1:10">
      <c r="A1502" s="2" t="str">
        <f>'[1]2025年已发货'!A:A</f>
        <v>陕钢</v>
      </c>
      <c r="B1502" s="2" t="str">
        <f>'[1]2025年已发货'!B:B</f>
        <v>高线</v>
      </c>
      <c r="C1502" s="2" t="str">
        <f>'[1]2025年已发货'!C:C</f>
        <v>HPB300Φ10</v>
      </c>
      <c r="D1502" s="2" t="str">
        <f>'[1]2025年已发货'!D:D</f>
        <v>吨</v>
      </c>
      <c r="E1502" s="2">
        <f>'[1]2025年已发货'!E:E</f>
        <v>105</v>
      </c>
      <c r="F1502" s="4">
        <f>'[1]2025年已发货'!F:F</f>
        <v>45741</v>
      </c>
      <c r="G1502" s="2" t="str">
        <f>'[1]2025年已发货'!G:G</f>
        <v>（中铁广州局-资乐高速5标）四川省乐山市井研县希望大道116号</v>
      </c>
      <c r="H1502" s="2" t="str">
        <f>'[1]2025年已发货'!H:H</f>
        <v>廖俊杰</v>
      </c>
      <c r="I1502" s="2">
        <f>'[1]2025年已发货'!I:I</f>
        <v>15775100965</v>
      </c>
      <c r="J1502" s="2" vm="1" t="e">
        <f>_xlfn._xlws.FILTER(辅助信息!D:D,辅助信息!G:G=G1502)</f>
        <v>#VALUE!</v>
      </c>
    </row>
    <row r="1503" hidden="1" spans="1:10">
      <c r="A1503" s="2" t="str">
        <f>'[1]2025年已发货'!A:A</f>
        <v>达钢</v>
      </c>
      <c r="B1503" s="2" t="str">
        <f>'[1]2025年已发货'!B:B</f>
        <v>盘圆</v>
      </c>
      <c r="C1503" s="2" t="str">
        <f>'[1]2025年已发货'!C:C</f>
        <v>HPB300Ф12</v>
      </c>
      <c r="D1503" s="2" t="str">
        <f>'[1]2025年已发货'!D:D</f>
        <v>吨</v>
      </c>
      <c r="E1503" s="2">
        <f>'[1]2025年已发货'!E:E</f>
        <v>5</v>
      </c>
      <c r="F1503" s="4">
        <f>'[1]2025年已发货'!F:F</f>
        <v>45741</v>
      </c>
      <c r="G1503" s="2" t="str">
        <f>'[1]2025年已发货'!G:G</f>
        <v>（中核华兴市政道路项目部）四川省南充市营山县咸安大道成都元泽环境技术有限公司营山分公司</v>
      </c>
      <c r="H1503" s="2" t="str">
        <f>'[1]2025年已发货'!H:H</f>
        <v>黎家敏</v>
      </c>
      <c r="I1503" s="2" t="str">
        <f>'[1]2025年已发货'!I:I</f>
        <v>15082798787</v>
      </c>
      <c r="J1503" s="2" vm="1" t="e">
        <f>_xlfn._xlws.FILTER(辅助信息!D:D,辅助信息!G:G=G1503)</f>
        <v>#VALUE!</v>
      </c>
    </row>
    <row r="1504" hidden="1" spans="1:10">
      <c r="A1504" s="2" t="str">
        <f>'[1]2025年已发货'!A:A</f>
        <v>达钢</v>
      </c>
      <c r="B1504" s="2" t="str">
        <f>'[1]2025年已发货'!B:B</f>
        <v>螺纹钢</v>
      </c>
      <c r="C1504" s="2" t="str">
        <f>'[1]2025年已发货'!C:C</f>
        <v>HRB400EФ25*9m</v>
      </c>
      <c r="D1504" s="2" t="str">
        <f>'[1]2025年已发货'!D:D</f>
        <v>吨</v>
      </c>
      <c r="E1504" s="2">
        <f>'[1]2025年已发货'!E:E</f>
        <v>18</v>
      </c>
      <c r="F1504" s="4">
        <f>'[1]2025年已发货'!F:F</f>
        <v>45741</v>
      </c>
      <c r="G1504" s="2" t="str">
        <f>'[1]2025年已发货'!G:G</f>
        <v>（中核华兴市政道路项目部）四川省南充市营山县咸安大道成都元泽环境技术有限公司营山分公司</v>
      </c>
      <c r="H1504" s="2" t="str">
        <f>'[1]2025年已发货'!H:H</f>
        <v>黎家敏</v>
      </c>
      <c r="I1504" s="2" t="str">
        <f>'[1]2025年已发货'!I:I</f>
        <v>15082798787</v>
      </c>
      <c r="J1504" s="2" vm="1" t="e">
        <f>_xlfn._xlws.FILTER(辅助信息!D:D,辅助信息!G:G=G1504)</f>
        <v>#VALUE!</v>
      </c>
    </row>
    <row r="1505" hidden="1" spans="1:10">
      <c r="A1505" s="2" t="str">
        <f>'[1]2025年已发货'!A:A</f>
        <v>达钢</v>
      </c>
      <c r="B1505" s="2" t="str">
        <f>'[1]2025年已发货'!B:B</f>
        <v>螺纹钢</v>
      </c>
      <c r="C1505" s="2" t="str">
        <f>'[1]2025年已发货'!C:C</f>
        <v>HRB400EФ28*9m</v>
      </c>
      <c r="D1505" s="2" t="str">
        <f>'[1]2025年已发货'!D:D</f>
        <v>吨</v>
      </c>
      <c r="E1505" s="2">
        <f>'[1]2025年已发货'!E:E</f>
        <v>12</v>
      </c>
      <c r="F1505" s="4">
        <f>'[1]2025年已发货'!F:F</f>
        <v>45741</v>
      </c>
      <c r="G1505" s="2" t="str">
        <f>'[1]2025年已发货'!G:G</f>
        <v>（中核华兴市政道路项目部）四川省南充市营山县咸安大道成都元泽环境技术有限公司营山分公司</v>
      </c>
      <c r="H1505" s="2" t="str">
        <f>'[1]2025年已发货'!H:H</f>
        <v>黎家敏</v>
      </c>
      <c r="I1505" s="2" t="str">
        <f>'[1]2025年已发货'!I:I</f>
        <v>15082798787</v>
      </c>
      <c r="J1505" s="2" vm="1" t="e">
        <f>_xlfn._xlws.FILTER(辅助信息!D:D,辅助信息!G:G=G1505)</f>
        <v>#VALUE!</v>
      </c>
    </row>
    <row r="1506" hidden="1" spans="1:10">
      <c r="A1506" s="2" t="str">
        <f>'[1]2025年已发货'!A:A</f>
        <v>德胜</v>
      </c>
      <c r="B1506" s="2" t="str">
        <f>'[1]2025年已发货'!B:B</f>
        <v>螺纹钢</v>
      </c>
      <c r="C1506" s="2" t="str">
        <f>'[1]2025年已发货'!C:C</f>
        <v>HRB400E Φ12 9m</v>
      </c>
      <c r="D1506" s="2" t="str">
        <f>'[1]2025年已发货'!D:D</f>
        <v>吨</v>
      </c>
      <c r="E1506" s="2">
        <f>'[1]2025年已发货'!E:E</f>
        <v>35</v>
      </c>
      <c r="F1506" s="4">
        <f>'[1]2025年已发货'!F:F</f>
        <v>45741</v>
      </c>
      <c r="G1506" s="2" t="str">
        <f>'[1]2025年已发货'!G:G</f>
        <v>（中铁广州局-成渝扩容2标）四川省资阳市雁江区石岭镇易家沟2号梁场</v>
      </c>
      <c r="H1506" s="2" t="str">
        <f>'[1]2025年已发货'!H:H</f>
        <v>邓志强</v>
      </c>
      <c r="I1506" s="2">
        <f>'[1]2025年已发货'!I:I</f>
        <v>17603045490</v>
      </c>
      <c r="J1506" s="2" vm="1" t="e">
        <f>_xlfn._xlws.FILTER(辅助信息!D:D,辅助信息!G:G=G1506)</f>
        <v>#VALUE!</v>
      </c>
    </row>
    <row r="1507" hidden="1" spans="1:10">
      <c r="A1507" s="2" t="str">
        <f>'[1]2025年已发货'!A:A</f>
        <v>德胜</v>
      </c>
      <c r="B1507" s="2" t="str">
        <f>'[1]2025年已发货'!B:B</f>
        <v>螺纹钢</v>
      </c>
      <c r="C1507" s="2" t="str">
        <f>'[1]2025年已发货'!C:C</f>
        <v>HRB400E Φ16 9m</v>
      </c>
      <c r="D1507" s="2" t="str">
        <f>'[1]2025年已发货'!D:D</f>
        <v>吨</v>
      </c>
      <c r="E1507" s="2">
        <f>'[1]2025年已发货'!E:E</f>
        <v>105</v>
      </c>
      <c r="F1507" s="4">
        <f>'[1]2025年已发货'!F:F</f>
        <v>45741</v>
      </c>
      <c r="G1507" s="2" t="str">
        <f>'[1]2025年已发货'!G:G</f>
        <v>（中铁广州局-成渝扩容2标）四川省资阳市雁江区石岭镇易家沟2号梁场</v>
      </c>
      <c r="H1507" s="2" t="str">
        <f>'[1]2025年已发货'!H:H</f>
        <v>邓志强</v>
      </c>
      <c r="I1507" s="2">
        <f>'[1]2025年已发货'!I:I</f>
        <v>17603045490</v>
      </c>
      <c r="J1507" s="2" vm="1" t="e">
        <f>_xlfn._xlws.FILTER(辅助信息!D:D,辅助信息!G:G=G1507)</f>
        <v>#VALUE!</v>
      </c>
    </row>
    <row r="1508" hidden="1" spans="1:10">
      <c r="A1508" s="2" t="str">
        <f>'[1]2025年已发货'!A:A</f>
        <v>德胜</v>
      </c>
      <c r="B1508" s="2" t="str">
        <f>'[1]2025年已发货'!B:B</f>
        <v>螺纹钢</v>
      </c>
      <c r="C1508" s="2" t="str">
        <f>'[1]2025年已发货'!C:C</f>
        <v>HRB400E Φ20 9m</v>
      </c>
      <c r="D1508" s="2" t="str">
        <f>'[1]2025年已发货'!D:D</f>
        <v>吨</v>
      </c>
      <c r="E1508" s="2">
        <f>'[1]2025年已发货'!E:E</f>
        <v>35</v>
      </c>
      <c r="F1508" s="4">
        <f>'[1]2025年已发货'!F:F</f>
        <v>45741</v>
      </c>
      <c r="G1508" s="2" t="str">
        <f>'[1]2025年已发货'!G:G</f>
        <v>（中铁广州局-成渝扩容2标）四川省资阳市雁江区石岭镇易家沟2号梁场</v>
      </c>
      <c r="H1508" s="2" t="str">
        <f>'[1]2025年已发货'!H:H</f>
        <v>邓志强</v>
      </c>
      <c r="I1508" s="2">
        <f>'[1]2025年已发货'!I:I</f>
        <v>17603045490</v>
      </c>
      <c r="J1508" s="2" vm="1" t="e">
        <f>_xlfn._xlws.FILTER(辅助信息!D:D,辅助信息!G:G=G1508)</f>
        <v>#VALUE!</v>
      </c>
    </row>
    <row r="1509" hidden="1" spans="1:10">
      <c r="A1509" s="2" t="str">
        <f>'[1]2025年已发货'!A:A</f>
        <v>冷钢</v>
      </c>
      <c r="B1509" s="2" t="str">
        <f>'[1]2025年已发货'!B:B</f>
        <v>盘螺</v>
      </c>
      <c r="C1509" s="2" t="str">
        <f>'[1]2025年已发货'!C:C</f>
        <v>HRB400E Φ8</v>
      </c>
      <c r="D1509" s="2" t="str">
        <f>'[1]2025年已发货'!D:D</f>
        <v>吨</v>
      </c>
      <c r="E1509" s="2">
        <f>'[1]2025年已发货'!E:E</f>
        <v>34</v>
      </c>
      <c r="F1509" s="4">
        <f>'[1]2025年已发货'!F:F</f>
        <v>45741</v>
      </c>
      <c r="G1509" s="2" t="str">
        <f>'[1]2025年已发货'!G:G</f>
        <v>（商投建工达州中医药科技园-4工区-2号楼）达州市通川区达州中医药职业学院犀牛大道北段</v>
      </c>
      <c r="H1509" s="2" t="str">
        <f>'[1]2025年已发货'!H:H</f>
        <v>张扬</v>
      </c>
      <c r="I1509" s="2">
        <f>'[1]2025年已发货'!I:I</f>
        <v>18381904567</v>
      </c>
      <c r="J1509" s="2" t="str">
        <f>_xlfn._xlws.FILTER(辅助信息!D:D,辅助信息!G:G=G1509)</f>
        <v>商投建工达州中医药科技园</v>
      </c>
    </row>
    <row r="1510" hidden="1" spans="1:10">
      <c r="A1510" s="2" t="str">
        <f>'[1]2025年已发货'!A:A</f>
        <v>冷钢</v>
      </c>
      <c r="B1510" s="2" t="str">
        <f>'[1]2025年已发货'!B:B</f>
        <v>螺纹钢</v>
      </c>
      <c r="C1510" s="2" t="str">
        <f>'[1]2025年已发货'!C:C</f>
        <v>HRB400E Φ14 9m</v>
      </c>
      <c r="D1510" s="2" t="str">
        <f>'[1]2025年已发货'!D:D</f>
        <v>吨</v>
      </c>
      <c r="E1510" s="2">
        <f>'[1]2025年已发货'!E:E</f>
        <v>66</v>
      </c>
      <c r="F1510" s="4">
        <f>'[1]2025年已发货'!F:F</f>
        <v>45741</v>
      </c>
      <c r="G1510" s="2" t="str">
        <f>'[1]2025年已发货'!G:G</f>
        <v>（商投建工达州中医药科技园-4工区-2号楼）达州市通川区达州中医药职业学院犀牛大道北段</v>
      </c>
      <c r="H1510" s="2" t="str">
        <f>'[1]2025年已发货'!H:H</f>
        <v>张扬</v>
      </c>
      <c r="I1510" s="2">
        <f>'[1]2025年已发货'!I:I</f>
        <v>18381904567</v>
      </c>
      <c r="J1510" s="2" t="str">
        <f>_xlfn._xlws.FILTER(辅助信息!D:D,辅助信息!G:G=G1510)</f>
        <v>商投建工达州中医药科技园</v>
      </c>
    </row>
    <row r="1511" hidden="1" spans="1:10">
      <c r="A1511" s="2" t="str">
        <f>'[1]2025年已发货'!A:A</f>
        <v>成实</v>
      </c>
      <c r="B1511" s="2" t="str">
        <f>'[1]2025年已发货'!B:B</f>
        <v>盘螺</v>
      </c>
      <c r="C1511" s="2" t="str">
        <f>'[1]2025年已发货'!C:C</f>
        <v>HRB400EФ10</v>
      </c>
      <c r="D1511" s="2" t="str">
        <f>'[1]2025年已发货'!D:D</f>
        <v>吨</v>
      </c>
      <c r="E1511" s="2">
        <f>'[1]2025年已发货'!E:E</f>
        <v>35</v>
      </c>
      <c r="F1511" s="4">
        <f>'[1]2025年已发货'!F:F</f>
        <v>45741</v>
      </c>
      <c r="G1511" s="2" t="str">
        <f>'[1]2025年已发货'!G:G</f>
        <v>（中铁六局呼和公司康新高速TJ4-2标）四川省甘孜藏族自治州康定市新都桥镇东俄罗三村中建八局搅拌站旁</v>
      </c>
      <c r="H1511" s="2" t="str">
        <f>'[1]2025年已发货'!H:H</f>
        <v>许文刚</v>
      </c>
      <c r="I1511" s="2">
        <f>'[1]2025年已发货'!I:I</f>
        <v>15848808186</v>
      </c>
      <c r="J1511" s="2" vm="1" t="e">
        <f>_xlfn._xlws.FILTER(辅助信息!D:D,辅助信息!G:G=G1511)</f>
        <v>#VALUE!</v>
      </c>
    </row>
    <row r="1512" hidden="1" spans="1:10">
      <c r="A1512" s="2" t="str">
        <f>'[1]2025年已发货'!A:A</f>
        <v>润耀</v>
      </c>
      <c r="B1512" s="2" t="str">
        <f>'[1]2025年已发货'!B:B</f>
        <v>盘螺</v>
      </c>
      <c r="C1512" s="2" t="str">
        <f>'[1]2025年已发货'!C:C</f>
        <v>HRB400E Φ10</v>
      </c>
      <c r="D1512" s="2" t="str">
        <f>'[1]2025年已发货'!D:D</f>
        <v>吨</v>
      </c>
      <c r="E1512" s="2">
        <f>'[1]2025年已发货'!E:E</f>
        <v>35</v>
      </c>
      <c r="F1512" s="4">
        <f>'[1]2025年已发货'!F:F</f>
        <v>45742</v>
      </c>
      <c r="G1512" s="2" t="str">
        <f>'[1]2025年已发货'!G:G</f>
        <v>（中铁广州局-成渝扩容2标）四川省资阳市雁江区石岭镇易家沟2号梁场</v>
      </c>
      <c r="H1512" s="2" t="str">
        <f>'[1]2025年已发货'!H:H</f>
        <v>邓志强</v>
      </c>
      <c r="I1512" s="2">
        <f>'[1]2025年已发货'!I:I</f>
        <v>17603045490</v>
      </c>
      <c r="J1512" s="2" vm="1" t="e">
        <f>_xlfn._xlws.FILTER(辅助信息!D:D,辅助信息!G:G=G1512)</f>
        <v>#VALUE!</v>
      </c>
    </row>
    <row r="1513" hidden="1" spans="1:10">
      <c r="A1513" s="2" t="str">
        <f>'[1]2025年已发货'!A:A</f>
        <v>润耀</v>
      </c>
      <c r="B1513" s="2" t="str">
        <f>'[1]2025年已发货'!B:B</f>
        <v>螺纹钢</v>
      </c>
      <c r="C1513" s="2" t="str">
        <f>'[1]2025年已发货'!C:C</f>
        <v>HRB400E Φ32 9m</v>
      </c>
      <c r="D1513" s="2" t="str">
        <f>'[1]2025年已发货'!D:D</f>
        <v>吨</v>
      </c>
      <c r="E1513" s="2">
        <f>'[1]2025年已发货'!E:E</f>
        <v>35</v>
      </c>
      <c r="F1513" s="4">
        <f>'[1]2025年已发货'!F:F</f>
        <v>45742</v>
      </c>
      <c r="G1513" s="2" t="str">
        <f>'[1]2025年已发货'!G:G</f>
        <v>（中铁二局-成渝扩容4标）四川省成都市简阳市杨家镇桐子湾村二局拌合站</v>
      </c>
      <c r="H1513" s="2" t="str">
        <f>'[1]2025年已发货'!H:H</f>
        <v>陈钢</v>
      </c>
      <c r="I1513" s="2">
        <f>'[1]2025年已发货'!I:I</f>
        <v>13018165813</v>
      </c>
      <c r="J1513" s="2" vm="1" t="e">
        <f>_xlfn._xlws.FILTER(辅助信息!D:D,辅助信息!G:G=G1513)</f>
        <v>#VALUE!</v>
      </c>
    </row>
    <row r="1514" hidden="1" spans="1:10">
      <c r="A1514" s="2" t="str">
        <f>'[1]2025年已发货'!A:A</f>
        <v>成实</v>
      </c>
      <c r="B1514" s="2" t="str">
        <f>'[1]2025年已发货'!B:B</f>
        <v>盘圆</v>
      </c>
      <c r="C1514" s="2" t="str">
        <f>'[1]2025年已发货'!C:C</f>
        <v>HPB300Ф8</v>
      </c>
      <c r="D1514" s="2" t="str">
        <f>'[1]2025年已发货'!D:D</f>
        <v>吨</v>
      </c>
      <c r="E1514" s="2">
        <f>'[1]2025年已发货'!E:E</f>
        <v>6</v>
      </c>
      <c r="F1514" s="4">
        <f>'[1]2025年已发货'!F:F</f>
        <v>45742</v>
      </c>
      <c r="G1514" s="2" t="str">
        <f>'[1]2025年已发货'!G:G</f>
        <v>（中核中原-温江北林医养综合体项目）四川省成都市温江区万春大道第三人民医院东</v>
      </c>
      <c r="H1514" s="2" t="str">
        <f>'[1]2025年已发货'!H:H</f>
        <v>蔡杰</v>
      </c>
      <c r="I1514" s="2">
        <f>'[1]2025年已发货'!I:I</f>
        <v>18875129329</v>
      </c>
      <c r="J1514" s="2" vm="1" t="e">
        <f>_xlfn._xlws.FILTER(辅助信息!D:D,辅助信息!G:G=G1514)</f>
        <v>#VALUE!</v>
      </c>
    </row>
    <row r="1515" hidden="1" spans="1:10">
      <c r="A1515" s="2" t="str">
        <f>'[1]2025年已发货'!A:A</f>
        <v>成实</v>
      </c>
      <c r="B1515" s="2" t="str">
        <f>'[1]2025年已发货'!B:B</f>
        <v>螺纹钢</v>
      </c>
      <c r="C1515" s="2" t="str">
        <f>'[1]2025年已发货'!C:C</f>
        <v>HRB400EФ12*9m</v>
      </c>
      <c r="D1515" s="2" t="str">
        <f>'[1]2025年已发货'!D:D</f>
        <v>吨</v>
      </c>
      <c r="E1515" s="2">
        <f>'[1]2025年已发货'!E:E</f>
        <v>5</v>
      </c>
      <c r="F1515" s="4">
        <f>'[1]2025年已发货'!F:F</f>
        <v>45742</v>
      </c>
      <c r="G1515" s="2" t="str">
        <f>'[1]2025年已发货'!G:G</f>
        <v>（中核中原-温江北林医养综合体项目）四川省成都市温江区万春大道第三人民医院东</v>
      </c>
      <c r="H1515" s="2" t="str">
        <f>'[1]2025年已发货'!H:H</f>
        <v>蔡杰</v>
      </c>
      <c r="I1515" s="2">
        <f>'[1]2025年已发货'!I:I</f>
        <v>18875129329</v>
      </c>
      <c r="J1515" s="2" vm="1" t="e">
        <f>_xlfn._xlws.FILTER(辅助信息!D:D,辅助信息!G:G=G1515)</f>
        <v>#VALUE!</v>
      </c>
    </row>
    <row r="1516" hidden="1" spans="1:10">
      <c r="A1516" s="2" t="str">
        <f>'[1]2025年已发货'!A:A</f>
        <v>成实</v>
      </c>
      <c r="B1516" s="2" t="str">
        <f>'[1]2025年已发货'!B:B</f>
        <v>螺纹钢</v>
      </c>
      <c r="C1516" s="2" t="str">
        <f>'[1]2025年已发货'!C:C</f>
        <v>HRB400EФ14*9m</v>
      </c>
      <c r="D1516" s="2" t="str">
        <f>'[1]2025年已发货'!D:D</f>
        <v>吨</v>
      </c>
      <c r="E1516" s="2">
        <f>'[1]2025年已发货'!E:E</f>
        <v>2.5</v>
      </c>
      <c r="F1516" s="4">
        <f>'[1]2025年已发货'!F:F</f>
        <v>45742</v>
      </c>
      <c r="G1516" s="2" t="str">
        <f>'[1]2025年已发货'!G:G</f>
        <v>（中核中原-温江北林医养综合体项目）四川省成都市温江区万春大道第三人民医院东</v>
      </c>
      <c r="H1516" s="2" t="str">
        <f>'[1]2025年已发货'!H:H</f>
        <v>蔡杰</v>
      </c>
      <c r="I1516" s="2">
        <f>'[1]2025年已发货'!I:I</f>
        <v>18875129329</v>
      </c>
      <c r="J1516" s="2" vm="1" t="e">
        <f>_xlfn._xlws.FILTER(辅助信息!D:D,辅助信息!G:G=G1516)</f>
        <v>#VALUE!</v>
      </c>
    </row>
    <row r="1517" hidden="1" spans="1:10">
      <c r="A1517" s="2" t="str">
        <f>'[1]2025年已发货'!A:A</f>
        <v>成实</v>
      </c>
      <c r="B1517" s="2" t="str">
        <f>'[1]2025年已发货'!B:B</f>
        <v>螺纹钢</v>
      </c>
      <c r="C1517" s="2" t="str">
        <f>'[1]2025年已发货'!C:C</f>
        <v>HRB400EФ18*9m</v>
      </c>
      <c r="D1517" s="2" t="str">
        <f>'[1]2025年已发货'!D:D</f>
        <v>吨</v>
      </c>
      <c r="E1517" s="2">
        <f>'[1]2025年已发货'!E:E</f>
        <v>5</v>
      </c>
      <c r="F1517" s="4">
        <f>'[1]2025年已发货'!F:F</f>
        <v>45742</v>
      </c>
      <c r="G1517" s="2" t="str">
        <f>'[1]2025年已发货'!G:G</f>
        <v>（中核中原-温江北林医养综合体项目）四川省成都市温江区万春大道第三人民医院东</v>
      </c>
      <c r="H1517" s="2" t="str">
        <f>'[1]2025年已发货'!H:H</f>
        <v>蔡杰</v>
      </c>
      <c r="I1517" s="2">
        <f>'[1]2025年已发货'!I:I</f>
        <v>18875129329</v>
      </c>
      <c r="J1517" s="2" vm="1" t="e">
        <f>_xlfn._xlws.FILTER(辅助信息!D:D,辅助信息!G:G=G1517)</f>
        <v>#VALUE!</v>
      </c>
    </row>
    <row r="1518" hidden="1" spans="1:10">
      <c r="A1518" s="2" t="str">
        <f>'[1]2025年已发货'!A:A</f>
        <v>成实</v>
      </c>
      <c r="B1518" s="2" t="str">
        <f>'[1]2025年已发货'!B:B</f>
        <v>螺纹钢</v>
      </c>
      <c r="C1518" s="2" t="str">
        <f>'[1]2025年已发货'!C:C</f>
        <v>HRB500EФ25*9m</v>
      </c>
      <c r="D1518" s="2" t="str">
        <f>'[1]2025年已发货'!D:D</f>
        <v>吨</v>
      </c>
      <c r="E1518" s="2">
        <f>'[1]2025年已发货'!E:E</f>
        <v>15</v>
      </c>
      <c r="F1518" s="4">
        <f>'[1]2025年已发货'!F:F</f>
        <v>45742</v>
      </c>
      <c r="G1518" s="2" t="str">
        <f>'[1]2025年已发货'!G:G</f>
        <v>（中核中原-温江北林医养综合体项目）四川省成都市温江区万春大道第三人民医院东</v>
      </c>
      <c r="H1518" s="2" t="str">
        <f>'[1]2025年已发货'!H:H</f>
        <v>蔡杰</v>
      </c>
      <c r="I1518" s="2">
        <f>'[1]2025年已发货'!I:I</f>
        <v>18875129329</v>
      </c>
      <c r="J1518" s="2" vm="1" t="e">
        <f>_xlfn._xlws.FILTER(辅助信息!D:D,辅助信息!G:G=G1518)</f>
        <v>#VALUE!</v>
      </c>
    </row>
    <row r="1519" hidden="1" spans="1:10">
      <c r="A1519" s="2" t="str">
        <f>'[1]2025年已发货'!A:A</f>
        <v>陕钢</v>
      </c>
      <c r="B1519" s="2" t="str">
        <f>'[1]2025年已发货'!B:B</f>
        <v>盘圆</v>
      </c>
      <c r="C1519" s="2" t="str">
        <f>'[1]2025年已发货'!C:C</f>
        <v>HPB300Ф10</v>
      </c>
      <c r="D1519" s="2" t="str">
        <f>'[1]2025年已发货'!D:D</f>
        <v>吨</v>
      </c>
      <c r="E1519" s="2">
        <f>'[1]2025年已发货'!E:E</f>
        <v>7.5</v>
      </c>
      <c r="F1519" s="4">
        <f>'[1]2025年已发货'!F:F</f>
        <v>45742</v>
      </c>
      <c r="G1519" s="2" t="str">
        <f>'[1]2025年已发货'!G:G</f>
        <v>（成铁西物-德阳西外街项目）四川省德阳市旌阳区黄山路一段（司机拍摄签收小票时需设置时间及地点水印）</v>
      </c>
      <c r="H1519" s="2" t="str">
        <f>'[1]2025年已发货'!H:H</f>
        <v>黄永福</v>
      </c>
      <c r="I1519" s="2" t="str">
        <f>'[1]2025年已发货'!I:I</f>
        <v>15982823571</v>
      </c>
      <c r="J1519" s="2" vm="1" t="e">
        <f>_xlfn._xlws.FILTER(辅助信息!D:D,辅助信息!G:G=G1519)</f>
        <v>#VALUE!</v>
      </c>
    </row>
    <row r="1520" hidden="1" spans="1:10">
      <c r="A1520" s="2" t="str">
        <f>'[1]2025年已发货'!A:A</f>
        <v>陕钢</v>
      </c>
      <c r="B1520" s="2" t="str">
        <f>'[1]2025年已发货'!B:B</f>
        <v>盘螺</v>
      </c>
      <c r="C1520" s="2" t="str">
        <f>'[1]2025年已发货'!C:C</f>
        <v>HRB400EФ12</v>
      </c>
      <c r="D1520" s="2" t="str">
        <f>'[1]2025年已发货'!D:D</f>
        <v>吨</v>
      </c>
      <c r="E1520" s="2">
        <f>'[1]2025年已发货'!E:E</f>
        <v>5</v>
      </c>
      <c r="F1520" s="4">
        <f>'[1]2025年已发货'!F:F</f>
        <v>45742</v>
      </c>
      <c r="G1520" s="2" t="str">
        <f>'[1]2025年已发货'!G:G</f>
        <v>（成铁西物-德阳西外街项目）四川省德阳市旌阳区黄山路一段（司机拍摄签收小票时需设置时间及地点水印）</v>
      </c>
      <c r="H1520" s="2" t="str">
        <f>'[1]2025年已发货'!H:H</f>
        <v>黄永福</v>
      </c>
      <c r="I1520" s="2" t="str">
        <f>'[1]2025年已发货'!I:I</f>
        <v>15982823571</v>
      </c>
      <c r="J1520" s="2" vm="1" t="e">
        <f>_xlfn._xlws.FILTER(辅助信息!D:D,辅助信息!G:G=G1520)</f>
        <v>#VALUE!</v>
      </c>
    </row>
    <row r="1521" hidden="1" spans="1:10">
      <c r="A1521" s="2" t="str">
        <f>'[1]2025年已发货'!A:A</f>
        <v>陕钢</v>
      </c>
      <c r="B1521" s="2" t="str">
        <f>'[1]2025年已发货'!B:B</f>
        <v>螺纹钢</v>
      </c>
      <c r="C1521" s="2" t="str">
        <f>'[1]2025年已发货'!C:C</f>
        <v>HRB400EФ28*9m</v>
      </c>
      <c r="D1521" s="2" t="str">
        <f>'[1]2025年已发货'!D:D</f>
        <v>吨</v>
      </c>
      <c r="E1521" s="2">
        <f>'[1]2025年已发货'!E:E</f>
        <v>102.5</v>
      </c>
      <c r="F1521" s="4">
        <f>'[1]2025年已发货'!F:F</f>
        <v>45742</v>
      </c>
      <c r="G1521" s="2" t="str">
        <f>'[1]2025年已发货'!G:G</f>
        <v>（成铁西物-德阳西外街项目）四川省德阳市旌阳区黄山路一段（司机拍摄签收小票时需设置时间及地点水印）</v>
      </c>
      <c r="H1521" s="2" t="str">
        <f>'[1]2025年已发货'!H:H</f>
        <v>黄永福</v>
      </c>
      <c r="I1521" s="2" t="str">
        <f>'[1]2025年已发货'!I:I</f>
        <v>15982823571</v>
      </c>
      <c r="J1521" s="2" vm="1" t="e">
        <f>_xlfn._xlws.FILTER(辅助信息!D:D,辅助信息!G:G=G1521)</f>
        <v>#VALUE!</v>
      </c>
    </row>
    <row r="1522" hidden="1" spans="1:10">
      <c r="A1522" s="2" t="str">
        <f>'[1]2025年已发货'!A:A</f>
        <v>陕钢</v>
      </c>
      <c r="B1522" s="2" t="str">
        <f>'[1]2025年已发货'!B:B</f>
        <v>螺纹钢</v>
      </c>
      <c r="C1522" s="2" t="str">
        <f>'[1]2025年已发货'!C:C</f>
        <v>HRB400EФ16*9m</v>
      </c>
      <c r="D1522" s="2" t="str">
        <f>'[1]2025年已发货'!D:D</f>
        <v>吨</v>
      </c>
      <c r="E1522" s="2">
        <f>'[1]2025年已发货'!E:E</f>
        <v>37.5</v>
      </c>
      <c r="F1522" s="4">
        <f>'[1]2025年已发货'!F:F</f>
        <v>45742</v>
      </c>
      <c r="G1522" s="2" t="str">
        <f>'[1]2025年已发货'!G:G</f>
        <v>（成铁西物-德阳西外街项目）四川省德阳市旌阳区黄山路一段（司机拍摄签收小票时需设置时间及地点水印）</v>
      </c>
      <c r="H1522" s="2" t="str">
        <f>'[1]2025年已发货'!H:H</f>
        <v>黄永福</v>
      </c>
      <c r="I1522" s="2" t="str">
        <f>'[1]2025年已发货'!I:I</f>
        <v>15982823571</v>
      </c>
      <c r="J1522" s="2" vm="1" t="e">
        <f>_xlfn._xlws.FILTER(辅助信息!D:D,辅助信息!G:G=G1522)</f>
        <v>#VALUE!</v>
      </c>
    </row>
    <row r="1523" hidden="1" spans="1:10">
      <c r="A1523" s="2" t="str">
        <f>'[1]2025年已发货'!A:A</f>
        <v>陕钢</v>
      </c>
      <c r="B1523" s="2" t="str">
        <f>'[1]2025年已发货'!B:B</f>
        <v>螺纹钢</v>
      </c>
      <c r="C1523" s="2" t="str">
        <f>'[1]2025年已发货'!C:C</f>
        <v>HRB400EФ25*9m</v>
      </c>
      <c r="D1523" s="2" t="str">
        <f>'[1]2025年已发货'!D:D</f>
        <v>吨</v>
      </c>
      <c r="E1523" s="2">
        <f>'[1]2025年已发货'!E:E</f>
        <v>23.5</v>
      </c>
      <c r="F1523" s="4">
        <f>'[1]2025年已发货'!F:F</f>
        <v>45742</v>
      </c>
      <c r="G1523" s="2" t="str">
        <f>'[1]2025年已发货'!G:G</f>
        <v>（成铁西物-德阳西外街项目）四川省德阳市旌阳区黄山路一段（司机拍摄签收小票时需设置时间及地点水印）</v>
      </c>
      <c r="H1523" s="2" t="str">
        <f>'[1]2025年已发货'!H:H</f>
        <v>黄永福</v>
      </c>
      <c r="I1523" s="2" t="str">
        <f>'[1]2025年已发货'!I:I</f>
        <v>15982823571</v>
      </c>
      <c r="J1523" s="2" vm="1" t="e">
        <f>_xlfn._xlws.FILTER(辅助信息!D:D,辅助信息!G:G=G1523)</f>
        <v>#VALUE!</v>
      </c>
    </row>
    <row r="1524" hidden="1" spans="1:10">
      <c r="A1524" s="2" t="str">
        <f>'[1]2025年已发货'!A:A</f>
        <v>达钢</v>
      </c>
      <c r="B1524" s="2" t="str">
        <f>'[1]2025年已发货'!B:B</f>
        <v>螺纹钢</v>
      </c>
      <c r="C1524" s="2" t="str">
        <f>'[1]2025年已发货'!C:C</f>
        <v>HRB400E Φ12 9m</v>
      </c>
      <c r="D1524" s="2" t="str">
        <f>'[1]2025年已发货'!D:D</f>
        <v>吨</v>
      </c>
      <c r="E1524" s="2">
        <f>'[1]2025年已发货'!E:E</f>
        <v>140</v>
      </c>
      <c r="F1524" s="4">
        <f>'[1]2025年已发货'!F:F</f>
        <v>45743</v>
      </c>
      <c r="G1524" s="2" t="str">
        <f>'[1]2025年已发货'!G:G</f>
        <v>（十九冶-江龙高速一分部）重庆市云阳县X886附近中国十九冶开云高速项目总包部西98米*复兴互通预制梁场</v>
      </c>
      <c r="H1524" s="2" t="str">
        <f>'[1]2025年已发货'!H:H</f>
        <v>吴章红</v>
      </c>
      <c r="I1524" s="2">
        <f>'[1]2025年已发货'!I:I</f>
        <v>18628165772</v>
      </c>
      <c r="J1524" s="2" vm="1" t="e">
        <f>_xlfn._xlws.FILTER(辅助信息!D:D,辅助信息!G:G=G1524)</f>
        <v>#VALUE!</v>
      </c>
    </row>
    <row r="1525" hidden="1" spans="1:10">
      <c r="A1525" s="2" t="str">
        <f>'[1]2025年已发货'!A:A</f>
        <v>达钢</v>
      </c>
      <c r="B1525" s="2" t="str">
        <f>'[1]2025年已发货'!B:B</f>
        <v>螺纹钢</v>
      </c>
      <c r="C1525" s="2" t="str">
        <f>'[1]2025年已发货'!C:C</f>
        <v>HRB400E Φ12 9m</v>
      </c>
      <c r="D1525" s="2" t="str">
        <f>'[1]2025年已发货'!D:D</f>
        <v>吨</v>
      </c>
      <c r="E1525" s="2">
        <f>'[1]2025年已发货'!E:E</f>
        <v>35</v>
      </c>
      <c r="F1525" s="4">
        <f>'[1]2025年已发货'!F:F</f>
        <v>45743</v>
      </c>
      <c r="G1525" s="2" t="str">
        <f>'[1]2025年已发货'!G:G</f>
        <v>（十九冶-江龙高速三分部）重庆市云阳县蔈草镇三坵田*小尖山梁场</v>
      </c>
      <c r="H1525" s="2" t="str">
        <f>'[1]2025年已发货'!H:H</f>
        <v>徐宇</v>
      </c>
      <c r="I1525" s="2">
        <f>'[1]2025年已发货'!I:I</f>
        <v>19822311919</v>
      </c>
      <c r="J1525" s="2" vm="1" t="e">
        <f>_xlfn._xlws.FILTER(辅助信息!D:D,辅助信息!G:G=G1525)</f>
        <v>#VALUE!</v>
      </c>
    </row>
    <row r="1526" hidden="1" spans="1:10">
      <c r="A1526" s="2" t="str">
        <f>'[1]2025年已发货'!A:A</f>
        <v>达钢</v>
      </c>
      <c r="B1526" s="2" t="str">
        <f>'[1]2025年已发货'!B:B</f>
        <v>盘螺</v>
      </c>
      <c r="C1526" s="2" t="str">
        <f>'[1]2025年已发货'!C:C</f>
        <v>HRB400E Φ10</v>
      </c>
      <c r="D1526" s="2" t="str">
        <f>'[1]2025年已发货'!D:D</f>
        <v>吨</v>
      </c>
      <c r="E1526" s="2">
        <f>'[1]2025年已发货'!E:E</f>
        <v>20</v>
      </c>
      <c r="F1526" s="4">
        <f>'[1]2025年已发货'!F:F</f>
        <v>45743</v>
      </c>
      <c r="G1526" s="2" t="str">
        <f>'[1]2025年已发货'!G:G</f>
        <v>（十九冶-江龙高速三分部）重庆市云阳县龙角镇*皮家营梁场</v>
      </c>
      <c r="H1526" s="2" t="str">
        <f>'[1]2025年已发货'!H:H</f>
        <v>徐宇</v>
      </c>
      <c r="I1526" s="2">
        <f>'[1]2025年已发货'!I:I</f>
        <v>19822311919</v>
      </c>
      <c r="J1526" s="2" vm="1" t="e">
        <f>_xlfn._xlws.FILTER(辅助信息!D:D,辅助信息!G:G=G1526)</f>
        <v>#VALUE!</v>
      </c>
    </row>
    <row r="1527" hidden="1" spans="1:10">
      <c r="A1527" s="2" t="str">
        <f>'[1]2025年已发货'!A:A</f>
        <v>达钢</v>
      </c>
      <c r="B1527" s="2" t="str">
        <f>'[1]2025年已发货'!B:B</f>
        <v>螺纹钢</v>
      </c>
      <c r="C1527" s="2" t="str">
        <f>'[1]2025年已发货'!C:C</f>
        <v>HRB400E Φ12 9m</v>
      </c>
      <c r="D1527" s="2" t="str">
        <f>'[1]2025年已发货'!D:D</f>
        <v>吨</v>
      </c>
      <c r="E1527" s="2">
        <f>'[1]2025年已发货'!E:E</f>
        <v>50</v>
      </c>
      <c r="F1527" s="4">
        <f>'[1]2025年已发货'!F:F</f>
        <v>45743</v>
      </c>
      <c r="G1527" s="2" t="str">
        <f>'[1]2025年已发货'!G:G</f>
        <v>（十九冶-江龙高速三分部）重庆市云阳县龙角镇*皮家营梁场</v>
      </c>
      <c r="H1527" s="2" t="str">
        <f>'[1]2025年已发货'!H:H</f>
        <v>徐宇</v>
      </c>
      <c r="I1527" s="2">
        <f>'[1]2025年已发货'!I:I</f>
        <v>19822311919</v>
      </c>
      <c r="J1527" s="2" vm="1" t="e">
        <f>_xlfn._xlws.FILTER(辅助信息!D:D,辅助信息!G:G=G1527)</f>
        <v>#VALUE!</v>
      </c>
    </row>
    <row r="1528" hidden="1" spans="1:10">
      <c r="A1528" s="2" t="str">
        <f>'[1]2025年已发货'!A:A</f>
        <v>达钢</v>
      </c>
      <c r="B1528" s="2" t="str">
        <f>'[1]2025年已发货'!B:B</f>
        <v>盘螺</v>
      </c>
      <c r="C1528" s="2" t="str">
        <f>'[1]2025年已发货'!C:C</f>
        <v>HRB400E Φ8</v>
      </c>
      <c r="D1528" s="2" t="str">
        <f>'[1]2025年已发货'!D:D</f>
        <v>吨</v>
      </c>
      <c r="E1528" s="2">
        <f>'[1]2025年已发货'!E:E</f>
        <v>10</v>
      </c>
      <c r="F1528" s="4">
        <f>'[1]2025年已发货'!F:F</f>
        <v>45743</v>
      </c>
      <c r="G1528" s="2" t="str">
        <f>'[1]2025年已发货'!G:G</f>
        <v>（十九冶-江龙高速三分部）龙角互通</v>
      </c>
      <c r="H1528" s="2" t="str">
        <f>'[1]2025年已发货'!H:H</f>
        <v>徐宇</v>
      </c>
      <c r="I1528" s="2">
        <f>'[1]2025年已发货'!I:I</f>
        <v>19822311919</v>
      </c>
      <c r="J1528" s="2" vm="1" t="e">
        <f>_xlfn._xlws.FILTER(辅助信息!D:D,辅助信息!G:G=G1528)</f>
        <v>#VALUE!</v>
      </c>
    </row>
    <row r="1529" hidden="1" spans="1:10">
      <c r="A1529" s="2" t="str">
        <f>'[1]2025年已发货'!A:A</f>
        <v>达钢</v>
      </c>
      <c r="B1529" s="2" t="str">
        <f>'[1]2025年已发货'!B:B</f>
        <v>盘螺</v>
      </c>
      <c r="C1529" s="2" t="str">
        <f>'[1]2025年已发货'!C:C</f>
        <v>HRB400E Φ10</v>
      </c>
      <c r="D1529" s="2" t="str">
        <f>'[1]2025年已发货'!D:D</f>
        <v>吨</v>
      </c>
      <c r="E1529" s="2">
        <f>'[1]2025年已发货'!E:E</f>
        <v>27.5</v>
      </c>
      <c r="F1529" s="4">
        <f>'[1]2025年已发货'!F:F</f>
        <v>45743</v>
      </c>
      <c r="G1529" s="2" t="str">
        <f>'[1]2025年已发货'!G:G</f>
        <v>（十九冶-江龙高速三分部）龙角互通</v>
      </c>
      <c r="H1529" s="2" t="str">
        <f>'[1]2025年已发货'!H:H</f>
        <v>徐宇</v>
      </c>
      <c r="I1529" s="2">
        <f>'[1]2025年已发货'!I:I</f>
        <v>19822311919</v>
      </c>
      <c r="J1529" s="2" vm="1" t="e">
        <f>_xlfn._xlws.FILTER(辅助信息!D:D,辅助信息!G:G=G1529)</f>
        <v>#VALUE!</v>
      </c>
    </row>
    <row r="1530" hidden="1" spans="1:10">
      <c r="A1530" s="2" t="str">
        <f>'[1]2025年已发货'!A:A</f>
        <v>达钢</v>
      </c>
      <c r="B1530" s="2" t="str">
        <f>'[1]2025年已发货'!B:B</f>
        <v>螺纹钢</v>
      </c>
      <c r="C1530" s="2" t="str">
        <f>'[1]2025年已发货'!C:C</f>
        <v>HRB400E Φ12 9m</v>
      </c>
      <c r="D1530" s="2" t="str">
        <f>'[1]2025年已发货'!D:D</f>
        <v>吨</v>
      </c>
      <c r="E1530" s="2">
        <f>'[1]2025年已发货'!E:E</f>
        <v>36</v>
      </c>
      <c r="F1530" s="4">
        <f>'[1]2025年已发货'!F:F</f>
        <v>45743</v>
      </c>
      <c r="G1530" s="2" t="str">
        <f>'[1]2025年已发货'!G:G</f>
        <v>（十九冶-江龙高速三分部）龙角互通</v>
      </c>
      <c r="H1530" s="2" t="str">
        <f>'[1]2025年已发货'!H:H</f>
        <v>徐宇</v>
      </c>
      <c r="I1530" s="2">
        <f>'[1]2025年已发货'!I:I</f>
        <v>19822311919</v>
      </c>
      <c r="J1530" s="2" vm="1" t="e">
        <f>_xlfn._xlws.FILTER(辅助信息!D:D,辅助信息!G:G=G1530)</f>
        <v>#VALUE!</v>
      </c>
    </row>
    <row r="1531" hidden="1" spans="1:10">
      <c r="A1531" s="2" t="str">
        <f>'[1]2025年已发货'!A:A</f>
        <v>达钢</v>
      </c>
      <c r="B1531" s="2" t="str">
        <f>'[1]2025年已发货'!B:B</f>
        <v>螺纹钢</v>
      </c>
      <c r="C1531" s="2" t="str">
        <f>'[1]2025年已发货'!C:C</f>
        <v>HRB400E Φ14 9m</v>
      </c>
      <c r="D1531" s="2" t="str">
        <f>'[1]2025年已发货'!D:D</f>
        <v>吨</v>
      </c>
      <c r="E1531" s="2">
        <f>'[1]2025年已发货'!E:E</f>
        <v>9</v>
      </c>
      <c r="F1531" s="4">
        <f>'[1]2025年已发货'!F:F</f>
        <v>45743</v>
      </c>
      <c r="G1531" s="2" t="str">
        <f>'[1]2025年已发货'!G:G</f>
        <v>（十九冶-江龙高速三分部）龙角互通</v>
      </c>
      <c r="H1531" s="2" t="str">
        <f>'[1]2025年已发货'!H:H</f>
        <v>徐宇</v>
      </c>
      <c r="I1531" s="2">
        <f>'[1]2025年已发货'!I:I</f>
        <v>19822311919</v>
      </c>
      <c r="J1531" s="2" vm="1" t="e">
        <f>_xlfn._xlws.FILTER(辅助信息!D:D,辅助信息!G:G=G1531)</f>
        <v>#VALUE!</v>
      </c>
    </row>
    <row r="1532" hidden="1" spans="1:10">
      <c r="A1532" s="2" t="str">
        <f>'[1]2025年已发货'!A:A</f>
        <v>达钢</v>
      </c>
      <c r="B1532" s="2" t="str">
        <f>'[1]2025年已发货'!B:B</f>
        <v>螺纹钢</v>
      </c>
      <c r="C1532" s="2" t="str">
        <f>'[1]2025年已发货'!C:C</f>
        <v>HRB400E Φ16 9m</v>
      </c>
      <c r="D1532" s="2" t="str">
        <f>'[1]2025年已发货'!D:D</f>
        <v>吨</v>
      </c>
      <c r="E1532" s="2">
        <f>'[1]2025年已发货'!E:E</f>
        <v>27</v>
      </c>
      <c r="F1532" s="4">
        <f>'[1]2025年已发货'!F:F</f>
        <v>45743</v>
      </c>
      <c r="G1532" s="2" t="str">
        <f>'[1]2025年已发货'!G:G</f>
        <v>（十九冶-江龙高速三分部）龙角互通</v>
      </c>
      <c r="H1532" s="2" t="str">
        <f>'[1]2025年已发货'!H:H</f>
        <v>徐宇</v>
      </c>
      <c r="I1532" s="2">
        <f>'[1]2025年已发货'!I:I</f>
        <v>19822311919</v>
      </c>
      <c r="J1532" s="2" vm="1" t="e">
        <f>_xlfn._xlws.FILTER(辅助信息!D:D,辅助信息!G:G=G1532)</f>
        <v>#VALUE!</v>
      </c>
    </row>
    <row r="1533" hidden="1" spans="1:10">
      <c r="A1533" s="2" t="str">
        <f>'[1]2025年已发货'!A:A</f>
        <v>德胜</v>
      </c>
      <c r="B1533" s="2" t="str">
        <f>'[1]2025年已发货'!B:B</f>
        <v>螺纹钢</v>
      </c>
      <c r="C1533" s="2" t="str">
        <f>'[1]2025年已发货'!C:C</f>
        <v>HRB400E Φ28 9m</v>
      </c>
      <c r="D1533" s="2" t="str">
        <f>'[1]2025年已发货'!D:D</f>
        <v>吨</v>
      </c>
      <c r="E1533" s="2">
        <f>'[1]2025年已发货'!E:E</f>
        <v>35</v>
      </c>
      <c r="F1533" s="4">
        <f>'[1]2025年已发货'!F:F</f>
        <v>45743</v>
      </c>
      <c r="G1533" s="2" t="str">
        <f>'[1]2025年已发货'!G:G</f>
        <v>（中铁广州局-成渝扩容2标）成渝扩容项目ZCB3-2标2＃拌和站【雁江区联盟桥东北50米(资资路) 】</v>
      </c>
      <c r="H1533" s="2" t="str">
        <f>'[1]2025年已发货'!H:H</f>
        <v>刘沛琦</v>
      </c>
      <c r="I1533" s="2">
        <f>'[1]2025年已发货'!I:I</f>
        <v>18011784798</v>
      </c>
      <c r="J1533" s="2" vm="1" t="e">
        <f>_xlfn._xlws.FILTER(辅助信息!D:D,辅助信息!G:G=G1533)</f>
        <v>#VALUE!</v>
      </c>
    </row>
    <row r="1534" hidden="1" spans="1:10">
      <c r="A1534" s="2" t="str">
        <f>'[1]2025年已发货'!A:A</f>
        <v>德胜</v>
      </c>
      <c r="B1534" s="2" t="str">
        <f>'[1]2025年已发货'!B:B</f>
        <v>螺纹钢</v>
      </c>
      <c r="C1534" s="2" t="str">
        <f>'[1]2025年已发货'!C:C</f>
        <v>HRB400E Φ28 12m</v>
      </c>
      <c r="D1534" s="2" t="str">
        <f>'[1]2025年已发货'!D:D</f>
        <v>吨</v>
      </c>
      <c r="E1534" s="2">
        <f>'[1]2025年已发货'!E:E</f>
        <v>70</v>
      </c>
      <c r="F1534" s="4">
        <f>'[1]2025年已发货'!F:F</f>
        <v>45743</v>
      </c>
      <c r="G1534" s="2" t="str">
        <f>'[1]2025年已发货'!G:G</f>
        <v>（中铁广州局-成渝扩容2标）成渝扩容项目ZCB3-2标2＃拌和站【雁江区联盟桥东北50米(资资路) 】</v>
      </c>
      <c r="H1534" s="2" t="str">
        <f>'[1]2025年已发货'!H:H</f>
        <v>刘沛琦</v>
      </c>
      <c r="I1534" s="2">
        <f>'[1]2025年已发货'!I:I</f>
        <v>18011784798</v>
      </c>
      <c r="J1534" s="2" vm="1" t="e">
        <f>_xlfn._xlws.FILTER(辅助信息!D:D,辅助信息!G:G=G1534)</f>
        <v>#VALUE!</v>
      </c>
    </row>
    <row r="1535" hidden="1" spans="1:10">
      <c r="A1535" s="2" t="str">
        <f>'[1]2025年已发货'!A:A</f>
        <v>达钢</v>
      </c>
      <c r="B1535" s="2" t="str">
        <f>'[1]2025年已发货'!B:B</f>
        <v>螺纹钢</v>
      </c>
      <c r="C1535" s="2" t="str">
        <f>'[1]2025年已发货'!C:C</f>
        <v>HRB400E Φ16 9m</v>
      </c>
      <c r="D1535" s="2" t="str">
        <f>'[1]2025年已发货'!D:D</f>
        <v>吨</v>
      </c>
      <c r="E1535" s="2">
        <f>'[1]2025年已发货'!E:E</f>
        <v>12</v>
      </c>
      <c r="F1535" s="4">
        <f>'[1]2025年已发货'!F:F</f>
        <v>45743</v>
      </c>
      <c r="G1535" s="2" t="str">
        <f>'[1]2025年已发货'!G:G</f>
        <v>（五冶达州国道542项目-三工区桥梁3工段）四川省达州市达川区赵固镇水文村原村委会下300米</v>
      </c>
      <c r="H1535" s="2" t="str">
        <f>'[1]2025年已发货'!H:H</f>
        <v>李代茂</v>
      </c>
      <c r="I1535" s="2">
        <f>'[1]2025年已发货'!I:I</f>
        <v>18302833536</v>
      </c>
      <c r="J1535" s="2" t="str">
        <f>_xlfn._xlws.FILTER(辅助信息!D:D,辅助信息!G:G=G1535)</f>
        <v>五冶达州国道542项目</v>
      </c>
    </row>
    <row r="1536" hidden="1" spans="1:10">
      <c r="A1536" s="2" t="str">
        <f>'[1]2025年已发货'!A:A</f>
        <v>达钢</v>
      </c>
      <c r="B1536" s="2" t="str">
        <f>'[1]2025年已发货'!B:B</f>
        <v>螺纹钢</v>
      </c>
      <c r="C1536" s="2" t="str">
        <f>'[1]2025年已发货'!C:C</f>
        <v>HRB400E Φ28 9m</v>
      </c>
      <c r="D1536" s="2" t="str">
        <f>'[1]2025年已发货'!D:D</f>
        <v>吨</v>
      </c>
      <c r="E1536" s="2">
        <f>'[1]2025年已发货'!E:E</f>
        <v>6</v>
      </c>
      <c r="F1536" s="4">
        <f>'[1]2025年已发货'!F:F</f>
        <v>45743</v>
      </c>
      <c r="G1536" s="2" t="str">
        <f>'[1]2025年已发货'!G:G</f>
        <v>（五冶达州国道542项目-三工区桥梁3工段）四川省达州市达川区赵固镇水文村原村委会下300米</v>
      </c>
      <c r="H1536" s="2" t="str">
        <f>'[1]2025年已发货'!H:H</f>
        <v>李代茂</v>
      </c>
      <c r="I1536" s="2">
        <f>'[1]2025年已发货'!I:I</f>
        <v>18302833536</v>
      </c>
      <c r="J1536" s="2" t="str">
        <f>_xlfn._xlws.FILTER(辅助信息!D:D,辅助信息!G:G=G1536)</f>
        <v>五冶达州国道542项目</v>
      </c>
    </row>
    <row r="1537" hidden="1" spans="1:10">
      <c r="A1537" s="2" t="str">
        <f>'[1]2025年已发货'!A:A</f>
        <v>达钢</v>
      </c>
      <c r="B1537" s="2" t="str">
        <f>'[1]2025年已发货'!B:B</f>
        <v>螺纹钢</v>
      </c>
      <c r="C1537" s="2" t="str">
        <f>'[1]2025年已发货'!C:C</f>
        <v>HRB400E Φ32 9m</v>
      </c>
      <c r="D1537" s="2" t="str">
        <f>'[1]2025年已发货'!D:D</f>
        <v>吨</v>
      </c>
      <c r="E1537" s="2">
        <f>'[1]2025年已发货'!E:E</f>
        <v>3</v>
      </c>
      <c r="F1537" s="4">
        <f>'[1]2025年已发货'!F:F</f>
        <v>45743</v>
      </c>
      <c r="G1537" s="2" t="str">
        <f>'[1]2025年已发货'!G:G</f>
        <v>（五冶达州国道542项目-三工区桥梁3工段）四川省达州市达川区赵固镇水文村原村委会下300米</v>
      </c>
      <c r="H1537" s="2" t="str">
        <f>'[1]2025年已发货'!H:H</f>
        <v>李代茂</v>
      </c>
      <c r="I1537" s="2">
        <f>'[1]2025年已发货'!I:I</f>
        <v>18302833536</v>
      </c>
      <c r="J1537" s="2" t="str">
        <f>_xlfn._xlws.FILTER(辅助信息!D:D,辅助信息!G:G=G1537)</f>
        <v>五冶达州国道542项目</v>
      </c>
    </row>
    <row r="1538" hidden="1" spans="1:10">
      <c r="A1538" s="2" t="str">
        <f>'[1]2025年已发货'!A:A</f>
        <v>达钢</v>
      </c>
      <c r="B1538" s="2" t="str">
        <f>'[1]2025年已发货'!B:B</f>
        <v>螺纹钢</v>
      </c>
      <c r="C1538" s="2" t="str">
        <f>'[1]2025年已发货'!C:C</f>
        <v>HRB400E Φ12 9m</v>
      </c>
      <c r="D1538" s="2" t="str">
        <f>'[1]2025年已发货'!D:D</f>
        <v>吨</v>
      </c>
      <c r="E1538" s="2">
        <f>'[1]2025年已发货'!E:E</f>
        <v>9</v>
      </c>
      <c r="F1538" s="4">
        <f>'[1]2025年已发货'!F:F</f>
        <v>45743</v>
      </c>
      <c r="G1538" s="2" t="str">
        <f>'[1]2025年已发货'!G:G</f>
        <v>（五冶达州国道542项目-一工区桥梁二工段）四川省达州市达川区达川区石梯镇石成村</v>
      </c>
      <c r="H1538" s="2" t="str">
        <f>'[1]2025年已发货'!H:H</f>
        <v>夏树彬</v>
      </c>
      <c r="I1538" s="2">
        <f>'[1]2025年已发货'!I:I</f>
        <v>13518183653</v>
      </c>
      <c r="J1538" s="2" t="str">
        <f>_xlfn._xlws.FILTER(辅助信息!D:D,辅助信息!G:G=G1538)</f>
        <v>五冶达州国道542项目</v>
      </c>
    </row>
    <row r="1539" hidden="1" spans="1:10">
      <c r="A1539" s="2" t="str">
        <f>'[1]2025年已发货'!A:A</f>
        <v>达钢</v>
      </c>
      <c r="B1539" s="2" t="str">
        <f>'[1]2025年已发货'!B:B</f>
        <v>螺纹钢</v>
      </c>
      <c r="C1539" s="2" t="str">
        <f>'[1]2025年已发货'!C:C</f>
        <v>HRB400E Φ14 9m</v>
      </c>
      <c r="D1539" s="2" t="str">
        <f>'[1]2025年已发货'!D:D</f>
        <v>吨</v>
      </c>
      <c r="E1539" s="2">
        <f>'[1]2025年已发货'!E:E</f>
        <v>9</v>
      </c>
      <c r="F1539" s="4">
        <f>'[1]2025年已发货'!F:F</f>
        <v>45743</v>
      </c>
      <c r="G1539" s="2" t="str">
        <f>'[1]2025年已发货'!G:G</f>
        <v>（五冶达州国道542项目-一工区桥梁二工段）四川省达州市达川区达川区石梯镇石成村</v>
      </c>
      <c r="H1539" s="2" t="str">
        <f>'[1]2025年已发货'!H:H</f>
        <v>夏树彬</v>
      </c>
      <c r="I1539" s="2">
        <f>'[1]2025年已发货'!I:I</f>
        <v>13518183653</v>
      </c>
      <c r="J1539" s="2" t="str">
        <f>_xlfn._xlws.FILTER(辅助信息!D:D,辅助信息!G:G=G1539)</f>
        <v>五冶达州国道542项目</v>
      </c>
    </row>
    <row r="1540" hidden="1" spans="1:10">
      <c r="A1540" s="2" t="str">
        <f>'[1]2025年已发货'!A:A</f>
        <v>达钢</v>
      </c>
      <c r="B1540" s="2" t="str">
        <f>'[1]2025年已发货'!B:B</f>
        <v>螺纹钢</v>
      </c>
      <c r="C1540" s="2" t="str">
        <f>'[1]2025年已发货'!C:C</f>
        <v>HRB400E Φ28 9m</v>
      </c>
      <c r="D1540" s="2" t="str">
        <f>'[1]2025年已发货'!D:D</f>
        <v>吨</v>
      </c>
      <c r="E1540" s="2">
        <f>'[1]2025年已发货'!E:E</f>
        <v>18</v>
      </c>
      <c r="F1540" s="4">
        <f>'[1]2025年已发货'!F:F</f>
        <v>45743</v>
      </c>
      <c r="G1540" s="2" t="str">
        <f>'[1]2025年已发货'!G:G</f>
        <v>（五冶达州国道542项目-一工区桥梁二工段）四川省达州市达川区达川区石梯镇石成村</v>
      </c>
      <c r="H1540" s="2" t="str">
        <f>'[1]2025年已发货'!H:H</f>
        <v>夏树彬</v>
      </c>
      <c r="I1540" s="2">
        <f>'[1]2025年已发货'!I:I</f>
        <v>13518183653</v>
      </c>
      <c r="J1540" s="2" t="str">
        <f>_xlfn._xlws.FILTER(辅助信息!D:D,辅助信息!G:G=G1540)</f>
        <v>五冶达州国道542项目</v>
      </c>
    </row>
    <row r="1541" hidden="1" spans="1:10">
      <c r="A1541" s="2" t="str">
        <f>'[1]2025年已发货'!A:A</f>
        <v>达钢</v>
      </c>
      <c r="B1541" s="2" t="str">
        <f>'[1]2025年已发货'!B:B</f>
        <v>螺纹钢</v>
      </c>
      <c r="C1541" s="2" t="str">
        <f>'[1]2025年已发货'!C:C</f>
        <v>HRB400E Φ32 9m</v>
      </c>
      <c r="D1541" s="2" t="str">
        <f>'[1]2025年已发货'!D:D</f>
        <v>吨</v>
      </c>
      <c r="E1541" s="2">
        <f>'[1]2025年已发货'!E:E</f>
        <v>9</v>
      </c>
      <c r="F1541" s="4">
        <f>'[1]2025年已发货'!F:F</f>
        <v>45743</v>
      </c>
      <c r="G1541" s="2" t="str">
        <f>'[1]2025年已发货'!G:G</f>
        <v>（五冶达州国道542项目-一工区桥梁二工段）四川省达州市达川区达川区石梯镇石成村</v>
      </c>
      <c r="H1541" s="2" t="str">
        <f>'[1]2025年已发货'!H:H</f>
        <v>夏树彬</v>
      </c>
      <c r="I1541" s="2">
        <f>'[1]2025年已发货'!I:I</f>
        <v>13518183653</v>
      </c>
      <c r="J1541" s="2" t="str">
        <f>_xlfn._xlws.FILTER(辅助信息!D:D,辅助信息!G:G=G1541)</f>
        <v>五冶达州国道542项目</v>
      </c>
    </row>
    <row r="1542" hidden="1" spans="1:10">
      <c r="A1542" s="2" t="str">
        <f>'[1]2025年已发货'!A:A</f>
        <v>达钢</v>
      </c>
      <c r="B1542" s="2" t="str">
        <f>'[1]2025年已发货'!B:B</f>
        <v>盘螺</v>
      </c>
      <c r="C1542" s="2" t="str">
        <f>'[1]2025年已发货'!C:C</f>
        <v>HRB400E Φ8</v>
      </c>
      <c r="D1542" s="2" t="str">
        <f>'[1]2025年已发货'!D:D</f>
        <v>吨</v>
      </c>
      <c r="E1542" s="2">
        <f>'[1]2025年已发货'!E:E</f>
        <v>3</v>
      </c>
      <c r="F1542" s="4">
        <f>'[1]2025年已发货'!F:F</f>
        <v>45743</v>
      </c>
      <c r="G1542" s="2" t="str">
        <f>'[1]2025年已发货'!G:G</f>
        <v>(五冶钢构医学科学产业园建设项目房建二部-六标)四川省南充市顺庆区搬罾街道学府大道二段</v>
      </c>
      <c r="H1542" s="2" t="str">
        <f>'[1]2025年已发货'!H:H</f>
        <v>安南</v>
      </c>
      <c r="I1542" s="2">
        <f>'[1]2025年已发货'!I:I</f>
        <v>19950525030</v>
      </c>
      <c r="J1542" s="2" t="str">
        <f>_xlfn._xlws.FILTER(辅助信息!D:D,辅助信息!G:G=G1542)</f>
        <v>五冶钢构南充医学科学产业园建设项目</v>
      </c>
    </row>
    <row r="1543" hidden="1" spans="1:10">
      <c r="A1543" s="2" t="str">
        <f>'[1]2025年已发货'!A:A</f>
        <v>达钢</v>
      </c>
      <c r="B1543" s="2" t="str">
        <f>'[1]2025年已发货'!B:B</f>
        <v>螺纹钢</v>
      </c>
      <c r="C1543" s="2" t="str">
        <f>'[1]2025年已发货'!C:C</f>
        <v>HRB400E Φ12 9m</v>
      </c>
      <c r="D1543" s="2" t="str">
        <f>'[1]2025年已发货'!D:D</f>
        <v>吨</v>
      </c>
      <c r="E1543" s="2">
        <f>'[1]2025年已发货'!E:E</f>
        <v>21</v>
      </c>
      <c r="F1543" s="4">
        <f>'[1]2025年已发货'!F:F</f>
        <v>45743</v>
      </c>
      <c r="G1543" s="2" t="str">
        <f>'[1]2025年已发货'!G:G</f>
        <v>(五冶钢构医学科学产业园建设项目房建二部-六标)四川省南充市顺庆区搬罾街道学府大道二段</v>
      </c>
      <c r="H1543" s="2" t="str">
        <f>'[1]2025年已发货'!H:H</f>
        <v>安南</v>
      </c>
      <c r="I1543" s="2">
        <f>'[1]2025年已发货'!I:I</f>
        <v>19950525030</v>
      </c>
      <c r="J1543" s="2" t="str">
        <f>_xlfn._xlws.FILTER(辅助信息!D:D,辅助信息!G:G=G1543)</f>
        <v>五冶钢构南充医学科学产业园建设项目</v>
      </c>
    </row>
    <row r="1544" hidden="1" spans="1:10">
      <c r="A1544" s="2" t="str">
        <f>'[1]2025年已发货'!A:A</f>
        <v>达钢</v>
      </c>
      <c r="B1544" s="2" t="str">
        <f>'[1]2025年已发货'!B:B</f>
        <v>螺纹钢</v>
      </c>
      <c r="C1544" s="2" t="str">
        <f>'[1]2025年已发货'!C:C</f>
        <v>HRB400E Φ25 9m</v>
      </c>
      <c r="D1544" s="2" t="str">
        <f>'[1]2025年已发货'!D:D</f>
        <v>吨</v>
      </c>
      <c r="E1544" s="2">
        <f>'[1]2025年已发货'!E:E</f>
        <v>12</v>
      </c>
      <c r="F1544" s="4">
        <f>'[1]2025年已发货'!F:F</f>
        <v>45743</v>
      </c>
      <c r="G1544" s="2" t="str">
        <f>'[1]2025年已发货'!G:G</f>
        <v>(五冶钢构医学科学产业园建设项目房建二部-六标)四川省南充市顺庆区搬罾街道学府大道二段</v>
      </c>
      <c r="H1544" s="2" t="str">
        <f>'[1]2025年已发货'!H:H</f>
        <v>安南</v>
      </c>
      <c r="I1544" s="2">
        <f>'[1]2025年已发货'!I:I</f>
        <v>19950525030</v>
      </c>
      <c r="J1544" s="2" t="str">
        <f>_xlfn._xlws.FILTER(辅助信息!D:D,辅助信息!G:G=G1544)</f>
        <v>五冶钢构南充医学科学产业园建设项目</v>
      </c>
    </row>
    <row r="1545" hidden="1" spans="1:10">
      <c r="A1545" s="2" t="str">
        <f>'[1]2025年已发货'!A:A</f>
        <v>陕钢</v>
      </c>
      <c r="B1545" s="2" t="str">
        <f>'[1]2025年已发货'!B:B</f>
        <v>高线</v>
      </c>
      <c r="C1545" s="2" t="str">
        <f>'[1]2025年已发货'!C:C</f>
        <v>HPB300 Φ6</v>
      </c>
      <c r="D1545" s="2" t="str">
        <f>'[1]2025年已发货'!D:D</f>
        <v>吨</v>
      </c>
      <c r="E1545" s="2">
        <f>'[1]2025年已发货'!E:E</f>
        <v>15</v>
      </c>
      <c r="F1545" s="4">
        <f>'[1]2025年已发货'!F:F</f>
        <v>45743</v>
      </c>
      <c r="G1545" s="2" t="str">
        <f>'[1]2025年已发货'!G:G</f>
        <v>(五冶钢构医学科学产业园建设项目房建二部-四标（5-4）)四川省南充市顺庆区搬罾街道学府大道二段</v>
      </c>
      <c r="H1545" s="2" t="str">
        <f>'[1]2025年已发货'!H:H</f>
        <v>安南</v>
      </c>
      <c r="I1545" s="2">
        <f>'[1]2025年已发货'!I:I</f>
        <v>19950525030</v>
      </c>
      <c r="J1545" s="2" t="str">
        <f>_xlfn._xlws.FILTER(辅助信息!D:D,辅助信息!G:G=G1545)</f>
        <v>五冶钢构南充医学科学产业园建设项目</v>
      </c>
    </row>
    <row r="1546" hidden="1" spans="1:10">
      <c r="A1546" s="2" t="str">
        <f>'[1]2025年已发货'!A:A</f>
        <v>陕钢</v>
      </c>
      <c r="B1546" s="2" t="str">
        <f>'[1]2025年已发货'!B:B</f>
        <v>盘螺</v>
      </c>
      <c r="C1546" s="2" t="str">
        <f>'[1]2025年已发货'!C:C</f>
        <v>HRB400E Φ6</v>
      </c>
      <c r="D1546" s="2" t="str">
        <f>'[1]2025年已发货'!D:D</f>
        <v>吨</v>
      </c>
      <c r="E1546" s="2">
        <f>'[1]2025年已发货'!E:E</f>
        <v>15</v>
      </c>
      <c r="F1546" s="4">
        <f>'[1]2025年已发货'!F:F</f>
        <v>45743</v>
      </c>
      <c r="G1546" s="2" t="str">
        <f>'[1]2025年已发货'!G:G</f>
        <v>(五冶钢构医学科学产业园建设项目房建二部-四标（5-4）)四川省南充市顺庆区搬罾街道学府大道二段</v>
      </c>
      <c r="H1546" s="2" t="str">
        <f>'[1]2025年已发货'!H:H</f>
        <v>安南</v>
      </c>
      <c r="I1546" s="2">
        <f>'[1]2025年已发货'!I:I</f>
        <v>19950525030</v>
      </c>
      <c r="J1546" s="2" t="str">
        <f>_xlfn._xlws.FILTER(辅助信息!D:D,辅助信息!G:G=G1546)</f>
        <v>五冶钢构南充医学科学产业园建设项目</v>
      </c>
    </row>
    <row r="1547" hidden="1" spans="1:10">
      <c r="A1547" s="2" t="str">
        <f>'[1]2025年已发货'!A:A</f>
        <v>陕钢</v>
      </c>
      <c r="B1547" s="2" t="str">
        <f>'[1]2025年已发货'!B:B</f>
        <v>盘螺</v>
      </c>
      <c r="C1547" s="2" t="str">
        <f>'[1]2025年已发货'!C:C</f>
        <v>HRB400E Φ8</v>
      </c>
      <c r="D1547" s="2" t="str">
        <f>'[1]2025年已发货'!D:D</f>
        <v>吨</v>
      </c>
      <c r="E1547" s="2">
        <f>'[1]2025年已发货'!E:E</f>
        <v>5</v>
      </c>
      <c r="F1547" s="4">
        <f>'[1]2025年已发货'!F:F</f>
        <v>45743</v>
      </c>
      <c r="G1547" s="2" t="str">
        <f>'[1]2025年已发货'!G:G</f>
        <v>(五冶钢构医学科学产业园建设项目房建二部-四标（5-4）)四川省南充市顺庆区搬罾街道学府大道二段</v>
      </c>
      <c r="H1547" s="2" t="str">
        <f>'[1]2025年已发货'!H:H</f>
        <v>安南</v>
      </c>
      <c r="I1547" s="2">
        <f>'[1]2025年已发货'!I:I</f>
        <v>19950525030</v>
      </c>
      <c r="J1547" s="2" t="str">
        <f>_xlfn._xlws.FILTER(辅助信息!D:D,辅助信息!G:G=G1547)</f>
        <v>五冶钢构南充医学科学产业园建设项目</v>
      </c>
    </row>
    <row r="1548" hidden="1" spans="1:10">
      <c r="A1548" s="2" t="str">
        <f>'[1]2025年已发货'!A:A</f>
        <v>陕钢</v>
      </c>
      <c r="B1548" s="2" t="str">
        <f>'[1]2025年已发货'!B:B</f>
        <v>盘螺</v>
      </c>
      <c r="C1548" s="2" t="str">
        <f>'[1]2025年已发货'!C:C</f>
        <v>HRB400E Φ8</v>
      </c>
      <c r="D1548" s="2" t="str">
        <f>'[1]2025年已发货'!D:D</f>
        <v>吨</v>
      </c>
      <c r="E1548" s="2">
        <f>'[1]2025年已发货'!E:E</f>
        <v>17.5</v>
      </c>
      <c r="F1548" s="4">
        <f>'[1]2025年已发货'!F:F</f>
        <v>45743</v>
      </c>
      <c r="G1548" s="2" t="str">
        <f>'[1]2025年已发货'!G:G</f>
        <v>（中核华兴-峨眉山项目）四川省乐山市峨眉山市双福镇梓橦庙红华五期中核华兴工地</v>
      </c>
      <c r="H1548" s="2" t="str">
        <f>'[1]2025年已发货'!H:H</f>
        <v>李汉军</v>
      </c>
      <c r="I1548" s="2" t="str">
        <f>'[1]2025年已发货'!I:I</f>
        <v>18691249091</v>
      </c>
      <c r="J1548" s="2" vm="1" t="e">
        <f>_xlfn._xlws.FILTER(辅助信息!D:D,辅助信息!G:G=G1548)</f>
        <v>#VALUE!</v>
      </c>
    </row>
    <row r="1549" hidden="1" spans="1:10">
      <c r="A1549" s="2" t="str">
        <f>'[1]2025年已发货'!A:A</f>
        <v>陕钢</v>
      </c>
      <c r="B1549" s="2" t="str">
        <f>'[1]2025年已发货'!B:B</f>
        <v>盘螺</v>
      </c>
      <c r="C1549" s="2" t="str">
        <f>'[1]2025年已发货'!C:C</f>
        <v>HRB400E Φ10</v>
      </c>
      <c r="D1549" s="2" t="str">
        <f>'[1]2025年已发货'!D:D</f>
        <v>吨</v>
      </c>
      <c r="E1549" s="2">
        <f>'[1]2025年已发货'!E:E</f>
        <v>15</v>
      </c>
      <c r="F1549" s="4">
        <f>'[1]2025年已发货'!F:F</f>
        <v>45743</v>
      </c>
      <c r="G1549" s="2" t="str">
        <f>'[1]2025年已发货'!G:G</f>
        <v>（中核华兴-峨眉山项目）四川省乐山市峨眉山市双福镇梓橦庙红华五期中核华兴工地</v>
      </c>
      <c r="H1549" s="2" t="str">
        <f>'[1]2025年已发货'!H:H</f>
        <v>李汉军</v>
      </c>
      <c r="I1549" s="2" t="str">
        <f>'[1]2025年已发货'!I:I</f>
        <v>18691249091</v>
      </c>
      <c r="J1549" s="2" vm="1" t="e">
        <f>_xlfn._xlws.FILTER(辅助信息!D:D,辅助信息!G:G=G1549)</f>
        <v>#VALUE!</v>
      </c>
    </row>
    <row r="1550" hidden="1" spans="1:10">
      <c r="A1550" s="2" t="str">
        <f>'[1]2025年已发货'!A:A</f>
        <v>陕钢</v>
      </c>
      <c r="B1550" s="2" t="str">
        <f>'[1]2025年已发货'!B:B</f>
        <v>高线</v>
      </c>
      <c r="C1550" s="2" t="str">
        <f>'[1]2025年已发货'!C:C</f>
        <v>HPB300 6</v>
      </c>
      <c r="D1550" s="2" t="str">
        <f>'[1]2025年已发货'!D:D</f>
        <v>吨</v>
      </c>
      <c r="E1550" s="2">
        <f>'[1]2025年已发货'!E:E</f>
        <v>2.5</v>
      </c>
      <c r="F1550" s="4">
        <f>'[1]2025年已发货'!F:F</f>
        <v>45743</v>
      </c>
      <c r="G1550" s="2" t="str">
        <f>'[1]2025年已发货'!G:G</f>
        <v>（中核华兴-峨眉山项目）四川省乐山市峨眉山市双福镇梓橦庙红华五期中核华兴工地</v>
      </c>
      <c r="H1550" s="2" t="str">
        <f>'[1]2025年已发货'!H:H</f>
        <v>李汉军</v>
      </c>
      <c r="I1550" s="2" t="str">
        <f>'[1]2025年已发货'!I:I</f>
        <v>18691249091</v>
      </c>
      <c r="J1550" s="2" vm="1" t="e">
        <f>_xlfn._xlws.FILTER(辅助信息!D:D,辅助信息!G:G=G1550)</f>
        <v>#VALUE!</v>
      </c>
    </row>
    <row r="1551" hidden="1" spans="1:10">
      <c r="A1551" s="2" t="str">
        <f>'[1]2025年已发货'!A:A</f>
        <v>陕钢</v>
      </c>
      <c r="B1551" s="2" t="str">
        <f>'[1]2025年已发货'!B:B</f>
        <v>高线</v>
      </c>
      <c r="C1551" s="2" t="str">
        <f>'[1]2025年已发货'!C:C</f>
        <v>HPB300Φ12</v>
      </c>
      <c r="D1551" s="2" t="str">
        <f>'[1]2025年已发货'!D:D</f>
        <v>吨</v>
      </c>
      <c r="E1551" s="2">
        <f>'[1]2025年已发货'!E:E</f>
        <v>35</v>
      </c>
      <c r="F1551" s="4">
        <f>'[1]2025年已发货'!F:F</f>
        <v>45743</v>
      </c>
      <c r="G1551" s="2" t="str">
        <f>'[1]2025年已发货'!G:G</f>
        <v>（中铁广州局-成渝扩容2标）成渝扩容项目ZCB3-2标2＃拌和站【雁江区联盟桥东北50米(资资路) 】</v>
      </c>
      <c r="H1551" s="2" t="str">
        <f>'[1]2025年已发货'!H:H</f>
        <v>刘沛琦</v>
      </c>
      <c r="I1551" s="2">
        <f>'[1]2025年已发货'!I:I</f>
        <v>18011784798</v>
      </c>
      <c r="J1551" s="2" vm="1" t="e">
        <f>_xlfn._xlws.FILTER(辅助信息!D:D,辅助信息!G:G=G1551)</f>
        <v>#VALUE!</v>
      </c>
    </row>
    <row r="1552" hidden="1" spans="1:10">
      <c r="A1552" s="2" t="str">
        <f>'[1]2025年已发货'!A:A</f>
        <v>晋邦</v>
      </c>
      <c r="B1552" s="2" t="str">
        <f>'[1]2025年已发货'!B:B</f>
        <v>高线</v>
      </c>
      <c r="C1552" s="2" t="str">
        <f>'[1]2025年已发货'!C:C</f>
        <v>HPB300Φ8</v>
      </c>
      <c r="D1552" s="2" t="str">
        <f>'[1]2025年已发货'!D:D</f>
        <v>吨</v>
      </c>
      <c r="E1552" s="2">
        <f>'[1]2025年已发货'!E:E</f>
        <v>3</v>
      </c>
      <c r="F1552" s="4">
        <f>'[1]2025年已发货'!F:F</f>
        <v>45743</v>
      </c>
      <c r="G1552" s="2" t="str">
        <f>'[1]2025年已发货'!G:G</f>
        <v>（十九冶-江龙高速一分部）重庆市云阳县开云高速附近湿坝北463米*龙王溪弃土场</v>
      </c>
      <c r="H1552" s="2" t="str">
        <f>'[1]2025年已发货'!H:H</f>
        <v>吴章红</v>
      </c>
      <c r="I1552" s="2">
        <f>'[1]2025年已发货'!I:I</f>
        <v>18628165772</v>
      </c>
      <c r="J1552" s="2" vm="1" t="e">
        <f>_xlfn._xlws.FILTER(辅助信息!D:D,辅助信息!G:G=G1552)</f>
        <v>#VALUE!</v>
      </c>
    </row>
    <row r="1553" hidden="1" spans="1:10">
      <c r="A1553" s="2" t="str">
        <f>'[1]2025年已发货'!A:A</f>
        <v>晋邦</v>
      </c>
      <c r="B1553" s="2" t="str">
        <f>'[1]2025年已发货'!B:B</f>
        <v>螺纹钢</v>
      </c>
      <c r="C1553" s="2" t="str">
        <f>'[1]2025年已发货'!C:C</f>
        <v>HRB400E Φ12 9m</v>
      </c>
      <c r="D1553" s="2" t="str">
        <f>'[1]2025年已发货'!D:D</f>
        <v>吨</v>
      </c>
      <c r="E1553" s="2">
        <f>'[1]2025年已发货'!E:E</f>
        <v>7.2</v>
      </c>
      <c r="F1553" s="4">
        <f>'[1]2025年已发货'!F:F</f>
        <v>45743</v>
      </c>
      <c r="G1553" s="2" t="str">
        <f>'[1]2025年已发货'!G:G</f>
        <v>（十九冶-江龙高速一分部）重庆市云阳县开云高速附近湿坝北463米*龙王溪弃土场</v>
      </c>
      <c r="H1553" s="2" t="str">
        <f>'[1]2025年已发货'!H:H</f>
        <v>吴章红</v>
      </c>
      <c r="I1553" s="2">
        <f>'[1]2025年已发货'!I:I</f>
        <v>18628165772</v>
      </c>
      <c r="J1553" s="2" vm="1" t="e">
        <f>_xlfn._xlws.FILTER(辅助信息!D:D,辅助信息!G:G=G1553)</f>
        <v>#VALUE!</v>
      </c>
    </row>
    <row r="1554" hidden="1" spans="1:10">
      <c r="A1554" s="2" t="str">
        <f>'[1]2025年已发货'!A:A</f>
        <v>晋邦</v>
      </c>
      <c r="B1554" s="2" t="str">
        <f>'[1]2025年已发货'!B:B</f>
        <v>螺纹钢</v>
      </c>
      <c r="C1554" s="2" t="str">
        <f>'[1]2025年已发货'!C:C</f>
        <v>HRB400E Φ16 9m</v>
      </c>
      <c r="D1554" s="2" t="str">
        <f>'[1]2025年已发货'!D:D</f>
        <v>吨</v>
      </c>
      <c r="E1554" s="2">
        <f>'[1]2025年已发货'!E:E</f>
        <v>18</v>
      </c>
      <c r="F1554" s="4">
        <f>'[1]2025年已发货'!F:F</f>
        <v>45743</v>
      </c>
      <c r="G1554" s="2" t="str">
        <f>'[1]2025年已发货'!G:G</f>
        <v>（十九冶-江龙高速一分部）重庆市云阳县开云高速附近湿坝北463米*龙王溪弃土场</v>
      </c>
      <c r="H1554" s="2" t="str">
        <f>'[1]2025年已发货'!H:H</f>
        <v>吴章红</v>
      </c>
      <c r="I1554" s="2">
        <f>'[1]2025年已发货'!I:I</f>
        <v>18628165772</v>
      </c>
      <c r="J1554" s="2" vm="1" t="e">
        <f>_xlfn._xlws.FILTER(辅助信息!D:D,辅助信息!G:G=G1554)</f>
        <v>#VALUE!</v>
      </c>
    </row>
    <row r="1555" hidden="1" spans="1:10">
      <c r="A1555" s="2" t="str">
        <f>'[1]2025年已发货'!A:A</f>
        <v>晋邦</v>
      </c>
      <c r="B1555" s="2" t="str">
        <f>'[1]2025年已发货'!B:B</f>
        <v>螺纹钢</v>
      </c>
      <c r="C1555" s="2" t="str">
        <f>'[1]2025年已发货'!C:C</f>
        <v>HRB400E Φ25 9m</v>
      </c>
      <c r="D1555" s="2" t="str">
        <f>'[1]2025年已发货'!D:D</f>
        <v>吨</v>
      </c>
      <c r="E1555" s="2">
        <f>'[1]2025年已发货'!E:E</f>
        <v>6</v>
      </c>
      <c r="F1555" s="4">
        <f>'[1]2025年已发货'!F:F</f>
        <v>45743</v>
      </c>
      <c r="G1555" s="2" t="str">
        <f>'[1]2025年已发货'!G:G</f>
        <v>（十九冶-江龙高速一分部）重庆市云阳县开云高速附近湿坝北463米*龙王溪弃土场</v>
      </c>
      <c r="H1555" s="2" t="str">
        <f>'[1]2025年已发货'!H:H</f>
        <v>吴章红</v>
      </c>
      <c r="I1555" s="2">
        <f>'[1]2025年已发货'!I:I</f>
        <v>18628165772</v>
      </c>
      <c r="J1555" s="2" vm="1" t="e">
        <f>_xlfn._xlws.FILTER(辅助信息!D:D,辅助信息!G:G=G1555)</f>
        <v>#VALUE!</v>
      </c>
    </row>
    <row r="1556" hidden="1" spans="1:10">
      <c r="A1556" s="2" t="str">
        <f>'[1]2025年已发货'!A:A</f>
        <v>晋邦</v>
      </c>
      <c r="B1556" s="2" t="str">
        <f>'[1]2025年已发货'!B:B</f>
        <v>螺纹钢</v>
      </c>
      <c r="C1556" s="2" t="str">
        <f>'[1]2025年已发货'!C:C</f>
        <v>HRB400E Φ12 9m</v>
      </c>
      <c r="D1556" s="2" t="str">
        <f>'[1]2025年已发货'!D:D</f>
        <v>吨</v>
      </c>
      <c r="E1556" s="2">
        <f>'[1]2025年已发货'!E:E</f>
        <v>16</v>
      </c>
      <c r="F1556" s="4">
        <f>'[1]2025年已发货'!F:F</f>
        <v>45743</v>
      </c>
      <c r="G1556" s="2" t="str">
        <f>'[1]2025年已发货'!G:G</f>
        <v>（十九冶-江龙高速二分部）重庆市云阳县宝坪镇双塆村*地坪村路基</v>
      </c>
      <c r="H1556" s="2" t="str">
        <f>'[1]2025年已发货'!H:H</f>
        <v>张鹏</v>
      </c>
      <c r="I1556" s="2">
        <f>'[1]2025年已发货'!I:I</f>
        <v>18223006448</v>
      </c>
      <c r="J1556" s="2" vm="1" t="e">
        <f>_xlfn._xlws.FILTER(辅助信息!D:D,辅助信息!G:G=G1556)</f>
        <v>#VALUE!</v>
      </c>
    </row>
    <row r="1557" hidden="1" spans="1:10">
      <c r="A1557" s="2" t="str">
        <f>'[1]2025年已发货'!A:A</f>
        <v>晋邦</v>
      </c>
      <c r="B1557" s="2" t="str">
        <f>'[1]2025年已发货'!B:B</f>
        <v>螺纹钢</v>
      </c>
      <c r="C1557" s="2" t="str">
        <f>'[1]2025年已发货'!C:C</f>
        <v>HRB400E Φ14 9m</v>
      </c>
      <c r="D1557" s="2" t="str">
        <f>'[1]2025年已发货'!D:D</f>
        <v>吨</v>
      </c>
      <c r="E1557" s="2">
        <f>'[1]2025年已发货'!E:E</f>
        <v>16</v>
      </c>
      <c r="F1557" s="4">
        <f>'[1]2025年已发货'!F:F</f>
        <v>45743</v>
      </c>
      <c r="G1557" s="2" t="str">
        <f>'[1]2025年已发货'!G:G</f>
        <v>（十九冶-江龙高速二分部）重庆市云阳县宝坪镇双塆村*地坪村路基</v>
      </c>
      <c r="H1557" s="2" t="str">
        <f>'[1]2025年已发货'!H:H</f>
        <v>张鹏</v>
      </c>
      <c r="I1557" s="2">
        <f>'[1]2025年已发货'!I:I</f>
        <v>18223006448</v>
      </c>
      <c r="J1557" s="2" vm="1" t="e">
        <f>_xlfn._xlws.FILTER(辅助信息!D:D,辅助信息!G:G=G1557)</f>
        <v>#VALUE!</v>
      </c>
    </row>
    <row r="1558" hidden="1" spans="1:10">
      <c r="A1558" s="2" t="str">
        <f>'[1]2025年已发货'!A:A</f>
        <v>晋邦</v>
      </c>
      <c r="B1558" s="2" t="str">
        <f>'[1]2025年已发货'!B:B</f>
        <v>高线</v>
      </c>
      <c r="C1558" s="2" t="str">
        <f>'[1]2025年已发货'!C:C</f>
        <v>HPB300Φ6</v>
      </c>
      <c r="D1558" s="2" t="str">
        <f>'[1]2025年已发货'!D:D</f>
        <v>吨</v>
      </c>
      <c r="E1558" s="2">
        <f>'[1]2025年已发货'!E:E</f>
        <v>2.5</v>
      </c>
      <c r="F1558" s="4">
        <f>'[1]2025年已发货'!F:F</f>
        <v>45743</v>
      </c>
      <c r="G1558" s="2" t="str">
        <f>'[1]2025年已发货'!G:G</f>
        <v>（十九冶-江龙高速二分部）重庆市云阳县宝坪镇双塆村*地坪村路基</v>
      </c>
      <c r="H1558" s="2" t="str">
        <f>'[1]2025年已发货'!H:H</f>
        <v>张鹏</v>
      </c>
      <c r="I1558" s="2">
        <f>'[1]2025年已发货'!I:I</f>
        <v>18223006448</v>
      </c>
      <c r="J1558" s="2" vm="1" t="e">
        <f>_xlfn._xlws.FILTER(辅助信息!D:D,辅助信息!G:G=G1558)</f>
        <v>#VALUE!</v>
      </c>
    </row>
    <row r="1559" hidden="1" spans="1:10">
      <c r="A1559" s="2" t="str">
        <f>'[1]2025年已发货'!A:A</f>
        <v>达钢</v>
      </c>
      <c r="B1559" s="2" t="str">
        <f>'[1]2025年已发货'!B:B</f>
        <v>盘螺</v>
      </c>
      <c r="C1559" s="2" t="str">
        <f>'[1]2025年已发货'!C:C</f>
        <v>HRB400E Φ8</v>
      </c>
      <c r="D1559" s="2" t="str">
        <f>'[1]2025年已发货'!D:D</f>
        <v>吨</v>
      </c>
      <c r="E1559" s="2">
        <f>'[1]2025年已发货'!E:E</f>
        <v>10</v>
      </c>
      <c r="F1559" s="4">
        <f>'[1]2025年已发货'!F:F</f>
        <v>45744</v>
      </c>
      <c r="G1559" s="2" t="str">
        <f>'[1]2025年已发货'!G:G</f>
        <v>（五冶钢构宜宾高县月江镇建设项目）  四川省宜宾市高县月江镇刚记超市斜对面(还阳组团沪碳二期项目)</v>
      </c>
      <c r="H1559" s="2" t="str">
        <f>'[1]2025年已发货'!H:H</f>
        <v>张朝亮</v>
      </c>
      <c r="I1559" s="2">
        <f>'[1]2025年已发货'!I:I</f>
        <v>15228205853</v>
      </c>
      <c r="J1559" s="2" t="str">
        <f>_xlfn._xlws.FILTER(辅助信息!D:D,辅助信息!G:G=G1559)</f>
        <v>五冶钢构-宜宾市南溪区高县月江镇建设项目</v>
      </c>
    </row>
    <row r="1560" hidden="1" spans="1:10">
      <c r="A1560" s="2" t="str">
        <f>'[1]2025年已发货'!A:A</f>
        <v>达钢</v>
      </c>
      <c r="B1560" s="2" t="str">
        <f>'[1]2025年已发货'!B:B</f>
        <v>螺纹钢</v>
      </c>
      <c r="C1560" s="2" t="str">
        <f>'[1]2025年已发货'!C:C</f>
        <v>HRB400E Φ14 9m</v>
      </c>
      <c r="D1560" s="2" t="str">
        <f>'[1]2025年已发货'!D:D</f>
        <v>吨</v>
      </c>
      <c r="E1560" s="2">
        <f>'[1]2025年已发货'!E:E</f>
        <v>25</v>
      </c>
      <c r="F1560" s="4">
        <f>'[1]2025年已发货'!F:F</f>
        <v>45744</v>
      </c>
      <c r="G1560" s="2" t="str">
        <f>'[1]2025年已发货'!G:G</f>
        <v>（五冶钢构宜宾高县月江镇建设项目）  四川省宜宾市高县月江镇刚记超市斜对面(还阳组团沪碳二期项目)</v>
      </c>
      <c r="H1560" s="2" t="str">
        <f>'[1]2025年已发货'!H:H</f>
        <v>张朝亮</v>
      </c>
      <c r="I1560" s="2">
        <f>'[1]2025年已发货'!I:I</f>
        <v>15228205853</v>
      </c>
      <c r="J1560" s="2" t="str">
        <f>_xlfn._xlws.FILTER(辅助信息!D:D,辅助信息!G:G=G1560)</f>
        <v>五冶钢构-宜宾市南溪区高县月江镇建设项目</v>
      </c>
    </row>
    <row r="1561" hidden="1" spans="1:10">
      <c r="A1561" s="2" t="str">
        <f>'[1]2025年已发货'!A:A</f>
        <v>达钢</v>
      </c>
      <c r="B1561" s="2" t="str">
        <f>'[1]2025年已发货'!B:B</f>
        <v>盘螺</v>
      </c>
      <c r="C1561" s="2" t="str">
        <f>'[1]2025年已发货'!C:C</f>
        <v>HRB400E Φ10</v>
      </c>
      <c r="D1561" s="2" t="str">
        <f>'[1]2025年已发货'!D:D</f>
        <v>吨</v>
      </c>
      <c r="E1561" s="2">
        <f>'[1]2025年已发货'!E:E</f>
        <v>15</v>
      </c>
      <c r="F1561" s="4">
        <f>'[1]2025年已发货'!F:F</f>
        <v>45744</v>
      </c>
      <c r="G1561" s="2" t="str">
        <f>'[1]2025年已发货'!G:G</f>
        <v>（五冶钢构宜宾高县月江镇建设项目）  四川省宜宾市高县月江镇刚记超市斜对面(还阳组团沪碳二期项目)</v>
      </c>
      <c r="H1561" s="2" t="str">
        <f>'[1]2025年已发货'!H:H</f>
        <v>张朝亮</v>
      </c>
      <c r="I1561" s="2">
        <f>'[1]2025年已发货'!I:I</f>
        <v>15228205853</v>
      </c>
      <c r="J1561" s="2" t="str">
        <f>_xlfn._xlws.FILTER(辅助信息!D:D,辅助信息!G:G=G1561)</f>
        <v>五冶钢构-宜宾市南溪区高县月江镇建设项目</v>
      </c>
    </row>
    <row r="1562" hidden="1" spans="1:10">
      <c r="A1562" s="2" t="str">
        <f>'[1]2025年已发货'!A:A</f>
        <v>达钢</v>
      </c>
      <c r="B1562" s="2" t="str">
        <f>'[1]2025年已发货'!B:B</f>
        <v>螺纹钢</v>
      </c>
      <c r="C1562" s="2" t="str">
        <f>'[1]2025年已发货'!C:C</f>
        <v>HRB400E Φ12 9m</v>
      </c>
      <c r="D1562" s="2" t="str">
        <f>'[1]2025年已发货'!D:D</f>
        <v>吨</v>
      </c>
      <c r="E1562" s="2">
        <f>'[1]2025年已发货'!E:E</f>
        <v>17</v>
      </c>
      <c r="F1562" s="4">
        <f>'[1]2025年已发货'!F:F</f>
        <v>45744</v>
      </c>
      <c r="G1562" s="2" t="str">
        <f>'[1]2025年已发货'!G:G</f>
        <v>（五冶钢构宜宾高县月江镇建设项目）  四川省宜宾市高县月江镇刚记超市斜对面(还阳组团沪碳二期项目)</v>
      </c>
      <c r="H1562" s="2" t="str">
        <f>'[1]2025年已发货'!H:H</f>
        <v>张朝亮</v>
      </c>
      <c r="I1562" s="2">
        <f>'[1]2025年已发货'!I:I</f>
        <v>15228205853</v>
      </c>
      <c r="J1562" s="2" t="str">
        <f>_xlfn._xlws.FILTER(辅助信息!D:D,辅助信息!G:G=G1562)</f>
        <v>五冶钢构-宜宾市南溪区高县月江镇建设项目</v>
      </c>
    </row>
    <row r="1563" hidden="1" spans="1:10">
      <c r="A1563" s="2" t="str">
        <f>'[1]2025年已发货'!A:A</f>
        <v>达钢</v>
      </c>
      <c r="B1563" s="2" t="str">
        <f>'[1]2025年已发货'!B:B</f>
        <v>螺纹钢</v>
      </c>
      <c r="C1563" s="2" t="str">
        <f>'[1]2025年已发货'!C:C</f>
        <v>HRB400E Φ14 9m</v>
      </c>
      <c r="D1563" s="2" t="str">
        <f>'[1]2025年已发货'!D:D</f>
        <v>吨</v>
      </c>
      <c r="E1563" s="2">
        <f>'[1]2025年已发货'!E:E</f>
        <v>3</v>
      </c>
      <c r="F1563" s="4">
        <f>'[1]2025年已发货'!F:F</f>
        <v>45744</v>
      </c>
      <c r="G1563" s="2" t="str">
        <f>'[1]2025年已发货'!G:G</f>
        <v>（五冶钢构宜宾高县月江镇建设项目）  四川省宜宾市高县月江镇刚记超市斜对面(还阳组团沪碳二期项目)</v>
      </c>
      <c r="H1563" s="2" t="str">
        <f>'[1]2025年已发货'!H:H</f>
        <v>张朝亮</v>
      </c>
      <c r="I1563" s="2">
        <f>'[1]2025年已发货'!I:I</f>
        <v>15228205853</v>
      </c>
      <c r="J1563" s="2" t="str">
        <f>_xlfn._xlws.FILTER(辅助信息!D:D,辅助信息!G:G=G1563)</f>
        <v>五冶钢构-宜宾市南溪区高县月江镇建设项目</v>
      </c>
    </row>
    <row r="1564" hidden="1" spans="1:10">
      <c r="A1564" s="2" t="str">
        <f>'[1]2025年已发货'!A:A</f>
        <v>德胜</v>
      </c>
      <c r="B1564" s="2" t="str">
        <f>'[1]2025年已发货'!B:B</f>
        <v>螺纹钢</v>
      </c>
      <c r="C1564" s="2" t="str">
        <f>'[1]2025年已发货'!C:C</f>
        <v>HRB400E Φ16 9m</v>
      </c>
      <c r="D1564" s="2" t="str">
        <f>'[1]2025年已发货'!D:D</f>
        <v>吨</v>
      </c>
      <c r="E1564" s="2">
        <f>'[1]2025年已发货'!E:E</f>
        <v>34</v>
      </c>
      <c r="F1564" s="4">
        <f>'[1]2025年已发货'!F:F</f>
        <v>45744</v>
      </c>
      <c r="G1564" s="2" t="str">
        <f>'[1]2025年已发货'!G:G</f>
        <v>（五冶钢构宜宾高县月江镇建设项目）  四川省宜宾市高县月江镇刚记超市斜对面(还阳组团沪碳二期项目)</v>
      </c>
      <c r="H1564" s="2" t="str">
        <f>'[1]2025年已发货'!H:H</f>
        <v>张朝亮</v>
      </c>
      <c r="I1564" s="2">
        <f>'[1]2025年已发货'!I:I</f>
        <v>15228205853</v>
      </c>
      <c r="J1564" s="2" t="str">
        <f>_xlfn._xlws.FILTER(辅助信息!D:D,辅助信息!G:G=G1564)</f>
        <v>五冶钢构-宜宾市南溪区高县月江镇建设项目</v>
      </c>
    </row>
    <row r="1565" hidden="1" spans="1:10">
      <c r="A1565" s="2" t="str">
        <f>'[1]2025年已发货'!A:A</f>
        <v>德胜</v>
      </c>
      <c r="B1565" s="2" t="str">
        <f>'[1]2025年已发货'!B:B</f>
        <v>螺纹钢</v>
      </c>
      <c r="C1565" s="2" t="str">
        <f>'[1]2025年已发货'!C:C</f>
        <v>HRB400E Φ18 9m</v>
      </c>
      <c r="D1565" s="2" t="str">
        <f>'[1]2025年已发货'!D:D</f>
        <v>吨</v>
      </c>
      <c r="E1565" s="2">
        <f>'[1]2025年已发货'!E:E</f>
        <v>46</v>
      </c>
      <c r="F1565" s="4">
        <f>'[1]2025年已发货'!F:F</f>
        <v>45744</v>
      </c>
      <c r="G1565" s="2" t="str">
        <f>'[1]2025年已发货'!G:G</f>
        <v>（五冶钢构宜宾高县月江镇建设项目）  四川省宜宾市高县月江镇刚记超市斜对面(还阳组团沪碳二期项目)</v>
      </c>
      <c r="H1565" s="2" t="str">
        <f>'[1]2025年已发货'!H:H</f>
        <v>张朝亮</v>
      </c>
      <c r="I1565" s="2">
        <f>'[1]2025年已发货'!I:I</f>
        <v>15228205853</v>
      </c>
      <c r="J1565" s="2" t="str">
        <f>_xlfn._xlws.FILTER(辅助信息!D:D,辅助信息!G:G=G1565)</f>
        <v>五冶钢构-宜宾市南溪区高县月江镇建设项目</v>
      </c>
    </row>
    <row r="1566" hidden="1" spans="1:10">
      <c r="A1566" s="2" t="str">
        <f>'[1]2025年已发货'!A:A</f>
        <v>德胜</v>
      </c>
      <c r="B1566" s="2" t="str">
        <f>'[1]2025年已发货'!B:B</f>
        <v>螺纹钢</v>
      </c>
      <c r="C1566" s="2" t="str">
        <f>'[1]2025年已发货'!C:C</f>
        <v>HRB400E Φ20 9m</v>
      </c>
      <c r="D1566" s="2" t="str">
        <f>'[1]2025年已发货'!D:D</f>
        <v>吨</v>
      </c>
      <c r="E1566" s="2">
        <f>'[1]2025年已发货'!E:E</f>
        <v>9</v>
      </c>
      <c r="F1566" s="4">
        <f>'[1]2025年已发货'!F:F</f>
        <v>45744</v>
      </c>
      <c r="G1566" s="2" t="str">
        <f>'[1]2025年已发货'!G:G</f>
        <v>（五冶钢构宜宾高县月江镇建设项目）  四川省宜宾市高县月江镇刚记超市斜对面(还阳组团沪碳二期项目)</v>
      </c>
      <c r="H1566" s="2" t="str">
        <f>'[1]2025年已发货'!H:H</f>
        <v>张朝亮</v>
      </c>
      <c r="I1566" s="2">
        <f>'[1]2025年已发货'!I:I</f>
        <v>15228205853</v>
      </c>
      <c r="J1566" s="2" t="str">
        <f>_xlfn._xlws.FILTER(辅助信息!D:D,辅助信息!G:G=G1566)</f>
        <v>五冶钢构-宜宾市南溪区高县月江镇建设项目</v>
      </c>
    </row>
    <row r="1567" hidden="1" spans="1:10">
      <c r="A1567" s="2" t="str">
        <f>'[1]2025年已发货'!A:A</f>
        <v>德胜</v>
      </c>
      <c r="B1567" s="2" t="str">
        <f>'[1]2025年已发货'!B:B</f>
        <v>螺纹钢</v>
      </c>
      <c r="C1567" s="2" t="str">
        <f>'[1]2025年已发货'!C:C</f>
        <v>HRB400E Φ22 9m</v>
      </c>
      <c r="D1567" s="2" t="str">
        <f>'[1]2025年已发货'!D:D</f>
        <v>吨</v>
      </c>
      <c r="E1567" s="2">
        <f>'[1]2025年已发货'!E:E</f>
        <v>9</v>
      </c>
      <c r="F1567" s="4">
        <f>'[1]2025年已发货'!F:F</f>
        <v>45744</v>
      </c>
      <c r="G1567" s="2" t="str">
        <f>'[1]2025年已发货'!G:G</f>
        <v>（五冶钢构宜宾高县月江镇建设项目）  四川省宜宾市高县月江镇刚记超市斜对面(还阳组团沪碳二期项目)</v>
      </c>
      <c r="H1567" s="2" t="str">
        <f>'[1]2025年已发货'!H:H</f>
        <v>张朝亮</v>
      </c>
      <c r="I1567" s="2">
        <f>'[1]2025年已发货'!I:I</f>
        <v>15228205853</v>
      </c>
      <c r="J1567" s="2" t="str">
        <f>_xlfn._xlws.FILTER(辅助信息!D:D,辅助信息!G:G=G1567)</f>
        <v>五冶钢构-宜宾市南溪区高县月江镇建设项目</v>
      </c>
    </row>
    <row r="1568" hidden="1" spans="1:10">
      <c r="A1568" s="2" t="str">
        <f>'[1]2025年已发货'!A:A</f>
        <v>德胜</v>
      </c>
      <c r="B1568" s="2" t="str">
        <f>'[1]2025年已发货'!B:B</f>
        <v>螺纹钢</v>
      </c>
      <c r="C1568" s="2" t="str">
        <f>'[1]2025年已发货'!C:C</f>
        <v>HRB400E Φ25 9m</v>
      </c>
      <c r="D1568" s="2" t="str">
        <f>'[1]2025年已发货'!D:D</f>
        <v>吨</v>
      </c>
      <c r="E1568" s="2">
        <f>'[1]2025年已发货'!E:E</f>
        <v>9</v>
      </c>
      <c r="F1568" s="4">
        <f>'[1]2025年已发货'!F:F</f>
        <v>45744</v>
      </c>
      <c r="G1568" s="2" t="str">
        <f>'[1]2025年已发货'!G:G</f>
        <v>（五冶钢构宜宾高县月江镇建设项目）  四川省宜宾市高县月江镇刚记超市斜对面(还阳组团沪碳二期项目)</v>
      </c>
      <c r="H1568" s="2" t="str">
        <f>'[1]2025年已发货'!H:H</f>
        <v>张朝亮</v>
      </c>
      <c r="I1568" s="2">
        <f>'[1]2025年已发货'!I:I</f>
        <v>15228205853</v>
      </c>
      <c r="J1568" s="2" t="str">
        <f>_xlfn._xlws.FILTER(辅助信息!D:D,辅助信息!G:G=G1568)</f>
        <v>五冶钢构-宜宾市南溪区高县月江镇建设项目</v>
      </c>
    </row>
    <row r="1569" hidden="1" spans="1:10">
      <c r="A1569" s="2" t="str">
        <f>'[1]2025年已发货'!A:A</f>
        <v>八局</v>
      </c>
      <c r="B1569" s="2" t="str">
        <f>'[1]2025年已发货'!B:B</f>
        <v>螺纹钢</v>
      </c>
      <c r="C1569" s="2" t="str">
        <f>'[1]2025年已发货'!C:C</f>
        <v>HRB400E Φ14 9m</v>
      </c>
      <c r="D1569" s="2" t="str">
        <f>'[1]2025年已发货'!D:D</f>
        <v>吨</v>
      </c>
      <c r="E1569" s="2">
        <f>'[1]2025年已发货'!E:E</f>
        <v>5</v>
      </c>
      <c r="F1569" s="4">
        <f>'[1]2025年已发货'!F:F</f>
        <v>45744</v>
      </c>
      <c r="G1569" s="2" t="str">
        <f>'[1]2025年已发货'!G:G</f>
        <v>（五局乐山机场项目）乐山市五通桥区冠英镇</v>
      </c>
      <c r="H1569" s="2" t="str">
        <f>'[1]2025年已发货'!H:H</f>
        <v>刘龙峰</v>
      </c>
      <c r="I1569" s="2">
        <f>'[1]2025年已发货'!I:I</f>
        <v>17671354899</v>
      </c>
      <c r="J1569" s="2" vm="1" t="e">
        <f>_xlfn._xlws.FILTER(辅助信息!D:D,辅助信息!G:G=G1569)</f>
        <v>#VALUE!</v>
      </c>
    </row>
    <row r="1570" hidden="1" spans="1:10">
      <c r="A1570" s="2" t="str">
        <f>'[1]2025年已发货'!A:A</f>
        <v>八局</v>
      </c>
      <c r="B1570" s="2" t="str">
        <f>'[1]2025年已发货'!B:B</f>
        <v>盘螺</v>
      </c>
      <c r="C1570" s="2" t="str">
        <f>'[1]2025年已发货'!C:C</f>
        <v>HRB400E Φ8</v>
      </c>
      <c r="D1570" s="2" t="str">
        <f>'[1]2025年已发货'!D:D</f>
        <v>吨</v>
      </c>
      <c r="E1570" s="2">
        <f>'[1]2025年已发货'!E:E</f>
        <v>30</v>
      </c>
      <c r="F1570" s="4">
        <f>'[1]2025年已发货'!F:F</f>
        <v>45744</v>
      </c>
      <c r="G1570" s="2" t="str">
        <f>'[1]2025年已发货'!G:G</f>
        <v>（五局乐山机场项目）乐山市五通桥区冠英镇</v>
      </c>
      <c r="H1570" s="2" t="str">
        <f>'[1]2025年已发货'!H:H</f>
        <v>刘龙峰</v>
      </c>
      <c r="I1570" s="2">
        <f>'[1]2025年已发货'!I:I</f>
        <v>17671354899</v>
      </c>
      <c r="J1570" s="2" vm="1" t="e">
        <f>_xlfn._xlws.FILTER(辅助信息!D:D,辅助信息!G:G=G1570)</f>
        <v>#VALUE!</v>
      </c>
    </row>
    <row r="1571" hidden="1" spans="1:10">
      <c r="A1571" s="2" t="str">
        <f>'[1]2025年已发货'!A:A</f>
        <v>八局</v>
      </c>
      <c r="B1571" s="2" t="str">
        <f>'[1]2025年已发货'!B:B</f>
        <v>螺纹钢</v>
      </c>
      <c r="C1571" s="2" t="str">
        <f>'[1]2025年已发货'!C:C</f>
        <v>HRB400E Φ12 9m</v>
      </c>
      <c r="D1571" s="2" t="str">
        <f>'[1]2025年已发货'!D:D</f>
        <v>吨</v>
      </c>
      <c r="E1571" s="2">
        <f>'[1]2025年已发货'!E:E</f>
        <v>5</v>
      </c>
      <c r="F1571" s="4">
        <f>'[1]2025年已发货'!F:F</f>
        <v>45744</v>
      </c>
      <c r="G1571" s="2" t="str">
        <f>'[1]2025年已发货'!G:G</f>
        <v>（五局乐山机场项目）乐山市五通桥区冠英镇</v>
      </c>
      <c r="H1571" s="2" t="str">
        <f>'[1]2025年已发货'!H:H</f>
        <v>干学民</v>
      </c>
      <c r="I1571" s="2">
        <f>'[1]2025年已发货'!I:I</f>
        <v>15281502703</v>
      </c>
      <c r="J1571" s="2" vm="1" t="e">
        <f>_xlfn._xlws.FILTER(辅助信息!D:D,辅助信息!G:G=G1571)</f>
        <v>#VALUE!</v>
      </c>
    </row>
    <row r="1572" hidden="1" spans="1:10">
      <c r="A1572" s="2" t="str">
        <f>'[1]2025年已发货'!A:A</f>
        <v>八局</v>
      </c>
      <c r="B1572" s="2" t="str">
        <f>'[1]2025年已发货'!B:B</f>
        <v>螺纹钢</v>
      </c>
      <c r="C1572" s="2" t="str">
        <f>'[1]2025年已发货'!C:C</f>
        <v>HRB400E Φ16 9m</v>
      </c>
      <c r="D1572" s="2" t="str">
        <f>'[1]2025年已发货'!D:D</f>
        <v>吨</v>
      </c>
      <c r="E1572" s="2">
        <f>'[1]2025年已发货'!E:E</f>
        <v>20</v>
      </c>
      <c r="F1572" s="4">
        <f>'[1]2025年已发货'!F:F</f>
        <v>45744</v>
      </c>
      <c r="G1572" s="2" t="str">
        <f>'[1]2025年已发货'!G:G</f>
        <v>（五局乐山机场项目）乐山市五通桥区冠英镇</v>
      </c>
      <c r="H1572" s="2" t="str">
        <f>'[1]2025年已发货'!H:H</f>
        <v>干学民</v>
      </c>
      <c r="I1572" s="2">
        <f>'[1]2025年已发货'!I:I</f>
        <v>15281502703</v>
      </c>
      <c r="J1572" s="2" vm="1" t="e">
        <f>_xlfn._xlws.FILTER(辅助信息!D:D,辅助信息!G:G=G1572)</f>
        <v>#VALUE!</v>
      </c>
    </row>
    <row r="1573" hidden="1" spans="1:10">
      <c r="A1573" s="2" t="str">
        <f>'[1]2025年已发货'!A:A</f>
        <v>八局</v>
      </c>
      <c r="B1573" s="2" t="str">
        <f>'[1]2025年已发货'!B:B</f>
        <v>螺纹钢</v>
      </c>
      <c r="C1573" s="2" t="str">
        <f>'[1]2025年已发货'!C:C</f>
        <v>HRB400E Φ25 9m</v>
      </c>
      <c r="D1573" s="2" t="str">
        <f>'[1]2025年已发货'!D:D</f>
        <v>吨</v>
      </c>
      <c r="E1573" s="2">
        <f>'[1]2025年已发货'!E:E</f>
        <v>10</v>
      </c>
      <c r="F1573" s="4">
        <f>'[1]2025年已发货'!F:F</f>
        <v>45744</v>
      </c>
      <c r="G1573" s="2" t="str">
        <f>'[1]2025年已发货'!G:G</f>
        <v>（五局乐山机场项目）乐山市五通桥区冠英镇</v>
      </c>
      <c r="H1573" s="2" t="str">
        <f>'[1]2025年已发货'!H:H</f>
        <v>干学民</v>
      </c>
      <c r="I1573" s="2">
        <f>'[1]2025年已发货'!I:I</f>
        <v>15281502703</v>
      </c>
      <c r="J1573" s="2" vm="1" t="e">
        <f>_xlfn._xlws.FILTER(辅助信息!D:D,辅助信息!G:G=G1573)</f>
        <v>#VALUE!</v>
      </c>
    </row>
    <row r="1574" hidden="1" spans="1:10">
      <c r="A1574" s="2" t="str">
        <f>'[1]2025年已发货'!A:A</f>
        <v>八局</v>
      </c>
      <c r="B1574" s="2" t="str">
        <f>'[1]2025年已发货'!B:B</f>
        <v>盘螺</v>
      </c>
      <c r="C1574" s="2" t="str">
        <f>'[1]2025年已发货'!C:C</f>
        <v>HRB400E Φ12</v>
      </c>
      <c r="D1574" s="2" t="str">
        <f>'[1]2025年已发货'!D:D</f>
        <v>吨</v>
      </c>
      <c r="E1574" s="2">
        <f>'[1]2025年已发货'!E:E</f>
        <v>35</v>
      </c>
      <c r="F1574" s="4">
        <f>'[1]2025年已发货'!F:F</f>
        <v>45744</v>
      </c>
      <c r="G1574" s="2" t="str">
        <f>'[1]2025年已发货'!G:G</f>
        <v>（中铁三局-铜资高速1标）四川省资阳市安岳县石羊镇猫坝村2#钢筋场</v>
      </c>
      <c r="H1574" s="2" t="str">
        <f>'[1]2025年已发货'!H:H</f>
        <v>王雪</v>
      </c>
      <c r="I1574" s="2">
        <f>'[1]2025年已发货'!I:I</f>
        <v>18729676589</v>
      </c>
      <c r="J1574" s="2" vm="1" t="e">
        <f>_xlfn._xlws.FILTER(辅助信息!D:D,辅助信息!G:G=G1574)</f>
        <v>#VALUE!</v>
      </c>
    </row>
    <row r="1575" hidden="1" spans="1:10">
      <c r="A1575" s="2" t="str">
        <f>'[1]2025年已发货'!A:A</f>
        <v>达钢</v>
      </c>
      <c r="B1575" s="2" t="str">
        <f>'[1]2025年已发货'!B:B</f>
        <v>螺纹钢</v>
      </c>
      <c r="C1575" s="2" t="str">
        <f>'[1]2025年已发货'!C:C</f>
        <v>HRB400E Φ16 9m</v>
      </c>
      <c r="D1575" s="2" t="str">
        <f>'[1]2025年已发货'!D:D</f>
        <v>吨</v>
      </c>
      <c r="E1575" s="2">
        <f>'[1]2025年已发货'!E:E</f>
        <v>33</v>
      </c>
      <c r="F1575" s="4">
        <f>'[1]2025年已发货'!F:F</f>
        <v>45744</v>
      </c>
      <c r="G1575" s="2" t="str">
        <f>'[1]2025年已发货'!G:G</f>
        <v>（五冶达州国道542项目-桥梁4标）四川省达州市达川区大堰镇双井村</v>
      </c>
      <c r="H1575" s="2" t="str">
        <f>'[1]2025年已发货'!H:H</f>
        <v>吴志强</v>
      </c>
      <c r="I1575" s="2">
        <f>'[1]2025年已发货'!I:I</f>
        <v>18820030907</v>
      </c>
      <c r="J1575" s="2" t="str">
        <f>_xlfn._xlws.FILTER(辅助信息!D:D,辅助信息!G:G=G1575)</f>
        <v>五冶达州国道542项目</v>
      </c>
    </row>
    <row r="1576" hidden="1" spans="1:10">
      <c r="A1576" s="2" t="str">
        <f>'[1]2025年已发货'!A:A</f>
        <v>达钢</v>
      </c>
      <c r="B1576" s="2" t="str">
        <f>'[1]2025年已发货'!B:B</f>
        <v>螺纹钢</v>
      </c>
      <c r="C1576" s="2" t="str">
        <f>'[1]2025年已发货'!C:C</f>
        <v>HRB400E Φ28 9m</v>
      </c>
      <c r="D1576" s="2" t="str">
        <f>'[1]2025年已发货'!D:D</f>
        <v>吨</v>
      </c>
      <c r="E1576" s="2">
        <f>'[1]2025年已发货'!E:E</f>
        <v>12</v>
      </c>
      <c r="F1576" s="4">
        <f>'[1]2025年已发货'!F:F</f>
        <v>45744</v>
      </c>
      <c r="G1576" s="2" t="str">
        <f>'[1]2025年已发货'!G:G</f>
        <v>（五冶达州国道542项目-桥梁4标）四川省达州市达川区大堰镇双井村</v>
      </c>
      <c r="H1576" s="2" t="str">
        <f>'[1]2025年已发货'!H:H</f>
        <v>吴志强</v>
      </c>
      <c r="I1576" s="2">
        <f>'[1]2025年已发货'!I:I</f>
        <v>18820030907</v>
      </c>
      <c r="J1576" s="2" t="str">
        <f>_xlfn._xlws.FILTER(辅助信息!D:D,辅助信息!G:G=G1576)</f>
        <v>五冶达州国道542项目</v>
      </c>
    </row>
    <row r="1577" hidden="1" spans="1:10">
      <c r="A1577" s="2" t="str">
        <f>'[1]2025年已发货'!A:A</f>
        <v>达钢</v>
      </c>
      <c r="B1577" s="2" t="str">
        <f>'[1]2025年已发货'!B:B</f>
        <v>盘螺</v>
      </c>
      <c r="C1577" s="2" t="str">
        <f>'[1]2025年已发货'!C:C</f>
        <v>HRB400E Φ6</v>
      </c>
      <c r="D1577" s="2" t="str">
        <f>'[1]2025年已发货'!D:D</f>
        <v>吨</v>
      </c>
      <c r="E1577" s="2">
        <f>'[1]2025年已发货'!E:E</f>
        <v>2.5</v>
      </c>
      <c r="F1577" s="4">
        <f>'[1]2025年已发货'!F:F</f>
        <v>45744</v>
      </c>
      <c r="G1577" s="2" t="str">
        <f>'[1]2025年已发货'!G:G</f>
        <v>(五冶钢构医学科学产业园建设项目房建一部-四标（3-7）)四川省南充市顺庆区搬罾街道学府大道二段</v>
      </c>
      <c r="H1577" s="2" t="str">
        <f>'[1]2025年已发货'!H:H</f>
        <v>胡泽宇</v>
      </c>
      <c r="I1577" s="2">
        <f>'[1]2025年已发货'!I:I</f>
        <v>18141337338</v>
      </c>
      <c r="J1577" s="2" t="str">
        <f>_xlfn._xlws.FILTER(辅助信息!D:D,辅助信息!G:G=G1577)</f>
        <v>五冶钢构南充医学科学产业园建设项目</v>
      </c>
    </row>
    <row r="1578" hidden="1" spans="1:10">
      <c r="A1578" s="2" t="str">
        <f>'[1]2025年已发货'!A:A</f>
        <v>达钢</v>
      </c>
      <c r="B1578" s="2" t="str">
        <f>'[1]2025年已发货'!B:B</f>
        <v>盘螺</v>
      </c>
      <c r="C1578" s="2" t="str">
        <f>'[1]2025年已发货'!C:C</f>
        <v>HRB400E Φ8</v>
      </c>
      <c r="D1578" s="2" t="str">
        <f>'[1]2025年已发货'!D:D</f>
        <v>吨</v>
      </c>
      <c r="E1578" s="2">
        <f>'[1]2025年已发货'!E:E</f>
        <v>2.5</v>
      </c>
      <c r="F1578" s="4">
        <f>'[1]2025年已发货'!F:F</f>
        <v>45744</v>
      </c>
      <c r="G1578" s="2" t="str">
        <f>'[1]2025年已发货'!G:G</f>
        <v>(五冶钢构医学科学产业园建设项目房建一部-四标（3-7）)四川省南充市顺庆区搬罾街道学府大道二段</v>
      </c>
      <c r="H1578" s="2" t="str">
        <f>'[1]2025年已发货'!H:H</f>
        <v>胡泽宇</v>
      </c>
      <c r="I1578" s="2">
        <f>'[1]2025年已发货'!I:I</f>
        <v>18141337338</v>
      </c>
      <c r="J1578" s="2" t="str">
        <f>_xlfn._xlws.FILTER(辅助信息!D:D,辅助信息!G:G=G1578)</f>
        <v>五冶钢构南充医学科学产业园建设项目</v>
      </c>
    </row>
    <row r="1579" hidden="1" spans="1:10">
      <c r="A1579" s="2" t="str">
        <f>'[1]2025年已发货'!A:A</f>
        <v>达钢</v>
      </c>
      <c r="B1579" s="2" t="str">
        <f>'[1]2025年已发货'!B:B</f>
        <v>螺纹钢</v>
      </c>
      <c r="C1579" s="2" t="str">
        <f>'[1]2025年已发货'!C:C</f>
        <v>HRB400E Φ12 9m</v>
      </c>
      <c r="D1579" s="2" t="str">
        <f>'[1]2025年已发货'!D:D</f>
        <v>吨</v>
      </c>
      <c r="E1579" s="2">
        <f>'[1]2025年已发货'!E:E</f>
        <v>51</v>
      </c>
      <c r="F1579" s="4">
        <f>'[1]2025年已发货'!F:F</f>
        <v>45744</v>
      </c>
      <c r="G1579" s="2" t="str">
        <f>'[1]2025年已发货'!G:G</f>
        <v>(五冶钢构医学科学产业园建设项目房建一部-四标（3-7）)四川省南充市顺庆区搬罾街道学府大道二段</v>
      </c>
      <c r="H1579" s="2" t="str">
        <f>'[1]2025年已发货'!H:H</f>
        <v>胡泽宇</v>
      </c>
      <c r="I1579" s="2">
        <f>'[1]2025年已发货'!I:I</f>
        <v>18141337338</v>
      </c>
      <c r="J1579" s="2" t="str">
        <f>_xlfn._xlws.FILTER(辅助信息!D:D,辅助信息!G:G=G1579)</f>
        <v>五冶钢构南充医学科学产业园建设项目</v>
      </c>
    </row>
    <row r="1580" hidden="1" spans="1:10">
      <c r="A1580" s="2" t="str">
        <f>'[1]2025年已发货'!A:A</f>
        <v>达钢</v>
      </c>
      <c r="B1580" s="2" t="str">
        <f>'[1]2025年已发货'!B:B</f>
        <v>螺纹钢</v>
      </c>
      <c r="C1580" s="2" t="str">
        <f>'[1]2025年已发货'!C:C</f>
        <v>HRB400E Φ14 9m</v>
      </c>
      <c r="D1580" s="2" t="str">
        <f>'[1]2025年已发货'!D:D</f>
        <v>吨</v>
      </c>
      <c r="E1580" s="2">
        <f>'[1]2025年已发货'!E:E</f>
        <v>15</v>
      </c>
      <c r="F1580" s="4">
        <f>'[1]2025年已发货'!F:F</f>
        <v>45744</v>
      </c>
      <c r="G1580" s="2" t="str">
        <f>'[1]2025年已发货'!G:G</f>
        <v>(五冶钢构医学科学产业园建设项目房建一部-四标（3-7）)四川省南充市顺庆区搬罾街道学府大道二段</v>
      </c>
      <c r="H1580" s="2" t="str">
        <f>'[1]2025年已发货'!H:H</f>
        <v>胡泽宇</v>
      </c>
      <c r="I1580" s="2">
        <f>'[1]2025年已发货'!I:I</f>
        <v>18141337338</v>
      </c>
      <c r="J1580" s="2" t="str">
        <f>_xlfn._xlws.FILTER(辅助信息!D:D,辅助信息!G:G=G1580)</f>
        <v>五冶钢构南充医学科学产业园建设项目</v>
      </c>
    </row>
    <row r="1581" hidden="1" spans="1:10">
      <c r="A1581" s="2" t="str">
        <f>'[1]2025年已发货'!A:A</f>
        <v>达钢</v>
      </c>
      <c r="B1581" s="2" t="str">
        <f>'[1]2025年已发货'!B:B</f>
        <v>盘螺</v>
      </c>
      <c r="C1581" s="2" t="str">
        <f>'[1]2025年已发货'!C:C</f>
        <v>HRB400E Φ8</v>
      </c>
      <c r="D1581" s="2" t="str">
        <f>'[1]2025年已发货'!D:D</f>
        <v>吨</v>
      </c>
      <c r="E1581" s="2">
        <f>'[1]2025年已发货'!E:E</f>
        <v>25</v>
      </c>
      <c r="F1581" s="4">
        <f>'[1]2025年已发货'!F:F</f>
        <v>45744</v>
      </c>
      <c r="G1581" s="2" t="str">
        <f>'[1]2025年已发货'!G:G</f>
        <v>（四川商建-射洪城乡一体化项目）遂宁市射洪市忠新幼儿园北侧约220米新溪小区</v>
      </c>
      <c r="H1581" s="2" t="str">
        <f>'[1]2025年已发货'!H:H</f>
        <v>柏子刚</v>
      </c>
      <c r="I1581" s="2">
        <f>'[1]2025年已发货'!I:I</f>
        <v>15692885305</v>
      </c>
      <c r="J1581" s="2" t="str">
        <f>_xlfn._xlws.FILTER(辅助信息!D:D,辅助信息!G:G=G1581)</f>
        <v>四川商建
射洪城乡一体化项目</v>
      </c>
    </row>
    <row r="1582" hidden="1" spans="1:10">
      <c r="A1582" s="2" t="str">
        <f>'[1]2025年已发货'!A:A</f>
        <v>达钢</v>
      </c>
      <c r="B1582" s="2" t="str">
        <f>'[1]2025年已发货'!B:B</f>
        <v>螺纹钢</v>
      </c>
      <c r="C1582" s="2" t="str">
        <f>'[1]2025年已发货'!C:C</f>
        <v>HRB400E Φ14 9m</v>
      </c>
      <c r="D1582" s="2" t="str">
        <f>'[1]2025年已发货'!D:D</f>
        <v>吨</v>
      </c>
      <c r="E1582" s="2">
        <f>'[1]2025年已发货'!E:E</f>
        <v>3</v>
      </c>
      <c r="F1582" s="4">
        <f>'[1]2025年已发货'!F:F</f>
        <v>45744</v>
      </c>
      <c r="G1582" s="2" t="str">
        <f>'[1]2025年已发货'!G:G</f>
        <v>（四川商建-射洪城乡一体化项目）遂宁市射洪市忠新幼儿园北侧约220米新溪小区</v>
      </c>
      <c r="H1582" s="2" t="str">
        <f>'[1]2025年已发货'!H:H</f>
        <v>柏子刚</v>
      </c>
      <c r="I1582" s="2">
        <f>'[1]2025年已发货'!I:I</f>
        <v>15692885305</v>
      </c>
      <c r="J1582" s="2" t="str">
        <f>_xlfn._xlws.FILTER(辅助信息!D:D,辅助信息!G:G=G1582)</f>
        <v>四川商建
射洪城乡一体化项目</v>
      </c>
    </row>
    <row r="1583" hidden="1" spans="1:10">
      <c r="A1583" s="2" t="str">
        <f>'[1]2025年已发货'!A:A</f>
        <v>达钢</v>
      </c>
      <c r="B1583" s="2" t="str">
        <f>'[1]2025年已发货'!B:B</f>
        <v>螺纹钢</v>
      </c>
      <c r="C1583" s="2" t="str">
        <f>'[1]2025年已发货'!C:C</f>
        <v>HRB400E Φ16 9m</v>
      </c>
      <c r="D1583" s="2" t="str">
        <f>'[1]2025年已发货'!D:D</f>
        <v>吨</v>
      </c>
      <c r="E1583" s="2">
        <f>'[1]2025年已发货'!E:E</f>
        <v>6</v>
      </c>
      <c r="F1583" s="4">
        <f>'[1]2025年已发货'!F:F</f>
        <v>45744</v>
      </c>
      <c r="G1583" s="2" t="str">
        <f>'[1]2025年已发货'!G:G</f>
        <v>（四川商建-射洪城乡一体化项目）遂宁市射洪市忠新幼儿园北侧约220米新溪小区</v>
      </c>
      <c r="H1583" s="2" t="str">
        <f>'[1]2025年已发货'!H:H</f>
        <v>柏子刚</v>
      </c>
      <c r="I1583" s="2">
        <f>'[1]2025年已发货'!I:I</f>
        <v>15692885305</v>
      </c>
      <c r="J1583" s="2" t="str">
        <f>_xlfn._xlws.FILTER(辅助信息!D:D,辅助信息!G:G=G1583)</f>
        <v>四川商建
射洪城乡一体化项目</v>
      </c>
    </row>
    <row r="1584" hidden="1" spans="1:10">
      <c r="A1584" s="2" t="str">
        <f>'[1]2025年已发货'!A:A</f>
        <v>陕钢</v>
      </c>
      <c r="B1584" s="2" t="str">
        <f>'[1]2025年已发货'!B:B</f>
        <v>螺纹钢</v>
      </c>
      <c r="C1584" s="2" t="str">
        <f>'[1]2025年已发货'!C:C</f>
        <v>HRB400E Φ14 9m</v>
      </c>
      <c r="D1584" s="2" t="str">
        <f>'[1]2025年已发货'!D:D</f>
        <v>吨</v>
      </c>
      <c r="E1584" s="2">
        <f>'[1]2025年已发货'!E:E</f>
        <v>20</v>
      </c>
      <c r="F1584" s="4">
        <f>'[1]2025年已发货'!F:F</f>
        <v>45745</v>
      </c>
      <c r="G1584" s="2" t="str">
        <f>'[1]2025年已发货'!G:G</f>
        <v>（五局乐山机场项目）乐山市五通桥区冠英镇</v>
      </c>
      <c r="H1584" s="2" t="str">
        <f>'[1]2025年已发货'!H:H</f>
        <v>刘龙峰</v>
      </c>
      <c r="I1584" s="2">
        <f>'[1]2025年已发货'!I:I</f>
        <v>17671354899</v>
      </c>
      <c r="J1584" s="2" vm="1" t="e">
        <f>_xlfn._xlws.FILTER(辅助信息!D:D,辅助信息!G:G=G1584)</f>
        <v>#VALUE!</v>
      </c>
    </row>
    <row r="1585" hidden="1" spans="1:10">
      <c r="A1585" s="2" t="str">
        <f>'[1]2025年已发货'!A:A</f>
        <v>陕钢</v>
      </c>
      <c r="B1585" s="2" t="str">
        <f>'[1]2025年已发货'!B:B</f>
        <v>盘螺</v>
      </c>
      <c r="C1585" s="2" t="str">
        <f>'[1]2025年已发货'!C:C</f>
        <v>HRB400E Φ10</v>
      </c>
      <c r="D1585" s="2" t="str">
        <f>'[1]2025年已发货'!D:D</f>
        <v>吨</v>
      </c>
      <c r="E1585" s="2">
        <f>'[1]2025年已发货'!E:E</f>
        <v>25</v>
      </c>
      <c r="F1585" s="4">
        <f>'[1]2025年已发货'!F:F</f>
        <v>45745</v>
      </c>
      <c r="G1585" s="2" t="str">
        <f>'[1]2025年已发货'!G:G</f>
        <v>（五局乐山机场项目）乐山市五通桥区冠英镇</v>
      </c>
      <c r="H1585" s="2" t="str">
        <f>'[1]2025年已发货'!H:H</f>
        <v>刘龙峰</v>
      </c>
      <c r="I1585" s="2">
        <f>'[1]2025年已发货'!I:I</f>
        <v>17671354899</v>
      </c>
      <c r="J1585" s="2" vm="1" t="e">
        <f>_xlfn._xlws.FILTER(辅助信息!D:D,辅助信息!G:G=G1585)</f>
        <v>#VALUE!</v>
      </c>
    </row>
    <row r="1586" hidden="1" spans="1:10">
      <c r="A1586" s="2" t="str">
        <f>'[1]2025年已发货'!A:A</f>
        <v>陕钢</v>
      </c>
      <c r="B1586" s="2" t="str">
        <f>'[1]2025年已发货'!B:B</f>
        <v>盘螺</v>
      </c>
      <c r="C1586" s="2" t="str">
        <f>'[1]2025年已发货'!C:C</f>
        <v>HRB400E Φ10</v>
      </c>
      <c r="D1586" s="2" t="str">
        <f>'[1]2025年已发货'!D:D</f>
        <v>吨</v>
      </c>
      <c r="E1586" s="2">
        <f>'[1]2025年已发货'!E:E</f>
        <v>10</v>
      </c>
      <c r="F1586" s="4">
        <f>'[1]2025年已发货'!F:F</f>
        <v>45745</v>
      </c>
      <c r="G1586" s="2" t="str">
        <f>'[1]2025年已发货'!G:G</f>
        <v>（五局乐山机场项目）乐山市五通桥区冠英镇</v>
      </c>
      <c r="H1586" s="2" t="str">
        <f>'[1]2025年已发货'!H:H</f>
        <v>干学民</v>
      </c>
      <c r="I1586" s="2">
        <f>'[1]2025年已发货'!I:I</f>
        <v>15281502703</v>
      </c>
      <c r="J1586" s="2" vm="1" t="e">
        <f>_xlfn._xlws.FILTER(辅助信息!D:D,辅助信息!G:G=G1586)</f>
        <v>#VALUE!</v>
      </c>
    </row>
    <row r="1587" hidden="1" spans="1:10">
      <c r="A1587" s="2" t="str">
        <f>'[1]2025年已发货'!A:A</f>
        <v>陕钢</v>
      </c>
      <c r="B1587" s="2" t="str">
        <f>'[1]2025年已发货'!B:B</f>
        <v>螺纹钢</v>
      </c>
      <c r="C1587" s="2" t="str">
        <f>'[1]2025年已发货'!C:C</f>
        <v>HRB400E Φ25 9m</v>
      </c>
      <c r="D1587" s="2" t="str">
        <f>'[1]2025年已发货'!D:D</f>
        <v>吨</v>
      </c>
      <c r="E1587" s="2">
        <f>'[1]2025年已发货'!E:E</f>
        <v>25</v>
      </c>
      <c r="F1587" s="4">
        <f>'[1]2025年已发货'!F:F</f>
        <v>45745</v>
      </c>
      <c r="G1587" s="2" t="str">
        <f>'[1]2025年已发货'!G:G</f>
        <v>（五局乐山机场项目）乐山市五通桥区冠英镇</v>
      </c>
      <c r="H1587" s="2" t="str">
        <f>'[1]2025年已发货'!H:H</f>
        <v>干学民</v>
      </c>
      <c r="I1587" s="2">
        <f>'[1]2025年已发货'!I:I</f>
        <v>15281502703</v>
      </c>
      <c r="J1587" s="2" vm="1" t="e">
        <f>_xlfn._xlws.FILTER(辅助信息!D:D,辅助信息!G:G=G1587)</f>
        <v>#VALUE!</v>
      </c>
    </row>
    <row r="1588" hidden="1" spans="1:10">
      <c r="A1588" s="2" t="str">
        <f>'[1]2025年已发货'!A:A</f>
        <v>晋邦</v>
      </c>
      <c r="B1588" s="2" t="str">
        <f>'[1]2025年已发货'!B:B</f>
        <v>螺纹钢</v>
      </c>
      <c r="C1588" s="2" t="str">
        <f>'[1]2025年已发货'!C:C</f>
        <v>HRB400E Φ22 9m</v>
      </c>
      <c r="D1588" s="2" t="str">
        <f>'[1]2025年已发货'!D:D</f>
        <v>吨</v>
      </c>
      <c r="E1588" s="2">
        <f>'[1]2025年已发货'!E:E</f>
        <v>35</v>
      </c>
      <c r="F1588" s="4">
        <f>'[1]2025年已发货'!F:F</f>
        <v>45745</v>
      </c>
      <c r="G1588" s="2" t="str">
        <f>'[1]2025年已发货'!G:G</f>
        <v>（五冶达州国道542项目-一工区桥梁二工段）四川省达州市达川区达川区石梯镇石成村</v>
      </c>
      <c r="H1588" s="2" t="str">
        <f>'[1]2025年已发货'!H:H</f>
        <v>夏树彬</v>
      </c>
      <c r="I1588" s="2">
        <f>'[1]2025年已发货'!I:I</f>
        <v>13518183653</v>
      </c>
      <c r="J1588" s="2" t="str">
        <f>_xlfn._xlws.FILTER(辅助信息!D:D,辅助信息!G:G=G1588)</f>
        <v>五冶达州国道542项目</v>
      </c>
    </row>
    <row r="1589" hidden="1" spans="1:10">
      <c r="A1589" s="2" t="str">
        <f>'[1]2025年已发货'!A:A</f>
        <v>晋邦</v>
      </c>
      <c r="B1589" s="2" t="str">
        <f>'[1]2025年已发货'!B:B</f>
        <v>高线</v>
      </c>
      <c r="C1589" s="2" t="str">
        <f>'[1]2025年已发货'!C:C</f>
        <v>HPB300 Φ8</v>
      </c>
      <c r="D1589" s="2" t="str">
        <f>'[1]2025年已发货'!D:D</f>
        <v>吨</v>
      </c>
      <c r="E1589" s="2">
        <f>'[1]2025年已发货'!E:E</f>
        <v>5</v>
      </c>
      <c r="F1589" s="4">
        <f>'[1]2025年已发货'!F:F</f>
        <v>45745</v>
      </c>
      <c r="G1589" s="2" t="str">
        <f>'[1]2025年已发货'!G:G</f>
        <v>（五冶达州国道542项目-一工区路基四工段-1）达州市达州区桥湾镇兰庙村村民委员会</v>
      </c>
      <c r="H1589" s="2" t="str">
        <f>'[1]2025年已发货'!H:H</f>
        <v>杨勇</v>
      </c>
      <c r="I1589" s="2">
        <f>'[1]2025年已发货'!I:I</f>
        <v>18398563998</v>
      </c>
      <c r="J1589" s="2" t="str">
        <f>_xlfn._xlws.FILTER(辅助信息!D:D,辅助信息!G:G=G1589)</f>
        <v>五冶达州国道542项目</v>
      </c>
    </row>
    <row r="1590" hidden="1" spans="1:10">
      <c r="A1590" s="2" t="str">
        <f>'[1]2025年已发货'!A:A</f>
        <v>晋邦</v>
      </c>
      <c r="B1590" s="2" t="str">
        <f>'[1]2025年已发货'!B:B</f>
        <v>高线</v>
      </c>
      <c r="C1590" s="2" t="str">
        <f>'[1]2025年已发货'!C:C</f>
        <v>HPB300 Φ10</v>
      </c>
      <c r="D1590" s="2" t="str">
        <f>'[1]2025年已发货'!D:D</f>
        <v>吨</v>
      </c>
      <c r="E1590" s="2">
        <f>'[1]2025年已发货'!E:E</f>
        <v>3</v>
      </c>
      <c r="F1590" s="4">
        <f>'[1]2025年已发货'!F:F</f>
        <v>45745</v>
      </c>
      <c r="G1590" s="2" t="str">
        <f>'[1]2025年已发货'!G:G</f>
        <v>（五冶达州国道542项目-一工区路基四工段-1）达州市达州区桥湾镇兰庙村村民委员会</v>
      </c>
      <c r="H1590" s="2" t="str">
        <f>'[1]2025年已发货'!H:H</f>
        <v>杨勇</v>
      </c>
      <c r="I1590" s="2">
        <f>'[1]2025年已发货'!I:I</f>
        <v>18398563998</v>
      </c>
      <c r="J1590" s="2" t="str">
        <f>_xlfn._xlws.FILTER(辅助信息!D:D,辅助信息!G:G=G1590)</f>
        <v>五冶达州国道542项目</v>
      </c>
    </row>
    <row r="1591" hidden="1" spans="1:10">
      <c r="A1591" s="2" t="str">
        <f>'[1]2025年已发货'!A:A</f>
        <v>晋邦</v>
      </c>
      <c r="B1591" s="2" t="str">
        <f>'[1]2025年已发货'!B:B</f>
        <v>螺纹钢</v>
      </c>
      <c r="C1591" s="2" t="str">
        <f>'[1]2025年已发货'!C:C</f>
        <v>HRB400E Φ16 9m</v>
      </c>
      <c r="D1591" s="2" t="str">
        <f>'[1]2025年已发货'!D:D</f>
        <v>吨</v>
      </c>
      <c r="E1591" s="2">
        <f>'[1]2025年已发货'!E:E</f>
        <v>5</v>
      </c>
      <c r="F1591" s="4">
        <f>'[1]2025年已发货'!F:F</f>
        <v>45745</v>
      </c>
      <c r="G1591" s="2" t="str">
        <f>'[1]2025年已发货'!G:G</f>
        <v>（五冶达州国道542项目-一工区路基四工段-1）达州市达州区桥湾镇兰庙村村民委员会</v>
      </c>
      <c r="H1591" s="2" t="str">
        <f>'[1]2025年已发货'!H:H</f>
        <v>杨勇</v>
      </c>
      <c r="I1591" s="2">
        <f>'[1]2025年已发货'!I:I</f>
        <v>18398563998</v>
      </c>
      <c r="J1591" s="2" t="str">
        <f>_xlfn._xlws.FILTER(辅助信息!D:D,辅助信息!G:G=G1591)</f>
        <v>五冶达州国道542项目</v>
      </c>
    </row>
    <row r="1592" hidden="1" spans="1:10">
      <c r="A1592" s="2" t="str">
        <f>'[1]2025年已发货'!A:A</f>
        <v>晋邦</v>
      </c>
      <c r="B1592" s="2" t="str">
        <f>'[1]2025年已发货'!B:B</f>
        <v>螺纹钢</v>
      </c>
      <c r="C1592" s="2" t="str">
        <f>'[1]2025年已发货'!C:C</f>
        <v>HRB400E Φ18 9m</v>
      </c>
      <c r="D1592" s="2" t="str">
        <f>'[1]2025年已发货'!D:D</f>
        <v>吨</v>
      </c>
      <c r="E1592" s="2">
        <f>'[1]2025年已发货'!E:E</f>
        <v>8</v>
      </c>
      <c r="F1592" s="4">
        <f>'[1]2025年已发货'!F:F</f>
        <v>45745</v>
      </c>
      <c r="G1592" s="2" t="str">
        <f>'[1]2025年已发货'!G:G</f>
        <v>（五冶达州国道542项目-一工区路基四工段-1）达州市达州区桥湾镇兰庙村村民委员会</v>
      </c>
      <c r="H1592" s="2" t="str">
        <f>'[1]2025年已发货'!H:H</f>
        <v>杨勇</v>
      </c>
      <c r="I1592" s="2">
        <f>'[1]2025年已发货'!I:I</f>
        <v>18398563998</v>
      </c>
      <c r="J1592" s="2" t="str">
        <f>_xlfn._xlws.FILTER(辅助信息!D:D,辅助信息!G:G=G1592)</f>
        <v>五冶达州国道542项目</v>
      </c>
    </row>
    <row r="1593" hidden="1" spans="1:10">
      <c r="A1593" s="2" t="str">
        <f>'[1]2025年已发货'!A:A</f>
        <v>晋邦</v>
      </c>
      <c r="B1593" s="2" t="str">
        <f>'[1]2025年已发货'!B:B</f>
        <v>螺纹钢</v>
      </c>
      <c r="C1593" s="2" t="str">
        <f>'[1]2025年已发货'!C:C</f>
        <v>HRB400E Φ22 9m</v>
      </c>
      <c r="D1593" s="2" t="str">
        <f>'[1]2025年已发货'!D:D</f>
        <v>吨</v>
      </c>
      <c r="E1593" s="2">
        <f>'[1]2025年已发货'!E:E</f>
        <v>17</v>
      </c>
      <c r="F1593" s="4">
        <f>'[1]2025年已发货'!F:F</f>
        <v>45745</v>
      </c>
      <c r="G1593" s="2" t="str">
        <f>'[1]2025年已发货'!G:G</f>
        <v>（五冶达州国道542项目-一工区路基四工段-1）达州市达州区桥湾镇兰庙村村民委员会</v>
      </c>
      <c r="H1593" s="2" t="str">
        <f>'[1]2025年已发货'!H:H</f>
        <v>杨勇</v>
      </c>
      <c r="I1593" s="2">
        <f>'[1]2025年已发货'!I:I</f>
        <v>18398563998</v>
      </c>
      <c r="J1593" s="2" t="str">
        <f>_xlfn._xlws.FILTER(辅助信息!D:D,辅助信息!G:G=G1593)</f>
        <v>五冶达州国道542项目</v>
      </c>
    </row>
    <row r="1594" hidden="1" spans="1:10">
      <c r="A1594" s="2" t="str">
        <f>'[1]2025年已发货'!A:A</f>
        <v>陕钢</v>
      </c>
      <c r="B1594" s="2" t="str">
        <f>'[1]2025年已发货'!B:B</f>
        <v>高线</v>
      </c>
      <c r="C1594" s="2" t="str">
        <f>'[1]2025年已发货'!C:C</f>
        <v>HPB300Φ10</v>
      </c>
      <c r="D1594" s="2" t="str">
        <f>'[1]2025年已发货'!D:D</f>
        <v>吨</v>
      </c>
      <c r="E1594" s="2">
        <f>'[1]2025年已发货'!E:E</f>
        <v>35</v>
      </c>
      <c r="F1594" s="4">
        <f>'[1]2025年已发货'!F:F</f>
        <v>45746</v>
      </c>
      <c r="G1594" s="2" t="str">
        <f>'[1]2025年已发货'!G:G</f>
        <v>（中铁三局-铜资高速1标）四川省资阳市安岳县石羊镇猫坝村2#钢筋场</v>
      </c>
      <c r="H1594" s="2" t="str">
        <f>'[1]2025年已发货'!H:H</f>
        <v>王雪</v>
      </c>
      <c r="I1594" s="2">
        <f>'[1]2025年已发货'!I:I</f>
        <v>18729676589</v>
      </c>
      <c r="J1594" s="2" vm="1" t="e">
        <f>_xlfn._xlws.FILTER(辅助信息!D:D,辅助信息!G:G=G1594)</f>
        <v>#VALUE!</v>
      </c>
    </row>
    <row r="1595" hidden="1" spans="1:10">
      <c r="A1595" s="2" t="str">
        <f>'[1]2025年已发货'!A:A</f>
        <v>成实</v>
      </c>
      <c r="B1595" s="2" t="str">
        <f>'[1]2025年已发货'!B:B</f>
        <v>盘螺</v>
      </c>
      <c r="C1595" s="2" t="str">
        <f>'[1]2025年已发货'!C:C</f>
        <v>HRB400E Φ8</v>
      </c>
      <c r="D1595" s="2" t="str">
        <f>'[1]2025年已发货'!D:D</f>
        <v>吨</v>
      </c>
      <c r="E1595" s="2">
        <f>'[1]2025年已发货'!E:E</f>
        <v>30</v>
      </c>
      <c r="F1595" s="4">
        <f>'[1]2025年已发货'!F:F</f>
        <v>45746</v>
      </c>
      <c r="G1595" s="2" t="str">
        <f>'[1]2025年已发货'!G:G</f>
        <v>（中铁一局四公司康新高速TJ1-1标雅加梗隧道）四川省甘孜州康定市雅加梗</v>
      </c>
      <c r="H1595" s="2" t="str">
        <f>'[1]2025年已发货'!H:H</f>
        <v>王锡俊</v>
      </c>
      <c r="I1595" s="2">
        <f>'[1]2025年已发货'!I:I</f>
        <v>18736877891</v>
      </c>
      <c r="J1595" s="2" vm="1" t="e">
        <f>_xlfn._xlws.FILTER(辅助信息!D:D,辅助信息!G:G=G1595)</f>
        <v>#VALUE!</v>
      </c>
    </row>
    <row r="1596" hidden="1" spans="1:10">
      <c r="A1596" s="2" t="str">
        <f>'[1]2025年已发货'!A:A</f>
        <v>成实</v>
      </c>
      <c r="B1596" s="2" t="str">
        <f>'[1]2025年已发货'!B:B</f>
        <v>盘螺</v>
      </c>
      <c r="C1596" s="2" t="str">
        <f>'[1]2025年已发货'!C:C</f>
        <v>HRB400E Φ12</v>
      </c>
      <c r="D1596" s="2" t="str">
        <f>'[1]2025年已发货'!D:D</f>
        <v>吨</v>
      </c>
      <c r="E1596" s="2">
        <f>'[1]2025年已发货'!E:E</f>
        <v>2</v>
      </c>
      <c r="F1596" s="4">
        <f>'[1]2025年已发货'!F:F</f>
        <v>45746</v>
      </c>
      <c r="G1596" s="2" t="str">
        <f>'[1]2025年已发货'!G:G</f>
        <v>（中铁一局四公司康新高速TJ1-1标雅加梗隧道）四川省甘孜州康定市雅加梗</v>
      </c>
      <c r="H1596" s="2" t="str">
        <f>'[1]2025年已发货'!H:H</f>
        <v>王锡俊</v>
      </c>
      <c r="I1596" s="2">
        <f>'[1]2025年已发货'!I:I</f>
        <v>18736877891</v>
      </c>
      <c r="J1596" s="2" vm="1" t="e">
        <f>_xlfn._xlws.FILTER(辅助信息!D:D,辅助信息!G:G=G1596)</f>
        <v>#VALUE!</v>
      </c>
    </row>
    <row r="1597" hidden="1" spans="1:10">
      <c r="A1597" s="2" t="str">
        <f>'[1]2025年已发货'!A:A</f>
        <v>成实</v>
      </c>
      <c r="B1597" s="2" t="str">
        <f>'[1]2025年已发货'!B:B</f>
        <v>螺纹钢</v>
      </c>
      <c r="C1597" s="2" t="str">
        <f>'[1]2025年已发货'!C:C</f>
        <v>HRB400EФ32*9m</v>
      </c>
      <c r="D1597" s="2" t="str">
        <f>'[1]2025年已发货'!D:D</f>
        <v>吨</v>
      </c>
      <c r="E1597" s="2">
        <f>'[1]2025年已发货'!E:E</f>
        <v>2</v>
      </c>
      <c r="F1597" s="4">
        <f>'[1]2025年已发货'!F:F</f>
        <v>45746</v>
      </c>
      <c r="G1597" s="2" t="str">
        <f>'[1]2025年已发货'!G:G</f>
        <v>（中铁一局四公司康新高速TJ1-1标雅加梗隧道）四川省甘孜州康定市雅加梗</v>
      </c>
      <c r="H1597" s="2" t="str">
        <f>'[1]2025年已发货'!H:H</f>
        <v>王锡俊</v>
      </c>
      <c r="I1597" s="2">
        <f>'[1]2025年已发货'!I:I</f>
        <v>18736877891</v>
      </c>
      <c r="J1597" s="2" vm="1" t="e">
        <f>_xlfn._xlws.FILTER(辅助信息!D:D,辅助信息!G:G=G1597)</f>
        <v>#VALUE!</v>
      </c>
    </row>
    <row r="1598" hidden="1" spans="1:10">
      <c r="A1598" s="2" t="str">
        <f>'[1]2025年已发货'!A:A</f>
        <v>成实</v>
      </c>
      <c r="B1598" s="2" t="str">
        <f>'[1]2025年已发货'!B:B</f>
        <v>高线</v>
      </c>
      <c r="C1598" s="2" t="str">
        <f>'[1]2025年已发货'!C:C</f>
        <v>HPB300Φ8</v>
      </c>
      <c r="D1598" s="2" t="str">
        <f>'[1]2025年已发货'!D:D</f>
        <v>吨</v>
      </c>
      <c r="E1598" s="2">
        <f>'[1]2025年已发货'!E:E</f>
        <v>8</v>
      </c>
      <c r="F1598" s="4">
        <f>'[1]2025年已发货'!F:F</f>
        <v>45746</v>
      </c>
      <c r="G1598" s="2" t="str">
        <f>'[1]2025年已发货'!G:G</f>
        <v>（中铁广州局-成渝扩容2标）成渝扩容项目ZCB3-2标2＃拌和站【雁江区联盟桥东北50米(资资路) 】</v>
      </c>
      <c r="H1598" s="2" t="str">
        <f>'[1]2025年已发货'!H:H</f>
        <v>刘沛琦</v>
      </c>
      <c r="I1598" s="2">
        <f>'[1]2025年已发货'!I:I</f>
        <v>18011784798</v>
      </c>
      <c r="J1598" s="2" vm="1" t="e">
        <f>_xlfn._xlws.FILTER(辅助信息!D:D,辅助信息!G:G=G1598)</f>
        <v>#VALUE!</v>
      </c>
    </row>
    <row r="1599" hidden="1" spans="1:10">
      <c r="A1599" s="2" t="str">
        <f>'[1]2025年已发货'!A:A</f>
        <v>成实</v>
      </c>
      <c r="B1599" s="2" t="str">
        <f>'[1]2025年已发货'!B:B</f>
        <v>高线</v>
      </c>
      <c r="C1599" s="2" t="str">
        <f>'[1]2025年已发货'!C:C</f>
        <v>HPB300Φ12</v>
      </c>
      <c r="D1599" s="2" t="str">
        <f>'[1]2025年已发货'!D:D</f>
        <v>吨</v>
      </c>
      <c r="E1599" s="2">
        <f>'[1]2025年已发货'!E:E</f>
        <v>18</v>
      </c>
      <c r="F1599" s="4">
        <f>'[1]2025年已发货'!F:F</f>
        <v>45746</v>
      </c>
      <c r="G1599" s="2" t="str">
        <f>'[1]2025年已发货'!G:G</f>
        <v>（中铁广州局-成渝扩容2标）成渝扩容项目ZCB3-2标2＃拌和站【雁江区联盟桥东北50米(资资路) 】</v>
      </c>
      <c r="H1599" s="2" t="str">
        <f>'[1]2025年已发货'!H:H</f>
        <v>刘沛琦</v>
      </c>
      <c r="I1599" s="2">
        <f>'[1]2025年已发货'!I:I</f>
        <v>18011784798</v>
      </c>
      <c r="J1599" s="2" vm="1" t="e">
        <f>_xlfn._xlws.FILTER(辅助信息!D:D,辅助信息!G:G=G1599)</f>
        <v>#VALUE!</v>
      </c>
    </row>
    <row r="1600" hidden="1" spans="1:10">
      <c r="A1600" s="2" t="str">
        <f>'[1]2025年已发货'!A:A</f>
        <v>成实</v>
      </c>
      <c r="B1600" s="2" t="str">
        <f>'[1]2025年已发货'!B:B</f>
        <v>盘螺</v>
      </c>
      <c r="C1600" s="2" t="str">
        <f>'[1]2025年已发货'!C:C</f>
        <v>HRB400E Φ12</v>
      </c>
      <c r="D1600" s="2" t="str">
        <f>'[1]2025年已发货'!D:D</f>
        <v>吨</v>
      </c>
      <c r="E1600" s="2">
        <f>'[1]2025年已发货'!E:E</f>
        <v>9</v>
      </c>
      <c r="F1600" s="4">
        <f>'[1]2025年已发货'!F:F</f>
        <v>45746</v>
      </c>
      <c r="G1600" s="2" t="str">
        <f>'[1]2025年已发货'!G:G</f>
        <v>（中铁广州局-成渝扩容2标）成渝扩容项目ZCB3-2标2＃拌和站【雁江区联盟桥东北50米(资资路) 】</v>
      </c>
      <c r="H1600" s="2" t="str">
        <f>'[1]2025年已发货'!H:H</f>
        <v>刘沛琦</v>
      </c>
      <c r="I1600" s="2">
        <f>'[1]2025年已发货'!I:I</f>
        <v>18011784798</v>
      </c>
      <c r="J1600" s="2" vm="1" t="e">
        <f>_xlfn._xlws.FILTER(辅助信息!D:D,辅助信息!G:G=G1600)</f>
        <v>#VALUE!</v>
      </c>
    </row>
    <row r="1601" hidden="1" spans="1:10">
      <c r="A1601" s="2" t="str">
        <f>'[1]2025年已发货'!A:A</f>
        <v>达钢</v>
      </c>
      <c r="B1601" s="2" t="str">
        <f>'[1]2025年已发货'!B:B</f>
        <v>螺纹钢</v>
      </c>
      <c r="C1601" s="2" t="str">
        <f>'[1]2025年已发货'!C:C</f>
        <v>HRB400E Φ12 9m</v>
      </c>
      <c r="D1601" s="2" t="str">
        <f>'[1]2025年已发货'!D:D</f>
        <v>吨</v>
      </c>
      <c r="E1601" s="2">
        <f>'[1]2025年已发货'!E:E</f>
        <v>30</v>
      </c>
      <c r="F1601" s="4">
        <f>'[1]2025年已发货'!F:F</f>
        <v>45746</v>
      </c>
      <c r="G1601" s="2" t="str">
        <f>'[1]2025年已发货'!G:G</f>
        <v>（五冶达州国道542项目-桥梁4标）四川省达州市达川区大堰镇双井村</v>
      </c>
      <c r="H1601" s="2" t="str">
        <f>'[1]2025年已发货'!H:H</f>
        <v>吴志强</v>
      </c>
      <c r="I1601" s="2">
        <f>'[1]2025年已发货'!I:I</f>
        <v>18820030907</v>
      </c>
      <c r="J1601" s="2" t="str">
        <f>_xlfn._xlws.FILTER(辅助信息!D:D,辅助信息!G:G=G1601)</f>
        <v>五冶达州国道542项目</v>
      </c>
    </row>
    <row r="1602" hidden="1" spans="1:10">
      <c r="A1602" s="2" t="str">
        <f>'[1]2025年已发货'!A:A</f>
        <v>达钢</v>
      </c>
      <c r="B1602" s="2" t="str">
        <f>'[1]2025年已发货'!B:B</f>
        <v>螺纹钢</v>
      </c>
      <c r="C1602" s="2" t="str">
        <f>'[1]2025年已发货'!C:C</f>
        <v>HRB400E Φ14 9m</v>
      </c>
      <c r="D1602" s="2" t="str">
        <f>'[1]2025年已发货'!D:D</f>
        <v>吨</v>
      </c>
      <c r="E1602" s="2">
        <f>'[1]2025年已发货'!E:E</f>
        <v>15</v>
      </c>
      <c r="F1602" s="4">
        <f>'[1]2025年已发货'!F:F</f>
        <v>45746</v>
      </c>
      <c r="G1602" s="2" t="str">
        <f>'[1]2025年已发货'!G:G</f>
        <v>（五冶达州国道542项目-桥梁4标）四川省达州市达川区大堰镇双井村</v>
      </c>
      <c r="H1602" s="2" t="str">
        <f>'[1]2025年已发货'!H:H</f>
        <v>吴志强</v>
      </c>
      <c r="I1602" s="2">
        <f>'[1]2025年已发货'!I:I</f>
        <v>18820030907</v>
      </c>
      <c r="J1602" s="2" t="str">
        <f>_xlfn._xlws.FILTER(辅助信息!D:D,辅助信息!G:G=G1602)</f>
        <v>五冶达州国道542项目</v>
      </c>
    </row>
    <row r="1603" hidden="1" spans="1:10">
      <c r="A1603" s="2" t="str">
        <f>'[1]2025年已发货'!A:A</f>
        <v>达钢</v>
      </c>
      <c r="B1603" s="2" t="str">
        <f>'[1]2025年已发货'!B:B</f>
        <v>螺纹钢</v>
      </c>
      <c r="C1603" s="2" t="str">
        <f>'[1]2025年已发货'!C:C</f>
        <v>HRB400E Φ16 9m</v>
      </c>
      <c r="D1603" s="2" t="str">
        <f>'[1]2025年已发货'!D:D</f>
        <v>吨</v>
      </c>
      <c r="E1603" s="2">
        <f>'[1]2025年已发货'!E:E</f>
        <v>15</v>
      </c>
      <c r="F1603" s="4">
        <f>'[1]2025年已发货'!F:F</f>
        <v>45746</v>
      </c>
      <c r="G1603" s="2" t="str">
        <f>'[1]2025年已发货'!G:G</f>
        <v>（五冶达州国道542项目-桥梁4标）四川省达州市达川区大堰镇双井村</v>
      </c>
      <c r="H1603" s="2" t="str">
        <f>'[1]2025年已发货'!H:H</f>
        <v>吴志强</v>
      </c>
      <c r="I1603" s="2">
        <f>'[1]2025年已发货'!I:I</f>
        <v>18820030907</v>
      </c>
      <c r="J1603" s="2" t="str">
        <f>_xlfn._xlws.FILTER(辅助信息!D:D,辅助信息!G:G=G1603)</f>
        <v>五冶达州国道542项目</v>
      </c>
    </row>
    <row r="1604" hidden="1" spans="1:10">
      <c r="A1604" s="2" t="str">
        <f>'[1]2025年已发货'!A:A</f>
        <v>达钢</v>
      </c>
      <c r="B1604" s="2" t="str">
        <f>'[1]2025年已发货'!B:B</f>
        <v>螺纹钢</v>
      </c>
      <c r="C1604" s="2" t="str">
        <f>'[1]2025年已发货'!C:C</f>
        <v>HRB400E Φ28 9m</v>
      </c>
      <c r="D1604" s="2" t="str">
        <f>'[1]2025年已发货'!D:D</f>
        <v>吨</v>
      </c>
      <c r="E1604" s="2">
        <f>'[1]2025年已发货'!E:E</f>
        <v>30</v>
      </c>
      <c r="F1604" s="4">
        <f>'[1]2025年已发货'!F:F</f>
        <v>45746</v>
      </c>
      <c r="G1604" s="2" t="str">
        <f>'[1]2025年已发货'!G:G</f>
        <v>（五冶达州国道542项目-桥梁4标）四川省达州市达川区大堰镇双井村</v>
      </c>
      <c r="H1604" s="2" t="str">
        <f>'[1]2025年已发货'!H:H</f>
        <v>吴志强</v>
      </c>
      <c r="I1604" s="2">
        <f>'[1]2025年已发货'!I:I</f>
        <v>18820030907</v>
      </c>
      <c r="J1604" s="2" t="str">
        <f>_xlfn._xlws.FILTER(辅助信息!D:D,辅助信息!G:G=G1604)</f>
        <v>五冶达州国道542项目</v>
      </c>
    </row>
    <row r="1605" hidden="1" spans="1:10">
      <c r="A1605" s="2" t="str">
        <f>'[1]2025年已发货'!A:A</f>
        <v>达钢</v>
      </c>
      <c r="B1605" s="2" t="str">
        <f>'[1]2025年已发货'!B:B</f>
        <v>螺纹钢</v>
      </c>
      <c r="C1605" s="2" t="str">
        <f>'[1]2025年已发货'!C:C</f>
        <v>HRB400E Φ28 9m</v>
      </c>
      <c r="D1605" s="2" t="str">
        <f>'[1]2025年已发货'!D:D</f>
        <v>吨</v>
      </c>
      <c r="E1605" s="2">
        <f>'[1]2025年已发货'!E:E</f>
        <v>30</v>
      </c>
      <c r="F1605" s="4">
        <f>'[1]2025年已发货'!F:F</f>
        <v>45746</v>
      </c>
      <c r="G1605" s="2" t="str">
        <f>'[1]2025年已发货'!G:G</f>
        <v>（五冶达州国道542项目-三工区桥梁3工段）四川省达州市达川区赵固镇水文村原村委会下300米</v>
      </c>
      <c r="H1605" s="2" t="str">
        <f>'[1]2025年已发货'!H:H</f>
        <v>李代茂</v>
      </c>
      <c r="I1605" s="2">
        <f>'[1]2025年已发货'!I:I</f>
        <v>18302833536</v>
      </c>
      <c r="J1605" s="2" t="str">
        <f>_xlfn._xlws.FILTER(辅助信息!D:D,辅助信息!G:G=G1605)</f>
        <v>五冶达州国道542项目</v>
      </c>
    </row>
    <row r="1606" hidden="1" spans="1:10">
      <c r="A1606" s="2" t="str">
        <f>'[1]2025年已发货'!A:A</f>
        <v>达钢</v>
      </c>
      <c r="B1606" s="2" t="str">
        <f>'[1]2025年已发货'!B:B</f>
        <v>螺纹钢</v>
      </c>
      <c r="C1606" s="2" t="str">
        <f>'[1]2025年已发货'!C:C</f>
        <v>HRB400E Φ32 9m</v>
      </c>
      <c r="D1606" s="2" t="str">
        <f>'[1]2025年已发货'!D:D</f>
        <v>吨</v>
      </c>
      <c r="E1606" s="2">
        <f>'[1]2025年已发货'!E:E</f>
        <v>32</v>
      </c>
      <c r="F1606" s="4">
        <f>'[1]2025年已发货'!F:F</f>
        <v>45746</v>
      </c>
      <c r="G1606" s="2" t="str">
        <f>'[1]2025年已发货'!G:G</f>
        <v>（五冶达州国道542项目-三工区桥梁3工段）四川省达州市达川区赵固镇水文村原村委会下300米</v>
      </c>
      <c r="H1606" s="2" t="str">
        <f>'[1]2025年已发货'!H:H</f>
        <v>李代茂</v>
      </c>
      <c r="I1606" s="2">
        <f>'[1]2025年已发货'!I:I</f>
        <v>18302833536</v>
      </c>
      <c r="J1606" s="2" t="str">
        <f>_xlfn._xlws.FILTER(辅助信息!D:D,辅助信息!G:G=G1606)</f>
        <v>五冶达州国道542项目</v>
      </c>
    </row>
    <row r="1607" hidden="1" spans="1:10">
      <c r="A1607" s="2" t="str">
        <f>'[1]2025年已发货'!A:A</f>
        <v>达钢</v>
      </c>
      <c r="B1607" s="2" t="str">
        <f>'[1]2025年已发货'!B:B</f>
        <v>螺纹钢</v>
      </c>
      <c r="C1607" s="2" t="str">
        <f>'[1]2025年已发货'!C:C</f>
        <v>HRB400E Φ12 9m</v>
      </c>
      <c r="D1607" s="2" t="str">
        <f>'[1]2025年已发货'!D:D</f>
        <v>吨</v>
      </c>
      <c r="E1607" s="2">
        <f>'[1]2025年已发货'!E:E</f>
        <v>6</v>
      </c>
      <c r="F1607" s="4">
        <f>'[1]2025年已发货'!F:F</f>
        <v>45746</v>
      </c>
      <c r="G1607" s="2" t="str">
        <f>'[1]2025年已发货'!G:G</f>
        <v>（五冶达州国道542项目-一工区桥梁二工段）四川省达州市达川区达川区石梯镇石成村</v>
      </c>
      <c r="H1607" s="2" t="str">
        <f>'[1]2025年已发货'!H:H</f>
        <v>夏树彬</v>
      </c>
      <c r="I1607" s="2">
        <f>'[1]2025年已发货'!I:I</f>
        <v>13518183653</v>
      </c>
      <c r="J1607" s="2" t="str">
        <f>_xlfn._xlws.FILTER(辅助信息!D:D,辅助信息!G:G=G1607)</f>
        <v>五冶达州国道542项目</v>
      </c>
    </row>
    <row r="1608" hidden="1" spans="1:10">
      <c r="A1608" s="2" t="str">
        <f>'[1]2025年已发货'!A:A</f>
        <v>达钢</v>
      </c>
      <c r="B1608" s="2" t="str">
        <f>'[1]2025年已发货'!B:B</f>
        <v>螺纹钢</v>
      </c>
      <c r="C1608" s="2" t="str">
        <f>'[1]2025年已发货'!C:C</f>
        <v>HRB400E Φ14 9m</v>
      </c>
      <c r="D1608" s="2" t="str">
        <f>'[1]2025年已发货'!D:D</f>
        <v>吨</v>
      </c>
      <c r="E1608" s="2">
        <f>'[1]2025年已发货'!E:E</f>
        <v>9</v>
      </c>
      <c r="F1608" s="4">
        <f>'[1]2025年已发货'!F:F</f>
        <v>45746</v>
      </c>
      <c r="G1608" s="2" t="str">
        <f>'[1]2025年已发货'!G:G</f>
        <v>（五冶达州国道542项目-一工区桥梁二工段）四川省达州市达川区达川区石梯镇石成村</v>
      </c>
      <c r="H1608" s="2" t="str">
        <f>'[1]2025年已发货'!H:H</f>
        <v>夏树彬</v>
      </c>
      <c r="I1608" s="2">
        <f>'[1]2025年已发货'!I:I</f>
        <v>13518183653</v>
      </c>
      <c r="J1608" s="2" t="str">
        <f>_xlfn._xlws.FILTER(辅助信息!D:D,辅助信息!G:G=G1608)</f>
        <v>五冶达州国道542项目</v>
      </c>
    </row>
    <row r="1609" hidden="1" spans="1:10">
      <c r="A1609" s="2" t="str">
        <f>'[1]2025年已发货'!A:A</f>
        <v>达钢</v>
      </c>
      <c r="B1609" s="2" t="str">
        <f>'[1]2025年已发货'!B:B</f>
        <v>螺纹钢</v>
      </c>
      <c r="C1609" s="2" t="str">
        <f>'[1]2025年已发货'!C:C</f>
        <v>HRB400E Φ28 9m</v>
      </c>
      <c r="D1609" s="2" t="str">
        <f>'[1]2025年已发货'!D:D</f>
        <v>吨</v>
      </c>
      <c r="E1609" s="2">
        <f>'[1]2025年已发货'!E:E</f>
        <v>9</v>
      </c>
      <c r="F1609" s="4">
        <f>'[1]2025年已发货'!F:F</f>
        <v>45746</v>
      </c>
      <c r="G1609" s="2" t="str">
        <f>'[1]2025年已发货'!G:G</f>
        <v>（五冶达州国道542项目-一工区桥梁二工段）四川省达州市达川区达川区石梯镇石成村</v>
      </c>
      <c r="H1609" s="2" t="str">
        <f>'[1]2025年已发货'!H:H</f>
        <v>夏树彬</v>
      </c>
      <c r="I1609" s="2">
        <f>'[1]2025年已发货'!I:I</f>
        <v>13518183653</v>
      </c>
      <c r="J1609" s="2" t="str">
        <f>_xlfn._xlws.FILTER(辅助信息!D:D,辅助信息!G:G=G1609)</f>
        <v>五冶达州国道542项目</v>
      </c>
    </row>
    <row r="1610" hidden="1" spans="1:10">
      <c r="A1610" s="2" t="str">
        <f>'[1]2025年已发货'!A:A</f>
        <v>达钢</v>
      </c>
      <c r="B1610" s="2" t="str">
        <f>'[1]2025年已发货'!B:B</f>
        <v>螺纹钢</v>
      </c>
      <c r="C1610" s="2" t="str">
        <f>'[1]2025年已发货'!C:C</f>
        <v>HRB400E Φ32 9m</v>
      </c>
      <c r="D1610" s="2" t="str">
        <f>'[1]2025年已发货'!D:D</f>
        <v>吨</v>
      </c>
      <c r="E1610" s="2">
        <f>'[1]2025年已发货'!E:E</f>
        <v>66</v>
      </c>
      <c r="F1610" s="4">
        <f>'[1]2025年已发货'!F:F</f>
        <v>45746</v>
      </c>
      <c r="G1610" s="2" t="str">
        <f>'[1]2025年已发货'!G:G</f>
        <v>（五冶达州国道542项目-一工区桥梁二工段）四川省达州市达川区达川区石梯镇石成村</v>
      </c>
      <c r="H1610" s="2" t="str">
        <f>'[1]2025年已发货'!H:H</f>
        <v>夏树彬</v>
      </c>
      <c r="I1610" s="2">
        <f>'[1]2025年已发货'!I:I</f>
        <v>13518183653</v>
      </c>
      <c r="J1610" s="2" t="str">
        <f>_xlfn._xlws.FILTER(辅助信息!D:D,辅助信息!G:G=G1610)</f>
        <v>五冶达州国道542项目</v>
      </c>
    </row>
    <row r="1611" hidden="1" spans="1:10">
      <c r="A1611" s="2" t="str">
        <f>'[1]2025年已发货'!A:A</f>
        <v>达钢</v>
      </c>
      <c r="B1611" s="2" t="str">
        <f>'[1]2025年已发货'!B:B</f>
        <v>螺纹钢</v>
      </c>
      <c r="C1611" s="2" t="str">
        <f>'[1]2025年已发货'!C:C</f>
        <v>HRB400E Φ12 9m</v>
      </c>
      <c r="D1611" s="2" t="str">
        <f>'[1]2025年已发货'!D:D</f>
        <v>吨</v>
      </c>
      <c r="E1611" s="2">
        <f>'[1]2025年已发货'!E:E</f>
        <v>9</v>
      </c>
      <c r="F1611" s="4">
        <f>'[1]2025年已发货'!F:F</f>
        <v>45746</v>
      </c>
      <c r="G1611" s="2" t="str">
        <f>'[1]2025年已发货'!G:G</f>
        <v>（五冶达州国道542项目-一工区桥梁一工段）四川省达州市四川省达州市达川区石桥镇武寨村</v>
      </c>
      <c r="H1611" s="2" t="str">
        <f>'[1]2025年已发货'!H:H</f>
        <v>杨勇</v>
      </c>
      <c r="I1611" s="2">
        <f>'[1]2025年已发货'!I:I</f>
        <v>18398563998</v>
      </c>
      <c r="J1611" s="2" t="str">
        <f>_xlfn._xlws.FILTER(辅助信息!D:D,辅助信息!G:G=G1611)</f>
        <v>五冶达州国道542项目</v>
      </c>
    </row>
    <row r="1612" hidden="1" spans="1:10">
      <c r="A1612" s="2" t="str">
        <f>'[1]2025年已发货'!A:A</f>
        <v>达钢</v>
      </c>
      <c r="B1612" s="2" t="str">
        <f>'[1]2025年已发货'!B:B</f>
        <v>螺纹钢</v>
      </c>
      <c r="C1612" s="2" t="str">
        <f>'[1]2025年已发货'!C:C</f>
        <v>HRB400E Φ14 9m</v>
      </c>
      <c r="D1612" s="2" t="str">
        <f>'[1]2025年已发货'!D:D</f>
        <v>吨</v>
      </c>
      <c r="E1612" s="2">
        <f>'[1]2025年已发货'!E:E</f>
        <v>36</v>
      </c>
      <c r="F1612" s="4">
        <f>'[1]2025年已发货'!F:F</f>
        <v>45746</v>
      </c>
      <c r="G1612" s="2" t="str">
        <f>'[1]2025年已发货'!G:G</f>
        <v>（五冶达州国道542项目-一工区桥梁一工段）四川省达州市四川省达州市达川区石桥镇武寨村</v>
      </c>
      <c r="H1612" s="2" t="str">
        <f>'[1]2025年已发货'!H:H</f>
        <v>杨勇</v>
      </c>
      <c r="I1612" s="2">
        <f>'[1]2025年已发货'!I:I</f>
        <v>18398563998</v>
      </c>
      <c r="J1612" s="2" t="str">
        <f>_xlfn._xlws.FILTER(辅助信息!D:D,辅助信息!G:G=G1612)</f>
        <v>五冶达州国道542项目</v>
      </c>
    </row>
    <row r="1613" hidden="1" spans="1:10">
      <c r="A1613" s="2" t="str">
        <f>'[1]2025年已发货'!A:A</f>
        <v>达钢</v>
      </c>
      <c r="B1613" s="2" t="str">
        <f>'[1]2025年已发货'!B:B</f>
        <v>螺纹钢</v>
      </c>
      <c r="C1613" s="2" t="str">
        <f>'[1]2025年已发货'!C:C</f>
        <v>HRB400E Φ32 12m</v>
      </c>
      <c r="D1613" s="2" t="str">
        <f>'[1]2025年已发货'!D:D</f>
        <v>吨</v>
      </c>
      <c r="E1613" s="2">
        <f>'[1]2025年已发货'!E:E</f>
        <v>36</v>
      </c>
      <c r="F1613" s="4">
        <f>'[1]2025年已发货'!F:F</f>
        <v>45746</v>
      </c>
      <c r="G1613" s="2" t="str">
        <f>'[1]2025年已发货'!G:G</f>
        <v>（五冶达州国道542项目-一工区桥梁一工段）四川省达州市四川省达州市达川区石桥镇武寨村</v>
      </c>
      <c r="H1613" s="2" t="str">
        <f>'[1]2025年已发货'!H:H</f>
        <v>杨勇</v>
      </c>
      <c r="I1613" s="2">
        <f>'[1]2025年已发货'!I:I</f>
        <v>18398563998</v>
      </c>
      <c r="J1613" s="2" t="str">
        <f>_xlfn._xlws.FILTER(辅助信息!D:D,辅助信息!G:G=G1613)</f>
        <v>五冶达州国道542项目</v>
      </c>
    </row>
    <row r="1614" hidden="1" spans="1:10">
      <c r="A1614" s="2" t="str">
        <f>'[1]2025年已发货'!A:A</f>
        <v>达钢</v>
      </c>
      <c r="B1614" s="2" t="str">
        <f>'[1]2025年已发货'!B:B</f>
        <v>盘螺</v>
      </c>
      <c r="C1614" s="2" t="str">
        <f>'[1]2025年已发货'!C:C</f>
        <v>HRB400E Φ6</v>
      </c>
      <c r="D1614" s="2" t="str">
        <f>'[1]2025年已发货'!D:D</f>
        <v>吨</v>
      </c>
      <c r="E1614" s="2">
        <f>'[1]2025年已发货'!E:E</f>
        <v>5</v>
      </c>
      <c r="F1614" s="4">
        <f>'[1]2025年已发货'!F:F</f>
        <v>45746</v>
      </c>
      <c r="G1614" s="2" t="str">
        <f>'[1]2025年已发货'!G:G</f>
        <v>(五冶钢构医学科学产业园建设项目房建三部-管网总坪)四川省南充市顺庆区搬罾街道学府大道二段</v>
      </c>
      <c r="H1614" s="2" t="str">
        <f>'[1]2025年已发货'!H:H</f>
        <v>郑林</v>
      </c>
      <c r="I1614" s="2">
        <f>'[1]2025年已发货'!I:I</f>
        <v>18349955455</v>
      </c>
      <c r="J1614" s="2" t="str">
        <f>_xlfn._xlws.FILTER(辅助信息!D:D,辅助信息!G:G=G1614)</f>
        <v>五冶钢构南充医学科学产业园建设项目</v>
      </c>
    </row>
    <row r="1615" hidden="1" spans="1:10">
      <c r="A1615" s="2" t="str">
        <f>'[1]2025年已发货'!A:A</f>
        <v>达钢</v>
      </c>
      <c r="B1615" s="2" t="str">
        <f>'[1]2025年已发货'!B:B</f>
        <v>螺纹钢</v>
      </c>
      <c r="C1615" s="2" t="str">
        <f>'[1]2025年已发货'!C:C</f>
        <v>HRB400E Φ12 9m</v>
      </c>
      <c r="D1615" s="2" t="str">
        <f>'[1]2025年已发货'!D:D</f>
        <v>吨</v>
      </c>
      <c r="E1615" s="2">
        <f>'[1]2025年已发货'!E:E</f>
        <v>12</v>
      </c>
      <c r="F1615" s="4">
        <f>'[1]2025年已发货'!F:F</f>
        <v>45746</v>
      </c>
      <c r="G1615" s="2" t="str">
        <f>'[1]2025年已发货'!G:G</f>
        <v>(五冶钢构医学科学产业园建设项目房建三部-管网总坪)四川省南充市顺庆区搬罾街道学府大道二段</v>
      </c>
      <c r="H1615" s="2" t="str">
        <f>'[1]2025年已发货'!H:H</f>
        <v>郑林</v>
      </c>
      <c r="I1615" s="2">
        <f>'[1]2025年已发货'!I:I</f>
        <v>18349955455</v>
      </c>
      <c r="J1615" s="2" t="str">
        <f>_xlfn._xlws.FILTER(辅助信息!D:D,辅助信息!G:G=G1615)</f>
        <v>五冶钢构南充医学科学产业园建设项目</v>
      </c>
    </row>
    <row r="1616" hidden="1" spans="1:10">
      <c r="A1616" s="2" t="str">
        <f>'[1]2025年已发货'!A:A</f>
        <v>达钢</v>
      </c>
      <c r="B1616" s="2" t="str">
        <f>'[1]2025年已发货'!B:B</f>
        <v>螺纹钢</v>
      </c>
      <c r="C1616" s="2" t="str">
        <f>'[1]2025年已发货'!C:C</f>
        <v>HRB400E Φ14 9m</v>
      </c>
      <c r="D1616" s="2" t="str">
        <f>'[1]2025年已发货'!D:D</f>
        <v>吨</v>
      </c>
      <c r="E1616" s="2">
        <f>'[1]2025年已发货'!E:E</f>
        <v>18</v>
      </c>
      <c r="F1616" s="4">
        <f>'[1]2025年已发货'!F:F</f>
        <v>45746</v>
      </c>
      <c r="G1616" s="2" t="str">
        <f>'[1]2025年已发货'!G:G</f>
        <v>(五冶钢构医学科学产业园建设项目房建三部-管网总坪)四川省南充市顺庆区搬罾街道学府大道二段</v>
      </c>
      <c r="H1616" s="2" t="str">
        <f>'[1]2025年已发货'!H:H</f>
        <v>郑林</v>
      </c>
      <c r="I1616" s="2">
        <f>'[1]2025年已发货'!I:I</f>
        <v>18349955455</v>
      </c>
      <c r="J1616" s="2" t="str">
        <f>_xlfn._xlws.FILTER(辅助信息!D:D,辅助信息!G:G=G1616)</f>
        <v>五冶钢构南充医学科学产业园建设项目</v>
      </c>
    </row>
    <row r="1617" hidden="1" spans="1:10">
      <c r="A1617" s="2" t="str">
        <f>'[1]2025年已发货'!A:A</f>
        <v>陕钢</v>
      </c>
      <c r="B1617" s="2" t="str">
        <f>'[1]2025年已发货'!B:B</f>
        <v>螺纹钢</v>
      </c>
      <c r="C1617" s="2" t="str">
        <f>'[1]2025年已发货'!C:C</f>
        <v>HRB400E Φ25 9m</v>
      </c>
      <c r="D1617" s="2" t="str">
        <f>'[1]2025年已发货'!D:D</f>
        <v>吨</v>
      </c>
      <c r="E1617" s="2">
        <f>'[1]2025年已发货'!E:E</f>
        <v>70</v>
      </c>
      <c r="F1617" s="4">
        <f>'[1]2025年已发货'!F:F</f>
        <v>45746</v>
      </c>
      <c r="G1617" s="2" t="str">
        <f>'[1]2025年已发货'!G:G</f>
        <v>(五冶钢构医学科学产业园建设项目房建三部-排洪渠)四川省南充市顺庆区搬罾街道学府大道二段</v>
      </c>
      <c r="H1617" s="2" t="str">
        <f>'[1]2025年已发货'!H:H</f>
        <v>郑林</v>
      </c>
      <c r="I1617" s="2">
        <f>'[1]2025年已发货'!I:I</f>
        <v>18349955455</v>
      </c>
      <c r="J1617" s="2" t="str">
        <f>_xlfn._xlws.FILTER(辅助信息!D:D,辅助信息!G:G=G1617)</f>
        <v>五冶钢构南充医学科学产业园建设项目</v>
      </c>
    </row>
    <row r="1618" hidden="1" spans="1:10">
      <c r="A1618" s="2" t="str">
        <f>'[1]2025年已发货'!A:A</f>
        <v>德胜</v>
      </c>
      <c r="B1618" s="2" t="str">
        <f>'[1]2025年已发货'!B:B</f>
        <v>螺纹钢</v>
      </c>
      <c r="C1618" s="2" t="str">
        <f>'[1]2025年已发货'!C:C</f>
        <v>HRB400E Φ25 12m</v>
      </c>
      <c r="D1618" s="2" t="str">
        <f>'[1]2025年已发货'!D:D</f>
        <v>吨</v>
      </c>
      <c r="E1618" s="2">
        <f>'[1]2025年已发货'!E:E</f>
        <v>175</v>
      </c>
      <c r="F1618" s="4">
        <f>'[1]2025年已发货'!F:F</f>
        <v>45746</v>
      </c>
      <c r="G1618" s="2" t="str">
        <f>'[1]2025年已发货'!G:G</f>
        <v>(五冶钢构医学科学产业园建设项目房建三部-排洪渠)四川省南充市顺庆区搬罾街道学府大道二段</v>
      </c>
      <c r="H1618" s="2" t="str">
        <f>'[1]2025年已发货'!H:H</f>
        <v>郑林</v>
      </c>
      <c r="I1618" s="2">
        <f>'[1]2025年已发货'!I:I</f>
        <v>18349955455</v>
      </c>
      <c r="J1618" s="2" t="str">
        <f>_xlfn._xlws.FILTER(辅助信息!D:D,辅助信息!G:G=G1618)</f>
        <v>五冶钢构南充医学科学产业园建设项目</v>
      </c>
    </row>
    <row r="1619" hidden="1" spans="1:10">
      <c r="A1619" s="2" t="str">
        <f>'[1]2025年已发货'!A:A</f>
        <v>德胜</v>
      </c>
      <c r="B1619" s="2" t="str">
        <f>'[1]2025年已发货'!B:B</f>
        <v>螺纹钢</v>
      </c>
      <c r="C1619" s="2" t="str">
        <f>'[1]2025年已发货'!C:C</f>
        <v>HRB400E Φ16 9m</v>
      </c>
      <c r="D1619" s="2" t="str">
        <f>'[1]2025年已发货'!D:D</f>
        <v>吨</v>
      </c>
      <c r="E1619" s="2">
        <f>'[1]2025年已发货'!E:E</f>
        <v>60</v>
      </c>
      <c r="F1619" s="4">
        <f>'[1]2025年已发货'!F:F</f>
        <v>45746</v>
      </c>
      <c r="G1619" s="2" t="str">
        <f>'[1]2025年已发货'!G:G</f>
        <v>(五冶钢构医学科学产业园建设项目房建三部-排洪渠)四川省南充市顺庆区搬罾街道学府大道二段</v>
      </c>
      <c r="H1619" s="2" t="str">
        <f>'[1]2025年已发货'!H:H</f>
        <v>郑林</v>
      </c>
      <c r="I1619" s="2">
        <f>'[1]2025年已发货'!I:I</f>
        <v>18349955455</v>
      </c>
      <c r="J1619" s="2" t="str">
        <f>_xlfn._xlws.FILTER(辅助信息!D:D,辅助信息!G:G=G1619)</f>
        <v>五冶钢构南充医学科学产业园建设项目</v>
      </c>
    </row>
    <row r="1620" hidden="1" spans="1:10">
      <c r="A1620" s="2" t="str">
        <f>'[1]2025年已发货'!A:A</f>
        <v>德胜</v>
      </c>
      <c r="B1620" s="2" t="str">
        <f>'[1]2025年已发货'!B:B</f>
        <v>螺纹钢</v>
      </c>
      <c r="C1620" s="2" t="str">
        <f>'[1]2025年已发货'!C:C</f>
        <v>HRB400E Φ16 12m</v>
      </c>
      <c r="D1620" s="2" t="str">
        <f>'[1]2025年已发货'!D:D</f>
        <v>吨</v>
      </c>
      <c r="E1620" s="2">
        <f>'[1]2025年已发货'!E:E</f>
        <v>45</v>
      </c>
      <c r="F1620" s="4">
        <f>'[1]2025年已发货'!F:F</f>
        <v>45746</v>
      </c>
      <c r="G1620" s="2" t="str">
        <f>'[1]2025年已发货'!G:G</f>
        <v>(五冶钢构医学科学产业园建设项目房建三部-排洪渠)四川省南充市顺庆区搬罾街道学府大道二段</v>
      </c>
      <c r="H1620" s="2" t="str">
        <f>'[1]2025年已发货'!H:H</f>
        <v>郑林</v>
      </c>
      <c r="I1620" s="2">
        <f>'[1]2025年已发货'!I:I</f>
        <v>18349955455</v>
      </c>
      <c r="J1620" s="2" t="str">
        <f>_xlfn._xlws.FILTER(辅助信息!D:D,辅助信息!G:G=G1620)</f>
        <v>五冶钢构南充医学科学产业园建设项目</v>
      </c>
    </row>
    <row r="1621" hidden="1" spans="1:10">
      <c r="A1621" s="2" t="str">
        <f>'[1]2025年已发货'!A:A</f>
        <v>德胜</v>
      </c>
      <c r="B1621" s="2" t="str">
        <f>'[1]2025年已发货'!B:B</f>
        <v>螺纹钢</v>
      </c>
      <c r="C1621" s="2" t="str">
        <f>'[1]2025年已发货'!C:C</f>
        <v>HRB400E Φ28 9m</v>
      </c>
      <c r="D1621" s="2" t="str">
        <f>'[1]2025年已发货'!D:D</f>
        <v>吨</v>
      </c>
      <c r="E1621" s="2">
        <f>'[1]2025年已发货'!E:E</f>
        <v>35</v>
      </c>
      <c r="F1621" s="4">
        <f>'[1]2025年已发货'!F:F</f>
        <v>45746</v>
      </c>
      <c r="G1621" s="2" t="str">
        <f>'[1]2025年已发货'!G:G</f>
        <v>（中铁二局-成渝扩容4标）四川省成都市简阳市杨家镇桐子湾村二局拌合站</v>
      </c>
      <c r="H1621" s="2" t="str">
        <f>'[1]2025年已发货'!H:H</f>
        <v>陈钢</v>
      </c>
      <c r="I1621" s="2">
        <f>'[1]2025年已发货'!I:I</f>
        <v>13018165813</v>
      </c>
      <c r="J1621" s="2" vm="1" t="e">
        <f>_xlfn._xlws.FILTER(辅助信息!D:D,辅助信息!G:G=G1621)</f>
        <v>#VALUE!</v>
      </c>
    </row>
    <row r="1622" hidden="1" spans="1:10">
      <c r="A1622" s="2" t="str">
        <f>'[1]2025年已发货'!A:A</f>
        <v>陕钢</v>
      </c>
      <c r="B1622" s="2" t="str">
        <f>'[1]2025年已发货'!B:B</f>
        <v>高线</v>
      </c>
      <c r="C1622" s="2" t="str">
        <f>'[1]2025年已发货'!C:C</f>
        <v>HPB300 Φ6</v>
      </c>
      <c r="D1622" s="2" t="str">
        <f>'[1]2025年已发货'!D:D</f>
        <v>吨</v>
      </c>
      <c r="E1622" s="2">
        <f>'[1]2025年已发货'!E:E</f>
        <v>5</v>
      </c>
      <c r="F1622" s="4">
        <f>'[1]2025年已发货'!F:F</f>
        <v>45747</v>
      </c>
      <c r="G1622" s="2" t="str">
        <f>'[1]2025年已发货'!G:G</f>
        <v>（华西酒城南）成都市武侯区火车南站西路8号酒城南项目</v>
      </c>
      <c r="H1622" s="2" t="str">
        <f>'[1]2025年已发货'!H:H</f>
        <v>龙耀宇</v>
      </c>
      <c r="I1622" s="2">
        <f>'[1]2025年已发货'!I:I</f>
        <v>18384145895</v>
      </c>
      <c r="J1622" s="2" t="str">
        <f>_xlfn._xlws.FILTER(辅助信息!D:D,辅助信息!G:G=G1622)</f>
        <v>华西酒城南</v>
      </c>
    </row>
    <row r="1623" hidden="1" spans="1:10">
      <c r="A1623" s="2" t="str">
        <f>'[1]2025年已发货'!A:A</f>
        <v>陕钢</v>
      </c>
      <c r="B1623" s="2" t="str">
        <f>'[1]2025年已发货'!B:B</f>
        <v>盘螺</v>
      </c>
      <c r="C1623" s="2" t="str">
        <f>'[1]2025年已发货'!C:C</f>
        <v>HRB400E Φ6</v>
      </c>
      <c r="D1623" s="2" t="str">
        <f>'[1]2025年已发货'!D:D</f>
        <v>吨</v>
      </c>
      <c r="E1623" s="2">
        <f>'[1]2025年已发货'!E:E</f>
        <v>8</v>
      </c>
      <c r="F1623" s="4">
        <f>'[1]2025年已发货'!F:F</f>
        <v>45747</v>
      </c>
      <c r="G1623" s="2" t="str">
        <f>'[1]2025年已发货'!G:G</f>
        <v>（华西酒城南）成都市武侯区火车南站西路8号酒城南项目</v>
      </c>
      <c r="H1623" s="2" t="str">
        <f>'[1]2025年已发货'!H:H</f>
        <v>龙耀宇</v>
      </c>
      <c r="I1623" s="2">
        <f>'[1]2025年已发货'!I:I</f>
        <v>18384145895</v>
      </c>
      <c r="J1623" s="2" t="str">
        <f>_xlfn._xlws.FILTER(辅助信息!D:D,辅助信息!G:G=G1623)</f>
        <v>华西酒城南</v>
      </c>
    </row>
    <row r="1624" hidden="1" spans="1:10">
      <c r="A1624" s="2" t="str">
        <f>'[1]2025年已发货'!A:A</f>
        <v>陕钢</v>
      </c>
      <c r="B1624" s="2" t="str">
        <f>'[1]2025年已发货'!B:B</f>
        <v>盘螺</v>
      </c>
      <c r="C1624" s="2" t="str">
        <f>'[1]2025年已发货'!C:C</f>
        <v>HRB400E Φ8</v>
      </c>
      <c r="D1624" s="2" t="str">
        <f>'[1]2025年已发货'!D:D</f>
        <v>吨</v>
      </c>
      <c r="E1624" s="2">
        <f>'[1]2025年已发货'!E:E</f>
        <v>8</v>
      </c>
      <c r="F1624" s="4">
        <f>'[1]2025年已发货'!F:F</f>
        <v>45747</v>
      </c>
      <c r="G1624" s="2" t="str">
        <f>'[1]2025年已发货'!G:G</f>
        <v>（华西酒城南）成都市武侯区火车南站西路8号酒城南项目</v>
      </c>
      <c r="H1624" s="2" t="str">
        <f>'[1]2025年已发货'!H:H</f>
        <v>龙耀宇</v>
      </c>
      <c r="I1624" s="2">
        <f>'[1]2025年已发货'!I:I</f>
        <v>18384145895</v>
      </c>
      <c r="J1624" s="2" t="str">
        <f>_xlfn._xlws.FILTER(辅助信息!D:D,辅助信息!G:G=G1624)</f>
        <v>华西酒城南</v>
      </c>
    </row>
    <row r="1625" hidden="1" spans="1:10">
      <c r="A1625" s="2" t="str">
        <f>'[1]2025年已发货'!A:A</f>
        <v>陕钢</v>
      </c>
      <c r="B1625" s="2" t="str">
        <f>'[1]2025年已发货'!B:B</f>
        <v>盘螺</v>
      </c>
      <c r="C1625" s="2" t="str">
        <f>'[1]2025年已发货'!C:C</f>
        <v>HRB400E Φ10</v>
      </c>
      <c r="D1625" s="2" t="str">
        <f>'[1]2025年已发货'!D:D</f>
        <v>吨</v>
      </c>
      <c r="E1625" s="2">
        <f>'[1]2025年已发货'!E:E</f>
        <v>3</v>
      </c>
      <c r="F1625" s="4">
        <f>'[1]2025年已发货'!F:F</f>
        <v>45747</v>
      </c>
      <c r="G1625" s="2" t="str">
        <f>'[1]2025年已发货'!G:G</f>
        <v>（华西酒城南）成都市武侯区火车南站西路8号酒城南项目</v>
      </c>
      <c r="H1625" s="2" t="str">
        <f>'[1]2025年已发货'!H:H</f>
        <v>龙耀宇</v>
      </c>
      <c r="I1625" s="2">
        <f>'[1]2025年已发货'!I:I</f>
        <v>18384145895</v>
      </c>
      <c r="J1625" s="2" t="str">
        <f>_xlfn._xlws.FILTER(辅助信息!D:D,辅助信息!G:G=G1625)</f>
        <v>华西酒城南</v>
      </c>
    </row>
    <row r="1626" hidden="1" spans="1:10">
      <c r="A1626" s="2" t="str">
        <f>'[1]2025年已发货'!A:A</f>
        <v>陕钢</v>
      </c>
      <c r="B1626" s="2" t="str">
        <f>'[1]2025年已发货'!B:B</f>
        <v>盘螺</v>
      </c>
      <c r="C1626" s="2" t="str">
        <f>'[1]2025年已发货'!C:C</f>
        <v>HRB400E Φ12</v>
      </c>
      <c r="D1626" s="2" t="str">
        <f>'[1]2025年已发货'!D:D</f>
        <v>吨</v>
      </c>
      <c r="E1626" s="2">
        <f>'[1]2025年已发货'!E:E</f>
        <v>12</v>
      </c>
      <c r="F1626" s="4">
        <f>'[1]2025年已发货'!F:F</f>
        <v>45747</v>
      </c>
      <c r="G1626" s="2" t="str">
        <f>'[1]2025年已发货'!G:G</f>
        <v>（华西酒城南）成都市武侯区火车南站西路8号酒城南项目</v>
      </c>
      <c r="H1626" s="2" t="str">
        <f>'[1]2025年已发货'!H:H</f>
        <v>龙耀宇</v>
      </c>
      <c r="I1626" s="2">
        <f>'[1]2025年已发货'!I:I</f>
        <v>18384145895</v>
      </c>
      <c r="J1626" s="2" t="str">
        <f>_xlfn._xlws.FILTER(辅助信息!D:D,辅助信息!G:G=G1626)</f>
        <v>华西酒城南</v>
      </c>
    </row>
    <row r="1627" hidden="1" spans="1:10">
      <c r="A1627" s="2" t="str">
        <f>'[1]2025年已发货'!A:A</f>
        <v>达钢</v>
      </c>
      <c r="B1627" s="2" t="str">
        <f>'[1]2025年已发货'!B:B</f>
        <v>螺纹钢</v>
      </c>
      <c r="C1627" s="2" t="str">
        <f>'[1]2025年已发货'!C:C</f>
        <v>HRB400E Φ32 9m</v>
      </c>
      <c r="D1627" s="2" t="str">
        <f>'[1]2025年已发货'!D:D</f>
        <v>吨</v>
      </c>
      <c r="E1627" s="2">
        <f>'[1]2025年已发货'!E:E</f>
        <v>35</v>
      </c>
      <c r="F1627" s="4">
        <f>'[1]2025年已发货'!F:F</f>
        <v>45747</v>
      </c>
      <c r="G1627" s="2" t="str">
        <f>'[1]2025年已发货'!G:G</f>
        <v>（十九冶-华电重庆奉节）重庆市奉节县康乐镇七星村</v>
      </c>
      <c r="H1627" s="2" t="str">
        <f>'[1]2025年已发货'!H:H</f>
        <v>岑甲乐</v>
      </c>
      <c r="I1627" s="2">
        <f>'[1]2025年已发货'!I:I</f>
        <v>17349037782</v>
      </c>
      <c r="J1627" s="2" vm="1" t="e">
        <f>_xlfn._xlws.FILTER(辅助信息!D:D,辅助信息!G:G=G1627)</f>
        <v>#VALUE!</v>
      </c>
    </row>
    <row r="1628" hidden="1" spans="1:10">
      <c r="A1628" s="2" t="str">
        <f>'[1]2025年已发货'!A:A</f>
        <v>达钢</v>
      </c>
      <c r="B1628" s="2" t="str">
        <f>'[1]2025年已发货'!B:B</f>
        <v>螺纹钢</v>
      </c>
      <c r="C1628" s="2" t="str">
        <f>'[1]2025年已发货'!C:C</f>
        <v>HRB400E Φ14 9m</v>
      </c>
      <c r="D1628" s="2" t="str">
        <f>'[1]2025年已发货'!D:D</f>
        <v>吨</v>
      </c>
      <c r="E1628" s="2">
        <f>'[1]2025年已发货'!E:E</f>
        <v>6</v>
      </c>
      <c r="F1628" s="4">
        <f>'[1]2025年已发货'!F:F</f>
        <v>45747</v>
      </c>
      <c r="G1628" s="2" t="str">
        <f>'[1]2025年已发货'!G:G</f>
        <v>（五冶达州国道542项目-二工区巴河特大桥工段-4号墩）达州市达川区桥湾镇陈余村</v>
      </c>
      <c r="H1628" s="2" t="str">
        <f>'[1]2025年已发货'!H:H</f>
        <v>谭福中</v>
      </c>
      <c r="I1628" s="2">
        <f>'[1]2025年已发货'!I:I</f>
        <v>15828538619</v>
      </c>
      <c r="J1628" s="2" t="str">
        <f>_xlfn._xlws.FILTER(辅助信息!D:D,辅助信息!G:G=G1628)</f>
        <v>五冶达州国道542项目</v>
      </c>
    </row>
    <row r="1629" hidden="1" spans="1:10">
      <c r="A1629" s="2" t="str">
        <f>'[1]2025年已发货'!A:A</f>
        <v>达钢</v>
      </c>
      <c r="B1629" s="2" t="str">
        <f>'[1]2025年已发货'!B:B</f>
        <v>螺纹钢</v>
      </c>
      <c r="C1629" s="2" t="str">
        <f>'[1]2025年已发货'!C:C</f>
        <v>HRB400E Φ20 9m</v>
      </c>
      <c r="D1629" s="2" t="str">
        <f>'[1]2025年已发货'!D:D</f>
        <v>吨</v>
      </c>
      <c r="E1629" s="2">
        <f>'[1]2025年已发货'!E:E</f>
        <v>27</v>
      </c>
      <c r="F1629" s="4">
        <f>'[1]2025年已发货'!F:F</f>
        <v>45747</v>
      </c>
      <c r="G1629" s="2" t="str">
        <f>'[1]2025年已发货'!G:G</f>
        <v>（五冶达州国道542项目-二工区巴河特大桥工段-4号墩）达州市达川区桥湾镇陈余村</v>
      </c>
      <c r="H1629" s="2" t="str">
        <f>'[1]2025年已发货'!H:H</f>
        <v>谭福中</v>
      </c>
      <c r="I1629" s="2">
        <f>'[1]2025年已发货'!I:I</f>
        <v>15828538619</v>
      </c>
      <c r="J1629" s="2" t="str">
        <f>_xlfn._xlws.FILTER(辅助信息!D:D,辅助信息!G:G=G1629)</f>
        <v>五冶达州国道542项目</v>
      </c>
    </row>
    <row r="1630" hidden="1" spans="1:10">
      <c r="A1630" s="2" t="str">
        <f>'[1]2025年已发货'!A:A</f>
        <v>达钢</v>
      </c>
      <c r="B1630" s="2" t="str">
        <f>'[1]2025年已发货'!B:B</f>
        <v>螺纹钢</v>
      </c>
      <c r="C1630" s="2" t="str">
        <f>'[1]2025年已发货'!C:C</f>
        <v>HRB400E Φ28 9m</v>
      </c>
      <c r="D1630" s="2" t="str">
        <f>'[1]2025年已发货'!D:D</f>
        <v>吨</v>
      </c>
      <c r="E1630" s="2">
        <f>'[1]2025年已发货'!E:E</f>
        <v>3</v>
      </c>
      <c r="F1630" s="4">
        <f>'[1]2025年已发货'!F:F</f>
        <v>45747</v>
      </c>
      <c r="G1630" s="2" t="str">
        <f>'[1]2025年已发货'!G:G</f>
        <v>（五冶达州国道542项目-二工区巴河特大桥工段-4号墩）达州市达川区桥湾镇陈余村</v>
      </c>
      <c r="H1630" s="2" t="str">
        <f>'[1]2025年已发货'!H:H</f>
        <v>谭福中</v>
      </c>
      <c r="I1630" s="2">
        <f>'[1]2025年已发货'!I:I</f>
        <v>15828538619</v>
      </c>
      <c r="J1630" s="2" t="str">
        <f>_xlfn._xlws.FILTER(辅助信息!D:D,辅助信息!G:G=G1630)</f>
        <v>五冶达州国道542项目</v>
      </c>
    </row>
    <row r="1631" hidden="1" spans="1:10">
      <c r="A1631" s="2" t="str">
        <f>'[1]2025年已发货'!A:A</f>
        <v>达钢</v>
      </c>
      <c r="B1631" s="2" t="str">
        <f>'[1]2025年已发货'!B:B</f>
        <v>螺纹钢</v>
      </c>
      <c r="C1631" s="2" t="str">
        <f>'[1]2025年已发货'!C:C</f>
        <v>HRB400E Φ12 9m</v>
      </c>
      <c r="D1631" s="2" t="str">
        <f>'[1]2025年已发货'!D:D</f>
        <v>吨</v>
      </c>
      <c r="E1631" s="2">
        <f>'[1]2025年已发货'!E:E</f>
        <v>9</v>
      </c>
      <c r="F1631" s="4">
        <f>'[1]2025年已发货'!F:F</f>
        <v>45747</v>
      </c>
      <c r="G1631" s="2" t="str">
        <f>'[1]2025年已发货'!G:G</f>
        <v>（五冶达州国道542项目-二工区巴河特大桥工段-5号墩）四川省达州市达川区石梯镇固家村村民委员会</v>
      </c>
      <c r="H1631" s="2" t="str">
        <f>'[1]2025年已发货'!H:H</f>
        <v>谭福中</v>
      </c>
      <c r="I1631" s="2">
        <f>'[1]2025年已发货'!I:I</f>
        <v>15828538619</v>
      </c>
      <c r="J1631" s="2" t="str">
        <f>_xlfn._xlws.FILTER(辅助信息!D:D,辅助信息!G:G=G1631)</f>
        <v>五冶达州国道542项目</v>
      </c>
    </row>
    <row r="1632" hidden="1" spans="1:10">
      <c r="A1632" s="2" t="str">
        <f>'[1]2025年已发货'!A:A</f>
        <v>达钢</v>
      </c>
      <c r="B1632" s="2" t="str">
        <f>'[1]2025年已发货'!B:B</f>
        <v>螺纹钢</v>
      </c>
      <c r="C1632" s="2" t="str">
        <f>'[1]2025年已发货'!C:C</f>
        <v>HRB400E Φ14 9m</v>
      </c>
      <c r="D1632" s="2" t="str">
        <f>'[1]2025年已发货'!D:D</f>
        <v>吨</v>
      </c>
      <c r="E1632" s="2">
        <f>'[1]2025年已发货'!E:E</f>
        <v>9</v>
      </c>
      <c r="F1632" s="4">
        <f>'[1]2025年已发货'!F:F</f>
        <v>45747</v>
      </c>
      <c r="G1632" s="2" t="str">
        <f>'[1]2025年已发货'!G:G</f>
        <v>（五冶达州国道542项目-二工区巴河特大桥工段-5号墩）四川省达州市达川区石梯镇固家村村民委员会</v>
      </c>
      <c r="H1632" s="2" t="str">
        <f>'[1]2025年已发货'!H:H</f>
        <v>谭福中</v>
      </c>
      <c r="I1632" s="2">
        <f>'[1]2025年已发货'!I:I</f>
        <v>15828538619</v>
      </c>
      <c r="J1632" s="2" t="str">
        <f>_xlfn._xlws.FILTER(辅助信息!D:D,辅助信息!G:G=G1632)</f>
        <v>五冶达州国道542项目</v>
      </c>
    </row>
    <row r="1633" hidden="1" spans="1:10">
      <c r="A1633" s="2" t="str">
        <f>'[1]2025年已发货'!A:A</f>
        <v>达钢</v>
      </c>
      <c r="B1633" s="2" t="str">
        <f>'[1]2025年已发货'!B:B</f>
        <v>螺纹钢</v>
      </c>
      <c r="C1633" s="2" t="str">
        <f>'[1]2025年已发货'!C:C</f>
        <v>HRB400E Φ20 9m</v>
      </c>
      <c r="D1633" s="2" t="str">
        <f>'[1]2025年已发货'!D:D</f>
        <v>吨</v>
      </c>
      <c r="E1633" s="2">
        <f>'[1]2025年已发货'!E:E</f>
        <v>21</v>
      </c>
      <c r="F1633" s="4">
        <f>'[1]2025年已发货'!F:F</f>
        <v>45747</v>
      </c>
      <c r="G1633" s="2" t="str">
        <f>'[1]2025年已发货'!G:G</f>
        <v>（五冶达州国道542项目-二工区巴河特大桥工段-5号墩）四川省达州市达川区石梯镇固家村村民委员会</v>
      </c>
      <c r="H1633" s="2" t="str">
        <f>'[1]2025年已发货'!H:H</f>
        <v>谭福中</v>
      </c>
      <c r="I1633" s="2">
        <f>'[1]2025年已发货'!I:I</f>
        <v>15828538619</v>
      </c>
      <c r="J1633" s="2" t="str">
        <f>_xlfn._xlws.FILTER(辅助信息!D:D,辅助信息!G:G=G1633)</f>
        <v>五冶达州国道542项目</v>
      </c>
    </row>
    <row r="1634" hidden="1" spans="1:10">
      <c r="A1634" s="2" t="str">
        <f>'[1]2025年已发货'!A:A</f>
        <v>成实</v>
      </c>
      <c r="B1634" s="2" t="str">
        <f>'[1]2025年已发货'!B:B</f>
        <v>盘螺</v>
      </c>
      <c r="C1634" s="2" t="str">
        <f>'[1]2025年已发货'!C:C</f>
        <v>HRB400E Φ8</v>
      </c>
      <c r="D1634" s="2" t="str">
        <f>'[1]2025年已发货'!D:D</f>
        <v>吨</v>
      </c>
      <c r="E1634" s="2">
        <f>'[1]2025年已发货'!E:E</f>
        <v>20</v>
      </c>
      <c r="F1634" s="4">
        <f>'[1]2025年已发货'!F:F</f>
        <v>45747</v>
      </c>
      <c r="G1634" s="2" t="str">
        <f>'[1]2025年已发货'!G:G</f>
        <v>（四川商建-射洪城乡一体化项目）遂宁市射洪市忠新幼儿园北侧约220米新溪小区</v>
      </c>
      <c r="H1634" s="2" t="str">
        <f>'[1]2025年已发货'!H:H</f>
        <v>柏子刚</v>
      </c>
      <c r="I1634" s="2">
        <f>'[1]2025年已发货'!I:I</f>
        <v>15692885305</v>
      </c>
      <c r="J1634" s="2" t="str">
        <f>_xlfn._xlws.FILTER(辅助信息!D:D,辅助信息!G:G=G1634)</f>
        <v>四川商建
射洪城乡一体化项目</v>
      </c>
    </row>
    <row r="1635" hidden="1" spans="1:10">
      <c r="A1635" s="2" t="str">
        <f>'[1]2025年已发货'!A:A</f>
        <v>成实</v>
      </c>
      <c r="B1635" s="2" t="str">
        <f>'[1]2025年已发货'!B:B</f>
        <v>螺纹钢</v>
      </c>
      <c r="C1635" s="2" t="str">
        <f>'[1]2025年已发货'!C:C</f>
        <v>HRB400E Φ14 9m</v>
      </c>
      <c r="D1635" s="2" t="str">
        <f>'[1]2025年已发货'!D:D</f>
        <v>吨</v>
      </c>
      <c r="E1635" s="2">
        <f>'[1]2025年已发货'!E:E</f>
        <v>9</v>
      </c>
      <c r="F1635" s="4">
        <f>'[1]2025年已发货'!F:F</f>
        <v>45747</v>
      </c>
      <c r="G1635" s="2" t="str">
        <f>'[1]2025年已发货'!G:G</f>
        <v>（四川商建-射洪城乡一体化项目）遂宁市射洪市忠新幼儿园北侧约220米新溪小区</v>
      </c>
      <c r="H1635" s="2" t="str">
        <f>'[1]2025年已发货'!H:H</f>
        <v>柏子刚</v>
      </c>
      <c r="I1635" s="2">
        <f>'[1]2025年已发货'!I:I</f>
        <v>15692885305</v>
      </c>
      <c r="J1635" s="2" t="str">
        <f>_xlfn._xlws.FILTER(辅助信息!D:D,辅助信息!G:G=G1635)</f>
        <v>四川商建
射洪城乡一体化项目</v>
      </c>
    </row>
    <row r="1636" hidden="1" spans="1:10">
      <c r="A1636" s="2" t="str">
        <f>'[1]2025年已发货'!A:A</f>
        <v>成实</v>
      </c>
      <c r="B1636" s="2" t="str">
        <f>'[1]2025年已发货'!B:B</f>
        <v>螺纹钢</v>
      </c>
      <c r="C1636" s="2" t="str">
        <f>'[1]2025年已发货'!C:C</f>
        <v>HRB400E Φ25 9m</v>
      </c>
      <c r="D1636" s="2" t="str">
        <f>'[1]2025年已发货'!D:D</f>
        <v>吨</v>
      </c>
      <c r="E1636" s="2">
        <f>'[1]2025年已发货'!E:E</f>
        <v>6</v>
      </c>
      <c r="F1636" s="4">
        <f>'[1]2025年已发货'!F:F</f>
        <v>45747</v>
      </c>
      <c r="G1636" s="2" t="str">
        <f>'[1]2025年已发货'!G:G</f>
        <v>（四川商建-射洪城乡一体化项目）遂宁市射洪市忠新幼儿园北侧约220米新溪小区</v>
      </c>
      <c r="H1636" s="2" t="str">
        <f>'[1]2025年已发货'!H:H</f>
        <v>柏子刚</v>
      </c>
      <c r="I1636" s="2">
        <f>'[1]2025年已发货'!I:I</f>
        <v>15692885305</v>
      </c>
      <c r="J1636" s="2" t="str">
        <f>_xlfn._xlws.FILTER(辅助信息!D:D,辅助信息!G:G=G1636)</f>
        <v>四川商建
射洪城乡一体化项目</v>
      </c>
    </row>
    <row r="1637" hidden="1" spans="1:10">
      <c r="A1637" s="2" t="str">
        <f>'[1]2025年已发货'!A:A</f>
        <v>德胜</v>
      </c>
      <c r="B1637" s="2" t="str">
        <f>'[1]2025年已发货'!B:B</f>
        <v>螺纹钢</v>
      </c>
      <c r="C1637" s="2" t="str">
        <f>'[1]2025年已发货'!C:C</f>
        <v>HRB500E Φ28 9m</v>
      </c>
      <c r="D1637" s="2" t="str">
        <f>'[1]2025年已发货'!D:D</f>
        <v>吨</v>
      </c>
      <c r="E1637" s="2">
        <f>'[1]2025年已发货'!E:E</f>
        <v>35</v>
      </c>
      <c r="F1637" s="4">
        <f>'[1]2025年已发货'!F:F</f>
        <v>45747</v>
      </c>
      <c r="G1637" s="2" t="str">
        <f>'[1]2025年已发货'!G:G</f>
        <v>（中铁十局-资乐高速4标）四川省眉山市仁寿县彰加镇促进村中铁十局2#钢筋厂</v>
      </c>
      <c r="H1637" s="2" t="str">
        <f>'[1]2025年已发货'!H:H</f>
        <v>杨飞</v>
      </c>
      <c r="I1637" s="2">
        <f>'[1]2025年已发货'!I:I</f>
        <v>15667998777</v>
      </c>
      <c r="J1637" s="2" vm="1" t="e">
        <f>_xlfn._xlws.FILTER(辅助信息!D:D,辅助信息!G:G=G1637)</f>
        <v>#VALUE!</v>
      </c>
    </row>
    <row r="1638" hidden="1" spans="1:10">
      <c r="A1638" s="2" t="str">
        <f>'[1]2025年已发货'!A:A</f>
        <v>德胜</v>
      </c>
      <c r="B1638" s="2" t="str">
        <f>'[1]2025年已发货'!B:B</f>
        <v>螺纹钢</v>
      </c>
      <c r="C1638" s="2" t="str">
        <f>'[1]2025年已发货'!C:C</f>
        <v>HRB400E Φ16 12m</v>
      </c>
      <c r="D1638" s="2" t="str">
        <f>'[1]2025年已发货'!D:D</f>
        <v>吨</v>
      </c>
      <c r="E1638" s="2">
        <f>'[1]2025年已发货'!E:E</f>
        <v>5</v>
      </c>
      <c r="F1638" s="4">
        <f>'[1]2025年已发货'!F:F</f>
        <v>45747</v>
      </c>
      <c r="G1638" s="2" t="str">
        <f>'[1]2025年已发货'!G:G</f>
        <v>(五冶钢构医学科学产业园建设项目房建三部-排洪渠)四川省南充市顺庆区搬罾街道学府大道二段</v>
      </c>
      <c r="H1638" s="2" t="str">
        <f>'[1]2025年已发货'!H:H</f>
        <v>郑林</v>
      </c>
      <c r="I1638" s="2">
        <f>'[1]2025年已发货'!I:I</f>
        <v>18349955455</v>
      </c>
      <c r="J1638" s="2" t="str">
        <f>_xlfn._xlws.FILTER(辅助信息!D:D,辅助信息!G:G=G1638)</f>
        <v>五冶钢构南充医学科学产业园建设项目</v>
      </c>
    </row>
    <row r="1639" hidden="1" spans="1:10">
      <c r="A1639" s="2" t="str">
        <f>'[1]2025年已发货'!A:A</f>
        <v>德胜</v>
      </c>
      <c r="B1639" s="2" t="str">
        <f>'[1]2025年已发货'!B:B</f>
        <v>螺纹钢</v>
      </c>
      <c r="C1639" s="2" t="str">
        <f>'[1]2025年已发货'!C:C</f>
        <v>HRB400E Φ25 12m</v>
      </c>
      <c r="D1639" s="2" t="str">
        <f>'[1]2025年已发货'!D:D</f>
        <v>吨</v>
      </c>
      <c r="E1639" s="2">
        <f>'[1]2025年已发货'!E:E</f>
        <v>100</v>
      </c>
      <c r="F1639" s="4">
        <f>'[1]2025年已发货'!F:F</f>
        <v>45747</v>
      </c>
      <c r="G1639" s="2" t="str">
        <f>'[1]2025年已发货'!G:G</f>
        <v>(五冶钢构医学科学产业园建设项目房建三部-排洪渠)四川省南充市顺庆区搬罾街道学府大道二段</v>
      </c>
      <c r="H1639" s="2" t="str">
        <f>'[1]2025年已发货'!H:H</f>
        <v>郑林</v>
      </c>
      <c r="I1639" s="2">
        <f>'[1]2025年已发货'!I:I</f>
        <v>18349955455</v>
      </c>
      <c r="J1639" s="2" t="str">
        <f>_xlfn._xlws.FILTER(辅助信息!D:D,辅助信息!G:G=G1639)</f>
        <v>五冶钢构南充医学科学产业园建设项目</v>
      </c>
    </row>
    <row r="1640" hidden="1" spans="1:10">
      <c r="A1640" s="2" t="str">
        <f>'[1]2025年已发货'!A:A</f>
        <v>晋邦</v>
      </c>
      <c r="B1640" s="2" t="str">
        <f>'[1]2025年已发货'!B:B</f>
        <v>螺纹钢</v>
      </c>
      <c r="C1640" s="2" t="str">
        <f>'[1]2025年已发货'!C:C</f>
        <v>HRB400E Φ16 9m</v>
      </c>
      <c r="D1640" s="2" t="str">
        <f>'[1]2025年已发货'!D:D</f>
        <v>吨</v>
      </c>
      <c r="E1640" s="2">
        <f>'[1]2025年已发货'!E:E</f>
        <v>35</v>
      </c>
      <c r="F1640" s="4">
        <f>'[1]2025年已发货'!F:F</f>
        <v>45747</v>
      </c>
      <c r="G1640" s="2" t="str">
        <f>'[1]2025年已发货'!G:G</f>
        <v>（十九冶-江龙高速一分部）重庆市云阳县X886附近中国十九冶开云高速项目总包部西98米*复兴互通预制梁场</v>
      </c>
      <c r="H1640" s="2" t="str">
        <f>'[1]2025年已发货'!H:H</f>
        <v>吴章红</v>
      </c>
      <c r="I1640" s="2">
        <f>'[1]2025年已发货'!I:I</f>
        <v>18628165772</v>
      </c>
      <c r="J1640" s="2" vm="1" t="e">
        <f>_xlfn._xlws.FILTER(辅助信息!D:D,辅助信息!G:G=G1640)</f>
        <v>#VALUE!</v>
      </c>
    </row>
    <row r="1641" hidden="1" spans="1:10">
      <c r="A1641" s="2" t="str">
        <f>'[1]2025年已发货'!A:A</f>
        <v>晋邦</v>
      </c>
      <c r="B1641" s="2" t="str">
        <f>'[1]2025年已发货'!B:B</f>
        <v>高线</v>
      </c>
      <c r="C1641" s="2" t="str">
        <f>'[1]2025年已发货'!C:C</f>
        <v>HPB300Φ8</v>
      </c>
      <c r="D1641" s="2" t="str">
        <f>'[1]2025年已发货'!D:D</f>
        <v>吨</v>
      </c>
      <c r="E1641" s="2">
        <f>'[1]2025年已发货'!E:E</f>
        <v>10</v>
      </c>
      <c r="F1641" s="4">
        <f>'[1]2025年已发货'!F:F</f>
        <v>45747</v>
      </c>
      <c r="G1641" s="2" t="str">
        <f>'[1]2025年已发货'!G:G</f>
        <v>（十九冶-江龙高速一分部）重庆市云阳县X886附近中国十九冶开云高速项目总包部西98米*黄岭隧道洞口</v>
      </c>
      <c r="H1641" s="2" t="str">
        <f>'[1]2025年已发货'!H:H</f>
        <v>吴章红</v>
      </c>
      <c r="I1641" s="2">
        <f>'[1]2025年已发货'!I:I</f>
        <v>18628165772</v>
      </c>
      <c r="J1641" s="2" vm="1" t="e">
        <f>_xlfn._xlws.FILTER(辅助信息!D:D,辅助信息!G:G=G1641)</f>
        <v>#VALUE!</v>
      </c>
    </row>
    <row r="1642" hidden="1" spans="1:10">
      <c r="A1642" s="2" t="str">
        <f>'[1]2025年已发货'!A:A</f>
        <v>晋邦</v>
      </c>
      <c r="B1642" s="2" t="str">
        <f>'[1]2025年已发货'!B:B</f>
        <v>高线</v>
      </c>
      <c r="C1642" s="2" t="str">
        <f>'[1]2025年已发货'!C:C</f>
        <v>HPB300Φ10</v>
      </c>
      <c r="D1642" s="2" t="str">
        <f>'[1]2025年已发货'!D:D</f>
        <v>吨</v>
      </c>
      <c r="E1642" s="2">
        <f>'[1]2025年已发货'!E:E</f>
        <v>5</v>
      </c>
      <c r="F1642" s="4">
        <f>'[1]2025年已发货'!F:F</f>
        <v>45747</v>
      </c>
      <c r="G1642" s="2" t="str">
        <f>'[1]2025年已发货'!G:G</f>
        <v>（十九冶-江龙高速一分部）重庆市云阳县X886附近中国十九冶开云高速项目总包部西98米*黄岭隧道洞口</v>
      </c>
      <c r="H1642" s="2" t="str">
        <f>'[1]2025年已发货'!H:H</f>
        <v>吴章红</v>
      </c>
      <c r="I1642" s="2">
        <f>'[1]2025年已发货'!I:I</f>
        <v>18628165772</v>
      </c>
      <c r="J1642" s="2" vm="1" t="e">
        <f>_xlfn._xlws.FILTER(辅助信息!D:D,辅助信息!G:G=G1642)</f>
        <v>#VALUE!</v>
      </c>
    </row>
    <row r="1643" hidden="1" spans="1:10">
      <c r="A1643" s="2" t="str">
        <f>'[1]2025年已发货'!A:A</f>
        <v>晋邦</v>
      </c>
      <c r="B1643" s="2" t="str">
        <f>'[1]2025年已发货'!B:B</f>
        <v>螺纹钢</v>
      </c>
      <c r="C1643" s="2" t="str">
        <f>'[1]2025年已发货'!C:C</f>
        <v>HRB400E Φ16 9m</v>
      </c>
      <c r="D1643" s="2" t="str">
        <f>'[1]2025年已发货'!D:D</f>
        <v>吨</v>
      </c>
      <c r="E1643" s="2">
        <f>'[1]2025年已发货'!E:E</f>
        <v>13</v>
      </c>
      <c r="F1643" s="4">
        <f>'[1]2025年已发货'!F:F</f>
        <v>45747</v>
      </c>
      <c r="G1643" s="2" t="str">
        <f>'[1]2025年已发货'!G:G</f>
        <v>（十九冶-江龙高速一分部）重庆市云阳县X886附近中国十九冶开云高速项目总包部西98米*黄岭隧道洞口</v>
      </c>
      <c r="H1643" s="2" t="str">
        <f>'[1]2025年已发货'!H:H</f>
        <v>吴章红</v>
      </c>
      <c r="I1643" s="2">
        <f>'[1]2025年已发货'!I:I</f>
        <v>18628165772</v>
      </c>
      <c r="J1643" s="2" vm="1" t="e">
        <f>_xlfn._xlws.FILTER(辅助信息!D:D,辅助信息!G:G=G1643)</f>
        <v>#VALUE!</v>
      </c>
    </row>
    <row r="1644" hidden="1" spans="1:10">
      <c r="A1644" s="2" t="str">
        <f>'[1]2025年已发货'!A:A</f>
        <v>晋邦</v>
      </c>
      <c r="B1644" s="2" t="str">
        <f>'[1]2025年已发货'!B:B</f>
        <v>螺纹钢</v>
      </c>
      <c r="C1644" s="2" t="str">
        <f>'[1]2025年已发货'!C:C</f>
        <v>HRB400E Φ14 9m</v>
      </c>
      <c r="D1644" s="2" t="str">
        <f>'[1]2025年已发货'!D:D</f>
        <v>吨</v>
      </c>
      <c r="E1644" s="2">
        <f>'[1]2025年已发货'!E:E</f>
        <v>8</v>
      </c>
      <c r="F1644" s="4">
        <f>'[1]2025年已发货'!F:F</f>
        <v>45747</v>
      </c>
      <c r="G1644" s="2" t="str">
        <f>'[1]2025年已发货'!G:G</f>
        <v>（十九冶-江龙高速一分部）重庆市云阳县X886附近中国十九冶开云高速项目总包部西98米*黄岭隧道洞口</v>
      </c>
      <c r="H1644" s="2" t="str">
        <f>'[1]2025年已发货'!H:H</f>
        <v>吴章红</v>
      </c>
      <c r="I1644" s="2">
        <f>'[1]2025年已发货'!I:I</f>
        <v>18628165772</v>
      </c>
      <c r="J1644" s="2" vm="1" t="e">
        <f>_xlfn._xlws.FILTER(辅助信息!D:D,辅助信息!G:G=G1644)</f>
        <v>#VALUE!</v>
      </c>
    </row>
    <row r="1645" hidden="1" spans="1:10">
      <c r="A1645" s="2" t="str">
        <f>'[1]2025年已发货'!A:A</f>
        <v>晋邦</v>
      </c>
      <c r="B1645" s="2" t="str">
        <f>'[1]2025年已发货'!B:B</f>
        <v>螺纹钢</v>
      </c>
      <c r="C1645" s="2" t="str">
        <f>'[1]2025年已发货'!C:C</f>
        <v>HRB400E Φ12 9m</v>
      </c>
      <c r="D1645" s="2" t="str">
        <f>'[1]2025年已发货'!D:D</f>
        <v>吨</v>
      </c>
      <c r="E1645" s="2">
        <f>'[1]2025年已发货'!E:E</f>
        <v>25</v>
      </c>
      <c r="F1645" s="4">
        <f>'[1]2025年已发货'!F:F</f>
        <v>45747</v>
      </c>
      <c r="G1645" s="2" t="str">
        <f>'[1]2025年已发货'!G:G</f>
        <v>（十九冶-江龙高速三分部）重庆市云阳县蔈草镇三坵田*小尖山梁场</v>
      </c>
      <c r="H1645" s="2" t="str">
        <f>'[1]2025年已发货'!H:H</f>
        <v>徐宇</v>
      </c>
      <c r="I1645" s="2">
        <f>'[1]2025年已发货'!I:I</f>
        <v>19822311919</v>
      </c>
      <c r="J1645" s="2" vm="1" t="e">
        <f>_xlfn._xlws.FILTER(辅助信息!D:D,辅助信息!G:G=G1645)</f>
        <v>#VALUE!</v>
      </c>
    </row>
    <row r="1646" hidden="1" spans="1:10">
      <c r="A1646" s="2" t="str">
        <f>'[1]2025年已发货'!A:A</f>
        <v>晋邦</v>
      </c>
      <c r="B1646" s="2" t="str">
        <f>'[1]2025年已发货'!B:B</f>
        <v>螺纹钢</v>
      </c>
      <c r="C1646" s="2" t="str">
        <f>'[1]2025年已发货'!C:C</f>
        <v>HRB400E Φ16 9m</v>
      </c>
      <c r="D1646" s="2" t="str">
        <f>'[1]2025年已发货'!D:D</f>
        <v>吨</v>
      </c>
      <c r="E1646" s="2">
        <f>'[1]2025年已发货'!E:E</f>
        <v>36</v>
      </c>
      <c r="F1646" s="4">
        <f>'[1]2025年已发货'!F:F</f>
        <v>45747</v>
      </c>
      <c r="G1646" s="2" t="str">
        <f>'[1]2025年已发货'!G:G</f>
        <v>（十九冶-江龙高速三分部）重庆市云阳县蔈草镇三坵田*小尖山梁场</v>
      </c>
      <c r="H1646" s="2" t="str">
        <f>'[1]2025年已发货'!H:H</f>
        <v>徐宇</v>
      </c>
      <c r="I1646" s="2">
        <f>'[1]2025年已发货'!I:I</f>
        <v>19822311919</v>
      </c>
      <c r="J1646" s="2" vm="1" t="e">
        <f>_xlfn._xlws.FILTER(辅助信息!D:D,辅助信息!G:G=G1646)</f>
        <v>#VALUE!</v>
      </c>
    </row>
    <row r="1647" hidden="1" spans="1:10">
      <c r="A1647" s="2" t="str">
        <f>'[1]2025年已发货'!A:A</f>
        <v>晋邦</v>
      </c>
      <c r="B1647" s="2" t="str">
        <f>'[1]2025年已发货'!B:B</f>
        <v>螺纹钢</v>
      </c>
      <c r="C1647" s="2" t="str">
        <f>'[1]2025年已发货'!C:C</f>
        <v>HRB400E Φ12 9m</v>
      </c>
      <c r="D1647" s="2" t="str">
        <f>'[1]2025年已发货'!D:D</f>
        <v>吨</v>
      </c>
      <c r="E1647" s="2">
        <f>'[1]2025年已发货'!E:E</f>
        <v>3</v>
      </c>
      <c r="F1647" s="4">
        <f>'[1]2025年已发货'!F:F</f>
        <v>45747</v>
      </c>
      <c r="G1647" s="2" t="str">
        <f>'[1]2025年已发货'!G:G</f>
        <v>（十九冶-江龙高速三分部）重庆市云阳县开云高速（钢厂村）*朗树湾2#桥路基</v>
      </c>
      <c r="H1647" s="2" t="str">
        <f>'[1]2025年已发货'!H:H</f>
        <v>徐宇</v>
      </c>
      <c r="I1647" s="2">
        <f>'[1]2025年已发货'!I:I</f>
        <v>19822311919</v>
      </c>
      <c r="J1647" s="2" vm="1" t="e">
        <f>_xlfn._xlws.FILTER(辅助信息!D:D,辅助信息!G:G=G1647)</f>
        <v>#VALUE!</v>
      </c>
    </row>
    <row r="1648" hidden="1" spans="1:10">
      <c r="A1648" s="2" t="str">
        <f>'[1]2025年已发货'!A:A</f>
        <v>晋邦</v>
      </c>
      <c r="B1648" s="2" t="str">
        <f>'[1]2025年已发货'!B:B</f>
        <v>螺纹钢</v>
      </c>
      <c r="C1648" s="2" t="str">
        <f>'[1]2025年已发货'!C:C</f>
        <v>HRB400E Φ16 9m</v>
      </c>
      <c r="D1648" s="2" t="str">
        <f>'[1]2025年已发货'!D:D</f>
        <v>吨</v>
      </c>
      <c r="E1648" s="2">
        <f>'[1]2025年已发货'!E:E</f>
        <v>60</v>
      </c>
      <c r="F1648" s="4">
        <f>'[1]2025年已发货'!F:F</f>
        <v>45747</v>
      </c>
      <c r="G1648" s="2" t="str">
        <f>'[1]2025年已发货'!G:G</f>
        <v>（十九冶-江龙高速三分部）重庆市云阳县开云高速（钢厂村）*朗树湾2#桥路基</v>
      </c>
      <c r="H1648" s="2" t="str">
        <f>'[1]2025年已发货'!H:H</f>
        <v>徐宇</v>
      </c>
      <c r="I1648" s="2">
        <f>'[1]2025年已发货'!I:I</f>
        <v>19822311919</v>
      </c>
      <c r="J1648" s="2" vm="1" t="e">
        <f>_xlfn._xlws.FILTER(辅助信息!D:D,辅助信息!G:G=G1648)</f>
        <v>#VALUE!</v>
      </c>
    </row>
    <row r="1649" hidden="1" spans="1:10">
      <c r="A1649" s="2" t="str">
        <f>'[1]2025年已发货'!A:A</f>
        <v>晋邦</v>
      </c>
      <c r="B1649" s="2" t="str">
        <f>'[1]2025年已发货'!B:B</f>
        <v>螺纹钢</v>
      </c>
      <c r="C1649" s="2" t="str">
        <f>'[1]2025年已发货'!C:C</f>
        <v>HRB400E Φ28 9m</v>
      </c>
      <c r="D1649" s="2" t="str">
        <f>'[1]2025年已发货'!D:D</f>
        <v>吨</v>
      </c>
      <c r="E1649" s="2">
        <f>'[1]2025年已发货'!E:E</f>
        <v>6</v>
      </c>
      <c r="F1649" s="4">
        <f>'[1]2025年已发货'!F:F</f>
        <v>45747</v>
      </c>
      <c r="G1649" s="2" t="str">
        <f>'[1]2025年已发货'!G:G</f>
        <v>（十九冶-江龙高速三分部）重庆市云阳县开云高速（钢厂村）*朗树湾2#桥路基</v>
      </c>
      <c r="H1649" s="2" t="str">
        <f>'[1]2025年已发货'!H:H</f>
        <v>徐宇</v>
      </c>
      <c r="I1649" s="2">
        <f>'[1]2025年已发货'!I:I</f>
        <v>19822311919</v>
      </c>
      <c r="J1649" s="2" vm="1" t="e">
        <f>_xlfn._xlws.FILTER(辅助信息!D:D,辅助信息!G:G=G1649)</f>
        <v>#VALUE!</v>
      </c>
    </row>
    <row r="1650" hidden="1" spans="1:10">
      <c r="A1650" s="2" t="str">
        <f>'[1]2025年已发货'!A:A</f>
        <v>晋邦</v>
      </c>
      <c r="B1650" s="2" t="str">
        <f>'[1]2025年已发货'!B:B</f>
        <v>盘螺</v>
      </c>
      <c r="C1650" s="2" t="str">
        <f>'[1]2025年已发货'!C:C</f>
        <v>HRB400E Φ10</v>
      </c>
      <c r="D1650" s="2" t="str">
        <f>'[1]2025年已发货'!D:D</f>
        <v>吨</v>
      </c>
      <c r="E1650" s="2">
        <f>'[1]2025年已发货'!E:E</f>
        <v>10</v>
      </c>
      <c r="F1650" s="4">
        <f>'[1]2025年已发货'!F:F</f>
        <v>45747</v>
      </c>
      <c r="G1650" s="2" t="str">
        <f>'[1]2025年已发货'!G:G</f>
        <v>（十九冶-江龙高速三分部）重庆市云阳县龙角镇*刘家漕2#桥</v>
      </c>
      <c r="H1650" s="2" t="str">
        <f>'[1]2025年已发货'!H:H</f>
        <v>徐宇</v>
      </c>
      <c r="I1650" s="2">
        <f>'[1]2025年已发货'!I:I</f>
        <v>19822311919</v>
      </c>
      <c r="J1650" s="2" vm="1" t="e">
        <f>_xlfn._xlws.FILTER(辅助信息!D:D,辅助信息!G:G=G1650)</f>
        <v>#VALUE!</v>
      </c>
    </row>
    <row r="1651" hidden="1" spans="1:10">
      <c r="A1651" s="2" t="str">
        <f>'[1]2025年已发货'!A:A</f>
        <v>晋邦</v>
      </c>
      <c r="B1651" s="2" t="str">
        <f>'[1]2025年已发货'!B:B</f>
        <v>高线</v>
      </c>
      <c r="C1651" s="2" t="str">
        <f>'[1]2025年已发货'!C:C</f>
        <v>HPB300Φ10</v>
      </c>
      <c r="D1651" s="2" t="str">
        <f>'[1]2025年已发货'!D:D</f>
        <v>吨</v>
      </c>
      <c r="E1651" s="2">
        <f>'[1]2025年已发货'!E:E</f>
        <v>5</v>
      </c>
      <c r="F1651" s="4">
        <f>'[1]2025年已发货'!F:F</f>
        <v>45747</v>
      </c>
      <c r="G1651" s="2" t="str">
        <f>'[1]2025年已发货'!G:G</f>
        <v>（十九冶-江龙高速三分部）重庆市云阳县龙角镇*刘家漕2#桥</v>
      </c>
      <c r="H1651" s="2" t="str">
        <f>'[1]2025年已发货'!H:H</f>
        <v>徐宇</v>
      </c>
      <c r="I1651" s="2">
        <f>'[1]2025年已发货'!I:I</f>
        <v>19822311919</v>
      </c>
      <c r="J1651" s="2" vm="1" t="e">
        <f>_xlfn._xlws.FILTER(辅助信息!D:D,辅助信息!G:G=G1651)</f>
        <v>#VALUE!</v>
      </c>
    </row>
    <row r="1652" hidden="1" spans="1:10">
      <c r="A1652" s="2" t="str">
        <f>'[1]2025年已发货'!A:A</f>
        <v>晋邦</v>
      </c>
      <c r="B1652" s="2" t="str">
        <f>'[1]2025年已发货'!B:B</f>
        <v>盘螺</v>
      </c>
      <c r="C1652" s="2" t="str">
        <f>'[1]2025年已发货'!C:C</f>
        <v>HRB400E Φ10</v>
      </c>
      <c r="D1652" s="2" t="str">
        <f>'[1]2025年已发货'!D:D</f>
        <v>吨</v>
      </c>
      <c r="E1652" s="2">
        <f>'[1]2025年已发货'!E:E</f>
        <v>30</v>
      </c>
      <c r="F1652" s="4">
        <f>'[1]2025年已发货'!F:F</f>
        <v>45747</v>
      </c>
      <c r="G1652" s="2" t="str">
        <f>'[1]2025年已发货'!G:G</f>
        <v>（十九冶-江龙高速三分部）龙角互通</v>
      </c>
      <c r="H1652" s="2" t="str">
        <f>'[1]2025年已发货'!H:H</f>
        <v>徐宇</v>
      </c>
      <c r="I1652" s="2">
        <f>'[1]2025年已发货'!I:I</f>
        <v>19822311919</v>
      </c>
      <c r="J1652" s="2" vm="1" t="e">
        <f>_xlfn._xlws.FILTER(辅助信息!D:D,辅助信息!G:G=G1652)</f>
        <v>#VALUE!</v>
      </c>
    </row>
    <row r="1653" hidden="1" spans="1:10">
      <c r="A1653" s="2" t="str">
        <f>'[1]2025年已发货'!A:A</f>
        <v>晋邦</v>
      </c>
      <c r="B1653" s="2" t="str">
        <f>'[1]2025年已发货'!B:B</f>
        <v>螺纹钢</v>
      </c>
      <c r="C1653" s="2" t="str">
        <f>'[1]2025年已发货'!C:C</f>
        <v>HRB400E Φ12 9m</v>
      </c>
      <c r="D1653" s="2" t="str">
        <f>'[1]2025年已发货'!D:D</f>
        <v>吨</v>
      </c>
      <c r="E1653" s="2">
        <f>'[1]2025年已发货'!E:E</f>
        <v>2.6</v>
      </c>
      <c r="F1653" s="4">
        <f>'[1]2025年已发货'!F:F</f>
        <v>45747</v>
      </c>
      <c r="G1653" s="2" t="str">
        <f>'[1]2025年已发货'!G:G</f>
        <v>（十九冶-江龙高速三分部）龙角互通</v>
      </c>
      <c r="H1653" s="2" t="str">
        <f>'[1]2025年已发货'!H:H</f>
        <v>徐宇</v>
      </c>
      <c r="I1653" s="2">
        <f>'[1]2025年已发货'!I:I</f>
        <v>19822311919</v>
      </c>
      <c r="J1653" s="2" vm="1" t="e">
        <f>_xlfn._xlws.FILTER(辅助信息!D:D,辅助信息!G:G=G1653)</f>
        <v>#VALUE!</v>
      </c>
    </row>
    <row r="1654" hidden="1" spans="1:10">
      <c r="A1654" s="2" t="str">
        <f>'[1]2025年已发货'!A:A</f>
        <v>晋邦</v>
      </c>
      <c r="B1654" s="2" t="str">
        <f>'[1]2025年已发货'!B:B</f>
        <v>螺纹钢</v>
      </c>
      <c r="C1654" s="2" t="str">
        <f>'[1]2025年已发货'!C:C</f>
        <v>HRB400E Φ20 9m</v>
      </c>
      <c r="D1654" s="2" t="str">
        <f>'[1]2025年已发货'!D:D</f>
        <v>吨</v>
      </c>
      <c r="E1654" s="2">
        <f>'[1]2025年已发货'!E:E</f>
        <v>8</v>
      </c>
      <c r="F1654" s="4">
        <f>'[1]2025年已发货'!F:F</f>
        <v>45747</v>
      </c>
      <c r="G1654" s="2" t="str">
        <f>'[1]2025年已发货'!G:G</f>
        <v>（十九冶-江龙高速三分部）龙角互通</v>
      </c>
      <c r="H1654" s="2" t="str">
        <f>'[1]2025年已发货'!H:H</f>
        <v>徐宇</v>
      </c>
      <c r="I1654" s="2">
        <f>'[1]2025年已发货'!I:I</f>
        <v>19822311919</v>
      </c>
      <c r="J1654" s="2" vm="1" t="e">
        <f>_xlfn._xlws.FILTER(辅助信息!D:D,辅助信息!G:G=G1654)</f>
        <v>#VALUE!</v>
      </c>
    </row>
    <row r="1655" hidden="1" spans="1:10">
      <c r="A1655" s="2" t="str">
        <f>'[1]2025年已发货'!A:A</f>
        <v>晋邦</v>
      </c>
      <c r="B1655" s="2" t="str">
        <f>'[1]2025年已发货'!B:B</f>
        <v>螺纹钢</v>
      </c>
      <c r="C1655" s="2" t="str">
        <f>'[1]2025年已发货'!C:C</f>
        <v>HRB400E Φ25 9m</v>
      </c>
      <c r="D1655" s="2" t="str">
        <f>'[1]2025年已发货'!D:D</f>
        <v>吨</v>
      </c>
      <c r="E1655" s="2">
        <f>'[1]2025年已发货'!E:E</f>
        <v>31.91</v>
      </c>
      <c r="F1655" s="4">
        <f>'[1]2025年已发货'!F:F</f>
        <v>45747</v>
      </c>
      <c r="G1655" s="2" t="str">
        <f>'[1]2025年已发货'!G:G</f>
        <v>（十九冶-华电重庆奉节）重庆市奉节县康乐镇七星村</v>
      </c>
      <c r="H1655" s="2" t="str">
        <f>'[1]2025年已发货'!H:H</f>
        <v>岑甲乐</v>
      </c>
      <c r="I1655" s="2">
        <f>'[1]2025年已发货'!I:I</f>
        <v>17349037782</v>
      </c>
      <c r="J1655" s="2" vm="1" t="e">
        <f>_xlfn._xlws.FILTER(辅助信息!D:D,辅助信息!G:G=G1655)</f>
        <v>#VALUE!</v>
      </c>
    </row>
    <row r="1656" hidden="1" spans="1:10">
      <c r="A1656" s="2" t="str">
        <f>'[1]2025年已发货'!A:A</f>
        <v>八局</v>
      </c>
      <c r="B1656" s="2" t="str">
        <f>'[1]2025年已发货'!B:B</f>
        <v>盘螺</v>
      </c>
      <c r="C1656" s="2" t="str">
        <f>'[1]2025年已发货'!C:C</f>
        <v>HRB400E Φ12</v>
      </c>
      <c r="D1656" s="2" t="str">
        <f>'[1]2025年已发货'!D:D</f>
        <v>吨</v>
      </c>
      <c r="E1656" s="2">
        <f>'[1]2025年已发货'!E:E</f>
        <v>35</v>
      </c>
      <c r="F1656" s="4">
        <f>'[1]2025年已发货'!F:F</f>
        <v>45747</v>
      </c>
      <c r="G1656" s="2" t="str">
        <f>'[1]2025年已发货'!G:G</f>
        <v>（中铁北京局-资乐高速6标）四川省乐山市市中区土主镇资乐高速TJ6标项目试验室</v>
      </c>
      <c r="H1656" s="2" t="str">
        <f>'[1]2025年已发货'!H:H</f>
        <v>刘岩</v>
      </c>
      <c r="I1656" s="2">
        <f>'[1]2025年已发货'!I:I</f>
        <v>18543566469</v>
      </c>
      <c r="J1656" s="2" vm="1" t="e">
        <f>_xlfn._xlws.FILTER(辅助信息!D:D,辅助信息!G:G=G1656)</f>
        <v>#VALUE!</v>
      </c>
    </row>
    <row r="1657" hidden="1" spans="1:10">
      <c r="A1657" s="2" t="str">
        <f>'[1]2025年已发货'!A:A</f>
        <v>八局</v>
      </c>
      <c r="B1657" s="2" t="str">
        <f>'[1]2025年已发货'!B:B</f>
        <v>盘螺</v>
      </c>
      <c r="C1657" s="2" t="str">
        <f>'[1]2025年已发货'!C:C</f>
        <v>HRB400E Φ12</v>
      </c>
      <c r="D1657" s="2" t="str">
        <f>'[1]2025年已发货'!D:D</f>
        <v>吨</v>
      </c>
      <c r="E1657" s="2">
        <f>'[1]2025年已发货'!E:E</f>
        <v>70</v>
      </c>
      <c r="F1657" s="4">
        <f>'[1]2025年已发货'!F:F</f>
        <v>45747</v>
      </c>
      <c r="G1657" s="2" t="str">
        <f>'[1]2025年已发货'!G:G</f>
        <v>（中铁三局-铜资高速1标）四川省资阳市安岳县石羊镇猫坝村2#钢筋场</v>
      </c>
      <c r="H1657" s="2" t="str">
        <f>'[1]2025年已发货'!H:H</f>
        <v>王雪</v>
      </c>
      <c r="I1657" s="2">
        <f>'[1]2025年已发货'!I:I</f>
        <v>18729676589</v>
      </c>
      <c r="J1657" s="2" vm="1" t="e">
        <f>_xlfn._xlws.FILTER(辅助信息!D:D,辅助信息!G:G=G1657)</f>
        <v>#VALUE!</v>
      </c>
    </row>
    <row r="1658" hidden="1" spans="1:10">
      <c r="A1658" s="2" t="str">
        <f>'[1]2025年已发货'!A:A</f>
        <v>八局</v>
      </c>
      <c r="B1658" s="2" t="str">
        <f>'[1]2025年已发货'!B:B</f>
        <v>高线</v>
      </c>
      <c r="C1658" s="2" t="str">
        <f>'[1]2025年已发货'!C:C</f>
        <v>HPB300Φ10</v>
      </c>
      <c r="D1658" s="2" t="str">
        <f>'[1]2025年已发货'!D:D</f>
        <v>吨</v>
      </c>
      <c r="E1658" s="2">
        <f>'[1]2025年已发货'!E:E</f>
        <v>35</v>
      </c>
      <c r="F1658" s="4">
        <f>'[1]2025年已发货'!F:F</f>
        <v>45747</v>
      </c>
      <c r="G1658" s="2" t="str">
        <f>'[1]2025年已发货'!G:G</f>
        <v>（中铁三局-铜资高速1标）四川省资阳市安岳县石羊镇猫坝村2#钢筋场</v>
      </c>
      <c r="H1658" s="2" t="str">
        <f>'[1]2025年已发货'!H:H</f>
        <v>王雪</v>
      </c>
      <c r="I1658" s="2">
        <f>'[1]2025年已发货'!I:I</f>
        <v>18729676589</v>
      </c>
      <c r="J1658" s="2" vm="1" t="e">
        <f>_xlfn._xlws.FILTER(辅助信息!D:D,辅助信息!G:G=G1658)</f>
        <v>#VALUE!</v>
      </c>
    </row>
    <row r="1659" hidden="1" spans="1:10">
      <c r="A1659" s="2" t="str">
        <f>'[1]2025年已发货'!A:A</f>
        <v>八局</v>
      </c>
      <c r="B1659" s="2" t="str">
        <f>'[1]2025年已发货'!B:B</f>
        <v>螺纹钢</v>
      </c>
      <c r="C1659" s="2" t="str">
        <f>'[1]2025年已发货'!C:C</f>
        <v>HRB400E Φ12 9m</v>
      </c>
      <c r="D1659" s="2" t="str">
        <f>'[1]2025年已发货'!D:D</f>
        <v>吨</v>
      </c>
      <c r="E1659" s="2">
        <f>'[1]2025年已发货'!E:E</f>
        <v>35</v>
      </c>
      <c r="F1659" s="4">
        <f>'[1]2025年已发货'!F:F</f>
        <v>45747</v>
      </c>
      <c r="G1659" s="2" t="str">
        <f>'[1]2025年已发货'!G:G</f>
        <v>（中铁十局-资乐高速4标）四川省眉山市仁寿县彰加镇促进村中铁十局资乐高速1#钢筋场</v>
      </c>
      <c r="H1659" s="2" t="str">
        <f>'[1]2025年已发货'!H:H</f>
        <v>杨飞</v>
      </c>
      <c r="I1659" s="2">
        <f>'[1]2025年已发货'!I:I</f>
        <v>15667998777</v>
      </c>
      <c r="J1659" s="2" vm="1" t="e">
        <f>_xlfn._xlws.FILTER(辅助信息!D:D,辅助信息!G:G=G1659)</f>
        <v>#VALUE!</v>
      </c>
    </row>
    <row r="1660" hidden="1" spans="1:10">
      <c r="A1660" s="2" t="str">
        <f>'[1]2025年已发货'!A:A</f>
        <v>八局</v>
      </c>
      <c r="B1660" s="2" t="str">
        <f>'[1]2025年已发货'!B:B</f>
        <v>螺纹钢</v>
      </c>
      <c r="C1660" s="2" t="str">
        <f>'[1]2025年已发货'!C:C</f>
        <v>HRB400E Φ16 9m</v>
      </c>
      <c r="D1660" s="2" t="str">
        <f>'[1]2025年已发货'!D:D</f>
        <v>吨</v>
      </c>
      <c r="E1660" s="2">
        <f>'[1]2025年已发货'!E:E</f>
        <v>35</v>
      </c>
      <c r="F1660" s="4">
        <f>'[1]2025年已发货'!F:F</f>
        <v>45747</v>
      </c>
      <c r="G1660" s="2" t="str">
        <f>'[1]2025年已发货'!G:G</f>
        <v>（中铁十局-资乐高速4标）四川省眉山市仁寿县彰加镇促进村中铁十局资乐高速1#钢筋场</v>
      </c>
      <c r="H1660" s="2" t="str">
        <f>'[1]2025年已发货'!H:H</f>
        <v>杨飞</v>
      </c>
      <c r="I1660" s="2">
        <f>'[1]2025年已发货'!I:I</f>
        <v>15667998777</v>
      </c>
      <c r="J1660" s="2" vm="1" t="e">
        <f>_xlfn._xlws.FILTER(辅助信息!D:D,辅助信息!G:G=G1660)</f>
        <v>#VALUE!</v>
      </c>
    </row>
    <row r="1661" hidden="1" spans="1:10">
      <c r="A1661" s="2" t="str">
        <f>'[1]2025年已发货'!A:A</f>
        <v>八局</v>
      </c>
      <c r="B1661" s="2" t="str">
        <f>'[1]2025年已发货'!B:B</f>
        <v>螺纹钢</v>
      </c>
      <c r="C1661" s="2" t="str">
        <f>'[1]2025年已发货'!C:C</f>
        <v>HRB400E Φ20 9m</v>
      </c>
      <c r="D1661" s="2" t="str">
        <f>'[1]2025年已发货'!D:D</f>
        <v>吨</v>
      </c>
      <c r="E1661" s="2">
        <f>'[1]2025年已发货'!E:E</f>
        <v>5</v>
      </c>
      <c r="F1661" s="4">
        <f>'[1]2025年已发货'!F:F</f>
        <v>45747</v>
      </c>
      <c r="G1661" s="2" t="str">
        <f>'[1]2025年已发货'!G:G</f>
        <v>（中铁十局-资乐高速4标）四川省眉山市仁寿县彰加镇促进村中铁十局资乐高速1#钢筋场</v>
      </c>
      <c r="H1661" s="2" t="str">
        <f>'[1]2025年已发货'!H:H</f>
        <v>杨飞</v>
      </c>
      <c r="I1661" s="2">
        <f>'[1]2025年已发货'!I:I</f>
        <v>15667998777</v>
      </c>
      <c r="J1661" s="2" vm="1" t="e">
        <f>_xlfn._xlws.FILTER(辅助信息!D:D,辅助信息!G:G=G1661)</f>
        <v>#VALUE!</v>
      </c>
    </row>
    <row r="1662" hidden="1" spans="1:10">
      <c r="A1662" s="2" t="str">
        <f>'[1]2025年已发货'!A:A</f>
        <v>八局</v>
      </c>
      <c r="B1662" s="2" t="str">
        <f>'[1]2025年已发货'!B:B</f>
        <v>螺纹钢</v>
      </c>
      <c r="C1662" s="2" t="str">
        <f>'[1]2025年已发货'!C:C</f>
        <v>HRB400E Φ12 9m</v>
      </c>
      <c r="D1662" s="2" t="str">
        <f>'[1]2025年已发货'!D:D</f>
        <v>吨</v>
      </c>
      <c r="E1662" s="2">
        <f>'[1]2025年已发货'!E:E</f>
        <v>30</v>
      </c>
      <c r="F1662" s="4">
        <f>'[1]2025年已发货'!F:F</f>
        <v>45747</v>
      </c>
      <c r="G1662" s="2" t="str">
        <f>'[1]2025年已发货'!G:G</f>
        <v>（中铁十局-资乐高速4标）四川省眉山市仁寿县彰加镇促进村中铁十局资乐高速1#钢筋场</v>
      </c>
      <c r="H1662" s="2" t="str">
        <f>'[1]2025年已发货'!H:H</f>
        <v>杨飞</v>
      </c>
      <c r="I1662" s="2">
        <f>'[1]2025年已发货'!I:I</f>
        <v>15667998777</v>
      </c>
      <c r="J1662" s="2" vm="1" t="e">
        <f>_xlfn._xlws.FILTER(辅助信息!D:D,辅助信息!G:G=G1662)</f>
        <v>#VALUE!</v>
      </c>
    </row>
    <row r="1663" hidden="1" spans="1:10">
      <c r="A1663" s="2" t="str">
        <f>'[1]2025年已发货'!A:A</f>
        <v>八局</v>
      </c>
      <c r="B1663" s="2" t="str">
        <f>'[1]2025年已发货'!B:B</f>
        <v>螺纹钢</v>
      </c>
      <c r="C1663" s="2" t="str">
        <f>'[1]2025年已发货'!C:C</f>
        <v>HRB400E Φ25 9m</v>
      </c>
      <c r="D1663" s="2" t="str">
        <f>'[1]2025年已发货'!D:D</f>
        <v>吨</v>
      </c>
      <c r="E1663" s="2">
        <f>'[1]2025年已发货'!E:E</f>
        <v>35</v>
      </c>
      <c r="F1663" s="4">
        <f>'[1]2025年已发货'!F:F</f>
        <v>45747</v>
      </c>
      <c r="G1663" s="2" t="str">
        <f>'[1]2025年已发货'!G:G</f>
        <v>（中铁十局-资乐高速4标）四川省眉山市仁寿县彰加镇促进村中铁十局资乐高速1#钢筋场</v>
      </c>
      <c r="H1663" s="2" t="str">
        <f>'[1]2025年已发货'!H:H</f>
        <v>杨飞</v>
      </c>
      <c r="I1663" s="2">
        <f>'[1]2025年已发货'!I:I</f>
        <v>15667998777</v>
      </c>
      <c r="J1663" s="2" vm="1" t="e">
        <f>_xlfn._xlws.FILTER(辅助信息!D:D,辅助信息!G:G=G1663)</f>
        <v>#VALUE!</v>
      </c>
    </row>
    <row r="1664" hidden="1" spans="1:10">
      <c r="A1664" s="2" t="str">
        <f>'[1]2025年已发货'!A:A</f>
        <v>八局</v>
      </c>
      <c r="B1664" s="2" t="str">
        <f>'[1]2025年已发货'!B:B</f>
        <v>螺纹钢</v>
      </c>
      <c r="C1664" s="2" t="str">
        <f>'[1]2025年已发货'!C:C</f>
        <v>HRB400E Φ28 9m</v>
      </c>
      <c r="D1664" s="2" t="str">
        <f>'[1]2025年已发货'!D:D</f>
        <v>吨</v>
      </c>
      <c r="E1664" s="2">
        <f>'[1]2025年已发货'!E:E</f>
        <v>35</v>
      </c>
      <c r="F1664" s="4">
        <f>'[1]2025年已发货'!F:F</f>
        <v>45747</v>
      </c>
      <c r="G1664" s="2" t="str">
        <f>'[1]2025年已发货'!G:G</f>
        <v>（中铁十局-资乐高速4标）四川省眉山市仁寿县彰加镇促进村中铁十局资乐高速1#钢筋场</v>
      </c>
      <c r="H1664" s="2" t="str">
        <f>'[1]2025年已发货'!H:H</f>
        <v>杨飞</v>
      </c>
      <c r="I1664" s="2">
        <f>'[1]2025年已发货'!I:I</f>
        <v>15667998777</v>
      </c>
      <c r="J1664" s="2" vm="1" t="e">
        <f>_xlfn._xlws.FILTER(辅助信息!D:D,辅助信息!G:G=G1664)</f>
        <v>#VALUE!</v>
      </c>
    </row>
    <row r="1665" hidden="1" spans="1:10">
      <c r="A1665" s="2" t="str">
        <f>'[1]2025年已发货'!A:A</f>
        <v>德胜</v>
      </c>
      <c r="B1665" s="2" t="str">
        <f>'[1]2025年已发货'!B:B</f>
        <v>螺纹钢</v>
      </c>
      <c r="C1665" s="2" t="str">
        <f>'[1]2025年已发货'!C:C</f>
        <v>HRB400EΦ16*12m</v>
      </c>
      <c r="D1665" s="2" t="str">
        <f>'[1]2025年已发货'!D:D</f>
        <v>吨</v>
      </c>
      <c r="E1665" s="2">
        <f>'[1]2025年已发货'!E:E</f>
        <v>35</v>
      </c>
      <c r="F1665" s="4">
        <f>'[1]2025年已发货'!F:F</f>
        <v>45747</v>
      </c>
      <c r="G1665" s="2" t="str">
        <f>'[1]2025年已发货'!G:G</f>
        <v>乐山市峨边县沙坪镇核桃坪S309中铁一局大渡河大桥项目</v>
      </c>
      <c r="H1665" s="2" t="str">
        <f>'[1]2025年已发货'!H:H</f>
        <v>冯雷</v>
      </c>
      <c r="I1665" s="2" t="str">
        <f>'[1]2025年已发货'!I:I</f>
        <v>18700069985</v>
      </c>
      <c r="J1665" s="2" vm="1" t="e">
        <f>_xlfn._xlws.FILTER(辅助信息!D:D,辅助信息!G:G=G1665)</f>
        <v>#VALUE!</v>
      </c>
    </row>
    <row r="1666" hidden="1" spans="1:10">
      <c r="A1666" s="2" t="str">
        <f>'[1]2025年已发货'!A:A</f>
        <v>达钢</v>
      </c>
      <c r="B1666" s="2" t="str">
        <f>'[1]2025年已发货'!B:B</f>
        <v>螺纹钢</v>
      </c>
      <c r="C1666" s="2" t="str">
        <f>'[1]2025年已发货'!C:C</f>
        <v>HRB400E Φ12 9m</v>
      </c>
      <c r="D1666" s="2" t="str">
        <f>'[1]2025年已发货'!D:D</f>
        <v>吨</v>
      </c>
      <c r="E1666" s="2">
        <f>'[1]2025年已发货'!E:E</f>
        <v>70</v>
      </c>
      <c r="F1666" s="4">
        <f>'[1]2025年已发货'!F:F</f>
        <v>45748</v>
      </c>
      <c r="G1666" s="2" t="str">
        <f>'[1]2025年已发货'!G:G</f>
        <v>（十九冶-江龙高速三分部）重庆市云阳县蔈草镇三坵田*小尖山梁场</v>
      </c>
      <c r="H1666" s="2" t="str">
        <f>'[1]2025年已发货'!H:H</f>
        <v>徐宇</v>
      </c>
      <c r="I1666" s="2">
        <f>'[1]2025年已发货'!I:I</f>
        <v>19822311919</v>
      </c>
      <c r="J1666" s="2" vm="1" t="e">
        <f>_xlfn._xlws.FILTER(辅助信息!D:D,辅助信息!G:G=G1666)</f>
        <v>#VALUE!</v>
      </c>
    </row>
    <row r="1667" hidden="1" spans="1:10">
      <c r="A1667" s="2" t="str">
        <f>'[1]2025年已发货'!A:A</f>
        <v>达钢</v>
      </c>
      <c r="B1667" s="2" t="str">
        <f>'[1]2025年已发货'!B:B</f>
        <v>螺纹钢</v>
      </c>
      <c r="C1667" s="2" t="str">
        <f>'[1]2025年已发货'!C:C</f>
        <v>HRB400E Φ28 9m</v>
      </c>
      <c r="D1667" s="2" t="str">
        <f>'[1]2025年已发货'!D:D</f>
        <v>吨</v>
      </c>
      <c r="E1667" s="2">
        <f>'[1]2025年已发货'!E:E</f>
        <v>3</v>
      </c>
      <c r="F1667" s="4">
        <f>'[1]2025年已发货'!F:F</f>
        <v>45748</v>
      </c>
      <c r="G1667" s="2" t="str">
        <f>'[1]2025年已发货'!G:G</f>
        <v>（十九冶-江龙高速三分部）重庆市云阳县蔈草镇三坵田*小尖山梁场</v>
      </c>
      <c r="H1667" s="2" t="str">
        <f>'[1]2025年已发货'!H:H</f>
        <v>徐宇</v>
      </c>
      <c r="I1667" s="2">
        <f>'[1]2025年已发货'!I:I</f>
        <v>19822311919</v>
      </c>
      <c r="J1667" s="2" vm="1" t="e">
        <f>_xlfn._xlws.FILTER(辅助信息!D:D,辅助信息!G:G=G1667)</f>
        <v>#VALUE!</v>
      </c>
    </row>
    <row r="1668" hidden="1" spans="1:10">
      <c r="A1668" s="2" t="str">
        <f>'[1]2025年已发货'!A:A</f>
        <v>达钢</v>
      </c>
      <c r="B1668" s="2" t="str">
        <f>'[1]2025年已发货'!B:B</f>
        <v>螺纹钢</v>
      </c>
      <c r="C1668" s="2" t="str">
        <f>'[1]2025年已发货'!C:C</f>
        <v>HRB400E Φ12 9m</v>
      </c>
      <c r="D1668" s="2" t="str">
        <f>'[1]2025年已发货'!D:D</f>
        <v>吨</v>
      </c>
      <c r="E1668" s="2">
        <f>'[1]2025年已发货'!E:E</f>
        <v>20</v>
      </c>
      <c r="F1668" s="4">
        <f>'[1]2025年已发货'!F:F</f>
        <v>45748</v>
      </c>
      <c r="G1668" s="2" t="str">
        <f>'[1]2025年已发货'!G:G</f>
        <v>（十九冶-江龙高速三分部）重庆市云阳县蔈草镇三坵田*朗树湾1#桥桥面</v>
      </c>
      <c r="H1668" s="2" t="str">
        <f>'[1]2025年已发货'!H:H</f>
        <v>徐宇</v>
      </c>
      <c r="I1668" s="2">
        <f>'[1]2025年已发货'!I:I</f>
        <v>19822311919</v>
      </c>
      <c r="J1668" s="2" vm="1" t="e">
        <f>_xlfn._xlws.FILTER(辅助信息!D:D,辅助信息!G:G=G1668)</f>
        <v>#VALUE!</v>
      </c>
    </row>
    <row r="1669" hidden="1" spans="1:10">
      <c r="A1669" s="2" t="str">
        <f>'[1]2025年已发货'!A:A</f>
        <v>达钢</v>
      </c>
      <c r="B1669" s="2" t="str">
        <f>'[1]2025年已发货'!B:B</f>
        <v>高线</v>
      </c>
      <c r="C1669" s="2" t="str">
        <f>'[1]2025年已发货'!C:C</f>
        <v>HPB300Φ10</v>
      </c>
      <c r="D1669" s="2" t="str">
        <f>'[1]2025年已发货'!D:D</f>
        <v>吨</v>
      </c>
      <c r="E1669" s="2">
        <f>'[1]2025年已发货'!E:E</f>
        <v>10</v>
      </c>
      <c r="F1669" s="4">
        <f>'[1]2025年已发货'!F:F</f>
        <v>45748</v>
      </c>
      <c r="G1669" s="2" t="str">
        <f>'[1]2025年已发货'!G:G</f>
        <v>（十九冶-江龙高速三分部）重庆市云阳县蔈草镇三坵田*朗树湾1#桥桥面</v>
      </c>
      <c r="H1669" s="2" t="str">
        <f>'[1]2025年已发货'!H:H</f>
        <v>徐宇</v>
      </c>
      <c r="I1669" s="2">
        <f>'[1]2025年已发货'!I:I</f>
        <v>19822311919</v>
      </c>
      <c r="J1669" s="2" vm="1" t="e">
        <f>_xlfn._xlws.FILTER(辅助信息!D:D,辅助信息!G:G=G1669)</f>
        <v>#VALUE!</v>
      </c>
    </row>
    <row r="1670" hidden="1" spans="1:10">
      <c r="A1670" s="2" t="str">
        <f>'[1]2025年已发货'!A:A</f>
        <v>达钢</v>
      </c>
      <c r="B1670" s="2" t="str">
        <f>'[1]2025年已发货'!B:B</f>
        <v>螺纹钢</v>
      </c>
      <c r="C1670" s="2" t="str">
        <f>'[1]2025年已发货'!C:C</f>
        <v>HRB400E Φ12 9m</v>
      </c>
      <c r="D1670" s="2" t="str">
        <f>'[1]2025年已发货'!D:D</f>
        <v>吨</v>
      </c>
      <c r="E1670" s="2">
        <f>'[1]2025年已发货'!E:E</f>
        <v>27</v>
      </c>
      <c r="F1670" s="4">
        <f>'[1]2025年已发货'!F:F</f>
        <v>45748</v>
      </c>
      <c r="G1670" s="2" t="str">
        <f>'[1]2025年已发货'!G:G</f>
        <v>（十九冶-江龙高速三分部）重庆市云阳县龙角镇*皮家营梁场</v>
      </c>
      <c r="H1670" s="2" t="str">
        <f>'[1]2025年已发货'!H:H</f>
        <v>徐宇</v>
      </c>
      <c r="I1670" s="2">
        <f>'[1]2025年已发货'!I:I</f>
        <v>19822311919</v>
      </c>
      <c r="J1670" s="2" vm="1" t="e">
        <f>_xlfn._xlws.FILTER(辅助信息!D:D,辅助信息!G:G=G1670)</f>
        <v>#VALUE!</v>
      </c>
    </row>
    <row r="1671" hidden="1" spans="1:10">
      <c r="A1671" s="2" t="str">
        <f>'[1]2025年已发货'!A:A</f>
        <v>达钢</v>
      </c>
      <c r="B1671" s="2" t="str">
        <f>'[1]2025年已发货'!B:B</f>
        <v>螺纹钢</v>
      </c>
      <c r="C1671" s="2" t="str">
        <f>'[1]2025年已发货'!C:C</f>
        <v>HRB400E Φ28 9m</v>
      </c>
      <c r="D1671" s="2" t="str">
        <f>'[1]2025年已发货'!D:D</f>
        <v>吨</v>
      </c>
      <c r="E1671" s="2">
        <f>'[1]2025年已发货'!E:E</f>
        <v>9</v>
      </c>
      <c r="F1671" s="4">
        <f>'[1]2025年已发货'!F:F</f>
        <v>45748</v>
      </c>
      <c r="G1671" s="2" t="str">
        <f>'[1]2025年已发货'!G:G</f>
        <v>（十九冶-江龙高速三分部）重庆市云阳县龙角镇*皮家营梁场</v>
      </c>
      <c r="H1671" s="2" t="str">
        <f>'[1]2025年已发货'!H:H</f>
        <v>徐宇</v>
      </c>
      <c r="I1671" s="2">
        <f>'[1]2025年已发货'!I:I</f>
        <v>19822311919</v>
      </c>
      <c r="J1671" s="2" vm="1" t="e">
        <f>_xlfn._xlws.FILTER(辅助信息!D:D,辅助信息!G:G=G1671)</f>
        <v>#VALUE!</v>
      </c>
    </row>
    <row r="1672" hidden="1" spans="1:10">
      <c r="A1672" s="2" t="str">
        <f>'[1]2025年已发货'!A:A</f>
        <v>达钢</v>
      </c>
      <c r="B1672" s="2" t="str">
        <f>'[1]2025年已发货'!B:B</f>
        <v>高线</v>
      </c>
      <c r="C1672" s="2" t="str">
        <f>'[1]2025年已发货'!C:C</f>
        <v>HPB300Φ8</v>
      </c>
      <c r="D1672" s="2" t="str">
        <f>'[1]2025年已发货'!D:D</f>
        <v>吨</v>
      </c>
      <c r="E1672" s="2">
        <f>'[1]2025年已发货'!E:E</f>
        <v>7.5</v>
      </c>
      <c r="F1672" s="4">
        <f>'[1]2025年已发货'!F:F</f>
        <v>45748</v>
      </c>
      <c r="G1672" s="2" t="str">
        <f>'[1]2025年已发货'!G:G</f>
        <v>（十九冶-江龙高速三分部）重庆市云阳县龙角镇*皮家营隧道</v>
      </c>
      <c r="H1672" s="2" t="str">
        <f>'[1]2025年已发货'!H:H</f>
        <v>徐宇</v>
      </c>
      <c r="I1672" s="2">
        <f>'[1]2025年已发货'!I:I</f>
        <v>19822311919</v>
      </c>
      <c r="J1672" s="2" vm="1" t="e">
        <f>_xlfn._xlws.FILTER(辅助信息!D:D,辅助信息!G:G=G1672)</f>
        <v>#VALUE!</v>
      </c>
    </row>
    <row r="1673" hidden="1" spans="1:10">
      <c r="A1673" s="2" t="str">
        <f>'[1]2025年已发货'!A:A</f>
        <v>达钢</v>
      </c>
      <c r="B1673" s="2" t="str">
        <f>'[1]2025年已发货'!B:B</f>
        <v>高线</v>
      </c>
      <c r="C1673" s="2" t="str">
        <f>'[1]2025年已发货'!C:C</f>
        <v>HPB300Φ10</v>
      </c>
      <c r="D1673" s="2" t="str">
        <f>'[1]2025年已发货'!D:D</f>
        <v>吨</v>
      </c>
      <c r="E1673" s="2">
        <f>'[1]2025年已发货'!E:E</f>
        <v>15</v>
      </c>
      <c r="F1673" s="4">
        <f>'[1]2025年已发货'!F:F</f>
        <v>45748</v>
      </c>
      <c r="G1673" s="2" t="str">
        <f>'[1]2025年已发货'!G:G</f>
        <v>（十九冶-江龙高速三分部）重庆市云阳县龙角镇*皮家营隧道</v>
      </c>
      <c r="H1673" s="2" t="str">
        <f>'[1]2025年已发货'!H:H</f>
        <v>徐宇</v>
      </c>
      <c r="I1673" s="2">
        <f>'[1]2025年已发货'!I:I</f>
        <v>19822311919</v>
      </c>
      <c r="J1673" s="2" vm="1" t="e">
        <f>_xlfn._xlws.FILTER(辅助信息!D:D,辅助信息!G:G=G1673)</f>
        <v>#VALUE!</v>
      </c>
    </row>
    <row r="1674" hidden="1" spans="1:10">
      <c r="A1674" s="2" t="str">
        <f>'[1]2025年已发货'!A:A</f>
        <v>达钢</v>
      </c>
      <c r="B1674" s="2" t="str">
        <f>'[1]2025年已发货'!B:B</f>
        <v>螺纹钢</v>
      </c>
      <c r="C1674" s="2" t="str">
        <f>'[1]2025年已发货'!C:C</f>
        <v>HRB400E Φ14 9m</v>
      </c>
      <c r="D1674" s="2" t="str">
        <f>'[1]2025年已发货'!D:D</f>
        <v>吨</v>
      </c>
      <c r="E1674" s="2">
        <f>'[1]2025年已发货'!E:E</f>
        <v>15</v>
      </c>
      <c r="F1674" s="4">
        <f>'[1]2025年已发货'!F:F</f>
        <v>45748</v>
      </c>
      <c r="G1674" s="2" t="str">
        <f>'[1]2025年已发货'!G:G</f>
        <v>（十九冶-江龙高速三分部）重庆市云阳县龙角镇*皮家营隧道</v>
      </c>
      <c r="H1674" s="2" t="str">
        <f>'[1]2025年已发货'!H:H</f>
        <v>徐宇</v>
      </c>
      <c r="I1674" s="2">
        <f>'[1]2025年已发货'!I:I</f>
        <v>19822311919</v>
      </c>
      <c r="J1674" s="2" vm="1" t="e">
        <f>_xlfn._xlws.FILTER(辅助信息!D:D,辅助信息!G:G=G1674)</f>
        <v>#VALUE!</v>
      </c>
    </row>
    <row r="1675" hidden="1" spans="1:10">
      <c r="A1675" s="2" t="str">
        <f>'[1]2025年已发货'!A:A</f>
        <v>润耀</v>
      </c>
      <c r="B1675" s="2" t="str">
        <f>'[1]2025年已发货'!B:B</f>
        <v>螺纹钢</v>
      </c>
      <c r="C1675" s="2" t="str">
        <f>'[1]2025年已发货'!C:C</f>
        <v>HRB400E Φ12 9m</v>
      </c>
      <c r="D1675" s="2" t="str">
        <f>'[1]2025年已发货'!D:D</f>
        <v>吨</v>
      </c>
      <c r="E1675" s="2">
        <f>'[1]2025年已发货'!E:E</f>
        <v>35</v>
      </c>
      <c r="F1675" s="4">
        <f>'[1]2025年已发货'!F:F</f>
        <v>45748</v>
      </c>
      <c r="G1675" s="2" t="str">
        <f>'[1]2025年已发货'!G:G</f>
        <v>（中铁十局-资乐高速4标）四川省眉山市仁寿县彰加镇促进村中铁十局资乐高速1#钢筋场</v>
      </c>
      <c r="H1675" s="2" t="str">
        <f>'[1]2025年已发货'!H:H</f>
        <v>杨飞</v>
      </c>
      <c r="I1675" s="2">
        <f>'[1]2025年已发货'!I:I</f>
        <v>15667998777</v>
      </c>
      <c r="J1675" s="2" vm="1" t="e">
        <f>_xlfn._xlws.FILTER(辅助信息!D:D,辅助信息!G:G=G1675)</f>
        <v>#VALUE!</v>
      </c>
    </row>
    <row r="1676" hidden="1" spans="1:10">
      <c r="A1676" s="2" t="str">
        <f>'[1]2025年已发货'!A:A</f>
        <v>润耀</v>
      </c>
      <c r="B1676" s="2" t="str">
        <f>'[1]2025年已发货'!B:B</f>
        <v>螺纹钢</v>
      </c>
      <c r="C1676" s="2" t="str">
        <f>'[1]2025年已发货'!C:C</f>
        <v>HRB400E Φ16 9m</v>
      </c>
      <c r="D1676" s="2" t="str">
        <f>'[1]2025年已发货'!D:D</f>
        <v>吨</v>
      </c>
      <c r="E1676" s="2">
        <f>'[1]2025年已发货'!E:E</f>
        <v>35</v>
      </c>
      <c r="F1676" s="4">
        <f>'[1]2025年已发货'!F:F</f>
        <v>45748</v>
      </c>
      <c r="G1676" s="2" t="str">
        <f>'[1]2025年已发货'!G:G</f>
        <v>（中铁十局-资乐高速4标）四川省眉山市仁寿县彰加镇促进村中铁十局资乐高速1#钢筋场</v>
      </c>
      <c r="H1676" s="2" t="str">
        <f>'[1]2025年已发货'!H:H</f>
        <v>杨飞</v>
      </c>
      <c r="I1676" s="2">
        <f>'[1]2025年已发货'!I:I</f>
        <v>15667998777</v>
      </c>
      <c r="J1676" s="2" vm="1" t="e">
        <f>_xlfn._xlws.FILTER(辅助信息!D:D,辅助信息!G:G=G1676)</f>
        <v>#VALUE!</v>
      </c>
    </row>
    <row r="1677" hidden="1" spans="1:10">
      <c r="A1677" s="2" t="str">
        <f>'[1]2025年已发货'!A:A</f>
        <v>润耀</v>
      </c>
      <c r="B1677" s="2" t="str">
        <f>'[1]2025年已发货'!B:B</f>
        <v>螺纹钢</v>
      </c>
      <c r="C1677" s="2" t="str">
        <f>'[1]2025年已发货'!C:C</f>
        <v>HRB400E Φ25 9m</v>
      </c>
      <c r="D1677" s="2" t="str">
        <f>'[1]2025年已发货'!D:D</f>
        <v>吨</v>
      </c>
      <c r="E1677" s="2">
        <f>'[1]2025年已发货'!E:E</f>
        <v>35</v>
      </c>
      <c r="F1677" s="4">
        <f>'[1]2025年已发货'!F:F</f>
        <v>45748</v>
      </c>
      <c r="G1677" s="2" t="str">
        <f>'[1]2025年已发货'!G:G</f>
        <v>（中铁十局-资乐高速4标）四川省眉山市仁寿县彰加镇促进村中铁十局资乐高速1#钢筋场</v>
      </c>
      <c r="H1677" s="2" t="str">
        <f>'[1]2025年已发货'!H:H</f>
        <v>杨飞</v>
      </c>
      <c r="I1677" s="2">
        <f>'[1]2025年已发货'!I:I</f>
        <v>15667998777</v>
      </c>
      <c r="J1677" s="2" vm="1" t="e">
        <f>_xlfn._xlws.FILTER(辅助信息!D:D,辅助信息!G:G=G1677)</f>
        <v>#VALUE!</v>
      </c>
    </row>
    <row r="1678" hidden="1" spans="1:10">
      <c r="A1678" s="2" t="str">
        <f>'[1]2025年已发货'!A:A</f>
        <v>润耀</v>
      </c>
      <c r="B1678" s="2" t="str">
        <f>'[1]2025年已发货'!B:B</f>
        <v>螺纹钢</v>
      </c>
      <c r="C1678" s="2" t="str">
        <f>'[1]2025年已发货'!C:C</f>
        <v>HRB400E Φ28 9m</v>
      </c>
      <c r="D1678" s="2" t="str">
        <f>'[1]2025年已发货'!D:D</f>
        <v>吨</v>
      </c>
      <c r="E1678" s="2">
        <f>'[1]2025年已发货'!E:E</f>
        <v>35</v>
      </c>
      <c r="F1678" s="4">
        <f>'[1]2025年已发货'!F:F</f>
        <v>45748</v>
      </c>
      <c r="G1678" s="2" t="str">
        <f>'[1]2025年已发货'!G:G</f>
        <v>（中铁十局-资乐高速4标）四川省眉山市仁寿县彰加镇促进村中铁十局资乐高速1#钢筋场</v>
      </c>
      <c r="H1678" s="2" t="str">
        <f>'[1]2025年已发货'!H:H</f>
        <v>杨飞</v>
      </c>
      <c r="I1678" s="2">
        <f>'[1]2025年已发货'!I:I</f>
        <v>15667998777</v>
      </c>
      <c r="J1678" s="2" vm="1" t="e">
        <f>_xlfn._xlws.FILTER(辅助信息!D:D,辅助信息!G:G=G1678)</f>
        <v>#VALUE!</v>
      </c>
    </row>
    <row r="1679" hidden="1" spans="1:10">
      <c r="A1679" s="2" t="str">
        <f>'[1]2025年已发货'!A:A</f>
        <v>润耀</v>
      </c>
      <c r="B1679" s="2" t="str">
        <f>'[1]2025年已发货'!B:B</f>
        <v>盘螺</v>
      </c>
      <c r="C1679" s="2" t="str">
        <f>'[1]2025年已发货'!C:C</f>
        <v>HRB400E Φ12</v>
      </c>
      <c r="D1679" s="2" t="str">
        <f>'[1]2025年已发货'!D:D</f>
        <v>吨</v>
      </c>
      <c r="E1679" s="2">
        <f>'[1]2025年已发货'!E:E</f>
        <v>35</v>
      </c>
      <c r="F1679" s="4">
        <f>'[1]2025年已发货'!F:F</f>
        <v>45748</v>
      </c>
      <c r="G1679" s="2" t="str">
        <f>'[1]2025年已发货'!G:G</f>
        <v>（中铁二局-成渝扩容4标）四川省成都市简阳市杨家镇桐子湾村二局拌合站</v>
      </c>
      <c r="H1679" s="2" t="str">
        <f>'[1]2025年已发货'!H:H</f>
        <v>丁鑫力</v>
      </c>
      <c r="I1679" s="2">
        <f>'[1]2025年已发货'!I:I</f>
        <v>18228610476</v>
      </c>
      <c r="J1679" s="2" vm="1" t="e">
        <f>_xlfn._xlws.FILTER(辅助信息!D:D,辅助信息!G:G=G1679)</f>
        <v>#VALUE!</v>
      </c>
    </row>
    <row r="1680" hidden="1" spans="1:10">
      <c r="A1680" s="2" t="str">
        <f>'[1]2025年已发货'!A:A</f>
        <v>润耀</v>
      </c>
      <c r="B1680" s="2" t="str">
        <f>'[1]2025年已发货'!B:B</f>
        <v>盘螺</v>
      </c>
      <c r="C1680" s="2" t="str">
        <f>'[1]2025年已发货'!C:C</f>
        <v>HRB400E Φ12</v>
      </c>
      <c r="D1680" s="2" t="str">
        <f>'[1]2025年已发货'!D:D</f>
        <v>吨</v>
      </c>
      <c r="E1680" s="2">
        <f>'[1]2025年已发货'!E:E</f>
        <v>105</v>
      </c>
      <c r="F1680" s="4">
        <f>'[1]2025年已发货'!F:F</f>
        <v>45748</v>
      </c>
      <c r="G1680" s="2" t="str">
        <f>'[1]2025年已发货'!G:G</f>
        <v>（中铁广州局-资乐高速5标）四川省乐山市井研县希望大道116号</v>
      </c>
      <c r="H1680" s="2" t="str">
        <f>'[1]2025年已发货'!H:H</f>
        <v>廖俊杰</v>
      </c>
      <c r="I1680" s="2">
        <f>'[1]2025年已发货'!I:I</f>
        <v>15775100965</v>
      </c>
      <c r="J1680" s="2" vm="1" t="e">
        <f>_xlfn._xlws.FILTER(辅助信息!D:D,辅助信息!G:G=G1680)</f>
        <v>#VALUE!</v>
      </c>
    </row>
    <row r="1681" hidden="1" spans="1:10">
      <c r="A1681" s="2" t="str">
        <f>'[1]2025年已发货'!A:A</f>
        <v>润耀</v>
      </c>
      <c r="B1681" s="2" t="str">
        <f>'[1]2025年已发货'!B:B</f>
        <v>螺纹钢</v>
      </c>
      <c r="C1681" s="2" t="str">
        <f>'[1]2025年已发货'!C:C</f>
        <v>HRB400E Φ16 12m</v>
      </c>
      <c r="D1681" s="2" t="str">
        <f>'[1]2025年已发货'!D:D</f>
        <v>吨</v>
      </c>
      <c r="E1681" s="2">
        <f>'[1]2025年已发货'!E:E</f>
        <v>35</v>
      </c>
      <c r="F1681" s="4">
        <f>'[1]2025年已发货'!F:F</f>
        <v>45748</v>
      </c>
      <c r="G1681" s="2" t="str">
        <f>'[1]2025年已发货'!G:G</f>
        <v>（中铁广州局-资乐高速5标）四川省乐山市井研县希望大道116号</v>
      </c>
      <c r="H1681" s="2" t="str">
        <f>'[1]2025年已发货'!H:H</f>
        <v>廖俊杰</v>
      </c>
      <c r="I1681" s="2">
        <f>'[1]2025年已发货'!I:I</f>
        <v>15775100965</v>
      </c>
      <c r="J1681" s="2" vm="1" t="e">
        <f>_xlfn._xlws.FILTER(辅助信息!D:D,辅助信息!G:G=G1681)</f>
        <v>#VALUE!</v>
      </c>
    </row>
    <row r="1682" hidden="1" spans="1:10">
      <c r="A1682" s="2" t="str">
        <f>'[1]2025年已发货'!A:A</f>
        <v>八局</v>
      </c>
      <c r="B1682" s="2" t="str">
        <f>'[1]2025年已发货'!B:B</f>
        <v>螺纹钢</v>
      </c>
      <c r="C1682" s="2" t="str">
        <f>'[1]2025年已发货'!C:C</f>
        <v>HRB400E Φ12 9m</v>
      </c>
      <c r="D1682" s="2" t="str">
        <f>'[1]2025年已发货'!D:D</f>
        <v>吨</v>
      </c>
      <c r="E1682" s="2">
        <f>'[1]2025年已发货'!E:E</f>
        <v>5</v>
      </c>
      <c r="F1682" s="4">
        <f>'[1]2025年已发货'!F:F</f>
        <v>45748</v>
      </c>
      <c r="G1682" s="2" t="str">
        <f>'[1]2025年已发货'!G:G</f>
        <v>（五局乐山机场项目）乐山市五通桥区冠英镇</v>
      </c>
      <c r="H1682" s="2" t="str">
        <f>'[1]2025年已发货'!H:H</f>
        <v>干学民</v>
      </c>
      <c r="I1682" s="2">
        <f>'[1]2025年已发货'!I:I</f>
        <v>15281502703</v>
      </c>
      <c r="J1682" s="2" vm="1" t="e">
        <f>_xlfn._xlws.FILTER(辅助信息!D:D,辅助信息!G:G=G1682)</f>
        <v>#VALUE!</v>
      </c>
    </row>
    <row r="1683" hidden="1" spans="1:10">
      <c r="A1683" s="2" t="str">
        <f>'[1]2025年已发货'!A:A</f>
        <v>八局</v>
      </c>
      <c r="B1683" s="2" t="str">
        <f>'[1]2025年已发货'!B:B</f>
        <v>螺纹钢</v>
      </c>
      <c r="C1683" s="2" t="str">
        <f>'[1]2025年已发货'!C:C</f>
        <v>HRB400E Φ14 9m</v>
      </c>
      <c r="D1683" s="2" t="str">
        <f>'[1]2025年已发货'!D:D</f>
        <v>吨</v>
      </c>
      <c r="E1683" s="2">
        <f>'[1]2025年已发货'!E:E</f>
        <v>5</v>
      </c>
      <c r="F1683" s="4">
        <f>'[1]2025年已发货'!F:F</f>
        <v>45748</v>
      </c>
      <c r="G1683" s="2" t="str">
        <f>'[1]2025年已发货'!G:G</f>
        <v>（五局乐山机场项目）乐山市五通桥区冠英镇</v>
      </c>
      <c r="H1683" s="2" t="str">
        <f>'[1]2025年已发货'!H:H</f>
        <v>干学民</v>
      </c>
      <c r="I1683" s="2">
        <f>'[1]2025年已发货'!I:I</f>
        <v>15281502703</v>
      </c>
      <c r="J1683" s="2" vm="1" t="e">
        <f>_xlfn._xlws.FILTER(辅助信息!D:D,辅助信息!G:G=G1683)</f>
        <v>#VALUE!</v>
      </c>
    </row>
    <row r="1684" hidden="1" spans="1:10">
      <c r="A1684" s="2" t="str">
        <f>'[1]2025年已发货'!A:A</f>
        <v>八局</v>
      </c>
      <c r="B1684" s="2" t="str">
        <f>'[1]2025年已发货'!B:B</f>
        <v>螺纹钢</v>
      </c>
      <c r="C1684" s="2" t="str">
        <f>'[1]2025年已发货'!C:C</f>
        <v>HRB400E Φ16 9m</v>
      </c>
      <c r="D1684" s="2" t="str">
        <f>'[1]2025年已发货'!D:D</f>
        <v>吨</v>
      </c>
      <c r="E1684" s="2">
        <f>'[1]2025年已发货'!E:E</f>
        <v>20</v>
      </c>
      <c r="F1684" s="4">
        <f>'[1]2025年已发货'!F:F</f>
        <v>45748</v>
      </c>
      <c r="G1684" s="2" t="str">
        <f>'[1]2025年已发货'!G:G</f>
        <v>（五局乐山机场项目）乐山市五通桥区冠英镇</v>
      </c>
      <c r="H1684" s="2" t="str">
        <f>'[1]2025年已发货'!H:H</f>
        <v>干学民</v>
      </c>
      <c r="I1684" s="2">
        <f>'[1]2025年已发货'!I:I</f>
        <v>15281502703</v>
      </c>
      <c r="J1684" s="2" vm="1" t="e">
        <f>_xlfn._xlws.FILTER(辅助信息!D:D,辅助信息!G:G=G1684)</f>
        <v>#VALUE!</v>
      </c>
    </row>
    <row r="1685" hidden="1" spans="1:10">
      <c r="A1685" s="2" t="str">
        <f>'[1]2025年已发货'!A:A</f>
        <v>八局</v>
      </c>
      <c r="B1685" s="2" t="str">
        <f>'[1]2025年已发货'!B:B</f>
        <v>螺纹钢</v>
      </c>
      <c r="C1685" s="2" t="str">
        <f>'[1]2025年已发货'!C:C</f>
        <v>HRB400E Φ18 9m</v>
      </c>
      <c r="D1685" s="2" t="str">
        <f>'[1]2025年已发货'!D:D</f>
        <v>吨</v>
      </c>
      <c r="E1685" s="2">
        <f>'[1]2025年已发货'!E:E</f>
        <v>12.5</v>
      </c>
      <c r="F1685" s="4">
        <f>'[1]2025年已发货'!F:F</f>
        <v>45748</v>
      </c>
      <c r="G1685" s="2" t="str">
        <f>'[1]2025年已发货'!G:G</f>
        <v>（五局乐山机场项目）乐山市五通桥区冠英镇</v>
      </c>
      <c r="H1685" s="2" t="str">
        <f>'[1]2025年已发货'!H:H</f>
        <v>干学民</v>
      </c>
      <c r="I1685" s="2">
        <f>'[1]2025年已发货'!I:I</f>
        <v>15281502703</v>
      </c>
      <c r="J1685" s="2" vm="1" t="e">
        <f>_xlfn._xlws.FILTER(辅助信息!D:D,辅助信息!G:G=G1685)</f>
        <v>#VALUE!</v>
      </c>
    </row>
    <row r="1686" hidden="1" spans="1:10">
      <c r="A1686" s="2" t="str">
        <f>'[1]2025年已发货'!A:A</f>
        <v>八局</v>
      </c>
      <c r="B1686" s="2" t="str">
        <f>'[1]2025年已发货'!B:B</f>
        <v>螺纹钢</v>
      </c>
      <c r="C1686" s="2" t="str">
        <f>'[1]2025年已发货'!C:C</f>
        <v>HRB400E Φ20 9m</v>
      </c>
      <c r="D1686" s="2" t="str">
        <f>'[1]2025年已发货'!D:D</f>
        <v>吨</v>
      </c>
      <c r="E1686" s="2">
        <f>'[1]2025年已发货'!E:E</f>
        <v>15</v>
      </c>
      <c r="F1686" s="4">
        <f>'[1]2025年已发货'!F:F</f>
        <v>45748</v>
      </c>
      <c r="G1686" s="2" t="str">
        <f>'[1]2025年已发货'!G:G</f>
        <v>（五局乐山机场项目）乐山市五通桥区冠英镇</v>
      </c>
      <c r="H1686" s="2" t="str">
        <f>'[1]2025年已发货'!H:H</f>
        <v>干学民</v>
      </c>
      <c r="I1686" s="2">
        <f>'[1]2025年已发货'!I:I</f>
        <v>15281502703</v>
      </c>
      <c r="J1686" s="2" vm="1" t="e">
        <f>_xlfn._xlws.FILTER(辅助信息!D:D,辅助信息!G:G=G1686)</f>
        <v>#VALUE!</v>
      </c>
    </row>
    <row r="1687" hidden="1" spans="1:10">
      <c r="A1687" s="2" t="str">
        <f>'[1]2025年已发货'!A:A</f>
        <v>八局</v>
      </c>
      <c r="B1687" s="2" t="str">
        <f>'[1]2025年已发货'!B:B</f>
        <v>螺纹钢</v>
      </c>
      <c r="C1687" s="2" t="str">
        <f>'[1]2025年已发货'!C:C</f>
        <v>HRB400E Φ22 9m</v>
      </c>
      <c r="D1687" s="2" t="str">
        <f>'[1]2025年已发货'!D:D</f>
        <v>吨</v>
      </c>
      <c r="E1687" s="2">
        <f>'[1]2025年已发货'!E:E</f>
        <v>10</v>
      </c>
      <c r="F1687" s="4">
        <f>'[1]2025年已发货'!F:F</f>
        <v>45748</v>
      </c>
      <c r="G1687" s="2" t="str">
        <f>'[1]2025年已发货'!G:G</f>
        <v>（五局乐山机场项目）乐山市五通桥区冠英镇</v>
      </c>
      <c r="H1687" s="2" t="str">
        <f>'[1]2025年已发货'!H:H</f>
        <v>干学民</v>
      </c>
      <c r="I1687" s="2">
        <f>'[1]2025年已发货'!I:I</f>
        <v>15281502703</v>
      </c>
      <c r="J1687" s="2" vm="1" t="e">
        <f>_xlfn._xlws.FILTER(辅助信息!D:D,辅助信息!G:G=G1687)</f>
        <v>#VALUE!</v>
      </c>
    </row>
    <row r="1688" hidden="1" spans="1:10">
      <c r="A1688" s="2" t="str">
        <f>'[1]2025年已发货'!A:A</f>
        <v>八局</v>
      </c>
      <c r="B1688" s="2" t="str">
        <f>'[1]2025年已发货'!B:B</f>
        <v>盘螺</v>
      </c>
      <c r="C1688" s="2" t="str">
        <f>'[1]2025年已发货'!C:C</f>
        <v>HRB400E Φ8</v>
      </c>
      <c r="D1688" s="2" t="str">
        <f>'[1]2025年已发货'!D:D</f>
        <v>吨</v>
      </c>
      <c r="E1688" s="2">
        <f>'[1]2025年已发货'!E:E</f>
        <v>12.5</v>
      </c>
      <c r="F1688" s="4">
        <f>'[1]2025年已发货'!F:F</f>
        <v>45748</v>
      </c>
      <c r="G1688" s="2" t="str">
        <f>'[1]2025年已发货'!G:G</f>
        <v>（五局乐山机场项目）乐山市五通桥区冠英镇</v>
      </c>
      <c r="H1688" s="2" t="str">
        <f>'[1]2025年已发货'!H:H</f>
        <v>干学民</v>
      </c>
      <c r="I1688" s="2">
        <f>'[1]2025年已发货'!I:I</f>
        <v>15281502703</v>
      </c>
      <c r="J1688" s="2" vm="1" t="e">
        <f>_xlfn._xlws.FILTER(辅助信息!D:D,辅助信息!G:G=G1688)</f>
        <v>#VALUE!</v>
      </c>
    </row>
    <row r="1689" hidden="1" spans="1:10">
      <c r="A1689" s="2" t="str">
        <f>'[1]2025年已发货'!A:A</f>
        <v>八局</v>
      </c>
      <c r="B1689" s="2" t="str">
        <f>'[1]2025年已发货'!B:B</f>
        <v>盘螺</v>
      </c>
      <c r="C1689" s="2" t="str">
        <f>'[1]2025年已发货'!C:C</f>
        <v>HRB400E Φ10</v>
      </c>
      <c r="D1689" s="2" t="str">
        <f>'[1]2025年已发货'!D:D</f>
        <v>吨</v>
      </c>
      <c r="E1689" s="2">
        <f>'[1]2025年已发货'!E:E</f>
        <v>25</v>
      </c>
      <c r="F1689" s="4">
        <f>'[1]2025年已发货'!F:F</f>
        <v>45748</v>
      </c>
      <c r="G1689" s="2" t="str">
        <f>'[1]2025年已发货'!G:G</f>
        <v>（五局乐山机场项目）乐山市五通桥区冠英镇</v>
      </c>
      <c r="H1689" s="2" t="str">
        <f>'[1]2025年已发货'!H:H</f>
        <v>干学民</v>
      </c>
      <c r="I1689" s="2">
        <f>'[1]2025年已发货'!I:I</f>
        <v>15281502703</v>
      </c>
      <c r="J1689" s="2" vm="1" t="e">
        <f>_xlfn._xlws.FILTER(辅助信息!D:D,辅助信息!G:G=G1689)</f>
        <v>#VALUE!</v>
      </c>
    </row>
    <row r="1690" hidden="1" spans="1:10">
      <c r="A1690" s="2" t="str">
        <f>'[1]2025年已发货'!A:A</f>
        <v>凤钢</v>
      </c>
      <c r="B1690" s="2" t="str">
        <f>'[1]2025年已发货'!B:B</f>
        <v>盘螺</v>
      </c>
      <c r="C1690" s="2" t="str">
        <f>'[1]2025年已发货'!C:C</f>
        <v>HRB400EΦ10</v>
      </c>
      <c r="D1690" s="2" t="str">
        <f>'[1]2025年已发货'!D:D</f>
        <v>吨</v>
      </c>
      <c r="E1690" s="2">
        <f>'[1]2025年已发货'!E:E</f>
        <v>140</v>
      </c>
      <c r="F1690" s="4">
        <f>'[1]2025年已发货'!F:F</f>
        <v>45743</v>
      </c>
      <c r="G1690" s="2" t="str">
        <f>'[1]2025年已发货'!G:G</f>
        <v>（中铁一局四公司西昭高速6标4分部）四川省凉山彝族自治州昭觉县杨日占里</v>
      </c>
      <c r="H1690" s="2" t="str">
        <f>'[1]2025年已发货'!H:H</f>
        <v>马占全</v>
      </c>
      <c r="I1690" s="2">
        <f>'[1]2025年已发货'!I:I</f>
        <v>18189516465</v>
      </c>
      <c r="J1690" s="2" vm="1" t="e">
        <f>_xlfn._xlws.FILTER(辅助信息!D:D,辅助信息!G:G=G1690)</f>
        <v>#VALUE!</v>
      </c>
    </row>
    <row r="1691" hidden="1" spans="1:10">
      <c r="A1691" s="2" t="str">
        <f>'[1]2025年已发货'!A:A</f>
        <v>凤钢</v>
      </c>
      <c r="B1691" s="2" t="str">
        <f>'[1]2025年已发货'!B:B</f>
        <v>盘螺</v>
      </c>
      <c r="C1691" s="2" t="str">
        <f>'[1]2025年已发货'!C:C</f>
        <v>HRB400EΦ12</v>
      </c>
      <c r="D1691" s="2" t="str">
        <f>'[1]2025年已发货'!D:D</f>
        <v>吨</v>
      </c>
      <c r="E1691" s="2">
        <f>'[1]2025年已发货'!E:E</f>
        <v>170</v>
      </c>
      <c r="F1691" s="4">
        <f>'[1]2025年已发货'!F:F</f>
        <v>45743</v>
      </c>
      <c r="G1691" s="2" t="str">
        <f>'[1]2025年已发货'!G:G</f>
        <v>（中铁一局四公司西昭高速6标4分部）四川省凉山彝族自治州昭觉县杨日占里</v>
      </c>
      <c r="H1691" s="2" t="str">
        <f>'[1]2025年已发货'!H:H</f>
        <v>马占全</v>
      </c>
      <c r="I1691" s="2">
        <f>'[1]2025年已发货'!I:I</f>
        <v>18189516465</v>
      </c>
      <c r="J1691" s="2" vm="1" t="e">
        <f>_xlfn._xlws.FILTER(辅助信息!D:D,辅助信息!G:G=G1691)</f>
        <v>#VALUE!</v>
      </c>
    </row>
    <row r="1692" hidden="1" spans="1:10">
      <c r="A1692" s="2" t="str">
        <f>'[1]2025年已发货'!A:A</f>
        <v>玉昆</v>
      </c>
      <c r="B1692" s="2" t="str">
        <f>'[1]2025年已发货'!B:B</f>
        <v>螺纹钢</v>
      </c>
      <c r="C1692" s="2" t="str">
        <f>'[1]2025年已发货'!C:C</f>
        <v>HRB400EΦ14</v>
      </c>
      <c r="D1692" s="2" t="str">
        <f>'[1]2025年已发货'!D:D</f>
        <v>吨</v>
      </c>
      <c r="E1692" s="2">
        <f>'[1]2025年已发货'!E:E</f>
        <v>140</v>
      </c>
      <c r="F1692" s="4">
        <f>'[1]2025年已发货'!F:F</f>
        <v>45743</v>
      </c>
      <c r="G1692" s="2" t="str">
        <f>'[1]2025年已发货'!G:G</f>
        <v>（中铁一局四公司西昭高速6标4分部）四川省凉山彝族自治州昭觉县杨日占里</v>
      </c>
      <c r="H1692" s="2" t="str">
        <f>'[1]2025年已发货'!H:H</f>
        <v>马占全</v>
      </c>
      <c r="I1692" s="2">
        <f>'[1]2025年已发货'!I:I</f>
        <v>18189516465</v>
      </c>
      <c r="J1692" s="2" vm="1" t="e">
        <f>_xlfn._xlws.FILTER(辅助信息!D:D,辅助信息!G:G=G1692)</f>
        <v>#VALUE!</v>
      </c>
    </row>
    <row r="1693" hidden="1" spans="1:10">
      <c r="A1693" s="2" t="str">
        <f>'[1]2025年已发货'!A:A</f>
        <v>凤钢</v>
      </c>
      <c r="B1693" s="2" t="str">
        <f>'[1]2025年已发货'!B:B</f>
        <v>螺纹钢</v>
      </c>
      <c r="C1693" s="2" t="str">
        <f>'[1]2025年已发货'!C:C</f>
        <v>HRB400EΦ16</v>
      </c>
      <c r="D1693" s="2" t="str">
        <f>'[1]2025年已发货'!D:D</f>
        <v>吨</v>
      </c>
      <c r="E1693" s="2">
        <f>'[1]2025年已发货'!E:E</f>
        <v>95</v>
      </c>
      <c r="F1693" s="4">
        <f>'[1]2025年已发货'!F:F</f>
        <v>45743</v>
      </c>
      <c r="G1693" s="2" t="str">
        <f>'[1]2025年已发货'!G:G</f>
        <v>（中铁一局四公司西昭高速6标4分部）四川省凉山彝族自治州昭觉县杨日占里</v>
      </c>
      <c r="H1693" s="2" t="str">
        <f>'[1]2025年已发货'!H:H</f>
        <v>马占全</v>
      </c>
      <c r="I1693" s="2">
        <f>'[1]2025年已发货'!I:I</f>
        <v>18189516465</v>
      </c>
      <c r="J1693" s="2" vm="1" t="e">
        <f>_xlfn._xlws.FILTER(辅助信息!D:D,辅助信息!G:G=G1693)</f>
        <v>#VALUE!</v>
      </c>
    </row>
    <row r="1694" hidden="1" spans="1:10">
      <c r="A1694" s="2" t="str">
        <f>'[1]2025年已发货'!A:A</f>
        <v>玉昆</v>
      </c>
      <c r="B1694" s="2" t="str">
        <f>'[1]2025年已发货'!B:B</f>
        <v>螺纹钢</v>
      </c>
      <c r="C1694" s="2" t="str">
        <f>'[1]2025年已发货'!C:C</f>
        <v>HRB500EΦ25</v>
      </c>
      <c r="D1694" s="2" t="str">
        <f>'[1]2025年已发货'!D:D</f>
        <v>吨</v>
      </c>
      <c r="E1694" s="2">
        <f>'[1]2025年已发货'!E:E</f>
        <v>70</v>
      </c>
      <c r="F1694" s="4">
        <f>'[1]2025年已发货'!F:F</f>
        <v>45743</v>
      </c>
      <c r="G1694" s="2" t="str">
        <f>'[1]2025年已发货'!G:G</f>
        <v>（中铁一局四公司西昭高速6标4分部）四川省凉山彝族自治州昭觉县杨日占里</v>
      </c>
      <c r="H1694" s="2" t="str">
        <f>'[1]2025年已发货'!H:H</f>
        <v>马占全</v>
      </c>
      <c r="I1694" s="2">
        <f>'[1]2025年已发货'!I:I</f>
        <v>18189516465</v>
      </c>
      <c r="J1694" s="2" vm="1" t="e">
        <f>_xlfn._xlws.FILTER(辅助信息!D:D,辅助信息!G:G=G1694)</f>
        <v>#VALUE!</v>
      </c>
    </row>
    <row r="1695" hidden="1" spans="1:10">
      <c r="A1695" s="2" t="str">
        <f>'[1]2025年已发货'!A:A</f>
        <v>玉昆</v>
      </c>
      <c r="B1695" s="2" t="str">
        <f>'[1]2025年已发货'!B:B</f>
        <v>螺纹钢</v>
      </c>
      <c r="C1695" s="2" t="str">
        <f>'[1]2025年已发货'!C:C</f>
        <v>HRB500EΦ28</v>
      </c>
      <c r="D1695" s="2" t="str">
        <f>'[1]2025年已发货'!D:D</f>
        <v>吨</v>
      </c>
      <c r="E1695" s="2">
        <f>'[1]2025年已发货'!E:E</f>
        <v>70</v>
      </c>
      <c r="F1695" s="4">
        <f>'[1]2025年已发货'!F:F</f>
        <v>45743</v>
      </c>
      <c r="G1695" s="2" t="str">
        <f>'[1]2025年已发货'!G:G</f>
        <v>（中铁一局四公司西昭高速6标4分部）四川省凉山彝族自治州昭觉县杨日占里</v>
      </c>
      <c r="H1695" s="2" t="str">
        <f>'[1]2025年已发货'!H:H</f>
        <v>马占全</v>
      </c>
      <c r="I1695" s="2">
        <f>'[1]2025年已发货'!I:I</f>
        <v>18189516465</v>
      </c>
      <c r="J1695" s="2" vm="1" t="e">
        <f>_xlfn._xlws.FILTER(辅助信息!D:D,辅助信息!G:G=G1695)</f>
        <v>#VALUE!</v>
      </c>
    </row>
    <row r="1696" hidden="1" spans="1:10">
      <c r="A1696" s="2" t="str">
        <f>'[1]2025年已发货'!A:A</f>
        <v>德胜</v>
      </c>
      <c r="B1696" s="2" t="str">
        <f>'[1]2025年已发货'!B:B</f>
        <v>螺纹钢</v>
      </c>
      <c r="C1696" s="2" t="str">
        <f>'[1]2025年已发货'!C:C</f>
        <v>HRB500EΦ32</v>
      </c>
      <c r="D1696" s="2" t="str">
        <f>'[1]2025年已发货'!D:D</f>
        <v>吨</v>
      </c>
      <c r="E1696" s="2">
        <f>'[1]2025年已发货'!E:E</f>
        <v>105</v>
      </c>
      <c r="F1696" s="4">
        <f>'[1]2025年已发货'!F:F</f>
        <v>45743</v>
      </c>
      <c r="G1696" s="2" t="str">
        <f>'[1]2025年已发货'!G:G</f>
        <v>（中铁一局四公司西昭高速6标4分部）四川省凉山彝族自治州昭觉县杨日占里</v>
      </c>
      <c r="H1696" s="2" t="str">
        <f>'[1]2025年已发货'!H:H</f>
        <v>马占全</v>
      </c>
      <c r="I1696" s="2">
        <f>'[1]2025年已发货'!I:I</f>
        <v>18189516465</v>
      </c>
      <c r="J1696" s="2" vm="1" t="e">
        <f>_xlfn._xlws.FILTER(辅助信息!D:D,辅助信息!G:G=G1696)</f>
        <v>#VALUE!</v>
      </c>
    </row>
    <row r="1697" hidden="1" spans="1:10">
      <c r="A1697" s="2" t="str">
        <f>'[1]2025年已发货'!A:A</f>
        <v>凤钢</v>
      </c>
      <c r="B1697" s="2" t="str">
        <f>'[1]2025年已发货'!B:B</f>
        <v>盘螺</v>
      </c>
      <c r="C1697" s="2" t="str">
        <f>'[1]2025年已发货'!C:C</f>
        <v>HRB400EΦ10</v>
      </c>
      <c r="D1697" s="2" t="str">
        <f>'[1]2025年已发货'!D:D</f>
        <v>吨</v>
      </c>
      <c r="E1697" s="2">
        <f>'[1]2025年已发货'!E:E</f>
        <v>80</v>
      </c>
      <c r="F1697" s="4">
        <f>'[1]2025年已发货'!F:F</f>
        <v>45743</v>
      </c>
      <c r="G1697" s="2" t="str">
        <f>'[1]2025年已发货'!G:G</f>
        <v>凉山州昭觉县洒拉地坡乡中铁一局三分部山里钢筋场</v>
      </c>
      <c r="H1697" s="2" t="str">
        <f>'[1]2025年已发货'!H:H</f>
        <v>陈忠</v>
      </c>
      <c r="I1697" s="2">
        <f>'[1]2025年已发货'!I:I</f>
        <v>17602306163</v>
      </c>
      <c r="J1697" s="2" vm="1" t="e">
        <f>_xlfn._xlws.FILTER(辅助信息!D:D,辅助信息!G:G=G1697)</f>
        <v>#VALUE!</v>
      </c>
    </row>
    <row r="1698" hidden="1" spans="1:10">
      <c r="A1698" s="2" t="str">
        <f>'[1]2025年已发货'!A:A</f>
        <v>凤钢</v>
      </c>
      <c r="B1698" s="2" t="str">
        <f>'[1]2025年已发货'!B:B</f>
        <v>盘螺</v>
      </c>
      <c r="C1698" s="2" t="str">
        <f>'[1]2025年已发货'!C:C</f>
        <v>HRB400EΦ12</v>
      </c>
      <c r="D1698" s="2" t="str">
        <f>'[1]2025年已发货'!D:D</f>
        <v>吨</v>
      </c>
      <c r="E1698" s="2">
        <f>'[1]2025年已发货'!E:E</f>
        <v>120</v>
      </c>
      <c r="F1698" s="4">
        <f>'[1]2025年已发货'!F:F</f>
        <v>45743</v>
      </c>
      <c r="G1698" s="2" t="str">
        <f>'[1]2025年已发货'!G:G</f>
        <v>凉山州昭觉县洒拉地坡乡中铁一局三分部山里钢筋场</v>
      </c>
      <c r="H1698" s="2" t="str">
        <f>'[1]2025年已发货'!H:H</f>
        <v>陈忠</v>
      </c>
      <c r="I1698" s="2">
        <f>'[1]2025年已发货'!I:I</f>
        <v>17602306163</v>
      </c>
      <c r="J1698" s="2" vm="1" t="e">
        <f>_xlfn._xlws.FILTER(辅助信息!D:D,辅助信息!G:G=G1698)</f>
        <v>#VALUE!</v>
      </c>
    </row>
    <row r="1699" hidden="1" spans="1:10">
      <c r="A1699" s="2" t="str">
        <f>'[1]2025年已发货'!A:A</f>
        <v>凤钢</v>
      </c>
      <c r="B1699" s="2" t="str">
        <f>'[1]2025年已发货'!B:B</f>
        <v>螺纹钢</v>
      </c>
      <c r="C1699" s="2" t="str">
        <f>'[1]2025年已发货'!C:C</f>
        <v>HRB400EΦ12</v>
      </c>
      <c r="D1699" s="2" t="str">
        <f>'[1]2025年已发货'!D:D</f>
        <v>吨</v>
      </c>
      <c r="E1699" s="2">
        <f>'[1]2025年已发货'!E:E</f>
        <v>160</v>
      </c>
      <c r="F1699" s="4">
        <f>'[1]2025年已发货'!F:F</f>
        <v>45743</v>
      </c>
      <c r="G1699" s="2" t="str">
        <f>'[1]2025年已发货'!G:G</f>
        <v>凉山州昭觉县洒拉地坡乡中铁一局三分部山里钢筋场</v>
      </c>
      <c r="H1699" s="2" t="str">
        <f>'[1]2025年已发货'!H:H</f>
        <v>陈忠</v>
      </c>
      <c r="I1699" s="2">
        <f>'[1]2025年已发货'!I:I</f>
        <v>17602306163</v>
      </c>
      <c r="J1699" s="2" vm="1" t="e">
        <f>_xlfn._xlws.FILTER(辅助信息!D:D,辅助信息!G:G=G1699)</f>
        <v>#VALUE!</v>
      </c>
    </row>
    <row r="1700" hidden="1" spans="1:10">
      <c r="A1700" s="2" t="str">
        <f>'[1]2025年已发货'!A:A</f>
        <v>凤钢</v>
      </c>
      <c r="B1700" s="2" t="str">
        <f>'[1]2025年已发货'!B:B</f>
        <v>螺纹钢</v>
      </c>
      <c r="C1700" s="2" t="str">
        <f>'[1]2025年已发货'!C:C</f>
        <v>HRB400EΦ16</v>
      </c>
      <c r="D1700" s="2" t="str">
        <f>'[1]2025年已发货'!D:D</f>
        <v>吨</v>
      </c>
      <c r="E1700" s="2">
        <f>'[1]2025年已发货'!E:E</f>
        <v>120</v>
      </c>
      <c r="F1700" s="4">
        <f>'[1]2025年已发货'!F:F</f>
        <v>45743</v>
      </c>
      <c r="G1700" s="2" t="str">
        <f>'[1]2025年已发货'!G:G</f>
        <v>凉山州昭觉县洒拉地坡乡中铁一局三分部山里钢筋场</v>
      </c>
      <c r="H1700" s="2" t="str">
        <f>'[1]2025年已发货'!H:H</f>
        <v>陈忠</v>
      </c>
      <c r="I1700" s="2">
        <f>'[1]2025年已发货'!I:I</f>
        <v>17602306163</v>
      </c>
      <c r="J1700" s="2" vm="1" t="e">
        <f>_xlfn._xlws.FILTER(辅助信息!D:D,辅助信息!G:G=G1700)</f>
        <v>#VALUE!</v>
      </c>
    </row>
    <row r="1701" hidden="1" spans="1:10">
      <c r="A1701" s="2" t="str">
        <f>'[1]2025年已发货'!A:A</f>
        <v>凤钢</v>
      </c>
      <c r="B1701" s="2" t="str">
        <f>'[1]2025年已发货'!B:B</f>
        <v>螺纹钢</v>
      </c>
      <c r="C1701" s="2" t="str">
        <f>'[1]2025年已发货'!C:C</f>
        <v>HRB400EΦ22</v>
      </c>
      <c r="D1701" s="2" t="str">
        <f>'[1]2025年已发货'!D:D</f>
        <v>吨</v>
      </c>
      <c r="E1701" s="2">
        <f>'[1]2025年已发货'!E:E</f>
        <v>80</v>
      </c>
      <c r="F1701" s="4">
        <f>'[1]2025年已发货'!F:F</f>
        <v>45743</v>
      </c>
      <c r="G1701" s="2" t="str">
        <f>'[1]2025年已发货'!G:G</f>
        <v>凉山州昭觉县洒拉地坡乡中铁一局三分部山里钢筋场</v>
      </c>
      <c r="H1701" s="2" t="str">
        <f>'[1]2025年已发货'!H:H</f>
        <v>陈忠</v>
      </c>
      <c r="I1701" s="2">
        <f>'[1]2025年已发货'!I:I</f>
        <v>17602306163</v>
      </c>
      <c r="J1701" s="2" vm="1" t="e">
        <f>_xlfn._xlws.FILTER(辅助信息!D:D,辅助信息!G:G=G1701)</f>
        <v>#VALUE!</v>
      </c>
    </row>
    <row r="1702" hidden="1" spans="1:10">
      <c r="A1702" s="2" t="str">
        <f>'[1]2025年已发货'!A:A</f>
        <v>玉昆</v>
      </c>
      <c r="B1702" s="2" t="str">
        <f>'[1]2025年已发货'!B:B</f>
        <v>螺纹钢</v>
      </c>
      <c r="C1702" s="2" t="str">
        <f>'[1]2025年已发货'!C:C</f>
        <v>HRB500EΦ25</v>
      </c>
      <c r="D1702" s="2" t="str">
        <f>'[1]2025年已发货'!D:D</f>
        <v>吨</v>
      </c>
      <c r="E1702" s="2">
        <f>'[1]2025年已发货'!E:E</f>
        <v>60</v>
      </c>
      <c r="F1702" s="4">
        <f>'[1]2025年已发货'!F:F</f>
        <v>45743</v>
      </c>
      <c r="G1702" s="2" t="str">
        <f>'[1]2025年已发货'!G:G</f>
        <v>凉山州昭觉县洒拉地坡乡中铁一局三分部山里钢筋场</v>
      </c>
      <c r="H1702" s="2" t="str">
        <f>'[1]2025年已发货'!H:H</f>
        <v>陈忠</v>
      </c>
      <c r="I1702" s="2">
        <f>'[1]2025年已发货'!I:I</f>
        <v>17602306163</v>
      </c>
      <c r="J1702" s="2" vm="1" t="e">
        <f>_xlfn._xlws.FILTER(辅助信息!D:D,辅助信息!G:G=G1702)</f>
        <v>#VALUE!</v>
      </c>
    </row>
    <row r="1703" hidden="1" spans="1:10">
      <c r="A1703" s="2" t="str">
        <f>'[1]2025年已发货'!A:A</f>
        <v>凤钢</v>
      </c>
      <c r="B1703" s="2" t="str">
        <f>'[1]2025年已发货'!B:B</f>
        <v>螺纹钢</v>
      </c>
      <c r="C1703" s="2" t="str">
        <f>'[1]2025年已发货'!C:C</f>
        <v>HRB500EΦ32</v>
      </c>
      <c r="D1703" s="2" t="str">
        <f>'[1]2025年已发货'!D:D</f>
        <v>吨</v>
      </c>
      <c r="E1703" s="2">
        <f>'[1]2025年已发货'!E:E</f>
        <v>160</v>
      </c>
      <c r="F1703" s="4">
        <f>'[1]2025年已发货'!F:F</f>
        <v>45743</v>
      </c>
      <c r="G1703" s="2" t="str">
        <f>'[1]2025年已发货'!G:G</f>
        <v>凉山州昭觉县洒拉地坡乡中铁一局三分部山里钢筋场</v>
      </c>
      <c r="H1703" s="2" t="str">
        <f>'[1]2025年已发货'!H:H</f>
        <v>陈忠</v>
      </c>
      <c r="I1703" s="2">
        <f>'[1]2025年已发货'!I:I</f>
        <v>17602306163</v>
      </c>
      <c r="J1703" s="2" vm="1" t="e">
        <f>_xlfn._xlws.FILTER(辅助信息!D:D,辅助信息!G:G=G1703)</f>
        <v>#VALUE!</v>
      </c>
    </row>
    <row r="1704" hidden="1" spans="1:10">
      <c r="A1704" s="2" t="str">
        <f>'[1]2025年已发货'!A:A</f>
        <v>玉昆</v>
      </c>
      <c r="B1704" s="2" t="str">
        <f>'[1]2025年已发货'!B:B</f>
        <v>螺纹钢</v>
      </c>
      <c r="C1704" s="2" t="str">
        <f>'[1]2025年已发货'!C:C</f>
        <v>HRB400EФ22</v>
      </c>
      <c r="D1704" s="2" t="str">
        <f>'[1]2025年已发货'!D:D</f>
        <v>吨</v>
      </c>
      <c r="E1704" s="2">
        <f>'[1]2025年已发货'!E:E</f>
        <v>156</v>
      </c>
      <c r="F1704" s="4">
        <f>'[1]2025年已发货'!F:F</f>
        <v>45743</v>
      </c>
      <c r="G1704" s="2" t="str">
        <f>'[1]2025年已发货'!G:G</f>
        <v>（中铁一局四公司西昭高速6标2分部）四川省凉山彝族自治州昭觉县G348哈洛觉底</v>
      </c>
      <c r="H1704" s="2" t="str">
        <f>'[1]2025年已发货'!H:H</f>
        <v>刘振利</v>
      </c>
      <c r="I1704" s="2">
        <f>'[1]2025年已发货'!I:I</f>
        <v>17791512983</v>
      </c>
      <c r="J1704" s="2" vm="1" t="e">
        <f>_xlfn._xlws.FILTER(辅助信息!D:D,辅助信息!G:G=G1704)</f>
        <v>#VALUE!</v>
      </c>
    </row>
    <row r="1705" hidden="1" spans="1:10">
      <c r="A1705" s="2" t="str">
        <f>'[1]2025年已发货'!A:A</f>
        <v>玉昆</v>
      </c>
      <c r="B1705" s="2" t="str">
        <f>'[1]2025年已发货'!B:B</f>
        <v>螺纹钢</v>
      </c>
      <c r="C1705" s="2" t="str">
        <f>'[1]2025年已发货'!C:C</f>
        <v>HRB400EФ14</v>
      </c>
      <c r="D1705" s="2" t="str">
        <f>'[1]2025年已发货'!D:D</f>
        <v>吨</v>
      </c>
      <c r="E1705" s="2">
        <f>'[1]2025年已发货'!E:E</f>
        <v>58</v>
      </c>
      <c r="F1705" s="4">
        <f>'[1]2025年已发货'!F:F</f>
        <v>45743</v>
      </c>
      <c r="G1705" s="2" t="str">
        <f>'[1]2025年已发货'!G:G</f>
        <v>（中铁一局四公司西昭高速6标2分部）四川省凉山彝族自治州昭觉县G348哈洛觉底</v>
      </c>
      <c r="H1705" s="2" t="str">
        <f>'[1]2025年已发货'!H:H</f>
        <v>刘振利</v>
      </c>
      <c r="I1705" s="2">
        <f>'[1]2025年已发货'!I:I</f>
        <v>17791512983</v>
      </c>
      <c r="J1705" s="2" vm="1" t="e">
        <f>_xlfn._xlws.FILTER(辅助信息!D:D,辅助信息!G:G=G1705)</f>
        <v>#VALUE!</v>
      </c>
    </row>
    <row r="1706" hidden="1" spans="1:10">
      <c r="A1706" s="2" t="str">
        <f>'[1]2025年已发货'!A:A</f>
        <v>凤钢</v>
      </c>
      <c r="B1706" s="2" t="str">
        <f>'[1]2025年已发货'!B:B</f>
        <v>螺纹钢</v>
      </c>
      <c r="C1706" s="2" t="str">
        <f>'[1]2025年已发货'!C:C</f>
        <v>HRB400EΦ12</v>
      </c>
      <c r="D1706" s="2" t="str">
        <f>'[1]2025年已发货'!D:D</f>
        <v>吨</v>
      </c>
      <c r="E1706" s="2">
        <f>'[1]2025年已发货'!E:E</f>
        <v>80</v>
      </c>
      <c r="F1706" s="4">
        <f>'[1]2025年已发货'!F:F</f>
        <v>45743</v>
      </c>
      <c r="G1706" s="2" t="str">
        <f>'[1]2025年已发货'!G:G</f>
        <v>（中铁五局一公司西昭高速3标)四川省凉山彝族自治州布拖县地洛镇桥边村钢筋加工厂</v>
      </c>
      <c r="H1706" s="2" t="str">
        <f>'[1]2025年已发货'!H:H</f>
        <v>林正兴</v>
      </c>
      <c r="I1706" s="2">
        <f>'[1]2025年已发货'!I:I</f>
        <v>18770671688</v>
      </c>
      <c r="J1706" s="2" vm="1" t="e">
        <f>_xlfn._xlws.FILTER(辅助信息!D:D,辅助信息!G:G=G1706)</f>
        <v>#VALUE!</v>
      </c>
    </row>
    <row r="1707" hidden="1" spans="1:10">
      <c r="A1707" s="2" t="str">
        <f>'[1]2025年已发货'!A:A</f>
        <v>凤钢</v>
      </c>
      <c r="B1707" s="2" t="str">
        <f>'[1]2025年已发货'!B:B</f>
        <v>螺纹钢</v>
      </c>
      <c r="C1707" s="2" t="str">
        <f>'[1]2025年已发货'!C:C</f>
        <v>HRB400EΦ14</v>
      </c>
      <c r="D1707" s="2" t="str">
        <f>'[1]2025年已发货'!D:D</f>
        <v>吨</v>
      </c>
      <c r="E1707" s="2">
        <f>'[1]2025年已发货'!E:E</f>
        <v>18</v>
      </c>
      <c r="F1707" s="4">
        <f>'[1]2025年已发货'!F:F</f>
        <v>45743</v>
      </c>
      <c r="G1707" s="2" t="str">
        <f>'[1]2025年已发货'!G:G</f>
        <v>（中铁广州局深圳公司西昭高速9标）四川省凉山彝族自治州西昌市西乡乡三百村</v>
      </c>
      <c r="H1707" s="2" t="str">
        <f>'[1]2025年已发货'!H:H</f>
        <v>伍红林</v>
      </c>
      <c r="I1707" s="2">
        <f>'[1]2025年已发货'!I:I</f>
        <v>18683860677</v>
      </c>
      <c r="J1707" s="2" vm="1" t="e">
        <f>_xlfn._xlws.FILTER(辅助信息!D:D,辅助信息!G:G=G1707)</f>
        <v>#VALUE!</v>
      </c>
    </row>
    <row r="1708" hidden="1" spans="1:10">
      <c r="A1708" s="2" t="str">
        <f>'[1]2025年已发货'!A:A</f>
        <v>凤钢</v>
      </c>
      <c r="B1708" s="2" t="str">
        <f>'[1]2025年已发货'!B:B</f>
        <v>螺纹钢</v>
      </c>
      <c r="C1708" s="2" t="str">
        <f>'[1]2025年已发货'!C:C</f>
        <v>HRB400EΦ28</v>
      </c>
      <c r="D1708" s="2" t="str">
        <f>'[1]2025年已发货'!D:D</f>
        <v>吨</v>
      </c>
      <c r="E1708" s="2">
        <f>'[1]2025年已发货'!E:E</f>
        <v>70</v>
      </c>
      <c r="F1708" s="4">
        <f>'[1]2025年已发货'!F:F</f>
        <v>45743</v>
      </c>
      <c r="G1708" s="2" t="str">
        <f>'[1]2025年已发货'!G:G</f>
        <v>（中铁广州局深圳公司西昭高速9标）四川省凉山彝族自治州西昌市西乡乡三百村</v>
      </c>
      <c r="H1708" s="2" t="str">
        <f>'[1]2025年已发货'!H:H</f>
        <v>伍红林</v>
      </c>
      <c r="I1708" s="2">
        <f>'[1]2025年已发货'!I:I</f>
        <v>18683860677</v>
      </c>
      <c r="J1708" s="2" vm="1" t="e">
        <f>_xlfn._xlws.FILTER(辅助信息!D:D,辅助信息!G:G=G1708)</f>
        <v>#VALUE!</v>
      </c>
    </row>
    <row r="1709" hidden="1" spans="1:10">
      <c r="A1709" s="2" t="str">
        <f>'[1]2025年已发货'!A:A</f>
        <v>德胜</v>
      </c>
      <c r="B1709" s="2" t="str">
        <f>'[1]2025年已发货'!B:B</f>
        <v>螺纹钢</v>
      </c>
      <c r="C1709" s="2" t="str">
        <f>'[1]2025年已发货'!C:C</f>
        <v>HRB500EΦ32</v>
      </c>
      <c r="D1709" s="2" t="str">
        <f>'[1]2025年已发货'!D:D</f>
        <v>吨</v>
      </c>
      <c r="E1709" s="2">
        <f>'[1]2025年已发货'!E:E</f>
        <v>70</v>
      </c>
      <c r="F1709" s="4">
        <f>'[1]2025年已发货'!F:F</f>
        <v>45743</v>
      </c>
      <c r="G1709" s="2" t="str">
        <f>'[1]2025年已发货'!G:G</f>
        <v>（中铁广州局深圳公司西昭高速9标）四川省凉山彝族自治州西昌市西乡乡三百村</v>
      </c>
      <c r="H1709" s="2" t="str">
        <f>'[1]2025年已发货'!H:H</f>
        <v>伍红林</v>
      </c>
      <c r="I1709" s="2">
        <f>'[1]2025年已发货'!I:I</f>
        <v>18683860677</v>
      </c>
      <c r="J1709" s="2" vm="1" t="e">
        <f>_xlfn._xlws.FILTER(辅助信息!D:D,辅助信息!G:G=G1709)</f>
        <v>#VALUE!</v>
      </c>
    </row>
    <row r="1710" hidden="1" spans="1:10">
      <c r="A1710" s="2" t="str">
        <f>'[1]2025年已发货'!A:A</f>
        <v>凤钢</v>
      </c>
      <c r="B1710" s="2" t="str">
        <f>'[1]2025年已发货'!B:B</f>
        <v>盘螺</v>
      </c>
      <c r="C1710" s="2" t="str">
        <f>'[1]2025年已发货'!C:C</f>
        <v>HRP400E10</v>
      </c>
      <c r="D1710" s="2" t="str">
        <f>'[1]2025年已发货'!D:D</f>
        <v>吨</v>
      </c>
      <c r="E1710" s="2">
        <f>'[1]2025年已发货'!E:E</f>
        <v>80</v>
      </c>
      <c r="F1710" s="4">
        <f>'[1]2025年已发货'!F:F</f>
        <v>45743</v>
      </c>
      <c r="G1710" s="2" t="str">
        <f>'[1]2025年已发货'!G:G</f>
        <v>5标二分部十局第七公司四川省凉山州彝族自治州昭觉县</v>
      </c>
      <c r="H1710" s="2" t="str">
        <f>'[1]2025年已发货'!H:H</f>
        <v>王浩</v>
      </c>
      <c r="I1710" s="2">
        <f>'[1]2025年已发货'!I:I</f>
        <v>18292113429</v>
      </c>
      <c r="J1710" s="2" vm="1" t="e">
        <f>_xlfn._xlws.FILTER(辅助信息!D:D,辅助信息!G:G=G1710)</f>
        <v>#VALUE!</v>
      </c>
    </row>
    <row r="1711" hidden="1" spans="1:10">
      <c r="A1711" s="2" t="str">
        <f>'[1]2025年已发货'!A:A</f>
        <v>凤钢</v>
      </c>
      <c r="B1711" s="2" t="str">
        <f>'[1]2025年已发货'!B:B</f>
        <v>螺纹钢</v>
      </c>
      <c r="C1711" s="2" t="str">
        <f>'[1]2025年已发货'!C:C</f>
        <v>HRP400E16</v>
      </c>
      <c r="D1711" s="2" t="str">
        <f>'[1]2025年已发货'!D:D</f>
        <v>吨</v>
      </c>
      <c r="E1711" s="2">
        <f>'[1]2025年已发货'!E:E</f>
        <v>50</v>
      </c>
      <c r="F1711" s="4">
        <f>'[1]2025年已发货'!F:F</f>
        <v>45743</v>
      </c>
      <c r="G1711" s="2" t="str">
        <f>'[1]2025年已发货'!G:G</f>
        <v>5标二分部十局第七公司四川省凉山州彝族自治州昭觉县</v>
      </c>
      <c r="H1711" s="2" t="str">
        <f>'[1]2025年已发货'!H:H</f>
        <v>王浩</v>
      </c>
      <c r="I1711" s="2">
        <f>'[1]2025年已发货'!I:I</f>
        <v>18292113429</v>
      </c>
      <c r="J1711" s="2" vm="1" t="e">
        <f>_xlfn._xlws.FILTER(辅助信息!D:D,辅助信息!G:G=G1711)</f>
        <v>#VALUE!</v>
      </c>
    </row>
    <row r="1712" hidden="1" spans="1:10">
      <c r="A1712" s="2" t="str">
        <f>'[1]2025年已发货'!A:A</f>
        <v>凤钢</v>
      </c>
      <c r="B1712" s="2" t="str">
        <f>'[1]2025年已发货'!B:B</f>
        <v>螺纹钢</v>
      </c>
      <c r="C1712" s="2" t="str">
        <f>'[1]2025年已发货'!C:C</f>
        <v>HRP400E20</v>
      </c>
      <c r="D1712" s="2" t="str">
        <f>'[1]2025年已发货'!D:D</f>
        <v>吨</v>
      </c>
      <c r="E1712" s="2">
        <f>'[1]2025年已发货'!E:E</f>
        <v>14</v>
      </c>
      <c r="F1712" s="4">
        <f>'[1]2025年已发货'!F:F</f>
        <v>45743</v>
      </c>
      <c r="G1712" s="2" t="str">
        <f>'[1]2025年已发货'!G:G</f>
        <v>5标二分部十局第七公司四川省凉山州彝族自治州昭觉县</v>
      </c>
      <c r="H1712" s="2" t="str">
        <f>'[1]2025年已发货'!H:H</f>
        <v>王浩</v>
      </c>
      <c r="I1712" s="2">
        <f>'[1]2025年已发货'!I:I</f>
        <v>18292113429</v>
      </c>
      <c r="J1712" s="2" vm="1" t="e">
        <f>_xlfn._xlws.FILTER(辅助信息!D:D,辅助信息!G:G=G1712)</f>
        <v>#VALUE!</v>
      </c>
    </row>
    <row r="1713" hidden="1" spans="1:10">
      <c r="A1713" s="2" t="str">
        <f>'[1]2025年已发货'!A:A</f>
        <v>凤钢</v>
      </c>
      <c r="B1713" s="2" t="str">
        <f>'[1]2025年已发货'!B:B</f>
        <v>螺纹钢</v>
      </c>
      <c r="C1713" s="2" t="str">
        <f>'[1]2025年已发货'!C:C</f>
        <v>HRB400EФ12</v>
      </c>
      <c r="D1713" s="2" t="str">
        <f>'[1]2025年已发货'!D:D</f>
        <v>吨</v>
      </c>
      <c r="E1713" s="2">
        <f>'[1]2025年已发货'!E:E</f>
        <v>40</v>
      </c>
      <c r="F1713" s="4">
        <f>'[1]2025年已发货'!F:F</f>
        <v>45750</v>
      </c>
      <c r="G1713" s="2" t="str">
        <f>'[1]2025年已发货'!G:G</f>
        <v>（中铁六局呼和浩特铁路建设公司西昭高速7标二分部)西昌市川兴镇则各</v>
      </c>
      <c r="H1713" s="2" t="str">
        <f>'[1]2025年已发货'!H:H</f>
        <v>石建龙</v>
      </c>
      <c r="I1713" s="2">
        <f>'[1]2025年已发货'!I:I</f>
        <v>14747304923</v>
      </c>
      <c r="J1713" s="2" vm="1" t="e">
        <f>_xlfn._xlws.FILTER(辅助信息!D:D,辅助信息!G:G=G1713)</f>
        <v>#VALUE!</v>
      </c>
    </row>
    <row r="1714" hidden="1" spans="1:10">
      <c r="A1714" s="2" t="str">
        <f>'[1]2025年已发货'!A:A</f>
        <v>凤钢</v>
      </c>
      <c r="B1714" s="2" t="str">
        <f>'[1]2025年已发货'!B:B</f>
        <v>盘螺</v>
      </c>
      <c r="C1714" s="2" t="str">
        <f>'[1]2025年已发货'!C:C</f>
        <v>HRP400E10</v>
      </c>
      <c r="D1714" s="2" t="str">
        <f>'[1]2025年已发货'!D:D</f>
        <v>吨</v>
      </c>
      <c r="E1714" s="2">
        <f>'[1]2025年已发货'!E:E</f>
        <v>40</v>
      </c>
      <c r="F1714" s="4">
        <f>'[1]2025年已发货'!F:F</f>
        <v>45750</v>
      </c>
      <c r="G1714" s="2" t="str">
        <f>'[1]2025年已发货'!G:G</f>
        <v>（中铁六局呼和浩特铁路建设公司西昭高速7标二分部)西昌市川兴镇则各</v>
      </c>
      <c r="H1714" s="2" t="str">
        <f>'[1]2025年已发货'!H:H</f>
        <v>石建龙</v>
      </c>
      <c r="I1714" s="2">
        <f>'[1]2025年已发货'!I:I</f>
        <v>14747304923</v>
      </c>
      <c r="J1714" s="2" vm="1" t="e">
        <f>_xlfn._xlws.FILTER(辅助信息!D:D,辅助信息!G:G=G1714)</f>
        <v>#VALUE!</v>
      </c>
    </row>
    <row r="1715" hidden="1" spans="1:10">
      <c r="A1715" s="2" t="str">
        <f>'[1]2025年已发货'!A:A</f>
        <v>玉昆</v>
      </c>
      <c r="B1715" s="2" t="str">
        <f>'[1]2025年已发货'!B:B</f>
        <v>螺纹钢</v>
      </c>
      <c r="C1715" s="2" t="str">
        <f>'[1]2025年已发货'!C:C</f>
        <v>HRB400EΦ22</v>
      </c>
      <c r="D1715" s="2" t="str">
        <f>'[1]2025年已发货'!D:D</f>
        <v>吨</v>
      </c>
      <c r="E1715" s="2">
        <f>'[1]2025年已发货'!E:E</f>
        <v>75</v>
      </c>
      <c r="F1715" s="4">
        <f>'[1]2025年已发货'!F:F</f>
        <v>45746</v>
      </c>
      <c r="G1715" s="2" t="str">
        <f>'[1]2025年已发货'!G:G</f>
        <v>（中铁广州局深圳公司西昭高速9标）四川省凉山彝族自治州西昌市西乡乡三百村</v>
      </c>
      <c r="H1715" s="2" t="str">
        <f>'[1]2025年已发货'!H:H</f>
        <v>伍红林</v>
      </c>
      <c r="I1715" s="2">
        <f>'[1]2025年已发货'!I:I</f>
        <v>18683860677</v>
      </c>
      <c r="J1715" s="2" vm="1" t="e">
        <f>_xlfn._xlws.FILTER(辅助信息!D:D,辅助信息!G:G=G1715)</f>
        <v>#VALUE!</v>
      </c>
    </row>
    <row r="1716" hidden="1" spans="1:10">
      <c r="A1716" s="2" t="str">
        <f>'[1]2025年已发货'!A:A</f>
        <v>玉昆</v>
      </c>
      <c r="B1716" s="2" t="str">
        <f>'[1]2025年已发货'!B:B</f>
        <v>螺纹钢</v>
      </c>
      <c r="C1716" s="2" t="str">
        <f>'[1]2025年已发货'!C:C</f>
        <v>HRB400EФ20</v>
      </c>
      <c r="D1716" s="2" t="str">
        <f>'[1]2025年已发货'!D:D</f>
        <v>吨</v>
      </c>
      <c r="E1716" s="2">
        <f>'[1]2025年已发货'!E:E</f>
        <v>40</v>
      </c>
      <c r="F1716" s="4">
        <f>'[1]2025年已发货'!F:F</f>
        <v>45746</v>
      </c>
      <c r="G1716" s="2" t="str">
        <f>'[1]2025年已发货'!G:G</f>
        <v>（中铁广州局深圳公司西昭高速9标）四川省凉山彝族自治州西昌市西乡乡三百村</v>
      </c>
      <c r="H1716" s="2" t="str">
        <f>'[1]2025年已发货'!H:H</f>
        <v>伍红林</v>
      </c>
      <c r="I1716" s="2">
        <f>'[1]2025年已发货'!I:I</f>
        <v>18683860677</v>
      </c>
      <c r="J1716" s="2" vm="1" t="e">
        <f>_xlfn._xlws.FILTER(辅助信息!D:D,辅助信息!G:G=G1716)</f>
        <v>#VALUE!</v>
      </c>
    </row>
    <row r="1717" hidden="1" spans="1:10">
      <c r="A1717" s="2" t="str">
        <f>'[1]2025年已发货'!A:A</f>
        <v>玉昆</v>
      </c>
      <c r="B1717" s="2" t="str">
        <f>'[1]2025年已发货'!B:B</f>
        <v>螺纹钢</v>
      </c>
      <c r="C1717" s="2" t="str">
        <f>'[1]2025年已发货'!C:C</f>
        <v>HRB400EФ12</v>
      </c>
      <c r="D1717" s="2" t="str">
        <f>'[1]2025年已发货'!D:D</f>
        <v>吨</v>
      </c>
      <c r="E1717" s="2">
        <f>'[1]2025年已发货'!E:E</f>
        <v>40</v>
      </c>
      <c r="F1717" s="4">
        <f>'[1]2025年已发货'!F:F</f>
        <v>45746</v>
      </c>
      <c r="G1717" s="2" t="str">
        <f>'[1]2025年已发货'!G:G</f>
        <v>（中铁广州局深圳公司西昭高速9标）四川省凉山彝族自治州西昌市西乡乡三百村</v>
      </c>
      <c r="H1717" s="2" t="str">
        <f>'[1]2025年已发货'!H:H</f>
        <v>伍红林</v>
      </c>
      <c r="I1717" s="2">
        <f>'[1]2025年已发货'!I:I</f>
        <v>18683860677</v>
      </c>
      <c r="J1717" s="2" vm="1" t="e">
        <f>_xlfn._xlws.FILTER(辅助信息!D:D,辅助信息!G:G=G1717)</f>
        <v>#VALUE!</v>
      </c>
    </row>
    <row r="1718" hidden="1" spans="1:10">
      <c r="A1718" s="2" t="str">
        <f>'[1]2025年已发货'!A:A</f>
        <v>玉昆</v>
      </c>
      <c r="B1718" s="2" t="str">
        <f>'[1]2025年已发货'!B:B</f>
        <v>盘螺</v>
      </c>
      <c r="C1718" s="2" t="str">
        <f>'[1]2025年已发货'!C:C</f>
        <v>HRB400EФ12</v>
      </c>
      <c r="D1718" s="2" t="str">
        <f>'[1]2025年已发货'!D:D</f>
        <v>吨</v>
      </c>
      <c r="E1718" s="2">
        <f>'[1]2025年已发货'!E:E</f>
        <v>40</v>
      </c>
      <c r="F1718" s="4">
        <f>'[1]2025年已发货'!F:F</f>
        <v>45746</v>
      </c>
      <c r="G1718" s="2" t="str">
        <f>'[1]2025年已发货'!G:G</f>
        <v>（中铁六局呼和浩特铁路建设公司西昭高速7标二分部)西昌市川兴镇则各</v>
      </c>
      <c r="H1718" s="2" t="str">
        <f>'[1]2025年已发货'!H:H</f>
        <v>石建龙</v>
      </c>
      <c r="I1718" s="2">
        <f>'[1]2025年已发货'!I:I</f>
        <v>14747304923</v>
      </c>
      <c r="J1718" s="2" vm="1" t="e">
        <f>_xlfn._xlws.FILTER(辅助信息!D:D,辅助信息!G:G=G1718)</f>
        <v>#VALUE!</v>
      </c>
    </row>
    <row r="1719" hidden="1" spans="1:10">
      <c r="A1719" s="2" t="str">
        <f>'[1]2025年已发货'!A:A</f>
        <v>玉昆</v>
      </c>
      <c r="B1719" s="2" t="str">
        <f>'[1]2025年已发货'!B:B</f>
        <v>螺纹钢</v>
      </c>
      <c r="C1719" s="2" t="str">
        <f>'[1]2025年已发货'!C:C</f>
        <v>HRB400EΦ16</v>
      </c>
      <c r="D1719" s="2" t="str">
        <f>'[1]2025年已发货'!D:D</f>
        <v>吨</v>
      </c>
      <c r="E1719" s="2">
        <f>'[1]2025年已发货'!E:E</f>
        <v>40</v>
      </c>
      <c r="F1719" s="4">
        <f>'[1]2025年已发货'!F:F</f>
        <v>45748</v>
      </c>
      <c r="G1719" s="2" t="str">
        <f>'[1]2025年已发货'!G:G</f>
        <v>（中铁广州局深圳公司西昭高速9标）四川省凉山彝族自治州西昌市西乡乡三百村</v>
      </c>
      <c r="H1719" s="2" t="str">
        <f>'[1]2025年已发货'!H:H</f>
        <v>伍红林</v>
      </c>
      <c r="I1719" s="2">
        <f>'[1]2025年已发货'!I:I</f>
        <v>18683860677</v>
      </c>
      <c r="J1719" s="2" vm="1" t="e">
        <f>_xlfn._xlws.FILTER(辅助信息!D:D,辅助信息!G:G=G1719)</f>
        <v>#VALUE!</v>
      </c>
    </row>
    <row r="1720" hidden="1" spans="1:10">
      <c r="A1720" s="2" t="str">
        <f>'[1]2025年已发货'!A:A</f>
        <v>玉昆</v>
      </c>
      <c r="B1720" s="2" t="str">
        <f>'[1]2025年已发货'!B:B</f>
        <v>螺纹钢</v>
      </c>
      <c r="C1720" s="2" t="str">
        <f>'[1]2025年已发货'!C:C</f>
        <v>HRB400EФ12</v>
      </c>
      <c r="D1720" s="2" t="str">
        <f>'[1]2025年已发货'!D:D</f>
        <v>吨</v>
      </c>
      <c r="E1720" s="2">
        <f>'[1]2025年已发货'!E:E</f>
        <v>40</v>
      </c>
      <c r="F1720" s="4">
        <f>'[1]2025年已发货'!F:F</f>
        <v>45748</v>
      </c>
      <c r="G1720" s="2" t="str">
        <f>'[1]2025年已发货'!G:G</f>
        <v>（中铁广州局深圳公司西昭高速9标）四川省凉山彝族自治州西昌市西乡乡三百村</v>
      </c>
      <c r="H1720" s="2" t="str">
        <f>'[1]2025年已发货'!H:H</f>
        <v>伍红林</v>
      </c>
      <c r="I1720" s="2">
        <f>'[1]2025年已发货'!I:I</f>
        <v>18683860677</v>
      </c>
      <c r="J1720" s="2" vm="1" t="e">
        <f>_xlfn._xlws.FILTER(辅助信息!D:D,辅助信息!G:G=G1720)</f>
        <v>#VALUE!</v>
      </c>
    </row>
    <row r="1721" hidden="1" spans="1:10">
      <c r="A1721" s="2" t="str">
        <f>'[1]2025年已发货'!A:A</f>
        <v>德胜</v>
      </c>
      <c r="B1721" s="2" t="str">
        <f>'[1]2025年已发货'!B:B</f>
        <v>螺纹钢</v>
      </c>
      <c r="C1721" s="2" t="str">
        <f>'[1]2025年已发货'!C:C</f>
        <v>HRB400EΦ16</v>
      </c>
      <c r="D1721" s="2" t="str">
        <f>'[1]2025年已发货'!D:D</f>
        <v>吨</v>
      </c>
      <c r="E1721" s="2">
        <f>'[1]2025年已发货'!E:E</f>
        <v>60</v>
      </c>
      <c r="F1721" s="4">
        <f>'[1]2025年已发货'!F:F</f>
        <v>45748</v>
      </c>
      <c r="G1721" s="2" t="str">
        <f>'[1]2025年已发货'!G:G</f>
        <v>（中铁广州局深圳公司西昭高速9标）四川省凉山彝族自治州西昌市西乡乡三百村</v>
      </c>
      <c r="H1721" s="2" t="str">
        <f>'[1]2025年已发货'!H:H</f>
        <v>伍红林</v>
      </c>
      <c r="I1721" s="2">
        <f>'[1]2025年已发货'!I:I</f>
        <v>18683860677</v>
      </c>
      <c r="J1721" s="2" vm="1" t="e">
        <f>_xlfn._xlws.FILTER(辅助信息!D:D,辅助信息!G:G=G1721)</f>
        <v>#VALUE!</v>
      </c>
    </row>
    <row r="1722" hidden="1" spans="1:10">
      <c r="A1722" s="2" t="str">
        <f>'[1]2025年已发货'!A:A</f>
        <v>德胜</v>
      </c>
      <c r="B1722" s="2" t="str">
        <f>'[1]2025年已发货'!B:B</f>
        <v>螺纹钢</v>
      </c>
      <c r="C1722" s="2" t="str">
        <f>'[1]2025年已发货'!C:C</f>
        <v>HRB500EФ28</v>
      </c>
      <c r="D1722" s="2" t="str">
        <f>'[1]2025年已发货'!D:D</f>
        <v>吨</v>
      </c>
      <c r="E1722" s="2">
        <f>'[1]2025年已发货'!E:E</f>
        <v>60</v>
      </c>
      <c r="F1722" s="4">
        <f>'[1]2025年已发货'!F:F</f>
        <v>45748</v>
      </c>
      <c r="G1722" s="2" t="str">
        <f>'[1]2025年已发货'!G:G</f>
        <v>（中铁广州局深圳公司西昭高速9标）四川省凉山彝族自治州西昌市西乡乡三百村</v>
      </c>
      <c r="H1722" s="2" t="str">
        <f>'[1]2025年已发货'!H:H</f>
        <v>伍红林</v>
      </c>
      <c r="I1722" s="2">
        <f>'[1]2025年已发货'!I:I</f>
        <v>18683860677</v>
      </c>
      <c r="J1722" s="2" vm="1" t="e">
        <f>_xlfn._xlws.FILTER(辅助信息!D:D,辅助信息!G:G=G1722)</f>
        <v>#VALUE!</v>
      </c>
    </row>
    <row r="1723" hidden="1" spans="1:10">
      <c r="A1723" s="2" t="str">
        <f>'[1]2025年已发货'!A:A</f>
        <v>晋邦</v>
      </c>
      <c r="B1723" s="2" t="str">
        <f>'[1]2025年已发货'!B:B</f>
        <v>盘螺</v>
      </c>
      <c r="C1723" s="2" t="str">
        <f>'[1]2025年已发货'!C:C</f>
        <v>HRB400E Φ6</v>
      </c>
      <c r="D1723" s="2" t="str">
        <f>'[1]2025年已发货'!D:D</f>
        <v>吨</v>
      </c>
      <c r="E1723" s="2">
        <f>'[1]2025年已发货'!E:E</f>
        <v>2.6</v>
      </c>
      <c r="F1723" s="4">
        <f>'[1]2025年已发货'!F:F</f>
        <v>45749</v>
      </c>
      <c r="G1723" s="2" t="str">
        <f>'[1]2025年已发货'!G:G</f>
        <v>（十九冶-江龙高速一分部）重庆市云阳县X886附近中国十九冶开云高速项目总包部背后*复兴拌合站</v>
      </c>
      <c r="H1723" s="2" t="str">
        <f>'[1]2025年已发货'!H:H</f>
        <v>吴章红</v>
      </c>
      <c r="I1723" s="2">
        <f>'[1]2025年已发货'!I:I</f>
        <v>18628165772</v>
      </c>
      <c r="J1723" s="2" vm="1" t="e">
        <f>_xlfn._xlws.FILTER(辅助信息!D:D,辅助信息!G:G=G1723)</f>
        <v>#VALUE!</v>
      </c>
    </row>
    <row r="1724" hidden="1" spans="1:10">
      <c r="A1724" s="2" t="str">
        <f>'[1]2025年已发货'!A:A</f>
        <v>晋邦</v>
      </c>
      <c r="B1724" s="2" t="str">
        <f>'[1]2025年已发货'!B:B</f>
        <v>盘螺</v>
      </c>
      <c r="C1724" s="2" t="str">
        <f>'[1]2025年已发货'!C:C</f>
        <v>HRB400E Φ8</v>
      </c>
      <c r="D1724" s="2" t="str">
        <f>'[1]2025年已发货'!D:D</f>
        <v>吨</v>
      </c>
      <c r="E1724" s="2">
        <f>'[1]2025年已发货'!E:E</f>
        <v>9</v>
      </c>
      <c r="F1724" s="4">
        <f>'[1]2025年已发货'!F:F</f>
        <v>45749</v>
      </c>
      <c r="G1724" s="2" t="str">
        <f>'[1]2025年已发货'!G:G</f>
        <v>（十九冶-江龙高速一分部）重庆市云阳县X886附近中国十九冶开云高速项目总包部背后*复兴拌合站</v>
      </c>
      <c r="H1724" s="2" t="str">
        <f>'[1]2025年已发货'!H:H</f>
        <v>吴章红</v>
      </c>
      <c r="I1724" s="2">
        <f>'[1]2025年已发货'!I:I</f>
        <v>18628165772</v>
      </c>
      <c r="J1724" s="2" vm="1" t="e">
        <f>_xlfn._xlws.FILTER(辅助信息!D:D,辅助信息!G:G=G1724)</f>
        <v>#VALUE!</v>
      </c>
    </row>
    <row r="1725" hidden="1" spans="1:10">
      <c r="A1725" s="2" t="str">
        <f>'[1]2025年已发货'!A:A</f>
        <v>晋邦</v>
      </c>
      <c r="B1725" s="2" t="str">
        <f>'[1]2025年已发货'!B:B</f>
        <v>盘螺</v>
      </c>
      <c r="C1725" s="2" t="str">
        <f>'[1]2025年已发货'!C:C</f>
        <v>HRB400E Φ10</v>
      </c>
      <c r="D1725" s="2" t="str">
        <f>'[1]2025年已发货'!D:D</f>
        <v>吨</v>
      </c>
      <c r="E1725" s="2">
        <f>'[1]2025年已发货'!E:E</f>
        <v>5.6</v>
      </c>
      <c r="F1725" s="4">
        <f>'[1]2025年已发货'!F:F</f>
        <v>45749</v>
      </c>
      <c r="G1725" s="2" t="str">
        <f>'[1]2025年已发货'!G:G</f>
        <v>（十九冶-江龙高速一分部）重庆市云阳县X886附近中国十九冶开云高速项目总包部背后*复兴拌合站</v>
      </c>
      <c r="H1725" s="2" t="str">
        <f>'[1]2025年已发货'!H:H</f>
        <v>吴章红</v>
      </c>
      <c r="I1725" s="2">
        <f>'[1]2025年已发货'!I:I</f>
        <v>18628165772</v>
      </c>
      <c r="J1725" s="2" vm="1" t="e">
        <f>_xlfn._xlws.FILTER(辅助信息!D:D,辅助信息!G:G=G1725)</f>
        <v>#VALUE!</v>
      </c>
    </row>
    <row r="1726" hidden="1" spans="1:10">
      <c r="A1726" s="2" t="str">
        <f>'[1]2025年已发货'!A:A</f>
        <v>晋邦</v>
      </c>
      <c r="B1726" s="2" t="str">
        <f>'[1]2025年已发货'!B:B</f>
        <v>螺纹钢</v>
      </c>
      <c r="C1726" s="2" t="str">
        <f>'[1]2025年已发货'!C:C</f>
        <v>HRB400E Φ12 9m</v>
      </c>
      <c r="D1726" s="2" t="str">
        <f>'[1]2025年已发货'!D:D</f>
        <v>吨</v>
      </c>
      <c r="E1726" s="2">
        <f>'[1]2025年已发货'!E:E</f>
        <v>3</v>
      </c>
      <c r="F1726" s="4">
        <f>'[1]2025年已发货'!F:F</f>
        <v>45749</v>
      </c>
      <c r="G1726" s="2" t="str">
        <f>'[1]2025年已发货'!G:G</f>
        <v>（十九冶-江龙高速一分部）重庆市云阳县X886附近中国十九冶开云高速项目总包部背后*复兴拌合站</v>
      </c>
      <c r="H1726" s="2" t="str">
        <f>'[1]2025年已发货'!H:H</f>
        <v>吴章红</v>
      </c>
      <c r="I1726" s="2">
        <f>'[1]2025年已发货'!I:I</f>
        <v>18628165772</v>
      </c>
      <c r="J1726" s="2" vm="1" t="e">
        <f>_xlfn._xlws.FILTER(辅助信息!D:D,辅助信息!G:G=G1726)</f>
        <v>#VALUE!</v>
      </c>
    </row>
    <row r="1727" hidden="1" spans="1:10">
      <c r="A1727" s="2" t="str">
        <f>'[1]2025年已发货'!A:A</f>
        <v>晋邦</v>
      </c>
      <c r="B1727" s="2" t="str">
        <f>'[1]2025年已发货'!B:B</f>
        <v>螺纹钢</v>
      </c>
      <c r="C1727" s="2" t="str">
        <f>'[1]2025年已发货'!C:C</f>
        <v>HRB400E Φ16 9m</v>
      </c>
      <c r="D1727" s="2" t="str">
        <f>'[1]2025年已发货'!D:D</f>
        <v>吨</v>
      </c>
      <c r="E1727" s="2">
        <f>'[1]2025年已发货'!E:E</f>
        <v>2.7</v>
      </c>
      <c r="F1727" s="4">
        <f>'[1]2025年已发货'!F:F</f>
        <v>45749</v>
      </c>
      <c r="G1727" s="2" t="str">
        <f>'[1]2025年已发货'!G:G</f>
        <v>（十九冶-江龙高速一分部）重庆市云阳县X886附近中国十九冶开云高速项目总包部背后*复兴拌合站</v>
      </c>
      <c r="H1727" s="2" t="str">
        <f>'[1]2025年已发货'!H:H</f>
        <v>吴章红</v>
      </c>
      <c r="I1727" s="2">
        <f>'[1]2025年已发货'!I:I</f>
        <v>18628165772</v>
      </c>
      <c r="J1727" s="2" vm="1" t="e">
        <f>_xlfn._xlws.FILTER(辅助信息!D:D,辅助信息!G:G=G1727)</f>
        <v>#VALUE!</v>
      </c>
    </row>
    <row r="1728" hidden="1" spans="1:10">
      <c r="A1728" s="2" t="str">
        <f>'[1]2025年已发货'!A:A</f>
        <v>晋邦</v>
      </c>
      <c r="B1728" s="2" t="str">
        <f>'[1]2025年已发货'!B:B</f>
        <v>螺纹钢</v>
      </c>
      <c r="C1728" s="2" t="str">
        <f>'[1]2025年已发货'!C:C</f>
        <v>HRB400E Φ18 9m</v>
      </c>
      <c r="D1728" s="2" t="str">
        <f>'[1]2025年已发货'!D:D</f>
        <v>吨</v>
      </c>
      <c r="E1728" s="2">
        <f>'[1]2025年已发货'!E:E</f>
        <v>6</v>
      </c>
      <c r="F1728" s="4">
        <f>'[1]2025年已发货'!F:F</f>
        <v>45749</v>
      </c>
      <c r="G1728" s="2" t="str">
        <f>'[1]2025年已发货'!G:G</f>
        <v>（十九冶-江龙高速一分部）重庆市云阳县X886附近中国十九冶开云高速项目总包部背后*复兴拌合站</v>
      </c>
      <c r="H1728" s="2" t="str">
        <f>'[1]2025年已发货'!H:H</f>
        <v>吴章红</v>
      </c>
      <c r="I1728" s="2">
        <f>'[1]2025年已发货'!I:I</f>
        <v>18628165772</v>
      </c>
      <c r="J1728" s="2" vm="1" t="e">
        <f>_xlfn._xlws.FILTER(辅助信息!D:D,辅助信息!G:G=G1728)</f>
        <v>#VALUE!</v>
      </c>
    </row>
    <row r="1729" hidden="1" spans="1:10">
      <c r="A1729" s="2" t="str">
        <f>'[1]2025年已发货'!A:A</f>
        <v>晋邦</v>
      </c>
      <c r="B1729" s="2" t="str">
        <f>'[1]2025年已发货'!B:B</f>
        <v>螺纹钢</v>
      </c>
      <c r="C1729" s="2" t="str">
        <f>'[1]2025年已发货'!C:C</f>
        <v>HRB400E Φ20 9m</v>
      </c>
      <c r="D1729" s="2" t="str">
        <f>'[1]2025年已发货'!D:D</f>
        <v>吨</v>
      </c>
      <c r="E1729" s="2">
        <f>'[1]2025年已发货'!E:E</f>
        <v>4.24</v>
      </c>
      <c r="F1729" s="4">
        <f>'[1]2025年已发货'!F:F</f>
        <v>45749</v>
      </c>
      <c r="G1729" s="2" t="str">
        <f>'[1]2025年已发货'!G:G</f>
        <v>（十九冶-江龙高速一分部）重庆市云阳县X886附近中国十九冶开云高速项目总包部背后*复兴拌合站</v>
      </c>
      <c r="H1729" s="2" t="str">
        <f>'[1]2025年已发货'!H:H</f>
        <v>吴章红</v>
      </c>
      <c r="I1729" s="2">
        <f>'[1]2025年已发货'!I:I</f>
        <v>18628165772</v>
      </c>
      <c r="J1729" s="2" vm="1" t="e">
        <f>_xlfn._xlws.FILTER(辅助信息!D:D,辅助信息!G:G=G1729)</f>
        <v>#VALUE!</v>
      </c>
    </row>
    <row r="1730" hidden="1" spans="1:10">
      <c r="A1730" s="2" t="str">
        <f>'[1]2025年已发货'!A:A</f>
        <v>晋邦</v>
      </c>
      <c r="B1730" s="2" t="str">
        <f>'[1]2025年已发货'!B:B</f>
        <v>螺纹钢</v>
      </c>
      <c r="C1730" s="2" t="str">
        <f>'[1]2025年已发货'!C:C</f>
        <v>HRB400E Φ22 9m</v>
      </c>
      <c r="D1730" s="2" t="str">
        <f>'[1]2025年已发货'!D:D</f>
        <v>吨</v>
      </c>
      <c r="E1730" s="2">
        <f>'[1]2025年已发货'!E:E</f>
        <v>2.61</v>
      </c>
      <c r="F1730" s="4">
        <f>'[1]2025年已发货'!F:F</f>
        <v>45749</v>
      </c>
      <c r="G1730" s="2" t="str">
        <f>'[1]2025年已发货'!G:G</f>
        <v>（十九冶-江龙高速一分部）重庆市云阳县X886附近中国十九冶开云高速项目总包部背后*复兴拌合站</v>
      </c>
      <c r="H1730" s="2" t="str">
        <f>'[1]2025年已发货'!H:H</f>
        <v>吴章红</v>
      </c>
      <c r="I1730" s="2">
        <f>'[1]2025年已发货'!I:I</f>
        <v>18628165772</v>
      </c>
      <c r="J1730" s="2" vm="1" t="e">
        <f>_xlfn._xlws.FILTER(辅助信息!D:D,辅助信息!G:G=G1730)</f>
        <v>#VALUE!</v>
      </c>
    </row>
    <row r="1731" hidden="1" spans="1:10">
      <c r="A1731" s="2" t="str">
        <f>'[1]2025年已发货'!A:A</f>
        <v>晋邦</v>
      </c>
      <c r="B1731" s="2" t="str">
        <f>'[1]2025年已发货'!B:B</f>
        <v>螺纹钢</v>
      </c>
      <c r="C1731" s="2" t="str">
        <f>'[1]2025年已发货'!C:C</f>
        <v>HRB400E Φ25 9m</v>
      </c>
      <c r="D1731" s="2" t="str">
        <f>'[1]2025年已发货'!D:D</f>
        <v>吨</v>
      </c>
      <c r="E1731" s="2">
        <f>'[1]2025年已发货'!E:E</f>
        <v>2.36</v>
      </c>
      <c r="F1731" s="4">
        <f>'[1]2025年已发货'!F:F</f>
        <v>45749</v>
      </c>
      <c r="G1731" s="2" t="str">
        <f>'[1]2025年已发货'!G:G</f>
        <v>（十九冶-江龙高速一分部）重庆市云阳县X886附近中国十九冶开云高速项目总包部背后*复兴拌合站</v>
      </c>
      <c r="H1731" s="2" t="str">
        <f>'[1]2025年已发货'!H:H</f>
        <v>吴章红</v>
      </c>
      <c r="I1731" s="2">
        <f>'[1]2025年已发货'!I:I</f>
        <v>18628165772</v>
      </c>
      <c r="J1731" s="2" vm="1" t="e">
        <f>_xlfn._xlws.FILTER(辅助信息!D:D,辅助信息!G:G=G1731)</f>
        <v>#VALUE!</v>
      </c>
    </row>
    <row r="1732" hidden="1" spans="1:10">
      <c r="A1732" s="2" t="str">
        <f>'[1]2025年已发货'!A:A</f>
        <v>晋邦</v>
      </c>
      <c r="B1732" s="2" t="str">
        <f>'[1]2025年已发货'!B:B</f>
        <v>螺纹钢</v>
      </c>
      <c r="C1732" s="2" t="str">
        <f>'[1]2025年已发货'!C:C</f>
        <v>HRB400E Φ12 9m</v>
      </c>
      <c r="D1732" s="2" t="str">
        <f>'[1]2025年已发货'!D:D</f>
        <v>吨</v>
      </c>
      <c r="E1732" s="2">
        <f>'[1]2025年已发货'!E:E</f>
        <v>5.2</v>
      </c>
      <c r="F1732" s="4">
        <f>'[1]2025年已发货'!F:F</f>
        <v>45749</v>
      </c>
      <c r="G1732" s="2" t="str">
        <f>'[1]2025年已发货'!G:G</f>
        <v>（十九冶-江龙高速三分部）重庆市云阳县开云高速（钢厂村）*龙缸互通</v>
      </c>
      <c r="H1732" s="2" t="str">
        <f>'[1]2025年已发货'!H:H</f>
        <v>徐宇</v>
      </c>
      <c r="I1732" s="2">
        <f>'[1]2025年已发货'!I:I</f>
        <v>19822311919</v>
      </c>
      <c r="J1732" s="2" vm="1" t="e">
        <f>_xlfn._xlws.FILTER(辅助信息!D:D,辅助信息!G:G=G1732)</f>
        <v>#VALUE!</v>
      </c>
    </row>
    <row r="1733" hidden="1" spans="1:10">
      <c r="A1733" s="2" t="str">
        <f>'[1]2025年已发货'!A:A</f>
        <v>晋邦</v>
      </c>
      <c r="B1733" s="2" t="str">
        <f>'[1]2025年已发货'!B:B</f>
        <v>螺纹钢</v>
      </c>
      <c r="C1733" s="2" t="str">
        <f>'[1]2025年已发货'!C:C</f>
        <v>HRB400E Φ16 9m</v>
      </c>
      <c r="D1733" s="2" t="str">
        <f>'[1]2025年已发货'!D:D</f>
        <v>吨</v>
      </c>
      <c r="E1733" s="2">
        <f>'[1]2025年已发货'!E:E</f>
        <v>10</v>
      </c>
      <c r="F1733" s="4">
        <f>'[1]2025年已发货'!F:F</f>
        <v>45749</v>
      </c>
      <c r="G1733" s="2" t="str">
        <f>'[1]2025年已发货'!G:G</f>
        <v>（十九冶-江龙高速三分部）重庆市云阳县开云高速（钢厂村）*龙缸互通</v>
      </c>
      <c r="H1733" s="2" t="str">
        <f>'[1]2025年已发货'!H:H</f>
        <v>徐宇</v>
      </c>
      <c r="I1733" s="2">
        <f>'[1]2025年已发货'!I:I</f>
        <v>19822311919</v>
      </c>
      <c r="J1733" s="2" vm="1" t="e">
        <f>_xlfn._xlws.FILTER(辅助信息!D:D,辅助信息!G:G=G1733)</f>
        <v>#VALUE!</v>
      </c>
    </row>
    <row r="1734" hidden="1" spans="1:10">
      <c r="A1734" s="2" t="str">
        <f>'[1]2025年已发货'!A:A</f>
        <v>晋邦</v>
      </c>
      <c r="B1734" s="2" t="str">
        <f>'[1]2025年已发货'!B:B</f>
        <v>螺纹钢</v>
      </c>
      <c r="C1734" s="2" t="str">
        <f>'[1]2025年已发货'!C:C</f>
        <v>HRB400E Φ20 9m</v>
      </c>
      <c r="D1734" s="2" t="str">
        <f>'[1]2025年已发货'!D:D</f>
        <v>吨</v>
      </c>
      <c r="E1734" s="2">
        <f>'[1]2025年已发货'!E:E</f>
        <v>5.2</v>
      </c>
      <c r="F1734" s="4">
        <f>'[1]2025年已发货'!F:F</f>
        <v>45749</v>
      </c>
      <c r="G1734" s="2" t="str">
        <f>'[1]2025年已发货'!G:G</f>
        <v>（十九冶-江龙高速三分部）重庆市云阳县开云高速（钢厂村）*龙缸互通</v>
      </c>
      <c r="H1734" s="2" t="str">
        <f>'[1]2025年已发货'!H:H</f>
        <v>徐宇</v>
      </c>
      <c r="I1734" s="2">
        <f>'[1]2025年已发货'!I:I</f>
        <v>19822311919</v>
      </c>
      <c r="J1734" s="2" vm="1" t="e">
        <f>_xlfn._xlws.FILTER(辅助信息!D:D,辅助信息!G:G=G1734)</f>
        <v>#VALUE!</v>
      </c>
    </row>
    <row r="1735" hidden="1" spans="1:10">
      <c r="A1735" s="2" t="str">
        <f>'[1]2025年已发货'!A:A</f>
        <v>晋邦</v>
      </c>
      <c r="B1735" s="2" t="str">
        <f>'[1]2025年已发货'!B:B</f>
        <v>螺纹钢</v>
      </c>
      <c r="C1735" s="2" t="str">
        <f>'[1]2025年已发货'!C:C</f>
        <v>HRB400E Φ25 9m</v>
      </c>
      <c r="D1735" s="2" t="str">
        <f>'[1]2025年已发货'!D:D</f>
        <v>吨</v>
      </c>
      <c r="E1735" s="2">
        <f>'[1]2025年已发货'!E:E</f>
        <v>5.2</v>
      </c>
      <c r="F1735" s="4">
        <f>'[1]2025年已发货'!F:F</f>
        <v>45749</v>
      </c>
      <c r="G1735" s="2" t="str">
        <f>'[1]2025年已发货'!G:G</f>
        <v>（十九冶-江龙高速三分部）重庆市云阳县开云高速（钢厂村）*龙缸互通</v>
      </c>
      <c r="H1735" s="2" t="str">
        <f>'[1]2025年已发货'!H:H</f>
        <v>徐宇</v>
      </c>
      <c r="I1735" s="2">
        <f>'[1]2025年已发货'!I:I</f>
        <v>19822311919</v>
      </c>
      <c r="J1735" s="2" vm="1" t="e">
        <f>_xlfn._xlws.FILTER(辅助信息!D:D,辅助信息!G:G=G1735)</f>
        <v>#VALUE!</v>
      </c>
    </row>
    <row r="1736" hidden="1" spans="1:10">
      <c r="A1736" s="2" t="str">
        <f>'[1]2025年已发货'!A:A</f>
        <v>晋邦</v>
      </c>
      <c r="B1736" s="2" t="str">
        <f>'[1]2025年已发货'!B:B</f>
        <v>螺纹钢</v>
      </c>
      <c r="C1736" s="2" t="str">
        <f>'[1]2025年已发货'!C:C</f>
        <v>HRB400E Φ32 9m</v>
      </c>
      <c r="D1736" s="2" t="str">
        <f>'[1]2025年已发货'!D:D</f>
        <v>吨</v>
      </c>
      <c r="E1736" s="2">
        <f>'[1]2025年已发货'!E:E</f>
        <v>10</v>
      </c>
      <c r="F1736" s="4">
        <f>'[1]2025年已发货'!F:F</f>
        <v>45749</v>
      </c>
      <c r="G1736" s="2" t="str">
        <f>'[1]2025年已发货'!G:G</f>
        <v>（十九冶-江龙高速三分部）重庆市云阳县开云高速（钢厂村）*龙缸互通</v>
      </c>
      <c r="H1736" s="2" t="str">
        <f>'[1]2025年已发货'!H:H</f>
        <v>徐宇</v>
      </c>
      <c r="I1736" s="2">
        <f>'[1]2025年已发货'!I:I</f>
        <v>19822311919</v>
      </c>
      <c r="J1736" s="2" vm="1" t="e">
        <f>_xlfn._xlws.FILTER(辅助信息!D:D,辅助信息!G:G=G1736)</f>
        <v>#VALUE!</v>
      </c>
    </row>
    <row r="1737" hidden="1" spans="1:10">
      <c r="A1737" s="2" t="str">
        <f>'[1]2025年已发货'!A:A</f>
        <v>晋邦</v>
      </c>
      <c r="B1737" s="2" t="str">
        <f>'[1]2025年已发货'!B:B</f>
        <v>螺纹钢</v>
      </c>
      <c r="C1737" s="2" t="str">
        <f>'[1]2025年已发货'!C:C</f>
        <v>HRB400E Φ12 9m</v>
      </c>
      <c r="D1737" s="2" t="str">
        <f>'[1]2025年已发货'!D:D</f>
        <v>吨</v>
      </c>
      <c r="E1737" s="2">
        <f>'[1]2025年已发货'!E:E</f>
        <v>10</v>
      </c>
      <c r="F1737" s="4">
        <f>'[1]2025年已发货'!F:F</f>
        <v>45749</v>
      </c>
      <c r="G1737" s="2" t="str">
        <f>'[1]2025年已发货'!G:G</f>
        <v>（五冶达州国道542项目-二工区路基五工段）四川省达州市达川区赵固镇黄家坡</v>
      </c>
      <c r="H1737" s="2" t="str">
        <f>'[1]2025年已发货'!H:H</f>
        <v>潘远林</v>
      </c>
      <c r="I1737" s="2">
        <f>'[1]2025年已发货'!I:I</f>
        <v>18281865966</v>
      </c>
      <c r="J1737" s="2" t="str">
        <f>_xlfn._xlws.FILTER(辅助信息!D:D,辅助信息!G:G=G1737)</f>
        <v>五冶达州国道542项目</v>
      </c>
    </row>
    <row r="1738" hidden="1" spans="1:10">
      <c r="A1738" s="2" t="str">
        <f>'[1]2025年已发货'!A:A</f>
        <v>晋邦</v>
      </c>
      <c r="B1738" s="2" t="str">
        <f>'[1]2025年已发货'!B:B</f>
        <v>螺纹钢</v>
      </c>
      <c r="C1738" s="2" t="str">
        <f>'[1]2025年已发货'!C:C</f>
        <v>HRB400E Φ16 9m</v>
      </c>
      <c r="D1738" s="2" t="str">
        <f>'[1]2025年已发货'!D:D</f>
        <v>吨</v>
      </c>
      <c r="E1738" s="2">
        <f>'[1]2025年已发货'!E:E</f>
        <v>6</v>
      </c>
      <c r="F1738" s="4">
        <f>'[1]2025年已发货'!F:F</f>
        <v>45749</v>
      </c>
      <c r="G1738" s="2" t="str">
        <f>'[1]2025年已发货'!G:G</f>
        <v>（五冶达州国道542项目-二工区路基五工段）四川省达州市达川区赵固镇黄家坡</v>
      </c>
      <c r="H1738" s="2" t="str">
        <f>'[1]2025年已发货'!H:H</f>
        <v>潘远林</v>
      </c>
      <c r="I1738" s="2">
        <f>'[1]2025年已发货'!I:I</f>
        <v>18281865966</v>
      </c>
      <c r="J1738" s="2" t="str">
        <f>_xlfn._xlws.FILTER(辅助信息!D:D,辅助信息!G:G=G1738)</f>
        <v>五冶达州国道542项目</v>
      </c>
    </row>
    <row r="1739" hidden="1" spans="1:10">
      <c r="A1739" s="2" t="str">
        <f>'[1]2025年已发货'!A:A</f>
        <v>晋邦</v>
      </c>
      <c r="B1739" s="2" t="str">
        <f>'[1]2025年已发货'!B:B</f>
        <v>螺纹钢</v>
      </c>
      <c r="C1739" s="2" t="str">
        <f>'[1]2025年已发货'!C:C</f>
        <v>HRB400E Φ22 9m</v>
      </c>
      <c r="D1739" s="2" t="str">
        <f>'[1]2025年已发货'!D:D</f>
        <v>吨</v>
      </c>
      <c r="E1739" s="2">
        <f>'[1]2025年已发货'!E:E</f>
        <v>12</v>
      </c>
      <c r="F1739" s="4">
        <f>'[1]2025年已发货'!F:F</f>
        <v>45749</v>
      </c>
      <c r="G1739" s="2" t="str">
        <f>'[1]2025年已发货'!G:G</f>
        <v>（五冶达州国道542项目-二工区路基五工段）四川省达州市达川区赵固镇黄家坡</v>
      </c>
      <c r="H1739" s="2" t="str">
        <f>'[1]2025年已发货'!H:H</f>
        <v>潘远林</v>
      </c>
      <c r="I1739" s="2">
        <f>'[1]2025年已发货'!I:I</f>
        <v>18281865966</v>
      </c>
      <c r="J1739" s="2" t="str">
        <f>_xlfn._xlws.FILTER(辅助信息!D:D,辅助信息!G:G=G1739)</f>
        <v>五冶达州国道542项目</v>
      </c>
    </row>
    <row r="1740" hidden="1" spans="1:10">
      <c r="A1740" s="2" t="str">
        <f>'[1]2025年已发货'!A:A</f>
        <v>晋邦</v>
      </c>
      <c r="B1740" s="2" t="str">
        <f>'[1]2025年已发货'!B:B</f>
        <v>螺纹钢</v>
      </c>
      <c r="C1740" s="2" t="str">
        <f>'[1]2025年已发货'!C:C</f>
        <v>HRB400E Φ28 9m</v>
      </c>
      <c r="D1740" s="2" t="str">
        <f>'[1]2025年已发货'!D:D</f>
        <v>吨</v>
      </c>
      <c r="E1740" s="2">
        <f>'[1]2025年已发货'!E:E</f>
        <v>8</v>
      </c>
      <c r="F1740" s="4">
        <f>'[1]2025年已发货'!F:F</f>
        <v>45749</v>
      </c>
      <c r="G1740" s="2" t="str">
        <f>'[1]2025年已发货'!G:G</f>
        <v>（五冶达州国道542项目-二工区路基五工段）四川省达州市达川区赵固镇黄家坡</v>
      </c>
      <c r="H1740" s="2" t="str">
        <f>'[1]2025年已发货'!H:H</f>
        <v>潘远林</v>
      </c>
      <c r="I1740" s="2">
        <f>'[1]2025年已发货'!I:I</f>
        <v>18281865966</v>
      </c>
      <c r="J1740" s="2" t="str">
        <f>_xlfn._xlws.FILTER(辅助信息!D:D,辅助信息!G:G=G1740)</f>
        <v>五冶达州国道542项目</v>
      </c>
    </row>
    <row r="1741" hidden="1" spans="1:10">
      <c r="A1741" s="2" t="str">
        <f>'[1]2025年已发货'!A:A</f>
        <v>德胜</v>
      </c>
      <c r="B1741" s="2" t="str">
        <f>'[1]2025年已发货'!B:B</f>
        <v>螺纹钢</v>
      </c>
      <c r="C1741" s="2" t="str">
        <f>'[1]2025年已发货'!C:C</f>
        <v>HRB500E Φ28 9m</v>
      </c>
      <c r="D1741" s="2" t="str">
        <f>'[1]2025年已发货'!D:D</f>
        <v>吨</v>
      </c>
      <c r="E1741" s="2">
        <f>'[1]2025年已发货'!E:E</f>
        <v>70</v>
      </c>
      <c r="F1741" s="4">
        <f>'[1]2025年已发货'!F:F</f>
        <v>45749</v>
      </c>
      <c r="G1741" s="2" t="str">
        <f>'[1]2025年已发货'!G:G</f>
        <v>（中铁北京局-资乐高速6标）四川省乐山市市中区土主镇资乐高速TJ6标项目试验室</v>
      </c>
      <c r="H1741" s="2" t="str">
        <f>'[1]2025年已发货'!H:H</f>
        <v>刘岩</v>
      </c>
      <c r="I1741" s="2">
        <f>'[1]2025年已发货'!I:I</f>
        <v>18543566469</v>
      </c>
      <c r="J1741" s="2" vm="1" t="e">
        <f>_xlfn._xlws.FILTER(辅助信息!D:D,辅助信息!G:G=G1741)</f>
        <v>#VALUE!</v>
      </c>
    </row>
    <row r="1742" hidden="1" spans="1:10">
      <c r="A1742" s="2" t="str">
        <f>'[1]2025年已发货'!A:A</f>
        <v>德胜</v>
      </c>
      <c r="B1742" s="2" t="str">
        <f>'[1]2025年已发货'!B:B</f>
        <v>螺纹钢</v>
      </c>
      <c r="C1742" s="2" t="str">
        <f>'[1]2025年已发货'!C:C</f>
        <v>HRB500E Φ28 12m</v>
      </c>
      <c r="D1742" s="2" t="str">
        <f>'[1]2025年已发货'!D:D</f>
        <v>吨</v>
      </c>
      <c r="E1742" s="2">
        <f>'[1]2025年已发货'!E:E</f>
        <v>35</v>
      </c>
      <c r="F1742" s="4">
        <f>'[1]2025年已发货'!F:F</f>
        <v>45749</v>
      </c>
      <c r="G1742" s="2" t="str">
        <f>'[1]2025年已发货'!G:G</f>
        <v>（中铁北京局-资乐高速6标）四川省乐山市市中区土主镇资乐高速TJ6标项目试验室</v>
      </c>
      <c r="H1742" s="2" t="str">
        <f>'[1]2025年已发货'!H:H</f>
        <v>刘岩</v>
      </c>
      <c r="I1742" s="2">
        <f>'[1]2025年已发货'!I:I</f>
        <v>18543566469</v>
      </c>
      <c r="J1742" s="2" vm="1" t="e">
        <f>_xlfn._xlws.FILTER(辅助信息!D:D,辅助信息!G:G=G1742)</f>
        <v>#VALUE!</v>
      </c>
    </row>
    <row r="1743" hidden="1" spans="1:10">
      <c r="A1743" s="2" t="str">
        <f>'[1]2025年已发货'!A:A</f>
        <v>成实</v>
      </c>
      <c r="B1743" s="2" t="str">
        <f>'[1]2025年已发货'!B:B</f>
        <v>高线</v>
      </c>
      <c r="C1743" s="2" t="str">
        <f>'[1]2025年已发货'!C:C</f>
        <v>HPB300Φ6</v>
      </c>
      <c r="D1743" s="2" t="str">
        <f>'[1]2025年已发货'!D:D</f>
        <v>吨</v>
      </c>
      <c r="E1743" s="2">
        <f>'[1]2025年已发货'!E:E</f>
        <v>15</v>
      </c>
      <c r="F1743" s="4">
        <f>'[1]2025年已发货'!F:F</f>
        <v>45749</v>
      </c>
      <c r="G1743" s="2" t="str">
        <f>'[1]2025年已发货'!G:G</f>
        <v>（北京工程局乐山机场项目）乐山市五通桥区冠英镇</v>
      </c>
      <c r="H1743" s="2" t="str">
        <f>'[1]2025年已发货'!H:H</f>
        <v>王治</v>
      </c>
      <c r="I1743" s="2">
        <f>'[1]2025年已发货'!I:I</f>
        <v>18811564698</v>
      </c>
      <c r="J1743" s="2" vm="1" t="e">
        <f>_xlfn._xlws.FILTER(辅助信息!D:D,辅助信息!G:G=G1743)</f>
        <v>#VALUE!</v>
      </c>
    </row>
    <row r="1744" hidden="1" spans="1:10">
      <c r="A1744" s="2" t="str">
        <f>'[1]2025年已发货'!A:A</f>
        <v>成实</v>
      </c>
      <c r="B1744" s="2" t="str">
        <f>'[1]2025年已发货'!B:B</f>
        <v>盘螺</v>
      </c>
      <c r="C1744" s="2" t="str">
        <f>'[1]2025年已发货'!C:C</f>
        <v>HRB400E Φ6</v>
      </c>
      <c r="D1744" s="2" t="str">
        <f>'[1]2025年已发货'!D:D</f>
        <v>吨</v>
      </c>
      <c r="E1744" s="2">
        <f>'[1]2025年已发货'!E:E</f>
        <v>7.5</v>
      </c>
      <c r="F1744" s="4">
        <f>'[1]2025年已发货'!F:F</f>
        <v>45749</v>
      </c>
      <c r="G1744" s="2" t="str">
        <f>'[1]2025年已发货'!G:G</f>
        <v>（北京工程局乐山机场项目）乐山市五通桥区冠英镇</v>
      </c>
      <c r="H1744" s="2" t="str">
        <f>'[1]2025年已发货'!H:H</f>
        <v>王治</v>
      </c>
      <c r="I1744" s="2">
        <f>'[1]2025年已发货'!I:I</f>
        <v>18811564698</v>
      </c>
      <c r="J1744" s="2" vm="1" t="e">
        <f>_xlfn._xlws.FILTER(辅助信息!D:D,辅助信息!G:G=G1744)</f>
        <v>#VALUE!</v>
      </c>
    </row>
    <row r="1745" hidden="1" spans="1:10">
      <c r="A1745" s="2" t="str">
        <f>'[1]2025年已发货'!A:A</f>
        <v>成实</v>
      </c>
      <c r="B1745" s="2" t="str">
        <f>'[1]2025年已发货'!B:B</f>
        <v>盘螺</v>
      </c>
      <c r="C1745" s="2" t="str">
        <f>'[1]2025年已发货'!C:C</f>
        <v>HRB400E Φ10</v>
      </c>
      <c r="D1745" s="2" t="str">
        <f>'[1]2025年已发货'!D:D</f>
        <v>吨</v>
      </c>
      <c r="E1745" s="2">
        <f>'[1]2025年已发货'!E:E</f>
        <v>5</v>
      </c>
      <c r="F1745" s="4">
        <f>'[1]2025年已发货'!F:F</f>
        <v>45749</v>
      </c>
      <c r="G1745" s="2" t="str">
        <f>'[1]2025年已发货'!G:G</f>
        <v>（北京工程局乐山机场项目）乐山市五通桥区冠英镇</v>
      </c>
      <c r="H1745" s="2" t="str">
        <f>'[1]2025年已发货'!H:H</f>
        <v>王治</v>
      </c>
      <c r="I1745" s="2">
        <f>'[1]2025年已发货'!I:I</f>
        <v>18811564698</v>
      </c>
      <c r="J1745" s="2" vm="1" t="e">
        <f>_xlfn._xlws.FILTER(辅助信息!D:D,辅助信息!G:G=G1745)</f>
        <v>#VALUE!</v>
      </c>
    </row>
    <row r="1746" hidden="1" spans="1:10">
      <c r="A1746" s="2" t="str">
        <f>'[1]2025年已发货'!A:A</f>
        <v>成实</v>
      </c>
      <c r="B1746" s="2" t="str">
        <f>'[1]2025年已发货'!B:B</f>
        <v>盘螺</v>
      </c>
      <c r="C1746" s="2" t="str">
        <f>'[1]2025年已发货'!C:C</f>
        <v>HRB400E Φ12</v>
      </c>
      <c r="D1746" s="2" t="str">
        <f>'[1]2025年已发货'!D:D</f>
        <v>吨</v>
      </c>
      <c r="E1746" s="2">
        <f>'[1]2025年已发货'!E:E</f>
        <v>7.5</v>
      </c>
      <c r="F1746" s="4">
        <f>'[1]2025年已发货'!F:F</f>
        <v>45749</v>
      </c>
      <c r="G1746" s="2" t="str">
        <f>'[1]2025年已发货'!G:G</f>
        <v>（北京工程局乐山机场项目）乐山市五通桥区冠英镇</v>
      </c>
      <c r="H1746" s="2" t="str">
        <f>'[1]2025年已发货'!H:H</f>
        <v>王治</v>
      </c>
      <c r="I1746" s="2">
        <f>'[1]2025年已发货'!I:I</f>
        <v>18811564698</v>
      </c>
      <c r="J1746" s="2" vm="1" t="e">
        <f>_xlfn._xlws.FILTER(辅助信息!D:D,辅助信息!G:G=G1746)</f>
        <v>#VALUE!</v>
      </c>
    </row>
    <row r="1747" hidden="1" spans="1:10">
      <c r="A1747" s="2" t="str">
        <f>'[1]2025年已发货'!A:A</f>
        <v>润耀</v>
      </c>
      <c r="B1747" s="2" t="str">
        <f>'[1]2025年已发货'!B:B</f>
        <v>螺纹钢</v>
      </c>
      <c r="C1747" s="2" t="str">
        <f>'[1]2025年已发货'!C:C</f>
        <v>HRB400E Φ12 9m</v>
      </c>
      <c r="D1747" s="2" t="str">
        <f>'[1]2025年已发货'!D:D</f>
        <v>吨</v>
      </c>
      <c r="E1747" s="2">
        <f>'[1]2025年已发货'!E:E</f>
        <v>35</v>
      </c>
      <c r="F1747" s="4">
        <f>'[1]2025年已发货'!F:F</f>
        <v>45749</v>
      </c>
      <c r="G1747" s="2" t="str">
        <f>'[1]2025年已发货'!G:G</f>
        <v>（中铁十局-资乐高速4标）四川省眉山市仁寿县彰加镇促进村中铁十局资乐高速1#钢筋场</v>
      </c>
      <c r="H1747" s="2" t="str">
        <f>'[1]2025年已发货'!H:H</f>
        <v>杨飞</v>
      </c>
      <c r="I1747" s="2">
        <f>'[1]2025年已发货'!I:I</f>
        <v>15667998777</v>
      </c>
      <c r="J1747" s="2" vm="1" t="e">
        <f>_xlfn._xlws.FILTER(辅助信息!D:D,辅助信息!G:G=G1747)</f>
        <v>#VALUE!</v>
      </c>
    </row>
    <row r="1748" hidden="1" spans="1:10">
      <c r="A1748" s="2" t="str">
        <f>'[1]2025年已发货'!A:A</f>
        <v>润耀</v>
      </c>
      <c r="B1748" s="2" t="str">
        <f>'[1]2025年已发货'!B:B</f>
        <v>螺纹钢</v>
      </c>
      <c r="C1748" s="2" t="str">
        <f>'[1]2025年已发货'!C:C</f>
        <v>HRB400E Φ25 9m</v>
      </c>
      <c r="D1748" s="2" t="str">
        <f>'[1]2025年已发货'!D:D</f>
        <v>吨</v>
      </c>
      <c r="E1748" s="2">
        <f>'[1]2025年已发货'!E:E</f>
        <v>35</v>
      </c>
      <c r="F1748" s="4">
        <f>'[1]2025年已发货'!F:F</f>
        <v>45749</v>
      </c>
      <c r="G1748" s="2" t="str">
        <f>'[1]2025年已发货'!G:G</f>
        <v>（中铁十局-资乐高速4标）四川省眉山市仁寿县彰加镇促进村中铁十局资乐高速1#钢筋场</v>
      </c>
      <c r="H1748" s="2" t="str">
        <f>'[1]2025年已发货'!H:H</f>
        <v>杨飞</v>
      </c>
      <c r="I1748" s="2">
        <f>'[1]2025年已发货'!I:I</f>
        <v>15667998777</v>
      </c>
      <c r="J1748" s="2" vm="1" t="e">
        <f>_xlfn._xlws.FILTER(辅助信息!D:D,辅助信息!G:G=G1748)</f>
        <v>#VALUE!</v>
      </c>
    </row>
    <row r="1749" hidden="1" spans="1:10">
      <c r="A1749" s="2" t="str">
        <f>'[1]2025年已发货'!A:A</f>
        <v>润耀</v>
      </c>
      <c r="B1749" s="2" t="str">
        <f>'[1]2025年已发货'!B:B</f>
        <v>螺纹钢</v>
      </c>
      <c r="C1749" s="2" t="str">
        <f>'[1]2025年已发货'!C:C</f>
        <v>HRB400E Φ28 9m</v>
      </c>
      <c r="D1749" s="2" t="str">
        <f>'[1]2025年已发货'!D:D</f>
        <v>吨</v>
      </c>
      <c r="E1749" s="2">
        <f>'[1]2025年已发货'!E:E</f>
        <v>35</v>
      </c>
      <c r="F1749" s="4">
        <f>'[1]2025年已发货'!F:F</f>
        <v>45749</v>
      </c>
      <c r="G1749" s="2" t="str">
        <f>'[1]2025年已发货'!G:G</f>
        <v>（中铁十局-资乐高速4标）四川省眉山市仁寿县彰加镇促进村中铁十局资乐高速1#钢筋场</v>
      </c>
      <c r="H1749" s="2" t="str">
        <f>'[1]2025年已发货'!H:H</f>
        <v>杨飞</v>
      </c>
      <c r="I1749" s="2">
        <f>'[1]2025年已发货'!I:I</f>
        <v>15667998777</v>
      </c>
      <c r="J1749" s="2" vm="1" t="e">
        <f>_xlfn._xlws.FILTER(辅助信息!D:D,辅助信息!G:G=G1749)</f>
        <v>#VALUE!</v>
      </c>
    </row>
    <row r="1750" hidden="1" spans="1:10">
      <c r="A1750" s="2" t="str">
        <f>'[1]2025年已发货'!A:A</f>
        <v>润耀</v>
      </c>
      <c r="B1750" s="2" t="str">
        <f>'[1]2025年已发货'!B:B</f>
        <v>高线</v>
      </c>
      <c r="C1750" s="2" t="str">
        <f>'[1]2025年已发货'!C:C</f>
        <v>HPB300Φ12</v>
      </c>
      <c r="D1750" s="2" t="str">
        <f>'[1]2025年已发货'!D:D</f>
        <v>吨</v>
      </c>
      <c r="E1750" s="2">
        <f>'[1]2025年已发货'!E:E</f>
        <v>35</v>
      </c>
      <c r="F1750" s="4">
        <f>'[1]2025年已发货'!F:F</f>
        <v>45749</v>
      </c>
      <c r="G1750" s="2" t="str">
        <f>'[1]2025年已发货'!G:G</f>
        <v>（中铁北京局-资乐高速6标）四川省乐山市市中区土主镇资乐高速TJ6标项目试验室</v>
      </c>
      <c r="H1750" s="2" t="str">
        <f>'[1]2025年已发货'!H:H</f>
        <v>刘岩</v>
      </c>
      <c r="I1750" s="2">
        <f>'[1]2025年已发货'!I:I</f>
        <v>18543566469</v>
      </c>
      <c r="J1750" s="2" vm="1" t="e">
        <f>_xlfn._xlws.FILTER(辅助信息!D:D,辅助信息!G:G=G1750)</f>
        <v>#VALUE!</v>
      </c>
    </row>
    <row r="1751" hidden="1" spans="1:10">
      <c r="A1751" s="2" t="str">
        <f>'[1]2025年已发货'!A:A</f>
        <v>润耀</v>
      </c>
      <c r="B1751" s="2" t="str">
        <f>'[1]2025年已发货'!B:B</f>
        <v>螺纹钢</v>
      </c>
      <c r="C1751" s="2" t="str">
        <f>'[1]2025年已发货'!C:C</f>
        <v>HRB400E Φ14 12m</v>
      </c>
      <c r="D1751" s="2" t="str">
        <f>'[1]2025年已发货'!D:D</f>
        <v>吨</v>
      </c>
      <c r="E1751" s="2">
        <f>'[1]2025年已发货'!E:E</f>
        <v>24</v>
      </c>
      <c r="F1751" s="4">
        <f>'[1]2025年已发货'!F:F</f>
        <v>45749</v>
      </c>
      <c r="G1751" s="2" t="str">
        <f>'[1]2025年已发货'!G:G</f>
        <v>（中铁北京局-资乐高速6标）四川省乐山市市中区土主镇资乐高速TJ6标项目试验室</v>
      </c>
      <c r="H1751" s="2" t="str">
        <f>'[1]2025年已发货'!H:H</f>
        <v>刘岩</v>
      </c>
      <c r="I1751" s="2">
        <f>'[1]2025年已发货'!I:I</f>
        <v>18543566469</v>
      </c>
      <c r="J1751" s="2" vm="1" t="e">
        <f>_xlfn._xlws.FILTER(辅助信息!D:D,辅助信息!G:G=G1751)</f>
        <v>#VALUE!</v>
      </c>
    </row>
    <row r="1752" hidden="1" spans="1:10">
      <c r="A1752" s="2" t="str">
        <f>'[1]2025年已发货'!A:A</f>
        <v>润耀</v>
      </c>
      <c r="B1752" s="2" t="str">
        <f>'[1]2025年已发货'!B:B</f>
        <v>螺纹钢</v>
      </c>
      <c r="C1752" s="2" t="str">
        <f>'[1]2025年已发货'!C:C</f>
        <v>HRB400E Φ14 9m</v>
      </c>
      <c r="D1752" s="2" t="str">
        <f>'[1]2025年已发货'!D:D</f>
        <v>吨</v>
      </c>
      <c r="E1752" s="2">
        <f>'[1]2025年已发货'!E:E</f>
        <v>12</v>
      </c>
      <c r="F1752" s="4">
        <f>'[1]2025年已发货'!F:F</f>
        <v>45749</v>
      </c>
      <c r="G1752" s="2" t="str">
        <f>'[1]2025年已发货'!G:G</f>
        <v>（中铁北京局-资乐高速6标）四川省乐山市市中区土主镇资乐高速TJ6标项目试验室</v>
      </c>
      <c r="H1752" s="2" t="str">
        <f>'[1]2025年已发货'!H:H</f>
        <v>刘岩</v>
      </c>
      <c r="I1752" s="2">
        <f>'[1]2025年已发货'!I:I</f>
        <v>18543566469</v>
      </c>
      <c r="J1752" s="2" vm="1" t="e">
        <f>_xlfn._xlws.FILTER(辅助信息!D:D,辅助信息!G:G=G1752)</f>
        <v>#VALUE!</v>
      </c>
    </row>
    <row r="1753" hidden="1" spans="1:10">
      <c r="A1753" s="2" t="str">
        <f>'[1]2025年已发货'!A:A</f>
        <v>冷钢</v>
      </c>
      <c r="B1753" s="2" t="str">
        <f>'[1]2025年已发货'!B:B</f>
        <v>螺纹钢</v>
      </c>
      <c r="C1753" s="2" t="str">
        <f>'[1]2025年已发货'!C:C</f>
        <v>HRB400E Φ12 9m</v>
      </c>
      <c r="D1753" s="2" t="str">
        <f>'[1]2025年已发货'!D:D</f>
        <v>吨</v>
      </c>
      <c r="E1753" s="2">
        <f>'[1]2025年已发货'!E:E</f>
        <v>6</v>
      </c>
      <c r="F1753" s="4">
        <f>'[1]2025年已发货'!F:F</f>
        <v>45750</v>
      </c>
      <c r="G1753" s="2" t="str">
        <f>'[1]2025年已发货'!G:G</f>
        <v>（五冶达州国道542项目-一工区路基二工段）四川省达州市达川区石桥镇列宁街熊家营</v>
      </c>
      <c r="H1753" s="2" t="str">
        <f>'[1]2025年已发货'!H:H</f>
        <v>黄纯益</v>
      </c>
      <c r="I1753" s="2">
        <f>'[1]2025年已发货'!I:I</f>
        <v>13518257339</v>
      </c>
      <c r="J1753" s="2" t="str">
        <f>_xlfn._xlws.FILTER(辅助信息!D:D,辅助信息!G:G=G1753)</f>
        <v>五冶达州国道542项目</v>
      </c>
    </row>
    <row r="1754" hidden="1" spans="1:10">
      <c r="A1754" s="2" t="str">
        <f>'[1]2025年已发货'!A:A</f>
        <v>冷钢</v>
      </c>
      <c r="B1754" s="2" t="str">
        <f>'[1]2025年已发货'!B:B</f>
        <v>螺纹钢</v>
      </c>
      <c r="C1754" s="2" t="str">
        <f>'[1]2025年已发货'!C:C</f>
        <v>HRB400E Φ16 9m</v>
      </c>
      <c r="D1754" s="2" t="str">
        <f>'[1]2025年已发货'!D:D</f>
        <v>吨</v>
      </c>
      <c r="E1754" s="2">
        <f>'[1]2025年已发货'!E:E</f>
        <v>30</v>
      </c>
      <c r="F1754" s="4">
        <f>'[1]2025年已发货'!F:F</f>
        <v>45750</v>
      </c>
      <c r="G1754" s="2" t="str">
        <f>'[1]2025年已发货'!G:G</f>
        <v>（五冶达州国道542项目-一工区路基二工段）四川省达州市达川区石桥镇列宁街熊家营</v>
      </c>
      <c r="H1754" s="2" t="str">
        <f>'[1]2025年已发货'!H:H</f>
        <v>黄纯益</v>
      </c>
      <c r="I1754" s="2">
        <f>'[1]2025年已发货'!I:I</f>
        <v>13518257339</v>
      </c>
      <c r="J1754" s="2" t="str">
        <f>_xlfn._xlws.FILTER(辅助信息!D:D,辅助信息!G:G=G1754)</f>
        <v>五冶达州国道542项目</v>
      </c>
    </row>
    <row r="1755" hidden="1" spans="1:10">
      <c r="A1755" s="2" t="str">
        <f>'[1]2025年已发货'!A:A</f>
        <v>晋邦</v>
      </c>
      <c r="B1755" s="2" t="str">
        <f>'[1]2025年已发货'!B:B</f>
        <v>螺纹钢</v>
      </c>
      <c r="C1755" s="2" t="str">
        <f>'[1]2025年已发货'!C:C</f>
        <v>HRB400E Φ16 9m</v>
      </c>
      <c r="D1755" s="2" t="str">
        <f>'[1]2025年已发货'!D:D</f>
        <v>吨</v>
      </c>
      <c r="E1755" s="2">
        <f>'[1]2025年已发货'!E:E</f>
        <v>36</v>
      </c>
      <c r="F1755" s="4">
        <f>'[1]2025年已发货'!F:F</f>
        <v>45750</v>
      </c>
      <c r="G1755" s="2" t="str">
        <f>'[1]2025年已发货'!G:G</f>
        <v>（十九冶-江龙高速三分部）重庆市云阳县蔈草镇三坵田*小尖山梁场</v>
      </c>
      <c r="H1755" s="2" t="str">
        <f>'[1]2025年已发货'!H:H</f>
        <v>徐宇</v>
      </c>
      <c r="I1755" s="2">
        <f>'[1]2025年已发货'!I:I</f>
        <v>19822311919</v>
      </c>
      <c r="J1755" s="2" vm="1" t="e">
        <f>_xlfn._xlws.FILTER(辅助信息!D:D,辅助信息!G:G=G1755)</f>
        <v>#VALUE!</v>
      </c>
    </row>
    <row r="1756" hidden="1" spans="1:10">
      <c r="A1756" s="2" t="str">
        <f>'[1]2025年已发货'!A:A</f>
        <v>晋邦</v>
      </c>
      <c r="B1756" s="2" t="str">
        <f>'[1]2025年已发货'!B:B</f>
        <v>盘螺</v>
      </c>
      <c r="C1756" s="2" t="str">
        <f>'[1]2025年已发货'!C:C</f>
        <v>HRB400E Φ10</v>
      </c>
      <c r="D1756" s="2" t="str">
        <f>'[1]2025年已发货'!D:D</f>
        <v>吨</v>
      </c>
      <c r="E1756" s="2">
        <f>'[1]2025年已发货'!E:E</f>
        <v>10</v>
      </c>
      <c r="F1756" s="4">
        <f>'[1]2025年已发货'!F:F</f>
        <v>45750</v>
      </c>
      <c r="G1756" s="2" t="str">
        <f>'[1]2025年已发货'!G:G</f>
        <v>（十九冶-江龙高速三分部）重庆市云阳县蔈草镇三坵田*小尖山梁场</v>
      </c>
      <c r="H1756" s="2" t="str">
        <f>'[1]2025年已发货'!H:H</f>
        <v>徐宇</v>
      </c>
      <c r="I1756" s="2">
        <f>'[1]2025年已发货'!I:I</f>
        <v>19822311919</v>
      </c>
      <c r="J1756" s="2" vm="1" t="e">
        <f>_xlfn._xlws.FILTER(辅助信息!D:D,辅助信息!G:G=G1756)</f>
        <v>#VALUE!</v>
      </c>
    </row>
    <row r="1757" hidden="1" spans="1:10">
      <c r="A1757" s="2" t="str">
        <f>'[1]2025年已发货'!A:A</f>
        <v>晋邦</v>
      </c>
      <c r="B1757" s="2" t="str">
        <f>'[1]2025年已发货'!B:B</f>
        <v>螺纹钢</v>
      </c>
      <c r="C1757" s="2" t="str">
        <f>'[1]2025年已发货'!C:C</f>
        <v>HRB400E Φ16 9m</v>
      </c>
      <c r="D1757" s="2" t="str">
        <f>'[1]2025年已发货'!D:D</f>
        <v>吨</v>
      </c>
      <c r="E1757" s="2">
        <f>'[1]2025年已发货'!E:E</f>
        <v>15</v>
      </c>
      <c r="F1757" s="4">
        <f>'[1]2025年已发货'!F:F</f>
        <v>45750</v>
      </c>
      <c r="G1757" s="2" t="str">
        <f>'[1]2025年已发货'!G:G</f>
        <v>（十九冶-江龙高速三分部）重庆市云阳县蔈草镇三坵田*朗树湾1#桥桥面</v>
      </c>
      <c r="H1757" s="2" t="str">
        <f>'[1]2025年已发货'!H:H</f>
        <v>徐宇</v>
      </c>
      <c r="I1757" s="2">
        <f>'[1]2025年已发货'!I:I</f>
        <v>19822311919</v>
      </c>
      <c r="J1757" s="2" vm="1" t="e">
        <f>_xlfn._xlws.FILTER(辅助信息!D:D,辅助信息!G:G=G1757)</f>
        <v>#VALUE!</v>
      </c>
    </row>
    <row r="1758" hidden="1" spans="1:10">
      <c r="A1758" s="2" t="str">
        <f>'[1]2025年已发货'!A:A</f>
        <v>晋邦</v>
      </c>
      <c r="B1758" s="2" t="str">
        <f>'[1]2025年已发货'!B:B</f>
        <v>螺纹钢</v>
      </c>
      <c r="C1758" s="2" t="str">
        <f>'[1]2025年已发货'!C:C</f>
        <v>HRB400E Φ25 9m</v>
      </c>
      <c r="D1758" s="2" t="str">
        <f>'[1]2025年已发货'!D:D</f>
        <v>吨</v>
      </c>
      <c r="E1758" s="2">
        <f>'[1]2025年已发货'!E:E</f>
        <v>10</v>
      </c>
      <c r="F1758" s="4">
        <f>'[1]2025年已发货'!F:F</f>
        <v>45750</v>
      </c>
      <c r="G1758" s="2" t="str">
        <f>'[1]2025年已发货'!G:G</f>
        <v>（十九冶-江龙高速三分部）重庆市云阳县蔈草镇三坵田*朗树湾1#桥桥面</v>
      </c>
      <c r="H1758" s="2" t="str">
        <f>'[1]2025年已发货'!H:H</f>
        <v>徐宇</v>
      </c>
      <c r="I1758" s="2">
        <f>'[1]2025年已发货'!I:I</f>
        <v>19822311919</v>
      </c>
      <c r="J1758" s="2" vm="1" t="e">
        <f>_xlfn._xlws.FILTER(辅助信息!D:D,辅助信息!G:G=G1758)</f>
        <v>#VALUE!</v>
      </c>
    </row>
    <row r="1759" hidden="1" spans="1:10">
      <c r="A1759" s="2" t="str">
        <f>'[1]2025年已发货'!A:A</f>
        <v>晋邦</v>
      </c>
      <c r="B1759" s="2" t="str">
        <f>'[1]2025年已发货'!B:B</f>
        <v>螺纹钢</v>
      </c>
      <c r="C1759" s="2" t="str">
        <f>'[1]2025年已发货'!C:C</f>
        <v>HRB400E Φ12 9m</v>
      </c>
      <c r="D1759" s="2" t="str">
        <f>'[1]2025年已发货'!D:D</f>
        <v>吨</v>
      </c>
      <c r="E1759" s="2">
        <f>'[1]2025年已发货'!E:E</f>
        <v>27</v>
      </c>
      <c r="F1759" s="4">
        <f>'[1]2025年已发货'!F:F</f>
        <v>45750</v>
      </c>
      <c r="G1759" s="2" t="str">
        <f>'[1]2025年已发货'!G:G</f>
        <v>（十九冶-江龙高速三分部）重庆市云阳县龙角镇*皮家营梁场</v>
      </c>
      <c r="H1759" s="2" t="str">
        <f>'[1]2025年已发货'!H:H</f>
        <v>徐宇</v>
      </c>
      <c r="I1759" s="2">
        <f>'[1]2025年已发货'!I:I</f>
        <v>19822311919</v>
      </c>
      <c r="J1759" s="2" vm="1" t="e">
        <f>_xlfn._xlws.FILTER(辅助信息!D:D,辅助信息!G:G=G1759)</f>
        <v>#VALUE!</v>
      </c>
    </row>
    <row r="1760" hidden="1" spans="1:10">
      <c r="A1760" s="2" t="str">
        <f>'[1]2025年已发货'!A:A</f>
        <v>晋邦</v>
      </c>
      <c r="B1760" s="2" t="str">
        <f>'[1]2025年已发货'!B:B</f>
        <v>螺纹钢</v>
      </c>
      <c r="C1760" s="2" t="str">
        <f>'[1]2025年已发货'!C:C</f>
        <v>HRB400E Φ16 9m</v>
      </c>
      <c r="D1760" s="2" t="str">
        <f>'[1]2025年已发货'!D:D</f>
        <v>吨</v>
      </c>
      <c r="E1760" s="2">
        <f>'[1]2025年已发货'!E:E</f>
        <v>20</v>
      </c>
      <c r="F1760" s="4">
        <f>'[1]2025年已发货'!F:F</f>
        <v>45750</v>
      </c>
      <c r="G1760" s="2" t="str">
        <f>'[1]2025年已发货'!G:G</f>
        <v>（十九冶-江龙高速三分部）重庆市云阳县龙角镇*皮家营梁场</v>
      </c>
      <c r="H1760" s="2" t="str">
        <f>'[1]2025年已发货'!H:H</f>
        <v>徐宇</v>
      </c>
      <c r="I1760" s="2">
        <f>'[1]2025年已发货'!I:I</f>
        <v>19822311919</v>
      </c>
      <c r="J1760" s="2" vm="1" t="e">
        <f>_xlfn._xlws.FILTER(辅助信息!D:D,辅助信息!G:G=G1760)</f>
        <v>#VALUE!</v>
      </c>
    </row>
    <row r="1761" hidden="1" spans="1:10">
      <c r="A1761" s="2" t="str">
        <f>'[1]2025年已发货'!A:A</f>
        <v>晋邦</v>
      </c>
      <c r="B1761" s="2" t="str">
        <f>'[1]2025年已发货'!B:B</f>
        <v>螺纹钢</v>
      </c>
      <c r="C1761" s="2" t="str">
        <f>'[1]2025年已发货'!C:C</f>
        <v>HRB400E Φ25 9m</v>
      </c>
      <c r="D1761" s="2" t="str">
        <f>'[1]2025年已发货'!D:D</f>
        <v>吨</v>
      </c>
      <c r="E1761" s="2">
        <f>'[1]2025年已发货'!E:E</f>
        <v>3</v>
      </c>
      <c r="F1761" s="4">
        <f>'[1]2025年已发货'!F:F</f>
        <v>45750</v>
      </c>
      <c r="G1761" s="2" t="str">
        <f>'[1]2025年已发货'!G:G</f>
        <v>（十九冶-江龙高速三分部）重庆市云阳县龙角镇*皮家营梁场</v>
      </c>
      <c r="H1761" s="2" t="str">
        <f>'[1]2025年已发货'!H:H</f>
        <v>徐宇</v>
      </c>
      <c r="I1761" s="2">
        <f>'[1]2025年已发货'!I:I</f>
        <v>19822311919</v>
      </c>
      <c r="J1761" s="2" vm="1" t="e">
        <f>_xlfn._xlws.FILTER(辅助信息!D:D,辅助信息!G:G=G1761)</f>
        <v>#VALUE!</v>
      </c>
    </row>
    <row r="1762" hidden="1" spans="1:10">
      <c r="A1762" s="2" t="str">
        <f>'[1]2025年已发货'!A:A</f>
        <v>晋邦</v>
      </c>
      <c r="B1762" s="2" t="str">
        <f>'[1]2025年已发货'!B:B</f>
        <v>螺纹钢</v>
      </c>
      <c r="C1762" s="2" t="str">
        <f>'[1]2025年已发货'!C:C</f>
        <v>HRB400E Φ12 9m</v>
      </c>
      <c r="D1762" s="2" t="str">
        <f>'[1]2025年已发货'!D:D</f>
        <v>吨</v>
      </c>
      <c r="E1762" s="2">
        <f>'[1]2025年已发货'!E:E</f>
        <v>3</v>
      </c>
      <c r="F1762" s="4">
        <f>'[1]2025年已发货'!F:F</f>
        <v>45750</v>
      </c>
      <c r="G1762" s="2" t="str">
        <f>'[1]2025年已发货'!G:G</f>
        <v>（十九冶-江龙高速三分部）重庆市云阳县龙角镇*刘家漕2#桥</v>
      </c>
      <c r="H1762" s="2" t="str">
        <f>'[1]2025年已发货'!H:H</f>
        <v>徐宇</v>
      </c>
      <c r="I1762" s="2">
        <f>'[1]2025年已发货'!I:I</f>
        <v>19822311919</v>
      </c>
      <c r="J1762" s="2" vm="1" t="e">
        <f>_xlfn._xlws.FILTER(辅助信息!D:D,辅助信息!G:G=G1762)</f>
        <v>#VALUE!</v>
      </c>
    </row>
    <row r="1763" hidden="1" spans="1:10">
      <c r="A1763" s="2" t="str">
        <f>'[1]2025年已发货'!A:A</f>
        <v>晋邦</v>
      </c>
      <c r="B1763" s="2" t="str">
        <f>'[1]2025年已发货'!B:B</f>
        <v>螺纹钢</v>
      </c>
      <c r="C1763" s="2" t="str">
        <f>'[1]2025年已发货'!C:C</f>
        <v>HRB400E Φ16 9m</v>
      </c>
      <c r="D1763" s="2" t="str">
        <f>'[1]2025年已发货'!D:D</f>
        <v>吨</v>
      </c>
      <c r="E1763" s="2">
        <f>'[1]2025年已发货'!E:E</f>
        <v>20</v>
      </c>
      <c r="F1763" s="4">
        <f>'[1]2025年已发货'!F:F</f>
        <v>45750</v>
      </c>
      <c r="G1763" s="2" t="str">
        <f>'[1]2025年已发货'!G:G</f>
        <v>（十九冶-江龙高速三分部）重庆市云阳县龙角镇*刘家漕2#桥</v>
      </c>
      <c r="H1763" s="2" t="str">
        <f>'[1]2025年已发货'!H:H</f>
        <v>徐宇</v>
      </c>
      <c r="I1763" s="2">
        <f>'[1]2025年已发货'!I:I</f>
        <v>19822311919</v>
      </c>
      <c r="J1763" s="2" vm="1" t="e">
        <f>_xlfn._xlws.FILTER(辅助信息!D:D,辅助信息!G:G=G1763)</f>
        <v>#VALUE!</v>
      </c>
    </row>
    <row r="1764" hidden="1" spans="1:10">
      <c r="A1764" s="2" t="str">
        <f>'[1]2025年已发货'!A:A</f>
        <v>晋邦</v>
      </c>
      <c r="B1764" s="2" t="str">
        <f>'[1]2025年已发货'!B:B</f>
        <v>螺纹钢</v>
      </c>
      <c r="C1764" s="2" t="str">
        <f>'[1]2025年已发货'!C:C</f>
        <v>HRB400E Φ25 9m</v>
      </c>
      <c r="D1764" s="2" t="str">
        <f>'[1]2025年已发货'!D:D</f>
        <v>吨</v>
      </c>
      <c r="E1764" s="2">
        <f>'[1]2025年已发货'!E:E</f>
        <v>3</v>
      </c>
      <c r="F1764" s="4">
        <f>'[1]2025年已发货'!F:F</f>
        <v>45750</v>
      </c>
      <c r="G1764" s="2" t="str">
        <f>'[1]2025年已发货'!G:G</f>
        <v>（十九冶-江龙高速三分部）重庆市云阳县龙角镇*刘家漕2#桥</v>
      </c>
      <c r="H1764" s="2" t="str">
        <f>'[1]2025年已发货'!H:H</f>
        <v>徐宇</v>
      </c>
      <c r="I1764" s="2">
        <f>'[1]2025年已发货'!I:I</f>
        <v>19822311919</v>
      </c>
      <c r="J1764" s="2" vm="1" t="e">
        <f>_xlfn._xlws.FILTER(辅助信息!D:D,辅助信息!G:G=G1764)</f>
        <v>#VALUE!</v>
      </c>
    </row>
    <row r="1765" hidden="1" spans="1:10">
      <c r="A1765" s="2" t="str">
        <f>'[1]2025年已发货'!A:A</f>
        <v>晋邦</v>
      </c>
      <c r="B1765" s="2" t="str">
        <f>'[1]2025年已发货'!B:B</f>
        <v>高线</v>
      </c>
      <c r="C1765" s="2" t="str">
        <f>'[1]2025年已发货'!C:C</f>
        <v>HPB300Φ10</v>
      </c>
      <c r="D1765" s="2" t="str">
        <f>'[1]2025年已发货'!D:D</f>
        <v>吨</v>
      </c>
      <c r="E1765" s="2">
        <f>'[1]2025年已发货'!E:E</f>
        <v>4</v>
      </c>
      <c r="F1765" s="4">
        <f>'[1]2025年已发货'!F:F</f>
        <v>45750</v>
      </c>
      <c r="G1765" s="2" t="str">
        <f>'[1]2025年已发货'!G:G</f>
        <v>（十九冶-江龙高速三分部）重庆市云阳县龙角镇*刘家漕2#桥</v>
      </c>
      <c r="H1765" s="2" t="str">
        <f>'[1]2025年已发货'!H:H</f>
        <v>徐宇</v>
      </c>
      <c r="I1765" s="2">
        <f>'[1]2025年已发货'!I:I</f>
        <v>19822311919</v>
      </c>
      <c r="J1765" s="2" vm="1" t="e">
        <f>_xlfn._xlws.FILTER(辅助信息!D:D,辅助信息!G:G=G1765)</f>
        <v>#VALUE!</v>
      </c>
    </row>
    <row r="1766" hidden="1" spans="1:10">
      <c r="A1766" s="2" t="str">
        <f>'[1]2025年已发货'!A:A</f>
        <v>晋邦</v>
      </c>
      <c r="B1766" s="2" t="str">
        <f>'[1]2025年已发货'!B:B</f>
        <v>螺纹钢</v>
      </c>
      <c r="C1766" s="2" t="str">
        <f>'[1]2025年已发货'!C:C</f>
        <v>HRB400E Φ14 9m</v>
      </c>
      <c r="D1766" s="2" t="str">
        <f>'[1]2025年已发货'!D:D</f>
        <v>吨</v>
      </c>
      <c r="E1766" s="2">
        <f>'[1]2025年已发货'!E:E</f>
        <v>5</v>
      </c>
      <c r="F1766" s="4">
        <f>'[1]2025年已发货'!F:F</f>
        <v>45750</v>
      </c>
      <c r="G1766" s="2" t="str">
        <f>'[1]2025年已发货'!G:G</f>
        <v>（十九冶-江龙高速三分部）重庆市云阳县龙角镇*皮家营隧道</v>
      </c>
      <c r="H1766" s="2" t="str">
        <f>'[1]2025年已发货'!H:H</f>
        <v>徐宇</v>
      </c>
      <c r="I1766" s="2">
        <f>'[1]2025年已发货'!I:I</f>
        <v>19822311919</v>
      </c>
      <c r="J1766" s="2" vm="1" t="e">
        <f>_xlfn._xlws.FILTER(辅助信息!D:D,辅助信息!G:G=G1766)</f>
        <v>#VALUE!</v>
      </c>
    </row>
    <row r="1767" hidden="1" spans="1:10">
      <c r="A1767" s="2" t="str">
        <f>'[1]2025年已发货'!A:A</f>
        <v>晋邦</v>
      </c>
      <c r="B1767" s="2" t="str">
        <f>'[1]2025年已发货'!B:B</f>
        <v>螺纹钢</v>
      </c>
      <c r="C1767" s="2" t="str">
        <f>'[1]2025年已发货'!C:C</f>
        <v>HRB400E Φ16 9m</v>
      </c>
      <c r="D1767" s="2" t="str">
        <f>'[1]2025年已发货'!D:D</f>
        <v>吨</v>
      </c>
      <c r="E1767" s="2">
        <f>'[1]2025年已发货'!E:E</f>
        <v>20</v>
      </c>
      <c r="F1767" s="4">
        <f>'[1]2025年已发货'!F:F</f>
        <v>45750</v>
      </c>
      <c r="G1767" s="2" t="str">
        <f>'[1]2025年已发货'!G:G</f>
        <v>（十九冶-江龙高速三分部）重庆市云阳县龙角镇*皮家营隧道</v>
      </c>
      <c r="H1767" s="2" t="str">
        <f>'[1]2025年已发货'!H:H</f>
        <v>徐宇</v>
      </c>
      <c r="I1767" s="2">
        <f>'[1]2025年已发货'!I:I</f>
        <v>19822311919</v>
      </c>
      <c r="J1767" s="2" vm="1" t="e">
        <f>_xlfn._xlws.FILTER(辅助信息!D:D,辅助信息!G:G=G1767)</f>
        <v>#VALUE!</v>
      </c>
    </row>
    <row r="1768" hidden="1" spans="1:10">
      <c r="A1768" s="2" t="str">
        <f>'[1]2025年已发货'!A:A</f>
        <v>润耀</v>
      </c>
      <c r="B1768" s="2" t="str">
        <f>'[1]2025年已发货'!B:B</f>
        <v>盘螺</v>
      </c>
      <c r="C1768" s="2" t="str">
        <f>'[1]2025年已发货'!C:C</f>
        <v>HRB400E Φ8</v>
      </c>
      <c r="D1768" s="2" t="str">
        <f>'[1]2025年已发货'!D:D</f>
        <v>吨</v>
      </c>
      <c r="E1768" s="2">
        <f>'[1]2025年已发货'!E:E</f>
        <v>5</v>
      </c>
      <c r="F1768" s="4">
        <f>'[1]2025年已发货'!F:F</f>
        <v>45750</v>
      </c>
      <c r="G1768" s="2" t="str">
        <f>'[1]2025年已发货'!G:G</f>
        <v>（华西简阳西城嘉苑）四川省成都市简阳市简城街道高屋村</v>
      </c>
      <c r="H1768" s="2" t="str">
        <f>'[1]2025年已发货'!H:H</f>
        <v>张瀚镭</v>
      </c>
      <c r="I1768" s="2">
        <f>'[1]2025年已发货'!I:I</f>
        <v>15884666220</v>
      </c>
      <c r="J1768" s="2" t="str">
        <f>_xlfn._xlws.FILTER(辅助信息!D:D,辅助信息!G:G=G1768)</f>
        <v>华西简阳西城嘉苑</v>
      </c>
    </row>
    <row r="1769" hidden="1" spans="1:10">
      <c r="A1769" s="2" t="str">
        <f>'[1]2025年已发货'!A:A</f>
        <v>润耀</v>
      </c>
      <c r="B1769" s="2" t="str">
        <f>'[1]2025年已发货'!B:B</f>
        <v>盘螺</v>
      </c>
      <c r="C1769" s="2" t="str">
        <f>'[1]2025年已发货'!C:C</f>
        <v>HRB400E Φ10</v>
      </c>
      <c r="D1769" s="2" t="str">
        <f>'[1]2025年已发货'!D:D</f>
        <v>吨</v>
      </c>
      <c r="E1769" s="2">
        <f>'[1]2025年已发货'!E:E</f>
        <v>5</v>
      </c>
      <c r="F1769" s="4">
        <f>'[1]2025年已发货'!F:F</f>
        <v>45750</v>
      </c>
      <c r="G1769" s="2" t="str">
        <f>'[1]2025年已发货'!G:G</f>
        <v>（华西简阳西城嘉苑）四川省成都市简阳市简城街道高屋村</v>
      </c>
      <c r="H1769" s="2" t="str">
        <f>'[1]2025年已发货'!H:H</f>
        <v>张瀚镭</v>
      </c>
      <c r="I1769" s="2">
        <f>'[1]2025年已发货'!I:I</f>
        <v>15884666220</v>
      </c>
      <c r="J1769" s="2" t="str">
        <f>_xlfn._xlws.FILTER(辅助信息!D:D,辅助信息!G:G=G1769)</f>
        <v>华西简阳西城嘉苑</v>
      </c>
    </row>
    <row r="1770" hidden="1" spans="1:10">
      <c r="A1770" s="2" t="str">
        <f>'[1]2025年已发货'!A:A</f>
        <v>润耀</v>
      </c>
      <c r="B1770" s="2" t="str">
        <f>'[1]2025年已发货'!B:B</f>
        <v>盘螺</v>
      </c>
      <c r="C1770" s="2" t="str">
        <f>'[1]2025年已发货'!C:C</f>
        <v>HRB400E Φ12</v>
      </c>
      <c r="D1770" s="2" t="str">
        <f>'[1]2025年已发货'!D:D</f>
        <v>吨</v>
      </c>
      <c r="E1770" s="2">
        <f>'[1]2025年已发货'!E:E</f>
        <v>22</v>
      </c>
      <c r="F1770" s="4">
        <f>'[1]2025年已发货'!F:F</f>
        <v>45750</v>
      </c>
      <c r="G1770" s="2" t="str">
        <f>'[1]2025年已发货'!G:G</f>
        <v>（华西简阳西城嘉苑）四川省成都市简阳市简城街道高屋村</v>
      </c>
      <c r="H1770" s="2" t="str">
        <f>'[1]2025年已发货'!H:H</f>
        <v>张瀚镭</v>
      </c>
      <c r="I1770" s="2">
        <f>'[1]2025年已发货'!I:I</f>
        <v>15884666220</v>
      </c>
      <c r="J1770" s="2" t="str">
        <f>_xlfn._xlws.FILTER(辅助信息!D:D,辅助信息!G:G=G1770)</f>
        <v>华西简阳西城嘉苑</v>
      </c>
    </row>
    <row r="1771" hidden="1" spans="1:10">
      <c r="A1771" s="2" t="str">
        <f>'[1]2025年已发货'!A:A</f>
        <v>润耀</v>
      </c>
      <c r="B1771" s="2" t="str">
        <f>'[1]2025年已发货'!B:B</f>
        <v>螺纹钢</v>
      </c>
      <c r="C1771" s="2" t="str">
        <f>'[1]2025年已发货'!C:C</f>
        <v>HRB400E Φ14 9m</v>
      </c>
      <c r="D1771" s="2" t="str">
        <f>'[1]2025年已发货'!D:D</f>
        <v>吨</v>
      </c>
      <c r="E1771" s="2">
        <f>'[1]2025年已发货'!E:E</f>
        <v>2.5</v>
      </c>
      <c r="F1771" s="4">
        <f>'[1]2025年已发货'!F:F</f>
        <v>45750</v>
      </c>
      <c r="G1771" s="2" t="str">
        <f>'[1]2025年已发货'!G:G</f>
        <v>（华西简阳西城嘉苑）四川省成都市简阳市简城街道高屋村</v>
      </c>
      <c r="H1771" s="2" t="str">
        <f>'[1]2025年已发货'!H:H</f>
        <v>张瀚镭</v>
      </c>
      <c r="I1771" s="2">
        <f>'[1]2025年已发货'!I:I</f>
        <v>15884666220</v>
      </c>
      <c r="J1771" s="2" t="str">
        <f>_xlfn._xlws.FILTER(辅助信息!D:D,辅助信息!G:G=G1771)</f>
        <v>华西简阳西城嘉苑</v>
      </c>
    </row>
    <row r="1772" hidden="1" spans="1:10">
      <c r="A1772" s="2" t="str">
        <f>'[1]2025年已发货'!A:A</f>
        <v>润耀</v>
      </c>
      <c r="B1772" s="2" t="str">
        <f>'[1]2025年已发货'!B:B</f>
        <v>螺纹钢</v>
      </c>
      <c r="C1772" s="2" t="str">
        <f>'[1]2025年已发货'!C:C</f>
        <v>HRB400E Φ16 9m</v>
      </c>
      <c r="D1772" s="2" t="str">
        <f>'[1]2025年已发货'!D:D</f>
        <v>吨</v>
      </c>
      <c r="E1772" s="2">
        <f>'[1]2025年已发货'!E:E</f>
        <v>66</v>
      </c>
      <c r="F1772" s="4">
        <f>'[1]2025年已发货'!F:F</f>
        <v>45750</v>
      </c>
      <c r="G1772" s="2" t="str">
        <f>'[1]2025年已发货'!G:G</f>
        <v>（华西简阳西城嘉苑）四川省成都市简阳市简城街道高屋村</v>
      </c>
      <c r="H1772" s="2" t="str">
        <f>'[1]2025年已发货'!H:H</f>
        <v>张瀚镭</v>
      </c>
      <c r="I1772" s="2">
        <f>'[1]2025年已发货'!I:I</f>
        <v>15884666220</v>
      </c>
      <c r="J1772" s="2" t="str">
        <f>_xlfn._xlws.FILTER(辅助信息!D:D,辅助信息!G:G=G1772)</f>
        <v>华西简阳西城嘉苑</v>
      </c>
    </row>
    <row r="1773" hidden="1" spans="1:10">
      <c r="A1773" s="2" t="str">
        <f>'[1]2025年已发货'!A:A</f>
        <v>润耀</v>
      </c>
      <c r="B1773" s="2" t="str">
        <f>'[1]2025年已发货'!B:B</f>
        <v>螺纹钢</v>
      </c>
      <c r="C1773" s="2" t="str">
        <f>'[1]2025年已发货'!C:C</f>
        <v>HRB400E Φ18 9m</v>
      </c>
      <c r="D1773" s="2" t="str">
        <f>'[1]2025年已发货'!D:D</f>
        <v>吨</v>
      </c>
      <c r="E1773" s="2">
        <f>'[1]2025年已发货'!E:E</f>
        <v>5</v>
      </c>
      <c r="F1773" s="4">
        <f>'[1]2025年已发货'!F:F</f>
        <v>45750</v>
      </c>
      <c r="G1773" s="2" t="str">
        <f>'[1]2025年已发货'!G:G</f>
        <v>（华西简阳西城嘉苑）四川省成都市简阳市简城街道高屋村</v>
      </c>
      <c r="H1773" s="2" t="str">
        <f>'[1]2025年已发货'!H:H</f>
        <v>张瀚镭</v>
      </c>
      <c r="I1773" s="2">
        <f>'[1]2025年已发货'!I:I</f>
        <v>15884666220</v>
      </c>
      <c r="J1773" s="2" t="str">
        <f>_xlfn._xlws.FILTER(辅助信息!D:D,辅助信息!G:G=G1773)</f>
        <v>华西简阳西城嘉苑</v>
      </c>
    </row>
    <row r="1774" hidden="1" spans="1:10">
      <c r="A1774" s="2" t="str">
        <f>'[1]2025年已发货'!A:A</f>
        <v>润耀</v>
      </c>
      <c r="B1774" s="2" t="str">
        <f>'[1]2025年已发货'!B:B</f>
        <v>螺纹钢</v>
      </c>
      <c r="C1774" s="2" t="str">
        <f>'[1]2025年已发货'!C:C</f>
        <v>HRB400E Φ20 9m</v>
      </c>
      <c r="D1774" s="2" t="str">
        <f>'[1]2025年已发货'!D:D</f>
        <v>吨</v>
      </c>
      <c r="E1774" s="2">
        <f>'[1]2025年已发货'!E:E</f>
        <v>13</v>
      </c>
      <c r="F1774" s="4">
        <f>'[1]2025年已发货'!F:F</f>
        <v>45750</v>
      </c>
      <c r="G1774" s="2" t="str">
        <f>'[1]2025年已发货'!G:G</f>
        <v>（华西简阳西城嘉苑）四川省成都市简阳市简城街道高屋村</v>
      </c>
      <c r="H1774" s="2" t="str">
        <f>'[1]2025年已发货'!H:H</f>
        <v>张瀚镭</v>
      </c>
      <c r="I1774" s="2">
        <f>'[1]2025年已发货'!I:I</f>
        <v>15884666220</v>
      </c>
      <c r="J1774" s="2" t="str">
        <f>_xlfn._xlws.FILTER(辅助信息!D:D,辅助信息!G:G=G1774)</f>
        <v>华西简阳西城嘉苑</v>
      </c>
    </row>
    <row r="1775" hidden="1" spans="1:10">
      <c r="A1775" s="2" t="str">
        <f>'[1]2025年已发货'!A:A</f>
        <v>润耀</v>
      </c>
      <c r="B1775" s="2" t="str">
        <f>'[1]2025年已发货'!B:B</f>
        <v>螺纹钢</v>
      </c>
      <c r="C1775" s="2" t="str">
        <f>'[1]2025年已发货'!C:C</f>
        <v>HRB400E Φ22 9m</v>
      </c>
      <c r="D1775" s="2" t="str">
        <f>'[1]2025年已发货'!D:D</f>
        <v>吨</v>
      </c>
      <c r="E1775" s="2">
        <f>'[1]2025年已发货'!E:E</f>
        <v>25</v>
      </c>
      <c r="F1775" s="4">
        <f>'[1]2025年已发货'!F:F</f>
        <v>45750</v>
      </c>
      <c r="G1775" s="2" t="str">
        <f>'[1]2025年已发货'!G:G</f>
        <v>（华西简阳西城嘉苑）四川省成都市简阳市简城街道高屋村</v>
      </c>
      <c r="H1775" s="2" t="str">
        <f>'[1]2025年已发货'!H:H</f>
        <v>张瀚镭</v>
      </c>
      <c r="I1775" s="2">
        <f>'[1]2025年已发货'!I:I</f>
        <v>15884666220</v>
      </c>
      <c r="J1775" s="2" t="str">
        <f>_xlfn._xlws.FILTER(辅助信息!D:D,辅助信息!G:G=G1775)</f>
        <v>华西简阳西城嘉苑</v>
      </c>
    </row>
    <row r="1776" hidden="1" spans="1:10">
      <c r="A1776" s="2" t="str">
        <f>'[1]2025年已发货'!A:A</f>
        <v>润耀</v>
      </c>
      <c r="B1776" s="2" t="str">
        <f>'[1]2025年已发货'!B:B</f>
        <v>盘螺</v>
      </c>
      <c r="C1776" s="2" t="str">
        <f>'[1]2025年已发货'!C:C</f>
        <v>HRB400E Φ8</v>
      </c>
      <c r="D1776" s="2" t="str">
        <f>'[1]2025年已发货'!D:D</f>
        <v>吨</v>
      </c>
      <c r="E1776" s="2">
        <f>'[1]2025年已发货'!E:E</f>
        <v>10</v>
      </c>
      <c r="F1776" s="4">
        <f>'[1]2025年已发货'!F:F</f>
        <v>45750</v>
      </c>
      <c r="G1776" s="2" t="str">
        <f>'[1]2025年已发货'!G:G</f>
        <v>（华西萌海科创农业生态谷）成都市简阳市白金山水库</v>
      </c>
      <c r="H1776" s="2" t="str">
        <f>'[1]2025年已发货'!H:H</f>
        <v>石清国</v>
      </c>
      <c r="I1776" s="2">
        <f>'[1]2025年已发货'!I:I</f>
        <v>13458642015</v>
      </c>
      <c r="J1776" s="2" t="str">
        <f>_xlfn._xlws.FILTER(辅助信息!D:D,辅助信息!G:G=G1776)</f>
        <v>华西萌海-科创农业生态谷</v>
      </c>
    </row>
    <row r="1777" hidden="1" spans="1:10">
      <c r="A1777" s="2" t="str">
        <f>'[1]2025年已发货'!A:A</f>
        <v>润耀</v>
      </c>
      <c r="B1777" s="2" t="str">
        <f>'[1]2025年已发货'!B:B</f>
        <v>螺纹钢</v>
      </c>
      <c r="C1777" s="2" t="str">
        <f>'[1]2025年已发货'!C:C</f>
        <v>HRB400E Φ12 9m</v>
      </c>
      <c r="D1777" s="2" t="str">
        <f>'[1]2025年已发货'!D:D</f>
        <v>吨</v>
      </c>
      <c r="E1777" s="2">
        <f>'[1]2025年已发货'!E:E</f>
        <v>5</v>
      </c>
      <c r="F1777" s="4">
        <f>'[1]2025年已发货'!F:F</f>
        <v>45750</v>
      </c>
      <c r="G1777" s="2" t="str">
        <f>'[1]2025年已发货'!G:G</f>
        <v>（华西萌海科创农业生态谷）成都市简阳市白金山水库</v>
      </c>
      <c r="H1777" s="2" t="str">
        <f>'[1]2025年已发货'!H:H</f>
        <v>石清国</v>
      </c>
      <c r="I1777" s="2">
        <f>'[1]2025年已发货'!I:I</f>
        <v>13458642015</v>
      </c>
      <c r="J1777" s="2" t="str">
        <f>_xlfn._xlws.FILTER(辅助信息!D:D,辅助信息!G:G=G1777)</f>
        <v>华西萌海-科创农业生态谷</v>
      </c>
    </row>
    <row r="1778" hidden="1" spans="1:10">
      <c r="A1778" s="2" t="str">
        <f>'[1]2025年已发货'!A:A</f>
        <v>润耀</v>
      </c>
      <c r="B1778" s="2" t="str">
        <f>'[1]2025年已发货'!B:B</f>
        <v>螺纹钢</v>
      </c>
      <c r="C1778" s="2" t="str">
        <f>'[1]2025年已发货'!C:C</f>
        <v>HRB500E Φ16</v>
      </c>
      <c r="D1778" s="2" t="str">
        <f>'[1]2025年已发货'!D:D</f>
        <v>吨</v>
      </c>
      <c r="E1778" s="2">
        <f>'[1]2025年已发货'!E:E</f>
        <v>6</v>
      </c>
      <c r="F1778" s="4">
        <f>'[1]2025年已发货'!F:F</f>
        <v>45750</v>
      </c>
      <c r="G1778" s="2" t="str">
        <f>'[1]2025年已发货'!G:G</f>
        <v>（华西萌海科创农业生态谷）成都市简阳市白金山水库</v>
      </c>
      <c r="H1778" s="2" t="str">
        <f>'[1]2025年已发货'!H:H</f>
        <v>石清国</v>
      </c>
      <c r="I1778" s="2">
        <f>'[1]2025年已发货'!I:I</f>
        <v>13458642015</v>
      </c>
      <c r="J1778" s="2" t="str">
        <f>_xlfn._xlws.FILTER(辅助信息!D:D,辅助信息!G:G=G1778)</f>
        <v>华西萌海-科创农业生态谷</v>
      </c>
    </row>
    <row r="1779" hidden="1" spans="1:10">
      <c r="A1779" s="2" t="str">
        <f>'[1]2025年已发货'!A:A</f>
        <v>润耀</v>
      </c>
      <c r="B1779" s="2" t="str">
        <f>'[1]2025年已发货'!B:B</f>
        <v>螺纹钢</v>
      </c>
      <c r="C1779" s="2" t="str">
        <f>'[1]2025年已发货'!C:C</f>
        <v>HRB500E Φ18</v>
      </c>
      <c r="D1779" s="2" t="str">
        <f>'[1]2025年已发货'!D:D</f>
        <v>吨</v>
      </c>
      <c r="E1779" s="2">
        <f>'[1]2025年已发货'!E:E</f>
        <v>6</v>
      </c>
      <c r="F1779" s="4">
        <f>'[1]2025年已发货'!F:F</f>
        <v>45750</v>
      </c>
      <c r="G1779" s="2" t="str">
        <f>'[1]2025年已发货'!G:G</f>
        <v>（华西萌海科创农业生态谷）成都市简阳市白金山水库</v>
      </c>
      <c r="H1779" s="2" t="str">
        <f>'[1]2025年已发货'!H:H</f>
        <v>石清国</v>
      </c>
      <c r="I1779" s="2">
        <f>'[1]2025年已发货'!I:I</f>
        <v>13458642015</v>
      </c>
      <c r="J1779" s="2" t="str">
        <f>_xlfn._xlws.FILTER(辅助信息!D:D,辅助信息!G:G=G1779)</f>
        <v>华西萌海-科创农业生态谷</v>
      </c>
    </row>
    <row r="1780" hidden="1" spans="1:10">
      <c r="A1780" s="2" t="str">
        <f>'[1]2025年已发货'!A:A</f>
        <v>润耀</v>
      </c>
      <c r="B1780" s="2" t="str">
        <f>'[1]2025年已发货'!B:B</f>
        <v>螺纹钢</v>
      </c>
      <c r="C1780" s="2" t="str">
        <f>'[1]2025年已发货'!C:C</f>
        <v>HRB500E Φ25</v>
      </c>
      <c r="D1780" s="2" t="str">
        <f>'[1]2025年已发货'!D:D</f>
        <v>吨</v>
      </c>
      <c r="E1780" s="2">
        <f>'[1]2025年已发货'!E:E</f>
        <v>10</v>
      </c>
      <c r="F1780" s="4">
        <f>'[1]2025年已发货'!F:F</f>
        <v>45750</v>
      </c>
      <c r="G1780" s="2" t="str">
        <f>'[1]2025年已发货'!G:G</f>
        <v>（华西萌海科创农业生态谷）成都市简阳市白金山水库</v>
      </c>
      <c r="H1780" s="2" t="str">
        <f>'[1]2025年已发货'!H:H</f>
        <v>石清国</v>
      </c>
      <c r="I1780" s="2">
        <f>'[1]2025年已发货'!I:I</f>
        <v>13458642015</v>
      </c>
      <c r="J1780" s="2" t="str">
        <f>_xlfn._xlws.FILTER(辅助信息!D:D,辅助信息!G:G=G1780)</f>
        <v>华西萌海-科创农业生态谷</v>
      </c>
    </row>
    <row r="1781" hidden="1" spans="1:10">
      <c r="A1781" s="2" t="str">
        <f>'[1]2025年已发货'!A:A</f>
        <v>润耀</v>
      </c>
      <c r="B1781" s="2" t="str">
        <f>'[1]2025年已发货'!B:B</f>
        <v>螺纹钢</v>
      </c>
      <c r="C1781" s="2" t="str">
        <f>'[1]2025年已发货'!C:C</f>
        <v>HRB400E Φ12 9m</v>
      </c>
      <c r="D1781" s="2" t="str">
        <f>'[1]2025年已发货'!D:D</f>
        <v>吨</v>
      </c>
      <c r="E1781" s="2">
        <f>'[1]2025年已发货'!E:E</f>
        <v>68.4</v>
      </c>
      <c r="F1781" s="4">
        <f>'[1]2025年已发货'!F:F</f>
        <v>45750</v>
      </c>
      <c r="G1781" s="2" t="str">
        <f>'[1]2025年已发货'!G:G</f>
        <v>（中铁十局-资乐高速4标）四川省眉山市仁寿县彰加镇促进村中铁十局资乐高速1#钢筋场</v>
      </c>
      <c r="H1781" s="2" t="str">
        <f>'[1]2025年已发货'!H:H</f>
        <v>杨飞</v>
      </c>
      <c r="I1781" s="2">
        <f>'[1]2025年已发货'!I:I</f>
        <v>15667998777</v>
      </c>
      <c r="J1781" s="2" vm="1" t="e">
        <f>_xlfn._xlws.FILTER(辅助信息!D:D,辅助信息!G:G=G1781)</f>
        <v>#VALUE!</v>
      </c>
    </row>
    <row r="1782" hidden="1" spans="1:10">
      <c r="A1782" s="2" t="str">
        <f>'[1]2025年已发货'!A:A</f>
        <v>润耀</v>
      </c>
      <c r="B1782" s="2" t="str">
        <f>'[1]2025年已发货'!B:B</f>
        <v>螺纹钢</v>
      </c>
      <c r="C1782" s="2" t="str">
        <f>'[1]2025年已发货'!C:C</f>
        <v>HRB400E Φ25 9m</v>
      </c>
      <c r="D1782" s="2" t="str">
        <f>'[1]2025年已发货'!D:D</f>
        <v>吨</v>
      </c>
      <c r="E1782" s="2">
        <f>'[1]2025年已发货'!E:E</f>
        <v>35</v>
      </c>
      <c r="F1782" s="4">
        <f>'[1]2025年已发货'!F:F</f>
        <v>45750</v>
      </c>
      <c r="G1782" s="2" t="str">
        <f>'[1]2025年已发货'!G:G</f>
        <v>（中铁广州局-成渝扩容2标）成渝扩容项目ZCB3-2标2＃拌和站【雁江区联盟桥东北50米(资资路) 】</v>
      </c>
      <c r="H1782" s="2" t="str">
        <f>'[1]2025年已发货'!H:H</f>
        <v>刘沛琦</v>
      </c>
      <c r="I1782" s="2">
        <f>'[1]2025年已发货'!I:I</f>
        <v>18011784798</v>
      </c>
      <c r="J1782" s="2" vm="1" t="e">
        <f>_xlfn._xlws.FILTER(辅助信息!D:D,辅助信息!G:G=G1782)</f>
        <v>#VALUE!</v>
      </c>
    </row>
    <row r="1783" hidden="1" spans="1:10">
      <c r="A1783" s="2" t="str">
        <f>'[1]2025年已发货'!A:A</f>
        <v>润耀</v>
      </c>
      <c r="B1783" s="2" t="str">
        <f>'[1]2025年已发货'!B:B</f>
        <v>螺纹钢</v>
      </c>
      <c r="C1783" s="2" t="str">
        <f>'[1]2025年已发货'!C:C</f>
        <v>HRB400E Φ28 9m</v>
      </c>
      <c r="D1783" s="2" t="str">
        <f>'[1]2025年已发货'!D:D</f>
        <v>吨</v>
      </c>
      <c r="E1783" s="2">
        <f>'[1]2025年已发货'!E:E</f>
        <v>35</v>
      </c>
      <c r="F1783" s="4">
        <f>'[1]2025年已发货'!F:F</f>
        <v>45750</v>
      </c>
      <c r="G1783" s="2" t="str">
        <f>'[1]2025年已发货'!G:G</f>
        <v>（中铁广州局-成渝扩容2标）成渝扩容项目ZCB3-2标2＃拌和站【雁江区联盟桥东北50米(资资路) 】</v>
      </c>
      <c r="H1783" s="2" t="str">
        <f>'[1]2025年已发货'!H:H</f>
        <v>刘沛琦</v>
      </c>
      <c r="I1783" s="2">
        <f>'[1]2025年已发货'!I:I</f>
        <v>18011784798</v>
      </c>
      <c r="J1783" s="2" vm="1" t="e">
        <f>_xlfn._xlws.FILTER(辅助信息!D:D,辅助信息!G:G=G1783)</f>
        <v>#VALUE!</v>
      </c>
    </row>
    <row r="1784" hidden="1" spans="1:10">
      <c r="A1784" s="2" t="str">
        <f>'[1]2025年已发货'!A:A</f>
        <v>润耀</v>
      </c>
      <c r="B1784" s="2" t="str">
        <f>'[1]2025年已发货'!B:B</f>
        <v>盘圆</v>
      </c>
      <c r="C1784" s="2" t="str">
        <f>'[1]2025年已发货'!C:C</f>
        <v>HPB300Ф12</v>
      </c>
      <c r="D1784" s="2" t="str">
        <f>'[1]2025年已发货'!D:D</f>
        <v>吨</v>
      </c>
      <c r="E1784" s="2">
        <f>'[1]2025年已发货'!E:E</f>
        <v>35</v>
      </c>
      <c r="F1784" s="4">
        <f>'[1]2025年已发货'!F:F</f>
        <v>45750</v>
      </c>
      <c r="G1784" s="2" t="str">
        <f>'[1]2025年已发货'!G:G</f>
        <v>（中铁一局四建康新高速TJ1-2标）四川省甘孜州康定市318国道玉顶积雪观景台旁</v>
      </c>
      <c r="H1784" s="2" t="str">
        <f>'[1]2025年已发货'!H:H</f>
        <v>宋健</v>
      </c>
      <c r="I1784" s="2">
        <f>'[1]2025年已发货'!I:I</f>
        <v>15691628566</v>
      </c>
      <c r="J1784" s="2" vm="1" t="e">
        <f>_xlfn._xlws.FILTER(辅助信息!D:D,辅助信息!G:G=G1784)</f>
        <v>#VALUE!</v>
      </c>
    </row>
    <row r="1785" hidden="1" spans="1:10">
      <c r="A1785" s="2" t="str">
        <f>'[1]2025年已发货'!A:A</f>
        <v>润耀</v>
      </c>
      <c r="B1785" s="2" t="str">
        <f>'[1]2025年已发货'!B:B</f>
        <v>螺纹钢</v>
      </c>
      <c r="C1785" s="2" t="str">
        <f>'[1]2025年已发货'!C:C</f>
        <v>HRB500EФ25*9m</v>
      </c>
      <c r="D1785" s="2" t="str">
        <f>'[1]2025年已发货'!D:D</f>
        <v>吨</v>
      </c>
      <c r="E1785" s="2">
        <f>'[1]2025年已发货'!E:E</f>
        <v>70</v>
      </c>
      <c r="F1785" s="4">
        <f>'[1]2025年已发货'!F:F</f>
        <v>45750</v>
      </c>
      <c r="G1785" s="2" t="str">
        <f>'[1]2025年已发货'!G:G</f>
        <v>（中铁六局呼和公司康新高速TJ4-2标）四川省甘孜藏族自治州康定市新都桥镇东俄罗三村中建八局搅拌站旁</v>
      </c>
      <c r="H1785" s="2" t="str">
        <f>'[1]2025年已发货'!H:H</f>
        <v>许文刚</v>
      </c>
      <c r="I1785" s="2">
        <f>'[1]2025年已发货'!I:I</f>
        <v>15848808186</v>
      </c>
      <c r="J1785" s="2" vm="1" t="e">
        <f>_xlfn._xlws.FILTER(辅助信息!D:D,辅助信息!G:G=G1785)</f>
        <v>#VALUE!</v>
      </c>
    </row>
    <row r="1786" hidden="1" spans="1:10">
      <c r="A1786" s="2" t="str">
        <f>'[1]2025年已发货'!A:A</f>
        <v>润耀</v>
      </c>
      <c r="B1786" s="2" t="str">
        <f>'[1]2025年已发货'!B:B</f>
        <v>螺纹钢</v>
      </c>
      <c r="C1786" s="2" t="str">
        <f>'[1]2025年已发货'!C:C</f>
        <v>HRB400EФ16*9m</v>
      </c>
      <c r="D1786" s="2" t="str">
        <f>'[1]2025年已发货'!D:D</f>
        <v>吨</v>
      </c>
      <c r="E1786" s="2">
        <f>'[1]2025年已发货'!E:E</f>
        <v>35</v>
      </c>
      <c r="F1786" s="4">
        <f>'[1]2025年已发货'!F:F</f>
        <v>45750</v>
      </c>
      <c r="G1786" s="2" t="str">
        <f>'[1]2025年已发货'!G:G</f>
        <v>（中铁六局呼和公司康新高速TJ4-2标）四川省甘孜藏族自治州康定市新都桥镇东俄罗三村中建八局搅拌站旁</v>
      </c>
      <c r="H1786" s="2" t="str">
        <f>'[1]2025年已发货'!H:H</f>
        <v>许文刚</v>
      </c>
      <c r="I1786" s="2">
        <f>'[1]2025年已发货'!I:I</f>
        <v>15848808186</v>
      </c>
      <c r="J1786" s="2" vm="1" t="e">
        <f>_xlfn._xlws.FILTER(辅助信息!D:D,辅助信息!G:G=G1786)</f>
        <v>#VALUE!</v>
      </c>
    </row>
    <row r="1787" hidden="1" spans="1:10">
      <c r="A1787" s="2" t="str">
        <f>'[1]2025年已发货'!A:A</f>
        <v>德胜</v>
      </c>
      <c r="B1787" s="2" t="str">
        <f>'[1]2025年已发货'!B:B</f>
        <v>螺纹钢</v>
      </c>
      <c r="C1787" s="2" t="str">
        <f>'[1]2025年已发货'!C:C</f>
        <v>HRB400E Φ12 9m</v>
      </c>
      <c r="D1787" s="2" t="str">
        <f>'[1]2025年已发货'!D:D</f>
        <v>吨</v>
      </c>
      <c r="E1787" s="2">
        <f>'[1]2025年已发货'!E:E</f>
        <v>5</v>
      </c>
      <c r="F1787" s="4">
        <f>'[1]2025年已发货'!F:F</f>
        <v>45750</v>
      </c>
      <c r="G1787" s="2" t="str">
        <f>'[1]2025年已发货'!G:G</f>
        <v>（中铁十局-资乐高速4标）四川省眉山市仁寿县彰加镇促进村中铁十局资乐高速1#钢筋场</v>
      </c>
      <c r="H1787" s="2" t="str">
        <f>'[1]2025年已发货'!H:H</f>
        <v>杨飞</v>
      </c>
      <c r="I1787" s="2">
        <f>'[1]2025年已发货'!I:I</f>
        <v>15667998777</v>
      </c>
      <c r="J1787" s="2" vm="1" t="e">
        <f>_xlfn._xlws.FILTER(辅助信息!D:D,辅助信息!G:G=G1787)</f>
        <v>#VALUE!</v>
      </c>
    </row>
    <row r="1788" hidden="1" spans="1:10">
      <c r="A1788" s="2" t="str">
        <f>'[1]2025年已发货'!A:A</f>
        <v>德胜</v>
      </c>
      <c r="B1788" s="2" t="str">
        <f>'[1]2025年已发货'!B:B</f>
        <v>螺纹钢</v>
      </c>
      <c r="C1788" s="2" t="str">
        <f>'[1]2025年已发货'!C:C</f>
        <v>HRB400E Φ16 9m</v>
      </c>
      <c r="D1788" s="2" t="str">
        <f>'[1]2025年已发货'!D:D</f>
        <v>吨</v>
      </c>
      <c r="E1788" s="2">
        <f>'[1]2025年已发货'!E:E</f>
        <v>38</v>
      </c>
      <c r="F1788" s="4">
        <f>'[1]2025年已发货'!F:F</f>
        <v>45750</v>
      </c>
      <c r="G1788" s="2" t="str">
        <f>'[1]2025年已发货'!G:G</f>
        <v>（中铁十局-资乐高速4标）四川省眉山市仁寿县彰加镇促进村中铁十局资乐高速1#钢筋场</v>
      </c>
      <c r="H1788" s="2" t="str">
        <f>'[1]2025年已发货'!H:H</f>
        <v>杨飞</v>
      </c>
      <c r="I1788" s="2">
        <f>'[1]2025年已发货'!I:I</f>
        <v>15667998777</v>
      </c>
      <c r="J1788" s="2" vm="1" t="e">
        <f>_xlfn._xlws.FILTER(辅助信息!D:D,辅助信息!G:G=G1788)</f>
        <v>#VALUE!</v>
      </c>
    </row>
    <row r="1789" hidden="1" spans="1:10">
      <c r="A1789" s="2" t="str">
        <f>'[1]2025年已发货'!A:A</f>
        <v>德胜</v>
      </c>
      <c r="B1789" s="2" t="str">
        <f>'[1]2025年已发货'!B:B</f>
        <v>螺纹钢</v>
      </c>
      <c r="C1789" s="2" t="str">
        <f>'[1]2025年已发货'!C:C</f>
        <v>HRB400E Φ22 12m</v>
      </c>
      <c r="D1789" s="2" t="str">
        <f>'[1]2025年已发货'!D:D</f>
        <v>吨</v>
      </c>
      <c r="E1789" s="2">
        <f>'[1]2025年已发货'!E:E</f>
        <v>28</v>
      </c>
      <c r="F1789" s="4">
        <f>'[1]2025年已发货'!F:F</f>
        <v>45750</v>
      </c>
      <c r="G1789" s="2" t="str">
        <f>'[1]2025年已发货'!G:G</f>
        <v>（中铁十局-资乐高速4标）四川省眉山市仁寿县彰加镇促进村中铁十局资乐高速1#钢筋场</v>
      </c>
      <c r="H1789" s="2" t="str">
        <f>'[1]2025年已发货'!H:H</f>
        <v>杨飞</v>
      </c>
      <c r="I1789" s="2">
        <f>'[1]2025年已发货'!I:I</f>
        <v>15667998777</v>
      </c>
      <c r="J1789" s="2" vm="1" t="e">
        <f>_xlfn._xlws.FILTER(辅助信息!D:D,辅助信息!G:G=G1789)</f>
        <v>#VALUE!</v>
      </c>
    </row>
    <row r="1790" hidden="1" spans="1:10">
      <c r="A1790" s="2" t="str">
        <f>'[1]2025年已发货'!A:A</f>
        <v>德胜</v>
      </c>
      <c r="B1790" s="2" t="str">
        <f>'[1]2025年已发货'!B:B</f>
        <v>螺纹钢</v>
      </c>
      <c r="C1790" s="2" t="str">
        <f>'[1]2025年已发货'!C:C</f>
        <v>HRB400E Φ28 12m</v>
      </c>
      <c r="D1790" s="2" t="str">
        <f>'[1]2025年已发货'!D:D</f>
        <v>吨</v>
      </c>
      <c r="E1790" s="2">
        <f>'[1]2025年已发货'!E:E</f>
        <v>70</v>
      </c>
      <c r="F1790" s="4">
        <f>'[1]2025年已发货'!F:F</f>
        <v>45750</v>
      </c>
      <c r="G1790" s="2" t="str">
        <f>'[1]2025年已发货'!G:G</f>
        <v>（中铁广州局-成渝扩容2标）四川省资阳市雁江区南双路杨家糖房</v>
      </c>
      <c r="H1790" s="2" t="str">
        <f>'[1]2025年已发货'!H:H</f>
        <v>邓志强</v>
      </c>
      <c r="I1790" s="2">
        <f>'[1]2025年已发货'!I:I</f>
        <v>17603045490</v>
      </c>
      <c r="J1790" s="2" vm="1" t="e">
        <f>_xlfn._xlws.FILTER(辅助信息!D:D,辅助信息!G:G=G1790)</f>
        <v>#VALUE!</v>
      </c>
    </row>
    <row r="1791" hidden="1" spans="1:10">
      <c r="A1791" s="2" t="str">
        <f>'[1]2025年已发货'!A:A</f>
        <v>德胜</v>
      </c>
      <c r="B1791" s="2" t="str">
        <f>'[1]2025年已发货'!B:B</f>
        <v>螺纹钢</v>
      </c>
      <c r="C1791" s="2" t="str">
        <f>'[1]2025年已发货'!C:C</f>
        <v>HRB400E Φ12 12m</v>
      </c>
      <c r="D1791" s="2" t="str">
        <f>'[1]2025年已发货'!D:D</f>
        <v>吨</v>
      </c>
      <c r="E1791" s="2">
        <f>'[1]2025年已发货'!E:E</f>
        <v>105</v>
      </c>
      <c r="F1791" s="4">
        <f>'[1]2025年已发货'!F:F</f>
        <v>45750</v>
      </c>
      <c r="G1791" s="2" t="str">
        <f>'[1]2025年已发货'!G:G</f>
        <v>（中铁广州局-成渝扩容2标）成渝扩容项目ZCB3-2标2＃拌和站【雁江区联盟桥东北50米(资资路) 】</v>
      </c>
      <c r="H1791" s="2" t="str">
        <f>'[1]2025年已发货'!H:H</f>
        <v>刘沛琦</v>
      </c>
      <c r="I1791" s="2">
        <f>'[1]2025年已发货'!I:I</f>
        <v>18011784798</v>
      </c>
      <c r="J1791" s="2" vm="1" t="e">
        <f>_xlfn._xlws.FILTER(辅助信息!D:D,辅助信息!G:G=G1791)</f>
        <v>#VALUE!</v>
      </c>
    </row>
    <row r="1792" hidden="1" spans="1:10">
      <c r="A1792" s="2" t="str">
        <f>'[1]2025年已发货'!A:A</f>
        <v>德胜</v>
      </c>
      <c r="B1792" s="2" t="str">
        <f>'[1]2025年已发货'!B:B</f>
        <v>螺纹钢</v>
      </c>
      <c r="C1792" s="2" t="str">
        <f>'[1]2025年已发货'!C:C</f>
        <v>HRB400E Φ25 12m</v>
      </c>
      <c r="D1792" s="2" t="str">
        <f>'[1]2025年已发货'!D:D</f>
        <v>吨</v>
      </c>
      <c r="E1792" s="2">
        <f>'[1]2025年已发货'!E:E</f>
        <v>140</v>
      </c>
      <c r="F1792" s="4">
        <f>'[1]2025年已发货'!F:F</f>
        <v>45750</v>
      </c>
      <c r="G1792" s="2" t="str">
        <f>'[1]2025年已发货'!G:G</f>
        <v>（中铁广州局-成渝扩容2标）成渝扩容项目ZCB3-2标2＃拌和站【雁江区联盟桥东北50米(资资路) 】</v>
      </c>
      <c r="H1792" s="2" t="str">
        <f>'[1]2025年已发货'!H:H</f>
        <v>刘沛琦</v>
      </c>
      <c r="I1792" s="2">
        <f>'[1]2025年已发货'!I:I</f>
        <v>18011784798</v>
      </c>
      <c r="J1792" s="2" vm="1" t="e">
        <f>_xlfn._xlws.FILTER(辅助信息!D:D,辅助信息!G:G=G1792)</f>
        <v>#VALUE!</v>
      </c>
    </row>
    <row r="1793" hidden="1" spans="1:10">
      <c r="A1793" s="2" t="str">
        <f>'[1]2025年已发货'!A:A</f>
        <v>成实</v>
      </c>
      <c r="B1793" s="2" t="str">
        <f>'[1]2025年已发货'!B:B</f>
        <v>盘螺</v>
      </c>
      <c r="C1793" s="2" t="str">
        <f>'[1]2025年已发货'!C:C</f>
        <v>HRB400E Φ10</v>
      </c>
      <c r="D1793" s="2" t="str">
        <f>'[1]2025年已发货'!D:D</f>
        <v>吨</v>
      </c>
      <c r="E1793" s="2">
        <f>'[1]2025年已发货'!E:E</f>
        <v>5</v>
      </c>
      <c r="F1793" s="4">
        <f>'[1]2025年已发货'!F:F</f>
        <v>45750</v>
      </c>
      <c r="G1793" s="2" t="str">
        <f>'[1]2025年已发货'!G:G</f>
        <v>（四川商建-射洪城乡一体化项目）遂宁市射洪市忠新幼儿园北侧约220米新溪小区</v>
      </c>
      <c r="H1793" s="2" t="str">
        <f>'[1]2025年已发货'!H:H</f>
        <v>柏子刚</v>
      </c>
      <c r="I1793" s="2">
        <f>'[1]2025年已发货'!I:I</f>
        <v>15692885305</v>
      </c>
      <c r="J1793" s="2" t="str">
        <f>_xlfn._xlws.FILTER(辅助信息!D:D,辅助信息!G:G=G1793)</f>
        <v>四川商建
射洪城乡一体化项目</v>
      </c>
    </row>
    <row r="1794" hidden="1" spans="1:10">
      <c r="A1794" s="2" t="str">
        <f>'[1]2025年已发货'!A:A</f>
        <v>成实</v>
      </c>
      <c r="B1794" s="2" t="str">
        <f>'[1]2025年已发货'!B:B</f>
        <v>螺纹钢</v>
      </c>
      <c r="C1794" s="2" t="str">
        <f>'[1]2025年已发货'!C:C</f>
        <v>HRB400E Φ12 9m</v>
      </c>
      <c r="D1794" s="2" t="str">
        <f>'[1]2025年已发货'!D:D</f>
        <v>吨</v>
      </c>
      <c r="E1794" s="2">
        <f>'[1]2025年已发货'!E:E</f>
        <v>15</v>
      </c>
      <c r="F1794" s="4">
        <f>'[1]2025年已发货'!F:F</f>
        <v>45750</v>
      </c>
      <c r="G1794" s="2" t="str">
        <f>'[1]2025年已发货'!G:G</f>
        <v>（四川商建-射洪城乡一体化项目）遂宁市射洪市忠新幼儿园北侧约220米新溪小区</v>
      </c>
      <c r="H1794" s="2" t="str">
        <f>'[1]2025年已发货'!H:H</f>
        <v>柏子刚</v>
      </c>
      <c r="I1794" s="2">
        <f>'[1]2025年已发货'!I:I</f>
        <v>15692885305</v>
      </c>
      <c r="J1794" s="2" t="str">
        <f>_xlfn._xlws.FILTER(辅助信息!D:D,辅助信息!G:G=G1794)</f>
        <v>四川商建
射洪城乡一体化项目</v>
      </c>
    </row>
    <row r="1795" hidden="1" spans="1:10">
      <c r="A1795" s="2" t="str">
        <f>'[1]2025年已发货'!A:A</f>
        <v>成实</v>
      </c>
      <c r="B1795" s="2" t="str">
        <f>'[1]2025年已发货'!B:B</f>
        <v>螺纹钢</v>
      </c>
      <c r="C1795" s="2" t="str">
        <f>'[1]2025年已发货'!C:C</f>
        <v>HRB400E Φ16 9m</v>
      </c>
      <c r="D1795" s="2" t="str">
        <f>'[1]2025年已发货'!D:D</f>
        <v>吨</v>
      </c>
      <c r="E1795" s="2">
        <f>'[1]2025年已发货'!E:E</f>
        <v>50</v>
      </c>
      <c r="F1795" s="4">
        <f>'[1]2025年已发货'!F:F</f>
        <v>45750</v>
      </c>
      <c r="G1795" s="2" t="str">
        <f>'[1]2025年已发货'!G:G</f>
        <v>（四川商建-射洪城乡一体化项目）遂宁市射洪市忠新幼儿园北侧约220米新溪小区</v>
      </c>
      <c r="H1795" s="2" t="str">
        <f>'[1]2025年已发货'!H:H</f>
        <v>柏子刚</v>
      </c>
      <c r="I1795" s="2">
        <f>'[1]2025年已发货'!I:I</f>
        <v>15692885305</v>
      </c>
      <c r="J1795" s="2" t="str">
        <f>_xlfn._xlws.FILTER(辅助信息!D:D,辅助信息!G:G=G1795)</f>
        <v>四川商建
射洪城乡一体化项目</v>
      </c>
    </row>
    <row r="1796" hidden="1" spans="1:10">
      <c r="A1796" s="2" t="str">
        <f>'[1]2025年已发货'!A:A</f>
        <v>成实</v>
      </c>
      <c r="B1796" s="2" t="str">
        <f>'[1]2025年已发货'!B:B</f>
        <v>盘圆</v>
      </c>
      <c r="C1796" s="2" t="str">
        <f>'[1]2025年已发货'!C:C</f>
        <v>HPB300Ф8</v>
      </c>
      <c r="D1796" s="2" t="str">
        <f>'[1]2025年已发货'!D:D</f>
        <v>吨</v>
      </c>
      <c r="E1796" s="2">
        <f>'[1]2025年已发货'!E:E</f>
        <v>70</v>
      </c>
      <c r="F1796" s="4">
        <f>'[1]2025年已发货'!F:F</f>
        <v>45751</v>
      </c>
      <c r="G1796" s="2" t="str">
        <f>'[1]2025年已发货'!G:G</f>
        <v>（中铁一局四建康新高速TJ1-2标）四川省甘孜州康定市318国道玉顶积雪观景台旁</v>
      </c>
      <c r="H1796" s="2" t="str">
        <f>'[1]2025年已发货'!H:H</f>
        <v>宋健</v>
      </c>
      <c r="I1796" s="2">
        <f>'[1]2025年已发货'!I:I</f>
        <v>15691628566</v>
      </c>
      <c r="J1796" s="2" vm="1" t="e">
        <f>_xlfn._xlws.FILTER(辅助信息!D:D,辅助信息!G:G=G1796)</f>
        <v>#VALUE!</v>
      </c>
    </row>
    <row r="1797" hidden="1" spans="1:10">
      <c r="A1797" s="2" t="str">
        <f>'[1]2025年已发货'!A:A</f>
        <v>德胜</v>
      </c>
      <c r="B1797" s="2" t="str">
        <f>'[1]2025年已发货'!B:B</f>
        <v>螺纹钢</v>
      </c>
      <c r="C1797" s="2" t="str">
        <f>'[1]2025年已发货'!C:C</f>
        <v>HRB400E Φ25 9m</v>
      </c>
      <c r="D1797" s="2" t="str">
        <f>'[1]2025年已发货'!D:D</f>
        <v>吨</v>
      </c>
      <c r="E1797" s="2">
        <f>'[1]2025年已发货'!E:E</f>
        <v>35</v>
      </c>
      <c r="F1797" s="4">
        <f>'[1]2025年已发货'!F:F</f>
        <v>45751</v>
      </c>
      <c r="G1797" s="2" t="str">
        <f>'[1]2025年已发货'!G:G</f>
        <v>（中铁五局-成渝扩容3标）四川省资阳市雁江区伍隍镇铺子村雁江区X138</v>
      </c>
      <c r="H1797" s="2" t="str">
        <f>'[1]2025年已发货'!H:H</f>
        <v>王健</v>
      </c>
      <c r="I1797" s="2">
        <f>'[1]2025年已发货'!I:I</f>
        <v>17726168395</v>
      </c>
      <c r="J1797" s="2" vm="1" t="e">
        <f>_xlfn._xlws.FILTER(辅助信息!D:D,辅助信息!G:G=G1797)</f>
        <v>#VALUE!</v>
      </c>
    </row>
    <row r="1798" hidden="1" spans="1:10">
      <c r="A1798" s="2" t="str">
        <f>'[1]2025年已发货'!A:A</f>
        <v>德胜</v>
      </c>
      <c r="B1798" s="2" t="str">
        <f>'[1]2025年已发货'!B:B</f>
        <v>螺纹钢</v>
      </c>
      <c r="C1798" s="2" t="str">
        <f>'[1]2025年已发货'!C:C</f>
        <v>HRB400E Φ12 12m</v>
      </c>
      <c r="D1798" s="2" t="str">
        <f>'[1]2025年已发货'!D:D</f>
        <v>吨</v>
      </c>
      <c r="E1798" s="2">
        <f>'[1]2025年已发货'!E:E</f>
        <v>72</v>
      </c>
      <c r="F1798" s="4">
        <f>'[1]2025年已发货'!F:F</f>
        <v>45751</v>
      </c>
      <c r="G1798" s="2" t="str">
        <f>'[1]2025年已发货'!G:G</f>
        <v>（中铁五局-成渝扩容3标）四川省资阳市雁江区伍隍镇铺子村雁江区X138</v>
      </c>
      <c r="H1798" s="2" t="str">
        <f>'[1]2025年已发货'!H:H</f>
        <v>王健</v>
      </c>
      <c r="I1798" s="2">
        <f>'[1]2025年已发货'!I:I</f>
        <v>17726168395</v>
      </c>
      <c r="J1798" s="2" vm="1" t="e">
        <f>_xlfn._xlws.FILTER(辅助信息!D:D,辅助信息!G:G=G1798)</f>
        <v>#VALUE!</v>
      </c>
    </row>
    <row r="1799" hidden="1" spans="1:10">
      <c r="A1799" s="2" t="str">
        <f>'[1]2025年已发货'!A:A</f>
        <v>德胜</v>
      </c>
      <c r="B1799" s="2" t="str">
        <f>'[1]2025年已发货'!B:B</f>
        <v>螺纹钢</v>
      </c>
      <c r="C1799" s="2" t="str">
        <f>'[1]2025年已发货'!C:C</f>
        <v>HRB500EФ28*9m</v>
      </c>
      <c r="D1799" s="2" t="str">
        <f>'[1]2025年已发货'!D:D</f>
        <v>吨</v>
      </c>
      <c r="E1799" s="2">
        <f>'[1]2025年已发货'!E:E</f>
        <v>35</v>
      </c>
      <c r="F1799" s="4">
        <f>'[1]2025年已发货'!F:F</f>
        <v>45751</v>
      </c>
      <c r="G1799" s="2" t="str">
        <f>'[1]2025年已发货'!G:G</f>
        <v>（中铁六局呼和公司康新高速TJ4-2标）四川省甘孜藏族自治州康定市新都桥镇东俄罗三村中建八局搅拌站旁</v>
      </c>
      <c r="H1799" s="2" t="str">
        <f>'[1]2025年已发货'!H:H</f>
        <v>许文刚</v>
      </c>
      <c r="I1799" s="2">
        <f>'[1]2025年已发货'!I:I</f>
        <v>15848808186</v>
      </c>
      <c r="J1799" s="2" vm="1" t="e">
        <f>_xlfn._xlws.FILTER(辅助信息!D:D,辅助信息!G:G=G1799)</f>
        <v>#VALUE!</v>
      </c>
    </row>
    <row r="1800" hidden="1" spans="1:10">
      <c r="A1800" s="2" t="str">
        <f>'[1]2025年已发货'!A:A</f>
        <v>德胜</v>
      </c>
      <c r="B1800" s="2" t="str">
        <f>'[1]2025年已发货'!B:B</f>
        <v>螺纹钢</v>
      </c>
      <c r="C1800" s="2" t="str">
        <f>'[1]2025年已发货'!C:C</f>
        <v>HRB500EФ22*9m</v>
      </c>
      <c r="D1800" s="2" t="str">
        <f>'[1]2025年已发货'!D:D</f>
        <v>吨</v>
      </c>
      <c r="E1800" s="2">
        <f>'[1]2025年已发货'!E:E</f>
        <v>35</v>
      </c>
      <c r="F1800" s="4">
        <f>'[1]2025年已发货'!F:F</f>
        <v>45751</v>
      </c>
      <c r="G1800" s="2" t="str">
        <f>'[1]2025年已发货'!G:G</f>
        <v>（中铁六局呼和公司康新高速TJ4-2标）四川省甘孜藏族自治州康定市新都桥镇东俄罗三村中建八局搅拌站旁</v>
      </c>
      <c r="H1800" s="2" t="str">
        <f>'[1]2025年已发货'!H:H</f>
        <v>许文刚</v>
      </c>
      <c r="I1800" s="2">
        <f>'[1]2025年已发货'!I:I</f>
        <v>15848808186</v>
      </c>
      <c r="J1800" s="2" vm="1" t="e">
        <f>_xlfn._xlws.FILTER(辅助信息!D:D,辅助信息!G:G=G1800)</f>
        <v>#VALUE!</v>
      </c>
    </row>
    <row r="1801" hidden="1" spans="1:10">
      <c r="A1801" s="2" t="str">
        <f>'[1]2025年已发货'!A:A</f>
        <v>晋邦</v>
      </c>
      <c r="B1801" s="2" t="str">
        <f>'[1]2025年已发货'!B:B</f>
        <v>高线</v>
      </c>
      <c r="C1801" s="2" t="str">
        <f>'[1]2025年已发货'!C:C</f>
        <v>HPB300 Φ8</v>
      </c>
      <c r="D1801" s="2" t="str">
        <f>'[1]2025年已发货'!D:D</f>
        <v>吨</v>
      </c>
      <c r="E1801" s="2">
        <f>'[1]2025年已发货'!E:E</f>
        <v>5</v>
      </c>
      <c r="F1801" s="4">
        <f>'[1]2025年已发货'!F:F</f>
        <v>45751</v>
      </c>
      <c r="G1801" s="2" t="str">
        <f>'[1]2025年已发货'!G:G</f>
        <v>（五冶达州国道542项目-一工区路基四工段-1）达州市达州区桥湾镇兰庙村村民委员会</v>
      </c>
      <c r="H1801" s="2" t="str">
        <f>'[1]2025年已发货'!H:H</f>
        <v>杨勇</v>
      </c>
      <c r="I1801" s="2">
        <f>'[1]2025年已发货'!I:I</f>
        <v>18398563998</v>
      </c>
      <c r="J1801" s="2" t="str">
        <f>_xlfn._xlws.FILTER(辅助信息!D:D,辅助信息!G:G=G1801)</f>
        <v>五冶达州国道542项目</v>
      </c>
    </row>
    <row r="1802" hidden="1" spans="1:10">
      <c r="A1802" s="2" t="str">
        <f>'[1]2025年已发货'!A:A</f>
        <v>晋邦</v>
      </c>
      <c r="B1802" s="2" t="str">
        <f>'[1]2025年已发货'!B:B</f>
        <v>螺纹钢</v>
      </c>
      <c r="C1802" s="2" t="str">
        <f>'[1]2025年已发货'!C:C</f>
        <v>HRB400E Φ16 9m</v>
      </c>
      <c r="D1802" s="2" t="str">
        <f>'[1]2025年已发货'!D:D</f>
        <v>吨</v>
      </c>
      <c r="E1802" s="2">
        <f>'[1]2025年已发货'!E:E</f>
        <v>5</v>
      </c>
      <c r="F1802" s="4">
        <f>'[1]2025年已发货'!F:F</f>
        <v>45751</v>
      </c>
      <c r="G1802" s="2" t="str">
        <f>'[1]2025年已发货'!G:G</f>
        <v>（五冶达州国道542项目-一工区路基四工段-1）达州市达州区桥湾镇兰庙村村民委员会</v>
      </c>
      <c r="H1802" s="2" t="str">
        <f>'[1]2025年已发货'!H:H</f>
        <v>杨勇</v>
      </c>
      <c r="I1802" s="2">
        <f>'[1]2025年已发货'!I:I</f>
        <v>18398563998</v>
      </c>
      <c r="J1802" s="2" t="str">
        <f>_xlfn._xlws.FILTER(辅助信息!D:D,辅助信息!G:G=G1802)</f>
        <v>五冶达州国道542项目</v>
      </c>
    </row>
    <row r="1803" hidden="1" spans="1:10">
      <c r="A1803" s="2" t="str">
        <f>'[1]2025年已发货'!A:A</f>
        <v>晋邦</v>
      </c>
      <c r="B1803" s="2" t="str">
        <f>'[1]2025年已发货'!B:B</f>
        <v>螺纹钢</v>
      </c>
      <c r="C1803" s="2" t="str">
        <f>'[1]2025年已发货'!C:C</f>
        <v>HRB400E Φ18 9m</v>
      </c>
      <c r="D1803" s="2" t="str">
        <f>'[1]2025年已发货'!D:D</f>
        <v>吨</v>
      </c>
      <c r="E1803" s="2">
        <f>'[1]2025年已发货'!E:E</f>
        <v>8</v>
      </c>
      <c r="F1803" s="4">
        <f>'[1]2025年已发货'!F:F</f>
        <v>45751</v>
      </c>
      <c r="G1803" s="2" t="str">
        <f>'[1]2025年已发货'!G:G</f>
        <v>（五冶达州国道542项目-一工区路基四工段-1）达州市达州区桥湾镇兰庙村村民委员会</v>
      </c>
      <c r="H1803" s="2" t="str">
        <f>'[1]2025年已发货'!H:H</f>
        <v>杨勇</v>
      </c>
      <c r="I1803" s="2">
        <f>'[1]2025年已发货'!I:I</f>
        <v>18398563998</v>
      </c>
      <c r="J1803" s="2" t="str">
        <f>_xlfn._xlws.FILTER(辅助信息!D:D,辅助信息!G:G=G1803)</f>
        <v>五冶达州国道542项目</v>
      </c>
    </row>
    <row r="1804" hidden="1" spans="1:10">
      <c r="A1804" s="2" t="str">
        <f>'[1]2025年已发货'!A:A</f>
        <v>晋邦</v>
      </c>
      <c r="B1804" s="2" t="str">
        <f>'[1]2025年已发货'!B:B</f>
        <v>螺纹钢</v>
      </c>
      <c r="C1804" s="2" t="str">
        <f>'[1]2025年已发货'!C:C</f>
        <v>HRB400E Φ22 9m</v>
      </c>
      <c r="D1804" s="2" t="str">
        <f>'[1]2025年已发货'!D:D</f>
        <v>吨</v>
      </c>
      <c r="E1804" s="2">
        <f>'[1]2025年已发货'!E:E</f>
        <v>17</v>
      </c>
      <c r="F1804" s="4">
        <f>'[1]2025年已发货'!F:F</f>
        <v>45751</v>
      </c>
      <c r="G1804" s="2" t="str">
        <f>'[1]2025年已发货'!G:G</f>
        <v>（五冶达州国道542项目-一工区路基四工段-1）达州市达州区桥湾镇兰庙村村民委员会</v>
      </c>
      <c r="H1804" s="2" t="str">
        <f>'[1]2025年已发货'!H:H</f>
        <v>杨勇</v>
      </c>
      <c r="I1804" s="2">
        <f>'[1]2025年已发货'!I:I</f>
        <v>18398563998</v>
      </c>
      <c r="J1804" s="2" t="str">
        <f>_xlfn._xlws.FILTER(辅助信息!D:D,辅助信息!G:G=G1804)</f>
        <v>五冶达州国道542项目</v>
      </c>
    </row>
    <row r="1805" hidden="1" spans="1:10">
      <c r="A1805" s="2" t="str">
        <f>'[1]2025年已发货'!A:A</f>
        <v>达钢</v>
      </c>
      <c r="B1805" s="2" t="str">
        <f>'[1]2025年已发货'!B:B</f>
        <v>螺纹钢</v>
      </c>
      <c r="C1805" s="2" t="str">
        <f>'[1]2025年已发货'!C:C</f>
        <v>HRB400E Φ16 9m</v>
      </c>
      <c r="D1805" s="2" t="str">
        <f>'[1]2025年已发货'!D:D</f>
        <v>吨</v>
      </c>
      <c r="E1805" s="2">
        <f>'[1]2025年已发货'!E:E</f>
        <v>12</v>
      </c>
      <c r="F1805" s="4">
        <f>'[1]2025年已发货'!F:F</f>
        <v>45751</v>
      </c>
      <c r="G1805" s="2" t="str">
        <f>'[1]2025年已发货'!G:G</f>
        <v>（五冶达州国道542项目-一工区桥梁二工段）四川省达州市达川区达川区石梯镇石成村</v>
      </c>
      <c r="H1805" s="2" t="str">
        <f>'[1]2025年已发货'!H:H</f>
        <v>夏树彬</v>
      </c>
      <c r="I1805" s="2">
        <f>'[1]2025年已发货'!I:I</f>
        <v>13518183653</v>
      </c>
      <c r="J1805" s="2" t="str">
        <f>_xlfn._xlws.FILTER(辅助信息!D:D,辅助信息!G:G=G1805)</f>
        <v>五冶达州国道542项目</v>
      </c>
    </row>
    <row r="1806" hidden="1" spans="1:10">
      <c r="A1806" s="2" t="str">
        <f>'[1]2025年已发货'!A:A</f>
        <v>达钢</v>
      </c>
      <c r="B1806" s="2" t="str">
        <f>'[1]2025年已发货'!B:B</f>
        <v>螺纹钢</v>
      </c>
      <c r="C1806" s="2" t="str">
        <f>'[1]2025年已发货'!C:C</f>
        <v>HRB400E Φ25 9m</v>
      </c>
      <c r="D1806" s="2" t="str">
        <f>'[1]2025年已发货'!D:D</f>
        <v>吨</v>
      </c>
      <c r="E1806" s="2">
        <f>'[1]2025年已发货'!E:E</f>
        <v>10</v>
      </c>
      <c r="F1806" s="4">
        <f>'[1]2025年已发货'!F:F</f>
        <v>45751</v>
      </c>
      <c r="G1806" s="2" t="str">
        <f>'[1]2025年已发货'!G:G</f>
        <v>（五冶达州国道542项目-一工区桥梁二工段）四川省达州市达川区达川区石梯镇石成村</v>
      </c>
      <c r="H1806" s="2" t="str">
        <f>'[1]2025年已发货'!H:H</f>
        <v>夏树彬</v>
      </c>
      <c r="I1806" s="2">
        <f>'[1]2025年已发货'!I:I</f>
        <v>13518183653</v>
      </c>
      <c r="J1806" s="2" t="str">
        <f>_xlfn._xlws.FILTER(辅助信息!D:D,辅助信息!G:G=G1806)</f>
        <v>五冶达州国道542项目</v>
      </c>
    </row>
    <row r="1807" hidden="1" spans="1:10">
      <c r="A1807" s="2" t="str">
        <f>'[1]2025年已发货'!A:A</f>
        <v>达钢</v>
      </c>
      <c r="B1807" s="2" t="str">
        <f>'[1]2025年已发货'!B:B</f>
        <v>螺纹钢</v>
      </c>
      <c r="C1807" s="2" t="str">
        <f>'[1]2025年已发货'!C:C</f>
        <v>HRB400E Φ28 9m</v>
      </c>
      <c r="D1807" s="2" t="str">
        <f>'[1]2025年已发货'!D:D</f>
        <v>吨</v>
      </c>
      <c r="E1807" s="2">
        <f>'[1]2025年已发货'!E:E</f>
        <v>23</v>
      </c>
      <c r="F1807" s="4">
        <f>'[1]2025年已发货'!F:F</f>
        <v>45751</v>
      </c>
      <c r="G1807" s="2" t="str">
        <f>'[1]2025年已发货'!G:G</f>
        <v>（五冶达州国道542项目-一工区桥梁二工段）四川省达州市达川区达川区石梯镇石成村</v>
      </c>
      <c r="H1807" s="2" t="str">
        <f>'[1]2025年已发货'!H:H</f>
        <v>夏树彬</v>
      </c>
      <c r="I1807" s="2">
        <f>'[1]2025年已发货'!I:I</f>
        <v>13518183653</v>
      </c>
      <c r="J1807" s="2" t="str">
        <f>_xlfn._xlws.FILTER(辅助信息!D:D,辅助信息!G:G=G1807)</f>
        <v>五冶达州国道542项目</v>
      </c>
    </row>
    <row r="1808" hidden="1" spans="1:10">
      <c r="A1808" s="2" t="str">
        <f>'[1]2025年已发货'!A:A</f>
        <v>润耀</v>
      </c>
      <c r="B1808" s="2" t="str">
        <f>'[1]2025年已发货'!B:B</f>
        <v>高线</v>
      </c>
      <c r="C1808" s="2" t="str">
        <f>'[1]2025年已发货'!C:C</f>
        <v>HPB300Φ10</v>
      </c>
      <c r="D1808" s="2" t="str">
        <f>'[1]2025年已发货'!D:D</f>
        <v>吨</v>
      </c>
      <c r="E1808" s="2">
        <f>'[1]2025年已发货'!E:E</f>
        <v>35</v>
      </c>
      <c r="F1808" s="4">
        <f>'[1]2025年已发货'!F:F</f>
        <v>45751</v>
      </c>
      <c r="G1808" s="2" t="str">
        <f>'[1]2025年已发货'!G:G</f>
        <v>（中铁三局-铜资高速1标）四川省资阳市安岳县石羊镇猫坝村2#钢筋场</v>
      </c>
      <c r="H1808" s="2" t="str">
        <f>'[1]2025年已发货'!H:H</f>
        <v>王雪</v>
      </c>
      <c r="I1808" s="2">
        <f>'[1]2025年已发货'!I:I</f>
        <v>18729676589</v>
      </c>
      <c r="J1808" s="2" vm="1" t="e">
        <f>_xlfn._xlws.FILTER(辅助信息!D:D,辅助信息!G:G=G1808)</f>
        <v>#VALUE!</v>
      </c>
    </row>
    <row r="1809" hidden="1" spans="1:10">
      <c r="A1809" s="2" t="str">
        <f>'[1]2025年已发货'!A:A</f>
        <v>润耀</v>
      </c>
      <c r="B1809" s="2" t="str">
        <f>'[1]2025年已发货'!B:B</f>
        <v>高线</v>
      </c>
      <c r="C1809" s="2" t="str">
        <f>'[1]2025年已发货'!C:C</f>
        <v>HPB300Φ10</v>
      </c>
      <c r="D1809" s="2" t="str">
        <f>'[1]2025年已发货'!D:D</f>
        <v>吨</v>
      </c>
      <c r="E1809" s="2">
        <f>'[1]2025年已发货'!E:E</f>
        <v>35</v>
      </c>
      <c r="F1809" s="4">
        <f>'[1]2025年已发货'!F:F</f>
        <v>45751</v>
      </c>
      <c r="G1809" s="2" t="str">
        <f>'[1]2025年已发货'!G:G</f>
        <v>四川省眉山市仁寿县彰加镇促进村中铁十局资乐高速1#钢筋场</v>
      </c>
      <c r="H1809" s="2" t="str">
        <f>'[1]2025年已发货'!H:H</f>
        <v>杨飞</v>
      </c>
      <c r="I1809" s="2">
        <f>'[1]2025年已发货'!I:I</f>
        <v>15667998777</v>
      </c>
      <c r="J1809" s="2" vm="1" t="e">
        <f>_xlfn._xlws.FILTER(辅助信息!D:D,辅助信息!G:G=G1809)</f>
        <v>#VALUE!</v>
      </c>
    </row>
    <row r="1810" hidden="1" spans="1:10">
      <c r="A1810" s="2" t="str">
        <f>'[1]2025年已发货'!A:A</f>
        <v>润耀</v>
      </c>
      <c r="B1810" s="2" t="str">
        <f>'[1]2025年已发货'!B:B</f>
        <v>螺纹钢</v>
      </c>
      <c r="C1810" s="2" t="str">
        <f>'[1]2025年已发货'!C:C</f>
        <v>HRB400EФ25*12m</v>
      </c>
      <c r="D1810" s="2" t="str">
        <f>'[1]2025年已发货'!D:D</f>
        <v>吨</v>
      </c>
      <c r="E1810" s="2">
        <f>'[1]2025年已发货'!E:E</f>
        <v>35</v>
      </c>
      <c r="F1810" s="4">
        <f>'[1]2025年已发货'!F:F</f>
        <v>45751</v>
      </c>
      <c r="G1810" s="2" t="str">
        <f>'[1]2025年已发货'!G:G</f>
        <v>（中铁八局康新高速TJ4-1标）四川省甘孜州康定市新都桥镇超限载检测站</v>
      </c>
      <c r="H1810" s="2" t="str">
        <f>'[1]2025年已发货'!H:H</f>
        <v>杨建</v>
      </c>
      <c r="I1810" s="2">
        <f>'[1]2025年已发货'!I:I</f>
        <v>13551322467</v>
      </c>
      <c r="J1810" s="2" vm="1" t="e">
        <f>_xlfn._xlws.FILTER(辅助信息!D:D,辅助信息!G:G=G1810)</f>
        <v>#VALUE!</v>
      </c>
    </row>
    <row r="1811" hidden="1" spans="1:10">
      <c r="A1811" s="2" t="str">
        <f>'[1]2025年已发货'!A:A</f>
        <v>润耀</v>
      </c>
      <c r="B1811" s="2" t="str">
        <f>'[1]2025年已发货'!B:B</f>
        <v>螺纹钢</v>
      </c>
      <c r="C1811" s="2" t="str">
        <f>'[1]2025年已发货'!C:C</f>
        <v>HRB400EФ28*9m</v>
      </c>
      <c r="D1811" s="2" t="str">
        <f>'[1]2025年已发货'!D:D</f>
        <v>吨</v>
      </c>
      <c r="E1811" s="2">
        <f>'[1]2025年已发货'!E:E</f>
        <v>35</v>
      </c>
      <c r="F1811" s="4">
        <f>'[1]2025年已发货'!F:F</f>
        <v>45751</v>
      </c>
      <c r="G1811" s="2" t="str">
        <f>'[1]2025年已发货'!G:G</f>
        <v>（中铁八局康新高速TJ4-1标）四川省甘孜州康定市新都桥镇超限载检测站</v>
      </c>
      <c r="H1811" s="2" t="str">
        <f>'[1]2025年已发货'!H:H</f>
        <v>杨建</v>
      </c>
      <c r="I1811" s="2">
        <f>'[1]2025年已发货'!I:I</f>
        <v>13551322467</v>
      </c>
      <c r="J1811" s="2" vm="1" t="e">
        <f>_xlfn._xlws.FILTER(辅助信息!D:D,辅助信息!G:G=G1811)</f>
        <v>#VALUE!</v>
      </c>
    </row>
    <row r="1812" hidden="1" spans="1:10">
      <c r="A1812" s="2" t="str">
        <f>'[1]2025年已发货'!A:A</f>
        <v>达钢</v>
      </c>
      <c r="B1812" s="2" t="str">
        <f>'[1]2025年已发货'!B:B</f>
        <v>螺纹钢</v>
      </c>
      <c r="C1812" s="2" t="str">
        <f>'[1]2025年已发货'!C:C</f>
        <v>HRB400E 32*12米</v>
      </c>
      <c r="D1812" s="2" t="str">
        <f>'[1]2025年已发货'!D:D</f>
        <v>吨</v>
      </c>
      <c r="E1812" s="2">
        <f>'[1]2025年已发货'!E:E</f>
        <v>54</v>
      </c>
      <c r="F1812" s="4">
        <f>'[1]2025年已发货'!F:F</f>
        <v>45752</v>
      </c>
      <c r="G1812" s="2" t="str">
        <f>'[1]2025年已发货'!G:G</f>
        <v>(五冶钢构医学科学产业园建设项目房建三部-排洪渠)四川省南充市顺庆区搬罾街道学府大道二段</v>
      </c>
      <c r="H1812" s="2" t="str">
        <f>'[1]2025年已发货'!H:H</f>
        <v>郑林</v>
      </c>
      <c r="I1812" s="2">
        <f>'[1]2025年已发货'!I:I</f>
        <v>18349955455</v>
      </c>
      <c r="J1812" s="2" t="str">
        <f>_xlfn._xlws.FILTER(辅助信息!D:D,辅助信息!G:G=G1812)</f>
        <v>五冶钢构南充医学科学产业园建设项目</v>
      </c>
    </row>
    <row r="1813" hidden="1" spans="1:10">
      <c r="A1813" s="2" t="str">
        <f>'[1]2025年已发货'!A:A</f>
        <v>达钢</v>
      </c>
      <c r="B1813" s="2" t="str">
        <f>'[1]2025年已发货'!B:B</f>
        <v>盘圆</v>
      </c>
      <c r="C1813" s="2" t="str">
        <f>'[1]2025年已发货'!C:C</f>
        <v>HPB300Φ 10</v>
      </c>
      <c r="D1813" s="2" t="str">
        <f>'[1]2025年已发货'!D:D</f>
        <v>吨</v>
      </c>
      <c r="E1813" s="2">
        <f>'[1]2025年已发货'!E:E</f>
        <v>8</v>
      </c>
      <c r="F1813" s="4">
        <f>'[1]2025年已发货'!F:F</f>
        <v>45752</v>
      </c>
      <c r="G1813" s="2" t="str">
        <f>'[1]2025年已发货'!G:G</f>
        <v>(五冶钢构医学科学产业园建设项目房建三部-排洪渠)四川省南充市顺庆区搬罾街道学府大道二段</v>
      </c>
      <c r="H1813" s="2" t="str">
        <f>'[1]2025年已发货'!H:H</f>
        <v>郑林</v>
      </c>
      <c r="I1813" s="2">
        <f>'[1]2025年已发货'!I:I</f>
        <v>18349955455</v>
      </c>
      <c r="J1813" s="2" t="str">
        <f>_xlfn._xlws.FILTER(辅助信息!D:D,辅助信息!G:G=G1813)</f>
        <v>五冶钢构南充医学科学产业园建设项目</v>
      </c>
    </row>
    <row r="1814" hidden="1" spans="1:10">
      <c r="A1814" s="2" t="str">
        <f>'[1]2025年已发货'!A:A</f>
        <v>达钢</v>
      </c>
      <c r="B1814" s="2" t="str">
        <f>'[1]2025年已发货'!B:B</f>
        <v>螺纹钢</v>
      </c>
      <c r="C1814" s="2" t="str">
        <f>'[1]2025年已发货'!C:C</f>
        <v>HRB400E 25*9m</v>
      </c>
      <c r="D1814" s="2" t="str">
        <f>'[1]2025年已发货'!D:D</f>
        <v>吨</v>
      </c>
      <c r="E1814" s="2">
        <f>'[1]2025年已发货'!E:E</f>
        <v>9</v>
      </c>
      <c r="F1814" s="4">
        <f>'[1]2025年已发货'!F:F</f>
        <v>45752</v>
      </c>
      <c r="G1814" s="2" t="str">
        <f>'[1]2025年已发货'!G:G</f>
        <v>(五冶钢构医学科学产业园建设项目房建三部-排洪渠)四川省南充市顺庆区搬罾街道学府大道二段</v>
      </c>
      <c r="H1814" s="2" t="str">
        <f>'[1]2025年已发货'!H:H</f>
        <v>郑林</v>
      </c>
      <c r="I1814" s="2">
        <f>'[1]2025年已发货'!I:I</f>
        <v>18349955455</v>
      </c>
      <c r="J1814" s="2" t="str">
        <f>_xlfn._xlws.FILTER(辅助信息!D:D,辅助信息!G:G=G1814)</f>
        <v>五冶钢构南充医学科学产业园建设项目</v>
      </c>
    </row>
    <row r="1815" hidden="1" spans="1:10">
      <c r="A1815" s="2" t="str">
        <f>'[1]2025年已发货'!A:A</f>
        <v>德胜</v>
      </c>
      <c r="B1815" s="2" t="str">
        <f>'[1]2025年已发货'!B:B</f>
        <v>螺纹钢</v>
      </c>
      <c r="C1815" s="2" t="str">
        <f>'[1]2025年已发货'!C:C</f>
        <v>HRB400E Φ12 9m</v>
      </c>
      <c r="D1815" s="2" t="str">
        <f>'[1]2025年已发货'!D:D</f>
        <v>吨</v>
      </c>
      <c r="E1815" s="2">
        <f>'[1]2025年已发货'!E:E</f>
        <v>19</v>
      </c>
      <c r="F1815" s="4">
        <f>'[1]2025年已发货'!F:F</f>
        <v>45752</v>
      </c>
      <c r="G1815" s="2" t="str">
        <f>'[1]2025年已发货'!G:G</f>
        <v>(五冶钢构医学科学产业园建设项目房建连接线道路工程)四川省南充市顺庆区搬罾街道学府大道二段</v>
      </c>
      <c r="H1815" s="2" t="str">
        <f>'[1]2025年已发货'!H:H</f>
        <v>刘建中</v>
      </c>
      <c r="I1815" s="2">
        <f>'[1]2025年已发货'!I:I</f>
        <v>13908143055</v>
      </c>
      <c r="J1815" s="2" t="str">
        <f>_xlfn._xlws.FILTER(辅助信息!D:D,辅助信息!G:G=G1815)</f>
        <v>五冶钢构南充医学科学产业园建设项目</v>
      </c>
    </row>
    <row r="1816" hidden="1" spans="1:10">
      <c r="A1816" s="2" t="str">
        <f>'[1]2025年已发货'!A:A</f>
        <v>德胜</v>
      </c>
      <c r="B1816" s="2" t="str">
        <f>'[1]2025年已发货'!B:B</f>
        <v>螺纹钢</v>
      </c>
      <c r="C1816" s="2" t="str">
        <f>'[1]2025年已发货'!C:C</f>
        <v>HRB400E Φ14 9m</v>
      </c>
      <c r="D1816" s="2" t="str">
        <f>'[1]2025年已发货'!D:D</f>
        <v>吨</v>
      </c>
      <c r="E1816" s="2">
        <f>'[1]2025年已发货'!E:E</f>
        <v>11</v>
      </c>
      <c r="F1816" s="4">
        <f>'[1]2025年已发货'!F:F</f>
        <v>45752</v>
      </c>
      <c r="G1816" s="2" t="str">
        <f>'[1]2025年已发货'!G:G</f>
        <v>(五冶钢构医学科学产业园建设项目房建连接线道路工程)四川省南充市顺庆区搬罾街道学府大道二段</v>
      </c>
      <c r="H1816" s="2" t="str">
        <f>'[1]2025年已发货'!H:H</f>
        <v>刘建中</v>
      </c>
      <c r="I1816" s="2">
        <f>'[1]2025年已发货'!I:I</f>
        <v>13908143055</v>
      </c>
      <c r="J1816" s="2" t="str">
        <f>_xlfn._xlws.FILTER(辅助信息!D:D,辅助信息!G:G=G1816)</f>
        <v>五冶钢构南充医学科学产业园建设项目</v>
      </c>
    </row>
    <row r="1817" hidden="1" spans="1:10">
      <c r="A1817" s="2" t="str">
        <f>'[1]2025年已发货'!A:A</f>
        <v>德胜</v>
      </c>
      <c r="B1817" s="2" t="str">
        <f>'[1]2025年已发货'!B:B</f>
        <v>螺纹钢</v>
      </c>
      <c r="C1817" s="2" t="str">
        <f>'[1]2025年已发货'!C:C</f>
        <v>HRB400E Φ18 9m</v>
      </c>
      <c r="D1817" s="2" t="str">
        <f>'[1]2025年已发货'!D:D</f>
        <v>吨</v>
      </c>
      <c r="E1817" s="2">
        <f>'[1]2025年已发货'!E:E</f>
        <v>5</v>
      </c>
      <c r="F1817" s="4">
        <f>'[1]2025年已发货'!F:F</f>
        <v>45752</v>
      </c>
      <c r="G1817" s="2" t="str">
        <f>'[1]2025年已发货'!G:G</f>
        <v>(五冶钢构医学科学产业园建设项目房建连接线道路工程)四川省南充市顺庆区搬罾街道学府大道二段</v>
      </c>
      <c r="H1817" s="2" t="str">
        <f>'[1]2025年已发货'!H:H</f>
        <v>刘建中</v>
      </c>
      <c r="I1817" s="2">
        <f>'[1]2025年已发货'!I:I</f>
        <v>13908143055</v>
      </c>
      <c r="J1817" s="2" t="str">
        <f>_xlfn._xlws.FILTER(辅助信息!D:D,辅助信息!G:G=G1817)</f>
        <v>五冶钢构南充医学科学产业园建设项目</v>
      </c>
    </row>
    <row r="1818" hidden="1" spans="1:10">
      <c r="A1818" s="2" t="str">
        <f>'[1]2025年已发货'!A:A</f>
        <v>德胜</v>
      </c>
      <c r="B1818" s="2" t="str">
        <f>'[1]2025年已发货'!B:B</f>
        <v>螺纹钢</v>
      </c>
      <c r="C1818" s="2" t="str">
        <f>'[1]2025年已发货'!C:C</f>
        <v>HRB400E 18*9m</v>
      </c>
      <c r="D1818" s="2" t="str">
        <f>'[1]2025年已发货'!D:D</f>
        <v>吨</v>
      </c>
      <c r="E1818" s="2">
        <f>'[1]2025年已发货'!E:E</f>
        <v>3</v>
      </c>
      <c r="F1818" s="4">
        <f>'[1]2025年已发货'!F:F</f>
        <v>45752</v>
      </c>
      <c r="G1818" s="2" t="str">
        <f>'[1]2025年已发货'!G:G</f>
        <v>(五冶钢构医学科学产业园建设项目房建三部-排洪渠)四川省南充市顺庆区搬罾街道学府大道二段</v>
      </c>
      <c r="H1818" s="2" t="str">
        <f>'[1]2025年已发货'!H:H</f>
        <v>郑林</v>
      </c>
      <c r="I1818" s="2">
        <f>'[1]2025年已发货'!I:I</f>
        <v>18349955455</v>
      </c>
      <c r="J1818" s="2" t="str">
        <f>_xlfn._xlws.FILTER(辅助信息!D:D,辅助信息!G:G=G1818)</f>
        <v>五冶钢构南充医学科学产业园建设项目</v>
      </c>
    </row>
    <row r="1819" hidden="1" spans="1:10">
      <c r="A1819" s="2" t="str">
        <f>'[1]2025年已发货'!A:A</f>
        <v>德胜</v>
      </c>
      <c r="B1819" s="2" t="str">
        <f>'[1]2025年已发货'!B:B</f>
        <v>螺纹钢</v>
      </c>
      <c r="C1819" s="2" t="str">
        <f>'[1]2025年已发货'!C:C</f>
        <v>HRB400E 16*9m</v>
      </c>
      <c r="D1819" s="2" t="str">
        <f>'[1]2025年已发货'!D:D</f>
        <v>吨</v>
      </c>
      <c r="E1819" s="2">
        <f>'[1]2025年已发货'!E:E</f>
        <v>12</v>
      </c>
      <c r="F1819" s="4">
        <f>'[1]2025年已发货'!F:F</f>
        <v>45752</v>
      </c>
      <c r="G1819" s="2" t="str">
        <f>'[1]2025年已发货'!G:G</f>
        <v>(五冶钢构医学科学产业园建设项目房建三部-排洪渠)四川省南充市顺庆区搬罾街道学府大道二段</v>
      </c>
      <c r="H1819" s="2" t="str">
        <f>'[1]2025年已发货'!H:H</f>
        <v>郑林</v>
      </c>
      <c r="I1819" s="2">
        <f>'[1]2025年已发货'!I:I</f>
        <v>18349955455</v>
      </c>
      <c r="J1819" s="2" t="str">
        <f>_xlfn._xlws.FILTER(辅助信息!D:D,辅助信息!G:G=G1819)</f>
        <v>五冶钢构南充医学科学产业园建设项目</v>
      </c>
    </row>
    <row r="1820" hidden="1" spans="1:10">
      <c r="A1820" s="2" t="str">
        <f>'[1]2025年已发货'!A:A</f>
        <v>德胜</v>
      </c>
      <c r="B1820" s="2" t="str">
        <f>'[1]2025年已发货'!B:B</f>
        <v>螺纹钢</v>
      </c>
      <c r="C1820" s="2" t="str">
        <f>'[1]2025年已发货'!C:C</f>
        <v>HRB400E 14*9m</v>
      </c>
      <c r="D1820" s="2" t="str">
        <f>'[1]2025年已发货'!D:D</f>
        <v>吨</v>
      </c>
      <c r="E1820" s="2">
        <f>'[1]2025年已发货'!E:E</f>
        <v>6</v>
      </c>
      <c r="F1820" s="4">
        <f>'[1]2025年已发货'!F:F</f>
        <v>45752</v>
      </c>
      <c r="G1820" s="2" t="str">
        <f>'[1]2025年已发货'!G:G</f>
        <v>(五冶钢构医学科学产业园建设项目房建三部-排洪渠)四川省南充市顺庆区搬罾街道学府大道二段</v>
      </c>
      <c r="H1820" s="2" t="str">
        <f>'[1]2025年已发货'!H:H</f>
        <v>郑林</v>
      </c>
      <c r="I1820" s="2">
        <f>'[1]2025年已发货'!I:I</f>
        <v>18349955455</v>
      </c>
      <c r="J1820" s="2" t="str">
        <f>_xlfn._xlws.FILTER(辅助信息!D:D,辅助信息!G:G=G1820)</f>
        <v>五冶钢构南充医学科学产业园建设项目</v>
      </c>
    </row>
    <row r="1821" hidden="1" spans="1:10">
      <c r="A1821" s="2" t="str">
        <f>'[1]2025年已发货'!A:A</f>
        <v>德胜</v>
      </c>
      <c r="B1821" s="2" t="str">
        <f>'[1]2025年已发货'!B:B</f>
        <v>螺纹钢</v>
      </c>
      <c r="C1821" s="2" t="str">
        <f>'[1]2025年已发货'!C:C</f>
        <v>HRB400E 32*12米</v>
      </c>
      <c r="D1821" s="2" t="str">
        <f>'[1]2025年已发货'!D:D</f>
        <v>吨</v>
      </c>
      <c r="E1821" s="2">
        <f>'[1]2025年已发货'!E:E</f>
        <v>13</v>
      </c>
      <c r="F1821" s="4">
        <f>'[1]2025年已发货'!F:F</f>
        <v>45752</v>
      </c>
      <c r="G1821" s="2" t="str">
        <f>'[1]2025年已发货'!G:G</f>
        <v>(五冶钢构医学科学产业园建设项目房建三部-排洪渠)四川省南充市顺庆区搬罾街道学府大道二段</v>
      </c>
      <c r="H1821" s="2" t="str">
        <f>'[1]2025年已发货'!H:H</f>
        <v>郑林</v>
      </c>
      <c r="I1821" s="2">
        <f>'[1]2025年已发货'!I:I</f>
        <v>18349955455</v>
      </c>
      <c r="J1821" s="2" t="str">
        <f>_xlfn._xlws.FILTER(辅助信息!D:D,辅助信息!G:G=G1821)</f>
        <v>五冶钢构南充医学科学产业园建设项目</v>
      </c>
    </row>
    <row r="1822" hidden="1" spans="1:10">
      <c r="A1822" s="2" t="str">
        <f>'[1]2025年已发货'!A:A</f>
        <v>成实</v>
      </c>
      <c r="B1822" s="2" t="str">
        <f>'[1]2025年已发货'!B:B</f>
        <v>盘螺</v>
      </c>
      <c r="C1822" s="2" t="str">
        <f>'[1]2025年已发货'!C:C</f>
        <v>HRB400E Φ8</v>
      </c>
      <c r="D1822" s="2" t="str">
        <f>'[1]2025年已发货'!D:D</f>
        <v>吨</v>
      </c>
      <c r="E1822" s="2">
        <f>'[1]2025年已发货'!E:E</f>
        <v>30</v>
      </c>
      <c r="F1822" s="4">
        <f>'[1]2025年已发货'!F:F</f>
        <v>45752</v>
      </c>
      <c r="G1822" s="2" t="str">
        <f>'[1]2025年已发货'!G:G</f>
        <v>（中核华兴-峨眉山项目）四川省乐山市峨眉山市双福镇梓橦庙红华五期中核华兴工地</v>
      </c>
      <c r="H1822" s="2" t="str">
        <f>'[1]2025年已发货'!H:H</f>
        <v>李汉军</v>
      </c>
      <c r="I1822" s="2">
        <f>'[1]2025年已发货'!I:I</f>
        <v>18691249091</v>
      </c>
      <c r="J1822" s="2" vm="1" t="e">
        <f>_xlfn._xlws.FILTER(辅助信息!D:D,辅助信息!G:G=G1822)</f>
        <v>#VALUE!</v>
      </c>
    </row>
    <row r="1823" hidden="1" spans="1:10">
      <c r="A1823" s="2" t="str">
        <f>'[1]2025年已发货'!A:A</f>
        <v>成实</v>
      </c>
      <c r="B1823" s="2" t="str">
        <f>'[1]2025年已发货'!B:B</f>
        <v>盘螺</v>
      </c>
      <c r="C1823" s="2" t="str">
        <f>'[1]2025年已发货'!C:C</f>
        <v>HRB400E Φ10</v>
      </c>
      <c r="D1823" s="2" t="str">
        <f>'[1]2025年已发货'!D:D</f>
        <v>吨</v>
      </c>
      <c r="E1823" s="2">
        <f>'[1]2025年已发货'!E:E</f>
        <v>5</v>
      </c>
      <c r="F1823" s="4">
        <f>'[1]2025年已发货'!F:F</f>
        <v>45752</v>
      </c>
      <c r="G1823" s="2" t="str">
        <f>'[1]2025年已发货'!G:G</f>
        <v>（中核华兴-峨眉山项目）四川省乐山市峨眉山市双福镇梓橦庙红华五期中核华兴工地</v>
      </c>
      <c r="H1823" s="2" t="str">
        <f>'[1]2025年已发货'!H:H</f>
        <v>李汉军</v>
      </c>
      <c r="I1823" s="2" t="str">
        <f>'[1]2025年已发货'!I:I</f>
        <v>18691249091</v>
      </c>
      <c r="J1823" s="2" vm="1" t="e">
        <f>_xlfn._xlws.FILTER(辅助信息!D:D,辅助信息!G:G=G1823)</f>
        <v>#VALUE!</v>
      </c>
    </row>
    <row r="1824" hidden="1" spans="1:10">
      <c r="A1824" s="2" t="str">
        <f>'[1]2025年已发货'!A:A</f>
        <v>润耀</v>
      </c>
      <c r="B1824" s="2" t="str">
        <f>'[1]2025年已发货'!B:B</f>
        <v>高线</v>
      </c>
      <c r="C1824" s="2" t="str">
        <f>'[1]2025年已发货'!C:C</f>
        <v>HPB300Φ12</v>
      </c>
      <c r="D1824" s="2" t="str">
        <f>'[1]2025年已发货'!D:D</f>
        <v>吨</v>
      </c>
      <c r="E1824" s="2">
        <f>'[1]2025年已发货'!E:E</f>
        <v>29</v>
      </c>
      <c r="F1824" s="4">
        <f>'[1]2025年已发货'!F:F</f>
        <v>45752</v>
      </c>
      <c r="G1824" s="2" t="str">
        <f>'[1]2025年已发货'!G:G</f>
        <v>（中铁五局-成渝扩容3标）四川省资阳市雁江区伍隍镇铺子村雁江区X138</v>
      </c>
      <c r="H1824" s="2" t="str">
        <f>'[1]2025年已发货'!H:H</f>
        <v>王健</v>
      </c>
      <c r="I1824" s="2">
        <f>'[1]2025年已发货'!I:I</f>
        <v>17726168395</v>
      </c>
      <c r="J1824" s="2" vm="1" t="e">
        <f>_xlfn._xlws.FILTER(辅助信息!D:D,辅助信息!G:G=G1824)</f>
        <v>#VALUE!</v>
      </c>
    </row>
    <row r="1825" hidden="1" spans="1:10">
      <c r="A1825" s="2" t="str">
        <f>'[1]2025年已发货'!A:A</f>
        <v>润耀</v>
      </c>
      <c r="B1825" s="2" t="str">
        <f>'[1]2025年已发货'!B:B</f>
        <v>高线</v>
      </c>
      <c r="C1825" s="2" t="str">
        <f>'[1]2025年已发货'!C:C</f>
        <v>HPB300Φ10</v>
      </c>
      <c r="D1825" s="2" t="str">
        <f>'[1]2025年已发货'!D:D</f>
        <v>吨</v>
      </c>
      <c r="E1825" s="2">
        <f>'[1]2025年已发货'!E:E</f>
        <v>6</v>
      </c>
      <c r="F1825" s="4">
        <f>'[1]2025年已发货'!F:F</f>
        <v>45752</v>
      </c>
      <c r="G1825" s="2" t="str">
        <f>'[1]2025年已发货'!G:G</f>
        <v>（中铁五局-成渝扩容3标）四川省资阳市雁江区伍隍镇铺子村雁江区X138</v>
      </c>
      <c r="H1825" s="2" t="str">
        <f>'[1]2025年已发货'!H:H</f>
        <v>王健</v>
      </c>
      <c r="I1825" s="2">
        <f>'[1]2025年已发货'!I:I</f>
        <v>17726168395</v>
      </c>
      <c r="J1825" s="2" vm="1" t="e">
        <f>_xlfn._xlws.FILTER(辅助信息!D:D,辅助信息!G:G=G1825)</f>
        <v>#VALUE!</v>
      </c>
    </row>
    <row r="1826" hidden="1" spans="1:10">
      <c r="A1826" s="2" t="str">
        <f>'[1]2025年已发货'!A:A</f>
        <v>晋邦</v>
      </c>
      <c r="B1826" s="2" t="str">
        <f>'[1]2025年已发货'!B:B</f>
        <v>螺纹钢</v>
      </c>
      <c r="C1826" s="2" t="str">
        <f>'[1]2025年已发货'!C:C</f>
        <v>HRB400EФ28*12m</v>
      </c>
      <c r="D1826" s="2" t="str">
        <f>'[1]2025年已发货'!D:D</f>
        <v>吨</v>
      </c>
      <c r="E1826" s="2">
        <f>'[1]2025年已发货'!E:E</f>
        <v>35</v>
      </c>
      <c r="F1826" s="4">
        <f>'[1]2025年已发货'!F:F</f>
        <v>45752</v>
      </c>
      <c r="G1826" s="2" t="str">
        <f>'[1]2025年已发货'!G:G</f>
        <v>（中铁八局康新高速TJ4-1标）四川省甘孜州康定市新都桥镇超限载检测站</v>
      </c>
      <c r="H1826" s="2" t="str">
        <f>'[1]2025年已发货'!H:H</f>
        <v>杨建</v>
      </c>
      <c r="I1826" s="2">
        <f>'[1]2025年已发货'!I:I</f>
        <v>13551322467</v>
      </c>
      <c r="J1826" s="2" vm="1" t="e">
        <f>_xlfn._xlws.FILTER(辅助信息!D:D,辅助信息!G:G=G1826)</f>
        <v>#VALUE!</v>
      </c>
    </row>
    <row r="1827" hidden="1" spans="1:10">
      <c r="A1827" s="2" t="str">
        <f>'[1]2025年已发货'!A:A</f>
        <v>晋邦</v>
      </c>
      <c r="B1827" s="2" t="str">
        <f>'[1]2025年已发货'!B:B</f>
        <v>盘圆</v>
      </c>
      <c r="C1827" s="2" t="str">
        <f>'[1]2025年已发货'!C:C</f>
        <v>HPB300Ф10</v>
      </c>
      <c r="D1827" s="2" t="str">
        <f>'[1]2025年已发货'!D:D</f>
        <v>吨</v>
      </c>
      <c r="E1827" s="2">
        <f>'[1]2025年已发货'!E:E</f>
        <v>35</v>
      </c>
      <c r="F1827" s="4">
        <f>'[1]2025年已发货'!F:F</f>
        <v>45752</v>
      </c>
      <c r="G1827" s="2" t="str">
        <f>'[1]2025年已发货'!G:G</f>
        <v>（中铁八局康新高速TJ4-1标）四川省甘孜州康定市新都桥镇超限载检测站</v>
      </c>
      <c r="H1827" s="2" t="str">
        <f>'[1]2025年已发货'!H:H</f>
        <v>杨建</v>
      </c>
      <c r="I1827" s="2">
        <f>'[1]2025年已发货'!I:I</f>
        <v>13551322467</v>
      </c>
      <c r="J1827" s="2" vm="1" t="e">
        <f>_xlfn._xlws.FILTER(辅助信息!D:D,辅助信息!G:G=G1827)</f>
        <v>#VALUE!</v>
      </c>
    </row>
    <row r="1828" hidden="1" spans="1:10">
      <c r="A1828" s="2" t="str">
        <f>'[1]2025年已发货'!A:A</f>
        <v>成实</v>
      </c>
      <c r="B1828" s="2" t="str">
        <f>'[1]2025年已发货'!B:B</f>
        <v>盘螺</v>
      </c>
      <c r="C1828" s="2" t="str">
        <f>'[1]2025年已发货'!C:C</f>
        <v>HRB400E Φ8</v>
      </c>
      <c r="D1828" s="2" t="str">
        <f>'[1]2025年已发货'!D:D</f>
        <v>吨</v>
      </c>
      <c r="E1828" s="2">
        <f>'[1]2025年已发货'!E:E</f>
        <v>22</v>
      </c>
      <c r="F1828" s="4">
        <f>'[1]2025年已发货'!F:F</f>
        <v>45753</v>
      </c>
      <c r="G1828" s="2" t="str">
        <f>'[1]2025年已发货'!G:G</f>
        <v>（四川商建-射洪城乡一体化项目）遂宁市射洪市忠新幼儿园北侧约220米新溪小区</v>
      </c>
      <c r="H1828" s="2" t="str">
        <f>'[1]2025年已发货'!H:H</f>
        <v>柏子刚</v>
      </c>
      <c r="I1828" s="2">
        <f>'[1]2025年已发货'!I:I</f>
        <v>15692885305</v>
      </c>
      <c r="J1828" s="2" t="str">
        <f>_xlfn._xlws.FILTER(辅助信息!D:D,辅助信息!G:G=G1828)</f>
        <v>四川商建
射洪城乡一体化项目</v>
      </c>
    </row>
    <row r="1829" hidden="1" spans="1:10">
      <c r="A1829" s="2" t="str">
        <f>'[1]2025年已发货'!A:A</f>
        <v>成实</v>
      </c>
      <c r="B1829" s="2" t="str">
        <f>'[1]2025年已发货'!B:B</f>
        <v>螺纹钢</v>
      </c>
      <c r="C1829" s="2" t="str">
        <f>'[1]2025年已发货'!C:C</f>
        <v>HRB400E Φ18 9m</v>
      </c>
      <c r="D1829" s="2" t="str">
        <f>'[1]2025年已发货'!D:D</f>
        <v>吨</v>
      </c>
      <c r="E1829" s="2">
        <f>'[1]2025年已发货'!E:E</f>
        <v>5</v>
      </c>
      <c r="F1829" s="4">
        <f>'[1]2025年已发货'!F:F</f>
        <v>45753</v>
      </c>
      <c r="G1829" s="2" t="str">
        <f>'[1]2025年已发货'!G:G</f>
        <v>（四川商建-射洪城乡一体化项目）遂宁市射洪市忠新幼儿园北侧约220米新溪小区</v>
      </c>
      <c r="H1829" s="2" t="str">
        <f>'[1]2025年已发货'!H:H</f>
        <v>柏子刚</v>
      </c>
      <c r="I1829" s="2">
        <f>'[1]2025年已发货'!I:I</f>
        <v>15692885305</v>
      </c>
      <c r="J1829" s="2" t="str">
        <f>_xlfn._xlws.FILTER(辅助信息!D:D,辅助信息!G:G=G1829)</f>
        <v>四川商建
射洪城乡一体化项目</v>
      </c>
    </row>
    <row r="1830" hidden="1" spans="1:10">
      <c r="A1830" s="2" t="str">
        <f>'[1]2025年已发货'!A:A</f>
        <v>成实</v>
      </c>
      <c r="B1830" s="2" t="str">
        <f>'[1]2025年已发货'!B:B</f>
        <v>螺纹钢</v>
      </c>
      <c r="C1830" s="2" t="str">
        <f>'[1]2025年已发货'!C:C</f>
        <v>HRB400E Φ25 9m</v>
      </c>
      <c r="D1830" s="2" t="str">
        <f>'[1]2025年已发货'!D:D</f>
        <v>吨</v>
      </c>
      <c r="E1830" s="2">
        <f>'[1]2025年已发货'!E:E</f>
        <v>5</v>
      </c>
      <c r="F1830" s="4">
        <f>'[1]2025年已发货'!F:F</f>
        <v>45753</v>
      </c>
      <c r="G1830" s="2" t="str">
        <f>'[1]2025年已发货'!G:G</f>
        <v>（四川商建-射洪城乡一体化项目）遂宁市射洪市忠新幼儿园北侧约220米新溪小区</v>
      </c>
      <c r="H1830" s="2" t="str">
        <f>'[1]2025年已发货'!H:H</f>
        <v>柏子刚</v>
      </c>
      <c r="I1830" s="2">
        <f>'[1]2025年已发货'!I:I</f>
        <v>15692885305</v>
      </c>
      <c r="J1830" s="2" t="str">
        <f>_xlfn._xlws.FILTER(辅助信息!D:D,辅助信息!G:G=G1830)</f>
        <v>四川商建
射洪城乡一体化项目</v>
      </c>
    </row>
    <row r="1831" hidden="1" spans="1:10">
      <c r="A1831" s="2" t="str">
        <f>'[1]2025年已发货'!A:A</f>
        <v>晋邦</v>
      </c>
      <c r="B1831" s="2" t="str">
        <f>'[1]2025年已发货'!B:B</f>
        <v>螺纹钢</v>
      </c>
      <c r="C1831" s="2" t="str">
        <f>'[1]2025年已发货'!C:C</f>
        <v>HRB400E Φ12 9m</v>
      </c>
      <c r="D1831" s="2" t="str">
        <f>'[1]2025年已发货'!D:D</f>
        <v>吨</v>
      </c>
      <c r="E1831" s="2">
        <f>'[1]2025年已发货'!E:E</f>
        <v>3</v>
      </c>
      <c r="F1831" s="4">
        <f>'[1]2025年已发货'!F:F</f>
        <v>45753</v>
      </c>
      <c r="G1831" s="2" t="str">
        <f>'[1]2025年已发货'!G:G</f>
        <v>（五冶达州国道542项目-三工区路基八工段(连接线)）四川省达州市达川区大堰镇梨子沟</v>
      </c>
      <c r="H1831" s="2" t="str">
        <f>'[1]2025年已发货'!H:H</f>
        <v>谭鹏程</v>
      </c>
      <c r="I1831" s="2">
        <f>'[1]2025年已发货'!I:I</f>
        <v>18280895666</v>
      </c>
      <c r="J1831" s="2" t="str">
        <f>_xlfn._xlws.FILTER(辅助信息!D:D,辅助信息!G:G=G1831)</f>
        <v>五冶达州国道542项目</v>
      </c>
    </row>
    <row r="1832" hidden="1" spans="1:10">
      <c r="A1832" s="2" t="str">
        <f>'[1]2025年已发货'!A:A</f>
        <v>晋邦</v>
      </c>
      <c r="B1832" s="2" t="str">
        <f>'[1]2025年已发货'!B:B</f>
        <v>螺纹钢</v>
      </c>
      <c r="C1832" s="2" t="str">
        <f>'[1]2025年已发货'!C:C</f>
        <v>HRB400E Φ16 9m</v>
      </c>
      <c r="D1832" s="2" t="str">
        <f>'[1]2025年已发货'!D:D</f>
        <v>吨</v>
      </c>
      <c r="E1832" s="2">
        <f>'[1]2025年已发货'!E:E</f>
        <v>9</v>
      </c>
      <c r="F1832" s="4">
        <f>'[1]2025年已发货'!F:F</f>
        <v>45753</v>
      </c>
      <c r="G1832" s="2" t="str">
        <f>'[1]2025年已发货'!G:G</f>
        <v>（五冶达州国道542项目-三工区路基八工段(连接线)）四川省达州市达川区大堰镇梨子沟</v>
      </c>
      <c r="H1832" s="2" t="str">
        <f>'[1]2025年已发货'!H:H</f>
        <v>谭鹏程</v>
      </c>
      <c r="I1832" s="2">
        <f>'[1]2025年已发货'!I:I</f>
        <v>18280895666</v>
      </c>
      <c r="J1832" s="2" t="str">
        <f>_xlfn._xlws.FILTER(辅助信息!D:D,辅助信息!G:G=G1832)</f>
        <v>五冶达州国道542项目</v>
      </c>
    </row>
    <row r="1833" hidden="1" spans="1:10">
      <c r="A1833" s="2" t="str">
        <f>'[1]2025年已发货'!A:A</f>
        <v>晋邦</v>
      </c>
      <c r="B1833" s="2" t="str">
        <f>'[1]2025年已发货'!B:B</f>
        <v>螺纹钢</v>
      </c>
      <c r="C1833" s="2" t="str">
        <f>'[1]2025年已发货'!C:C</f>
        <v>HRB400E Φ18 9m</v>
      </c>
      <c r="D1833" s="2" t="str">
        <f>'[1]2025年已发货'!D:D</f>
        <v>吨</v>
      </c>
      <c r="E1833" s="2">
        <f>'[1]2025年已发货'!E:E</f>
        <v>6</v>
      </c>
      <c r="F1833" s="4">
        <f>'[1]2025年已发货'!F:F</f>
        <v>45753</v>
      </c>
      <c r="G1833" s="2" t="str">
        <f>'[1]2025年已发货'!G:G</f>
        <v>（五冶达州国道542项目-三工区路基八工段(连接线)）四川省达州市达川区大堰镇梨子沟</v>
      </c>
      <c r="H1833" s="2" t="str">
        <f>'[1]2025年已发货'!H:H</f>
        <v>谭鹏程</v>
      </c>
      <c r="I1833" s="2">
        <f>'[1]2025年已发货'!I:I</f>
        <v>18280895666</v>
      </c>
      <c r="J1833" s="2" t="str">
        <f>_xlfn._xlws.FILTER(辅助信息!D:D,辅助信息!G:G=G1833)</f>
        <v>五冶达州国道542项目</v>
      </c>
    </row>
    <row r="1834" hidden="1" spans="1:10">
      <c r="A1834" s="2" t="str">
        <f>'[1]2025年已发货'!A:A</f>
        <v>晋邦</v>
      </c>
      <c r="B1834" s="2" t="str">
        <f>'[1]2025年已发货'!B:B</f>
        <v>螺纹钢</v>
      </c>
      <c r="C1834" s="2" t="str">
        <f>'[1]2025年已发货'!C:C</f>
        <v>HRB400E Φ32 9m</v>
      </c>
      <c r="D1834" s="2" t="str">
        <f>'[1]2025年已发货'!D:D</f>
        <v>吨</v>
      </c>
      <c r="E1834" s="2">
        <f>'[1]2025年已发货'!E:E</f>
        <v>17</v>
      </c>
      <c r="F1834" s="4">
        <f>'[1]2025年已发货'!F:F</f>
        <v>45753</v>
      </c>
      <c r="G1834" s="2" t="str">
        <f>'[1]2025年已发货'!G:G</f>
        <v>（五冶达州国道542项目-三工区路基八工段(连接线)）四川省达州市达川区大堰镇梨子沟</v>
      </c>
      <c r="H1834" s="2" t="str">
        <f>'[1]2025年已发货'!H:H</f>
        <v>谭鹏程</v>
      </c>
      <c r="I1834" s="2">
        <f>'[1]2025年已发货'!I:I</f>
        <v>18280895666</v>
      </c>
      <c r="J1834" s="2" t="str">
        <f>_xlfn._xlws.FILTER(辅助信息!D:D,辅助信息!G:G=G1834)</f>
        <v>五冶达州国道542项目</v>
      </c>
    </row>
    <row r="1835" hidden="1" spans="1:10">
      <c r="A1835" s="2" t="str">
        <f>'[1]2025年已发货'!A:A</f>
        <v>润耀</v>
      </c>
      <c r="B1835" s="2" t="str">
        <f>'[1]2025年已发货'!B:B</f>
        <v>螺纹钢</v>
      </c>
      <c r="C1835" s="2" t="str">
        <f>'[1]2025年已发货'!C:C</f>
        <v>HRB400EФ25*9m</v>
      </c>
      <c r="D1835" s="2" t="str">
        <f>'[1]2025年已发货'!D:D</f>
        <v>吨</v>
      </c>
      <c r="E1835" s="2">
        <f>'[1]2025年已发货'!E:E</f>
        <v>35</v>
      </c>
      <c r="F1835" s="4">
        <f>'[1]2025年已发货'!F:F</f>
        <v>45753</v>
      </c>
      <c r="G1835" s="2" t="str">
        <f>'[1]2025年已发货'!G:G</f>
        <v>（中铁一局四公司康新高速TJ1-1标雅加梗隧道）四川省甘孜州康定市雅加梗路基</v>
      </c>
      <c r="H1835" s="2" t="str">
        <f>'[1]2025年已发货'!H:H</f>
        <v>王锡俊</v>
      </c>
      <c r="I1835" s="2">
        <f>'[1]2025年已发货'!I:I</f>
        <v>18736877891</v>
      </c>
      <c r="J1835" s="2" vm="1" t="e">
        <f>_xlfn._xlws.FILTER(辅助信息!D:D,辅助信息!G:G=G1835)</f>
        <v>#VALUE!</v>
      </c>
    </row>
    <row r="1836" hidden="1" spans="1:10">
      <c r="A1836" s="2" t="str">
        <f>'[1]2025年已发货'!A:A</f>
        <v>润耀</v>
      </c>
      <c r="B1836" s="2" t="str">
        <f>'[1]2025年已发货'!B:B</f>
        <v>螺纹钢</v>
      </c>
      <c r="C1836" s="2" t="str">
        <f>'[1]2025年已发货'!C:C</f>
        <v>HRB400EФ22*9m</v>
      </c>
      <c r="D1836" s="2" t="str">
        <f>'[1]2025年已发货'!D:D</f>
        <v>吨</v>
      </c>
      <c r="E1836" s="2">
        <f>'[1]2025年已发货'!E:E</f>
        <v>35</v>
      </c>
      <c r="F1836" s="4">
        <f>'[1]2025年已发货'!F:F</f>
        <v>45753</v>
      </c>
      <c r="G1836" s="2" t="str">
        <f>'[1]2025年已发货'!G:G</f>
        <v>（中铁一局四公司康新高速TJ1-1标贡不卡隧道）四川省甘孜州康定市折多塘村车管所旁</v>
      </c>
      <c r="H1836" s="2" t="str">
        <f>'[1]2025年已发货'!H:H</f>
        <v>王锡俊</v>
      </c>
      <c r="I1836" s="2">
        <f>'[1]2025年已发货'!I:I</f>
        <v>18736877891</v>
      </c>
      <c r="J1836" s="2" vm="1" t="e">
        <f>_xlfn._xlws.FILTER(辅助信息!D:D,辅助信息!G:G=G1836)</f>
        <v>#VALUE!</v>
      </c>
    </row>
    <row r="1837" hidden="1" spans="1:10">
      <c r="A1837" s="2" t="str">
        <f>'[1]2025年已发货'!A:A</f>
        <v>润耀</v>
      </c>
      <c r="B1837" s="2" t="str">
        <f>'[1]2025年已发货'!B:B</f>
        <v>螺纹钢</v>
      </c>
      <c r="C1837" s="2" t="str">
        <f>'[1]2025年已发货'!C:C</f>
        <v>HRB400E Φ32 9m</v>
      </c>
      <c r="D1837" s="2" t="str">
        <f>'[1]2025年已发货'!D:D</f>
        <v>吨</v>
      </c>
      <c r="E1837" s="2">
        <f>'[1]2025年已发货'!E:E</f>
        <v>35</v>
      </c>
      <c r="F1837" s="4">
        <f>'[1]2025年已发货'!F:F</f>
        <v>45753</v>
      </c>
      <c r="G1837" s="2" t="str">
        <f>'[1]2025年已发货'!G:G</f>
        <v>（中铁二局-成渝扩容4标）四川省成都市简阳市杨家镇桐子湾村二局拌合站</v>
      </c>
      <c r="H1837" s="2" t="str">
        <f>'[1]2025年已发货'!H:H</f>
        <v>陈钢</v>
      </c>
      <c r="I1837" s="2">
        <f>'[1]2025年已发货'!I:I</f>
        <v>13018165813</v>
      </c>
      <c r="J1837" s="2" vm="1" t="e">
        <f>_xlfn._xlws.FILTER(辅助信息!D:D,辅助信息!G:G=G1837)</f>
        <v>#VALUE!</v>
      </c>
    </row>
    <row r="1838" hidden="1" spans="1:10">
      <c r="A1838" s="2" t="str">
        <f>'[1]2025年已发货'!A:A</f>
        <v>润耀</v>
      </c>
      <c r="B1838" s="2" t="str">
        <f>'[1]2025年已发货'!B:B</f>
        <v>螺纹钢</v>
      </c>
      <c r="C1838" s="2" t="str">
        <f>'[1]2025年已发货'!C:C</f>
        <v>HRB400E Φ32 9m</v>
      </c>
      <c r="D1838" s="2" t="str">
        <f>'[1]2025年已发货'!D:D</f>
        <v>吨</v>
      </c>
      <c r="E1838" s="2">
        <f>'[1]2025年已发货'!E:E</f>
        <v>35</v>
      </c>
      <c r="F1838" s="4">
        <f>'[1]2025年已发货'!F:F</f>
        <v>45753</v>
      </c>
      <c r="G1838" s="2" t="str">
        <f>'[1]2025年已发货'!G:G</f>
        <v>（中铁广州局-成渝扩容2标）四川省资阳市雁江区堪嘉镇陈家湾刘家湾大桥桥头</v>
      </c>
      <c r="H1838" s="2" t="str">
        <f>'[1]2025年已发货'!H:H</f>
        <v>刘沛琦</v>
      </c>
      <c r="I1838" s="2">
        <f>'[1]2025年已发货'!I:I</f>
        <v>18011784798</v>
      </c>
      <c r="J1838" s="2" vm="1" t="e">
        <f>_xlfn._xlws.FILTER(辅助信息!D:D,辅助信息!G:G=G1838)</f>
        <v>#VALUE!</v>
      </c>
    </row>
    <row r="1839" hidden="1" spans="1:10">
      <c r="A1839" s="2" t="str">
        <f>'[1]2025年已发货'!A:A</f>
        <v>润耀</v>
      </c>
      <c r="B1839" s="2" t="str">
        <f>'[1]2025年已发货'!B:B</f>
        <v>螺纹钢</v>
      </c>
      <c r="C1839" s="2" t="str">
        <f>'[1]2025年已发货'!C:C</f>
        <v>HRB400E Φ20 9m</v>
      </c>
      <c r="D1839" s="2" t="str">
        <f>'[1]2025年已发货'!D:D</f>
        <v>吨</v>
      </c>
      <c r="E1839" s="2">
        <f>'[1]2025年已发货'!E:E</f>
        <v>35</v>
      </c>
      <c r="F1839" s="4">
        <f>'[1]2025年已发货'!F:F</f>
        <v>45753</v>
      </c>
      <c r="G1839" s="2" t="str">
        <f>'[1]2025年已发货'!G:G</f>
        <v>（中铁广州局-成渝扩容2标）四川省资阳市雁江区堪嘉镇陈家湾刘家湾大桥桥头</v>
      </c>
      <c r="H1839" s="2" t="str">
        <f>'[1]2025年已发货'!H:H</f>
        <v>刘沛琦</v>
      </c>
      <c r="I1839" s="2">
        <f>'[1]2025年已发货'!I:I</f>
        <v>18011784798</v>
      </c>
      <c r="J1839" s="2" vm="1" t="e">
        <f>_xlfn._xlws.FILTER(辅助信息!D:D,辅助信息!G:G=G1839)</f>
        <v>#VALUE!</v>
      </c>
    </row>
    <row r="1840" hidden="1" spans="1:10">
      <c r="A1840" s="2" t="str">
        <f>'[1]2025年已发货'!A:A</f>
        <v>晋邦</v>
      </c>
      <c r="B1840" s="2" t="str">
        <f>'[1]2025年已发货'!B:B</f>
        <v>圆钢</v>
      </c>
      <c r="C1840" s="2" t="str">
        <f>'[1]2025年已发货'!C:C</f>
        <v>HPB300 Φ14×9米</v>
      </c>
      <c r="D1840" s="2" t="str">
        <f>'[1]2025年已发货'!D:D</f>
        <v>吨</v>
      </c>
      <c r="E1840" s="2">
        <f>'[1]2025年已发货'!E:E</f>
        <v>6</v>
      </c>
      <c r="F1840" s="4">
        <f>'[1]2025年已发货'!F:F</f>
        <v>45753</v>
      </c>
      <c r="G1840" s="2" t="str">
        <f>'[1]2025年已发货'!G:G</f>
        <v>（自永2标九局西南分公司钢筋棚）四川省自贡市骑龙镇大湾村</v>
      </c>
      <c r="H1840" s="2" t="str">
        <f>'[1]2025年已发货'!H:H</f>
        <v>高彦彬</v>
      </c>
      <c r="I1840" s="2">
        <f>'[1]2025年已发货'!I:I</f>
        <v>13835906370</v>
      </c>
      <c r="J1840" s="2" vm="1" t="e">
        <f>_xlfn._xlws.FILTER(辅助信息!D:D,辅助信息!G:G=G1840)</f>
        <v>#VALUE!</v>
      </c>
    </row>
    <row r="1841" hidden="1" spans="1:10">
      <c r="A1841" s="2" t="str">
        <f>'[1]2025年已发货'!A:A</f>
        <v>晋邦</v>
      </c>
      <c r="B1841" s="2" t="str">
        <f>'[1]2025年已发货'!B:B</f>
        <v>螺纹钢</v>
      </c>
      <c r="C1841" s="2" t="str">
        <f>'[1]2025年已发货'!C:C</f>
        <v>HRB400E Φ12×9米</v>
      </c>
      <c r="D1841" s="2" t="str">
        <f>'[1]2025年已发货'!D:D</f>
        <v>吨</v>
      </c>
      <c r="E1841" s="2">
        <f>'[1]2025年已发货'!E:E</f>
        <v>6</v>
      </c>
      <c r="F1841" s="4">
        <f>'[1]2025年已发货'!F:F</f>
        <v>45753</v>
      </c>
      <c r="G1841" s="2" t="str">
        <f>'[1]2025年已发货'!G:G</f>
        <v>（自永2标九局西南分公司钢筋棚）四川省自贡市骑龙镇大湾村</v>
      </c>
      <c r="H1841" s="2" t="str">
        <f>'[1]2025年已发货'!H:H</f>
        <v>高彦彬</v>
      </c>
      <c r="I1841" s="2">
        <f>'[1]2025年已发货'!I:I</f>
        <v>13835906370</v>
      </c>
      <c r="J1841" s="2" vm="1" t="e">
        <f>_xlfn._xlws.FILTER(辅助信息!D:D,辅助信息!G:G=G1841)</f>
        <v>#VALUE!</v>
      </c>
    </row>
    <row r="1842" hidden="1" spans="1:10">
      <c r="A1842" s="2" t="str">
        <f>'[1]2025年已发货'!A:A</f>
        <v>晋邦</v>
      </c>
      <c r="B1842" s="2" t="str">
        <f>'[1]2025年已发货'!B:B</f>
        <v>螺纹钢</v>
      </c>
      <c r="C1842" s="2" t="str">
        <f>'[1]2025年已发货'!C:C</f>
        <v>HRB400E Φ14×9米</v>
      </c>
      <c r="D1842" s="2" t="str">
        <f>'[1]2025年已发货'!D:D</f>
        <v>吨</v>
      </c>
      <c r="E1842" s="2">
        <f>'[1]2025年已发货'!E:E</f>
        <v>9</v>
      </c>
      <c r="F1842" s="4">
        <f>'[1]2025年已发货'!F:F</f>
        <v>45753</v>
      </c>
      <c r="G1842" s="2" t="str">
        <f>'[1]2025年已发货'!G:G</f>
        <v>（自永2标九局西南分公司钢筋棚）四川省自贡市骑龙镇大湾村</v>
      </c>
      <c r="H1842" s="2" t="str">
        <f>'[1]2025年已发货'!H:H</f>
        <v>高彦彬</v>
      </c>
      <c r="I1842" s="2">
        <f>'[1]2025年已发货'!I:I</f>
        <v>13835906370</v>
      </c>
      <c r="J1842" s="2" vm="1" t="e">
        <f>_xlfn._xlws.FILTER(辅助信息!D:D,辅助信息!G:G=G1842)</f>
        <v>#VALUE!</v>
      </c>
    </row>
    <row r="1843" hidden="1" spans="1:10">
      <c r="A1843" s="2" t="str">
        <f>'[1]2025年已发货'!A:A</f>
        <v>晋邦</v>
      </c>
      <c r="B1843" s="2" t="str">
        <f>'[1]2025年已发货'!B:B</f>
        <v>螺纹钢</v>
      </c>
      <c r="C1843" s="2" t="str">
        <f>'[1]2025年已发货'!C:C</f>
        <v>HRB400E Φ25×9米</v>
      </c>
      <c r="D1843" s="2" t="str">
        <f>'[1]2025年已发货'!D:D</f>
        <v>吨</v>
      </c>
      <c r="E1843" s="2">
        <f>'[1]2025年已发货'!E:E</f>
        <v>15</v>
      </c>
      <c r="F1843" s="4">
        <f>'[1]2025年已发货'!F:F</f>
        <v>45753</v>
      </c>
      <c r="G1843" s="2" t="str">
        <f>'[1]2025年已发货'!G:G</f>
        <v>（自永2标九局西南分公司钢筋棚）四川省自贡市骑龙镇大湾村</v>
      </c>
      <c r="H1843" s="2" t="str">
        <f>'[1]2025年已发货'!H:H</f>
        <v>高彦彬</v>
      </c>
      <c r="I1843" s="2">
        <f>'[1]2025年已发货'!I:I</f>
        <v>13835906370</v>
      </c>
      <c r="J1843" s="2" vm="1" t="e">
        <f>_xlfn._xlws.FILTER(辅助信息!D:D,辅助信息!G:G=G1843)</f>
        <v>#VALUE!</v>
      </c>
    </row>
    <row r="1844" hidden="1" spans="1:10">
      <c r="A1844" s="2" t="str">
        <f>'[1]2025年已发货'!A:A</f>
        <v>达钢</v>
      </c>
      <c r="B1844" s="2" t="str">
        <f>'[1]2025年已发货'!B:B</f>
        <v>螺纹钢</v>
      </c>
      <c r="C1844" s="2" t="str">
        <f>'[1]2025年已发货'!C:C</f>
        <v>HRB400E Φ16 9m</v>
      </c>
      <c r="D1844" s="2" t="str">
        <f>'[1]2025年已发货'!D:D</f>
        <v>吨</v>
      </c>
      <c r="E1844" s="2">
        <f>'[1]2025年已发货'!E:E</f>
        <v>70</v>
      </c>
      <c r="F1844" s="4">
        <f>'[1]2025年已发货'!F:F</f>
        <v>45754</v>
      </c>
      <c r="G1844" s="2" t="str">
        <f>'[1]2025年已发货'!G:G</f>
        <v>（四川商建-射洪城乡一体化项目）遂宁市射洪市忠新幼儿园北侧约220米新溪小区</v>
      </c>
      <c r="H1844" s="2" t="str">
        <f>'[1]2025年已发货'!H:H</f>
        <v>柏子刚</v>
      </c>
      <c r="I1844" s="2">
        <f>'[1]2025年已发货'!I:I</f>
        <v>15692885305</v>
      </c>
      <c r="J1844" s="2" t="str">
        <f>_xlfn._xlws.FILTER(辅助信息!D:D,辅助信息!G:G=G1844)</f>
        <v>四川商建
射洪城乡一体化项目</v>
      </c>
    </row>
    <row r="1845" hidden="1" spans="1:10">
      <c r="A1845" s="2" t="str">
        <f>'[1]2025年已发货'!A:A</f>
        <v>达钢</v>
      </c>
      <c r="B1845" s="2" t="str">
        <f>'[1]2025年已发货'!B:B</f>
        <v>高线</v>
      </c>
      <c r="C1845" s="2" t="str">
        <f>'[1]2025年已发货'!C:C</f>
        <v>HPB300 Φ8</v>
      </c>
      <c r="D1845" s="2" t="str">
        <f>'[1]2025年已发货'!D:D</f>
        <v>吨</v>
      </c>
      <c r="E1845" s="2">
        <f>'[1]2025年已发货'!E:E</f>
        <v>3</v>
      </c>
      <c r="F1845" s="4">
        <f>'[1]2025年已发货'!F:F</f>
        <v>45754</v>
      </c>
      <c r="G1845" s="2" t="str">
        <f>'[1]2025年已发货'!G:G</f>
        <v>(五冶钢构医学科学产业园建设项目房建三部-排洪渠)四川省南充市顺庆区搬罾街道学府大道二段</v>
      </c>
      <c r="H1845" s="2" t="str">
        <f>'[1]2025年已发货'!H:H</f>
        <v>郑林</v>
      </c>
      <c r="I1845" s="2">
        <f>'[1]2025年已发货'!I:I</f>
        <v>18349955455</v>
      </c>
      <c r="J1845" s="2" t="str">
        <f>_xlfn._xlws.FILTER(辅助信息!D:D,辅助信息!G:G=G1845)</f>
        <v>五冶钢构南充医学科学产业园建设项目</v>
      </c>
    </row>
    <row r="1846" hidden="1" spans="1:10">
      <c r="A1846" s="2" t="str">
        <f>'[1]2025年已发货'!A:A</f>
        <v>达钢</v>
      </c>
      <c r="B1846" s="2" t="str">
        <f>'[1]2025年已发货'!B:B</f>
        <v>螺纹钢</v>
      </c>
      <c r="C1846" s="2" t="str">
        <f>'[1]2025年已发货'!C:C</f>
        <v>HRB400E Φ32 12m</v>
      </c>
      <c r="D1846" s="2" t="str">
        <f>'[1]2025年已发货'!D:D</f>
        <v>吨</v>
      </c>
      <c r="E1846" s="2">
        <f>'[1]2025年已发货'!E:E</f>
        <v>67</v>
      </c>
      <c r="F1846" s="4">
        <f>'[1]2025年已发货'!F:F</f>
        <v>45754</v>
      </c>
      <c r="G1846" s="2" t="str">
        <f>'[1]2025年已发货'!G:G</f>
        <v>(五冶钢构医学科学产业园建设项目房建三部-排洪渠)四川省南充市顺庆区搬罾街道学府大道二段</v>
      </c>
      <c r="H1846" s="2" t="str">
        <f>'[1]2025年已发货'!H:H</f>
        <v>郑林</v>
      </c>
      <c r="I1846" s="2">
        <f>'[1]2025年已发货'!I:I</f>
        <v>18349955455</v>
      </c>
      <c r="J1846" s="2" t="str">
        <f>_xlfn._xlws.FILTER(辅助信息!D:D,辅助信息!G:G=G1846)</f>
        <v>五冶钢构南充医学科学产业园建设项目</v>
      </c>
    </row>
    <row r="1847" hidden="1" spans="1:10">
      <c r="A1847" s="2" t="str">
        <f>'[1]2025年已发货'!A:A</f>
        <v>达钢</v>
      </c>
      <c r="B1847" s="2" t="str">
        <f>'[1]2025年已发货'!B:B</f>
        <v>螺纹钢</v>
      </c>
      <c r="C1847" s="2" t="str">
        <f>'[1]2025年已发货'!C:C</f>
        <v>HRB400E Φ16 9m</v>
      </c>
      <c r="D1847" s="2" t="str">
        <f>'[1]2025年已发货'!D:D</f>
        <v>吨</v>
      </c>
      <c r="E1847" s="2">
        <f>'[1]2025年已发货'!E:E</f>
        <v>30</v>
      </c>
      <c r="F1847" s="4">
        <f>'[1]2025年已发货'!F:F</f>
        <v>45754</v>
      </c>
      <c r="G1847" s="2" t="str">
        <f>'[1]2025年已发货'!G:G</f>
        <v>（十九冶-江龙高速三分部）重庆市云阳县蔈草镇三坵田*小尖山梁场</v>
      </c>
      <c r="H1847" s="2" t="str">
        <f>'[1]2025年已发货'!H:H</f>
        <v>任海军</v>
      </c>
      <c r="I1847" s="2">
        <f>'[1]2025年已发货'!I:I</f>
        <v>17725037830</v>
      </c>
      <c r="J1847" s="2" vm="1" t="e">
        <f>_xlfn._xlws.FILTER(辅助信息!D:D,辅助信息!G:G=G1847)</f>
        <v>#VALUE!</v>
      </c>
    </row>
    <row r="1848" hidden="1" spans="1:10">
      <c r="A1848" s="2" t="str">
        <f>'[1]2025年已发货'!A:A</f>
        <v>达钢</v>
      </c>
      <c r="B1848" s="2" t="str">
        <f>'[1]2025年已发货'!B:B</f>
        <v>螺纹钢</v>
      </c>
      <c r="C1848" s="2" t="str">
        <f>'[1]2025年已发货'!C:C</f>
        <v>HRB400E Φ28 9m</v>
      </c>
      <c r="D1848" s="2" t="str">
        <f>'[1]2025年已发货'!D:D</f>
        <v>吨</v>
      </c>
      <c r="E1848" s="2">
        <f>'[1]2025年已发货'!E:E</f>
        <v>5</v>
      </c>
      <c r="F1848" s="4">
        <f>'[1]2025年已发货'!F:F</f>
        <v>45754</v>
      </c>
      <c r="G1848" s="2" t="str">
        <f>'[1]2025年已发货'!G:G</f>
        <v>（十九冶-江龙高速三分部）重庆市云阳县蔈草镇三坵田*小尖山梁场</v>
      </c>
      <c r="H1848" s="2" t="str">
        <f>'[1]2025年已发货'!H:H</f>
        <v>任海军</v>
      </c>
      <c r="I1848" s="2">
        <f>'[1]2025年已发货'!I:I</f>
        <v>17725037830</v>
      </c>
      <c r="J1848" s="2" vm="1" t="e">
        <f>_xlfn._xlws.FILTER(辅助信息!D:D,辅助信息!G:G=G1848)</f>
        <v>#VALUE!</v>
      </c>
    </row>
    <row r="1849" hidden="1" spans="1:10">
      <c r="A1849" s="2" t="str">
        <f>'[1]2025年已发货'!A:A</f>
        <v>达钢</v>
      </c>
      <c r="B1849" s="2" t="str">
        <f>'[1]2025年已发货'!B:B</f>
        <v>盘螺</v>
      </c>
      <c r="C1849" s="2" t="str">
        <f>'[1]2025年已发货'!C:C</f>
        <v>HRB400E Φ10</v>
      </c>
      <c r="D1849" s="2" t="str">
        <f>'[1]2025年已发货'!D:D</f>
        <v>吨</v>
      </c>
      <c r="E1849" s="2">
        <f>'[1]2025年已发货'!E:E</f>
        <v>20</v>
      </c>
      <c r="F1849" s="4">
        <f>'[1]2025年已发货'!F:F</f>
        <v>45754</v>
      </c>
      <c r="G1849" s="2" t="str">
        <f>'[1]2025年已发货'!G:G</f>
        <v>（十九冶-江龙高速三分部）重庆市云阳县蔈草镇三坵田*小尖山梁场</v>
      </c>
      <c r="H1849" s="2" t="str">
        <f>'[1]2025年已发货'!H:H</f>
        <v>任海军</v>
      </c>
      <c r="I1849" s="2">
        <f>'[1]2025年已发货'!I:I</f>
        <v>17725037830</v>
      </c>
      <c r="J1849" s="2" vm="1" t="e">
        <f>_xlfn._xlws.FILTER(辅助信息!D:D,辅助信息!G:G=G1849)</f>
        <v>#VALUE!</v>
      </c>
    </row>
    <row r="1850" hidden="1" spans="1:10">
      <c r="A1850" s="2" t="str">
        <f>'[1]2025年已发货'!A:A</f>
        <v>达钢</v>
      </c>
      <c r="B1850" s="2" t="str">
        <f>'[1]2025年已发货'!B:B</f>
        <v>螺纹钢</v>
      </c>
      <c r="C1850" s="2" t="str">
        <f>'[1]2025年已发货'!C:C</f>
        <v>HRB400E Φ12 9m</v>
      </c>
      <c r="D1850" s="2" t="str">
        <f>'[1]2025年已发货'!D:D</f>
        <v>吨</v>
      </c>
      <c r="E1850" s="2">
        <f>'[1]2025年已发货'!E:E</f>
        <v>15</v>
      </c>
      <c r="F1850" s="4">
        <f>'[1]2025年已发货'!F:F</f>
        <v>45754</v>
      </c>
      <c r="G1850" s="2" t="str">
        <f>'[1]2025年已发货'!G:G</f>
        <v>（十九冶-江龙高速三分部）重庆市云阳县蔈草镇三坵田*朗树湾1#桥桥面</v>
      </c>
      <c r="H1850" s="2" t="str">
        <f>'[1]2025年已发货'!H:H</f>
        <v>任海军</v>
      </c>
      <c r="I1850" s="2">
        <f>'[1]2025年已发货'!I:I</f>
        <v>17725037830</v>
      </c>
      <c r="J1850" s="2" vm="1" t="e">
        <f>_xlfn._xlws.FILTER(辅助信息!D:D,辅助信息!G:G=G1850)</f>
        <v>#VALUE!</v>
      </c>
    </row>
    <row r="1851" hidden="1" spans="1:10">
      <c r="A1851" s="2" t="str">
        <f>'[1]2025年已发货'!A:A</f>
        <v>达钢</v>
      </c>
      <c r="B1851" s="2" t="str">
        <f>'[1]2025年已发货'!B:B</f>
        <v>螺纹钢</v>
      </c>
      <c r="C1851" s="2" t="str">
        <f>'[1]2025年已发货'!C:C</f>
        <v>HRB400E Φ12 9m</v>
      </c>
      <c r="D1851" s="2" t="str">
        <f>'[1]2025年已发货'!D:D</f>
        <v>吨</v>
      </c>
      <c r="E1851" s="2">
        <f>'[1]2025年已发货'!E:E</f>
        <v>30</v>
      </c>
      <c r="F1851" s="4">
        <f>'[1]2025年已发货'!F:F</f>
        <v>45754</v>
      </c>
      <c r="G1851" s="2" t="str">
        <f>'[1]2025年已发货'!G:G</f>
        <v>（十九冶-江龙高速三分部）重庆市云阳县龙角镇*皮家营梁场</v>
      </c>
      <c r="H1851" s="2" t="str">
        <f>'[1]2025年已发货'!H:H</f>
        <v>任海军</v>
      </c>
      <c r="I1851" s="2">
        <f>'[1]2025年已发货'!I:I</f>
        <v>17725037830</v>
      </c>
      <c r="J1851" s="2" vm="1" t="e">
        <f>_xlfn._xlws.FILTER(辅助信息!D:D,辅助信息!G:G=G1851)</f>
        <v>#VALUE!</v>
      </c>
    </row>
    <row r="1852" hidden="1" spans="1:10">
      <c r="A1852" s="2" t="str">
        <f>'[1]2025年已发货'!A:A</f>
        <v>达钢</v>
      </c>
      <c r="B1852" s="2" t="str">
        <f>'[1]2025年已发货'!B:B</f>
        <v>螺纹钢</v>
      </c>
      <c r="C1852" s="2" t="str">
        <f>'[1]2025年已发货'!C:C</f>
        <v>HRB400E Φ16 9m</v>
      </c>
      <c r="D1852" s="2" t="str">
        <f>'[1]2025年已发货'!D:D</f>
        <v>吨</v>
      </c>
      <c r="E1852" s="2">
        <f>'[1]2025年已发货'!E:E</f>
        <v>30</v>
      </c>
      <c r="F1852" s="4">
        <f>'[1]2025年已发货'!F:F</f>
        <v>45754</v>
      </c>
      <c r="G1852" s="2" t="str">
        <f>'[1]2025年已发货'!G:G</f>
        <v>（十九冶-江龙高速三分部）重庆市云阳县龙角镇*皮家营梁场</v>
      </c>
      <c r="H1852" s="2" t="str">
        <f>'[1]2025年已发货'!H:H</f>
        <v>任海军</v>
      </c>
      <c r="I1852" s="2">
        <f>'[1]2025年已发货'!I:I</f>
        <v>17725037830</v>
      </c>
      <c r="J1852" s="2" vm="1" t="e">
        <f>_xlfn._xlws.FILTER(辅助信息!D:D,辅助信息!G:G=G1852)</f>
        <v>#VALUE!</v>
      </c>
    </row>
    <row r="1853" hidden="1" spans="1:10">
      <c r="A1853" s="2" t="str">
        <f>'[1]2025年已发货'!A:A</f>
        <v>达钢</v>
      </c>
      <c r="B1853" s="2" t="str">
        <f>'[1]2025年已发货'!B:B</f>
        <v>螺纹钢</v>
      </c>
      <c r="C1853" s="2" t="str">
        <f>'[1]2025年已发货'!C:C</f>
        <v>HRB400E Φ28 9m</v>
      </c>
      <c r="D1853" s="2" t="str">
        <f>'[1]2025年已发货'!D:D</f>
        <v>吨</v>
      </c>
      <c r="E1853" s="2">
        <f>'[1]2025年已发货'!E:E</f>
        <v>24</v>
      </c>
      <c r="F1853" s="4">
        <f>'[1]2025年已发货'!F:F</f>
        <v>45754</v>
      </c>
      <c r="G1853" s="2" t="str">
        <f>'[1]2025年已发货'!G:G</f>
        <v>（十九冶-江龙高速三分部）重庆市云阳县龙角镇*皮家营梁场</v>
      </c>
      <c r="H1853" s="2" t="str">
        <f>'[1]2025年已发货'!H:H</f>
        <v>任海军</v>
      </c>
      <c r="I1853" s="2">
        <f>'[1]2025年已发货'!I:I</f>
        <v>17725037830</v>
      </c>
      <c r="J1853" s="2" vm="1" t="e">
        <f>_xlfn._xlws.FILTER(辅助信息!D:D,辅助信息!G:G=G1853)</f>
        <v>#VALUE!</v>
      </c>
    </row>
    <row r="1854" hidden="1" spans="1:10">
      <c r="A1854" s="2" t="str">
        <f>'[1]2025年已发货'!A:A</f>
        <v>达钢</v>
      </c>
      <c r="B1854" s="2" t="str">
        <f>'[1]2025年已发货'!B:B</f>
        <v>盘螺</v>
      </c>
      <c r="C1854" s="2" t="str">
        <f>'[1]2025年已发货'!C:C</f>
        <v>HRB400E Φ10</v>
      </c>
      <c r="D1854" s="2" t="str">
        <f>'[1]2025年已发货'!D:D</f>
        <v>吨</v>
      </c>
      <c r="E1854" s="2">
        <f>'[1]2025年已发货'!E:E</f>
        <v>10</v>
      </c>
      <c r="F1854" s="4">
        <f>'[1]2025年已发货'!F:F</f>
        <v>45754</v>
      </c>
      <c r="G1854" s="2" t="str">
        <f>'[1]2025年已发货'!G:G</f>
        <v>（十九冶-江龙高速三分部）重庆市云阳县龙角镇*皮家营梁场</v>
      </c>
      <c r="H1854" s="2" t="str">
        <f>'[1]2025年已发货'!H:H</f>
        <v>任海军</v>
      </c>
      <c r="I1854" s="2">
        <f>'[1]2025年已发货'!I:I</f>
        <v>17725037830</v>
      </c>
      <c r="J1854" s="2" vm="1" t="e">
        <f>_xlfn._xlws.FILTER(辅助信息!D:D,辅助信息!G:G=G1854)</f>
        <v>#VALUE!</v>
      </c>
    </row>
    <row r="1855" hidden="1" spans="1:10">
      <c r="A1855" s="2" t="str">
        <f>'[1]2025年已发货'!A:A</f>
        <v>达钢</v>
      </c>
      <c r="B1855" s="2" t="str">
        <f>'[1]2025年已发货'!B:B</f>
        <v>高线</v>
      </c>
      <c r="C1855" s="2" t="str">
        <f>'[1]2025年已发货'!C:C</f>
        <v>HPB300Φ10</v>
      </c>
      <c r="D1855" s="2" t="str">
        <f>'[1]2025年已发货'!D:D</f>
        <v>吨</v>
      </c>
      <c r="E1855" s="2">
        <f>'[1]2025年已发货'!E:E</f>
        <v>15</v>
      </c>
      <c r="F1855" s="4">
        <f>'[1]2025年已发货'!F:F</f>
        <v>45754</v>
      </c>
      <c r="G1855" s="2" t="str">
        <f>'[1]2025年已发货'!G:G</f>
        <v>（十九冶-江龙高速三分部）重庆市云阳县龙角镇*皮家营梁场</v>
      </c>
      <c r="H1855" s="2" t="str">
        <f>'[1]2025年已发货'!H:H</f>
        <v>任海军</v>
      </c>
      <c r="I1855" s="2">
        <f>'[1]2025年已发货'!I:I</f>
        <v>17725037830</v>
      </c>
      <c r="J1855" s="2" vm="1" t="e">
        <f>_xlfn._xlws.FILTER(辅助信息!D:D,辅助信息!G:G=G1855)</f>
        <v>#VALUE!</v>
      </c>
    </row>
    <row r="1856" hidden="1" spans="1:10">
      <c r="A1856" s="2" t="str">
        <f>'[1]2025年已发货'!A:A</f>
        <v>晋邦</v>
      </c>
      <c r="B1856" s="2" t="str">
        <f>'[1]2025年已发货'!B:B</f>
        <v>螺纹钢</v>
      </c>
      <c r="C1856" s="2" t="str">
        <f>'[1]2025年已发货'!C:C</f>
        <v>HRB400E Φ12 9m</v>
      </c>
      <c r="D1856" s="2" t="str">
        <f>'[1]2025年已发货'!D:D</f>
        <v>吨</v>
      </c>
      <c r="E1856" s="2">
        <f>'[1]2025年已发货'!E:E</f>
        <v>12</v>
      </c>
      <c r="F1856" s="4">
        <f>'[1]2025年已发货'!F:F</f>
        <v>45754</v>
      </c>
      <c r="G1856" s="2" t="str">
        <f>'[1]2025年已发货'!G:G</f>
        <v>（十九冶-江龙高速一分部）重庆市云阳县X886附近中国十九冶开云高速项目总包部西98米*复兴互通预制梁场</v>
      </c>
      <c r="H1856" s="2" t="str">
        <f>'[1]2025年已发货'!H:H</f>
        <v>吴章红</v>
      </c>
      <c r="I1856" s="2">
        <f>'[1]2025年已发货'!I:I</f>
        <v>18628165772</v>
      </c>
      <c r="J1856" s="2" vm="1" t="e">
        <f>_xlfn._xlws.FILTER(辅助信息!D:D,辅助信息!G:G=G1856)</f>
        <v>#VALUE!</v>
      </c>
    </row>
    <row r="1857" hidden="1" spans="1:10">
      <c r="A1857" s="2" t="str">
        <f>'[1]2025年已发货'!A:A</f>
        <v>晋邦</v>
      </c>
      <c r="B1857" s="2" t="str">
        <f>'[1]2025年已发货'!B:B</f>
        <v>螺纹钢</v>
      </c>
      <c r="C1857" s="2" t="str">
        <f>'[1]2025年已发货'!C:C</f>
        <v>HRB400E Φ16 9m</v>
      </c>
      <c r="D1857" s="2" t="str">
        <f>'[1]2025年已发货'!D:D</f>
        <v>吨</v>
      </c>
      <c r="E1857" s="2">
        <f>'[1]2025年已发货'!E:E</f>
        <v>18</v>
      </c>
      <c r="F1857" s="4">
        <f>'[1]2025年已发货'!F:F</f>
        <v>45754</v>
      </c>
      <c r="G1857" s="2" t="str">
        <f>'[1]2025年已发货'!G:G</f>
        <v>（十九冶-江龙高速一分部）重庆市云阳县X886附近中国十九冶开云高速项目总包部西98米*复兴互通预制梁场</v>
      </c>
      <c r="H1857" s="2" t="str">
        <f>'[1]2025年已发货'!H:H</f>
        <v>吴章红</v>
      </c>
      <c r="I1857" s="2">
        <f>'[1]2025年已发货'!I:I</f>
        <v>18628165772</v>
      </c>
      <c r="J1857" s="2" vm="1" t="e">
        <f>_xlfn._xlws.FILTER(辅助信息!D:D,辅助信息!G:G=G1857)</f>
        <v>#VALUE!</v>
      </c>
    </row>
    <row r="1858" hidden="1" spans="1:10">
      <c r="A1858" s="2" t="str">
        <f>'[1]2025年已发货'!A:A</f>
        <v>晋邦</v>
      </c>
      <c r="B1858" s="2" t="str">
        <f>'[1]2025年已发货'!B:B</f>
        <v>螺纹钢</v>
      </c>
      <c r="C1858" s="2" t="str">
        <f>'[1]2025年已发货'!C:C</f>
        <v>HRB400E Φ25 9m</v>
      </c>
      <c r="D1858" s="2" t="str">
        <f>'[1]2025年已发货'!D:D</f>
        <v>吨</v>
      </c>
      <c r="E1858" s="2">
        <f>'[1]2025年已发货'!E:E</f>
        <v>3</v>
      </c>
      <c r="F1858" s="4">
        <f>'[1]2025年已发货'!F:F</f>
        <v>45754</v>
      </c>
      <c r="G1858" s="2" t="str">
        <f>'[1]2025年已发货'!G:G</f>
        <v>（十九冶-江龙高速一分部）重庆市云阳县X886附近中国十九冶开云高速项目总包部西98米*复兴互通预制梁场</v>
      </c>
      <c r="H1858" s="2" t="str">
        <f>'[1]2025年已发货'!H:H</f>
        <v>吴章红</v>
      </c>
      <c r="I1858" s="2">
        <f>'[1]2025年已发货'!I:I</f>
        <v>18628165772</v>
      </c>
      <c r="J1858" s="2" vm="1" t="e">
        <f>_xlfn._xlws.FILTER(辅助信息!D:D,辅助信息!G:G=G1858)</f>
        <v>#VALUE!</v>
      </c>
    </row>
    <row r="1859" hidden="1" spans="1:10">
      <c r="A1859" s="2" t="str">
        <f>'[1]2025年已发货'!A:A</f>
        <v>晋邦</v>
      </c>
      <c r="B1859" s="2" t="str">
        <f>'[1]2025年已发货'!B:B</f>
        <v>螺纹钢</v>
      </c>
      <c r="C1859" s="2" t="str">
        <f>'[1]2025年已发货'!C:C</f>
        <v>HRB400E Φ28 9m</v>
      </c>
      <c r="D1859" s="2" t="str">
        <f>'[1]2025年已发货'!D:D</f>
        <v>吨</v>
      </c>
      <c r="E1859" s="2">
        <f>'[1]2025年已发货'!E:E</f>
        <v>3</v>
      </c>
      <c r="F1859" s="4">
        <f>'[1]2025年已发货'!F:F</f>
        <v>45754</v>
      </c>
      <c r="G1859" s="2" t="str">
        <f>'[1]2025年已发货'!G:G</f>
        <v>（十九冶-江龙高速一分部）重庆市云阳县X886附近中国十九冶开云高速项目总包部西98米*复兴互通预制梁场</v>
      </c>
      <c r="H1859" s="2" t="str">
        <f>'[1]2025年已发货'!H:H</f>
        <v>吴章红</v>
      </c>
      <c r="I1859" s="2">
        <f>'[1]2025年已发货'!I:I</f>
        <v>18628165772</v>
      </c>
      <c r="J1859" s="2" vm="1" t="e">
        <f>_xlfn._xlws.FILTER(辅助信息!D:D,辅助信息!G:G=G1859)</f>
        <v>#VALUE!</v>
      </c>
    </row>
    <row r="1860" hidden="1" spans="1:10">
      <c r="A1860" s="2" t="str">
        <f>'[1]2025年已发货'!A:A</f>
        <v>德胜</v>
      </c>
      <c r="B1860" s="2" t="str">
        <f>'[1]2025年已发货'!B:B</f>
        <v>螺纹钢</v>
      </c>
      <c r="C1860" s="2" t="str">
        <f>'[1]2025年已发货'!C:C</f>
        <v>HRB500E Φ28×12米</v>
      </c>
      <c r="D1860" s="2" t="str">
        <f>'[1]2025年已发货'!D:D</f>
        <v>吨</v>
      </c>
      <c r="E1860" s="2">
        <f>'[1]2025年已发货'!E:E</f>
        <v>105</v>
      </c>
      <c r="F1860" s="4">
        <f>'[1]2025年已发货'!F:F</f>
        <v>45754</v>
      </c>
      <c r="G1860" s="2" t="str">
        <f>'[1]2025年已发货'!G:G</f>
        <v>（自永2标九局西南分公司钢筋棚）四川省自贡市骑龙镇大湾村</v>
      </c>
      <c r="H1860" s="2" t="str">
        <f>'[1]2025年已发货'!H:H</f>
        <v>高彦彬</v>
      </c>
      <c r="I1860" s="2">
        <f>'[1]2025年已发货'!I:I</f>
        <v>13835906370</v>
      </c>
      <c r="J1860" s="2" vm="1" t="e">
        <f>_xlfn._xlws.FILTER(辅助信息!D:D,辅助信息!G:G=G1860)</f>
        <v>#VALUE!</v>
      </c>
    </row>
    <row r="1861" hidden="1" spans="1:10">
      <c r="A1861" s="2" t="str">
        <f>'[1]2025年已发货'!A:A</f>
        <v>德胜</v>
      </c>
      <c r="B1861" s="2" t="str">
        <f>'[1]2025年已发货'!B:B</f>
        <v>螺纹钢</v>
      </c>
      <c r="C1861" s="2" t="str">
        <f>'[1]2025年已发货'!C:C</f>
        <v>HRB400E Φ20×12米</v>
      </c>
      <c r="D1861" s="2" t="str">
        <f>'[1]2025年已发货'!D:D</f>
        <v>吨</v>
      </c>
      <c r="E1861" s="2">
        <f>'[1]2025年已发货'!E:E</f>
        <v>15</v>
      </c>
      <c r="F1861" s="4">
        <f>'[1]2025年已发货'!F:F</f>
        <v>45754</v>
      </c>
      <c r="G1861" s="2" t="str">
        <f>'[1]2025年已发货'!G:G</f>
        <v>自永4标一局四公司（四川省内江市隆昌市金鹅街道自永4标一局四公司钢筋棚）</v>
      </c>
      <c r="H1861" s="2" t="str">
        <f>'[1]2025年已发货'!H:H</f>
        <v>郝优</v>
      </c>
      <c r="I1861" s="2">
        <f>'[1]2025年已发货'!I:I</f>
        <v>13891371707</v>
      </c>
      <c r="J1861" s="2" vm="1" t="e">
        <f>_xlfn._xlws.FILTER(辅助信息!D:D,辅助信息!G:G=G1861)</f>
        <v>#VALUE!</v>
      </c>
    </row>
    <row r="1862" hidden="1" spans="1:10">
      <c r="A1862" s="2" t="str">
        <f>'[1]2025年已发货'!A:A</f>
        <v>德胜</v>
      </c>
      <c r="B1862" s="2" t="str">
        <f>'[1]2025年已发货'!B:B</f>
        <v>螺纹钢</v>
      </c>
      <c r="C1862" s="2" t="str">
        <f>'[1]2025年已发货'!C:C</f>
        <v>HRB400E Φ25×12米</v>
      </c>
      <c r="D1862" s="2" t="str">
        <f>'[1]2025年已发货'!D:D</f>
        <v>吨</v>
      </c>
      <c r="E1862" s="2">
        <f>'[1]2025年已发货'!E:E</f>
        <v>20</v>
      </c>
      <c r="F1862" s="4">
        <f>'[1]2025年已发货'!F:F</f>
        <v>45754</v>
      </c>
      <c r="G1862" s="2" t="str">
        <f>'[1]2025年已发货'!G:G</f>
        <v>自永4标一局四公司（四川省内江市隆昌市金鹅街道自永4标一局四公司钢筋棚）</v>
      </c>
      <c r="H1862" s="2" t="str">
        <f>'[1]2025年已发货'!H:H</f>
        <v>郝优</v>
      </c>
      <c r="I1862" s="2">
        <f>'[1]2025年已发货'!I:I</f>
        <v>13891371707</v>
      </c>
      <c r="J1862" s="2" vm="1" t="e">
        <f>_xlfn._xlws.FILTER(辅助信息!D:D,辅助信息!G:G=G1862)</f>
        <v>#VALUE!</v>
      </c>
    </row>
    <row r="1863" hidden="1" spans="1:10">
      <c r="A1863" s="2" t="str">
        <f>'[1]2025年已发货'!A:A</f>
        <v>成实</v>
      </c>
      <c r="B1863" s="2" t="str">
        <f>'[1]2025年已发货'!B:B</f>
        <v>盘螺</v>
      </c>
      <c r="C1863" s="2" t="str">
        <f>'[1]2025年已发货'!C:C</f>
        <v>HRB400EФ10</v>
      </c>
      <c r="D1863" s="2" t="str">
        <f>'[1]2025年已发货'!D:D</f>
        <v>吨</v>
      </c>
      <c r="E1863" s="2">
        <f>'[1]2025年已发货'!E:E</f>
        <v>6</v>
      </c>
      <c r="F1863" s="4">
        <f>'[1]2025年已发货'!F:F</f>
        <v>45754</v>
      </c>
      <c r="G1863" s="2" t="str">
        <f>'[1]2025年已发货'!G:G</f>
        <v>四川省南充市营山县咸安大道成都元泽环境技术有限公司营山分公司（中核华兴市政道路项目部）</v>
      </c>
      <c r="H1863" s="2" t="str">
        <f>'[1]2025年已发货'!H:H</f>
        <v>黎家敏</v>
      </c>
      <c r="I1863" s="2" t="str">
        <f>'[1]2025年已发货'!I:I</f>
        <v>15082798787</v>
      </c>
      <c r="J1863" s="2" vm="1" t="e">
        <f>_xlfn._xlws.FILTER(辅助信息!D:D,辅助信息!G:G=G1863)</f>
        <v>#VALUE!</v>
      </c>
    </row>
    <row r="1864" hidden="1" spans="1:10">
      <c r="A1864" s="2" t="str">
        <f>'[1]2025年已发货'!A:A</f>
        <v>成实</v>
      </c>
      <c r="B1864" s="2" t="str">
        <f>'[1]2025年已发货'!B:B</f>
        <v>螺纹钢</v>
      </c>
      <c r="C1864" s="2" t="str">
        <f>'[1]2025年已发货'!C:C</f>
        <v>HRB400EФ25*9m</v>
      </c>
      <c r="D1864" s="2" t="str">
        <f>'[1]2025年已发货'!D:D</f>
        <v>吨</v>
      </c>
      <c r="E1864" s="2">
        <f>'[1]2025年已发货'!E:E</f>
        <v>30</v>
      </c>
      <c r="F1864" s="4">
        <f>'[1]2025年已发货'!F:F</f>
        <v>45754</v>
      </c>
      <c r="G1864" s="2" t="str">
        <f>'[1]2025年已发货'!G:G</f>
        <v>四川省南充市营山县咸安大道成都元泽环境技术有限公司营山分公司（中核华兴市政道路项目部）</v>
      </c>
      <c r="H1864" s="2" t="str">
        <f>'[1]2025年已发货'!H:H</f>
        <v>黎家敏</v>
      </c>
      <c r="I1864" s="2" t="str">
        <f>'[1]2025年已发货'!I:I</f>
        <v>15082798787</v>
      </c>
      <c r="J1864" s="2" vm="1" t="e">
        <f>_xlfn._xlws.FILTER(辅助信息!D:D,辅助信息!G:G=G1864)</f>
        <v>#VALUE!</v>
      </c>
    </row>
    <row r="1865" hidden="1" spans="1:10">
      <c r="A1865" s="2" t="str">
        <f>'[1]2025年已发货'!A:A</f>
        <v>德胜</v>
      </c>
      <c r="B1865" s="2" t="str">
        <f>'[1]2025年已发货'!B:B</f>
        <v>螺纹钢</v>
      </c>
      <c r="C1865" s="2" t="str">
        <f>'[1]2025年已发货'!C:C</f>
        <v>HRB400EФ12*9m</v>
      </c>
      <c r="D1865" s="2" t="str">
        <f>'[1]2025年已发货'!D:D</f>
        <v>吨</v>
      </c>
      <c r="E1865" s="2">
        <f>'[1]2025年已发货'!E:E</f>
        <v>14</v>
      </c>
      <c r="F1865" s="4">
        <f>'[1]2025年已发货'!F:F</f>
        <v>45754</v>
      </c>
      <c r="G1865" s="2" t="str">
        <f>'[1]2025年已发货'!G:G</f>
        <v>四川省南充市营山县咸安大道成都元泽环境技术有限公司营山分公司（中核华兴市政道路项目部）</v>
      </c>
      <c r="H1865" s="2" t="str">
        <f>'[1]2025年已发货'!H:H</f>
        <v>黎家敏</v>
      </c>
      <c r="I1865" s="2" t="str">
        <f>'[1]2025年已发货'!I:I</f>
        <v>15082798787</v>
      </c>
      <c r="J1865" s="2" vm="1" t="e">
        <f>_xlfn._xlws.FILTER(辅助信息!D:D,辅助信息!G:G=G1865)</f>
        <v>#VALUE!</v>
      </c>
    </row>
    <row r="1866" hidden="1" spans="1:10">
      <c r="A1866" s="2" t="str">
        <f>'[1]2025年已发货'!A:A</f>
        <v>德胜</v>
      </c>
      <c r="B1866" s="2" t="str">
        <f>'[1]2025年已发货'!B:B</f>
        <v>螺纹钢</v>
      </c>
      <c r="C1866" s="2" t="str">
        <f>'[1]2025年已发货'!C:C</f>
        <v>HRB400EФ14*9m</v>
      </c>
      <c r="D1866" s="2" t="str">
        <f>'[1]2025年已发货'!D:D</f>
        <v>吨</v>
      </c>
      <c r="E1866" s="2">
        <f>'[1]2025年已发货'!E:E</f>
        <v>14</v>
      </c>
      <c r="F1866" s="4">
        <f>'[1]2025年已发货'!F:F</f>
        <v>45754</v>
      </c>
      <c r="G1866" s="2" t="str">
        <f>'[1]2025年已发货'!G:G</f>
        <v>四川省南充市营山县咸安大道成都元泽环境技术有限公司营山分公司（中核华兴市政道路项目部）</v>
      </c>
      <c r="H1866" s="2" t="str">
        <f>'[1]2025年已发货'!H:H</f>
        <v>黎家敏</v>
      </c>
      <c r="I1866" s="2" t="str">
        <f>'[1]2025年已发货'!I:I</f>
        <v>15082798787</v>
      </c>
      <c r="J1866" s="2" vm="1" t="e">
        <f>_xlfn._xlws.FILTER(辅助信息!D:D,辅助信息!G:G=G1866)</f>
        <v>#VALUE!</v>
      </c>
    </row>
    <row r="1867" hidden="1" spans="1:10">
      <c r="A1867" s="2" t="str">
        <f>'[1]2025年已发货'!A:A</f>
        <v>德胜</v>
      </c>
      <c r="B1867" s="2" t="str">
        <f>'[1]2025年已发货'!B:B</f>
        <v>螺纹钢</v>
      </c>
      <c r="C1867" s="2" t="str">
        <f>'[1]2025年已发货'!C:C</f>
        <v>HRB400EФ25*9m</v>
      </c>
      <c r="D1867" s="2" t="str">
        <f>'[1]2025年已发货'!D:D</f>
        <v>吨</v>
      </c>
      <c r="E1867" s="2">
        <f>'[1]2025年已发货'!E:E</f>
        <v>7</v>
      </c>
      <c r="F1867" s="4">
        <f>'[1]2025年已发货'!F:F</f>
        <v>45754</v>
      </c>
      <c r="G1867" s="2" t="str">
        <f>'[1]2025年已发货'!G:G</f>
        <v>四川省南充市营山县咸安大道成都元泽环境技术有限公司营山分公司（中核华兴市政道路项目部）</v>
      </c>
      <c r="H1867" s="2" t="str">
        <f>'[1]2025年已发货'!H:H</f>
        <v>黎家敏</v>
      </c>
      <c r="I1867" s="2" t="str">
        <f>'[1]2025年已发货'!I:I</f>
        <v>15082798787</v>
      </c>
      <c r="J1867" s="2" vm="1" t="e">
        <f>_xlfn._xlws.FILTER(辅助信息!D:D,辅助信息!G:G=G1867)</f>
        <v>#VALUE!</v>
      </c>
    </row>
    <row r="1868" hidden="1" spans="1:10">
      <c r="A1868" s="2" t="str">
        <f>'[1]2025年已发货'!A:A</f>
        <v>成实</v>
      </c>
      <c r="B1868" s="2" t="str">
        <f>'[1]2025年已发货'!B:B</f>
        <v>盘螺</v>
      </c>
      <c r="C1868" s="2" t="str">
        <f>'[1]2025年已发货'!C:C</f>
        <v>HRB400E Φ12</v>
      </c>
      <c r="D1868" s="2" t="str">
        <f>'[1]2025年已发货'!D:D</f>
        <v>吨</v>
      </c>
      <c r="E1868" s="2">
        <f>'[1]2025年已发货'!E:E</f>
        <v>35</v>
      </c>
      <c r="F1868" s="4">
        <f>'[1]2025年已发货'!F:F</f>
        <v>45754</v>
      </c>
      <c r="G1868" s="2" t="str">
        <f>'[1]2025年已发货'!G:G</f>
        <v>（中铁广州局-资乐高速5标）四川省乐山市井研县希望大道116号</v>
      </c>
      <c r="H1868" s="2" t="str">
        <f>'[1]2025年已发货'!H:H</f>
        <v>廖俊杰</v>
      </c>
      <c r="I1868" s="2">
        <f>'[1]2025年已发货'!I:I</f>
        <v>15775100965</v>
      </c>
      <c r="J1868" s="2" vm="1" t="e">
        <f>_xlfn._xlws.FILTER(辅助信息!D:D,辅助信息!G:G=G1868)</f>
        <v>#VALUE!</v>
      </c>
    </row>
    <row r="1869" hidden="1" spans="1:10">
      <c r="A1869" s="2" t="str">
        <f>'[1]2025年已发货'!A:A</f>
        <v>德胜</v>
      </c>
      <c r="B1869" s="2" t="str">
        <f>'[1]2025年已发货'!B:B</f>
        <v>螺纹钢</v>
      </c>
      <c r="C1869" s="2" t="str">
        <f>'[1]2025年已发货'!C:C</f>
        <v>HRB400E Φ16 9m</v>
      </c>
      <c r="D1869" s="2" t="str">
        <f>'[1]2025年已发货'!D:D</f>
        <v>吨</v>
      </c>
      <c r="E1869" s="2">
        <f>'[1]2025年已发货'!E:E</f>
        <v>35</v>
      </c>
      <c r="F1869" s="4">
        <f>'[1]2025年已发货'!F:F</f>
        <v>45754</v>
      </c>
      <c r="G1869" s="2" t="str">
        <f>'[1]2025年已发货'!G:G</f>
        <v>（中铁广州局-资乐高速5标）四川省乐山市井研县希望大道116号</v>
      </c>
      <c r="H1869" s="2" t="str">
        <f>'[1]2025年已发货'!H:H</f>
        <v>廖俊杰</v>
      </c>
      <c r="I1869" s="2">
        <f>'[1]2025年已发货'!I:I</f>
        <v>15775100965</v>
      </c>
      <c r="J1869" s="2" vm="1" t="e">
        <f>_xlfn._xlws.FILTER(辅助信息!D:D,辅助信息!G:G=G1869)</f>
        <v>#VALUE!</v>
      </c>
    </row>
    <row r="1870" hidden="1" spans="1:10">
      <c r="A1870" s="2" t="str">
        <f>'[1]2025年已发货'!A:A</f>
        <v>润耀</v>
      </c>
      <c r="B1870" s="2" t="str">
        <f>'[1]2025年已发货'!B:B</f>
        <v>螺纹钢</v>
      </c>
      <c r="C1870" s="2" t="str">
        <f>'[1]2025年已发货'!C:C</f>
        <v>HRB400EФ22*9m</v>
      </c>
      <c r="D1870" s="2" t="str">
        <f>'[1]2025年已发货'!D:D</f>
        <v>吨</v>
      </c>
      <c r="E1870" s="2">
        <f>'[1]2025年已发货'!E:E</f>
        <v>35</v>
      </c>
      <c r="F1870" s="4">
        <f>'[1]2025年已发货'!F:F</f>
        <v>45754</v>
      </c>
      <c r="G1870" s="2" t="str">
        <f>'[1]2025年已发货'!G:G</f>
        <v>（中核中原-温江北林医养综合体项目）四川省成都市温江区万春大道第三人民医院东</v>
      </c>
      <c r="H1870" s="2" t="str">
        <f>'[1]2025年已发货'!H:H</f>
        <v>蔡杰</v>
      </c>
      <c r="I1870" s="2">
        <f>'[1]2025年已发货'!I:I</f>
        <v>18875129329</v>
      </c>
      <c r="J1870" s="2" vm="1" t="e">
        <f>_xlfn._xlws.FILTER(辅助信息!D:D,辅助信息!G:G=G1870)</f>
        <v>#VALUE!</v>
      </c>
    </row>
    <row r="1871" hidden="1" spans="1:10">
      <c r="A1871" s="2" t="str">
        <f>'[1]2025年已发货'!A:A</f>
        <v>润耀</v>
      </c>
      <c r="B1871" s="2" t="str">
        <f>'[1]2025年已发货'!B:B</f>
        <v>螺纹钢</v>
      </c>
      <c r="C1871" s="2" t="str">
        <f>'[1]2025年已发货'!C:C</f>
        <v>HRB400EФ12*9m</v>
      </c>
      <c r="D1871" s="2" t="str">
        <f>'[1]2025年已发货'!D:D</f>
        <v>吨</v>
      </c>
      <c r="E1871" s="2">
        <f>'[1]2025年已发货'!E:E</f>
        <v>70</v>
      </c>
      <c r="F1871" s="4">
        <f>'[1]2025年已发货'!F:F</f>
        <v>45754</v>
      </c>
      <c r="G1871" s="2" t="str">
        <f>'[1]2025年已发货'!G:G</f>
        <v>（中铁八局康新高速TJ4-1标）四川省甘孜州康定市新都桥镇超限载检测站</v>
      </c>
      <c r="H1871" s="2" t="str">
        <f>'[1]2025年已发货'!H:H</f>
        <v>杨建</v>
      </c>
      <c r="I1871" s="2">
        <f>'[1]2025年已发货'!I:I</f>
        <v>13551322467</v>
      </c>
      <c r="J1871" s="2" vm="1" t="e">
        <f>_xlfn._xlws.FILTER(辅助信息!D:D,辅助信息!G:G=G1871)</f>
        <v>#VALUE!</v>
      </c>
    </row>
    <row r="1872" hidden="1" spans="1:10">
      <c r="A1872" s="2" t="str">
        <f>'[1]2025年已发货'!A:A</f>
        <v>润耀</v>
      </c>
      <c r="B1872" s="2" t="str">
        <f>'[1]2025年已发货'!B:B</f>
        <v>螺纹钢</v>
      </c>
      <c r="C1872" s="2" t="str">
        <f>'[1]2025年已发货'!C:C</f>
        <v>HRB400E Φ16 12m</v>
      </c>
      <c r="D1872" s="2" t="str">
        <f>'[1]2025年已发货'!D:D</f>
        <v>吨</v>
      </c>
      <c r="E1872" s="2">
        <f>'[1]2025年已发货'!E:E</f>
        <v>35</v>
      </c>
      <c r="F1872" s="4">
        <f>'[1]2025年已发货'!F:F</f>
        <v>45754</v>
      </c>
      <c r="G1872" s="2" t="str">
        <f>'[1]2025年已发货'!G:G</f>
        <v>（中铁广州局-资乐高速5标）四川省乐山市井研县希望大道116号</v>
      </c>
      <c r="H1872" s="2" t="str">
        <f>'[1]2025年已发货'!H:H</f>
        <v>廖俊杰</v>
      </c>
      <c r="I1872" s="2">
        <f>'[1]2025年已发货'!I:I</f>
        <v>15775100965</v>
      </c>
      <c r="J1872" s="2" vm="1" t="e">
        <f>_xlfn._xlws.FILTER(辅助信息!D:D,辅助信息!G:G=G1872)</f>
        <v>#VALUE!</v>
      </c>
    </row>
    <row r="1873" hidden="1" spans="1:10">
      <c r="A1873" s="2" t="str">
        <f>'[1]2025年已发货'!A:A</f>
        <v>润耀</v>
      </c>
      <c r="B1873" s="2" t="str">
        <f>'[1]2025年已发货'!B:B</f>
        <v>高线</v>
      </c>
      <c r="C1873" s="2" t="str">
        <f>'[1]2025年已发货'!C:C</f>
        <v>HPB300Φ8</v>
      </c>
      <c r="D1873" s="2" t="str">
        <f>'[1]2025年已发货'!D:D</f>
        <v>吨</v>
      </c>
      <c r="E1873" s="2">
        <f>'[1]2025年已发货'!E:E</f>
        <v>35</v>
      </c>
      <c r="F1873" s="4">
        <f>'[1]2025年已发货'!F:F</f>
        <v>45754</v>
      </c>
      <c r="G1873" s="2" t="str">
        <f>'[1]2025年已发货'!G:G</f>
        <v>四川省眉山市仁寿县彰加镇促进村中铁十局资乐高速1#钢筋场</v>
      </c>
      <c r="H1873" s="2" t="str">
        <f>'[1]2025年已发货'!H:H</f>
        <v>杨飞</v>
      </c>
      <c r="I1873" s="2">
        <f>'[1]2025年已发货'!I:I</f>
        <v>15667998777</v>
      </c>
      <c r="J1873" s="2" vm="1" t="e">
        <f>_xlfn._xlws.FILTER(辅助信息!D:D,辅助信息!G:G=G1873)</f>
        <v>#VALUE!</v>
      </c>
    </row>
    <row r="1874" hidden="1" spans="1:10">
      <c r="A1874" s="2" t="str">
        <f>'[1]2025年已发货'!A:A</f>
        <v>润耀</v>
      </c>
      <c r="B1874" s="2" t="str">
        <f>'[1]2025年已发货'!B:B</f>
        <v>高线</v>
      </c>
      <c r="C1874" s="2" t="str">
        <f>'[1]2025年已发货'!C:C</f>
        <v>HPB300Φ8</v>
      </c>
      <c r="D1874" s="2" t="str">
        <f>'[1]2025年已发货'!D:D</f>
        <v>吨</v>
      </c>
      <c r="E1874" s="2">
        <f>'[1]2025年已发货'!E:E</f>
        <v>5</v>
      </c>
      <c r="F1874" s="4">
        <f>'[1]2025年已发货'!F:F</f>
        <v>45754</v>
      </c>
      <c r="G1874" s="2" t="str">
        <f>'[1]2025年已发货'!G:G</f>
        <v>（中铁广州局-成渝扩容2标）四川省资阳市雁江区堪嘉镇陈家湾刘家湾大桥桥头</v>
      </c>
      <c r="H1874" s="2" t="str">
        <f>'[1]2025年已发货'!H:H</f>
        <v>刘沛琦</v>
      </c>
      <c r="I1874" s="2">
        <f>'[1]2025年已发货'!I:I</f>
        <v>18011784798</v>
      </c>
      <c r="J1874" s="2" vm="1" t="e">
        <f>_xlfn._xlws.FILTER(辅助信息!D:D,辅助信息!G:G=G1874)</f>
        <v>#VALUE!</v>
      </c>
    </row>
    <row r="1875" hidden="1" spans="1:10">
      <c r="A1875" s="2" t="str">
        <f>'[1]2025年已发货'!A:A</f>
        <v>润耀</v>
      </c>
      <c r="B1875" s="2" t="str">
        <f>'[1]2025年已发货'!B:B</f>
        <v>高线</v>
      </c>
      <c r="C1875" s="2" t="str">
        <f>'[1]2025年已发货'!C:C</f>
        <v>HPB300Φ12</v>
      </c>
      <c r="D1875" s="2" t="str">
        <f>'[1]2025年已发货'!D:D</f>
        <v>吨</v>
      </c>
      <c r="E1875" s="2">
        <f>'[1]2025年已发货'!E:E</f>
        <v>30</v>
      </c>
      <c r="F1875" s="4">
        <f>'[1]2025年已发货'!F:F</f>
        <v>45754</v>
      </c>
      <c r="G1875" s="2" t="str">
        <f>'[1]2025年已发货'!G:G</f>
        <v>（中铁广州局-成渝扩容2标）四川省资阳市雁江区堪嘉镇陈家湾刘家湾大桥桥头</v>
      </c>
      <c r="H1875" s="2" t="str">
        <f>'[1]2025年已发货'!H:H</f>
        <v>刘沛琦</v>
      </c>
      <c r="I1875" s="2">
        <f>'[1]2025年已发货'!I:I</f>
        <v>18011784798</v>
      </c>
      <c r="J1875" s="2" vm="1" t="e">
        <f>_xlfn._xlws.FILTER(辅助信息!D:D,辅助信息!G:G=G1875)</f>
        <v>#VALUE!</v>
      </c>
    </row>
    <row r="1876" hidden="1" spans="1:10">
      <c r="A1876" s="2" t="str">
        <f>'[1]2025年已发货'!A:A</f>
        <v>润耀</v>
      </c>
      <c r="B1876" s="2" t="str">
        <f>'[1]2025年已发货'!B:B</f>
        <v>高线</v>
      </c>
      <c r="C1876" s="2" t="str">
        <f>'[1]2025年已发货'!C:C</f>
        <v>HPB300Φ8</v>
      </c>
      <c r="D1876" s="2" t="str">
        <f>'[1]2025年已发货'!D:D</f>
        <v>吨</v>
      </c>
      <c r="E1876" s="2">
        <f>'[1]2025年已发货'!E:E</f>
        <v>35</v>
      </c>
      <c r="F1876" s="4">
        <f>'[1]2025年已发货'!F:F</f>
        <v>45754</v>
      </c>
      <c r="G1876" s="2" t="str">
        <f>'[1]2025年已发货'!G:G</f>
        <v>（中铁广州局-成渝扩容2标）四川省资阳市雁江区南双路杨家糖房</v>
      </c>
      <c r="H1876" s="2" t="str">
        <f>'[1]2025年已发货'!H:H</f>
        <v>邓志强</v>
      </c>
      <c r="I1876" s="2">
        <f>'[1]2025年已发货'!I:I</f>
        <v>17603045490</v>
      </c>
      <c r="J1876" s="2" vm="1" t="e">
        <f>_xlfn._xlws.FILTER(辅助信息!D:D,辅助信息!G:G=G1876)</f>
        <v>#VALUE!</v>
      </c>
    </row>
    <row r="1877" hidden="1" spans="1:10">
      <c r="A1877" s="2" t="str">
        <f>'[1]2025年已发货'!A:A</f>
        <v>润耀</v>
      </c>
      <c r="B1877" s="2" t="str">
        <f>'[1]2025年已发货'!B:B</f>
        <v>盘螺</v>
      </c>
      <c r="C1877" s="2" t="str">
        <f>'[1]2025年已发货'!C:C</f>
        <v>HRB400E Φ10</v>
      </c>
      <c r="D1877" s="2" t="str">
        <f>'[1]2025年已发货'!D:D</f>
        <v>吨</v>
      </c>
      <c r="E1877" s="2">
        <f>'[1]2025年已发货'!E:E</f>
        <v>24</v>
      </c>
      <c r="F1877" s="4">
        <f>'[1]2025年已发货'!F:F</f>
        <v>45754</v>
      </c>
      <c r="G1877" s="2" t="str">
        <f>'[1]2025年已发货'!G:G</f>
        <v>（华西萌海科创农业生态谷）成都市简阳市白金山水库</v>
      </c>
      <c r="H1877" s="2" t="str">
        <f>'[1]2025年已发货'!H:H</f>
        <v>石清国</v>
      </c>
      <c r="I1877" s="2">
        <f>'[1]2025年已发货'!I:I</f>
        <v>13458642015</v>
      </c>
      <c r="J1877" s="2" t="str">
        <f>_xlfn._xlws.FILTER(辅助信息!D:D,辅助信息!G:G=G1877)</f>
        <v>华西萌海-科创农业生态谷</v>
      </c>
    </row>
    <row r="1878" hidden="1" spans="1:10">
      <c r="A1878" s="2" t="str">
        <f>'[1]2025年已发货'!A:A</f>
        <v>润耀</v>
      </c>
      <c r="B1878" s="2" t="str">
        <f>'[1]2025年已发货'!B:B</f>
        <v>螺纹钢</v>
      </c>
      <c r="C1878" s="2" t="str">
        <f>'[1]2025年已发货'!C:C</f>
        <v>HRB400E Φ12 9m</v>
      </c>
      <c r="D1878" s="2" t="str">
        <f>'[1]2025年已发货'!D:D</f>
        <v>吨</v>
      </c>
      <c r="E1878" s="2">
        <f>'[1]2025年已发货'!E:E</f>
        <v>10</v>
      </c>
      <c r="F1878" s="4">
        <f>'[1]2025年已发货'!F:F</f>
        <v>45754</v>
      </c>
      <c r="G1878" s="2" t="str">
        <f>'[1]2025年已发货'!G:G</f>
        <v>（华西萌海科创农业生态谷）成都市简阳市白金山水库</v>
      </c>
      <c r="H1878" s="2" t="str">
        <f>'[1]2025年已发货'!H:H</f>
        <v>石清国</v>
      </c>
      <c r="I1878" s="2">
        <f>'[1]2025年已发货'!I:I</f>
        <v>13458642015</v>
      </c>
      <c r="J1878" s="2" t="str">
        <f>_xlfn._xlws.FILTER(辅助信息!D:D,辅助信息!G:G=G1878)</f>
        <v>华西萌海-科创农业生态谷</v>
      </c>
    </row>
    <row r="1879" hidden="1" spans="1:10">
      <c r="A1879" s="2" t="str">
        <f>'[1]2025年已发货'!A:A</f>
        <v>润耀</v>
      </c>
      <c r="B1879" s="2" t="str">
        <f>'[1]2025年已发货'!B:B</f>
        <v>盘螺</v>
      </c>
      <c r="C1879" s="2" t="str">
        <f>'[1]2025年已发货'!C:C</f>
        <v>HRB400E Φ8</v>
      </c>
      <c r="D1879" s="2" t="str">
        <f>'[1]2025年已发货'!D:D</f>
        <v>吨</v>
      </c>
      <c r="E1879" s="2">
        <f>'[1]2025年已发货'!E:E</f>
        <v>38</v>
      </c>
      <c r="F1879" s="4">
        <f>'[1]2025年已发货'!F:F</f>
        <v>45755</v>
      </c>
      <c r="G1879" s="2" t="str">
        <f>'[1]2025年已发货'!G:G</f>
        <v>（五冶钢构宜宾高县月江镇建设项目）  四川省宜宾市高县月江镇刚记超市斜对面(还阳组团沪碳二期项目)</v>
      </c>
      <c r="H1879" s="2" t="str">
        <f>'[1]2025年已发货'!H:H</f>
        <v>张朝亮</v>
      </c>
      <c r="I1879" s="2">
        <f>'[1]2025年已发货'!I:I</f>
        <v>15228205853</v>
      </c>
      <c r="J1879" s="2" t="str">
        <f>_xlfn._xlws.FILTER(辅助信息!D:D,辅助信息!G:G=G1879)</f>
        <v>五冶钢构-宜宾市南溪区高县月江镇建设项目</v>
      </c>
    </row>
    <row r="1880" hidden="1" spans="1:10">
      <c r="A1880" s="2" t="str">
        <f>'[1]2025年已发货'!A:A</f>
        <v>润耀</v>
      </c>
      <c r="B1880" s="2" t="str">
        <f>'[1]2025年已发货'!B:B</f>
        <v>盘螺</v>
      </c>
      <c r="C1880" s="2" t="str">
        <f>'[1]2025年已发货'!C:C</f>
        <v>HRB400E Φ10</v>
      </c>
      <c r="D1880" s="2" t="str">
        <f>'[1]2025年已发货'!D:D</f>
        <v>吨</v>
      </c>
      <c r="E1880" s="2">
        <f>'[1]2025年已发货'!E:E</f>
        <v>12</v>
      </c>
      <c r="F1880" s="4">
        <f>'[1]2025年已发货'!F:F</f>
        <v>45755</v>
      </c>
      <c r="G1880" s="2" t="str">
        <f>'[1]2025年已发货'!G:G</f>
        <v>（五冶钢构宜宾高县月江镇建设项目）  四川省宜宾市高县月江镇刚记超市斜对面(还阳组团沪碳二期项目)</v>
      </c>
      <c r="H1880" s="2" t="str">
        <f>'[1]2025年已发货'!H:H</f>
        <v>张朝亮</v>
      </c>
      <c r="I1880" s="2">
        <f>'[1]2025年已发货'!I:I</f>
        <v>15228205853</v>
      </c>
      <c r="J1880" s="2" t="str">
        <f>_xlfn._xlws.FILTER(辅助信息!D:D,辅助信息!G:G=G1880)</f>
        <v>五冶钢构-宜宾市南溪区高县月江镇建设项目</v>
      </c>
    </row>
    <row r="1881" hidden="1" spans="1:10">
      <c r="A1881" s="2" t="str">
        <f>'[1]2025年已发货'!A:A</f>
        <v>润耀</v>
      </c>
      <c r="B1881" s="2" t="str">
        <f>'[1]2025年已发货'!B:B</f>
        <v>螺纹钢</v>
      </c>
      <c r="C1881" s="2" t="str">
        <f>'[1]2025年已发货'!C:C</f>
        <v>HRB400E Φ12 9m</v>
      </c>
      <c r="D1881" s="2" t="str">
        <f>'[1]2025年已发货'!D:D</f>
        <v>吨</v>
      </c>
      <c r="E1881" s="2">
        <f>'[1]2025年已发货'!E:E</f>
        <v>9</v>
      </c>
      <c r="F1881" s="4">
        <f>'[1]2025年已发货'!F:F</f>
        <v>45755</v>
      </c>
      <c r="G1881" s="2" t="str">
        <f>'[1]2025年已发货'!G:G</f>
        <v>（五冶钢构宜宾高县月江镇建设项目）  四川省宜宾市高县月江镇刚记超市斜对面(还阳组团沪碳二期项目)</v>
      </c>
      <c r="H1881" s="2" t="str">
        <f>'[1]2025年已发货'!H:H</f>
        <v>张朝亮</v>
      </c>
      <c r="I1881" s="2">
        <f>'[1]2025年已发货'!I:I</f>
        <v>15228205853</v>
      </c>
      <c r="J1881" s="2" t="str">
        <f>_xlfn._xlws.FILTER(辅助信息!D:D,辅助信息!G:G=G1881)</f>
        <v>五冶钢构-宜宾市南溪区高县月江镇建设项目</v>
      </c>
    </row>
    <row r="1882" hidden="1" spans="1:10">
      <c r="A1882" s="2" t="str">
        <f>'[1]2025年已发货'!A:A</f>
        <v>润耀</v>
      </c>
      <c r="B1882" s="2" t="str">
        <f>'[1]2025年已发货'!B:B</f>
        <v>螺纹钢</v>
      </c>
      <c r="C1882" s="2" t="str">
        <f>'[1]2025年已发货'!C:C</f>
        <v>HRB400E Φ14 9m</v>
      </c>
      <c r="D1882" s="2" t="str">
        <f>'[1]2025年已发货'!D:D</f>
        <v>吨</v>
      </c>
      <c r="E1882" s="2">
        <f>'[1]2025年已发货'!E:E</f>
        <v>21</v>
      </c>
      <c r="F1882" s="4">
        <f>'[1]2025年已发货'!F:F</f>
        <v>45755</v>
      </c>
      <c r="G1882" s="2" t="str">
        <f>'[1]2025年已发货'!G:G</f>
        <v>（五冶钢构宜宾高县月江镇建设项目）  四川省宜宾市高县月江镇刚记超市斜对面(还阳组团沪碳二期项目)</v>
      </c>
      <c r="H1882" s="2" t="str">
        <f>'[1]2025年已发货'!H:H</f>
        <v>张朝亮</v>
      </c>
      <c r="I1882" s="2">
        <f>'[1]2025年已发货'!I:I</f>
        <v>15228205853</v>
      </c>
      <c r="J1882" s="2" t="str">
        <f>_xlfn._xlws.FILTER(辅助信息!D:D,辅助信息!G:G=G1882)</f>
        <v>五冶钢构-宜宾市南溪区高县月江镇建设项目</v>
      </c>
    </row>
    <row r="1883" hidden="1" spans="1:10">
      <c r="A1883" s="2" t="str">
        <f>'[1]2025年已发货'!A:A</f>
        <v>润耀</v>
      </c>
      <c r="B1883" s="2" t="str">
        <f>'[1]2025年已发货'!B:B</f>
        <v>螺纹钢</v>
      </c>
      <c r="C1883" s="2" t="str">
        <f>'[1]2025年已发货'!C:C</f>
        <v>HRB400E Φ20 9m</v>
      </c>
      <c r="D1883" s="2" t="str">
        <f>'[1]2025年已发货'!D:D</f>
        <v>吨</v>
      </c>
      <c r="E1883" s="2">
        <f>'[1]2025年已发货'!E:E</f>
        <v>12</v>
      </c>
      <c r="F1883" s="4">
        <f>'[1]2025年已发货'!F:F</f>
        <v>45755</v>
      </c>
      <c r="G1883" s="2" t="str">
        <f>'[1]2025年已发货'!G:G</f>
        <v>（五冶钢构宜宾高县月江镇建设项目）  四川省宜宾市高县月江镇刚记超市斜对面(还阳组团沪碳二期项目)</v>
      </c>
      <c r="H1883" s="2" t="str">
        <f>'[1]2025年已发货'!H:H</f>
        <v>张朝亮</v>
      </c>
      <c r="I1883" s="2">
        <f>'[1]2025年已发货'!I:I</f>
        <v>15228205853</v>
      </c>
      <c r="J1883" s="2" t="str">
        <f>_xlfn._xlws.FILTER(辅助信息!D:D,辅助信息!G:G=G1883)</f>
        <v>五冶钢构-宜宾市南溪区高县月江镇建设项目</v>
      </c>
    </row>
    <row r="1884" hidden="1" spans="1:10">
      <c r="A1884" s="2" t="str">
        <f>'[1]2025年已发货'!A:A</f>
        <v>润耀</v>
      </c>
      <c r="B1884" s="2" t="str">
        <f>'[1]2025年已发货'!B:B</f>
        <v>螺纹钢</v>
      </c>
      <c r="C1884" s="2" t="str">
        <f>'[1]2025年已发货'!C:C</f>
        <v>HRB400E Φ25 9m</v>
      </c>
      <c r="D1884" s="2" t="str">
        <f>'[1]2025年已发货'!D:D</f>
        <v>吨</v>
      </c>
      <c r="E1884" s="2">
        <f>'[1]2025年已发货'!E:E</f>
        <v>9</v>
      </c>
      <c r="F1884" s="4">
        <f>'[1]2025年已发货'!F:F</f>
        <v>45755</v>
      </c>
      <c r="G1884" s="2" t="str">
        <f>'[1]2025年已发货'!G:G</f>
        <v>（五冶钢构宜宾高县月江镇建设项目）  四川省宜宾市高县月江镇刚记超市斜对面(还阳组团沪碳二期项目)</v>
      </c>
      <c r="H1884" s="2" t="str">
        <f>'[1]2025年已发货'!H:H</f>
        <v>张朝亮</v>
      </c>
      <c r="I1884" s="2">
        <f>'[1]2025年已发货'!I:I</f>
        <v>15228205853</v>
      </c>
      <c r="J1884" s="2" t="str">
        <f>_xlfn._xlws.FILTER(辅助信息!D:D,辅助信息!G:G=G1884)</f>
        <v>五冶钢构-宜宾市南溪区高县月江镇建设项目</v>
      </c>
    </row>
    <row r="1885" hidden="1" spans="1:10">
      <c r="A1885" s="2" t="str">
        <f>'[1]2025年已发货'!A:A</f>
        <v>润耀</v>
      </c>
      <c r="B1885" s="2" t="str">
        <f>'[1]2025年已发货'!B:B</f>
        <v>盘螺</v>
      </c>
      <c r="C1885" s="2" t="str">
        <f>'[1]2025年已发货'!C:C</f>
        <v>HRB400E Φ12</v>
      </c>
      <c r="D1885" s="2" t="str">
        <f>'[1]2025年已发货'!D:D</f>
        <v>吨</v>
      </c>
      <c r="E1885" s="2">
        <f>'[1]2025年已发货'!E:E</f>
        <v>35</v>
      </c>
      <c r="F1885" s="4">
        <f>'[1]2025年已发货'!F:F</f>
        <v>45755</v>
      </c>
      <c r="G1885" s="2" t="str">
        <f>'[1]2025年已发货'!G:G</f>
        <v>（中铁三局-铜资高速1标）四川省资阳市安岳县石羊镇猫坝村2#钢筋场</v>
      </c>
      <c r="H1885" s="2" t="str">
        <f>'[1]2025年已发货'!H:H</f>
        <v>王雪</v>
      </c>
      <c r="I1885" s="2">
        <f>'[1]2025年已发货'!I:I</f>
        <v>18729676589</v>
      </c>
      <c r="J1885" s="2" vm="1" t="e">
        <f>_xlfn._xlws.FILTER(辅助信息!D:D,辅助信息!G:G=G1885)</f>
        <v>#VALUE!</v>
      </c>
    </row>
    <row r="1886" hidden="1" spans="1:10">
      <c r="A1886" s="2" t="str">
        <f>'[1]2025年已发货'!A:A</f>
        <v>润耀</v>
      </c>
      <c r="B1886" s="2" t="str">
        <f>'[1]2025年已发货'!B:B</f>
        <v>盘螺</v>
      </c>
      <c r="C1886" s="2" t="str">
        <f>'[1]2025年已发货'!C:C</f>
        <v>HRB400E Φ12</v>
      </c>
      <c r="D1886" s="2" t="str">
        <f>'[1]2025年已发货'!D:D</f>
        <v>吨</v>
      </c>
      <c r="E1886" s="2">
        <f>'[1]2025年已发货'!E:E</f>
        <v>35</v>
      </c>
      <c r="F1886" s="4">
        <f>'[1]2025年已发货'!F:F</f>
        <v>45755</v>
      </c>
      <c r="G1886" s="2" t="str">
        <f>'[1]2025年已发货'!G:G</f>
        <v>（中铁广州局-资乐高速5标）四川省乐山市井研县希望大道116号</v>
      </c>
      <c r="H1886" s="2" t="str">
        <f>'[1]2025年已发货'!H:H</f>
        <v>廖俊杰</v>
      </c>
      <c r="I1886" s="2">
        <f>'[1]2025年已发货'!I:I</f>
        <v>15775100965</v>
      </c>
      <c r="J1886" s="2" vm="1" t="e">
        <f>_xlfn._xlws.FILTER(辅助信息!D:D,辅助信息!G:G=G1886)</f>
        <v>#VALUE!</v>
      </c>
    </row>
    <row r="1887" hidden="1" spans="1:10">
      <c r="A1887" s="2" t="str">
        <f>'[1]2025年已发货'!A:A</f>
        <v>润耀</v>
      </c>
      <c r="B1887" s="2" t="str">
        <f>'[1]2025年已发货'!B:B</f>
        <v>螺纹钢</v>
      </c>
      <c r="C1887" s="2" t="str">
        <f>'[1]2025年已发货'!C:C</f>
        <v>HRB400E Φ16 9m</v>
      </c>
      <c r="D1887" s="2" t="str">
        <f>'[1]2025年已发货'!D:D</f>
        <v>吨</v>
      </c>
      <c r="E1887" s="2">
        <f>'[1]2025年已发货'!E:E</f>
        <v>35</v>
      </c>
      <c r="F1887" s="4">
        <f>'[1]2025年已发货'!F:F</f>
        <v>45755</v>
      </c>
      <c r="G1887" s="2" t="str">
        <f>'[1]2025年已发货'!G:G</f>
        <v>（中铁广州局-资乐高速5标）四川省乐山市井研县希望大道116号</v>
      </c>
      <c r="H1887" s="2" t="str">
        <f>'[1]2025年已发货'!H:H</f>
        <v>廖俊杰</v>
      </c>
      <c r="I1887" s="2">
        <f>'[1]2025年已发货'!I:I</f>
        <v>15775100965</v>
      </c>
      <c r="J1887" s="2" vm="1" t="e">
        <f>_xlfn._xlws.FILTER(辅助信息!D:D,辅助信息!G:G=G1887)</f>
        <v>#VALUE!</v>
      </c>
    </row>
    <row r="1888" hidden="1" spans="1:10">
      <c r="A1888" s="2" t="str">
        <f>'[1]2025年已发货'!A:A</f>
        <v>润耀</v>
      </c>
      <c r="B1888" s="2" t="str">
        <f>'[1]2025年已发货'!B:B</f>
        <v>螺纹钢</v>
      </c>
      <c r="C1888" s="2" t="str">
        <f>'[1]2025年已发货'!C:C</f>
        <v>HRB400E Φ25 12m</v>
      </c>
      <c r="D1888" s="2" t="str">
        <f>'[1]2025年已发货'!D:D</f>
        <v>吨</v>
      </c>
      <c r="E1888" s="2">
        <f>'[1]2025年已发货'!E:E</f>
        <v>35</v>
      </c>
      <c r="F1888" s="4">
        <f>'[1]2025年已发货'!F:F</f>
        <v>45755</v>
      </c>
      <c r="G1888" s="2" t="str">
        <f>'[1]2025年已发货'!G:G</f>
        <v>（中铁广州局-资乐高速5标）四川省乐山市井研县希望大道116号</v>
      </c>
      <c r="H1888" s="2" t="str">
        <f>'[1]2025年已发货'!H:H</f>
        <v>廖俊杰</v>
      </c>
      <c r="I1888" s="2">
        <f>'[1]2025年已发货'!I:I</f>
        <v>15775100965</v>
      </c>
      <c r="J1888" s="2" vm="1" t="e">
        <f>_xlfn._xlws.FILTER(辅助信息!D:D,辅助信息!G:G=G1888)</f>
        <v>#VALUE!</v>
      </c>
    </row>
    <row r="1889" hidden="1" spans="1:10">
      <c r="A1889" s="2" t="str">
        <f>'[1]2025年已发货'!A:A</f>
        <v>润耀</v>
      </c>
      <c r="B1889" s="2" t="str">
        <f>'[1]2025年已发货'!B:B</f>
        <v>螺纹钢</v>
      </c>
      <c r="C1889" s="2" t="str">
        <f>'[1]2025年已发货'!C:C</f>
        <v>HRB400E Φ16 9m</v>
      </c>
      <c r="D1889" s="2" t="str">
        <f>'[1]2025年已发货'!D:D</f>
        <v>吨</v>
      </c>
      <c r="E1889" s="2">
        <f>'[1]2025年已发货'!E:E</f>
        <v>21</v>
      </c>
      <c r="F1889" s="4">
        <f>'[1]2025年已发货'!F:F</f>
        <v>45755</v>
      </c>
      <c r="G1889" s="2" t="str">
        <f>'[1]2025年已发货'!G:G</f>
        <v>（中铁广州局-资乐高速5标）四川省乐山市井研县希望大道116号</v>
      </c>
      <c r="H1889" s="2" t="str">
        <f>'[1]2025年已发货'!H:H</f>
        <v>廖俊杰</v>
      </c>
      <c r="I1889" s="2">
        <f>'[1]2025年已发货'!I:I</f>
        <v>15775100965</v>
      </c>
      <c r="J1889" s="2" vm="1" t="e">
        <f>_xlfn._xlws.FILTER(辅助信息!D:D,辅助信息!G:G=G1889)</f>
        <v>#VALUE!</v>
      </c>
    </row>
    <row r="1890" hidden="1" spans="1:10">
      <c r="A1890" s="2" t="str">
        <f>'[1]2025年已发货'!A:A</f>
        <v>润耀</v>
      </c>
      <c r="B1890" s="2" t="str">
        <f>'[1]2025年已发货'!B:B</f>
        <v>盘螺</v>
      </c>
      <c r="C1890" s="2" t="str">
        <f>'[1]2025年已发货'!C:C</f>
        <v>HRB400E Φ12</v>
      </c>
      <c r="D1890" s="2" t="str">
        <f>'[1]2025年已发货'!D:D</f>
        <v>吨</v>
      </c>
      <c r="E1890" s="2">
        <f>'[1]2025年已发货'!E:E</f>
        <v>15</v>
      </c>
      <c r="F1890" s="4">
        <f>'[1]2025年已发货'!F:F</f>
        <v>45755</v>
      </c>
      <c r="G1890" s="2" t="str">
        <f>'[1]2025年已发货'!G:G</f>
        <v>（中铁广州局-资乐高速5标）四川省乐山市井研县希望大道116号</v>
      </c>
      <c r="H1890" s="2" t="str">
        <f>'[1]2025年已发货'!H:H</f>
        <v>廖俊杰</v>
      </c>
      <c r="I1890" s="2">
        <f>'[1]2025年已发货'!I:I</f>
        <v>15775100965</v>
      </c>
      <c r="J1890" s="2" vm="1" t="e">
        <f>_xlfn._xlws.FILTER(辅助信息!D:D,辅助信息!G:G=G1890)</f>
        <v>#VALUE!</v>
      </c>
    </row>
    <row r="1891" hidden="1" spans="1:10">
      <c r="A1891" s="2" t="str">
        <f>'[1]2025年已发货'!A:A</f>
        <v>润耀</v>
      </c>
      <c r="B1891" s="2" t="str">
        <f>'[1]2025年已发货'!B:B</f>
        <v>盘螺</v>
      </c>
      <c r="C1891" s="2" t="str">
        <f>'[1]2025年已发货'!C:C</f>
        <v>HRB400EФ12</v>
      </c>
      <c r="D1891" s="2" t="str">
        <f>'[1]2025年已发货'!D:D</f>
        <v>吨</v>
      </c>
      <c r="E1891" s="2">
        <f>'[1]2025年已发货'!E:E</f>
        <v>70</v>
      </c>
      <c r="F1891" s="4">
        <f>'[1]2025年已发货'!F:F</f>
        <v>45755</v>
      </c>
      <c r="G1891" s="2" t="str">
        <f>'[1]2025年已发货'!G:G</f>
        <v>（成铁西物-自贡）自贡市大安区和平街道茴香坳</v>
      </c>
      <c r="H1891" s="2" t="str">
        <f>'[1]2025年已发货'!H:H</f>
        <v>黄永福</v>
      </c>
      <c r="I1891" s="2" t="str">
        <f>'[1]2025年已发货'!I:I</f>
        <v>15982823571</v>
      </c>
      <c r="J1891" s="2" vm="1" t="e">
        <f>_xlfn._xlws.FILTER(辅助信息!D:D,辅助信息!G:G=G1891)</f>
        <v>#VALUE!</v>
      </c>
    </row>
    <row r="1892" hidden="1" spans="1:10">
      <c r="A1892" s="2" t="str">
        <f>'[1]2025年已发货'!A:A</f>
        <v>达钢</v>
      </c>
      <c r="B1892" s="2" t="str">
        <f>'[1]2025年已发货'!B:B</f>
        <v>螺纹钢</v>
      </c>
      <c r="C1892" s="2" t="str">
        <f>'[1]2025年已发货'!C:C</f>
        <v>HRB400E Φ28 9m</v>
      </c>
      <c r="D1892" s="2" t="str">
        <f>'[1]2025年已发货'!D:D</f>
        <v>吨</v>
      </c>
      <c r="E1892" s="2">
        <f>'[1]2025年已发货'!E:E</f>
        <v>15</v>
      </c>
      <c r="F1892" s="4">
        <f>'[1]2025年已发货'!F:F</f>
        <v>45755</v>
      </c>
      <c r="G1892" s="2" t="str">
        <f>'[1]2025年已发货'!G:G</f>
        <v>（十九冶-华电重庆奉节）重庆市奉节县康乐镇七星村</v>
      </c>
      <c r="H1892" s="2" t="str">
        <f>'[1]2025年已发货'!H:H</f>
        <v>岑甲乐</v>
      </c>
      <c r="I1892" s="2">
        <f>'[1]2025年已发货'!I:I</f>
        <v>17349037782</v>
      </c>
      <c r="J1892" s="2" vm="1" t="e">
        <f>_xlfn._xlws.FILTER(辅助信息!D:D,辅助信息!G:G=G1892)</f>
        <v>#VALUE!</v>
      </c>
    </row>
    <row r="1893" hidden="1" spans="1:10">
      <c r="A1893" s="2" t="str">
        <f>'[1]2025年已发货'!A:A</f>
        <v>达钢</v>
      </c>
      <c r="B1893" s="2" t="str">
        <f>'[1]2025年已发货'!B:B</f>
        <v>盘螺</v>
      </c>
      <c r="C1893" s="2" t="str">
        <f>'[1]2025年已发货'!C:C</f>
        <v>HRB400E Φ10</v>
      </c>
      <c r="D1893" s="2" t="str">
        <f>'[1]2025年已发货'!D:D</f>
        <v>吨</v>
      </c>
      <c r="E1893" s="2">
        <f>'[1]2025年已发货'!E:E</f>
        <v>6</v>
      </c>
      <c r="F1893" s="4">
        <f>'[1]2025年已发货'!F:F</f>
        <v>45755</v>
      </c>
      <c r="G1893" s="2" t="str">
        <f>'[1]2025年已发货'!G:G</f>
        <v>（十九冶-华电重庆奉节）重庆市奉节县康乐镇七星村</v>
      </c>
      <c r="H1893" s="2" t="str">
        <f>'[1]2025年已发货'!H:H</f>
        <v>岑甲乐</v>
      </c>
      <c r="I1893" s="2">
        <f>'[1]2025年已发货'!I:I</f>
        <v>17349037782</v>
      </c>
      <c r="J1893" s="2" vm="1" t="e">
        <f>_xlfn._xlws.FILTER(辅助信息!D:D,辅助信息!G:G=G1893)</f>
        <v>#VALUE!</v>
      </c>
    </row>
    <row r="1894" hidden="1" spans="1:10">
      <c r="A1894" s="2" t="str">
        <f>'[1]2025年已发货'!A:A</f>
        <v>达钢</v>
      </c>
      <c r="B1894" s="2" t="str">
        <f>'[1]2025年已发货'!B:B</f>
        <v>螺纹钢</v>
      </c>
      <c r="C1894" s="2" t="str">
        <f>'[1]2025年已发货'!C:C</f>
        <v>HRB400E Φ32 9m</v>
      </c>
      <c r="D1894" s="2" t="str">
        <f>'[1]2025年已发货'!D:D</f>
        <v>吨</v>
      </c>
      <c r="E1894" s="2">
        <f>'[1]2025年已发货'!E:E</f>
        <v>10</v>
      </c>
      <c r="F1894" s="4">
        <f>'[1]2025年已发货'!F:F</f>
        <v>45755</v>
      </c>
      <c r="G1894" s="2" t="str">
        <f>'[1]2025年已发货'!G:G</f>
        <v>（十九冶-华电重庆奉节）重庆市奉节县康乐镇七星村</v>
      </c>
      <c r="H1894" s="2" t="str">
        <f>'[1]2025年已发货'!H:H</f>
        <v>岑甲乐</v>
      </c>
      <c r="I1894" s="2">
        <f>'[1]2025年已发货'!I:I</f>
        <v>17349037782</v>
      </c>
      <c r="J1894" s="2" vm="1" t="e">
        <f>_xlfn._xlws.FILTER(辅助信息!D:D,辅助信息!G:G=G1894)</f>
        <v>#VALUE!</v>
      </c>
    </row>
    <row r="1895" hidden="1" spans="1:10">
      <c r="A1895" s="2" t="str">
        <f>'[1]2025年已发货'!A:A</f>
        <v>成实</v>
      </c>
      <c r="B1895" s="2" t="str">
        <f>'[1]2025年已发货'!B:B</f>
        <v>螺纹钢</v>
      </c>
      <c r="C1895" s="2" t="str">
        <f>'[1]2025年已发货'!C:C</f>
        <v>HRB400EФ25*9m</v>
      </c>
      <c r="D1895" s="2" t="str">
        <f>'[1]2025年已发货'!D:D</f>
        <v>吨</v>
      </c>
      <c r="E1895" s="2">
        <f>'[1]2025年已发货'!E:E</f>
        <v>5</v>
      </c>
      <c r="F1895" s="4">
        <f>'[1]2025年已发货'!F:F</f>
        <v>45755</v>
      </c>
      <c r="G1895" s="2" t="str">
        <f>'[1]2025年已发货'!G:G</f>
        <v>四川省南充市营山县咸安大道成都元泽环境技术有限公司营山分公司（中核华兴市政道路项目部）</v>
      </c>
      <c r="H1895" s="2" t="str">
        <f>'[1]2025年已发货'!H:H</f>
        <v>黎家敏</v>
      </c>
      <c r="I1895" s="2" t="str">
        <f>'[1]2025年已发货'!I:I</f>
        <v>15082798787</v>
      </c>
      <c r="J1895" s="2" vm="1" t="e">
        <f>_xlfn._xlws.FILTER(辅助信息!D:D,辅助信息!G:G=G1895)</f>
        <v>#VALUE!</v>
      </c>
    </row>
    <row r="1896" hidden="1" spans="1:10">
      <c r="A1896" s="2" t="str">
        <f>'[1]2025年已发货'!A:A</f>
        <v>成实</v>
      </c>
      <c r="B1896" s="2" t="str">
        <f>'[1]2025年已发货'!B:B</f>
        <v>螺纹钢</v>
      </c>
      <c r="C1896" s="2" t="str">
        <f>'[1]2025年已发货'!C:C</f>
        <v>HRB400EФ28*9m</v>
      </c>
      <c r="D1896" s="2" t="str">
        <f>'[1]2025年已发货'!D:D</f>
        <v>吨</v>
      </c>
      <c r="E1896" s="2">
        <f>'[1]2025年已发货'!E:E</f>
        <v>25</v>
      </c>
      <c r="F1896" s="4">
        <f>'[1]2025年已发货'!F:F</f>
        <v>45755</v>
      </c>
      <c r="G1896" s="2" t="str">
        <f>'[1]2025年已发货'!G:G</f>
        <v>四川省南充市营山县咸安大道成都元泽环境技术有限公司营山分公司（中核华兴市政道路项目部）</v>
      </c>
      <c r="H1896" s="2" t="str">
        <f>'[1]2025年已发货'!H:H</f>
        <v>黎家敏</v>
      </c>
      <c r="I1896" s="2" t="str">
        <f>'[1]2025年已发货'!I:I</f>
        <v>15082798787</v>
      </c>
      <c r="J1896" s="2" vm="1" t="e">
        <f>_xlfn._xlws.FILTER(辅助信息!D:D,辅助信息!G:G=G1896)</f>
        <v>#VALUE!</v>
      </c>
    </row>
    <row r="1897" hidden="1" spans="1:10">
      <c r="A1897" s="2" t="str">
        <f>'[1]2025年已发货'!A:A</f>
        <v>晋邦</v>
      </c>
      <c r="B1897" s="2" t="str">
        <f>'[1]2025年已发货'!B:B</f>
        <v>螺纹钢</v>
      </c>
      <c r="C1897" s="2" t="str">
        <f>'[1]2025年已发货'!C:C</f>
        <v>HRB400E Φ14 9m</v>
      </c>
      <c r="D1897" s="2" t="str">
        <f>'[1]2025年已发货'!D:D</f>
        <v>吨</v>
      </c>
      <c r="E1897" s="2">
        <f>'[1]2025年已发货'!E:E</f>
        <v>2.6</v>
      </c>
      <c r="F1897" s="4">
        <f>'[1]2025年已发货'!F:F</f>
        <v>45755</v>
      </c>
      <c r="G1897" s="2" t="str">
        <f>'[1]2025年已发货'!G:G</f>
        <v>（五冶达州国道542项目-一工区桥梁一工段）四川省达州市四川省达州市达川区石桥镇武寨村</v>
      </c>
      <c r="H1897" s="2" t="str">
        <f>'[1]2025年已发货'!H:H</f>
        <v>杨勇</v>
      </c>
      <c r="I1897" s="2">
        <f>'[1]2025年已发货'!I:I</f>
        <v>18398563998</v>
      </c>
      <c r="J1897" s="2" t="str">
        <f>_xlfn._xlws.FILTER(辅助信息!D:D,辅助信息!G:G=G1897)</f>
        <v>五冶达州国道542项目</v>
      </c>
    </row>
    <row r="1898" hidden="1" spans="1:10">
      <c r="A1898" s="2" t="str">
        <f>'[1]2025年已发货'!A:A</f>
        <v>晋邦</v>
      </c>
      <c r="B1898" s="2" t="str">
        <f>'[1]2025年已发货'!B:B</f>
        <v>螺纹钢</v>
      </c>
      <c r="C1898" s="2" t="str">
        <f>'[1]2025年已发货'!C:C</f>
        <v>HRB400E Φ25 9m</v>
      </c>
      <c r="D1898" s="2" t="str">
        <f>'[1]2025年已发货'!D:D</f>
        <v>吨</v>
      </c>
      <c r="E1898" s="2">
        <f>'[1]2025年已发货'!E:E</f>
        <v>20.792</v>
      </c>
      <c r="F1898" s="4">
        <f>'[1]2025年已发货'!F:F</f>
        <v>45755</v>
      </c>
      <c r="G1898" s="2" t="str">
        <f>'[1]2025年已发货'!G:G</f>
        <v>（五冶达州国道542项目-一工区桥梁一工段）四川省达州市四川省达州市达川区石桥镇武寨村</v>
      </c>
      <c r="H1898" s="2" t="str">
        <f>'[1]2025年已发货'!H:H</f>
        <v>杨勇</v>
      </c>
      <c r="I1898" s="2">
        <f>'[1]2025年已发货'!I:I</f>
        <v>18398563998</v>
      </c>
      <c r="J1898" s="2" t="str">
        <f>_xlfn._xlws.FILTER(辅助信息!D:D,辅助信息!G:G=G1898)</f>
        <v>五冶达州国道542项目</v>
      </c>
    </row>
    <row r="1899" hidden="1" spans="1:10">
      <c r="A1899" s="2" t="str">
        <f>'[1]2025年已发货'!A:A</f>
        <v>晋邦</v>
      </c>
      <c r="B1899" s="2" t="str">
        <f>'[1]2025年已发货'!B:B</f>
        <v>螺纹钢</v>
      </c>
      <c r="C1899" s="2" t="str">
        <f>'[1]2025年已发货'!C:C</f>
        <v>HRB400E Φ32 12m</v>
      </c>
      <c r="D1899" s="2" t="str">
        <f>'[1]2025年已发货'!D:D</f>
        <v>吨</v>
      </c>
      <c r="E1899" s="2">
        <f>'[1]2025年已发货'!E:E</f>
        <v>9.996</v>
      </c>
      <c r="F1899" s="4">
        <f>'[1]2025年已发货'!F:F</f>
        <v>45755</v>
      </c>
      <c r="G1899" s="2" t="str">
        <f>'[1]2025年已发货'!G:G</f>
        <v>（五冶达州国道542项目-一工区桥梁一工段）四川省达州市四川省达州市达川区石桥镇武寨村</v>
      </c>
      <c r="H1899" s="2" t="str">
        <f>'[1]2025年已发货'!H:H</f>
        <v>杨勇</v>
      </c>
      <c r="I1899" s="2">
        <f>'[1]2025年已发货'!I:I</f>
        <v>18398563998</v>
      </c>
      <c r="J1899" s="2" t="str">
        <f>_xlfn._xlws.FILTER(辅助信息!D:D,辅助信息!G:G=G1899)</f>
        <v>五冶达州国道542项目</v>
      </c>
    </row>
    <row r="1900" hidden="1" spans="1:10">
      <c r="A1900" s="2" t="str">
        <f>'[1]2025年已发货'!A:A</f>
        <v>晋邦</v>
      </c>
      <c r="B1900" s="2" t="str">
        <f>'[1]2025年已发货'!B:B</f>
        <v>高线</v>
      </c>
      <c r="C1900" s="2" t="str">
        <f>'[1]2025年已发货'!C:C</f>
        <v>HPB300 Φ8</v>
      </c>
      <c r="D1900" s="2" t="str">
        <f>'[1]2025年已发货'!D:D</f>
        <v>吨</v>
      </c>
      <c r="E1900" s="2">
        <f>'[1]2025年已发货'!E:E</f>
        <v>5</v>
      </c>
      <c r="F1900" s="4">
        <f>'[1]2025年已发货'!F:F</f>
        <v>45755</v>
      </c>
      <c r="G1900" s="2" t="str">
        <f>'[1]2025年已发货'!G:G</f>
        <v>（五冶达州国道542项目-一工区路基二工段）四川省达州市达川区石桥镇列宁街熊家营</v>
      </c>
      <c r="H1900" s="2" t="str">
        <f>'[1]2025年已发货'!H:H</f>
        <v>黄纯益</v>
      </c>
      <c r="I1900" s="2">
        <f>'[1]2025年已发货'!I:I</f>
        <v>13518257339</v>
      </c>
      <c r="J1900" s="2" t="str">
        <f>_xlfn._xlws.FILTER(辅助信息!D:D,辅助信息!G:G=G1900)</f>
        <v>五冶达州国道542项目</v>
      </c>
    </row>
    <row r="1901" hidden="1" spans="1:10">
      <c r="A1901" s="2" t="str">
        <f>'[1]2025年已发货'!A:A</f>
        <v>晋邦</v>
      </c>
      <c r="B1901" s="2" t="str">
        <f>'[1]2025年已发货'!B:B</f>
        <v>高线</v>
      </c>
      <c r="C1901" s="2" t="str">
        <f>'[1]2025年已发货'!C:C</f>
        <v>HPB300 Φ8</v>
      </c>
      <c r="D1901" s="2" t="str">
        <f>'[1]2025年已发货'!D:D</f>
        <v>吨</v>
      </c>
      <c r="E1901" s="2">
        <f>'[1]2025年已发货'!E:E</f>
        <v>3</v>
      </c>
      <c r="F1901" s="4">
        <f>'[1]2025年已发货'!F:F</f>
        <v>45755</v>
      </c>
      <c r="G1901" s="2" t="str">
        <f>'[1]2025年已发货'!G:G</f>
        <v>（五冶达州国道542项目-三工区路基七工段）四川省达州市达川区石梯站火车站旁</v>
      </c>
      <c r="H1901" s="2" t="str">
        <f>'[1]2025年已发货'!H:H</f>
        <v>邓永鑫</v>
      </c>
      <c r="I1901" s="2">
        <f>'[1]2025年已发货'!I:I</f>
        <v>18302894198</v>
      </c>
      <c r="J1901" s="2" t="str">
        <f>_xlfn._xlws.FILTER(辅助信息!D:D,辅助信息!G:G=G1901)</f>
        <v>五冶达州国道542项目</v>
      </c>
    </row>
    <row r="1902" hidden="1" spans="1:10">
      <c r="A1902" s="2" t="str">
        <f>'[1]2025年已发货'!A:A</f>
        <v>晋邦</v>
      </c>
      <c r="B1902" s="2" t="str">
        <f>'[1]2025年已发货'!B:B</f>
        <v>螺纹钢</v>
      </c>
      <c r="C1902" s="2" t="str">
        <f>'[1]2025年已发货'!C:C</f>
        <v>HRB400E Φ12 9m</v>
      </c>
      <c r="D1902" s="2" t="str">
        <f>'[1]2025年已发货'!D:D</f>
        <v>吨</v>
      </c>
      <c r="E1902" s="2">
        <f>'[1]2025年已发货'!E:E</f>
        <v>8</v>
      </c>
      <c r="F1902" s="4">
        <f>'[1]2025年已发货'!F:F</f>
        <v>45755</v>
      </c>
      <c r="G1902" s="2" t="str">
        <f>'[1]2025年已发货'!G:G</f>
        <v>（五冶达州国道542项目-三工区路基七工段）四川省达州市达川区石梯站火车站旁</v>
      </c>
      <c r="H1902" s="2" t="str">
        <f>'[1]2025年已发货'!H:H</f>
        <v>邓永鑫</v>
      </c>
      <c r="I1902" s="2">
        <f>'[1]2025年已发货'!I:I</f>
        <v>18302894198</v>
      </c>
      <c r="J1902" s="2" t="str">
        <f>_xlfn._xlws.FILTER(辅助信息!D:D,辅助信息!G:G=G1902)</f>
        <v>五冶达州国道542项目</v>
      </c>
    </row>
    <row r="1903" hidden="1" spans="1:10">
      <c r="A1903" s="2" t="str">
        <f>'[1]2025年已发货'!A:A</f>
        <v>晋邦</v>
      </c>
      <c r="B1903" s="2" t="str">
        <f>'[1]2025年已发货'!B:B</f>
        <v>螺纹钢</v>
      </c>
      <c r="C1903" s="2" t="str">
        <f>'[1]2025年已发货'!C:C</f>
        <v>HRB400E Φ18 9m</v>
      </c>
      <c r="D1903" s="2" t="str">
        <f>'[1]2025年已发货'!D:D</f>
        <v>吨</v>
      </c>
      <c r="E1903" s="2">
        <f>'[1]2025年已发货'!E:E</f>
        <v>24</v>
      </c>
      <c r="F1903" s="4">
        <f>'[1]2025年已发货'!F:F</f>
        <v>45755</v>
      </c>
      <c r="G1903" s="2" t="str">
        <f>'[1]2025年已发货'!G:G</f>
        <v>（五冶达州国道542项目-三工区路基七工段）四川省达州市达川区石梯站火车站旁</v>
      </c>
      <c r="H1903" s="2" t="str">
        <f>'[1]2025年已发货'!H:H</f>
        <v>邓永鑫</v>
      </c>
      <c r="I1903" s="2">
        <f>'[1]2025年已发货'!I:I</f>
        <v>18302894198</v>
      </c>
      <c r="J1903" s="2" t="str">
        <f>_xlfn._xlws.FILTER(辅助信息!D:D,辅助信息!G:G=G1903)</f>
        <v>五冶达州国道542项目</v>
      </c>
    </row>
    <row r="1904" hidden="1" spans="1:10">
      <c r="A1904" s="2" t="str">
        <f>'[1]2025年已发货'!A:A</f>
        <v>德胜</v>
      </c>
      <c r="B1904" s="2" t="str">
        <f>'[1]2025年已发货'!B:B</f>
        <v>螺纹钢</v>
      </c>
      <c r="C1904" s="2" t="str">
        <f>'[1]2025年已发货'!C:C</f>
        <v>HRB400E Φ32 9m</v>
      </c>
      <c r="D1904" s="2" t="str">
        <f>'[1]2025年已发货'!D:D</f>
        <v>吨</v>
      </c>
      <c r="E1904" s="2">
        <f>'[1]2025年已发货'!E:E</f>
        <v>35</v>
      </c>
      <c r="F1904" s="4">
        <f>'[1]2025年已发货'!F:F</f>
        <v>45755</v>
      </c>
      <c r="G1904" s="2" t="str">
        <f>'[1]2025年已发货'!G:G</f>
        <v>（中铁广州局-资乐高速5标）四川省乐山市井研县希望大道116号</v>
      </c>
      <c r="H1904" s="2" t="str">
        <f>'[1]2025年已发货'!H:H</f>
        <v>廖俊杰</v>
      </c>
      <c r="I1904" s="2">
        <f>'[1]2025年已发货'!I:I</f>
        <v>15775100965</v>
      </c>
      <c r="J1904" s="2" vm="1" t="e">
        <f>_xlfn._xlws.FILTER(辅助信息!D:D,辅助信息!G:G=G1904)</f>
        <v>#VALUE!</v>
      </c>
    </row>
    <row r="1905" hidden="1" spans="1:10">
      <c r="A1905" s="2" t="str">
        <f>'[1]2025年已发货'!A:A</f>
        <v>德胜</v>
      </c>
      <c r="B1905" s="2" t="str">
        <f>'[1]2025年已发货'!B:B</f>
        <v>螺纹钢</v>
      </c>
      <c r="C1905" s="2" t="str">
        <f>'[1]2025年已发货'!C:C</f>
        <v>HRB400E Φ22 9m</v>
      </c>
      <c r="D1905" s="2" t="str">
        <f>'[1]2025年已发货'!D:D</f>
        <v>吨</v>
      </c>
      <c r="E1905" s="2">
        <f>'[1]2025年已发货'!E:E</f>
        <v>35</v>
      </c>
      <c r="F1905" s="4">
        <f>'[1]2025年已发货'!F:F</f>
        <v>45755</v>
      </c>
      <c r="G1905" s="2" t="str">
        <f>'[1]2025年已发货'!G:G</f>
        <v>（中铁广州局-资乐高速5标）四川省乐山市井研县希望大道116号</v>
      </c>
      <c r="H1905" s="2" t="str">
        <f>'[1]2025年已发货'!H:H</f>
        <v>廖俊杰</v>
      </c>
      <c r="I1905" s="2">
        <f>'[1]2025年已发货'!I:I</f>
        <v>15775100965</v>
      </c>
      <c r="J1905" s="2" vm="1" t="e">
        <f>_xlfn._xlws.FILTER(辅助信息!D:D,辅助信息!G:G=G1905)</f>
        <v>#VALUE!</v>
      </c>
    </row>
    <row r="1906" hidden="1" spans="1:10">
      <c r="A1906" s="2" t="str">
        <f>'[1]2025年已发货'!A:A</f>
        <v>晋邦</v>
      </c>
      <c r="B1906" s="2" t="str">
        <f>'[1]2025年已发货'!B:B</f>
        <v>盘螺</v>
      </c>
      <c r="C1906" s="2" t="str">
        <f>'[1]2025年已发货'!C:C</f>
        <v>HRB400E Φ6</v>
      </c>
      <c r="D1906" s="2" t="str">
        <f>'[1]2025年已发货'!D:D</f>
        <v>吨</v>
      </c>
      <c r="E1906" s="2">
        <f>'[1]2025年已发货'!E:E</f>
        <v>12.5</v>
      </c>
      <c r="F1906" s="4">
        <f>'[1]2025年已发货'!F:F</f>
        <v>45756</v>
      </c>
      <c r="G1906" s="2" t="str">
        <f>'[1]2025年已发货'!G:G</f>
        <v>（达州市公共卫生临床医疗中心项目-一标-2号制作房）达州市通川区西外复兴镇公共卫生临床医疗中心项目</v>
      </c>
      <c r="H1906" s="2" t="str">
        <f>'[1]2025年已发货'!H:H</f>
        <v>潘建发</v>
      </c>
      <c r="I1906" s="2">
        <f>'[1]2025年已发货'!I:I</f>
        <v>13658059919</v>
      </c>
      <c r="J1906" s="2" t="str">
        <f>_xlfn._xlws.FILTER(辅助信息!D:D,辅助信息!G:G=G1906)</f>
        <v>五冶钢构达州市公共卫生临床医疗中心项目</v>
      </c>
    </row>
    <row r="1907" hidden="1" spans="1:10">
      <c r="A1907" s="2" t="str">
        <f>'[1]2025年已发货'!A:A</f>
        <v>晋邦</v>
      </c>
      <c r="B1907" s="2" t="str">
        <f>'[1]2025年已发货'!B:B</f>
        <v>螺纹钢</v>
      </c>
      <c r="C1907" s="2" t="str">
        <f>'[1]2025年已发货'!C:C</f>
        <v>HRB400E Φ12 9m</v>
      </c>
      <c r="D1907" s="2" t="str">
        <f>'[1]2025年已发货'!D:D</f>
        <v>吨</v>
      </c>
      <c r="E1907" s="2">
        <f>'[1]2025年已发货'!E:E</f>
        <v>5</v>
      </c>
      <c r="F1907" s="4">
        <f>'[1]2025年已发货'!F:F</f>
        <v>45756</v>
      </c>
      <c r="G1907" s="2" t="str">
        <f>'[1]2025年已发货'!G:G</f>
        <v>（达州市公共卫生临床医疗中心项目-一标-2号制作房）达州市通川区西外复兴镇公共卫生临床医疗中心项目</v>
      </c>
      <c r="H1907" s="2" t="str">
        <f>'[1]2025年已发货'!H:H</f>
        <v>潘建发</v>
      </c>
      <c r="I1907" s="2">
        <f>'[1]2025年已发货'!I:I</f>
        <v>13658059919</v>
      </c>
      <c r="J1907" s="2" t="str">
        <f>_xlfn._xlws.FILTER(辅助信息!D:D,辅助信息!G:G=G1907)</f>
        <v>五冶钢构达州市公共卫生临床医疗中心项目</v>
      </c>
    </row>
    <row r="1908" hidden="1" spans="1:10">
      <c r="A1908" s="2" t="str">
        <f>'[1]2025年已发货'!A:A</f>
        <v>晋邦</v>
      </c>
      <c r="B1908" s="2" t="str">
        <f>'[1]2025年已发货'!B:B</f>
        <v>螺纹钢</v>
      </c>
      <c r="C1908" s="2" t="str">
        <f>'[1]2025年已发货'!C:C</f>
        <v>HRB400E Φ14 9m</v>
      </c>
      <c r="D1908" s="2" t="str">
        <f>'[1]2025年已发货'!D:D</f>
        <v>吨</v>
      </c>
      <c r="E1908" s="2">
        <f>'[1]2025年已发货'!E:E</f>
        <v>3</v>
      </c>
      <c r="F1908" s="4">
        <f>'[1]2025年已发货'!F:F</f>
        <v>45756</v>
      </c>
      <c r="G1908" s="2" t="str">
        <f>'[1]2025年已发货'!G:G</f>
        <v>（达州市公共卫生临床医疗中心项目-一标-2号制作房）达州市通川区西外复兴镇公共卫生临床医疗中心项目</v>
      </c>
      <c r="H1908" s="2" t="str">
        <f>'[1]2025年已发货'!H:H</f>
        <v>潘建发</v>
      </c>
      <c r="I1908" s="2">
        <f>'[1]2025年已发货'!I:I</f>
        <v>13658059919</v>
      </c>
      <c r="J1908" s="2" t="str">
        <f>_xlfn._xlws.FILTER(辅助信息!D:D,辅助信息!G:G=G1908)</f>
        <v>五冶钢构达州市公共卫生临床医疗中心项目</v>
      </c>
    </row>
    <row r="1909" hidden="1" spans="1:10">
      <c r="A1909" s="2" t="str">
        <f>'[1]2025年已发货'!A:A</f>
        <v>德胜</v>
      </c>
      <c r="B1909" s="2" t="str">
        <f>'[1]2025年已发货'!B:B</f>
        <v>螺纹钢</v>
      </c>
      <c r="C1909" s="2" t="str">
        <f>'[1]2025年已发货'!C:C</f>
        <v>HRB400E Φ25 12m</v>
      </c>
      <c r="D1909" s="2" t="str">
        <f>'[1]2025年已发货'!D:D</f>
        <v>吨</v>
      </c>
      <c r="E1909" s="2">
        <f>'[1]2025年已发货'!E:E</f>
        <v>35</v>
      </c>
      <c r="F1909" s="4">
        <f>'[1]2025年已发货'!F:F</f>
        <v>45756</v>
      </c>
      <c r="G1909" s="2" t="str">
        <f>'[1]2025年已发货'!G:G</f>
        <v>（中铁广州局-成渝扩容2标）四川省资阳市雁江区堪嘉镇陈家湾刘家湾大桥桥头</v>
      </c>
      <c r="H1909" s="2" t="str">
        <f>'[1]2025年已发货'!H:H</f>
        <v>刘沛琦</v>
      </c>
      <c r="I1909" s="2">
        <f>'[1]2025年已发货'!I:I</f>
        <v>18011784798</v>
      </c>
      <c r="J1909" s="2" vm="1" t="e">
        <f>_xlfn._xlws.FILTER(辅助信息!D:D,辅助信息!G:G=G1909)</f>
        <v>#VALUE!</v>
      </c>
    </row>
    <row r="1910" hidden="1" spans="1:10">
      <c r="A1910" s="2" t="str">
        <f>'[1]2025年已发货'!A:A</f>
        <v>德胜</v>
      </c>
      <c r="B1910" s="2" t="str">
        <f>'[1]2025年已发货'!B:B</f>
        <v>螺纹钢</v>
      </c>
      <c r="C1910" s="2" t="str">
        <f>'[1]2025年已发货'!C:C</f>
        <v>HRB400E Φ28 9m</v>
      </c>
      <c r="D1910" s="2" t="str">
        <f>'[1]2025年已发货'!D:D</f>
        <v>吨</v>
      </c>
      <c r="E1910" s="2">
        <f>'[1]2025年已发货'!E:E</f>
        <v>35</v>
      </c>
      <c r="F1910" s="4">
        <f>'[1]2025年已发货'!F:F</f>
        <v>45756</v>
      </c>
      <c r="G1910" s="2" t="str">
        <f>'[1]2025年已发货'!G:G</f>
        <v>（中铁广州局-成渝扩容2标）四川省资阳市雁江区堪嘉镇陈家湾刘家湾大桥桥头</v>
      </c>
      <c r="H1910" s="2" t="str">
        <f>'[1]2025年已发货'!H:H</f>
        <v>刘沛琦</v>
      </c>
      <c r="I1910" s="2">
        <f>'[1]2025年已发货'!I:I</f>
        <v>18011784798</v>
      </c>
      <c r="J1910" s="2" vm="1" t="e">
        <f>_xlfn._xlws.FILTER(辅助信息!D:D,辅助信息!G:G=G1910)</f>
        <v>#VALUE!</v>
      </c>
    </row>
    <row r="1911" hidden="1" spans="1:10">
      <c r="A1911" s="2" t="str">
        <f>'[1]2025年已发货'!A:A</f>
        <v>德胜</v>
      </c>
      <c r="B1911" s="2" t="str">
        <f>'[1]2025年已发货'!B:B</f>
        <v>螺纹钢</v>
      </c>
      <c r="C1911" s="2" t="str">
        <f>'[1]2025年已发货'!C:C</f>
        <v>HRB400E Φ28 12m</v>
      </c>
      <c r="D1911" s="2" t="str">
        <f>'[1]2025年已发货'!D:D</f>
        <v>吨</v>
      </c>
      <c r="E1911" s="2">
        <f>'[1]2025年已发货'!E:E</f>
        <v>35</v>
      </c>
      <c r="F1911" s="4">
        <f>'[1]2025年已发货'!F:F</f>
        <v>45756</v>
      </c>
      <c r="G1911" s="2" t="str">
        <f>'[1]2025年已发货'!G:G</f>
        <v>（中铁广州局-成渝扩容2标）四川省资阳市雁江区堪嘉镇陈家湾刘家湾大桥桥头</v>
      </c>
      <c r="H1911" s="2" t="str">
        <f>'[1]2025年已发货'!H:H</f>
        <v>刘沛琦</v>
      </c>
      <c r="I1911" s="2">
        <f>'[1]2025年已发货'!I:I</f>
        <v>18011784798</v>
      </c>
      <c r="J1911" s="2" vm="1" t="e">
        <f>_xlfn._xlws.FILTER(辅助信息!D:D,辅助信息!G:G=G1911)</f>
        <v>#VALUE!</v>
      </c>
    </row>
    <row r="1912" hidden="1" spans="1:10">
      <c r="A1912" s="2" t="str">
        <f>'[1]2025年已发货'!A:A</f>
        <v>德胜</v>
      </c>
      <c r="B1912" s="2" t="str">
        <f>'[1]2025年已发货'!B:B</f>
        <v>螺纹钢</v>
      </c>
      <c r="C1912" s="2" t="str">
        <f>'[1]2025年已发货'!C:C</f>
        <v>HRB400E Φ25 12m</v>
      </c>
      <c r="D1912" s="2" t="str">
        <f>'[1]2025年已发货'!D:D</f>
        <v>吨</v>
      </c>
      <c r="E1912" s="2">
        <f>'[1]2025年已发货'!E:E</f>
        <v>35</v>
      </c>
      <c r="F1912" s="4">
        <f>'[1]2025年已发货'!F:F</f>
        <v>45756</v>
      </c>
      <c r="G1912" s="2" t="str">
        <f>'[1]2025年已发货'!G:G</f>
        <v>（中铁广州局-成渝扩容2标）四川省资阳市雁江区南双路杨家糖房</v>
      </c>
      <c r="H1912" s="2" t="str">
        <f>'[1]2025年已发货'!H:H</f>
        <v>邓志强</v>
      </c>
      <c r="I1912" s="2">
        <f>'[1]2025年已发货'!I:I</f>
        <v>17603045490</v>
      </c>
      <c r="J1912" s="2" vm="1" t="e">
        <f>_xlfn._xlws.FILTER(辅助信息!D:D,辅助信息!G:G=G1912)</f>
        <v>#VALUE!</v>
      </c>
    </row>
    <row r="1913" hidden="1" spans="1:10">
      <c r="A1913" s="2" t="str">
        <f>'[1]2025年已发货'!A:A</f>
        <v>德胜</v>
      </c>
      <c r="B1913" s="2" t="str">
        <f>'[1]2025年已发货'!B:B</f>
        <v>螺纹钢</v>
      </c>
      <c r="C1913" s="2" t="str">
        <f>'[1]2025年已发货'!C:C</f>
        <v>HRB500E Φ28 9m</v>
      </c>
      <c r="D1913" s="2" t="str">
        <f>'[1]2025年已发货'!D:D</f>
        <v>吨</v>
      </c>
      <c r="E1913" s="2">
        <f>'[1]2025年已发货'!E:E</f>
        <v>35</v>
      </c>
      <c r="F1913" s="4">
        <f>'[1]2025年已发货'!F:F</f>
        <v>45756</v>
      </c>
      <c r="G1913" s="2" t="str">
        <f>'[1]2025年已发货'!G:G</f>
        <v>（中铁十局-资乐高速4标）四川省眉山市仁寿县彰加镇促进村中铁十局2#钢筋厂</v>
      </c>
      <c r="H1913" s="2" t="str">
        <f>'[1]2025年已发货'!H:H</f>
        <v>杨飞</v>
      </c>
      <c r="I1913" s="2">
        <f>'[1]2025年已发货'!I:I</f>
        <v>15667998777</v>
      </c>
      <c r="J1913" s="2" vm="1" t="e">
        <f>_xlfn._xlws.FILTER(辅助信息!D:D,辅助信息!G:G=G1913)</f>
        <v>#VALUE!</v>
      </c>
    </row>
    <row r="1914" hidden="1" spans="1:10">
      <c r="A1914" s="2" t="str">
        <f>'[1]2025年已发货'!A:A</f>
        <v>润耀</v>
      </c>
      <c r="B1914" s="2" t="str">
        <f>'[1]2025年已发货'!B:B</f>
        <v>螺纹钢</v>
      </c>
      <c r="C1914" s="2" t="str">
        <f>'[1]2025年已发货'!C:C</f>
        <v>HRB400E Φ25 9m</v>
      </c>
      <c r="D1914" s="2" t="str">
        <f>'[1]2025年已发货'!D:D</f>
        <v>吨</v>
      </c>
      <c r="E1914" s="2">
        <f>'[1]2025年已发货'!E:E</f>
        <v>35</v>
      </c>
      <c r="F1914" s="4">
        <f>'[1]2025年已发货'!F:F</f>
        <v>45756</v>
      </c>
      <c r="G1914" s="2" t="str">
        <f>'[1]2025年已发货'!G:G</f>
        <v>（中铁广州局-资乐高速5标）四川省乐山市井研县希望大道116号</v>
      </c>
      <c r="H1914" s="2" t="str">
        <f>'[1]2025年已发货'!H:H</f>
        <v>廖俊杰</v>
      </c>
      <c r="I1914" s="2">
        <f>'[1]2025年已发货'!I:I</f>
        <v>15775100965</v>
      </c>
      <c r="J1914" s="2" vm="1" t="e">
        <f>_xlfn._xlws.FILTER(辅助信息!D:D,辅助信息!G:G=G1914)</f>
        <v>#VALUE!</v>
      </c>
    </row>
    <row r="1915" hidden="1" spans="1:10">
      <c r="A1915" s="2" t="str">
        <f>'[1]2025年已发货'!A:A</f>
        <v>润耀</v>
      </c>
      <c r="B1915" s="2" t="str">
        <f>'[1]2025年已发货'!B:B</f>
        <v>螺纹钢</v>
      </c>
      <c r="C1915" s="2" t="str">
        <f>'[1]2025年已发货'!C:C</f>
        <v>HRB400E Φ32 9m</v>
      </c>
      <c r="D1915" s="2" t="str">
        <f>'[1]2025年已发货'!D:D</f>
        <v>吨</v>
      </c>
      <c r="E1915" s="2">
        <f>'[1]2025年已发货'!E:E</f>
        <v>35</v>
      </c>
      <c r="F1915" s="4">
        <f>'[1]2025年已发货'!F:F</f>
        <v>45756</v>
      </c>
      <c r="G1915" s="2" t="str">
        <f>'[1]2025年已发货'!G:G</f>
        <v>（中铁广州局-资乐高速5标）四川省乐山市井研县希望大道116号</v>
      </c>
      <c r="H1915" s="2" t="str">
        <f>'[1]2025年已发货'!H:H</f>
        <v>廖俊杰</v>
      </c>
      <c r="I1915" s="2">
        <f>'[1]2025年已发货'!I:I</f>
        <v>15775100965</v>
      </c>
      <c r="J1915" s="2" vm="1" t="e">
        <f>_xlfn._xlws.FILTER(辅助信息!D:D,辅助信息!G:G=G1915)</f>
        <v>#VALUE!</v>
      </c>
    </row>
    <row r="1916" hidden="1" spans="1:10">
      <c r="A1916" s="2" t="str">
        <f>'[1]2025年已发货'!A:A</f>
        <v>润耀</v>
      </c>
      <c r="B1916" s="2" t="str">
        <f>'[1]2025年已发货'!B:B</f>
        <v>螺纹钢</v>
      </c>
      <c r="C1916" s="2" t="str">
        <f>'[1]2025年已发货'!C:C</f>
        <v>HRB400E Φ22 9m</v>
      </c>
      <c r="D1916" s="2" t="str">
        <f>'[1]2025年已发货'!D:D</f>
        <v>吨</v>
      </c>
      <c r="E1916" s="2">
        <f>'[1]2025年已发货'!E:E</f>
        <v>35</v>
      </c>
      <c r="F1916" s="4">
        <f>'[1]2025年已发货'!F:F</f>
        <v>45756</v>
      </c>
      <c r="G1916" s="2" t="str">
        <f>'[1]2025年已发货'!G:G</f>
        <v>（中铁广州局-资乐高速5标）四川省乐山市井研县希望大道116号</v>
      </c>
      <c r="H1916" s="2" t="str">
        <f>'[1]2025年已发货'!H:H</f>
        <v>廖俊杰</v>
      </c>
      <c r="I1916" s="2">
        <f>'[1]2025年已发货'!I:I</f>
        <v>15775100965</v>
      </c>
      <c r="J1916" s="2" vm="1" t="e">
        <f>_xlfn._xlws.FILTER(辅助信息!D:D,辅助信息!G:G=G1916)</f>
        <v>#VALUE!</v>
      </c>
    </row>
    <row r="1917" hidden="1" spans="1:10">
      <c r="A1917" s="2" t="str">
        <f>'[1]2025年已发货'!A:A</f>
        <v>润耀</v>
      </c>
      <c r="B1917" s="2" t="str">
        <f>'[1]2025年已发货'!B:B</f>
        <v>螺纹钢</v>
      </c>
      <c r="C1917" s="2" t="str">
        <f>'[1]2025年已发货'!C:C</f>
        <v>HRB400E Φ20 9m</v>
      </c>
      <c r="D1917" s="2" t="str">
        <f>'[1]2025年已发货'!D:D</f>
        <v>吨</v>
      </c>
      <c r="E1917" s="2">
        <f>'[1]2025年已发货'!E:E</f>
        <v>12</v>
      </c>
      <c r="F1917" s="4">
        <f>'[1]2025年已发货'!F:F</f>
        <v>45756</v>
      </c>
      <c r="G1917" s="2" t="str">
        <f>'[1]2025年已发货'!G:G</f>
        <v>（中铁广州局-资乐高速5标）四川省乐山市井研县希望大道116号</v>
      </c>
      <c r="H1917" s="2" t="str">
        <f>'[1]2025年已发货'!H:H</f>
        <v>廖俊杰</v>
      </c>
      <c r="I1917" s="2">
        <f>'[1]2025年已发货'!I:I</f>
        <v>15775100965</v>
      </c>
      <c r="J1917" s="2" vm="1" t="e">
        <f>_xlfn._xlws.FILTER(辅助信息!D:D,辅助信息!G:G=G1917)</f>
        <v>#VALUE!</v>
      </c>
    </row>
    <row r="1918" hidden="1" spans="1:10">
      <c r="A1918" s="2" t="str">
        <f>'[1]2025年已发货'!A:A</f>
        <v>润耀</v>
      </c>
      <c r="B1918" s="2" t="str">
        <f>'[1]2025年已发货'!B:B</f>
        <v>螺纹钢</v>
      </c>
      <c r="C1918" s="2" t="str">
        <f>'[1]2025年已发货'!C:C</f>
        <v>HRB400E Φ25 9m</v>
      </c>
      <c r="D1918" s="2" t="str">
        <f>'[1]2025年已发货'!D:D</f>
        <v>吨</v>
      </c>
      <c r="E1918" s="2">
        <f>'[1]2025年已发货'!E:E</f>
        <v>22</v>
      </c>
      <c r="F1918" s="4">
        <f>'[1]2025年已发货'!F:F</f>
        <v>45756</v>
      </c>
      <c r="G1918" s="2" t="str">
        <f>'[1]2025年已发货'!G:G</f>
        <v>（中铁广州局-资乐高速5标）四川省乐山市井研县希望大道116号</v>
      </c>
      <c r="H1918" s="2" t="str">
        <f>'[1]2025年已发货'!H:H</f>
        <v>廖俊杰</v>
      </c>
      <c r="I1918" s="2">
        <f>'[1]2025年已发货'!I:I</f>
        <v>15775100965</v>
      </c>
      <c r="J1918" s="2" vm="1" t="e">
        <f>_xlfn._xlws.FILTER(辅助信息!D:D,辅助信息!G:G=G1918)</f>
        <v>#VALUE!</v>
      </c>
    </row>
    <row r="1919" hidden="1" spans="1:10">
      <c r="A1919" s="2" t="str">
        <f>'[1]2025年已发货'!A:A</f>
        <v>润耀</v>
      </c>
      <c r="B1919" s="2" t="str">
        <f>'[1]2025年已发货'!B:B</f>
        <v>螺纹钢</v>
      </c>
      <c r="C1919" s="2" t="str">
        <f>'[1]2025年已发货'!C:C</f>
        <v>HRB400E Φ20 9m</v>
      </c>
      <c r="D1919" s="2" t="str">
        <f>'[1]2025年已发货'!D:D</f>
        <v>吨</v>
      </c>
      <c r="E1919" s="2">
        <f>'[1]2025年已发货'!E:E</f>
        <v>35</v>
      </c>
      <c r="F1919" s="4">
        <f>'[1]2025年已发货'!F:F</f>
        <v>45756</v>
      </c>
      <c r="G1919" s="2" t="str">
        <f>'[1]2025年已发货'!G:G</f>
        <v>（中铁广州局-成渝扩容2标）四川省资阳市雁江区堪嘉镇陈家湾刘家湾大桥桥头</v>
      </c>
      <c r="H1919" s="2" t="str">
        <f>'[1]2025年已发货'!H:H</f>
        <v>刘沛琦</v>
      </c>
      <c r="I1919" s="2">
        <f>'[1]2025年已发货'!I:I</f>
        <v>18011784798</v>
      </c>
      <c r="J1919" s="2" vm="1" t="e">
        <f>_xlfn._xlws.FILTER(辅助信息!D:D,辅助信息!G:G=G1919)</f>
        <v>#VALUE!</v>
      </c>
    </row>
    <row r="1920" hidden="1" spans="1:10">
      <c r="A1920" s="2" t="str">
        <f>'[1]2025年已发货'!A:A</f>
        <v>润耀</v>
      </c>
      <c r="B1920" s="2" t="str">
        <f>'[1]2025年已发货'!B:B</f>
        <v>螺纹钢</v>
      </c>
      <c r="C1920" s="2" t="str">
        <f>'[1]2025年已发货'!C:C</f>
        <v>HRB400E Φ25 9m</v>
      </c>
      <c r="D1920" s="2" t="str">
        <f>'[1]2025年已发货'!D:D</f>
        <v>吨</v>
      </c>
      <c r="E1920" s="2">
        <f>'[1]2025年已发货'!E:E</f>
        <v>35</v>
      </c>
      <c r="F1920" s="4">
        <f>'[1]2025年已发货'!F:F</f>
        <v>45756</v>
      </c>
      <c r="G1920" s="2" t="str">
        <f>'[1]2025年已发货'!G:G</f>
        <v>（中铁广州局-成渝扩容2标）四川省资阳市雁江区堪嘉镇陈家湾刘家湾大桥桥头</v>
      </c>
      <c r="H1920" s="2" t="str">
        <f>'[1]2025年已发货'!H:H</f>
        <v>刘沛琦</v>
      </c>
      <c r="I1920" s="2">
        <f>'[1]2025年已发货'!I:I</f>
        <v>18011784798</v>
      </c>
      <c r="J1920" s="2" vm="1" t="e">
        <f>_xlfn._xlws.FILTER(辅助信息!D:D,辅助信息!G:G=G1920)</f>
        <v>#VALUE!</v>
      </c>
    </row>
    <row r="1921" hidden="1" spans="1:10">
      <c r="A1921" s="2" t="str">
        <f>'[1]2025年已发货'!A:A</f>
        <v>润耀</v>
      </c>
      <c r="B1921" s="2" t="str">
        <f>'[1]2025年已发货'!B:B</f>
        <v>高线</v>
      </c>
      <c r="C1921" s="2" t="str">
        <f>'[1]2025年已发货'!C:C</f>
        <v>HPB300Φ12</v>
      </c>
      <c r="D1921" s="2" t="str">
        <f>'[1]2025年已发货'!D:D</f>
        <v>吨</v>
      </c>
      <c r="E1921" s="2">
        <f>'[1]2025年已发货'!E:E</f>
        <v>35</v>
      </c>
      <c r="F1921" s="4">
        <f>'[1]2025年已发货'!F:F</f>
        <v>45756</v>
      </c>
      <c r="G1921" s="2" t="str">
        <f>'[1]2025年已发货'!G:G</f>
        <v>（中铁十局-资乐高速4标）四川省眉山市仁寿县彰加镇促进村中铁十局2#钢筋厂</v>
      </c>
      <c r="H1921" s="2" t="str">
        <f>'[1]2025年已发货'!H:H</f>
        <v>杨飞</v>
      </c>
      <c r="I1921" s="2">
        <f>'[1]2025年已发货'!I:I</f>
        <v>15667998777</v>
      </c>
      <c r="J1921" s="2" vm="1" t="e">
        <f>_xlfn._xlws.FILTER(辅助信息!D:D,辅助信息!G:G=G1921)</f>
        <v>#VALUE!</v>
      </c>
    </row>
    <row r="1922" hidden="1" spans="1:10">
      <c r="A1922" s="2" t="str">
        <f>'[1]2025年已发货'!A:A</f>
        <v>润耀</v>
      </c>
      <c r="B1922" s="2" t="str">
        <f>'[1]2025年已发货'!B:B</f>
        <v>盘螺</v>
      </c>
      <c r="C1922" s="2" t="str">
        <f>'[1]2025年已发货'!C:C</f>
        <v>HRB400E Φ12</v>
      </c>
      <c r="D1922" s="2" t="str">
        <f>'[1]2025年已发货'!D:D</f>
        <v>吨</v>
      </c>
      <c r="E1922" s="2">
        <f>'[1]2025年已发货'!E:E</f>
        <v>35</v>
      </c>
      <c r="F1922" s="4">
        <f>'[1]2025年已发货'!F:F</f>
        <v>45756</v>
      </c>
      <c r="G1922" s="2" t="str">
        <f>'[1]2025年已发货'!G:G</f>
        <v>（中铁三局-铜资高速1标）四川省资阳市安岳县石羊镇猫坝村2#钢筋场</v>
      </c>
      <c r="H1922" s="2" t="str">
        <f>'[1]2025年已发货'!H:H</f>
        <v>王雪</v>
      </c>
      <c r="I1922" s="2">
        <f>'[1]2025年已发货'!I:I</f>
        <v>18729676589</v>
      </c>
      <c r="J1922" s="2" vm="1" t="e">
        <f>_xlfn._xlws.FILTER(辅助信息!D:D,辅助信息!G:G=G1922)</f>
        <v>#VALUE!</v>
      </c>
    </row>
    <row r="1923" hidden="1" spans="1:10">
      <c r="A1923" s="2" t="str">
        <f>'[1]2025年已发货'!A:A</f>
        <v>达钢</v>
      </c>
      <c r="B1923" s="2" t="str">
        <f>'[1]2025年已发货'!B:B</f>
        <v>盘螺</v>
      </c>
      <c r="C1923" s="2" t="str">
        <f>'[1]2025年已发货'!C:C</f>
        <v>HRB400E Φ8</v>
      </c>
      <c r="D1923" s="2" t="str">
        <f>'[1]2025年已发货'!D:D</f>
        <v>吨</v>
      </c>
      <c r="E1923" s="2">
        <f>'[1]2025年已发货'!E:E</f>
        <v>3</v>
      </c>
      <c r="F1923" s="4">
        <f>'[1]2025年已发货'!F:F</f>
        <v>45756</v>
      </c>
      <c r="G1923" s="2" t="str">
        <f>'[1]2025年已发货'!G:G</f>
        <v>(五冶钢构医学科学产业园建设项目房建二部-二标（图情信息中心1-1）)四川省南充市顺庆区搬罾街道学府大道二段</v>
      </c>
      <c r="H1923" s="2" t="str">
        <f>'[1]2025年已发货'!H:H</f>
        <v>安南</v>
      </c>
      <c r="I1923" s="2">
        <f>'[1]2025年已发货'!I:I</f>
        <v>19950525030</v>
      </c>
      <c r="J1923" s="2" t="str">
        <f>_xlfn._xlws.FILTER(辅助信息!D:D,辅助信息!G:G=G1923)</f>
        <v>五冶钢构南充医学科学产业园建设项目</v>
      </c>
    </row>
    <row r="1924" hidden="1" spans="1:10">
      <c r="A1924" s="2" t="str">
        <f>'[1]2025年已发货'!A:A</f>
        <v>达钢</v>
      </c>
      <c r="B1924" s="2" t="str">
        <f>'[1]2025年已发货'!B:B</f>
        <v>盘螺</v>
      </c>
      <c r="C1924" s="2" t="str">
        <f>'[1]2025年已发货'!C:C</f>
        <v>HRB400E Φ10</v>
      </c>
      <c r="D1924" s="2" t="str">
        <f>'[1]2025年已发货'!D:D</f>
        <v>吨</v>
      </c>
      <c r="E1924" s="2">
        <f>'[1]2025年已发货'!E:E</f>
        <v>3</v>
      </c>
      <c r="F1924" s="4">
        <f>'[1]2025年已发货'!F:F</f>
        <v>45756</v>
      </c>
      <c r="G1924" s="2" t="str">
        <f>'[1]2025年已发货'!G:G</f>
        <v>(五冶钢构医学科学产业园建设项目房建二部-二标（图情信息中心1-1）)四川省南充市顺庆区搬罾街道学府大道二段</v>
      </c>
      <c r="H1924" s="2" t="str">
        <f>'[1]2025年已发货'!H:H</f>
        <v>安南</v>
      </c>
      <c r="I1924" s="2">
        <f>'[1]2025年已发货'!I:I</f>
        <v>19950525030</v>
      </c>
      <c r="J1924" s="2" t="str">
        <f>_xlfn._xlws.FILTER(辅助信息!D:D,辅助信息!G:G=G1924)</f>
        <v>五冶钢构南充医学科学产业园建设项目</v>
      </c>
    </row>
    <row r="1925" hidden="1" spans="1:10">
      <c r="A1925" s="2" t="str">
        <f>'[1]2025年已发货'!A:A</f>
        <v>达钢</v>
      </c>
      <c r="B1925" s="2" t="str">
        <f>'[1]2025年已发货'!B:B</f>
        <v>螺纹钢</v>
      </c>
      <c r="C1925" s="2" t="str">
        <f>'[1]2025年已发货'!C:C</f>
        <v>HRB400E Φ14 9m</v>
      </c>
      <c r="D1925" s="2" t="str">
        <f>'[1]2025年已发货'!D:D</f>
        <v>吨</v>
      </c>
      <c r="E1925" s="2">
        <f>'[1]2025年已发货'!E:E</f>
        <v>30</v>
      </c>
      <c r="F1925" s="4">
        <f>'[1]2025年已发货'!F:F</f>
        <v>45756</v>
      </c>
      <c r="G1925" s="2" t="str">
        <f>'[1]2025年已发货'!G:G</f>
        <v>(五冶钢构医学科学产业园建设项目房建二部-二标（图情信息中心1-1）)四川省南充市顺庆区搬罾街道学府大道二段</v>
      </c>
      <c r="H1925" s="2" t="str">
        <f>'[1]2025年已发货'!H:H</f>
        <v>安南</v>
      </c>
      <c r="I1925" s="2">
        <f>'[1]2025年已发货'!I:I</f>
        <v>19950525030</v>
      </c>
      <c r="J1925" s="2" t="str">
        <f>_xlfn._xlws.FILTER(辅助信息!D:D,辅助信息!G:G=G1925)</f>
        <v>五冶钢构南充医学科学产业园建设项目</v>
      </c>
    </row>
    <row r="1926" hidden="1" spans="1:10">
      <c r="A1926" s="2" t="str">
        <f>'[1]2025年已发货'!A:A</f>
        <v>达钢</v>
      </c>
      <c r="B1926" s="2" t="str">
        <f>'[1]2025年已发货'!B:B</f>
        <v>盘螺</v>
      </c>
      <c r="C1926" s="2" t="str">
        <f>'[1]2025年已发货'!C:C</f>
        <v>HRB400E Φ8</v>
      </c>
      <c r="D1926" s="2" t="str">
        <f>'[1]2025年已发货'!D:D</f>
        <v>吨</v>
      </c>
      <c r="E1926" s="2">
        <f>'[1]2025年已发货'!E:E</f>
        <v>12.5</v>
      </c>
      <c r="F1926" s="4">
        <f>'[1]2025年已发货'!F:F</f>
        <v>45756</v>
      </c>
      <c r="G1926" s="2" t="str">
        <f>'[1]2025年已发货'!G:G</f>
        <v>（商投建工达州中医药科技园-1工区）达州市通川区达州中医药职业学院犀牛大道北段</v>
      </c>
      <c r="H1926" s="2" t="str">
        <f>'[1]2025年已发货'!H:H</f>
        <v>程黄刚</v>
      </c>
      <c r="I1926" s="2">
        <f>'[1]2025年已发货'!I:I</f>
        <v>15108211617</v>
      </c>
      <c r="J1926" s="2" t="str">
        <f>_xlfn._xlws.FILTER(辅助信息!D:D,辅助信息!G:G=G1926)</f>
        <v>商投建工达州中医药科技园</v>
      </c>
    </row>
    <row r="1927" hidden="1" spans="1:10">
      <c r="A1927" s="2" t="str">
        <f>'[1]2025年已发货'!A:A</f>
        <v>达钢</v>
      </c>
      <c r="B1927" s="2" t="str">
        <f>'[1]2025年已发货'!B:B</f>
        <v>螺纹钢</v>
      </c>
      <c r="C1927" s="2" t="str">
        <f>'[1]2025年已发货'!C:C</f>
        <v>HRB400E Φ14 9m</v>
      </c>
      <c r="D1927" s="2" t="str">
        <f>'[1]2025年已发货'!D:D</f>
        <v>吨</v>
      </c>
      <c r="E1927" s="2">
        <f>'[1]2025年已发货'!E:E</f>
        <v>45</v>
      </c>
      <c r="F1927" s="4">
        <f>'[1]2025年已发货'!F:F</f>
        <v>45756</v>
      </c>
      <c r="G1927" s="2" t="str">
        <f>'[1]2025年已发货'!G:G</f>
        <v>（商投建工达州中医药科技园-1工区）达州市通川区达州中医药职业学院犀牛大道北段</v>
      </c>
      <c r="H1927" s="2" t="str">
        <f>'[1]2025年已发货'!H:H</f>
        <v>程黄刚</v>
      </c>
      <c r="I1927" s="2">
        <f>'[1]2025年已发货'!I:I</f>
        <v>15108211617</v>
      </c>
      <c r="J1927" s="2" t="str">
        <f>_xlfn._xlws.FILTER(辅助信息!D:D,辅助信息!G:G=G1927)</f>
        <v>商投建工达州中医药科技园</v>
      </c>
    </row>
    <row r="1928" hidden="1" spans="1:10">
      <c r="A1928" s="2" t="str">
        <f>'[1]2025年已发货'!A:A</f>
        <v>达钢</v>
      </c>
      <c r="B1928" s="2" t="str">
        <f>'[1]2025年已发货'!B:B</f>
        <v>螺纹钢</v>
      </c>
      <c r="C1928" s="2" t="str">
        <f>'[1]2025年已发货'!C:C</f>
        <v>HRB400E Φ16 9m</v>
      </c>
      <c r="D1928" s="2" t="str">
        <f>'[1]2025年已发货'!D:D</f>
        <v>吨</v>
      </c>
      <c r="E1928" s="2">
        <f>'[1]2025年已发货'!E:E</f>
        <v>102</v>
      </c>
      <c r="F1928" s="4">
        <f>'[1]2025年已发货'!F:F</f>
        <v>45756</v>
      </c>
      <c r="G1928" s="2" t="str">
        <f>'[1]2025年已发货'!G:G</f>
        <v>（商投建工达州中医药科技园-2工区-景观桥）达州市通川区达州中医药职业学院犀牛大道北段</v>
      </c>
      <c r="H1928" s="2" t="str">
        <f>'[1]2025年已发货'!H:H</f>
        <v>李波</v>
      </c>
      <c r="I1928" s="2">
        <f>'[1]2025年已发货'!I:I</f>
        <v>18381899787</v>
      </c>
      <c r="J1928" s="2" t="str">
        <f>_xlfn._xlws.FILTER(辅助信息!D:D,辅助信息!G:G=G1928)</f>
        <v>商投建工达州中医药科技园</v>
      </c>
    </row>
    <row r="1929" hidden="1" spans="1:10">
      <c r="A1929" s="2" t="str">
        <f>'[1]2025年已发货'!A:A</f>
        <v>达钢</v>
      </c>
      <c r="B1929" s="2" t="str">
        <f>'[1]2025年已发货'!B:B</f>
        <v>螺纹钢</v>
      </c>
      <c r="C1929" s="2" t="str">
        <f>'[1]2025年已发货'!C:C</f>
        <v>HRB400E Φ28 9m</v>
      </c>
      <c r="D1929" s="2" t="str">
        <f>'[1]2025年已发货'!D:D</f>
        <v>吨</v>
      </c>
      <c r="E1929" s="2">
        <f>'[1]2025年已发货'!E:E</f>
        <v>81</v>
      </c>
      <c r="F1929" s="4">
        <f>'[1]2025年已发货'!F:F</f>
        <v>45756</v>
      </c>
      <c r="G1929" s="2" t="str">
        <f>'[1]2025年已发货'!G:G</f>
        <v>（商投建工达州中医药科技园-2工区-景观桥）达州市通川区达州中医药职业学院犀牛大道北段</v>
      </c>
      <c r="H1929" s="2" t="str">
        <f>'[1]2025年已发货'!H:H</f>
        <v>李波</v>
      </c>
      <c r="I1929" s="2">
        <f>'[1]2025年已发货'!I:I</f>
        <v>18381899787</v>
      </c>
      <c r="J1929" s="2" t="str">
        <f>_xlfn._xlws.FILTER(辅助信息!D:D,辅助信息!G:G=G1929)</f>
        <v>商投建工达州中医药科技园</v>
      </c>
    </row>
    <row r="1930" hidden="1" spans="1:10">
      <c r="A1930" s="2" t="str">
        <f>'[1]2025年已发货'!A:A</f>
        <v>润耀</v>
      </c>
      <c r="B1930" s="2" t="str">
        <f>'[1]2025年已发货'!B:B</f>
        <v>盘螺</v>
      </c>
      <c r="C1930" s="2" t="str">
        <f>'[1]2025年已发货'!C:C</f>
        <v>HRB400E Φ10</v>
      </c>
      <c r="D1930" s="2" t="str">
        <f>'[1]2025年已发货'!D:D</f>
        <v>吨</v>
      </c>
      <c r="E1930" s="2">
        <f>'[1]2025年已发货'!E:E</f>
        <v>2.5</v>
      </c>
      <c r="F1930" s="4">
        <f>'[1]2025年已发货'!F:F</f>
        <v>45756</v>
      </c>
      <c r="G1930" s="2" t="str">
        <f>'[1]2025年已发货'!G:G</f>
        <v>（华西酒城南）成都市武侯区火车南站西路8号酒城南项目</v>
      </c>
      <c r="H1930" s="2" t="str">
        <f>'[1]2025年已发货'!H:H</f>
        <v>龙耀宇</v>
      </c>
      <c r="I1930" s="2">
        <f>'[1]2025年已发货'!I:I</f>
        <v>18384145895</v>
      </c>
      <c r="J1930" s="2" t="str">
        <f>_xlfn._xlws.FILTER(辅助信息!D:D,辅助信息!G:G=G1930)</f>
        <v>华西酒城南</v>
      </c>
    </row>
    <row r="1931" hidden="1" spans="1:10">
      <c r="A1931" s="2" t="str">
        <f>'[1]2025年已发货'!A:A</f>
        <v>润耀</v>
      </c>
      <c r="B1931" s="2" t="str">
        <f>'[1]2025年已发货'!B:B</f>
        <v>盘螺</v>
      </c>
      <c r="C1931" s="2" t="str">
        <f>'[1]2025年已发货'!C:C</f>
        <v>HRB400E Φ12</v>
      </c>
      <c r="D1931" s="2" t="str">
        <f>'[1]2025年已发货'!D:D</f>
        <v>吨</v>
      </c>
      <c r="E1931" s="2">
        <f>'[1]2025年已发货'!E:E</f>
        <v>32.5</v>
      </c>
      <c r="F1931" s="4">
        <f>'[1]2025年已发货'!F:F</f>
        <v>45756</v>
      </c>
      <c r="G1931" s="2" t="str">
        <f>'[1]2025年已发货'!G:G</f>
        <v>（华西酒城南）成都市武侯区火车南站西路8号酒城南项目</v>
      </c>
      <c r="H1931" s="2" t="str">
        <f>'[1]2025年已发货'!H:H</f>
        <v>龙耀宇</v>
      </c>
      <c r="I1931" s="2">
        <f>'[1]2025年已发货'!I:I</f>
        <v>18384145895</v>
      </c>
      <c r="J1931" s="2" t="str">
        <f>_xlfn._xlws.FILTER(辅助信息!D:D,辅助信息!G:G=G1931)</f>
        <v>华西酒城南</v>
      </c>
    </row>
    <row r="1932" hidden="1" spans="1:10">
      <c r="A1932" s="2" t="str">
        <f>'[1]2025年已发货'!A:A</f>
        <v>润耀</v>
      </c>
      <c r="B1932" s="2" t="str">
        <f>'[1]2025年已发货'!B:B</f>
        <v>盘螺</v>
      </c>
      <c r="C1932" s="2" t="str">
        <f>'[1]2025年已发货'!C:C</f>
        <v>HRB400EФ12</v>
      </c>
      <c r="D1932" s="2" t="str">
        <f>'[1]2025年已发货'!D:D</f>
        <v>吨</v>
      </c>
      <c r="E1932" s="2">
        <f>'[1]2025年已发货'!E:E</f>
        <v>22</v>
      </c>
      <c r="F1932" s="4">
        <f>'[1]2025年已发货'!F:F</f>
        <v>45756</v>
      </c>
      <c r="G1932" s="2" t="str">
        <f>'[1]2025年已发货'!G:G</f>
        <v>（成铁西物-德阳西外街项目）四川省德阳市旌阳区黄山路一段（司机拍摄签收小票时需设置时间及地点水印）</v>
      </c>
      <c r="H1932" s="2" t="str">
        <f>'[1]2025年已发货'!H:H</f>
        <v>黄永福</v>
      </c>
      <c r="I1932" s="2" t="str">
        <f>'[1]2025年已发货'!I:I</f>
        <v>15982823571</v>
      </c>
      <c r="J1932" s="2" vm="1" t="e">
        <f>_xlfn._xlws.FILTER(辅助信息!D:D,辅助信息!G:G=G1932)</f>
        <v>#VALUE!</v>
      </c>
    </row>
    <row r="1933" hidden="1" spans="1:10">
      <c r="A1933" s="2" t="str">
        <f>'[1]2025年已发货'!A:A</f>
        <v>润耀</v>
      </c>
      <c r="B1933" s="2" t="str">
        <f>'[1]2025年已发货'!B:B</f>
        <v>螺纹钢</v>
      </c>
      <c r="C1933" s="2" t="str">
        <f>'[1]2025年已发货'!C:C</f>
        <v>HRB400EФ12*9m</v>
      </c>
      <c r="D1933" s="2" t="str">
        <f>'[1]2025年已发货'!D:D</f>
        <v>吨</v>
      </c>
      <c r="E1933" s="2">
        <f>'[1]2025年已发货'!E:E</f>
        <v>12</v>
      </c>
      <c r="F1933" s="4">
        <f>'[1]2025年已发货'!F:F</f>
        <v>45756</v>
      </c>
      <c r="G1933" s="2" t="str">
        <f>'[1]2025年已发货'!G:G</f>
        <v>（成铁西物-德阳西外街项目）四川省德阳市旌阳区黄山路一段（司机拍摄签收小票时需设置时间及地点水印）</v>
      </c>
      <c r="H1933" s="2" t="str">
        <f>'[1]2025年已发货'!H:H</f>
        <v>黄永福</v>
      </c>
      <c r="I1933" s="2" t="str">
        <f>'[1]2025年已发货'!I:I</f>
        <v>15982823571</v>
      </c>
      <c r="J1933" s="2" vm="1" t="e">
        <f>_xlfn._xlws.FILTER(辅助信息!D:D,辅助信息!G:G=G1933)</f>
        <v>#VALUE!</v>
      </c>
    </row>
    <row r="1934" hidden="1" spans="1:10">
      <c r="A1934" s="2" t="str">
        <f>'[1]2025年已发货'!A:A</f>
        <v>德胜</v>
      </c>
      <c r="B1934" s="2" t="str">
        <f>'[1]2025年已发货'!B:B</f>
        <v>螺纹钢</v>
      </c>
      <c r="C1934" s="2" t="str">
        <f>'[1]2025年已发货'!C:C</f>
        <v>HRB400E Φ14 9m</v>
      </c>
      <c r="D1934" s="2" t="str">
        <f>'[1]2025年已发货'!D:D</f>
        <v>吨</v>
      </c>
      <c r="E1934" s="2">
        <f>'[1]2025年已发货'!E:E</f>
        <v>10</v>
      </c>
      <c r="F1934" s="4">
        <f>'[1]2025年已发货'!F:F</f>
        <v>45757</v>
      </c>
      <c r="G1934" s="2" t="str">
        <f>'[1]2025年已发货'!G:G</f>
        <v>（五局乐山机场项目）乐山市五通桥区冠英镇</v>
      </c>
      <c r="H1934" s="2" t="str">
        <f>'[1]2025年已发货'!H:H</f>
        <v>王思思</v>
      </c>
      <c r="I1934" s="2">
        <f>'[1]2025年已发货'!I:I</f>
        <v>18973190156</v>
      </c>
      <c r="J1934" s="2" vm="1" t="e">
        <f>_xlfn._xlws.FILTER(辅助信息!D:D,辅助信息!G:G=G1934)</f>
        <v>#VALUE!</v>
      </c>
    </row>
    <row r="1935" hidden="1" spans="1:10">
      <c r="A1935" s="2" t="str">
        <f>'[1]2025年已发货'!A:A</f>
        <v>德胜</v>
      </c>
      <c r="B1935" s="2" t="str">
        <f>'[1]2025年已发货'!B:B</f>
        <v>螺纹钢</v>
      </c>
      <c r="C1935" s="2" t="str">
        <f>'[1]2025年已发货'!C:C</f>
        <v>HRB400E Φ18 9m</v>
      </c>
      <c r="D1935" s="2" t="str">
        <f>'[1]2025年已发货'!D:D</f>
        <v>吨</v>
      </c>
      <c r="E1935" s="2">
        <f>'[1]2025年已发货'!E:E</f>
        <v>15</v>
      </c>
      <c r="F1935" s="4">
        <f>'[1]2025年已发货'!F:F</f>
        <v>45757</v>
      </c>
      <c r="G1935" s="2" t="str">
        <f>'[1]2025年已发货'!G:G</f>
        <v>（五局乐山机场项目）乐山市五通桥区冠英镇</v>
      </c>
      <c r="H1935" s="2" t="str">
        <f>'[1]2025年已发货'!H:H</f>
        <v>王思思</v>
      </c>
      <c r="I1935" s="2">
        <f>'[1]2025年已发货'!I:I</f>
        <v>18973190156</v>
      </c>
      <c r="J1935" s="2" vm="1" t="e">
        <f>_xlfn._xlws.FILTER(辅助信息!D:D,辅助信息!G:G=G1935)</f>
        <v>#VALUE!</v>
      </c>
    </row>
    <row r="1936" hidden="1" spans="1:10">
      <c r="A1936" s="2" t="str">
        <f>'[1]2025年已发货'!A:A</f>
        <v>德胜</v>
      </c>
      <c r="B1936" s="2" t="str">
        <f>'[1]2025年已发货'!B:B</f>
        <v>螺纹钢</v>
      </c>
      <c r="C1936" s="2" t="str">
        <f>'[1]2025年已发货'!C:C</f>
        <v>HRB400E Φ20 9m</v>
      </c>
      <c r="D1936" s="2" t="str">
        <f>'[1]2025年已发货'!D:D</f>
        <v>吨</v>
      </c>
      <c r="E1936" s="2">
        <f>'[1]2025年已发货'!E:E</f>
        <v>20</v>
      </c>
      <c r="F1936" s="4">
        <f>'[1]2025年已发货'!F:F</f>
        <v>45757</v>
      </c>
      <c r="G1936" s="2" t="str">
        <f>'[1]2025年已发货'!G:G</f>
        <v>（五局乐山机场项目）乐山市五通桥区冠英镇</v>
      </c>
      <c r="H1936" s="2" t="str">
        <f>'[1]2025年已发货'!H:H</f>
        <v>王思思</v>
      </c>
      <c r="I1936" s="2">
        <f>'[1]2025年已发货'!I:I</f>
        <v>18973190156</v>
      </c>
      <c r="J1936" s="2" vm="1" t="e">
        <f>_xlfn._xlws.FILTER(辅助信息!D:D,辅助信息!G:G=G1936)</f>
        <v>#VALUE!</v>
      </c>
    </row>
    <row r="1937" hidden="1" spans="1:10">
      <c r="A1937" s="2" t="str">
        <f>'[1]2025年已发货'!A:A</f>
        <v>德胜</v>
      </c>
      <c r="B1937" s="2" t="str">
        <f>'[1]2025年已发货'!B:B</f>
        <v>螺纹钢</v>
      </c>
      <c r="C1937" s="2" t="str">
        <f>'[1]2025年已发货'!C:C</f>
        <v>HRB400E Φ22 9m</v>
      </c>
      <c r="D1937" s="2" t="str">
        <f>'[1]2025年已发货'!D:D</f>
        <v>吨</v>
      </c>
      <c r="E1937" s="2">
        <f>'[1]2025年已发货'!E:E</f>
        <v>30</v>
      </c>
      <c r="F1937" s="4">
        <f>'[1]2025年已发货'!F:F</f>
        <v>45757</v>
      </c>
      <c r="G1937" s="2" t="str">
        <f>'[1]2025年已发货'!G:G</f>
        <v>（五局乐山机场项目）乐山市五通桥区冠英镇</v>
      </c>
      <c r="H1937" s="2" t="str">
        <f>'[1]2025年已发货'!H:H</f>
        <v>王思思</v>
      </c>
      <c r="I1937" s="2">
        <f>'[1]2025年已发货'!I:I</f>
        <v>18973190156</v>
      </c>
      <c r="J1937" s="2" vm="1" t="e">
        <f>_xlfn._xlws.FILTER(辅助信息!D:D,辅助信息!G:G=G1937)</f>
        <v>#VALUE!</v>
      </c>
    </row>
    <row r="1938" hidden="1" spans="1:10">
      <c r="A1938" s="2" t="str">
        <f>'[1]2025年已发货'!A:A</f>
        <v>德胜</v>
      </c>
      <c r="B1938" s="2" t="str">
        <f>'[1]2025年已发货'!B:B</f>
        <v>螺纹钢</v>
      </c>
      <c r="C1938" s="2" t="str">
        <f>'[1]2025年已发货'!C:C</f>
        <v>HRB400E Φ25 9m</v>
      </c>
      <c r="D1938" s="2" t="str">
        <f>'[1]2025年已发货'!D:D</f>
        <v>吨</v>
      </c>
      <c r="E1938" s="2">
        <f>'[1]2025年已发货'!E:E</f>
        <v>20</v>
      </c>
      <c r="F1938" s="4">
        <f>'[1]2025年已发货'!F:F</f>
        <v>45757</v>
      </c>
      <c r="G1938" s="2" t="str">
        <f>'[1]2025年已发货'!G:G</f>
        <v>（五局乐山机场项目）乐山市五通桥区冠英镇</v>
      </c>
      <c r="H1938" s="2" t="str">
        <f>'[1]2025年已发货'!H:H</f>
        <v>王思思</v>
      </c>
      <c r="I1938" s="2">
        <f>'[1]2025年已发货'!I:I</f>
        <v>18973190156</v>
      </c>
      <c r="J1938" s="2" vm="1" t="e">
        <f>_xlfn._xlws.FILTER(辅助信息!D:D,辅助信息!G:G=G1938)</f>
        <v>#VALUE!</v>
      </c>
    </row>
    <row r="1939" hidden="1" spans="1:10">
      <c r="A1939" s="2" t="str">
        <f>'[1]2025年已发货'!A:A</f>
        <v>德胜</v>
      </c>
      <c r="B1939" s="2" t="str">
        <f>'[1]2025年已发货'!B:B</f>
        <v>螺纹钢</v>
      </c>
      <c r="C1939" s="2" t="str">
        <f>'[1]2025年已发货'!C:C</f>
        <v>HRB400E Φ28 9m</v>
      </c>
      <c r="D1939" s="2" t="str">
        <f>'[1]2025年已发货'!D:D</f>
        <v>吨</v>
      </c>
      <c r="E1939" s="2">
        <f>'[1]2025年已发货'!E:E</f>
        <v>10</v>
      </c>
      <c r="F1939" s="4">
        <f>'[1]2025年已发货'!F:F</f>
        <v>45757</v>
      </c>
      <c r="G1939" s="2" t="str">
        <f>'[1]2025年已发货'!G:G</f>
        <v>（五局乐山机场项目）乐山市五通桥区冠英镇</v>
      </c>
      <c r="H1939" s="2" t="str">
        <f>'[1]2025年已发货'!H:H</f>
        <v>王思思</v>
      </c>
      <c r="I1939" s="2">
        <f>'[1]2025年已发货'!I:I</f>
        <v>18973190156</v>
      </c>
      <c r="J1939" s="2" vm="1" t="e">
        <f>_xlfn._xlws.FILTER(辅助信息!D:D,辅助信息!G:G=G1939)</f>
        <v>#VALUE!</v>
      </c>
    </row>
    <row r="1940" hidden="1" spans="1:10">
      <c r="A1940" s="2" t="str">
        <f>'[1]2025年已发货'!A:A</f>
        <v>晋邦</v>
      </c>
      <c r="B1940" s="2" t="str">
        <f>'[1]2025年已发货'!B:B</f>
        <v>盘螺</v>
      </c>
      <c r="C1940" s="2" t="str">
        <f>'[1]2025年已发货'!C:C</f>
        <v>HRB400E Φ6</v>
      </c>
      <c r="D1940" s="2" t="str">
        <f>'[1]2025年已发货'!D:D</f>
        <v>吨</v>
      </c>
      <c r="E1940" s="2">
        <f>'[1]2025年已发货'!E:E</f>
        <v>6</v>
      </c>
      <c r="F1940" s="4">
        <f>'[1]2025年已发货'!F:F</f>
        <v>45757</v>
      </c>
      <c r="G1940" s="2" t="str">
        <f>'[1]2025年已发货'!G:G</f>
        <v>(五冶钢构医学科学产业园建设项目房建三部-管网总坪)四川省南充市顺庆区搬罾街道学府大道二段</v>
      </c>
      <c r="H1940" s="2" t="str">
        <f>'[1]2025年已发货'!H:H</f>
        <v>郑林</v>
      </c>
      <c r="I1940" s="2">
        <f>'[1]2025年已发货'!I:I</f>
        <v>18349955455</v>
      </c>
      <c r="J1940" s="2" t="str">
        <f>_xlfn._xlws.FILTER(辅助信息!D:D,辅助信息!G:G=G1940)</f>
        <v>五冶钢构南充医学科学产业园建设项目</v>
      </c>
    </row>
    <row r="1941" hidden="1" spans="1:10">
      <c r="A1941" s="2" t="str">
        <f>'[1]2025年已发货'!A:A</f>
        <v>晋邦</v>
      </c>
      <c r="B1941" s="2" t="str">
        <f>'[1]2025年已发货'!B:B</f>
        <v>盘螺</v>
      </c>
      <c r="C1941" s="2" t="str">
        <f>'[1]2025年已发货'!C:C</f>
        <v>HRB400E Φ8</v>
      </c>
      <c r="D1941" s="2" t="str">
        <f>'[1]2025年已发货'!D:D</f>
        <v>吨</v>
      </c>
      <c r="E1941" s="2">
        <f>'[1]2025年已发货'!E:E</f>
        <v>10</v>
      </c>
      <c r="F1941" s="4">
        <f>'[1]2025年已发货'!F:F</f>
        <v>45757</v>
      </c>
      <c r="G1941" s="2" t="str">
        <f>'[1]2025年已发货'!G:G</f>
        <v>(五冶钢构医学科学产业园建设项目房建三部-管网总坪)四川省南充市顺庆区搬罾街道学府大道二段</v>
      </c>
      <c r="H1941" s="2" t="str">
        <f>'[1]2025年已发货'!H:H</f>
        <v>郑林</v>
      </c>
      <c r="I1941" s="2">
        <f>'[1]2025年已发货'!I:I</f>
        <v>18349955455</v>
      </c>
      <c r="J1941" s="2" t="str">
        <f>_xlfn._xlws.FILTER(辅助信息!D:D,辅助信息!G:G=G1941)</f>
        <v>五冶钢构南充医学科学产业园建设项目</v>
      </c>
    </row>
    <row r="1942" hidden="1" spans="1:10">
      <c r="A1942" s="2" t="str">
        <f>'[1]2025年已发货'!A:A</f>
        <v>晋邦</v>
      </c>
      <c r="B1942" s="2" t="str">
        <f>'[1]2025年已发货'!B:B</f>
        <v>螺纹钢</v>
      </c>
      <c r="C1942" s="2" t="str">
        <f>'[1]2025年已发货'!C:C</f>
        <v>HRB400E Φ16 9m</v>
      </c>
      <c r="D1942" s="2" t="str">
        <f>'[1]2025年已发货'!D:D</f>
        <v>吨</v>
      </c>
      <c r="E1942" s="2">
        <f>'[1]2025年已发货'!E:E</f>
        <v>2</v>
      </c>
      <c r="F1942" s="4">
        <f>'[1]2025年已发货'!F:F</f>
        <v>45757</v>
      </c>
      <c r="G1942" s="2" t="str">
        <f>'[1]2025年已发货'!G:G</f>
        <v>(五冶钢构医学科学产业园建设项目房建三部-管网总坪)四川省南充市顺庆区搬罾街道学府大道二段</v>
      </c>
      <c r="H1942" s="2" t="str">
        <f>'[1]2025年已发货'!H:H</f>
        <v>郑林</v>
      </c>
      <c r="I1942" s="2">
        <f>'[1]2025年已发货'!I:I</f>
        <v>18349955455</v>
      </c>
      <c r="J1942" s="2" t="str">
        <f>_xlfn._xlws.FILTER(辅助信息!D:D,辅助信息!G:G=G1942)</f>
        <v>五冶钢构南充医学科学产业园建设项目</v>
      </c>
    </row>
    <row r="1943" hidden="1" spans="1:10">
      <c r="A1943" s="2" t="str">
        <f>'[1]2025年已发货'!A:A</f>
        <v>晋邦</v>
      </c>
      <c r="B1943" s="2" t="str">
        <f>'[1]2025年已发货'!B:B</f>
        <v>螺纹钢</v>
      </c>
      <c r="C1943" s="2" t="str">
        <f>'[1]2025年已发货'!C:C</f>
        <v>HRB400E Φ20 9m</v>
      </c>
      <c r="D1943" s="2" t="str">
        <f>'[1]2025年已发货'!D:D</f>
        <v>吨</v>
      </c>
      <c r="E1943" s="2">
        <f>'[1]2025年已发货'!E:E</f>
        <v>9</v>
      </c>
      <c r="F1943" s="4">
        <f>'[1]2025年已发货'!F:F</f>
        <v>45757</v>
      </c>
      <c r="G1943" s="2" t="str">
        <f>'[1]2025年已发货'!G:G</f>
        <v>(五冶钢构医学科学产业园建设项目房建三部-管网总坪)四川省南充市顺庆区搬罾街道学府大道二段</v>
      </c>
      <c r="H1943" s="2" t="str">
        <f>'[1]2025年已发货'!H:H</f>
        <v>郑林</v>
      </c>
      <c r="I1943" s="2">
        <f>'[1]2025年已发货'!I:I</f>
        <v>18349955455</v>
      </c>
      <c r="J1943" s="2" t="str">
        <f>_xlfn._xlws.FILTER(辅助信息!D:D,辅助信息!G:G=G1943)</f>
        <v>五冶钢构南充医学科学产业园建设项目</v>
      </c>
    </row>
    <row r="1944" hidden="1" spans="1:10">
      <c r="A1944" s="2" t="str">
        <f>'[1]2025年已发货'!A:A</f>
        <v>晋邦</v>
      </c>
      <c r="B1944" s="2" t="str">
        <f>'[1]2025年已发货'!B:B</f>
        <v>螺纹钢</v>
      </c>
      <c r="C1944" s="2" t="str">
        <f>'[1]2025年已发货'!C:C</f>
        <v>HRB400E Φ25 9m</v>
      </c>
      <c r="D1944" s="2" t="str">
        <f>'[1]2025年已发货'!D:D</f>
        <v>吨</v>
      </c>
      <c r="E1944" s="2">
        <f>'[1]2025年已发货'!E:E</f>
        <v>8</v>
      </c>
      <c r="F1944" s="4">
        <f>'[1]2025年已发货'!F:F</f>
        <v>45757</v>
      </c>
      <c r="G1944" s="2" t="str">
        <f>'[1]2025年已发货'!G:G</f>
        <v>(五冶钢构医学科学产业园建设项目房建三部-管网总坪)四川省南充市顺庆区搬罾街道学府大道二段</v>
      </c>
      <c r="H1944" s="2" t="str">
        <f>'[1]2025年已发货'!H:H</f>
        <v>郑林</v>
      </c>
      <c r="I1944" s="2">
        <f>'[1]2025年已发货'!I:I</f>
        <v>18349955455</v>
      </c>
      <c r="J1944" s="2" t="str">
        <f>_xlfn._xlws.FILTER(辅助信息!D:D,辅助信息!G:G=G1944)</f>
        <v>五冶钢构南充医学科学产业园建设项目</v>
      </c>
    </row>
    <row r="1945" hidden="1" spans="1:10">
      <c r="A1945" s="2" t="str">
        <f>'[1]2025年已发货'!A:A</f>
        <v>晋邦</v>
      </c>
      <c r="B1945" s="2" t="str">
        <f>'[1]2025年已发货'!B:B</f>
        <v>盘螺</v>
      </c>
      <c r="C1945" s="2" t="str">
        <f>'[1]2025年已发货'!C:C</f>
        <v>HRB400E Φ6</v>
      </c>
      <c r="D1945" s="2" t="str">
        <f>'[1]2025年已发货'!D:D</f>
        <v>吨</v>
      </c>
      <c r="E1945" s="2">
        <f>'[1]2025年已发货'!E:E</f>
        <v>11.5</v>
      </c>
      <c r="F1945" s="4">
        <f>'[1]2025年已发货'!F:F</f>
        <v>45757</v>
      </c>
      <c r="G1945" s="2" t="str">
        <f>'[1]2025年已发货'!G:G</f>
        <v>(五冶钢构医学科学产业园建设项目房建二部-二标（图情信息中心1-1）)四川省南充市顺庆区搬罾街道学府大道二段</v>
      </c>
      <c r="H1945" s="2" t="str">
        <f>'[1]2025年已发货'!H:H</f>
        <v>安南</v>
      </c>
      <c r="I1945" s="2">
        <f>'[1]2025年已发货'!I:I</f>
        <v>19950525030</v>
      </c>
      <c r="J1945" s="2" t="str">
        <f>_xlfn._xlws.FILTER(辅助信息!D:D,辅助信息!G:G=G1945)</f>
        <v>五冶钢构南充医学科学产业园建设项目</v>
      </c>
    </row>
    <row r="1946" hidden="1" spans="1:10">
      <c r="A1946" s="2" t="str">
        <f>'[1]2025年已发货'!A:A</f>
        <v>晋邦</v>
      </c>
      <c r="B1946" s="2" t="str">
        <f>'[1]2025年已发货'!B:B</f>
        <v>螺纹钢</v>
      </c>
      <c r="C1946" s="2" t="str">
        <f>'[1]2025年已发货'!C:C</f>
        <v>HRB400E Φ12 9m</v>
      </c>
      <c r="D1946" s="2" t="str">
        <f>'[1]2025年已发货'!D:D</f>
        <v>吨</v>
      </c>
      <c r="E1946" s="2">
        <f>'[1]2025年已发货'!E:E</f>
        <v>5.5</v>
      </c>
      <c r="F1946" s="4">
        <f>'[1]2025年已发货'!F:F</f>
        <v>45757</v>
      </c>
      <c r="G1946" s="2" t="str">
        <f>'[1]2025年已发货'!G:G</f>
        <v>(五冶钢构医学科学产业园建设项目房建二部-二标（图情信息中心1-1）)四川省南充市顺庆区搬罾街道学府大道二段</v>
      </c>
      <c r="H1946" s="2" t="str">
        <f>'[1]2025年已发货'!H:H</f>
        <v>安南</v>
      </c>
      <c r="I1946" s="2">
        <f>'[1]2025年已发货'!I:I</f>
        <v>19950525030</v>
      </c>
      <c r="J1946" s="2" t="str">
        <f>_xlfn._xlws.FILTER(辅助信息!D:D,辅助信息!G:G=G1946)</f>
        <v>五冶钢构南充医学科学产业园建设项目</v>
      </c>
    </row>
    <row r="1947" hidden="1" spans="1:10">
      <c r="A1947" s="2" t="str">
        <f>'[1]2025年已发货'!A:A</f>
        <v>晋邦</v>
      </c>
      <c r="B1947" s="2" t="str">
        <f>'[1]2025年已发货'!B:B</f>
        <v>螺纹钢</v>
      </c>
      <c r="C1947" s="2" t="str">
        <f>'[1]2025年已发货'!C:C</f>
        <v>HRB400E Φ14 9m</v>
      </c>
      <c r="D1947" s="2" t="str">
        <f>'[1]2025年已发货'!D:D</f>
        <v>吨</v>
      </c>
      <c r="E1947" s="2">
        <f>'[1]2025年已发货'!E:E</f>
        <v>15</v>
      </c>
      <c r="F1947" s="4">
        <f>'[1]2025年已发货'!F:F</f>
        <v>45757</v>
      </c>
      <c r="G1947" s="2" t="str">
        <f>'[1]2025年已发货'!G:G</f>
        <v>(五冶钢构医学科学产业园建设项目房建二部-二标（图情信息中心1-1）)四川省南充市顺庆区搬罾街道学府大道二段</v>
      </c>
      <c r="H1947" s="2" t="str">
        <f>'[1]2025年已发货'!H:H</f>
        <v>安南</v>
      </c>
      <c r="I1947" s="2">
        <f>'[1]2025年已发货'!I:I</f>
        <v>19950525030</v>
      </c>
      <c r="J1947" s="2" t="str">
        <f>_xlfn._xlws.FILTER(辅助信息!D:D,辅助信息!G:G=G1947)</f>
        <v>五冶钢构南充医学科学产业园建设项目</v>
      </c>
    </row>
    <row r="1948" hidden="1" spans="1:10">
      <c r="A1948" s="2" t="str">
        <f>'[1]2025年已发货'!A:A</f>
        <v>晋邦</v>
      </c>
      <c r="B1948" s="2" t="str">
        <f>'[1]2025年已发货'!B:B</f>
        <v>螺纹钢</v>
      </c>
      <c r="C1948" s="2" t="str">
        <f>'[1]2025年已发货'!C:C</f>
        <v>HRB400E Φ18 9m</v>
      </c>
      <c r="D1948" s="2" t="str">
        <f>'[1]2025年已发货'!D:D</f>
        <v>吨</v>
      </c>
      <c r="E1948" s="2">
        <f>'[1]2025年已发货'!E:E</f>
        <v>3</v>
      </c>
      <c r="F1948" s="4">
        <f>'[1]2025年已发货'!F:F</f>
        <v>45757</v>
      </c>
      <c r="G1948" s="2" t="str">
        <f>'[1]2025年已发货'!G:G</f>
        <v>(五冶钢构医学科学产业园建设项目房建二部-二标（图情信息中心1-1）)四川省南充市顺庆区搬罾街道学府大道二段</v>
      </c>
      <c r="H1948" s="2" t="str">
        <f>'[1]2025年已发货'!H:H</f>
        <v>安南</v>
      </c>
      <c r="I1948" s="2">
        <f>'[1]2025年已发货'!I:I</f>
        <v>19950525030</v>
      </c>
      <c r="J1948" s="2" t="str">
        <f>_xlfn._xlws.FILTER(辅助信息!D:D,辅助信息!G:G=G1948)</f>
        <v>五冶钢构南充医学科学产业园建设项目</v>
      </c>
    </row>
    <row r="1949" hidden="1" spans="1:10">
      <c r="A1949" s="2" t="str">
        <f>'[1]2025年已发货'!A:A</f>
        <v>晋邦</v>
      </c>
      <c r="B1949" s="2" t="str">
        <f>'[1]2025年已发货'!B:B</f>
        <v>螺纹钢</v>
      </c>
      <c r="C1949" s="2" t="str">
        <f>'[1]2025年已发货'!C:C</f>
        <v>HRB400E Φ22 9m</v>
      </c>
      <c r="D1949" s="2" t="str">
        <f>'[1]2025年已发货'!D:D</f>
        <v>吨</v>
      </c>
      <c r="E1949" s="2">
        <f>'[1]2025年已发货'!E:E</f>
        <v>55</v>
      </c>
      <c r="F1949" s="4">
        <f>'[1]2025年已发货'!F:F</f>
        <v>45757</v>
      </c>
      <c r="G1949" s="2" t="str">
        <f>'[1]2025年已发货'!G:G</f>
        <v>（五冶达州国道542项目-二工区黄家湾隧道工段）四川省达州市达川区赵固镇黄家坡</v>
      </c>
      <c r="H1949" s="2" t="str">
        <f>'[1]2025年已发货'!H:H</f>
        <v>罗永方</v>
      </c>
      <c r="I1949" s="2">
        <f>'[1]2025年已发货'!I:I</f>
        <v>13551450899</v>
      </c>
      <c r="J1949" s="2" t="str">
        <f>_xlfn._xlws.FILTER(辅助信息!D:D,辅助信息!G:G=G1949)</f>
        <v>五冶达州国道542项目</v>
      </c>
    </row>
    <row r="1950" hidden="1" spans="1:10">
      <c r="A1950" s="2" t="str">
        <f>'[1]2025年已发货'!A:A</f>
        <v>晋邦</v>
      </c>
      <c r="B1950" s="2" t="str">
        <f>'[1]2025年已发货'!B:B</f>
        <v>盘螺</v>
      </c>
      <c r="C1950" s="2" t="str">
        <f>'[1]2025年已发货'!C:C</f>
        <v>HRB400E Φ8</v>
      </c>
      <c r="D1950" s="2" t="str">
        <f>'[1]2025年已发货'!D:D</f>
        <v>吨</v>
      </c>
      <c r="E1950" s="2">
        <f>'[1]2025年已发货'!E:E</f>
        <v>21</v>
      </c>
      <c r="F1950" s="4">
        <f>'[1]2025年已发货'!F:F</f>
        <v>45757</v>
      </c>
      <c r="G1950" s="2" t="str">
        <f>'[1]2025年已发货'!G:G</f>
        <v>（五冶达州国道542项目-二工区路基五工段）四川省达州市达川区赵固镇黄家坡</v>
      </c>
      <c r="H1950" s="2" t="str">
        <f>'[1]2025年已发货'!H:H</f>
        <v>潘远林</v>
      </c>
      <c r="I1950" s="2">
        <f>'[1]2025年已发货'!I:I</f>
        <v>18281865966</v>
      </c>
      <c r="J1950" s="2" t="str">
        <f>_xlfn._xlws.FILTER(辅助信息!D:D,辅助信息!G:G=G1950)</f>
        <v>五冶达州国道542项目</v>
      </c>
    </row>
    <row r="1951" hidden="1" spans="1:10">
      <c r="A1951" s="2" t="str">
        <f>'[1]2025年已发货'!A:A</f>
        <v>晋邦</v>
      </c>
      <c r="B1951" s="2" t="str">
        <f>'[1]2025年已发货'!B:B</f>
        <v>盘螺</v>
      </c>
      <c r="C1951" s="2" t="str">
        <f>'[1]2025年已发货'!C:C</f>
        <v>HRB400E Φ10</v>
      </c>
      <c r="D1951" s="2" t="str">
        <f>'[1]2025年已发货'!D:D</f>
        <v>吨</v>
      </c>
      <c r="E1951" s="2">
        <f>'[1]2025年已发货'!E:E</f>
        <v>3</v>
      </c>
      <c r="F1951" s="4">
        <f>'[1]2025年已发货'!F:F</f>
        <v>45757</v>
      </c>
      <c r="G1951" s="2" t="str">
        <f>'[1]2025年已发货'!G:G</f>
        <v>（五冶达州国道542项目-二工区路基五工段）四川省达州市达川区赵固镇黄家坡</v>
      </c>
      <c r="H1951" s="2" t="str">
        <f>'[1]2025年已发货'!H:H</f>
        <v>潘远林</v>
      </c>
      <c r="I1951" s="2">
        <f>'[1]2025年已发货'!I:I</f>
        <v>18281865966</v>
      </c>
      <c r="J1951" s="2" t="str">
        <f>_xlfn._xlws.FILTER(辅助信息!D:D,辅助信息!G:G=G1951)</f>
        <v>五冶达州国道542项目</v>
      </c>
    </row>
    <row r="1952" hidden="1" spans="1:10">
      <c r="A1952" s="2" t="str">
        <f>'[1]2025年已发货'!A:A</f>
        <v>晋邦</v>
      </c>
      <c r="B1952" s="2" t="str">
        <f>'[1]2025年已发货'!B:B</f>
        <v>螺纹钢</v>
      </c>
      <c r="C1952" s="2" t="str">
        <f>'[1]2025年已发货'!C:C</f>
        <v>HRB400E Φ12 9m</v>
      </c>
      <c r="D1952" s="2" t="str">
        <f>'[1]2025年已发货'!D:D</f>
        <v>吨</v>
      </c>
      <c r="E1952" s="2">
        <f>'[1]2025年已发货'!E:E</f>
        <v>3</v>
      </c>
      <c r="F1952" s="4">
        <f>'[1]2025年已发货'!F:F</f>
        <v>45757</v>
      </c>
      <c r="G1952" s="2" t="str">
        <f>'[1]2025年已发货'!G:G</f>
        <v>（五冶达州国道542项目-二工区路基五工段）四川省达州市达川区赵固镇黄家坡</v>
      </c>
      <c r="H1952" s="2" t="str">
        <f>'[1]2025年已发货'!H:H</f>
        <v>潘远林</v>
      </c>
      <c r="I1952" s="2">
        <f>'[1]2025年已发货'!I:I</f>
        <v>18281865966</v>
      </c>
      <c r="J1952" s="2" t="str">
        <f>_xlfn._xlws.FILTER(辅助信息!D:D,辅助信息!G:G=G1952)</f>
        <v>五冶达州国道542项目</v>
      </c>
    </row>
    <row r="1953" hidden="1" spans="1:10">
      <c r="A1953" s="2" t="str">
        <f>'[1]2025年已发货'!A:A</f>
        <v>晋邦</v>
      </c>
      <c r="B1953" s="2" t="str">
        <f>'[1]2025年已发货'!B:B</f>
        <v>螺纹钢</v>
      </c>
      <c r="C1953" s="2" t="str">
        <f>'[1]2025年已发货'!C:C</f>
        <v>HRB400E Φ20 9m</v>
      </c>
      <c r="D1953" s="2" t="str">
        <f>'[1]2025年已发货'!D:D</f>
        <v>吨</v>
      </c>
      <c r="E1953" s="2">
        <f>'[1]2025年已发货'!E:E</f>
        <v>6</v>
      </c>
      <c r="F1953" s="4">
        <f>'[1]2025年已发货'!F:F</f>
        <v>45757</v>
      </c>
      <c r="G1953" s="2" t="str">
        <f>'[1]2025年已发货'!G:G</f>
        <v>（五冶达州国道542项目-二工区路基五工段）四川省达州市达川区赵固镇黄家坡</v>
      </c>
      <c r="H1953" s="2" t="str">
        <f>'[1]2025年已发货'!H:H</f>
        <v>潘远林</v>
      </c>
      <c r="I1953" s="2">
        <f>'[1]2025年已发货'!I:I</f>
        <v>18281865966</v>
      </c>
      <c r="J1953" s="2" t="str">
        <f>_xlfn._xlws.FILTER(辅助信息!D:D,辅助信息!G:G=G1953)</f>
        <v>五冶达州国道542项目</v>
      </c>
    </row>
    <row r="1954" hidden="1" spans="1:10">
      <c r="A1954" s="2" t="str">
        <f>'[1]2025年已发货'!A:A</f>
        <v>晋邦</v>
      </c>
      <c r="B1954" s="2" t="str">
        <f>'[1]2025年已发货'!B:B</f>
        <v>螺纹钢</v>
      </c>
      <c r="C1954" s="2" t="str">
        <f>'[1]2025年已发货'!C:C</f>
        <v>HRB400E Φ22 9m</v>
      </c>
      <c r="D1954" s="2" t="str">
        <f>'[1]2025年已发货'!D:D</f>
        <v>吨</v>
      </c>
      <c r="E1954" s="2">
        <f>'[1]2025年已发货'!E:E</f>
        <v>6</v>
      </c>
      <c r="F1954" s="4">
        <f>'[1]2025年已发货'!F:F</f>
        <v>45757</v>
      </c>
      <c r="G1954" s="2" t="str">
        <f>'[1]2025年已发货'!G:G</f>
        <v>（五冶达州国道542项目-二工区路基五工段）四川省达州市达川区赵固镇黄家坡</v>
      </c>
      <c r="H1954" s="2" t="str">
        <f>'[1]2025年已发货'!H:H</f>
        <v>潘远林</v>
      </c>
      <c r="I1954" s="2">
        <f>'[1]2025年已发货'!I:I</f>
        <v>18281865966</v>
      </c>
      <c r="J1954" s="2" t="str">
        <f>_xlfn._xlws.FILTER(辅助信息!D:D,辅助信息!G:G=G1954)</f>
        <v>五冶达州国道542项目</v>
      </c>
    </row>
    <row r="1955" hidden="1" spans="1:10">
      <c r="A1955" s="2" t="str">
        <f>'[1]2025年已发货'!A:A</f>
        <v>晋邦</v>
      </c>
      <c r="B1955" s="2" t="str">
        <f>'[1]2025年已发货'!B:B</f>
        <v>螺纹钢</v>
      </c>
      <c r="C1955" s="2" t="str">
        <f>'[1]2025年已发货'!C:C</f>
        <v>HRB400E Φ25 9m</v>
      </c>
      <c r="D1955" s="2" t="str">
        <f>'[1]2025年已发货'!D:D</f>
        <v>吨</v>
      </c>
      <c r="E1955" s="2">
        <f>'[1]2025年已发货'!E:E</f>
        <v>9</v>
      </c>
      <c r="F1955" s="4">
        <f>'[1]2025年已发货'!F:F</f>
        <v>45757</v>
      </c>
      <c r="G1955" s="2" t="str">
        <f>'[1]2025年已发货'!G:G</f>
        <v>（五冶达州国道542项目-二工区路基五工段）四川省达州市达川区赵固镇黄家坡</v>
      </c>
      <c r="H1955" s="2" t="str">
        <f>'[1]2025年已发货'!H:H</f>
        <v>潘远林</v>
      </c>
      <c r="I1955" s="2">
        <f>'[1]2025年已发货'!I:I</f>
        <v>18281865966</v>
      </c>
      <c r="J1955" s="2" t="str">
        <f>_xlfn._xlws.FILTER(辅助信息!D:D,辅助信息!G:G=G1955)</f>
        <v>五冶达州国道542项目</v>
      </c>
    </row>
    <row r="1956" hidden="1" spans="1:10">
      <c r="A1956" s="2" t="str">
        <f>'[1]2025年已发货'!A:A</f>
        <v>晋邦</v>
      </c>
      <c r="B1956" s="2" t="str">
        <f>'[1]2025年已发货'!B:B</f>
        <v>螺纹钢</v>
      </c>
      <c r="C1956" s="2" t="str">
        <f>'[1]2025年已发货'!C:C</f>
        <v>HRB400E Φ25 9m</v>
      </c>
      <c r="D1956" s="2" t="str">
        <f>'[1]2025年已发货'!D:D</f>
        <v>吨</v>
      </c>
      <c r="E1956" s="2">
        <f>'[1]2025年已发货'!E:E</f>
        <v>48</v>
      </c>
      <c r="F1956" s="4">
        <f>'[1]2025年已发货'!F:F</f>
        <v>45757</v>
      </c>
      <c r="G1956" s="2" t="str">
        <f>'[1]2025年已发货'!G:G</f>
        <v>（五冶达州国道542项目-三工区路基六工段）四川省达州市达川区赵固镇水文村</v>
      </c>
      <c r="H1956" s="2" t="str">
        <f>'[1]2025年已发货'!H:H</f>
        <v>谭鹏程</v>
      </c>
      <c r="I1956" s="2">
        <f>'[1]2025年已发货'!I:I</f>
        <v>18280895666</v>
      </c>
      <c r="J1956" s="2" t="str">
        <f>_xlfn._xlws.FILTER(辅助信息!D:D,辅助信息!G:G=G1956)</f>
        <v>五冶达州国道542项目</v>
      </c>
    </row>
    <row r="1957" hidden="1" spans="1:10">
      <c r="A1957" s="2" t="str">
        <f>'[1]2025年已发货'!A:A</f>
        <v>晋邦</v>
      </c>
      <c r="B1957" s="2" t="str">
        <f>'[1]2025年已发货'!B:B</f>
        <v>螺纹钢</v>
      </c>
      <c r="C1957" s="2" t="str">
        <f>'[1]2025年已发货'!C:C</f>
        <v>HRB400E Φ16 9m</v>
      </c>
      <c r="D1957" s="2" t="str">
        <f>'[1]2025年已发货'!D:D</f>
        <v>吨</v>
      </c>
      <c r="E1957" s="2">
        <f>'[1]2025年已发货'!E:E</f>
        <v>20</v>
      </c>
      <c r="F1957" s="4">
        <f>'[1]2025年已发货'!F:F</f>
        <v>45757</v>
      </c>
      <c r="G1957" s="2" t="str">
        <f>'[1]2025年已发货'!G:G</f>
        <v>（十九冶-江龙高速二分部）重庆市云阳县S305附近*龙角梁场</v>
      </c>
      <c r="H1957" s="2" t="str">
        <f>'[1]2025年已发货'!H:H</f>
        <v>张鹏</v>
      </c>
      <c r="I1957" s="2">
        <f>'[1]2025年已发货'!I:I</f>
        <v>18223006448</v>
      </c>
      <c r="J1957" s="2" vm="1" t="e">
        <f>_xlfn._xlws.FILTER(辅助信息!D:D,辅助信息!G:G=G1957)</f>
        <v>#VALUE!</v>
      </c>
    </row>
    <row r="1958" hidden="1" spans="1:10">
      <c r="A1958" s="2" t="str">
        <f>'[1]2025年已发货'!A:A</f>
        <v>晋邦</v>
      </c>
      <c r="B1958" s="2" t="str">
        <f>'[1]2025年已发货'!B:B</f>
        <v>螺纹钢</v>
      </c>
      <c r="C1958" s="2" t="str">
        <f>'[1]2025年已发货'!C:C</f>
        <v>HRB400E Φ32 9m</v>
      </c>
      <c r="D1958" s="2" t="str">
        <f>'[1]2025年已发货'!D:D</f>
        <v>吨</v>
      </c>
      <c r="E1958" s="2">
        <f>'[1]2025年已发货'!E:E</f>
        <v>15</v>
      </c>
      <c r="F1958" s="4">
        <f>'[1]2025年已发货'!F:F</f>
        <v>45757</v>
      </c>
      <c r="G1958" s="2" t="str">
        <f>'[1]2025年已发货'!G:G</f>
        <v>（十九冶-江龙高速二分部）重庆市云阳县S305附近*龙角梁场</v>
      </c>
      <c r="H1958" s="2" t="str">
        <f>'[1]2025年已发货'!H:H</f>
        <v>张鹏</v>
      </c>
      <c r="I1958" s="2">
        <f>'[1]2025年已发货'!I:I</f>
        <v>18223006448</v>
      </c>
      <c r="J1958" s="2" vm="1" t="e">
        <f>_xlfn._xlws.FILTER(辅助信息!D:D,辅助信息!G:G=G1958)</f>
        <v>#VALUE!</v>
      </c>
    </row>
    <row r="1959" hidden="1" spans="1:10">
      <c r="A1959" s="2" t="str">
        <f>'[1]2025年已发货'!A:A</f>
        <v>晋邦</v>
      </c>
      <c r="B1959" s="2" t="str">
        <f>'[1]2025年已发货'!B:B</f>
        <v>高线</v>
      </c>
      <c r="C1959" s="2" t="str">
        <f>'[1]2025年已发货'!C:C</f>
        <v>HPB300Φ8</v>
      </c>
      <c r="D1959" s="2" t="str">
        <f>'[1]2025年已发货'!D:D</f>
        <v>吨</v>
      </c>
      <c r="E1959" s="2">
        <f>'[1]2025年已发货'!E:E</f>
        <v>17</v>
      </c>
      <c r="F1959" s="4">
        <f>'[1]2025年已发货'!F:F</f>
        <v>45757</v>
      </c>
      <c r="G1959" s="2" t="str">
        <f>'[1]2025年已发货'!G:G</f>
        <v>（十九冶-江龙高速二分部）重庆市云阳县凤鸣镇平顶村*磨子坪隧道出口</v>
      </c>
      <c r="H1959" s="2" t="str">
        <f>'[1]2025年已发货'!H:H</f>
        <v>张鹏</v>
      </c>
      <c r="I1959" s="2">
        <f>'[1]2025年已发货'!I:I</f>
        <v>18223006448</v>
      </c>
      <c r="J1959" s="2" vm="1" t="e">
        <f>_xlfn._xlws.FILTER(辅助信息!D:D,辅助信息!G:G=G1959)</f>
        <v>#VALUE!</v>
      </c>
    </row>
    <row r="1960" hidden="1" spans="1:10">
      <c r="A1960" s="2" t="str">
        <f>'[1]2025年已发货'!A:A</f>
        <v>晋邦</v>
      </c>
      <c r="B1960" s="2" t="str">
        <f>'[1]2025年已发货'!B:B</f>
        <v>高线</v>
      </c>
      <c r="C1960" s="2" t="str">
        <f>'[1]2025年已发货'!C:C</f>
        <v>HPB300Φ10</v>
      </c>
      <c r="D1960" s="2" t="str">
        <f>'[1]2025年已发货'!D:D</f>
        <v>吨</v>
      </c>
      <c r="E1960" s="2">
        <f>'[1]2025年已发货'!E:E</f>
        <v>18</v>
      </c>
      <c r="F1960" s="4">
        <f>'[1]2025年已发货'!F:F</f>
        <v>45757</v>
      </c>
      <c r="G1960" s="2" t="str">
        <f>'[1]2025年已发货'!G:G</f>
        <v>（十九冶-江龙高速二分部）重庆市云阳县凤鸣镇平顶村*磨子坪隧道出口</v>
      </c>
      <c r="H1960" s="2" t="str">
        <f>'[1]2025年已发货'!H:H</f>
        <v>张鹏</v>
      </c>
      <c r="I1960" s="2">
        <f>'[1]2025年已发货'!I:I</f>
        <v>18223006448</v>
      </c>
      <c r="J1960" s="2" vm="1" t="e">
        <f>_xlfn._xlws.FILTER(辅助信息!D:D,辅助信息!G:G=G1960)</f>
        <v>#VALUE!</v>
      </c>
    </row>
    <row r="1961" hidden="1" spans="1:10">
      <c r="A1961" s="2" t="str">
        <f>'[1]2025年已发货'!A:A</f>
        <v>晋邦</v>
      </c>
      <c r="B1961" s="2" t="str">
        <f>'[1]2025年已发货'!B:B</f>
        <v>螺纹钢</v>
      </c>
      <c r="C1961" s="2" t="str">
        <f>'[1]2025年已发货'!C:C</f>
        <v>HRB400E Φ12 9m</v>
      </c>
      <c r="D1961" s="2" t="str">
        <f>'[1]2025年已发货'!D:D</f>
        <v>吨</v>
      </c>
      <c r="E1961" s="2">
        <f>'[1]2025年已发货'!E:E</f>
        <v>20</v>
      </c>
      <c r="F1961" s="4">
        <f>'[1]2025年已发货'!F:F</f>
        <v>45757</v>
      </c>
      <c r="G1961" s="2" t="str">
        <f>'[1]2025年已发货'!G:G</f>
        <v>（十九冶-江龙高速三分部）重庆市云阳县蔈草镇三坵田*小尖山梁场</v>
      </c>
      <c r="H1961" s="2" t="str">
        <f>'[1]2025年已发货'!H:H</f>
        <v>任海军</v>
      </c>
      <c r="I1961" s="2">
        <f>'[1]2025年已发货'!I:I</f>
        <v>17725037830</v>
      </c>
      <c r="J1961" s="2" vm="1" t="e">
        <f>_xlfn._xlws.FILTER(辅助信息!D:D,辅助信息!G:G=G1961)</f>
        <v>#VALUE!</v>
      </c>
    </row>
    <row r="1962" hidden="1" spans="1:10">
      <c r="A1962" s="2" t="str">
        <f>'[1]2025年已发货'!A:A</f>
        <v>晋邦</v>
      </c>
      <c r="B1962" s="2" t="str">
        <f>'[1]2025年已发货'!B:B</f>
        <v>螺纹钢</v>
      </c>
      <c r="C1962" s="2" t="str">
        <f>'[1]2025年已发货'!C:C</f>
        <v>HRB400E Φ28 9m</v>
      </c>
      <c r="D1962" s="2" t="str">
        <f>'[1]2025年已发货'!D:D</f>
        <v>吨</v>
      </c>
      <c r="E1962" s="2">
        <f>'[1]2025年已发货'!E:E</f>
        <v>6</v>
      </c>
      <c r="F1962" s="4">
        <f>'[1]2025年已发货'!F:F</f>
        <v>45757</v>
      </c>
      <c r="G1962" s="2" t="str">
        <f>'[1]2025年已发货'!G:G</f>
        <v>（十九冶-江龙高速三分部）重庆市云阳县龙角镇*皮家营梁场</v>
      </c>
      <c r="H1962" s="2" t="str">
        <f>'[1]2025年已发货'!H:H</f>
        <v>任海军</v>
      </c>
      <c r="I1962" s="2">
        <f>'[1]2025年已发货'!I:I</f>
        <v>17725037830</v>
      </c>
      <c r="J1962" s="2" vm="1" t="e">
        <f>_xlfn._xlws.FILTER(辅助信息!D:D,辅助信息!G:G=G1962)</f>
        <v>#VALUE!</v>
      </c>
    </row>
    <row r="1963" hidden="1" spans="1:10">
      <c r="A1963" s="2" t="str">
        <f>'[1]2025年已发货'!A:A</f>
        <v>晋邦</v>
      </c>
      <c r="B1963" s="2" t="str">
        <f>'[1]2025年已发货'!B:B</f>
        <v>螺纹钢</v>
      </c>
      <c r="C1963" s="2" t="str">
        <f>'[1]2025年已发货'!C:C</f>
        <v>HRB400E Φ16 9m</v>
      </c>
      <c r="D1963" s="2" t="str">
        <f>'[1]2025年已发货'!D:D</f>
        <v>吨</v>
      </c>
      <c r="E1963" s="2">
        <f>'[1]2025年已发货'!E:E</f>
        <v>15</v>
      </c>
      <c r="F1963" s="4">
        <f>'[1]2025年已发货'!F:F</f>
        <v>45757</v>
      </c>
      <c r="G1963" s="2" t="str">
        <f>'[1]2025年已发货'!G:G</f>
        <v>（十九冶-江龙高速三分部）重庆市云阳县龙角镇*刘家漕3#桥</v>
      </c>
      <c r="H1963" s="2" t="str">
        <f>'[1]2025年已发货'!H:H</f>
        <v>任海军</v>
      </c>
      <c r="I1963" s="2">
        <f>'[1]2025年已发货'!I:I</f>
        <v>17725037830</v>
      </c>
      <c r="J1963" s="2" vm="1" t="e">
        <f>_xlfn._xlws.FILTER(辅助信息!D:D,辅助信息!G:G=G1963)</f>
        <v>#VALUE!</v>
      </c>
    </row>
    <row r="1964" hidden="1" spans="1:10">
      <c r="A1964" s="2" t="str">
        <f>'[1]2025年已发货'!A:A</f>
        <v>晋邦</v>
      </c>
      <c r="B1964" s="2" t="str">
        <f>'[1]2025年已发货'!B:B</f>
        <v>高线</v>
      </c>
      <c r="C1964" s="2" t="str">
        <f>'[1]2025年已发货'!C:C</f>
        <v>HPB300Φ8</v>
      </c>
      <c r="D1964" s="2" t="str">
        <f>'[1]2025年已发货'!D:D</f>
        <v>吨</v>
      </c>
      <c r="E1964" s="2">
        <f>'[1]2025年已发货'!E:E</f>
        <v>5</v>
      </c>
      <c r="F1964" s="4">
        <f>'[1]2025年已发货'!F:F</f>
        <v>45757</v>
      </c>
      <c r="G1964" s="2" t="str">
        <f>'[1]2025年已发货'!G:G</f>
        <v>（十九冶-江龙高速三分部）重庆市云阳县开云高速（钢厂村）*龙缸互通</v>
      </c>
      <c r="H1964" s="2" t="str">
        <f>'[1]2025年已发货'!H:H</f>
        <v>任海军</v>
      </c>
      <c r="I1964" s="2">
        <f>'[1]2025年已发货'!I:I</f>
        <v>17725037830</v>
      </c>
      <c r="J1964" s="2" vm="1" t="e">
        <f>_xlfn._xlws.FILTER(辅助信息!D:D,辅助信息!G:G=G1964)</f>
        <v>#VALUE!</v>
      </c>
    </row>
    <row r="1965" hidden="1" spans="1:10">
      <c r="A1965" s="2" t="str">
        <f>'[1]2025年已发货'!A:A</f>
        <v>晋邦</v>
      </c>
      <c r="B1965" s="2" t="str">
        <f>'[1]2025年已发货'!B:B</f>
        <v>螺纹钢</v>
      </c>
      <c r="C1965" s="2" t="str">
        <f>'[1]2025年已发货'!C:C</f>
        <v>HRB400E Φ12 9m</v>
      </c>
      <c r="D1965" s="2" t="str">
        <f>'[1]2025年已发货'!D:D</f>
        <v>吨</v>
      </c>
      <c r="E1965" s="2">
        <f>'[1]2025年已发货'!E:E</f>
        <v>5</v>
      </c>
      <c r="F1965" s="4">
        <f>'[1]2025年已发货'!F:F</f>
        <v>45757</v>
      </c>
      <c r="G1965" s="2" t="str">
        <f>'[1]2025年已发货'!G:G</f>
        <v>（十九冶-江龙高速三分部）重庆市云阳县开云高速（钢厂村）*龙缸互通</v>
      </c>
      <c r="H1965" s="2" t="str">
        <f>'[1]2025年已发货'!H:H</f>
        <v>任海军</v>
      </c>
      <c r="I1965" s="2">
        <f>'[1]2025年已发货'!I:I</f>
        <v>17725037830</v>
      </c>
      <c r="J1965" s="2" vm="1" t="e">
        <f>_xlfn._xlws.FILTER(辅助信息!D:D,辅助信息!G:G=G1965)</f>
        <v>#VALUE!</v>
      </c>
    </row>
    <row r="1966" hidden="1" spans="1:10">
      <c r="A1966" s="2" t="str">
        <f>'[1]2025年已发货'!A:A</f>
        <v>晋邦</v>
      </c>
      <c r="B1966" s="2" t="str">
        <f>'[1]2025年已发货'!B:B</f>
        <v>螺纹钢</v>
      </c>
      <c r="C1966" s="2" t="str">
        <f>'[1]2025年已发货'!C:C</f>
        <v>HRB400E Φ16 9m</v>
      </c>
      <c r="D1966" s="2" t="str">
        <f>'[1]2025年已发货'!D:D</f>
        <v>吨</v>
      </c>
      <c r="E1966" s="2">
        <f>'[1]2025年已发货'!E:E</f>
        <v>15</v>
      </c>
      <c r="F1966" s="4">
        <f>'[1]2025年已发货'!F:F</f>
        <v>45757</v>
      </c>
      <c r="G1966" s="2" t="str">
        <f>'[1]2025年已发货'!G:G</f>
        <v>（十九冶-江龙高速三分部）重庆市云阳县开云高速（钢厂村）*龙缸互通</v>
      </c>
      <c r="H1966" s="2" t="str">
        <f>'[1]2025年已发货'!H:H</f>
        <v>任海军</v>
      </c>
      <c r="I1966" s="2">
        <f>'[1]2025年已发货'!I:I</f>
        <v>17725037830</v>
      </c>
      <c r="J1966" s="2" vm="1" t="e">
        <f>_xlfn._xlws.FILTER(辅助信息!D:D,辅助信息!G:G=G1966)</f>
        <v>#VALUE!</v>
      </c>
    </row>
    <row r="1967" hidden="1" spans="1:10">
      <c r="A1967" s="2" t="str">
        <f>'[1]2025年已发货'!A:A</f>
        <v>晋邦</v>
      </c>
      <c r="B1967" s="2" t="str">
        <f>'[1]2025年已发货'!B:B</f>
        <v>螺纹钢</v>
      </c>
      <c r="C1967" s="2" t="str">
        <f>'[1]2025年已发货'!C:C</f>
        <v>HRB400E Φ20 9m</v>
      </c>
      <c r="D1967" s="2" t="str">
        <f>'[1]2025年已发货'!D:D</f>
        <v>吨</v>
      </c>
      <c r="E1967" s="2">
        <f>'[1]2025年已发货'!E:E</f>
        <v>10</v>
      </c>
      <c r="F1967" s="4">
        <f>'[1]2025年已发货'!F:F</f>
        <v>45757</v>
      </c>
      <c r="G1967" s="2" t="str">
        <f>'[1]2025年已发货'!G:G</f>
        <v>（十九冶-江龙高速三分部）重庆市云阳县开云高速（钢厂村）*龙缸互通</v>
      </c>
      <c r="H1967" s="2" t="str">
        <f>'[1]2025年已发货'!H:H</f>
        <v>任海军</v>
      </c>
      <c r="I1967" s="2">
        <f>'[1]2025年已发货'!I:I</f>
        <v>17725037830</v>
      </c>
      <c r="J1967" s="2" vm="1" t="e">
        <f>_xlfn._xlws.FILTER(辅助信息!D:D,辅助信息!G:G=G1967)</f>
        <v>#VALUE!</v>
      </c>
    </row>
    <row r="1968" hidden="1" spans="1:10">
      <c r="A1968" s="2" t="str">
        <f>'[1]2025年已发货'!A:A</f>
        <v>晋邦</v>
      </c>
      <c r="B1968" s="2" t="str">
        <f>'[1]2025年已发货'!B:B</f>
        <v>螺纹钢</v>
      </c>
      <c r="C1968" s="2" t="str">
        <f>'[1]2025年已发货'!C:C</f>
        <v>HRB400E Φ25 9m</v>
      </c>
      <c r="D1968" s="2" t="str">
        <f>'[1]2025年已发货'!D:D</f>
        <v>吨</v>
      </c>
      <c r="E1968" s="2">
        <f>'[1]2025年已发货'!E:E</f>
        <v>5</v>
      </c>
      <c r="F1968" s="4">
        <f>'[1]2025年已发货'!F:F</f>
        <v>45757</v>
      </c>
      <c r="G1968" s="2" t="str">
        <f>'[1]2025年已发货'!G:G</f>
        <v>（十九冶-江龙高速三分部）重庆市云阳县开云高速（钢厂村）*龙缸互通</v>
      </c>
      <c r="H1968" s="2" t="str">
        <f>'[1]2025年已发货'!H:H</f>
        <v>任海军</v>
      </c>
      <c r="I1968" s="2">
        <f>'[1]2025年已发货'!I:I</f>
        <v>17725037830</v>
      </c>
      <c r="J1968" s="2" vm="1" t="e">
        <f>_xlfn._xlws.FILTER(辅助信息!D:D,辅助信息!G:G=G1968)</f>
        <v>#VALUE!</v>
      </c>
    </row>
    <row r="1969" hidden="1" spans="1:10">
      <c r="A1969" s="2" t="str">
        <f>'[1]2025年已发货'!A:A</f>
        <v>晋邦</v>
      </c>
      <c r="B1969" s="2" t="str">
        <f>'[1]2025年已发货'!B:B</f>
        <v>螺纹钢</v>
      </c>
      <c r="C1969" s="2" t="str">
        <f>'[1]2025年已发货'!C:C</f>
        <v>HRB400EФ12*9m</v>
      </c>
      <c r="D1969" s="2" t="str">
        <f>'[1]2025年已发货'!D:D</f>
        <v>吨</v>
      </c>
      <c r="E1969" s="2">
        <f>'[1]2025年已发货'!E:E</f>
        <v>35</v>
      </c>
      <c r="F1969" s="4">
        <f>'[1]2025年已发货'!F:F</f>
        <v>45757</v>
      </c>
      <c r="G1969" s="2" t="str">
        <f>'[1]2025年已发货'!G:G</f>
        <v>（中铁八局康新高速TJ4-1标）四川省甘孜州康定市新都桥镇超限载检测站</v>
      </c>
      <c r="H1969" s="2" t="str">
        <f>'[1]2025年已发货'!H:H</f>
        <v>杨建</v>
      </c>
      <c r="I1969" s="2">
        <f>'[1]2025年已发货'!I:I</f>
        <v>13551322467</v>
      </c>
      <c r="J1969" s="2" vm="1" t="e">
        <f>_xlfn._xlws.FILTER(辅助信息!D:D,辅助信息!G:G=G1969)</f>
        <v>#VALUE!</v>
      </c>
    </row>
    <row r="1970" hidden="1" spans="1:10">
      <c r="A1970" s="2" t="str">
        <f>'[1]2025年已发货'!A:A</f>
        <v>晋邦</v>
      </c>
      <c r="B1970" s="2" t="str">
        <f>'[1]2025年已发货'!B:B</f>
        <v>螺纹钢</v>
      </c>
      <c r="C1970" s="2" t="str">
        <f>'[1]2025年已发货'!C:C</f>
        <v>HRB400EФ20*12m</v>
      </c>
      <c r="D1970" s="2" t="str">
        <f>'[1]2025年已发货'!D:D</f>
        <v>吨</v>
      </c>
      <c r="E1970" s="2">
        <f>'[1]2025年已发货'!E:E</f>
        <v>140</v>
      </c>
      <c r="F1970" s="4">
        <f>'[1]2025年已发货'!F:F</f>
        <v>45757</v>
      </c>
      <c r="G1970" s="2" t="str">
        <f>'[1]2025年已发货'!G:G</f>
        <v>（中铁八局康新高速TJ4-1标）四川省甘孜州康定市新都桥镇超限载检测站</v>
      </c>
      <c r="H1970" s="2" t="str">
        <f>'[1]2025年已发货'!H:H</f>
        <v>杨建</v>
      </c>
      <c r="I1970" s="2">
        <f>'[1]2025年已发货'!I:I</f>
        <v>13551322467</v>
      </c>
      <c r="J1970" s="2" vm="1" t="e">
        <f>_xlfn._xlws.FILTER(辅助信息!D:D,辅助信息!G:G=G1970)</f>
        <v>#VALUE!</v>
      </c>
    </row>
    <row r="1971" hidden="1" spans="1:10">
      <c r="A1971" s="2" t="str">
        <f>'[1]2025年已发货'!A:A</f>
        <v>晋邦</v>
      </c>
      <c r="B1971" s="2" t="str">
        <f>'[1]2025年已发货'!B:B</f>
        <v>螺纹钢</v>
      </c>
      <c r="C1971" s="2" t="str">
        <f>'[1]2025年已发货'!C:C</f>
        <v>HRB400EФ25*12m</v>
      </c>
      <c r="D1971" s="2" t="str">
        <f>'[1]2025年已发货'!D:D</f>
        <v>吨</v>
      </c>
      <c r="E1971" s="2">
        <f>'[1]2025年已发货'!E:E</f>
        <v>70</v>
      </c>
      <c r="F1971" s="4">
        <f>'[1]2025年已发货'!F:F</f>
        <v>45757</v>
      </c>
      <c r="G1971" s="2" t="str">
        <f>'[1]2025年已发货'!G:G</f>
        <v>（中铁八局康新高速TJ4-1标）四川省甘孜州康定市新都桥镇超限载检测站</v>
      </c>
      <c r="H1971" s="2" t="str">
        <f>'[1]2025年已发货'!H:H</f>
        <v>杨建</v>
      </c>
      <c r="I1971" s="2">
        <f>'[1]2025年已发货'!I:I</f>
        <v>13551322467</v>
      </c>
      <c r="J1971" s="2" vm="1" t="e">
        <f>_xlfn._xlws.FILTER(辅助信息!D:D,辅助信息!G:G=G1971)</f>
        <v>#VALUE!</v>
      </c>
    </row>
    <row r="1972" hidden="1" spans="1:10">
      <c r="A1972" s="2" t="str">
        <f>'[1]2025年已发货'!A:A</f>
        <v>晋邦</v>
      </c>
      <c r="B1972" s="2" t="str">
        <f>'[1]2025年已发货'!B:B</f>
        <v>螺纹钢</v>
      </c>
      <c r="C1972" s="2" t="str">
        <f>'[1]2025年已发货'!C:C</f>
        <v>HRB500EФ22*9m</v>
      </c>
      <c r="D1972" s="2" t="str">
        <f>'[1]2025年已发货'!D:D</f>
        <v>吨</v>
      </c>
      <c r="E1972" s="2">
        <f>'[1]2025年已发货'!E:E</f>
        <v>35</v>
      </c>
      <c r="F1972" s="4">
        <f>'[1]2025年已发货'!F:F</f>
        <v>45757</v>
      </c>
      <c r="G1972" s="2" t="str">
        <f>'[1]2025年已发货'!G:G</f>
        <v>（中铁八局康新高速TJ4-1标）四川省甘孜州康定市新都桥镇超限载检测站</v>
      </c>
      <c r="H1972" s="2" t="str">
        <f>'[1]2025年已发货'!H:H</f>
        <v>杨建</v>
      </c>
      <c r="I1972" s="2">
        <f>'[1]2025年已发货'!I:I</f>
        <v>13551322467</v>
      </c>
      <c r="J1972" s="2" vm="1" t="e">
        <f>_xlfn._xlws.FILTER(辅助信息!D:D,辅助信息!G:G=G1972)</f>
        <v>#VALUE!</v>
      </c>
    </row>
    <row r="1973" hidden="1" spans="1:10">
      <c r="A1973" s="2" t="str">
        <f>'[1]2025年已发货'!A:A</f>
        <v>晋邦</v>
      </c>
      <c r="B1973" s="2" t="str">
        <f>'[1]2025年已发货'!B:B</f>
        <v>螺纹钢</v>
      </c>
      <c r="C1973" s="2" t="str">
        <f>'[1]2025年已发货'!C:C</f>
        <v>HRB500EФ28*9m</v>
      </c>
      <c r="D1973" s="2" t="str">
        <f>'[1]2025年已发货'!D:D</f>
        <v>吨</v>
      </c>
      <c r="E1973" s="2">
        <f>'[1]2025年已发货'!E:E</f>
        <v>35</v>
      </c>
      <c r="F1973" s="4">
        <f>'[1]2025年已发货'!F:F</f>
        <v>45757</v>
      </c>
      <c r="G1973" s="2" t="str">
        <f>'[1]2025年已发货'!G:G</f>
        <v>（中铁八局康新高速TJ4-1标）四川省甘孜州康定市新都桥镇超限载检测站</v>
      </c>
      <c r="H1973" s="2" t="str">
        <f>'[1]2025年已发货'!H:H</f>
        <v>杨建</v>
      </c>
      <c r="I1973" s="2">
        <f>'[1]2025年已发货'!I:I</f>
        <v>13551322467</v>
      </c>
      <c r="J1973" s="2" vm="1" t="e">
        <f>_xlfn._xlws.FILTER(辅助信息!D:D,辅助信息!G:G=G1973)</f>
        <v>#VALUE!</v>
      </c>
    </row>
    <row r="1974" hidden="1" spans="1:10">
      <c r="A1974" s="2" t="str">
        <f>'[1]2025年已发货'!A:A</f>
        <v>润耀</v>
      </c>
      <c r="B1974" s="2" t="str">
        <f>'[1]2025年已发货'!B:B</f>
        <v>高线</v>
      </c>
      <c r="C1974" s="2" t="str">
        <f>'[1]2025年已发货'!C:C</f>
        <v>HPB300Φ12</v>
      </c>
      <c r="D1974" s="2" t="str">
        <f>'[1]2025年已发货'!D:D</f>
        <v>吨</v>
      </c>
      <c r="E1974" s="2">
        <f>'[1]2025年已发货'!E:E</f>
        <v>35</v>
      </c>
      <c r="F1974" s="4">
        <f>'[1]2025年已发货'!F:F</f>
        <v>45757</v>
      </c>
      <c r="G1974" s="2" t="str">
        <f>'[1]2025年已发货'!G:G</f>
        <v>（中铁十局-资乐高速4标）四川省眉山市仁寿县彰加镇促进村中铁十局2#钢筋厂</v>
      </c>
      <c r="H1974" s="2" t="str">
        <f>'[1]2025年已发货'!H:H</f>
        <v>杨飞</v>
      </c>
      <c r="I1974" s="2">
        <f>'[1]2025年已发货'!I:I</f>
        <v>15667998777</v>
      </c>
      <c r="J1974" s="2" vm="1" t="e">
        <f>_xlfn._xlws.FILTER(辅助信息!D:D,辅助信息!G:G=G1974)</f>
        <v>#VALUE!</v>
      </c>
    </row>
    <row r="1975" hidden="1" spans="1:10">
      <c r="A1975" s="2" t="str">
        <f>'[1]2025年已发货'!A:A</f>
        <v>润耀</v>
      </c>
      <c r="B1975" s="2" t="str">
        <f>'[1]2025年已发货'!B:B</f>
        <v>螺纹钢</v>
      </c>
      <c r="C1975" s="2" t="str">
        <f>'[1]2025年已发货'!C:C</f>
        <v>HRB400E Φ12 9m</v>
      </c>
      <c r="D1975" s="2" t="str">
        <f>'[1]2025年已发货'!D:D</f>
        <v>吨</v>
      </c>
      <c r="E1975" s="2">
        <f>'[1]2025年已发货'!E:E</f>
        <v>12</v>
      </c>
      <c r="F1975" s="4">
        <f>'[1]2025年已发货'!F:F</f>
        <v>45757</v>
      </c>
      <c r="G1975" s="2" t="str">
        <f>'[1]2025年已发货'!G:G</f>
        <v>（中铁广州局-资乐高速5标）四川省乐山市井研县希望大道116号</v>
      </c>
      <c r="H1975" s="2" t="str">
        <f>'[1]2025年已发货'!H:H</f>
        <v>廖俊杰</v>
      </c>
      <c r="I1975" s="2">
        <f>'[1]2025年已发货'!I:I</f>
        <v>15775100965</v>
      </c>
      <c r="J1975" s="2" vm="1" t="e">
        <f>_xlfn._xlws.FILTER(辅助信息!D:D,辅助信息!G:G=G1975)</f>
        <v>#VALUE!</v>
      </c>
    </row>
    <row r="1976" hidden="1" spans="1:10">
      <c r="A1976" s="2" t="str">
        <f>'[1]2025年已发货'!A:A</f>
        <v>润耀</v>
      </c>
      <c r="B1976" s="2" t="str">
        <f>'[1]2025年已发货'!B:B</f>
        <v>螺纹钢</v>
      </c>
      <c r="C1976" s="2" t="str">
        <f>'[1]2025年已发货'!C:C</f>
        <v>HRB400E Φ16 9m</v>
      </c>
      <c r="D1976" s="2" t="str">
        <f>'[1]2025年已发货'!D:D</f>
        <v>吨</v>
      </c>
      <c r="E1976" s="2">
        <f>'[1]2025年已发货'!E:E</f>
        <v>23</v>
      </c>
      <c r="F1976" s="4">
        <f>'[1]2025年已发货'!F:F</f>
        <v>45757</v>
      </c>
      <c r="G1976" s="2" t="str">
        <f>'[1]2025年已发货'!G:G</f>
        <v>（中铁广州局-资乐高速5标）四川省乐山市井研县希望大道116号</v>
      </c>
      <c r="H1976" s="2" t="str">
        <f>'[1]2025年已发货'!H:H</f>
        <v>廖俊杰</v>
      </c>
      <c r="I1976" s="2">
        <f>'[1]2025年已发货'!I:I</f>
        <v>15775100965</v>
      </c>
      <c r="J1976" s="2" vm="1" t="e">
        <f>_xlfn._xlws.FILTER(辅助信息!D:D,辅助信息!G:G=G1976)</f>
        <v>#VALUE!</v>
      </c>
    </row>
    <row r="1977" hidden="1" spans="1:10">
      <c r="A1977" s="2" t="str">
        <f>'[1]2025年已发货'!A:A</f>
        <v>润耀</v>
      </c>
      <c r="B1977" s="2" t="str">
        <f>'[1]2025年已发货'!B:B</f>
        <v>螺纹钢</v>
      </c>
      <c r="C1977" s="2" t="str">
        <f>'[1]2025年已发货'!C:C</f>
        <v>HRB400E Φ25 9m</v>
      </c>
      <c r="D1977" s="2" t="str">
        <f>'[1]2025年已发货'!D:D</f>
        <v>吨</v>
      </c>
      <c r="E1977" s="2">
        <f>'[1]2025年已发货'!E:E</f>
        <v>12</v>
      </c>
      <c r="F1977" s="4">
        <f>'[1]2025年已发货'!F:F</f>
        <v>45757</v>
      </c>
      <c r="G1977" s="2" t="str">
        <f>'[1]2025年已发货'!G:G</f>
        <v>（五局乐山机场项目）乐山市五通桥区冠英镇</v>
      </c>
      <c r="H1977" s="2" t="str">
        <f>'[1]2025年已发货'!H:H</f>
        <v>王思思</v>
      </c>
      <c r="I1977" s="2">
        <f>'[1]2025年已发货'!I:I</f>
        <v>18973190156</v>
      </c>
      <c r="J1977" s="2" vm="1" t="e">
        <f>_xlfn._xlws.FILTER(辅助信息!D:D,辅助信息!G:G=G1977)</f>
        <v>#VALUE!</v>
      </c>
    </row>
    <row r="1978" hidden="1" spans="1:10">
      <c r="A1978" s="2" t="str">
        <f>'[1]2025年已发货'!A:A</f>
        <v>润耀</v>
      </c>
      <c r="B1978" s="2" t="str">
        <f>'[1]2025年已发货'!B:B</f>
        <v>螺纹钢</v>
      </c>
      <c r="C1978" s="2" t="str">
        <f>'[1]2025年已发货'!C:C</f>
        <v>HRB400E Φ22 9m</v>
      </c>
      <c r="D1978" s="2" t="str">
        <f>'[1]2025年已发货'!D:D</f>
        <v>吨</v>
      </c>
      <c r="E1978" s="2">
        <f>'[1]2025年已发货'!E:E</f>
        <v>3</v>
      </c>
      <c r="F1978" s="4">
        <f>'[1]2025年已发货'!F:F</f>
        <v>45757</v>
      </c>
      <c r="G1978" s="2" t="str">
        <f>'[1]2025年已发货'!G:G</f>
        <v>（五局乐山机场项目）乐山市五通桥区冠英镇</v>
      </c>
      <c r="H1978" s="2" t="str">
        <f>'[1]2025年已发货'!H:H</f>
        <v>王思思</v>
      </c>
      <c r="I1978" s="2">
        <f>'[1]2025年已发货'!I:I</f>
        <v>18973190156</v>
      </c>
      <c r="J1978" s="2" vm="1" t="e">
        <f>_xlfn._xlws.FILTER(辅助信息!D:D,辅助信息!G:G=G1978)</f>
        <v>#VALUE!</v>
      </c>
    </row>
    <row r="1979" hidden="1" spans="1:10">
      <c r="A1979" s="2" t="str">
        <f>'[1]2025年已发货'!A:A</f>
        <v>润耀</v>
      </c>
      <c r="B1979" s="2" t="str">
        <f>'[1]2025年已发货'!B:B</f>
        <v>螺纹钢</v>
      </c>
      <c r="C1979" s="2" t="str">
        <f>'[1]2025年已发货'!C:C</f>
        <v>HRB400E Φ20 9m</v>
      </c>
      <c r="D1979" s="2" t="str">
        <f>'[1]2025年已发货'!D:D</f>
        <v>吨</v>
      </c>
      <c r="E1979" s="2">
        <f>'[1]2025年已发货'!E:E</f>
        <v>3</v>
      </c>
      <c r="F1979" s="4">
        <f>'[1]2025年已发货'!F:F</f>
        <v>45757</v>
      </c>
      <c r="G1979" s="2" t="str">
        <f>'[1]2025年已发货'!G:G</f>
        <v>（五局乐山机场项目）乐山市五通桥区冠英镇</v>
      </c>
      <c r="H1979" s="2" t="str">
        <f>'[1]2025年已发货'!H:H</f>
        <v>王思思</v>
      </c>
      <c r="I1979" s="2">
        <f>'[1]2025年已发货'!I:I</f>
        <v>18973190156</v>
      </c>
      <c r="J1979" s="2" vm="1" t="e">
        <f>_xlfn._xlws.FILTER(辅助信息!D:D,辅助信息!G:G=G1979)</f>
        <v>#VALUE!</v>
      </c>
    </row>
    <row r="1980" hidden="1" spans="1:10">
      <c r="A1980" s="2" t="str">
        <f>'[1]2025年已发货'!A:A</f>
        <v>润耀</v>
      </c>
      <c r="B1980" s="2" t="str">
        <f>'[1]2025年已发货'!B:B</f>
        <v>螺纹钢</v>
      </c>
      <c r="C1980" s="2" t="str">
        <f>'[1]2025年已发货'!C:C</f>
        <v>HRB400E Φ14 9m</v>
      </c>
      <c r="D1980" s="2" t="str">
        <f>'[1]2025年已发货'!D:D</f>
        <v>吨</v>
      </c>
      <c r="E1980" s="2">
        <f>'[1]2025年已发货'!E:E</f>
        <v>8</v>
      </c>
      <c r="F1980" s="4">
        <f>'[1]2025年已发货'!F:F</f>
        <v>45757</v>
      </c>
      <c r="G1980" s="2" t="str">
        <f>'[1]2025年已发货'!G:G</f>
        <v>（五局乐山机场项目）乐山市五通桥区冠英镇</v>
      </c>
      <c r="H1980" s="2" t="str">
        <f>'[1]2025年已发货'!H:H</f>
        <v>王思思</v>
      </c>
      <c r="I1980" s="2">
        <f>'[1]2025年已发货'!I:I</f>
        <v>18973190156</v>
      </c>
      <c r="J1980" s="2" vm="1" t="e">
        <f>_xlfn._xlws.FILTER(辅助信息!D:D,辅助信息!G:G=G1980)</f>
        <v>#VALUE!</v>
      </c>
    </row>
    <row r="1981" hidden="1" spans="1:10">
      <c r="A1981" s="2" t="str">
        <f>'[1]2025年已发货'!A:A</f>
        <v>润耀</v>
      </c>
      <c r="B1981" s="2" t="str">
        <f>'[1]2025年已发货'!B:B</f>
        <v>螺纹钢</v>
      </c>
      <c r="C1981" s="2" t="str">
        <f>'[1]2025年已发货'!C:C</f>
        <v>HRB400E Φ12 9m</v>
      </c>
      <c r="D1981" s="2" t="str">
        <f>'[1]2025年已发货'!D:D</f>
        <v>吨</v>
      </c>
      <c r="E1981" s="2">
        <f>'[1]2025年已发货'!E:E</f>
        <v>8</v>
      </c>
      <c r="F1981" s="4">
        <f>'[1]2025年已发货'!F:F</f>
        <v>45757</v>
      </c>
      <c r="G1981" s="2" t="str">
        <f>'[1]2025年已发货'!G:G</f>
        <v>（五局乐山机场项目）乐山市五通桥区冠英镇</v>
      </c>
      <c r="H1981" s="2" t="str">
        <f>'[1]2025年已发货'!H:H</f>
        <v>王思思</v>
      </c>
      <c r="I1981" s="2">
        <f>'[1]2025年已发货'!I:I</f>
        <v>18973190156</v>
      </c>
      <c r="J1981" s="2" vm="1" t="e">
        <f>_xlfn._xlws.FILTER(辅助信息!D:D,辅助信息!G:G=G1981)</f>
        <v>#VALUE!</v>
      </c>
    </row>
    <row r="1982" hidden="1" spans="1:10">
      <c r="A1982" s="2" t="str">
        <f>'[1]2025年已发货'!A:A</f>
        <v>润耀</v>
      </c>
      <c r="B1982" s="2" t="str">
        <f>'[1]2025年已发货'!B:B</f>
        <v>盘螺</v>
      </c>
      <c r="C1982" s="2" t="str">
        <f>'[1]2025年已发货'!C:C</f>
        <v>HRB400E Φ8</v>
      </c>
      <c r="D1982" s="2" t="str">
        <f>'[1]2025年已发货'!D:D</f>
        <v>吨</v>
      </c>
      <c r="E1982" s="2">
        <f>'[1]2025年已发货'!E:E</f>
        <v>5</v>
      </c>
      <c r="F1982" s="4">
        <f>'[1]2025年已发货'!F:F</f>
        <v>45757</v>
      </c>
      <c r="G1982" s="2" t="str">
        <f>'[1]2025年已发货'!G:G</f>
        <v>（五局乐山机场项目）乐山市五通桥区冠英镇</v>
      </c>
      <c r="H1982" s="2" t="str">
        <f>'[1]2025年已发货'!H:H</f>
        <v>王思思</v>
      </c>
      <c r="I1982" s="2">
        <f>'[1]2025年已发货'!I:I</f>
        <v>18973190156</v>
      </c>
      <c r="J1982" s="2" vm="1" t="e">
        <f>_xlfn._xlws.FILTER(辅助信息!D:D,辅助信息!G:G=G1982)</f>
        <v>#VALUE!</v>
      </c>
    </row>
    <row r="1983" hidden="1" spans="1:10">
      <c r="A1983" s="2" t="str">
        <f>'[1]2025年已发货'!A:A</f>
        <v>润耀</v>
      </c>
      <c r="B1983" s="2" t="str">
        <f>'[1]2025年已发货'!B:B</f>
        <v>螺纹钢</v>
      </c>
      <c r="C1983" s="2" t="str">
        <f>'[1]2025年已发货'!C:C</f>
        <v>HRB400E Φ16 9m</v>
      </c>
      <c r="D1983" s="2" t="str">
        <f>'[1]2025年已发货'!D:D</f>
        <v>吨</v>
      </c>
      <c r="E1983" s="2">
        <f>'[1]2025年已发货'!E:E</f>
        <v>27</v>
      </c>
      <c r="F1983" s="4">
        <f>'[1]2025年已发货'!F:F</f>
        <v>45757</v>
      </c>
      <c r="G1983" s="2" t="str">
        <f>'[1]2025年已发货'!G:G</f>
        <v>（五局乐山机场项目）乐山市五通桥区冠英镇</v>
      </c>
      <c r="H1983" s="2" t="str">
        <f>'[1]2025年已发货'!H:H</f>
        <v>王思思</v>
      </c>
      <c r="I1983" s="2">
        <f>'[1]2025年已发货'!I:I</f>
        <v>18973190156</v>
      </c>
      <c r="J1983" s="2" vm="1" t="e">
        <f>_xlfn._xlws.FILTER(辅助信息!D:D,辅助信息!G:G=G1983)</f>
        <v>#VALUE!</v>
      </c>
    </row>
    <row r="1984" hidden="1" spans="1:10">
      <c r="A1984" s="2" t="str">
        <f>'[1]2025年已发货'!A:A</f>
        <v>成实</v>
      </c>
      <c r="B1984" s="2" t="str">
        <f>'[1]2025年已发货'!B:B</f>
        <v>盘圆</v>
      </c>
      <c r="C1984" s="2" t="str">
        <f>'[1]2025年已发货'!C:C</f>
        <v>HPB300Φ6</v>
      </c>
      <c r="D1984" s="2" t="str">
        <f>'[1]2025年已发货'!D:D</f>
        <v>吨</v>
      </c>
      <c r="E1984" s="2">
        <f>'[1]2025年已发货'!E:E</f>
        <v>10</v>
      </c>
      <c r="F1984" s="4">
        <f>'[1]2025年已发货'!F:F</f>
        <v>45757</v>
      </c>
      <c r="G1984" s="2" t="str">
        <f>'[1]2025年已发货'!G:G</f>
        <v>（中核华兴）四川天府新区585研发中心项目（一期）二标段（科学城中路东段）</v>
      </c>
      <c r="H1984" s="2" t="str">
        <f>'[1]2025年已发货'!H:H</f>
        <v>杨远发</v>
      </c>
      <c r="I1984" s="2" t="str">
        <f>'[1]2025年已发货'!I:I</f>
        <v>13881399439</v>
      </c>
      <c r="J1984" s="2" vm="1" t="e">
        <f>_xlfn._xlws.FILTER(辅助信息!D:D,辅助信息!G:G=G1984)</f>
        <v>#VALUE!</v>
      </c>
    </row>
    <row r="1985" hidden="1" spans="1:10">
      <c r="A1985" s="2" t="str">
        <f>'[1]2025年已发货'!A:A</f>
        <v>成实</v>
      </c>
      <c r="B1985" s="2" t="str">
        <f>'[1]2025年已发货'!B:B</f>
        <v>盘圆</v>
      </c>
      <c r="C1985" s="2" t="str">
        <f>'[1]2025年已发货'!C:C</f>
        <v>HPB300Φ8</v>
      </c>
      <c r="D1985" s="2" t="str">
        <f>'[1]2025年已发货'!D:D</f>
        <v>吨</v>
      </c>
      <c r="E1985" s="2">
        <f>'[1]2025年已发货'!E:E</f>
        <v>8</v>
      </c>
      <c r="F1985" s="4">
        <f>'[1]2025年已发货'!F:F</f>
        <v>45757</v>
      </c>
      <c r="G1985" s="2" t="str">
        <f>'[1]2025年已发货'!G:G</f>
        <v>（中核华兴）四川天府新区585研发中心项目（一期）二标段（科学城中路东段）</v>
      </c>
      <c r="H1985" s="2" t="str">
        <f>'[1]2025年已发货'!H:H</f>
        <v>杨远发</v>
      </c>
      <c r="I1985" s="2" t="str">
        <f>'[1]2025年已发货'!I:I</f>
        <v>13881399439</v>
      </c>
      <c r="J1985" s="2" vm="1" t="e">
        <f>_xlfn._xlws.FILTER(辅助信息!D:D,辅助信息!G:G=G1985)</f>
        <v>#VALUE!</v>
      </c>
    </row>
    <row r="1986" hidden="1" spans="1:10">
      <c r="A1986" s="2" t="str">
        <f>'[1]2025年已发货'!A:A</f>
        <v>成实</v>
      </c>
      <c r="B1986" s="2" t="str">
        <f>'[1]2025年已发货'!B:B</f>
        <v>螺纹钢</v>
      </c>
      <c r="C1986" s="2" t="str">
        <f>'[1]2025年已发货'!C:C</f>
        <v>HRB400EΦ12*9m</v>
      </c>
      <c r="D1986" s="2" t="str">
        <f>'[1]2025年已发货'!D:D</f>
        <v>吨</v>
      </c>
      <c r="E1986" s="2">
        <f>'[1]2025年已发货'!E:E</f>
        <v>15</v>
      </c>
      <c r="F1986" s="4">
        <f>'[1]2025年已发货'!F:F</f>
        <v>45757</v>
      </c>
      <c r="G1986" s="2" t="str">
        <f>'[1]2025年已发货'!G:G</f>
        <v>（中核华兴）四川天府新区585研发中心项目（一期）二标段（科学城中路东段）</v>
      </c>
      <c r="H1986" s="2" t="str">
        <f>'[1]2025年已发货'!H:H</f>
        <v>杨远发</v>
      </c>
      <c r="I1986" s="2" t="str">
        <f>'[1]2025年已发货'!I:I</f>
        <v>13881399439</v>
      </c>
      <c r="J1986" s="2" vm="1" t="e">
        <f>_xlfn._xlws.FILTER(辅助信息!D:D,辅助信息!G:G=G1986)</f>
        <v>#VALUE!</v>
      </c>
    </row>
    <row r="1987" hidden="1" spans="1:10">
      <c r="A1987" s="2" t="str">
        <f>'[1]2025年已发货'!A:A</f>
        <v>成实</v>
      </c>
      <c r="B1987" s="2" t="str">
        <f>'[1]2025年已发货'!B:B</f>
        <v>圆钢</v>
      </c>
      <c r="C1987" s="2" t="str">
        <f>'[1]2025年已发货'!C:C</f>
        <v>HPB300Ф16</v>
      </c>
      <c r="D1987" s="2" t="str">
        <f>'[1]2025年已发货'!D:D</f>
        <v>吨</v>
      </c>
      <c r="E1987" s="2">
        <f>'[1]2025年已发货'!E:E</f>
        <v>12</v>
      </c>
      <c r="F1987" s="4">
        <f>'[1]2025年已发货'!F:F</f>
        <v>45757</v>
      </c>
      <c r="G1987" s="2" t="str">
        <f>'[1]2025年已发货'!G:G</f>
        <v>（中铁一局四公司康新高速TJ1-1标雅加梗隧道）四川省甘孜州康定市雅加梗路基</v>
      </c>
      <c r="H1987" s="2" t="str">
        <f>'[1]2025年已发货'!H:H</f>
        <v>王德华</v>
      </c>
      <c r="I1987" s="2">
        <f>'[1]2025年已发货'!I:I</f>
        <v>18008085797</v>
      </c>
      <c r="J1987" s="2" vm="1" t="e">
        <f>_xlfn._xlws.FILTER(辅助信息!D:D,辅助信息!G:G=G1987)</f>
        <v>#VALUE!</v>
      </c>
    </row>
    <row r="1988" hidden="1" spans="1:10">
      <c r="A1988" s="2" t="str">
        <f>'[1]2025年已发货'!A:A</f>
        <v>成实</v>
      </c>
      <c r="B1988" s="2" t="str">
        <f>'[1]2025年已发货'!B:B</f>
        <v>圆钢</v>
      </c>
      <c r="C1988" s="2" t="str">
        <f>'[1]2025年已发货'!C:C</f>
        <v>HPB300Ф20</v>
      </c>
      <c r="D1988" s="2" t="str">
        <f>'[1]2025年已发货'!D:D</f>
        <v>吨</v>
      </c>
      <c r="E1988" s="2">
        <f>'[1]2025年已发货'!E:E</f>
        <v>20</v>
      </c>
      <c r="F1988" s="4">
        <f>'[1]2025年已发货'!F:F</f>
        <v>45757</v>
      </c>
      <c r="G1988" s="2" t="str">
        <f>'[1]2025年已发货'!G:G</f>
        <v>（中铁一局四公司康新高速TJ1-1标雅加梗隧道）四川省甘孜州康定市雅加梗路基</v>
      </c>
      <c r="H1988" s="2" t="str">
        <f>'[1]2025年已发货'!H:H</f>
        <v>王锡俊</v>
      </c>
      <c r="I1988" s="2">
        <f>'[1]2025年已发货'!I:I</f>
        <v>18008085797</v>
      </c>
      <c r="J1988" s="2" vm="1" t="e">
        <f>_xlfn._xlws.FILTER(辅助信息!D:D,辅助信息!G:G=G1988)</f>
        <v>#VALUE!</v>
      </c>
    </row>
    <row r="1989" hidden="1" spans="1:10">
      <c r="A1989" s="2" t="str">
        <f>'[1]2025年已发货'!A:A</f>
        <v>成实</v>
      </c>
      <c r="B1989" s="2" t="str">
        <f>'[1]2025年已发货'!B:B</f>
        <v>螺纹钢</v>
      </c>
      <c r="C1989" s="2" t="str">
        <f>'[1]2025年已发货'!C:C</f>
        <v>HRB400EФ32*9m</v>
      </c>
      <c r="D1989" s="2" t="str">
        <f>'[1]2025年已发货'!D:D</f>
        <v>吨</v>
      </c>
      <c r="E1989" s="2">
        <f>'[1]2025年已发货'!E:E</f>
        <v>2</v>
      </c>
      <c r="F1989" s="4">
        <f>'[1]2025年已发货'!F:F</f>
        <v>45757</v>
      </c>
      <c r="G1989" s="2" t="str">
        <f>'[1]2025年已发货'!G:G</f>
        <v>（中铁一局四公司康新高速TJ1-1标雅加梗隧道）四川省甘孜州康定市雅加梗路基</v>
      </c>
      <c r="H1989" s="2" t="str">
        <f>'[1]2025年已发货'!H:H</f>
        <v>王锡俊</v>
      </c>
      <c r="I1989" s="2">
        <f>'[1]2025年已发货'!I:I</f>
        <v>18008085797</v>
      </c>
      <c r="J1989" s="2" vm="1" t="e">
        <f>_xlfn._xlws.FILTER(辅助信息!D:D,辅助信息!G:G=G1989)</f>
        <v>#VALUE!</v>
      </c>
    </row>
    <row r="1990" hidden="1" spans="1:10">
      <c r="A1990" s="2" t="str">
        <f>'[1]2025年已发货'!A:A</f>
        <v>德胜</v>
      </c>
      <c r="B1990" s="2" t="str">
        <f>'[1]2025年已发货'!B:B</f>
        <v>螺纹钢</v>
      </c>
      <c r="C1990" s="2" t="str">
        <f>'[1]2025年已发货'!C:C</f>
        <v>HRB400E Φ20 12m</v>
      </c>
      <c r="D1990" s="2" t="str">
        <f>'[1]2025年已发货'!D:D</f>
        <v>吨</v>
      </c>
      <c r="E1990" s="2">
        <f>'[1]2025年已发货'!E:E</f>
        <v>70</v>
      </c>
      <c r="F1990" s="4">
        <f>'[1]2025年已发货'!F:F</f>
        <v>45758</v>
      </c>
      <c r="G1990" s="2" t="str">
        <f>'[1]2025年已发货'!G:G</f>
        <v>（中铁五局-成渝扩容3标）四川省资阳市雁江区伍隍镇铺子村雁江区X138</v>
      </c>
      <c r="H1990" s="2" t="str">
        <f>'[1]2025年已发货'!H:H</f>
        <v>王健</v>
      </c>
      <c r="I1990" s="2">
        <f>'[1]2025年已发货'!I:I</f>
        <v>17726168395</v>
      </c>
      <c r="J1990" s="2" vm="1" t="e">
        <f>_xlfn._xlws.FILTER(辅助信息!D:D,辅助信息!G:G=G1990)</f>
        <v>#VALUE!</v>
      </c>
    </row>
    <row r="1991" hidden="1" spans="1:10">
      <c r="A1991" s="2" t="str">
        <f>'[1]2025年已发货'!A:A</f>
        <v>德胜</v>
      </c>
      <c r="B1991" s="2" t="str">
        <f>'[1]2025年已发货'!B:B</f>
        <v>螺纹钢</v>
      </c>
      <c r="C1991" s="2" t="str">
        <f>'[1]2025年已发货'!C:C</f>
        <v>HRB400E Φ25 12m</v>
      </c>
      <c r="D1991" s="2" t="str">
        <f>'[1]2025年已发货'!D:D</f>
        <v>吨</v>
      </c>
      <c r="E1991" s="2">
        <f>'[1]2025年已发货'!E:E</f>
        <v>70</v>
      </c>
      <c r="F1991" s="4">
        <f>'[1]2025年已发货'!F:F</f>
        <v>45758</v>
      </c>
      <c r="G1991" s="2" t="str">
        <f>'[1]2025年已发货'!G:G</f>
        <v>（中铁五局-成渝扩容3标）四川省资阳市雁江区伍隍镇铺子村雁江区X138</v>
      </c>
      <c r="H1991" s="2" t="str">
        <f>'[1]2025年已发货'!H:H</f>
        <v>王健</v>
      </c>
      <c r="I1991" s="2">
        <f>'[1]2025年已发货'!I:I</f>
        <v>17726168395</v>
      </c>
      <c r="J1991" s="2" vm="1" t="e">
        <f>_xlfn._xlws.FILTER(辅助信息!D:D,辅助信息!G:G=G1991)</f>
        <v>#VALUE!</v>
      </c>
    </row>
    <row r="1992" hidden="1" spans="1:10">
      <c r="A1992" s="2" t="str">
        <f>'[1]2025年已发货'!A:A</f>
        <v>德胜</v>
      </c>
      <c r="B1992" s="2" t="str">
        <f>'[1]2025年已发货'!B:B</f>
        <v>螺纹钢</v>
      </c>
      <c r="C1992" s="2" t="str">
        <f>'[1]2025年已发货'!C:C</f>
        <v>HRB400E Φ25 9m</v>
      </c>
      <c r="D1992" s="2" t="str">
        <f>'[1]2025年已发货'!D:D</f>
        <v>吨</v>
      </c>
      <c r="E1992" s="2">
        <f>'[1]2025年已发货'!E:E</f>
        <v>70</v>
      </c>
      <c r="F1992" s="4">
        <f>'[1]2025年已发货'!F:F</f>
        <v>45758</v>
      </c>
      <c r="G1992" s="2" t="str">
        <f>'[1]2025年已发货'!G:G</f>
        <v>（中铁五局-成渝扩容3标）四川省资阳市雁江区伍隍镇铺子村雁江区X138</v>
      </c>
      <c r="H1992" s="2" t="str">
        <f>'[1]2025年已发货'!H:H</f>
        <v>王健</v>
      </c>
      <c r="I1992" s="2">
        <f>'[1]2025年已发货'!I:I</f>
        <v>17726168395</v>
      </c>
      <c r="J1992" s="2" vm="1" t="e">
        <f>_xlfn._xlws.FILTER(辅助信息!D:D,辅助信息!G:G=G1992)</f>
        <v>#VALUE!</v>
      </c>
    </row>
    <row r="1993" hidden="1" spans="1:10">
      <c r="A1993" s="2" t="str">
        <f>'[1]2025年已发货'!A:A</f>
        <v>德胜</v>
      </c>
      <c r="B1993" s="2" t="str">
        <f>'[1]2025年已发货'!B:B</f>
        <v>螺纹钢</v>
      </c>
      <c r="C1993" s="2" t="str">
        <f>'[1]2025年已发货'!C:C</f>
        <v>HRB400E Φ28 9m</v>
      </c>
      <c r="D1993" s="2" t="str">
        <f>'[1]2025年已发货'!D:D</f>
        <v>吨</v>
      </c>
      <c r="E1993" s="2">
        <f>'[1]2025年已发货'!E:E</f>
        <v>70</v>
      </c>
      <c r="F1993" s="4">
        <f>'[1]2025年已发货'!F:F</f>
        <v>45758</v>
      </c>
      <c r="G1993" s="2" t="str">
        <f>'[1]2025年已发货'!G:G</f>
        <v>（中铁十局-资乐高速4标）四川省眉山市仁寿县彰加镇促进村中铁十局2#钢筋厂</v>
      </c>
      <c r="H1993" s="2" t="str">
        <f>'[1]2025年已发货'!H:H</f>
        <v>杨飞</v>
      </c>
      <c r="I1993" s="2">
        <f>'[1]2025年已发货'!I:I</f>
        <v>15667998777</v>
      </c>
      <c r="J1993" s="2" vm="1" t="e">
        <f>_xlfn._xlws.FILTER(辅助信息!D:D,辅助信息!G:G=G1993)</f>
        <v>#VALUE!</v>
      </c>
    </row>
    <row r="1994" hidden="1" spans="1:10">
      <c r="A1994" s="2" t="str">
        <f>'[1]2025年已发货'!A:A</f>
        <v>润耀</v>
      </c>
      <c r="B1994" s="2" t="str">
        <f>'[1]2025年已发货'!B:B</f>
        <v>螺纹钢</v>
      </c>
      <c r="C1994" s="2" t="str">
        <f>'[1]2025年已发货'!C:C</f>
        <v>HRB400E Φ25 9m</v>
      </c>
      <c r="D1994" s="2" t="str">
        <f>'[1]2025年已发货'!D:D</f>
        <v>吨</v>
      </c>
      <c r="E1994" s="2">
        <f>'[1]2025年已发货'!E:E</f>
        <v>35</v>
      </c>
      <c r="F1994" s="4">
        <f>'[1]2025年已发货'!F:F</f>
        <v>45758</v>
      </c>
      <c r="G1994" s="2" t="str">
        <f>'[1]2025年已发货'!G:G</f>
        <v>（中铁广州局-成渝扩容2标）四川省资阳市雁江区堪嘉镇陈家湾刘家湾大桥桥头</v>
      </c>
      <c r="H1994" s="2" t="str">
        <f>'[1]2025年已发货'!H:H</f>
        <v>刘沛琦</v>
      </c>
      <c r="I1994" s="2">
        <f>'[1]2025年已发货'!I:I</f>
        <v>18011784798</v>
      </c>
      <c r="J1994" s="2" vm="1" t="e">
        <f>_xlfn._xlws.FILTER(辅助信息!D:D,辅助信息!G:G=G1994)</f>
        <v>#VALUE!</v>
      </c>
    </row>
    <row r="1995" hidden="1" spans="1:10">
      <c r="A1995" s="2" t="str">
        <f>'[1]2025年已发货'!A:A</f>
        <v>润耀</v>
      </c>
      <c r="B1995" s="2" t="str">
        <f>'[1]2025年已发货'!B:B</f>
        <v>螺纹钢</v>
      </c>
      <c r="C1995" s="2" t="str">
        <f>'[1]2025年已发货'!C:C</f>
        <v>HRB400E Φ25 12m</v>
      </c>
      <c r="D1995" s="2" t="str">
        <f>'[1]2025年已发货'!D:D</f>
        <v>吨</v>
      </c>
      <c r="E1995" s="2">
        <f>'[1]2025年已发货'!E:E</f>
        <v>35</v>
      </c>
      <c r="F1995" s="4">
        <f>'[1]2025年已发货'!F:F</f>
        <v>45758</v>
      </c>
      <c r="G1995" s="2" t="str">
        <f>'[1]2025年已发货'!G:G</f>
        <v>（中铁广州局-成渝扩容2标）四川省资阳市雁江区堪嘉镇陈家湾刘家湾大桥桥头</v>
      </c>
      <c r="H1995" s="2" t="str">
        <f>'[1]2025年已发货'!H:H</f>
        <v>刘沛琦</v>
      </c>
      <c r="I1995" s="2">
        <f>'[1]2025年已发货'!I:I</f>
        <v>18011784798</v>
      </c>
      <c r="J1995" s="2" vm="1" t="e">
        <f>_xlfn._xlws.FILTER(辅助信息!D:D,辅助信息!G:G=G1995)</f>
        <v>#VALUE!</v>
      </c>
    </row>
    <row r="1996" hidden="1" spans="1:10">
      <c r="A1996" s="2" t="str">
        <f>'[1]2025年已发货'!A:A</f>
        <v>润耀</v>
      </c>
      <c r="B1996" s="2" t="str">
        <f>'[1]2025年已发货'!B:B</f>
        <v>螺纹钢</v>
      </c>
      <c r="C1996" s="2" t="str">
        <f>'[1]2025年已发货'!C:C</f>
        <v>HRB400E Φ28 9m</v>
      </c>
      <c r="D1996" s="2" t="str">
        <f>'[1]2025年已发货'!D:D</f>
        <v>吨</v>
      </c>
      <c r="E1996" s="2">
        <f>'[1]2025年已发货'!E:E</f>
        <v>35</v>
      </c>
      <c r="F1996" s="4">
        <f>'[1]2025年已发货'!F:F</f>
        <v>45758</v>
      </c>
      <c r="G1996" s="2" t="str">
        <f>'[1]2025年已发货'!G:G</f>
        <v>（中铁广州局-成渝扩容2标）四川省资阳市雁江区堪嘉镇陈家湾刘家湾大桥桥头</v>
      </c>
      <c r="H1996" s="2" t="str">
        <f>'[1]2025年已发货'!H:H</f>
        <v>刘沛琦</v>
      </c>
      <c r="I1996" s="2">
        <f>'[1]2025年已发货'!I:I</f>
        <v>18011784798</v>
      </c>
      <c r="J1996" s="2" vm="1" t="e">
        <f>_xlfn._xlws.FILTER(辅助信息!D:D,辅助信息!G:G=G1996)</f>
        <v>#VALUE!</v>
      </c>
    </row>
    <row r="1997" hidden="1" spans="1:10">
      <c r="A1997" s="2" t="str">
        <f>'[1]2025年已发货'!A:A</f>
        <v>润耀</v>
      </c>
      <c r="B1997" s="2" t="str">
        <f>'[1]2025年已发货'!B:B</f>
        <v>螺纹钢</v>
      </c>
      <c r="C1997" s="2" t="str">
        <f>'[1]2025年已发货'!C:C</f>
        <v>HRB400E Φ20 9m</v>
      </c>
      <c r="D1997" s="2" t="str">
        <f>'[1]2025年已发货'!D:D</f>
        <v>吨</v>
      </c>
      <c r="E1997" s="2">
        <f>'[1]2025年已发货'!E:E</f>
        <v>3</v>
      </c>
      <c r="F1997" s="4">
        <f>'[1]2025年已发货'!F:F</f>
        <v>45758</v>
      </c>
      <c r="G1997" s="2" t="str">
        <f>'[1]2025年已发货'!G:G</f>
        <v>(五冶钢构宜宾高县月江镇建设项目-2)四川省宜宾市高县月江镇高县宜宾保润汽车维修服务有限公司西南(S436西)(污水管网项目)</v>
      </c>
      <c r="H1997" s="2" t="str">
        <f>'[1]2025年已发货'!H:H</f>
        <v>张朝亮</v>
      </c>
      <c r="I1997" s="2">
        <f>'[1]2025年已发货'!I:I</f>
        <v>15228205853</v>
      </c>
      <c r="J1997" s="2" t="str">
        <f>_xlfn._xlws.FILTER(辅助信息!D:D,辅助信息!G:G=G1997)</f>
        <v>五冶钢构-宜宾市南溪区高县月江镇建设项目</v>
      </c>
    </row>
    <row r="1998" hidden="1" spans="1:10">
      <c r="A1998" s="2" t="str">
        <f>'[1]2025年已发货'!A:A</f>
        <v>润耀</v>
      </c>
      <c r="B1998" s="2" t="str">
        <f>'[1]2025年已发货'!B:B</f>
        <v>螺纹钢</v>
      </c>
      <c r="C1998" s="2" t="str">
        <f>'[1]2025年已发货'!C:C</f>
        <v>HRB400E Φ25 9m</v>
      </c>
      <c r="D1998" s="2" t="str">
        <f>'[1]2025年已发货'!D:D</f>
        <v>吨</v>
      </c>
      <c r="E1998" s="2">
        <f>'[1]2025年已发货'!E:E</f>
        <v>30</v>
      </c>
      <c r="F1998" s="4">
        <f>'[1]2025年已发货'!F:F</f>
        <v>45758</v>
      </c>
      <c r="G1998" s="2" t="str">
        <f>'[1]2025年已发货'!G:G</f>
        <v>(五冶钢构宜宾高县月江镇建设项目-2)四川省宜宾市高县月江镇高县宜宾保润汽车维修服务有限公司西南(S436西)(污水管网项目)</v>
      </c>
      <c r="H1998" s="2" t="str">
        <f>'[1]2025年已发货'!H:H</f>
        <v>张朝亮</v>
      </c>
      <c r="I1998" s="2">
        <f>'[1]2025年已发货'!I:I</f>
        <v>15228205853</v>
      </c>
      <c r="J1998" s="2" t="str">
        <f>_xlfn._xlws.FILTER(辅助信息!D:D,辅助信息!G:G=G1998)</f>
        <v>五冶钢构-宜宾市南溪区高县月江镇建设项目</v>
      </c>
    </row>
    <row r="1999" hidden="1" spans="1:10">
      <c r="A1999" s="2" t="str">
        <f>'[1]2025年已发货'!A:A</f>
        <v>达钢</v>
      </c>
      <c r="B1999" s="2" t="str">
        <f>'[1]2025年已发货'!B:B</f>
        <v>螺纹钢</v>
      </c>
      <c r="C1999" s="2" t="str">
        <f>'[1]2025年已发货'!C:C</f>
        <v>HRB400E Φ12 9m</v>
      </c>
      <c r="D1999" s="2" t="str">
        <f>'[1]2025年已发货'!D:D</f>
        <v>吨</v>
      </c>
      <c r="E1999" s="2">
        <f>'[1]2025年已发货'!E:E</f>
        <v>27</v>
      </c>
      <c r="F1999" s="4">
        <f>'[1]2025年已发货'!F:F</f>
        <v>45758</v>
      </c>
      <c r="G1999" s="2" t="str">
        <f>'[1]2025年已发货'!G:G</f>
        <v>（十九冶-江龙高速二分部）重庆市云阳县宝坪镇双塆村*九倒拐大桥</v>
      </c>
      <c r="H1999" s="2" t="str">
        <f>'[1]2025年已发货'!H:H</f>
        <v>张鹏</v>
      </c>
      <c r="I1999" s="2">
        <f>'[1]2025年已发货'!I:I</f>
        <v>18223006448</v>
      </c>
      <c r="J1999" s="2" vm="1" t="e">
        <f>_xlfn._xlws.FILTER(辅助信息!D:D,辅助信息!G:G=G1999)</f>
        <v>#VALUE!</v>
      </c>
    </row>
    <row r="2000" hidden="1" spans="1:10">
      <c r="A2000" s="2" t="str">
        <f>'[1]2025年已发货'!A:A</f>
        <v>达钢</v>
      </c>
      <c r="B2000" s="2" t="str">
        <f>'[1]2025年已发货'!B:B</f>
        <v>高线</v>
      </c>
      <c r="C2000" s="2" t="str">
        <f>'[1]2025年已发货'!C:C</f>
        <v>HPB300Φ10</v>
      </c>
      <c r="D2000" s="2" t="str">
        <f>'[1]2025年已发货'!D:D</f>
        <v>吨</v>
      </c>
      <c r="E2000" s="2">
        <f>'[1]2025年已发货'!E:E</f>
        <v>10</v>
      </c>
      <c r="F2000" s="4">
        <f>'[1]2025年已发货'!F:F</f>
        <v>45758</v>
      </c>
      <c r="G2000" s="2" t="str">
        <f>'[1]2025年已发货'!G:G</f>
        <v>（十九冶-江龙高速二分部）重庆市云阳县宝坪镇双塆村*九倒拐大桥</v>
      </c>
      <c r="H2000" s="2" t="str">
        <f>'[1]2025年已发货'!H:H</f>
        <v>张鹏</v>
      </c>
      <c r="I2000" s="2">
        <f>'[1]2025年已发货'!I:I</f>
        <v>18223006448</v>
      </c>
      <c r="J2000" s="2" vm="1" t="e">
        <f>_xlfn._xlws.FILTER(辅助信息!D:D,辅助信息!G:G=G2000)</f>
        <v>#VALUE!</v>
      </c>
    </row>
    <row r="2001" hidden="1" spans="1:10">
      <c r="A2001" s="2" t="str">
        <f>'[1]2025年已发货'!A:A</f>
        <v>达钢</v>
      </c>
      <c r="B2001" s="2" t="str">
        <f>'[1]2025年已发货'!B:B</f>
        <v>螺纹钢</v>
      </c>
      <c r="C2001" s="2" t="str">
        <f>'[1]2025年已发货'!C:C</f>
        <v>HRB400E Φ28 9m</v>
      </c>
      <c r="D2001" s="2" t="str">
        <f>'[1]2025年已发货'!D:D</f>
        <v>吨</v>
      </c>
      <c r="E2001" s="2">
        <f>'[1]2025年已发货'!E:E</f>
        <v>54</v>
      </c>
      <c r="F2001" s="4">
        <f>'[1]2025年已发货'!F:F</f>
        <v>45758</v>
      </c>
      <c r="G2001" s="2" t="str">
        <f>'[1]2025年已发货'!G:G</f>
        <v>（十九冶-江龙高速一分部）重庆市云阳县X886附近中国十九冶开云高速项目总包部西98米*复兴互通预制梁场</v>
      </c>
      <c r="H2001" s="2" t="str">
        <f>'[1]2025年已发货'!H:H</f>
        <v>吴章红</v>
      </c>
      <c r="I2001" s="2">
        <f>'[1]2025年已发货'!I:I</f>
        <v>18628165772</v>
      </c>
      <c r="J2001" s="2" vm="1" t="e">
        <f>_xlfn._xlws.FILTER(辅助信息!D:D,辅助信息!G:G=G2001)</f>
        <v>#VALUE!</v>
      </c>
    </row>
    <row r="2002" hidden="1" spans="1:10">
      <c r="A2002" s="2" t="str">
        <f>'[1]2025年已发货'!A:A</f>
        <v>达钢</v>
      </c>
      <c r="B2002" s="2" t="str">
        <f>'[1]2025年已发货'!B:B</f>
        <v>高线</v>
      </c>
      <c r="C2002" s="2" t="str">
        <f>'[1]2025年已发货'!C:C</f>
        <v>HPB300Φ10</v>
      </c>
      <c r="D2002" s="2" t="str">
        <f>'[1]2025年已发货'!D:D</f>
        <v>吨</v>
      </c>
      <c r="E2002" s="2">
        <f>'[1]2025年已发货'!E:E</f>
        <v>17.5</v>
      </c>
      <c r="F2002" s="4">
        <f>'[1]2025年已发货'!F:F</f>
        <v>45758</v>
      </c>
      <c r="G2002" s="2" t="str">
        <f>'[1]2025年已发货'!G:G</f>
        <v>（十九冶-江龙高速一分部）重庆市云阳县X886附近中国十九冶开云高速项目总包部西98米*复兴互通预制梁场</v>
      </c>
      <c r="H2002" s="2" t="str">
        <f>'[1]2025年已发货'!H:H</f>
        <v>吴章红</v>
      </c>
      <c r="I2002" s="2">
        <f>'[1]2025年已发货'!I:I</f>
        <v>18628165772</v>
      </c>
      <c r="J2002" s="2" vm="1" t="e">
        <f>_xlfn._xlws.FILTER(辅助信息!D:D,辅助信息!G:G=G2002)</f>
        <v>#VALUE!</v>
      </c>
    </row>
    <row r="2003" hidden="1" spans="1:10">
      <c r="A2003" s="2" t="str">
        <f>'[1]2025年已发货'!A:A</f>
        <v>晋邦</v>
      </c>
      <c r="B2003" s="2" t="str">
        <f>'[1]2025年已发货'!B:B</f>
        <v>盘圆</v>
      </c>
      <c r="C2003" s="2" t="str">
        <f>'[1]2025年已发货'!C:C</f>
        <v>HPB300Ф12</v>
      </c>
      <c r="D2003" s="2" t="str">
        <f>'[1]2025年已发货'!D:D</f>
        <v>吨</v>
      </c>
      <c r="E2003" s="2">
        <f>'[1]2025年已发货'!E:E</f>
        <v>9</v>
      </c>
      <c r="F2003" s="4">
        <f>'[1]2025年已发货'!F:F</f>
        <v>45758</v>
      </c>
      <c r="G2003" s="2" t="str">
        <f>'[1]2025年已发货'!G:G</f>
        <v>四川省南充市营山县咸安大道成都元泽环境技术有限公司营山分公司（中核华兴市政道路项目部）</v>
      </c>
      <c r="H2003" s="2" t="str">
        <f>'[1]2025年已发货'!H:H</f>
        <v>黎家敏</v>
      </c>
      <c r="I2003" s="2" t="str">
        <f>'[1]2025年已发货'!I:I</f>
        <v>15082798787</v>
      </c>
      <c r="J2003" s="2" vm="1" t="e">
        <f>_xlfn._xlws.FILTER(辅助信息!D:D,辅助信息!G:G=G2003)</f>
        <v>#VALUE!</v>
      </c>
    </row>
    <row r="2004" hidden="1" spans="1:10">
      <c r="A2004" s="2" t="str">
        <f>'[1]2025年已发货'!A:A</f>
        <v>晋邦</v>
      </c>
      <c r="B2004" s="2" t="str">
        <f>'[1]2025年已发货'!B:B</f>
        <v>螺纹钢</v>
      </c>
      <c r="C2004" s="2" t="str">
        <f>'[1]2025年已发货'!C:C</f>
        <v>HRB400EФ28*9m</v>
      </c>
      <c r="D2004" s="2" t="str">
        <f>'[1]2025年已发货'!D:D</f>
        <v>吨</v>
      </c>
      <c r="E2004" s="2">
        <f>'[1]2025年已发货'!E:E</f>
        <v>25</v>
      </c>
      <c r="F2004" s="4">
        <f>'[1]2025年已发货'!F:F</f>
        <v>45758</v>
      </c>
      <c r="G2004" s="2" t="str">
        <f>'[1]2025年已发货'!G:G</f>
        <v>四川省南充市营山县咸安大道成都元泽环境技术有限公司营山分公司（中核华兴市政道路项目部）</v>
      </c>
      <c r="H2004" s="2" t="str">
        <f>'[1]2025年已发货'!H:H</f>
        <v>黎家敏</v>
      </c>
      <c r="I2004" s="2" t="str">
        <f>'[1]2025年已发货'!I:I</f>
        <v>15082798787</v>
      </c>
      <c r="J2004" s="2" vm="1" t="e">
        <f>_xlfn._xlws.FILTER(辅助信息!D:D,辅助信息!G:G=G2004)</f>
        <v>#VALUE!</v>
      </c>
    </row>
    <row r="2005" hidden="1" spans="1:10">
      <c r="A2005" s="2" t="str">
        <f>'[1]2025年已发货'!A:A</f>
        <v>晋邦</v>
      </c>
      <c r="B2005" s="2" t="str">
        <f>'[1]2025年已发货'!B:B</f>
        <v>螺纹钢</v>
      </c>
      <c r="C2005" s="2" t="str">
        <f>'[1]2025年已发货'!C:C</f>
        <v>HRB400E Φ28 9m</v>
      </c>
      <c r="D2005" s="2" t="str">
        <f>'[1]2025年已发货'!D:D</f>
        <v>吨</v>
      </c>
      <c r="E2005" s="2">
        <f>'[1]2025年已发货'!E:E</f>
        <v>16</v>
      </c>
      <c r="F2005" s="4">
        <f>'[1]2025年已发货'!F:F</f>
        <v>45758</v>
      </c>
      <c r="G2005" s="2" t="str">
        <f>'[1]2025年已发货'!G:G</f>
        <v>（十九冶-江龙高速一分部）重庆市云阳县X886附近中国十九冶开云高速项目总包部西98米*复兴互通预制梁场</v>
      </c>
      <c r="H2005" s="2" t="str">
        <f>'[1]2025年已发货'!H:H</f>
        <v>吴章红</v>
      </c>
      <c r="I2005" s="2">
        <f>'[1]2025年已发货'!I:I</f>
        <v>18628165772</v>
      </c>
      <c r="J2005" s="2" vm="1" t="e">
        <f>_xlfn._xlws.FILTER(辅助信息!D:D,辅助信息!G:G=G2005)</f>
        <v>#VALUE!</v>
      </c>
    </row>
    <row r="2006" hidden="1" spans="1:10">
      <c r="A2006" s="2" t="str">
        <f>'[1]2025年已发货'!A:A</f>
        <v>晋邦</v>
      </c>
      <c r="B2006" s="2" t="str">
        <f>'[1]2025年已发货'!B:B</f>
        <v>盘螺</v>
      </c>
      <c r="C2006" s="2" t="str">
        <f>'[1]2025年已发货'!C:C</f>
        <v>HRB400E Φ10</v>
      </c>
      <c r="D2006" s="2" t="str">
        <f>'[1]2025年已发货'!D:D</f>
        <v>吨</v>
      </c>
      <c r="E2006" s="2">
        <f>'[1]2025年已发货'!E:E</f>
        <v>17.5</v>
      </c>
      <c r="F2006" s="4">
        <f>'[1]2025年已发货'!F:F</f>
        <v>45758</v>
      </c>
      <c r="G2006" s="2" t="str">
        <f>'[1]2025年已发货'!G:G</f>
        <v>（十九冶-江龙高速一分部）重庆市云阳县X886附近中国十九冶开云高速项目总包部西98米*复兴互通预制梁场</v>
      </c>
      <c r="H2006" s="2" t="str">
        <f>'[1]2025年已发货'!H:H</f>
        <v>吴章红</v>
      </c>
      <c r="I2006" s="2">
        <f>'[1]2025年已发货'!I:I</f>
        <v>18628165772</v>
      </c>
      <c r="J2006" s="2" vm="1" t="e">
        <f>_xlfn._xlws.FILTER(辅助信息!D:D,辅助信息!G:G=G2006)</f>
        <v>#VALUE!</v>
      </c>
    </row>
    <row r="2007" hidden="1" spans="1:10">
      <c r="A2007" s="2" t="str">
        <f>'[1]2025年已发货'!A:A</f>
        <v>德胜</v>
      </c>
      <c r="B2007" s="2" t="str">
        <f>'[1]2025年已发货'!B:B</f>
        <v>螺纹钢</v>
      </c>
      <c r="C2007" s="2" t="str">
        <f>'[1]2025年已发货'!C:C</f>
        <v>HRB400E Φ14 9m</v>
      </c>
      <c r="D2007" s="2" t="str">
        <f>'[1]2025年已发货'!D:D</f>
        <v>吨</v>
      </c>
      <c r="E2007" s="2">
        <f>'[1]2025年已发货'!E:E</f>
        <v>5</v>
      </c>
      <c r="F2007" s="4">
        <f>'[1]2025年已发货'!F:F</f>
        <v>45759</v>
      </c>
      <c r="G2007" s="2" t="str">
        <f>'[1]2025年已发货'!G:G</f>
        <v>（华西简阳西城嘉苑）四川省成都市简阳市简城街道高屋村</v>
      </c>
      <c r="H2007" s="2" t="str">
        <f>'[1]2025年已发货'!H:H</f>
        <v>张瀚镭</v>
      </c>
      <c r="I2007" s="2">
        <f>'[1]2025年已发货'!I:I</f>
        <v>15884666220</v>
      </c>
      <c r="J2007" s="2" t="str">
        <f>_xlfn._xlws.FILTER(辅助信息!D:D,辅助信息!G:G=G2007)</f>
        <v>华西简阳西城嘉苑</v>
      </c>
    </row>
    <row r="2008" hidden="1" spans="1:10">
      <c r="A2008" s="2" t="str">
        <f>'[1]2025年已发货'!A:A</f>
        <v>德胜</v>
      </c>
      <c r="B2008" s="2" t="str">
        <f>'[1]2025年已发货'!B:B</f>
        <v>螺纹钢</v>
      </c>
      <c r="C2008" s="2" t="str">
        <f>'[1]2025年已发货'!C:C</f>
        <v>HRB400E Φ18 9m</v>
      </c>
      <c r="D2008" s="2" t="str">
        <f>'[1]2025年已发货'!D:D</f>
        <v>吨</v>
      </c>
      <c r="E2008" s="2">
        <f>'[1]2025年已发货'!E:E</f>
        <v>5</v>
      </c>
      <c r="F2008" s="4">
        <f>'[1]2025年已发货'!F:F</f>
        <v>45759</v>
      </c>
      <c r="G2008" s="2" t="str">
        <f>'[1]2025年已发货'!G:G</f>
        <v>（华西简阳西城嘉苑）四川省成都市简阳市简城街道高屋村</v>
      </c>
      <c r="H2008" s="2" t="str">
        <f>'[1]2025年已发货'!H:H</f>
        <v>张瀚镭</v>
      </c>
      <c r="I2008" s="2">
        <f>'[1]2025年已发货'!I:I</f>
        <v>15884666220</v>
      </c>
      <c r="J2008" s="2" t="str">
        <f>_xlfn._xlws.FILTER(辅助信息!D:D,辅助信息!G:G=G2008)</f>
        <v>华西简阳西城嘉苑</v>
      </c>
    </row>
    <row r="2009" hidden="1" spans="1:10">
      <c r="A2009" s="2" t="str">
        <f>'[1]2025年已发货'!A:A</f>
        <v>德胜</v>
      </c>
      <c r="B2009" s="2" t="str">
        <f>'[1]2025年已发货'!B:B</f>
        <v>螺纹钢</v>
      </c>
      <c r="C2009" s="2" t="str">
        <f>'[1]2025年已发货'!C:C</f>
        <v>HRB400E Φ20 9m</v>
      </c>
      <c r="D2009" s="2" t="str">
        <f>'[1]2025年已发货'!D:D</f>
        <v>吨</v>
      </c>
      <c r="E2009" s="2">
        <f>'[1]2025年已发货'!E:E</f>
        <v>40</v>
      </c>
      <c r="F2009" s="4">
        <f>'[1]2025年已发货'!F:F</f>
        <v>45759</v>
      </c>
      <c r="G2009" s="2" t="str">
        <f>'[1]2025年已发货'!G:G</f>
        <v>（华西简阳西城嘉苑）四川省成都市简阳市简城街道高屋村</v>
      </c>
      <c r="H2009" s="2" t="str">
        <f>'[1]2025年已发货'!H:H</f>
        <v>张瀚镭</v>
      </c>
      <c r="I2009" s="2">
        <f>'[1]2025年已发货'!I:I</f>
        <v>15884666220</v>
      </c>
      <c r="J2009" s="2" t="str">
        <f>_xlfn._xlws.FILTER(辅助信息!D:D,辅助信息!G:G=G2009)</f>
        <v>华西简阳西城嘉苑</v>
      </c>
    </row>
    <row r="2010" hidden="1" spans="1:10">
      <c r="A2010" s="2" t="str">
        <f>'[1]2025年已发货'!A:A</f>
        <v>德胜</v>
      </c>
      <c r="B2010" s="2" t="str">
        <f>'[1]2025年已发货'!B:B</f>
        <v>螺纹钢</v>
      </c>
      <c r="C2010" s="2" t="str">
        <f>'[1]2025年已发货'!C:C</f>
        <v>HRB400E Φ25 9m</v>
      </c>
      <c r="D2010" s="2" t="str">
        <f>'[1]2025年已发货'!D:D</f>
        <v>吨</v>
      </c>
      <c r="E2010" s="2">
        <f>'[1]2025年已发货'!E:E</f>
        <v>20</v>
      </c>
      <c r="F2010" s="4">
        <f>'[1]2025年已发货'!F:F</f>
        <v>45759</v>
      </c>
      <c r="G2010" s="2" t="str">
        <f>'[1]2025年已发货'!G:G</f>
        <v>（华西简阳西城嘉苑）四川省成都市简阳市简城街道高屋村</v>
      </c>
      <c r="H2010" s="2" t="str">
        <f>'[1]2025年已发货'!H:H</f>
        <v>张瀚镭</v>
      </c>
      <c r="I2010" s="2">
        <f>'[1]2025年已发货'!I:I</f>
        <v>15884666220</v>
      </c>
      <c r="J2010" s="2" t="str">
        <f>_xlfn._xlws.FILTER(辅助信息!D:D,辅助信息!G:G=G2010)</f>
        <v>华西简阳西城嘉苑</v>
      </c>
    </row>
    <row r="2011" hidden="1" spans="1:10">
      <c r="A2011" s="2" t="str">
        <f>'[1]2025年已发货'!A:A</f>
        <v>晋邦</v>
      </c>
      <c r="B2011" s="2" t="str">
        <f>'[1]2025年已发货'!B:B</f>
        <v>螺纹钢</v>
      </c>
      <c r="C2011" s="2" t="str">
        <f>'[1]2025年已发货'!C:C</f>
        <v>HRB400E Φ14 9m</v>
      </c>
      <c r="D2011" s="2" t="str">
        <f>'[1]2025年已发货'!D:D</f>
        <v>吨</v>
      </c>
      <c r="E2011" s="2">
        <f>'[1]2025年已发货'!E:E</f>
        <v>3</v>
      </c>
      <c r="F2011" s="4">
        <f>'[1]2025年已发货'!F:F</f>
        <v>45759</v>
      </c>
      <c r="G2011" s="2" t="str">
        <f>'[1]2025年已发货'!G:G</f>
        <v>（商投建工达州中医药科技园-4工区-3号楼）达州市通川区达州中医药职业学院犀牛大道北段</v>
      </c>
      <c r="H2011" s="2" t="str">
        <f>'[1]2025年已发货'!H:H</f>
        <v>张扬</v>
      </c>
      <c r="I2011" s="2">
        <f>'[1]2025年已发货'!I:I</f>
        <v>18381904567</v>
      </c>
      <c r="J2011" s="2" t="str">
        <f>_xlfn._xlws.FILTER(辅助信息!D:D,辅助信息!G:G=G2011)</f>
        <v>商投建工达州中医药科技园</v>
      </c>
    </row>
    <row r="2012" hidden="1" spans="1:10">
      <c r="A2012" s="2" t="str">
        <f>'[1]2025年已发货'!A:A</f>
        <v>晋邦</v>
      </c>
      <c r="B2012" s="2" t="str">
        <f>'[1]2025年已发货'!B:B</f>
        <v>螺纹钢</v>
      </c>
      <c r="C2012" s="2" t="str">
        <f>'[1]2025年已发货'!C:C</f>
        <v>HRB400E Φ18 9m</v>
      </c>
      <c r="D2012" s="2" t="str">
        <f>'[1]2025年已发货'!D:D</f>
        <v>吨</v>
      </c>
      <c r="E2012" s="2">
        <f>'[1]2025年已发货'!E:E</f>
        <v>12</v>
      </c>
      <c r="F2012" s="4">
        <f>'[1]2025年已发货'!F:F</f>
        <v>45759</v>
      </c>
      <c r="G2012" s="2" t="str">
        <f>'[1]2025年已发货'!G:G</f>
        <v>（商投建工达州中医药科技园-4工区-3号楼）达州市通川区达州中医药职业学院犀牛大道北段</v>
      </c>
      <c r="H2012" s="2" t="str">
        <f>'[1]2025年已发货'!H:H</f>
        <v>张扬</v>
      </c>
      <c r="I2012" s="2">
        <f>'[1]2025年已发货'!I:I</f>
        <v>18381904567</v>
      </c>
      <c r="J2012" s="2" t="str">
        <f>_xlfn._xlws.FILTER(辅助信息!D:D,辅助信息!G:G=G2012)</f>
        <v>商投建工达州中医药科技园</v>
      </c>
    </row>
    <row r="2013" hidden="1" spans="1:10">
      <c r="A2013" s="2" t="str">
        <f>'[1]2025年已发货'!A:A</f>
        <v>晋邦</v>
      </c>
      <c r="B2013" s="2" t="str">
        <f>'[1]2025年已发货'!B:B</f>
        <v>螺纹钢</v>
      </c>
      <c r="C2013" s="2" t="str">
        <f>'[1]2025年已发货'!C:C</f>
        <v>HRB400E Φ20 9m</v>
      </c>
      <c r="D2013" s="2" t="str">
        <f>'[1]2025年已发货'!D:D</f>
        <v>吨</v>
      </c>
      <c r="E2013" s="2">
        <f>'[1]2025年已发货'!E:E</f>
        <v>15</v>
      </c>
      <c r="F2013" s="4">
        <f>'[1]2025年已发货'!F:F</f>
        <v>45759</v>
      </c>
      <c r="G2013" s="2" t="str">
        <f>'[1]2025年已发货'!G:G</f>
        <v>（商投建工达州中医药科技园-4工区-3号楼）达州市通川区达州中医药职业学院犀牛大道北段</v>
      </c>
      <c r="H2013" s="2" t="str">
        <f>'[1]2025年已发货'!H:H</f>
        <v>张扬</v>
      </c>
      <c r="I2013" s="2">
        <f>'[1]2025年已发货'!I:I</f>
        <v>18381904567</v>
      </c>
      <c r="J2013" s="2" t="str">
        <f>_xlfn._xlws.FILTER(辅助信息!D:D,辅助信息!G:G=G2013)</f>
        <v>商投建工达州中医药科技园</v>
      </c>
    </row>
    <row r="2014" hidden="1" spans="1:10">
      <c r="A2014" s="2" t="str">
        <f>'[1]2025年已发货'!A:A</f>
        <v>晋邦</v>
      </c>
      <c r="B2014" s="2" t="str">
        <f>'[1]2025年已发货'!B:B</f>
        <v>螺纹钢</v>
      </c>
      <c r="C2014" s="2" t="str">
        <f>'[1]2025年已发货'!C:C</f>
        <v>HRB400E Φ22 9m</v>
      </c>
      <c r="D2014" s="2" t="str">
        <f>'[1]2025年已发货'!D:D</f>
        <v>吨</v>
      </c>
      <c r="E2014" s="2">
        <f>'[1]2025年已发货'!E:E</f>
        <v>15</v>
      </c>
      <c r="F2014" s="4">
        <f>'[1]2025年已发货'!F:F</f>
        <v>45759</v>
      </c>
      <c r="G2014" s="2" t="str">
        <f>'[1]2025年已发货'!G:G</f>
        <v>（商投建工达州中医药科技园-4工区-3号楼）达州市通川区达州中医药职业学院犀牛大道北段</v>
      </c>
      <c r="H2014" s="2" t="str">
        <f>'[1]2025年已发货'!H:H</f>
        <v>张扬</v>
      </c>
      <c r="I2014" s="2">
        <f>'[1]2025年已发货'!I:I</f>
        <v>18381904567</v>
      </c>
      <c r="J2014" s="2" t="str">
        <f>_xlfn._xlws.FILTER(辅助信息!D:D,辅助信息!G:G=G2014)</f>
        <v>商投建工达州中医药科技园</v>
      </c>
    </row>
    <row r="2015" hidden="1" spans="1:10">
      <c r="A2015" s="2" t="str">
        <f>'[1]2025年已发货'!A:A</f>
        <v>晋邦</v>
      </c>
      <c r="B2015" s="2" t="str">
        <f>'[1]2025年已发货'!B:B</f>
        <v>螺纹钢</v>
      </c>
      <c r="C2015" s="2" t="str">
        <f>'[1]2025年已发货'!C:C</f>
        <v>HRB400E Φ12 9m</v>
      </c>
      <c r="D2015" s="2" t="str">
        <f>'[1]2025年已发货'!D:D</f>
        <v>吨</v>
      </c>
      <c r="E2015" s="2">
        <f>'[1]2025年已发货'!E:E</f>
        <v>25</v>
      </c>
      <c r="F2015" s="4">
        <f>'[1]2025年已发货'!F:F</f>
        <v>45759</v>
      </c>
      <c r="G2015" s="2" t="str">
        <f>'[1]2025年已发货'!G:G</f>
        <v>（商投建工达州中医药科技园-2工区-景观桥）达州市通川区达州中医药职业学院犀牛大道北段</v>
      </c>
      <c r="H2015" s="2" t="str">
        <f>'[1]2025年已发货'!H:H</f>
        <v>李波</v>
      </c>
      <c r="I2015" s="2">
        <f>'[1]2025年已发货'!I:I</f>
        <v>18381899787</v>
      </c>
      <c r="J2015" s="2" t="str">
        <f>_xlfn._xlws.FILTER(辅助信息!D:D,辅助信息!G:G=G2015)</f>
        <v>商投建工达州中医药科技园</v>
      </c>
    </row>
    <row r="2016" hidden="1" spans="1:10">
      <c r="A2016" s="2" t="str">
        <f>'[1]2025年已发货'!A:A</f>
        <v>晋邦</v>
      </c>
      <c r="B2016" s="2" t="str">
        <f>'[1]2025年已发货'!B:B</f>
        <v>螺纹钢</v>
      </c>
      <c r="C2016" s="2" t="str">
        <f>'[1]2025年已发货'!C:C</f>
        <v>HRB400E Φ20 9m</v>
      </c>
      <c r="D2016" s="2" t="str">
        <f>'[1]2025年已发货'!D:D</f>
        <v>吨</v>
      </c>
      <c r="E2016" s="2">
        <f>'[1]2025年已发货'!E:E</f>
        <v>21</v>
      </c>
      <c r="F2016" s="4">
        <f>'[1]2025年已发货'!F:F</f>
        <v>45759</v>
      </c>
      <c r="G2016" s="2" t="str">
        <f>'[1]2025年已发货'!G:G</f>
        <v>（商投建工达州中医药科技园-2工区-景观桥）达州市通川区达州中医药职业学院犀牛大道北段</v>
      </c>
      <c r="H2016" s="2" t="str">
        <f>'[1]2025年已发货'!H:H</f>
        <v>李波</v>
      </c>
      <c r="I2016" s="2">
        <f>'[1]2025年已发货'!I:I</f>
        <v>18381899787</v>
      </c>
      <c r="J2016" s="2" t="str">
        <f>_xlfn._xlws.FILTER(辅助信息!D:D,辅助信息!G:G=G2016)</f>
        <v>商投建工达州中医药科技园</v>
      </c>
    </row>
    <row r="2017" hidden="1" spans="1:10">
      <c r="A2017" s="2" t="str">
        <f>'[1]2025年已发货'!A:A</f>
        <v>成实</v>
      </c>
      <c r="B2017" s="2" t="str">
        <f>'[1]2025年已发货'!B:B</f>
        <v>盘螺</v>
      </c>
      <c r="C2017" s="2" t="str">
        <f>'[1]2025年已发货'!C:C</f>
        <v>HRB400E Φ6</v>
      </c>
      <c r="D2017" s="2" t="str">
        <f>'[1]2025年已发货'!D:D</f>
        <v>吨</v>
      </c>
      <c r="E2017" s="2">
        <f>'[1]2025年已发货'!E:E</f>
        <v>2</v>
      </c>
      <c r="F2017" s="4">
        <f>'[1]2025年已发货'!F:F</f>
        <v>45759</v>
      </c>
      <c r="G2017" s="2" t="str">
        <f>'[1]2025年已发货'!G:G</f>
        <v>（中铁五局新津tod项目）成都市新津区旭辉天府未来城南(华金路南)</v>
      </c>
      <c r="H2017" s="2" t="str">
        <f>'[1]2025年已发货'!H:H</f>
        <v>李霜</v>
      </c>
      <c r="I2017" s="2">
        <f>'[1]2025年已发货'!I:I</f>
        <v>18785086540</v>
      </c>
      <c r="J2017" s="2" vm="1" t="e">
        <f>_xlfn._xlws.FILTER(辅助信息!D:D,辅助信息!G:G=G2017)</f>
        <v>#VALUE!</v>
      </c>
    </row>
    <row r="2018" hidden="1" spans="1:10">
      <c r="A2018" s="2" t="str">
        <f>'[1]2025年已发货'!A:A</f>
        <v>成实</v>
      </c>
      <c r="B2018" s="2" t="str">
        <f>'[1]2025年已发货'!B:B</f>
        <v>盘螺</v>
      </c>
      <c r="C2018" s="2" t="str">
        <f>'[1]2025年已发货'!C:C</f>
        <v>HRB400E Φ8</v>
      </c>
      <c r="D2018" s="2" t="str">
        <f>'[1]2025年已发货'!D:D</f>
        <v>吨</v>
      </c>
      <c r="E2018" s="2">
        <f>'[1]2025年已发货'!E:E</f>
        <v>16</v>
      </c>
      <c r="F2018" s="4">
        <f>'[1]2025年已发货'!F:F</f>
        <v>45759</v>
      </c>
      <c r="G2018" s="2" t="str">
        <f>'[1]2025年已发货'!G:G</f>
        <v>（中铁五局新津tod项目）成都市新津区旭辉天府未来城南(华金路南)</v>
      </c>
      <c r="H2018" s="2" t="str">
        <f>'[1]2025年已发货'!H:H</f>
        <v>李霜</v>
      </c>
      <c r="I2018" s="2">
        <f>'[1]2025年已发货'!I:I</f>
        <v>18785086540</v>
      </c>
      <c r="J2018" s="2" vm="1" t="e">
        <f>_xlfn._xlws.FILTER(辅助信息!D:D,辅助信息!G:G=G2018)</f>
        <v>#VALUE!</v>
      </c>
    </row>
    <row r="2019" hidden="1" spans="1:10">
      <c r="A2019" s="2" t="str">
        <f>'[1]2025年已发货'!A:A</f>
        <v>成实</v>
      </c>
      <c r="B2019" s="2" t="str">
        <f>'[1]2025年已发货'!B:B</f>
        <v>盘螺</v>
      </c>
      <c r="C2019" s="2" t="str">
        <f>'[1]2025年已发货'!C:C</f>
        <v>HRB400E Φ10</v>
      </c>
      <c r="D2019" s="2" t="str">
        <f>'[1]2025年已发货'!D:D</f>
        <v>吨</v>
      </c>
      <c r="E2019" s="2">
        <f>'[1]2025年已发货'!E:E</f>
        <v>10</v>
      </c>
      <c r="F2019" s="4">
        <f>'[1]2025年已发货'!F:F</f>
        <v>45759</v>
      </c>
      <c r="G2019" s="2" t="str">
        <f>'[1]2025年已发货'!G:G</f>
        <v>（中铁五局新津tod项目）成都市新津区旭辉天府未来城南(华金路南)</v>
      </c>
      <c r="H2019" s="2" t="str">
        <f>'[1]2025年已发货'!H:H</f>
        <v>李霜</v>
      </c>
      <c r="I2019" s="2">
        <f>'[1]2025年已发货'!I:I</f>
        <v>18785086540</v>
      </c>
      <c r="J2019" s="2" vm="1" t="e">
        <f>_xlfn._xlws.FILTER(辅助信息!D:D,辅助信息!G:G=G2019)</f>
        <v>#VALUE!</v>
      </c>
    </row>
    <row r="2020" hidden="1" spans="1:10">
      <c r="A2020" s="2" t="str">
        <f>'[1]2025年已发货'!A:A</f>
        <v>成实</v>
      </c>
      <c r="B2020" s="2" t="str">
        <f>'[1]2025年已发货'!B:B</f>
        <v>螺纹钢</v>
      </c>
      <c r="C2020" s="2" t="str">
        <f>'[1]2025年已发货'!C:C</f>
        <v>HRB400E Φ22 9m</v>
      </c>
      <c r="D2020" s="2" t="str">
        <f>'[1]2025年已发货'!D:D</f>
        <v>吨</v>
      </c>
      <c r="E2020" s="2">
        <f>'[1]2025年已发货'!E:E</f>
        <v>5</v>
      </c>
      <c r="F2020" s="4">
        <f>'[1]2025年已发货'!F:F</f>
        <v>45759</v>
      </c>
      <c r="G2020" s="2" t="str">
        <f>'[1]2025年已发货'!G:G</f>
        <v>（中铁五局新津tod项目）成都市新津区旭辉天府未来城南(华金路南)</v>
      </c>
      <c r="H2020" s="2" t="str">
        <f>'[1]2025年已发货'!H:H</f>
        <v>李霜</v>
      </c>
      <c r="I2020" s="2">
        <f>'[1]2025年已发货'!I:I</f>
        <v>18785086540</v>
      </c>
      <c r="J2020" s="2" vm="1" t="e">
        <f>_xlfn._xlws.FILTER(辅助信息!D:D,辅助信息!G:G=G2020)</f>
        <v>#VALUE!</v>
      </c>
    </row>
    <row r="2021" hidden="1" spans="1:10">
      <c r="A2021" s="2" t="str">
        <f>'[1]2025年已发货'!A:A</f>
        <v>德胜</v>
      </c>
      <c r="B2021" s="2" t="str">
        <f>'[1]2025年已发货'!B:B</f>
        <v>螺纹钢</v>
      </c>
      <c r="C2021" s="2" t="str">
        <f>'[1]2025年已发货'!C:C</f>
        <v>HRB400E Φ12 9m</v>
      </c>
      <c r="D2021" s="2" t="str">
        <f>'[1]2025年已发货'!D:D</f>
        <v>吨</v>
      </c>
      <c r="E2021" s="2">
        <f>'[1]2025年已发货'!E:E</f>
        <v>28</v>
      </c>
      <c r="F2021" s="4">
        <f>'[1]2025年已发货'!F:F</f>
        <v>45759</v>
      </c>
      <c r="G2021" s="2" t="str">
        <f>'[1]2025年已发货'!G:G</f>
        <v>（中铁五局新津tod项目）成都市新津区旭辉天府未来城南(华金路南)</v>
      </c>
      <c r="H2021" s="2" t="str">
        <f>'[1]2025年已发货'!H:H</f>
        <v>李霜</v>
      </c>
      <c r="I2021" s="2">
        <f>'[1]2025年已发货'!I:I</f>
        <v>18785086540</v>
      </c>
      <c r="J2021" s="2" vm="1" t="e">
        <f>_xlfn._xlws.FILTER(辅助信息!D:D,辅助信息!G:G=G2021)</f>
        <v>#VALUE!</v>
      </c>
    </row>
    <row r="2022" hidden="1" spans="1:10">
      <c r="A2022" s="2" t="str">
        <f>'[1]2025年已发货'!A:A</f>
        <v>德胜</v>
      </c>
      <c r="B2022" s="2" t="str">
        <f>'[1]2025年已发货'!B:B</f>
        <v>螺纹钢</v>
      </c>
      <c r="C2022" s="2" t="str">
        <f>'[1]2025年已发货'!C:C</f>
        <v>HRB400E Φ14 9m</v>
      </c>
      <c r="D2022" s="2" t="str">
        <f>'[1]2025年已发货'!D:D</f>
        <v>吨</v>
      </c>
      <c r="E2022" s="2">
        <f>'[1]2025年已发货'!E:E</f>
        <v>17</v>
      </c>
      <c r="F2022" s="4">
        <f>'[1]2025年已发货'!F:F</f>
        <v>45759</v>
      </c>
      <c r="G2022" s="2" t="str">
        <f>'[1]2025年已发货'!G:G</f>
        <v>（中铁五局新津tod项目）成都市新津区旭辉天府未来城南(华金路南)</v>
      </c>
      <c r="H2022" s="2" t="str">
        <f>'[1]2025年已发货'!H:H</f>
        <v>李霜</v>
      </c>
      <c r="I2022" s="2">
        <f>'[1]2025年已发货'!I:I</f>
        <v>18785086540</v>
      </c>
      <c r="J2022" s="2" vm="1" t="e">
        <f>_xlfn._xlws.FILTER(辅助信息!D:D,辅助信息!G:G=G2022)</f>
        <v>#VALUE!</v>
      </c>
    </row>
    <row r="2023" hidden="1" spans="1:10">
      <c r="A2023" s="2" t="str">
        <f>'[1]2025年已发货'!A:A</f>
        <v>德胜</v>
      </c>
      <c r="B2023" s="2" t="str">
        <f>'[1]2025年已发货'!B:B</f>
        <v>螺纹钢</v>
      </c>
      <c r="C2023" s="2" t="str">
        <f>'[1]2025年已发货'!C:C</f>
        <v>HRB400E Φ16 9m</v>
      </c>
      <c r="D2023" s="2" t="str">
        <f>'[1]2025年已发货'!D:D</f>
        <v>吨</v>
      </c>
      <c r="E2023" s="2">
        <f>'[1]2025年已发货'!E:E</f>
        <v>6</v>
      </c>
      <c r="F2023" s="4">
        <f>'[1]2025年已发货'!F:F</f>
        <v>45759</v>
      </c>
      <c r="G2023" s="2" t="str">
        <f>'[1]2025年已发货'!G:G</f>
        <v>（中铁五局新津tod项目）成都市新津区旭辉天府未来城南(华金路南)</v>
      </c>
      <c r="H2023" s="2" t="str">
        <f>'[1]2025年已发货'!H:H</f>
        <v>李霜</v>
      </c>
      <c r="I2023" s="2">
        <f>'[1]2025年已发货'!I:I</f>
        <v>18785086540</v>
      </c>
      <c r="J2023" s="2" vm="1" t="e">
        <f>_xlfn._xlws.FILTER(辅助信息!D:D,辅助信息!G:G=G2023)</f>
        <v>#VALUE!</v>
      </c>
    </row>
    <row r="2024" hidden="1" spans="1:10">
      <c r="A2024" s="2" t="str">
        <f>'[1]2025年已发货'!A:A</f>
        <v>德胜</v>
      </c>
      <c r="B2024" s="2" t="str">
        <f>'[1]2025年已发货'!B:B</f>
        <v>螺纹钢</v>
      </c>
      <c r="C2024" s="2" t="str">
        <f>'[1]2025年已发货'!C:C</f>
        <v>HRB400E Φ18 9m</v>
      </c>
      <c r="D2024" s="2" t="str">
        <f>'[1]2025年已发货'!D:D</f>
        <v>吨</v>
      </c>
      <c r="E2024" s="2">
        <f>'[1]2025年已发货'!E:E</f>
        <v>42</v>
      </c>
      <c r="F2024" s="4">
        <f>'[1]2025年已发货'!F:F</f>
        <v>45759</v>
      </c>
      <c r="G2024" s="2" t="str">
        <f>'[1]2025年已发货'!G:G</f>
        <v>（中铁五局新津tod项目）成都市新津区旭辉天府未来城南(华金路南)</v>
      </c>
      <c r="H2024" s="2" t="str">
        <f>'[1]2025年已发货'!H:H</f>
        <v>李霜</v>
      </c>
      <c r="I2024" s="2">
        <f>'[1]2025年已发货'!I:I</f>
        <v>18785086540</v>
      </c>
      <c r="J2024" s="2" vm="1" t="e">
        <f>_xlfn._xlws.FILTER(辅助信息!D:D,辅助信息!G:G=G2024)</f>
        <v>#VALUE!</v>
      </c>
    </row>
    <row r="2025" hidden="1" spans="1:10">
      <c r="A2025" s="2" t="str">
        <f>'[1]2025年已发货'!A:A</f>
        <v>德胜</v>
      </c>
      <c r="B2025" s="2" t="str">
        <f>'[1]2025年已发货'!B:B</f>
        <v>螺纹钢</v>
      </c>
      <c r="C2025" s="2" t="str">
        <f>'[1]2025年已发货'!C:C</f>
        <v>HRB400E Φ20 9m</v>
      </c>
      <c r="D2025" s="2" t="str">
        <f>'[1]2025年已发货'!D:D</f>
        <v>吨</v>
      </c>
      <c r="E2025" s="2">
        <f>'[1]2025年已发货'!E:E</f>
        <v>14</v>
      </c>
      <c r="F2025" s="4">
        <f>'[1]2025年已发货'!F:F</f>
        <v>45759</v>
      </c>
      <c r="G2025" s="2" t="str">
        <f>'[1]2025年已发货'!G:G</f>
        <v>（中铁五局新津tod项目）成都市新津区旭辉天府未来城南(华金路南)</v>
      </c>
      <c r="H2025" s="2" t="str">
        <f>'[1]2025年已发货'!H:H</f>
        <v>李霜</v>
      </c>
      <c r="I2025" s="2">
        <f>'[1]2025年已发货'!I:I</f>
        <v>18785086540</v>
      </c>
      <c r="J2025" s="2" vm="1" t="e">
        <f>_xlfn._xlws.FILTER(辅助信息!D:D,辅助信息!G:G=G2025)</f>
        <v>#VALUE!</v>
      </c>
    </row>
    <row r="2026" hidden="1" spans="1:10">
      <c r="A2026" s="2" t="str">
        <f>'[1]2025年已发货'!A:A</f>
        <v>德胜</v>
      </c>
      <c r="B2026" s="2" t="str">
        <f>'[1]2025年已发货'!B:B</f>
        <v>螺纹钢</v>
      </c>
      <c r="C2026" s="2" t="str">
        <f>'[1]2025年已发货'!C:C</f>
        <v>HRB400E Φ25 9m</v>
      </c>
      <c r="D2026" s="2" t="str">
        <f>'[1]2025年已发货'!D:D</f>
        <v>吨</v>
      </c>
      <c r="E2026" s="2">
        <f>'[1]2025年已发货'!E:E</f>
        <v>3</v>
      </c>
      <c r="F2026" s="4">
        <f>'[1]2025年已发货'!F:F</f>
        <v>45759</v>
      </c>
      <c r="G2026" s="2" t="str">
        <f>'[1]2025年已发货'!G:G</f>
        <v>（中铁五局新津tod项目）成都市新津区旭辉天府未来城南(华金路南)</v>
      </c>
      <c r="H2026" s="2" t="str">
        <f>'[1]2025年已发货'!H:H</f>
        <v>李霜</v>
      </c>
      <c r="I2026" s="2">
        <f>'[1]2025年已发货'!I:I</f>
        <v>18785086540</v>
      </c>
      <c r="J2026" s="2" vm="1" t="e">
        <f>_xlfn._xlws.FILTER(辅助信息!D:D,辅助信息!G:G=G2026)</f>
        <v>#VALUE!</v>
      </c>
    </row>
    <row r="2027" hidden="1" spans="1:10">
      <c r="A2027" s="2" t="str">
        <f>'[1]2025年已发货'!A:A</f>
        <v>润耀</v>
      </c>
      <c r="B2027" s="2" t="str">
        <f>'[1]2025年已发货'!B:B</f>
        <v>螺纹钢</v>
      </c>
      <c r="C2027" s="2" t="str">
        <f>'[1]2025年已发货'!C:C</f>
        <v>HRB400EФ25*9m</v>
      </c>
      <c r="D2027" s="2" t="str">
        <f>'[1]2025年已发货'!D:D</f>
        <v>吨</v>
      </c>
      <c r="E2027" s="2">
        <f>'[1]2025年已发货'!E:E</f>
        <v>35</v>
      </c>
      <c r="F2027" s="4">
        <f>'[1]2025年已发货'!F:F</f>
        <v>45760</v>
      </c>
      <c r="G2027" s="2" t="str">
        <f>'[1]2025年已发货'!G:G</f>
        <v>（中铁六局呼和公司康新高速TJ4-2标）四川省甘孜藏族自治州康定市新都桥镇东俄罗三村中建八局搅拌站旁</v>
      </c>
      <c r="H2027" s="2" t="str">
        <f>'[1]2025年已发货'!H:H</f>
        <v>许文刚</v>
      </c>
      <c r="I2027" s="2">
        <f>'[1]2025年已发货'!I:I</f>
        <v>15848808186</v>
      </c>
      <c r="J2027" s="2" vm="1" t="e">
        <f>_xlfn._xlws.FILTER(辅助信息!D:D,辅助信息!G:G=G2027)</f>
        <v>#VALUE!</v>
      </c>
    </row>
    <row r="2028" hidden="1" spans="1:10">
      <c r="A2028" s="2" t="str">
        <f>'[1]2025年已发货'!A:A</f>
        <v>润耀</v>
      </c>
      <c r="B2028" s="2" t="str">
        <f>'[1]2025年已发货'!B:B</f>
        <v>螺纹钢</v>
      </c>
      <c r="C2028" s="2" t="str">
        <f>'[1]2025年已发货'!C:C</f>
        <v>HRB400EФ25*9m</v>
      </c>
      <c r="D2028" s="2" t="str">
        <f>'[1]2025年已发货'!D:D</f>
        <v>吨</v>
      </c>
      <c r="E2028" s="2">
        <f>'[1]2025年已发货'!E:E</f>
        <v>35</v>
      </c>
      <c r="F2028" s="4">
        <f>'[1]2025年已发货'!F:F</f>
        <v>45760</v>
      </c>
      <c r="G2028" s="2" t="str">
        <f>'[1]2025年已发货'!G:G</f>
        <v>（中铁一局四公司康新高速TJ1-1标雅加梗隧道）四川省甘孜州康定市雅加梗</v>
      </c>
      <c r="H2028" s="2" t="str">
        <f>'[1]2025年已发货'!H:H</f>
        <v>王德华</v>
      </c>
      <c r="I2028" s="2">
        <f>'[1]2025年已发货'!I:I</f>
        <v>18008085797</v>
      </c>
      <c r="J2028" s="2" vm="1" t="e">
        <f>_xlfn._xlws.FILTER(辅助信息!D:D,辅助信息!G:G=G2028)</f>
        <v>#VALUE!</v>
      </c>
    </row>
    <row r="2029" hidden="1" spans="1:10">
      <c r="A2029" s="2" t="str">
        <f>'[1]2025年已发货'!A:A</f>
        <v>润耀</v>
      </c>
      <c r="B2029" s="2" t="str">
        <f>'[1]2025年已发货'!B:B</f>
        <v>螺纹钢</v>
      </c>
      <c r="C2029" s="2" t="str">
        <f>'[1]2025年已发货'!C:C</f>
        <v>HRB400EФ22*9m</v>
      </c>
      <c r="D2029" s="2" t="str">
        <f>'[1]2025年已发货'!D:D</f>
        <v>吨</v>
      </c>
      <c r="E2029" s="2">
        <f>'[1]2025年已发货'!E:E</f>
        <v>35</v>
      </c>
      <c r="F2029" s="4">
        <f>'[1]2025年已发货'!F:F</f>
        <v>45760</v>
      </c>
      <c r="G2029" s="2" t="str">
        <f>'[1]2025年已发货'!G:G</f>
        <v>（中铁一局四公司康新高速TJ1-1标贡不卡隧道）四川省甘孜州康定市折多塘村车管所旁</v>
      </c>
      <c r="H2029" s="2" t="str">
        <f>'[1]2025年已发货'!H:H</f>
        <v>王德华</v>
      </c>
      <c r="I2029" s="2">
        <f>'[1]2025年已发货'!I:I</f>
        <v>18008085797</v>
      </c>
      <c r="J2029" s="2" vm="1" t="e">
        <f>_xlfn._xlws.FILTER(辅助信息!D:D,辅助信息!G:G=G2029)</f>
        <v>#VALUE!</v>
      </c>
    </row>
    <row r="2030" hidden="1" spans="1:10">
      <c r="A2030" s="2" t="str">
        <f>'[1]2025年已发货'!A:A</f>
        <v>润耀</v>
      </c>
      <c r="B2030" s="2" t="str">
        <f>'[1]2025年已发货'!B:B</f>
        <v>盘圆</v>
      </c>
      <c r="C2030" s="2" t="str">
        <f>'[1]2025年已发货'!C:C</f>
        <v>HPB300Ф12</v>
      </c>
      <c r="D2030" s="2" t="str">
        <f>'[1]2025年已发货'!D:D</f>
        <v>吨</v>
      </c>
      <c r="E2030" s="2">
        <f>'[1]2025年已发货'!E:E</f>
        <v>35</v>
      </c>
      <c r="F2030" s="4">
        <f>'[1]2025年已发货'!F:F</f>
        <v>45760</v>
      </c>
      <c r="G2030" s="2" t="str">
        <f>'[1]2025年已发货'!G:G</f>
        <v>（中铁一局四公司康新高速TJ1-1标贡不卡隧道）四川省甘孜州康定市折多塘村车管所旁</v>
      </c>
      <c r="H2030" s="2" t="str">
        <f>'[1]2025年已发货'!H:H</f>
        <v>王德华</v>
      </c>
      <c r="I2030" s="2">
        <f>'[1]2025年已发货'!I:I</f>
        <v>18008085797</v>
      </c>
      <c r="J2030" s="2" vm="1" t="e">
        <f>_xlfn._xlws.FILTER(辅助信息!D:D,辅助信息!G:G=G2030)</f>
        <v>#VALUE!</v>
      </c>
    </row>
    <row r="2031" hidden="1" spans="1:10">
      <c r="A2031" s="2" t="str">
        <f>'[1]2025年已发货'!A:A</f>
        <v>润耀</v>
      </c>
      <c r="B2031" s="2" t="str">
        <f>'[1]2025年已发货'!B:B</f>
        <v>螺纹钢</v>
      </c>
      <c r="C2031" s="2" t="str">
        <f>'[1]2025年已发货'!C:C</f>
        <v>HRB400EФ22*9m</v>
      </c>
      <c r="D2031" s="2" t="str">
        <f>'[1]2025年已发货'!D:D</f>
        <v>吨</v>
      </c>
      <c r="E2031" s="2">
        <f>'[1]2025年已发货'!E:E</f>
        <v>35</v>
      </c>
      <c r="F2031" s="4">
        <f>'[1]2025年已发货'!F:F</f>
        <v>45760</v>
      </c>
      <c r="G2031" s="2" t="str">
        <f>'[1]2025年已发货'!G:G</f>
        <v>（中铁一局四公司康新高速TJ1-1标康定隧道）四川省甘孜州康定市榆林街道甘孜州博物馆旁</v>
      </c>
      <c r="H2031" s="2" t="str">
        <f>'[1]2025年已发货'!H:H</f>
        <v>王德华</v>
      </c>
      <c r="I2031" s="2">
        <f>'[1]2025年已发货'!I:I</f>
        <v>18008085797</v>
      </c>
      <c r="J2031" s="2" vm="1" t="e">
        <f>_xlfn._xlws.FILTER(辅助信息!D:D,辅助信息!G:G=G2031)</f>
        <v>#VALUE!</v>
      </c>
    </row>
    <row r="2032" hidden="1" spans="1:10">
      <c r="A2032" s="2" t="str">
        <f>'[1]2025年已发货'!A:A</f>
        <v>润耀</v>
      </c>
      <c r="B2032" s="2" t="str">
        <f>'[1]2025年已发货'!B:B</f>
        <v>螺纹钢</v>
      </c>
      <c r="C2032" s="2" t="str">
        <f>'[1]2025年已发货'!C:C</f>
        <v>HRB400E Φ12×9米</v>
      </c>
      <c r="D2032" s="2" t="str">
        <f>'[1]2025年已发货'!D:D</f>
        <v>吨</v>
      </c>
      <c r="E2032" s="2">
        <f>'[1]2025年已发货'!E:E</f>
        <v>9</v>
      </c>
      <c r="F2032" s="4">
        <f>'[1]2025年已发货'!F:F</f>
        <v>45760</v>
      </c>
      <c r="G2032" s="2" t="str">
        <f>'[1]2025年已发货'!G:G</f>
        <v>（自永2标九局西南分公司钢筋棚）四川省自贡市骑龙镇大湾村</v>
      </c>
      <c r="H2032" s="2" t="str">
        <f>'[1]2025年已发货'!H:H</f>
        <v>高彦彬</v>
      </c>
      <c r="I2032" s="2">
        <f>'[1]2025年已发货'!I:I</f>
        <v>13835906370</v>
      </c>
      <c r="J2032" s="2" vm="1" t="e">
        <f>_xlfn._xlws.FILTER(辅助信息!D:D,辅助信息!G:G=G2032)</f>
        <v>#VALUE!</v>
      </c>
    </row>
    <row r="2033" hidden="1" spans="1:10">
      <c r="A2033" s="2" t="str">
        <f>'[1]2025年已发货'!A:A</f>
        <v>润耀</v>
      </c>
      <c r="B2033" s="2" t="str">
        <f>'[1]2025年已发货'!B:B</f>
        <v>螺纹钢</v>
      </c>
      <c r="C2033" s="2" t="str">
        <f>'[1]2025年已发货'!C:C</f>
        <v>HRB400E Φ14×9米</v>
      </c>
      <c r="D2033" s="2" t="str">
        <f>'[1]2025年已发货'!D:D</f>
        <v>吨</v>
      </c>
      <c r="E2033" s="2">
        <f>'[1]2025年已发货'!E:E</f>
        <v>3</v>
      </c>
      <c r="F2033" s="4">
        <f>'[1]2025年已发货'!F:F</f>
        <v>45760</v>
      </c>
      <c r="G2033" s="2" t="str">
        <f>'[1]2025年已发货'!G:G</f>
        <v>（自永2标九局西南分公司钢筋棚）四川省自贡市骑龙镇大湾村</v>
      </c>
      <c r="H2033" s="2" t="str">
        <f>'[1]2025年已发货'!H:H</f>
        <v>高彦彬</v>
      </c>
      <c r="I2033" s="2">
        <f>'[1]2025年已发货'!I:I</f>
        <v>13835906370</v>
      </c>
      <c r="J2033" s="2" vm="1" t="e">
        <f>_xlfn._xlws.FILTER(辅助信息!D:D,辅助信息!G:G=G2033)</f>
        <v>#VALUE!</v>
      </c>
    </row>
    <row r="2034" hidden="1" spans="1:10">
      <c r="A2034" s="2" t="str">
        <f>'[1]2025年已发货'!A:A</f>
        <v>润耀</v>
      </c>
      <c r="B2034" s="2" t="str">
        <f>'[1]2025年已发货'!B:B</f>
        <v>螺纹钢</v>
      </c>
      <c r="C2034" s="2" t="str">
        <f>'[1]2025年已发货'!C:C</f>
        <v>HRB400E Φ22×9米</v>
      </c>
      <c r="D2034" s="2" t="str">
        <f>'[1]2025年已发货'!D:D</f>
        <v>吨</v>
      </c>
      <c r="E2034" s="2">
        <f>'[1]2025年已发货'!E:E</f>
        <v>3</v>
      </c>
      <c r="F2034" s="4">
        <f>'[1]2025年已发货'!F:F</f>
        <v>45760</v>
      </c>
      <c r="G2034" s="2" t="str">
        <f>'[1]2025年已发货'!G:G</f>
        <v>（自永2标九局西南分公司钢筋棚）四川省自贡市骑龙镇大湾村</v>
      </c>
      <c r="H2034" s="2" t="str">
        <f>'[1]2025年已发货'!H:H</f>
        <v>高彦彬</v>
      </c>
      <c r="I2034" s="2">
        <f>'[1]2025年已发货'!I:I</f>
        <v>13835906370</v>
      </c>
      <c r="J2034" s="2" vm="1" t="e">
        <f>_xlfn._xlws.FILTER(辅助信息!D:D,辅助信息!G:G=G2034)</f>
        <v>#VALUE!</v>
      </c>
    </row>
    <row r="2035" hidden="1" spans="1:10">
      <c r="A2035" s="2" t="str">
        <f>'[1]2025年已发货'!A:A</f>
        <v>润耀</v>
      </c>
      <c r="B2035" s="2" t="str">
        <f>'[1]2025年已发货'!B:B</f>
        <v>螺纹钢</v>
      </c>
      <c r="C2035" s="2" t="str">
        <f>'[1]2025年已发货'!C:C</f>
        <v>HRB400E Φ32×12米</v>
      </c>
      <c r="D2035" s="2" t="str">
        <f>'[1]2025年已发货'!D:D</f>
        <v>吨</v>
      </c>
      <c r="E2035" s="2">
        <f>'[1]2025年已发货'!E:E</f>
        <v>15</v>
      </c>
      <c r="F2035" s="4">
        <f>'[1]2025年已发货'!F:F</f>
        <v>45760</v>
      </c>
      <c r="G2035" s="2" t="str">
        <f>'[1]2025年已发货'!G:G</f>
        <v>（自永2标九局西南分公司钢筋棚）四川省自贡市骑龙镇大湾村</v>
      </c>
      <c r="H2035" s="2" t="str">
        <f>'[1]2025年已发货'!H:H</f>
        <v>高彦彬</v>
      </c>
      <c r="I2035" s="2">
        <f>'[1]2025年已发货'!I:I</f>
        <v>13835906370</v>
      </c>
      <c r="J2035" s="2" vm="1" t="e">
        <f>_xlfn._xlws.FILTER(辅助信息!D:D,辅助信息!G:G=G2035)</f>
        <v>#VALUE!</v>
      </c>
    </row>
    <row r="2036" hidden="1" spans="1:10">
      <c r="A2036" s="2" t="str">
        <f>'[1]2025年已发货'!A:A</f>
        <v>润耀</v>
      </c>
      <c r="B2036" s="2" t="str">
        <f>'[1]2025年已发货'!B:B</f>
        <v>螺纹钢</v>
      </c>
      <c r="C2036" s="2" t="str">
        <f>'[1]2025年已发货'!C:C</f>
        <v>HRB400E Φ32×9米</v>
      </c>
      <c r="D2036" s="2" t="str">
        <f>'[1]2025年已发货'!D:D</f>
        <v>吨</v>
      </c>
      <c r="E2036" s="2">
        <f>'[1]2025年已发货'!E:E</f>
        <v>6</v>
      </c>
      <c r="F2036" s="4">
        <f>'[1]2025年已发货'!F:F</f>
        <v>45760</v>
      </c>
      <c r="G2036" s="2" t="str">
        <f>'[1]2025年已发货'!G:G</f>
        <v>（自永2标九局西南分公司钢筋棚）四川省自贡市骑龙镇大湾村</v>
      </c>
      <c r="H2036" s="2" t="str">
        <f>'[1]2025年已发货'!H:H</f>
        <v>高彦彬</v>
      </c>
      <c r="I2036" s="2">
        <f>'[1]2025年已发货'!I:I</f>
        <v>13835906370</v>
      </c>
      <c r="J2036" s="2" vm="1" t="e">
        <f>_xlfn._xlws.FILTER(辅助信息!D:D,辅助信息!G:G=G2036)</f>
        <v>#VALUE!</v>
      </c>
    </row>
    <row r="2037" hidden="1" spans="1:10">
      <c r="A2037" s="2" t="str">
        <f>'[1]2025年已发货'!A:A</f>
        <v>润耀</v>
      </c>
      <c r="B2037" s="2" t="str">
        <f>'[1]2025年已发货'!B:B</f>
        <v>螺纹钢</v>
      </c>
      <c r="C2037" s="2" t="str">
        <f>'[1]2025年已发货'!C:C</f>
        <v>HRB400E Φ25 9m</v>
      </c>
      <c r="D2037" s="2" t="str">
        <f>'[1]2025年已发货'!D:D</f>
        <v>吨</v>
      </c>
      <c r="E2037" s="2">
        <f>'[1]2025年已发货'!E:E</f>
        <v>35</v>
      </c>
      <c r="F2037" s="4">
        <f>'[1]2025年已发货'!F:F</f>
        <v>45760</v>
      </c>
      <c r="G2037" s="2" t="str">
        <f>'[1]2025年已发货'!G:G</f>
        <v>（中铁五局-成渝扩容3标）四川省资阳市雁江区伍隍镇铺子村雁江区X138</v>
      </c>
      <c r="H2037" s="2" t="str">
        <f>'[1]2025年已发货'!H:H</f>
        <v>王健</v>
      </c>
      <c r="I2037" s="2">
        <f>'[1]2025年已发货'!I:I</f>
        <v>17726168395</v>
      </c>
      <c r="J2037" s="2" vm="1" t="e">
        <f>_xlfn._xlws.FILTER(辅助信息!D:D,辅助信息!G:G=G2037)</f>
        <v>#VALUE!</v>
      </c>
    </row>
    <row r="2038" hidden="1" spans="1:10">
      <c r="A2038" s="2" t="str">
        <f>'[1]2025年已发货'!A:A</f>
        <v>达钢</v>
      </c>
      <c r="B2038" s="2" t="str">
        <f>'[1]2025年已发货'!B:B</f>
        <v>盘螺</v>
      </c>
      <c r="C2038" s="2" t="str">
        <f>'[1]2025年已发货'!C:C</f>
        <v>HRB400E Φ8</v>
      </c>
      <c r="D2038" s="2" t="str">
        <f>'[1]2025年已发货'!D:D</f>
        <v>吨</v>
      </c>
      <c r="E2038" s="2">
        <f>'[1]2025年已发货'!E:E</f>
        <v>15</v>
      </c>
      <c r="F2038" s="4">
        <f>'[1]2025年已发货'!F:F</f>
        <v>45761</v>
      </c>
      <c r="G2038" s="2" t="str">
        <f>'[1]2025年已发货'!G:G</f>
        <v>（五局乐山机场项目）乐山市五通桥区冠英镇</v>
      </c>
      <c r="H2038" s="2" t="str">
        <f>'[1]2025年已发货'!H:H</f>
        <v>王思思</v>
      </c>
      <c r="I2038" s="2">
        <f>'[1]2025年已发货'!I:I</f>
        <v>18973190156</v>
      </c>
      <c r="J2038" s="2" vm="1" t="e">
        <f>_xlfn._xlws.FILTER(辅助信息!D:D,辅助信息!G:G=G2038)</f>
        <v>#VALUE!</v>
      </c>
    </row>
    <row r="2039" hidden="1" spans="1:10">
      <c r="A2039" s="2" t="str">
        <f>'[1]2025年已发货'!A:A</f>
        <v>达钢</v>
      </c>
      <c r="B2039" s="2" t="str">
        <f>'[1]2025年已发货'!B:B</f>
        <v>螺纹钢</v>
      </c>
      <c r="C2039" s="2" t="str">
        <f>'[1]2025年已发货'!C:C</f>
        <v>HRB400E Φ20 9m</v>
      </c>
      <c r="D2039" s="2" t="str">
        <f>'[1]2025年已发货'!D:D</f>
        <v>吨</v>
      </c>
      <c r="E2039" s="2">
        <f>'[1]2025年已发货'!E:E</f>
        <v>20</v>
      </c>
      <c r="F2039" s="4">
        <f>'[1]2025年已发货'!F:F</f>
        <v>45761</v>
      </c>
      <c r="G2039" s="2" t="str">
        <f>'[1]2025年已发货'!G:G</f>
        <v>（五局乐山机场项目）乐山市五通桥区冠英镇</v>
      </c>
      <c r="H2039" s="2" t="str">
        <f>'[1]2025年已发货'!H:H</f>
        <v>王思思</v>
      </c>
      <c r="I2039" s="2">
        <f>'[1]2025年已发货'!I:I</f>
        <v>18973190156</v>
      </c>
      <c r="J2039" s="2" vm="1" t="e">
        <f>_xlfn._xlws.FILTER(辅助信息!D:D,辅助信息!G:G=G2039)</f>
        <v>#VALUE!</v>
      </c>
    </row>
    <row r="2040" hidden="1" spans="1:10">
      <c r="A2040" s="2" t="str">
        <f>'[1]2025年已发货'!A:A</f>
        <v>达钢</v>
      </c>
      <c r="B2040" s="2" t="str">
        <f>'[1]2025年已发货'!B:B</f>
        <v>盘螺</v>
      </c>
      <c r="C2040" s="2" t="str">
        <f>'[1]2025年已发货'!C:C</f>
        <v>HRB400E Φ6</v>
      </c>
      <c r="D2040" s="2" t="str">
        <f>'[1]2025年已发货'!D:D</f>
        <v>吨</v>
      </c>
      <c r="E2040" s="2">
        <f>'[1]2025年已发货'!E:E</f>
        <v>70</v>
      </c>
      <c r="F2040" s="4">
        <f>'[1]2025年已发货'!F:F</f>
        <v>45761</v>
      </c>
      <c r="G2040" s="2" t="str">
        <f>'[1]2025年已发货'!G:G</f>
        <v>(五冶钢构医学科学产业园建设项目房建三部-管网总坪)四川省南充市顺庆区搬罾街道学府大道二段</v>
      </c>
      <c r="H2040" s="2" t="str">
        <f>'[1]2025年已发货'!H:H</f>
        <v>郑林</v>
      </c>
      <c r="I2040" s="2">
        <f>'[1]2025年已发货'!I:I</f>
        <v>18349955455</v>
      </c>
      <c r="J2040" s="2" t="str">
        <f>_xlfn._xlws.FILTER(辅助信息!D:D,辅助信息!G:G=G2040)</f>
        <v>五冶钢构南充医学科学产业园建设项目</v>
      </c>
    </row>
    <row r="2041" hidden="1" spans="1:10">
      <c r="A2041" s="2" t="str">
        <f>'[1]2025年已发货'!A:A</f>
        <v>达钢</v>
      </c>
      <c r="B2041" s="2" t="str">
        <f>'[1]2025年已发货'!B:B</f>
        <v>盘螺</v>
      </c>
      <c r="C2041" s="2" t="str">
        <f>'[1]2025年已发货'!C:C</f>
        <v>HRB400E Φ8</v>
      </c>
      <c r="D2041" s="2" t="str">
        <f>'[1]2025年已发货'!D:D</f>
        <v>吨</v>
      </c>
      <c r="E2041" s="2">
        <f>'[1]2025年已发货'!E:E</f>
        <v>22.5</v>
      </c>
      <c r="F2041" s="4">
        <f>'[1]2025年已发货'!F:F</f>
        <v>45761</v>
      </c>
      <c r="G2041" s="2" t="str">
        <f>'[1]2025年已发货'!G:G</f>
        <v>（商投建工达州中医药科技园-4工区-8号楼）达州市通川区达州中医药职业学院犀牛大道北段</v>
      </c>
      <c r="H2041" s="2" t="str">
        <f>'[1]2025年已发货'!H:H</f>
        <v>张扬</v>
      </c>
      <c r="I2041" s="2">
        <f>'[1]2025年已发货'!I:I</f>
        <v>18381904567</v>
      </c>
      <c r="J2041" s="2" t="str">
        <f>_xlfn._xlws.FILTER(辅助信息!D:D,辅助信息!G:G=G2041)</f>
        <v>商投建工达州中医药科技园</v>
      </c>
    </row>
    <row r="2042" hidden="1" spans="1:10">
      <c r="A2042" s="2" t="str">
        <f>'[1]2025年已发货'!A:A</f>
        <v>达钢</v>
      </c>
      <c r="B2042" s="2" t="str">
        <f>'[1]2025年已发货'!B:B</f>
        <v>螺纹钢</v>
      </c>
      <c r="C2042" s="2" t="str">
        <f>'[1]2025年已发货'!C:C</f>
        <v>HRB400E Φ12 9m</v>
      </c>
      <c r="D2042" s="2" t="str">
        <f>'[1]2025年已发货'!D:D</f>
        <v>吨</v>
      </c>
      <c r="E2042" s="2">
        <f>'[1]2025年已发货'!E:E</f>
        <v>9</v>
      </c>
      <c r="F2042" s="4">
        <f>'[1]2025年已发货'!F:F</f>
        <v>45761</v>
      </c>
      <c r="G2042" s="2" t="str">
        <f>'[1]2025年已发货'!G:G</f>
        <v>（商投建工达州中医药科技园-4工区-8号楼）达州市通川区达州中医药职业学院犀牛大道北段</v>
      </c>
      <c r="H2042" s="2" t="str">
        <f>'[1]2025年已发货'!H:H</f>
        <v>张扬</v>
      </c>
      <c r="I2042" s="2">
        <f>'[1]2025年已发货'!I:I</f>
        <v>18381904567</v>
      </c>
      <c r="J2042" s="2" t="str">
        <f>_xlfn._xlws.FILTER(辅助信息!D:D,辅助信息!G:G=G2042)</f>
        <v>商投建工达州中医药科技园</v>
      </c>
    </row>
    <row r="2043" hidden="1" spans="1:10">
      <c r="A2043" s="2" t="str">
        <f>'[1]2025年已发货'!A:A</f>
        <v>达钢</v>
      </c>
      <c r="B2043" s="2" t="str">
        <f>'[1]2025年已发货'!B:B</f>
        <v>螺纹钢</v>
      </c>
      <c r="C2043" s="2" t="str">
        <f>'[1]2025年已发货'!C:C</f>
        <v>HRB400E Φ18 9m</v>
      </c>
      <c r="D2043" s="2" t="str">
        <f>'[1]2025年已发货'!D:D</f>
        <v>吨</v>
      </c>
      <c r="E2043" s="2">
        <f>'[1]2025年已发货'!E:E</f>
        <v>9</v>
      </c>
      <c r="F2043" s="4">
        <f>'[1]2025年已发货'!F:F</f>
        <v>45761</v>
      </c>
      <c r="G2043" s="2" t="str">
        <f>'[1]2025年已发货'!G:G</f>
        <v>（商投建工达州中医药科技园-4工区-8号楼）达州市通川区达州中医药职业学院犀牛大道北段</v>
      </c>
      <c r="H2043" s="2" t="str">
        <f>'[1]2025年已发货'!H:H</f>
        <v>张扬</v>
      </c>
      <c r="I2043" s="2">
        <f>'[1]2025年已发货'!I:I</f>
        <v>18381904567</v>
      </c>
      <c r="J2043" s="2" t="str">
        <f>_xlfn._xlws.FILTER(辅助信息!D:D,辅助信息!G:G=G2043)</f>
        <v>商投建工达州中医药科技园</v>
      </c>
    </row>
    <row r="2044" hidden="1" spans="1:10">
      <c r="A2044" s="2" t="str">
        <f>'[1]2025年已发货'!A:A</f>
        <v>达钢</v>
      </c>
      <c r="B2044" s="2" t="str">
        <f>'[1]2025年已发货'!B:B</f>
        <v>螺纹钢</v>
      </c>
      <c r="C2044" s="2" t="str">
        <f>'[1]2025年已发货'!C:C</f>
        <v>HRB400E Φ20 9m</v>
      </c>
      <c r="D2044" s="2" t="str">
        <f>'[1]2025年已发货'!D:D</f>
        <v>吨</v>
      </c>
      <c r="E2044" s="2">
        <f>'[1]2025年已发货'!E:E</f>
        <v>35</v>
      </c>
      <c r="F2044" s="4">
        <f>'[1]2025年已发货'!F:F</f>
        <v>45761</v>
      </c>
      <c r="G2044" s="2" t="str">
        <f>'[1]2025年已发货'!G:G</f>
        <v>（商投建工达州中医药科技园-4工区-8号楼）达州市通川区达州中医药职业学院犀牛大道北段</v>
      </c>
      <c r="H2044" s="2" t="str">
        <f>'[1]2025年已发货'!H:H</f>
        <v>张扬</v>
      </c>
      <c r="I2044" s="2">
        <f>'[1]2025年已发货'!I:I</f>
        <v>18381904567</v>
      </c>
      <c r="J2044" s="2" t="str">
        <f>_xlfn._xlws.FILTER(辅助信息!D:D,辅助信息!G:G=G2044)</f>
        <v>商投建工达州中医药科技园</v>
      </c>
    </row>
    <row r="2045" hidden="1" spans="1:10">
      <c r="A2045" s="2" t="str">
        <f>'[1]2025年已发货'!A:A</f>
        <v>达钢</v>
      </c>
      <c r="B2045" s="2" t="str">
        <f>'[1]2025年已发货'!B:B</f>
        <v>螺纹钢</v>
      </c>
      <c r="C2045" s="2" t="str">
        <f>'[1]2025年已发货'!C:C</f>
        <v>HRB400E Φ22 9m</v>
      </c>
      <c r="D2045" s="2" t="str">
        <f>'[1]2025年已发货'!D:D</f>
        <v>吨</v>
      </c>
      <c r="E2045" s="2">
        <f>'[1]2025年已发货'!E:E</f>
        <v>24</v>
      </c>
      <c r="F2045" s="4">
        <f>'[1]2025年已发货'!F:F</f>
        <v>45761</v>
      </c>
      <c r="G2045" s="2" t="str">
        <f>'[1]2025年已发货'!G:G</f>
        <v>（商投建工达州中医药科技园-4工区-8号楼）达州市通川区达州中医药职业学院犀牛大道北段</v>
      </c>
      <c r="H2045" s="2" t="str">
        <f>'[1]2025年已发货'!H:H</f>
        <v>张扬</v>
      </c>
      <c r="I2045" s="2">
        <f>'[1]2025年已发货'!I:I</f>
        <v>18381904567</v>
      </c>
      <c r="J2045" s="2" t="str">
        <f>_xlfn._xlws.FILTER(辅助信息!D:D,辅助信息!G:G=G2045)</f>
        <v>商投建工达州中医药科技园</v>
      </c>
    </row>
    <row r="2046" hidden="1" spans="1:10">
      <c r="A2046" s="2" t="str">
        <f>'[1]2025年已发货'!A:A</f>
        <v>达钢</v>
      </c>
      <c r="B2046" s="2" t="str">
        <f>'[1]2025年已发货'!B:B</f>
        <v>螺纹钢</v>
      </c>
      <c r="C2046" s="2" t="str">
        <f>'[1]2025年已发货'!C:C</f>
        <v>HRB400E Φ12 9m</v>
      </c>
      <c r="D2046" s="2" t="str">
        <f>'[1]2025年已发货'!D:D</f>
        <v>吨</v>
      </c>
      <c r="E2046" s="2">
        <f>'[1]2025年已发货'!E:E</f>
        <v>9</v>
      </c>
      <c r="F2046" s="4">
        <f>'[1]2025年已发货'!F:F</f>
        <v>45761</v>
      </c>
      <c r="G2046" s="2" t="str">
        <f>'[1]2025年已发货'!G:G</f>
        <v>（五冶达州国道542项目-三工区桥梁3工段）四川省达州市达川区赵固镇水文村原村委会下300米</v>
      </c>
      <c r="H2046" s="2" t="str">
        <f>'[1]2025年已发货'!H:H</f>
        <v>李代茂</v>
      </c>
      <c r="I2046" s="2">
        <f>'[1]2025年已发货'!I:I</f>
        <v>18302833536</v>
      </c>
      <c r="J2046" s="2" t="str">
        <f>_xlfn._xlws.FILTER(辅助信息!D:D,辅助信息!G:G=G2046)</f>
        <v>五冶达州国道542项目</v>
      </c>
    </row>
    <row r="2047" hidden="1" spans="1:10">
      <c r="A2047" s="2" t="str">
        <f>'[1]2025年已发货'!A:A</f>
        <v>达钢</v>
      </c>
      <c r="B2047" s="2" t="str">
        <f>'[1]2025年已发货'!B:B</f>
        <v>螺纹钢</v>
      </c>
      <c r="C2047" s="2" t="str">
        <f>'[1]2025年已发货'!C:C</f>
        <v>HRB400E Φ28 9m</v>
      </c>
      <c r="D2047" s="2" t="str">
        <f>'[1]2025年已发货'!D:D</f>
        <v>吨</v>
      </c>
      <c r="E2047" s="2">
        <f>'[1]2025年已发货'!E:E</f>
        <v>15</v>
      </c>
      <c r="F2047" s="4">
        <f>'[1]2025年已发货'!F:F</f>
        <v>45761</v>
      </c>
      <c r="G2047" s="2" t="str">
        <f>'[1]2025年已发货'!G:G</f>
        <v>（五冶达州国道542项目-三工区桥梁3工段）四川省达州市达川区赵固镇水文村原村委会下300米</v>
      </c>
      <c r="H2047" s="2" t="str">
        <f>'[1]2025年已发货'!H:H</f>
        <v>李代茂</v>
      </c>
      <c r="I2047" s="2">
        <f>'[1]2025年已发货'!I:I</f>
        <v>18302833536</v>
      </c>
      <c r="J2047" s="2" t="str">
        <f>_xlfn._xlws.FILTER(辅助信息!D:D,辅助信息!G:G=G2047)</f>
        <v>五冶达州国道542项目</v>
      </c>
    </row>
    <row r="2048" hidden="1" spans="1:10">
      <c r="A2048" s="2" t="str">
        <f>'[1]2025年已发货'!A:A</f>
        <v>达钢</v>
      </c>
      <c r="B2048" s="2" t="str">
        <f>'[1]2025年已发货'!B:B</f>
        <v>螺纹钢</v>
      </c>
      <c r="C2048" s="2" t="str">
        <f>'[1]2025年已发货'!C:C</f>
        <v>HRB400E Φ20 9m</v>
      </c>
      <c r="D2048" s="2" t="str">
        <f>'[1]2025年已发货'!D:D</f>
        <v>吨</v>
      </c>
      <c r="E2048" s="2">
        <f>'[1]2025年已发货'!E:E</f>
        <v>6</v>
      </c>
      <c r="F2048" s="4">
        <f>'[1]2025年已发货'!F:F</f>
        <v>45761</v>
      </c>
      <c r="G2048" s="2" t="str">
        <f>'[1]2025年已发货'!G:G</f>
        <v>（五冶达州国道542项目-桥梁4标）四川省达州市达川区大堰镇双井村</v>
      </c>
      <c r="H2048" s="2" t="str">
        <f>'[1]2025年已发货'!H:H</f>
        <v>吴志强</v>
      </c>
      <c r="I2048" s="2">
        <f>'[1]2025年已发货'!I:I</f>
        <v>18820030907</v>
      </c>
      <c r="J2048" s="2" t="str">
        <f>_xlfn._xlws.FILTER(辅助信息!D:D,辅助信息!G:G=G2048)</f>
        <v>五冶达州国道542项目</v>
      </c>
    </row>
    <row r="2049" hidden="1" spans="1:10">
      <c r="A2049" s="2" t="str">
        <f>'[1]2025年已发货'!A:A</f>
        <v>达钢</v>
      </c>
      <c r="B2049" s="2" t="str">
        <f>'[1]2025年已发货'!B:B</f>
        <v>螺纹钢</v>
      </c>
      <c r="C2049" s="2" t="str">
        <f>'[1]2025年已发货'!C:C</f>
        <v>HRB400E Φ28 9m</v>
      </c>
      <c r="D2049" s="2" t="str">
        <f>'[1]2025年已发货'!D:D</f>
        <v>吨</v>
      </c>
      <c r="E2049" s="2">
        <f>'[1]2025年已发货'!E:E</f>
        <v>45</v>
      </c>
      <c r="F2049" s="4">
        <f>'[1]2025年已发货'!F:F</f>
        <v>45761</v>
      </c>
      <c r="G2049" s="2" t="str">
        <f>'[1]2025年已发货'!G:G</f>
        <v>（五冶达州国道542项目-桥梁4标）四川省达州市达川区大堰镇双井村</v>
      </c>
      <c r="H2049" s="2" t="str">
        <f>'[1]2025年已发货'!H:H</f>
        <v>吴志强</v>
      </c>
      <c r="I2049" s="2">
        <f>'[1]2025年已发货'!I:I</f>
        <v>18820030907</v>
      </c>
      <c r="J2049" s="2" t="str">
        <f>_xlfn._xlws.FILTER(辅助信息!D:D,辅助信息!G:G=G2049)</f>
        <v>五冶达州国道542项目</v>
      </c>
    </row>
    <row r="2050" hidden="1" spans="1:10">
      <c r="A2050" s="2" t="str">
        <f>'[1]2025年已发货'!A:A</f>
        <v>达钢</v>
      </c>
      <c r="B2050" s="2" t="str">
        <f>'[1]2025年已发货'!B:B</f>
        <v>螺纹钢</v>
      </c>
      <c r="C2050" s="2" t="str">
        <f>'[1]2025年已发货'!C:C</f>
        <v>HRB400E Φ12 9m</v>
      </c>
      <c r="D2050" s="2" t="str">
        <f>'[1]2025年已发货'!D:D</f>
        <v>吨</v>
      </c>
      <c r="E2050" s="2">
        <f>'[1]2025年已发货'!E:E</f>
        <v>18</v>
      </c>
      <c r="F2050" s="4">
        <f>'[1]2025年已发货'!F:F</f>
        <v>45761</v>
      </c>
      <c r="G2050" s="2" t="str">
        <f>'[1]2025年已发货'!G:G</f>
        <v>（五冶达州国道542项目-一工区路基三工段-1）达州市达州区桥湾镇兰庙村村民委员会</v>
      </c>
      <c r="H2050" s="2" t="str">
        <f>'[1]2025年已发货'!H:H</f>
        <v>杨勇</v>
      </c>
      <c r="I2050" s="2">
        <f>'[1]2025年已发货'!I:I</f>
        <v>18398563998</v>
      </c>
      <c r="J2050" s="2" t="str">
        <f>_xlfn._xlws.FILTER(辅助信息!D:D,辅助信息!G:G=G2050)</f>
        <v>五冶达州国道542项目</v>
      </c>
    </row>
    <row r="2051" hidden="1" spans="1:10">
      <c r="A2051" s="2" t="str">
        <f>'[1]2025年已发货'!A:A</f>
        <v>达钢</v>
      </c>
      <c r="B2051" s="2" t="str">
        <f>'[1]2025年已发货'!B:B</f>
        <v>螺纹钢</v>
      </c>
      <c r="C2051" s="2" t="str">
        <f>'[1]2025年已发货'!C:C</f>
        <v>HRB400E Φ18 9m</v>
      </c>
      <c r="D2051" s="2" t="str">
        <f>'[1]2025年已发货'!D:D</f>
        <v>吨</v>
      </c>
      <c r="E2051" s="2">
        <f>'[1]2025年已发货'!E:E</f>
        <v>28</v>
      </c>
      <c r="F2051" s="4">
        <f>'[1]2025年已发货'!F:F</f>
        <v>45761</v>
      </c>
      <c r="G2051" s="2" t="str">
        <f>'[1]2025年已发货'!G:G</f>
        <v>（五冶达州国道542项目-一工区路基三工段-1）达州市达州区桥湾镇兰庙村村民委员会</v>
      </c>
      <c r="H2051" s="2" t="str">
        <f>'[1]2025年已发货'!H:H</f>
        <v>杨勇</v>
      </c>
      <c r="I2051" s="2">
        <f>'[1]2025年已发货'!I:I</f>
        <v>18398563998</v>
      </c>
      <c r="J2051" s="2" t="str">
        <f>_xlfn._xlws.FILTER(辅助信息!D:D,辅助信息!G:G=G2051)</f>
        <v>五冶达州国道542项目</v>
      </c>
    </row>
    <row r="2052" hidden="1" spans="1:10">
      <c r="A2052" s="2" t="str">
        <f>'[1]2025年已发货'!A:A</f>
        <v>晋邦</v>
      </c>
      <c r="B2052" s="2" t="str">
        <f>'[1]2025年已发货'!B:B</f>
        <v>螺纹钢</v>
      </c>
      <c r="C2052" s="2" t="str">
        <f>'[1]2025年已发货'!C:C</f>
        <v>HRB400E Φ20 9m</v>
      </c>
      <c r="D2052" s="2" t="str">
        <f>'[1]2025年已发货'!D:D</f>
        <v>吨</v>
      </c>
      <c r="E2052" s="2">
        <f>'[1]2025年已发货'!E:E</f>
        <v>15</v>
      </c>
      <c r="F2052" s="4">
        <f>'[1]2025年已发货'!F:F</f>
        <v>45761</v>
      </c>
      <c r="G2052" s="2" t="str">
        <f>'[1]2025年已发货'!G:G</f>
        <v>（十九冶-江龙高速二分部）重庆市云阳县宝坪镇双塆村*宝坪梁场</v>
      </c>
      <c r="H2052" s="2" t="str">
        <f>'[1]2025年已发货'!H:H</f>
        <v>张鹏</v>
      </c>
      <c r="I2052" s="2">
        <f>'[1]2025年已发货'!I:I</f>
        <v>18223006448</v>
      </c>
      <c r="J2052" s="2" vm="1" t="e">
        <f>_xlfn._xlws.FILTER(辅助信息!D:D,辅助信息!G:G=G2052)</f>
        <v>#VALUE!</v>
      </c>
    </row>
    <row r="2053" hidden="1" spans="1:10">
      <c r="A2053" s="2" t="str">
        <f>'[1]2025年已发货'!A:A</f>
        <v>晋邦</v>
      </c>
      <c r="B2053" s="2" t="str">
        <f>'[1]2025年已发货'!B:B</f>
        <v>螺纹钢</v>
      </c>
      <c r="C2053" s="2" t="str">
        <f>'[1]2025年已发货'!C:C</f>
        <v>HRB400E Φ16 9m</v>
      </c>
      <c r="D2053" s="2" t="str">
        <f>'[1]2025年已发货'!D:D</f>
        <v>吨</v>
      </c>
      <c r="E2053" s="2">
        <f>'[1]2025年已发货'!E:E</f>
        <v>5</v>
      </c>
      <c r="F2053" s="4">
        <f>'[1]2025年已发货'!F:F</f>
        <v>45761</v>
      </c>
      <c r="G2053" s="2" t="str">
        <f>'[1]2025年已发货'!G:G</f>
        <v>（十九冶-江龙高速二分部）重庆市云阳县宝坪镇双塆村*宝坪梁场</v>
      </c>
      <c r="H2053" s="2" t="str">
        <f>'[1]2025年已发货'!H:H</f>
        <v>张鹏</v>
      </c>
      <c r="I2053" s="2">
        <f>'[1]2025年已发货'!I:I</f>
        <v>18223006448</v>
      </c>
      <c r="J2053" s="2" vm="1" t="e">
        <f>_xlfn._xlws.FILTER(辅助信息!D:D,辅助信息!G:G=G2053)</f>
        <v>#VALUE!</v>
      </c>
    </row>
    <row r="2054" hidden="1" spans="1:10">
      <c r="A2054" s="2" t="str">
        <f>'[1]2025年已发货'!A:A</f>
        <v>晋邦</v>
      </c>
      <c r="B2054" s="2" t="str">
        <f>'[1]2025年已发货'!B:B</f>
        <v>螺纹钢</v>
      </c>
      <c r="C2054" s="2" t="str">
        <f>'[1]2025年已发货'!C:C</f>
        <v>HRB400E Φ12 9m</v>
      </c>
      <c r="D2054" s="2" t="str">
        <f>'[1]2025年已发货'!D:D</f>
        <v>吨</v>
      </c>
      <c r="E2054" s="2">
        <f>'[1]2025年已发货'!E:E</f>
        <v>5</v>
      </c>
      <c r="F2054" s="4">
        <f>'[1]2025年已发货'!F:F</f>
        <v>45761</v>
      </c>
      <c r="G2054" s="2" t="str">
        <f>'[1]2025年已发货'!G:G</f>
        <v>（十九冶-江龙高速二分部）重庆市云阳县宝坪镇双塆村*宝坪梁场</v>
      </c>
      <c r="H2054" s="2" t="str">
        <f>'[1]2025年已发货'!H:H</f>
        <v>张鹏</v>
      </c>
      <c r="I2054" s="2">
        <f>'[1]2025年已发货'!I:I</f>
        <v>18223006448</v>
      </c>
      <c r="J2054" s="2" vm="1" t="e">
        <f>_xlfn._xlws.FILTER(辅助信息!D:D,辅助信息!G:G=G2054)</f>
        <v>#VALUE!</v>
      </c>
    </row>
    <row r="2055" hidden="1" spans="1:10">
      <c r="A2055" s="2" t="str">
        <f>'[1]2025年已发货'!A:A</f>
        <v>晋邦</v>
      </c>
      <c r="B2055" s="2" t="str">
        <f>'[1]2025年已发货'!B:B</f>
        <v>高线</v>
      </c>
      <c r="C2055" s="2" t="str">
        <f>'[1]2025年已发货'!C:C</f>
        <v>HPB300Φ10</v>
      </c>
      <c r="D2055" s="2" t="str">
        <f>'[1]2025年已发货'!D:D</f>
        <v>吨</v>
      </c>
      <c r="E2055" s="2">
        <f>'[1]2025年已发货'!E:E</f>
        <v>10</v>
      </c>
      <c r="F2055" s="4">
        <f>'[1]2025年已发货'!F:F</f>
        <v>45761</v>
      </c>
      <c r="G2055" s="2" t="str">
        <f>'[1]2025年已发货'!G:G</f>
        <v>（十九冶-江龙高速二分部）重庆市云阳县宝坪镇双塆村*宝坪梁场</v>
      </c>
      <c r="H2055" s="2" t="str">
        <f>'[1]2025年已发货'!H:H</f>
        <v>张鹏</v>
      </c>
      <c r="I2055" s="2">
        <f>'[1]2025年已发货'!I:I</f>
        <v>18223006448</v>
      </c>
      <c r="J2055" s="2" vm="1" t="e">
        <f>_xlfn._xlws.FILTER(辅助信息!D:D,辅助信息!G:G=G2055)</f>
        <v>#VALUE!</v>
      </c>
    </row>
    <row r="2056" hidden="1" spans="1:10">
      <c r="A2056" s="2" t="str">
        <f>'[1]2025年已发货'!A:A</f>
        <v>晋邦</v>
      </c>
      <c r="B2056" s="2" t="str">
        <f>'[1]2025年已发货'!B:B</f>
        <v>螺纹钢</v>
      </c>
      <c r="C2056" s="2" t="str">
        <f>'[1]2025年已发货'!C:C</f>
        <v>HRB400E Φ28 9m</v>
      </c>
      <c r="D2056" s="2" t="str">
        <f>'[1]2025年已发货'!D:D</f>
        <v>吨</v>
      </c>
      <c r="E2056" s="2">
        <f>'[1]2025年已发货'!E:E</f>
        <v>5.5</v>
      </c>
      <c r="F2056" s="4">
        <f>'[1]2025年已发货'!F:F</f>
        <v>45761</v>
      </c>
      <c r="G2056" s="2" t="str">
        <f>'[1]2025年已发货'!G:G</f>
        <v>（十九冶-江龙高速二分部）重庆市云阳县宝坪镇双塆村*九倒拐大桥</v>
      </c>
      <c r="H2056" s="2" t="str">
        <f>'[1]2025年已发货'!H:H</f>
        <v>张鹏</v>
      </c>
      <c r="I2056" s="2">
        <f>'[1]2025年已发货'!I:I</f>
        <v>18223006448</v>
      </c>
      <c r="J2056" s="2" vm="1" t="e">
        <f>_xlfn._xlws.FILTER(辅助信息!D:D,辅助信息!G:G=G2056)</f>
        <v>#VALUE!</v>
      </c>
    </row>
    <row r="2057" hidden="1" spans="1:10">
      <c r="A2057" s="2" t="str">
        <f>'[1]2025年已发货'!A:A</f>
        <v>晋邦</v>
      </c>
      <c r="B2057" s="2" t="str">
        <f>'[1]2025年已发货'!B:B</f>
        <v>螺纹钢</v>
      </c>
      <c r="C2057" s="2" t="str">
        <f>'[1]2025年已发货'!C:C</f>
        <v>HRB400E Φ25 9m</v>
      </c>
      <c r="D2057" s="2" t="str">
        <f>'[1]2025年已发货'!D:D</f>
        <v>吨</v>
      </c>
      <c r="E2057" s="2">
        <f>'[1]2025年已发货'!E:E</f>
        <v>5.5</v>
      </c>
      <c r="F2057" s="4">
        <f>'[1]2025年已发货'!F:F</f>
        <v>45761</v>
      </c>
      <c r="G2057" s="2" t="str">
        <f>'[1]2025年已发货'!G:G</f>
        <v>（十九冶-江龙高速二分部）重庆市云阳县宝坪镇双塆村*九倒拐大桥</v>
      </c>
      <c r="H2057" s="2" t="str">
        <f>'[1]2025年已发货'!H:H</f>
        <v>张鹏</v>
      </c>
      <c r="I2057" s="2">
        <f>'[1]2025年已发货'!I:I</f>
        <v>18223006448</v>
      </c>
      <c r="J2057" s="2" vm="1" t="e">
        <f>_xlfn._xlws.FILTER(辅助信息!D:D,辅助信息!G:G=G2057)</f>
        <v>#VALUE!</v>
      </c>
    </row>
    <row r="2058" hidden="1" spans="1:10">
      <c r="A2058" s="2" t="str">
        <f>'[1]2025年已发货'!A:A</f>
        <v>晋邦</v>
      </c>
      <c r="B2058" s="2" t="str">
        <f>'[1]2025年已发货'!B:B</f>
        <v>螺纹钢</v>
      </c>
      <c r="C2058" s="2" t="str">
        <f>'[1]2025年已发货'!C:C</f>
        <v>HRB400E Φ16 9m</v>
      </c>
      <c r="D2058" s="2" t="str">
        <f>'[1]2025年已发货'!D:D</f>
        <v>吨</v>
      </c>
      <c r="E2058" s="2">
        <f>'[1]2025年已发货'!E:E</f>
        <v>12</v>
      </c>
      <c r="F2058" s="4">
        <f>'[1]2025年已发货'!F:F</f>
        <v>45761</v>
      </c>
      <c r="G2058" s="2" t="str">
        <f>'[1]2025年已发货'!G:G</f>
        <v>（十九冶-江龙高速二分部）重庆市云阳县宝坪镇双塆村*九倒拐大桥</v>
      </c>
      <c r="H2058" s="2" t="str">
        <f>'[1]2025年已发货'!H:H</f>
        <v>张鹏</v>
      </c>
      <c r="I2058" s="2">
        <f>'[1]2025年已发货'!I:I</f>
        <v>18223006448</v>
      </c>
      <c r="J2058" s="2" vm="1" t="e">
        <f>_xlfn._xlws.FILTER(辅助信息!D:D,辅助信息!G:G=G2058)</f>
        <v>#VALUE!</v>
      </c>
    </row>
    <row r="2059" hidden="1" spans="1:10">
      <c r="A2059" s="2" t="str">
        <f>'[1]2025年已发货'!A:A</f>
        <v>晋邦</v>
      </c>
      <c r="B2059" s="2" t="str">
        <f>'[1]2025年已发货'!B:B</f>
        <v>螺纹钢</v>
      </c>
      <c r="C2059" s="2" t="str">
        <f>'[1]2025年已发货'!C:C</f>
        <v>HRB400E Φ12 9m</v>
      </c>
      <c r="D2059" s="2" t="str">
        <f>'[1]2025年已发货'!D:D</f>
        <v>吨</v>
      </c>
      <c r="E2059" s="2">
        <f>'[1]2025年已发货'!E:E</f>
        <v>5</v>
      </c>
      <c r="F2059" s="4">
        <f>'[1]2025年已发货'!F:F</f>
        <v>45761</v>
      </c>
      <c r="G2059" s="2" t="str">
        <f>'[1]2025年已发货'!G:G</f>
        <v>（十九冶-江龙高速二分部）重庆市云阳县宝坪镇双塆村*九倒拐大桥</v>
      </c>
      <c r="H2059" s="2" t="str">
        <f>'[1]2025年已发货'!H:H</f>
        <v>张鹏</v>
      </c>
      <c r="I2059" s="2">
        <f>'[1]2025年已发货'!I:I</f>
        <v>18223006448</v>
      </c>
      <c r="J2059" s="2" vm="1" t="e">
        <f>_xlfn._xlws.FILTER(辅助信息!D:D,辅助信息!G:G=G2059)</f>
        <v>#VALUE!</v>
      </c>
    </row>
    <row r="2060" hidden="1" spans="1:10">
      <c r="A2060" s="2" t="str">
        <f>'[1]2025年已发货'!A:A</f>
        <v>晋邦</v>
      </c>
      <c r="B2060" s="2" t="str">
        <f>'[1]2025年已发货'!B:B</f>
        <v>盘螺</v>
      </c>
      <c r="C2060" s="2" t="str">
        <f>'[1]2025年已发货'!C:C</f>
        <v>HRB400E Φ10</v>
      </c>
      <c r="D2060" s="2" t="str">
        <f>'[1]2025年已发货'!D:D</f>
        <v>吨</v>
      </c>
      <c r="E2060" s="2">
        <f>'[1]2025年已发货'!E:E</f>
        <v>5</v>
      </c>
      <c r="F2060" s="4">
        <f>'[1]2025年已发货'!F:F</f>
        <v>45761</v>
      </c>
      <c r="G2060" s="2" t="str">
        <f>'[1]2025年已发货'!G:G</f>
        <v>（十九冶-江龙高速二分部）重庆市云阳县宝坪镇双塆村*九倒拐大桥</v>
      </c>
      <c r="H2060" s="2" t="str">
        <f>'[1]2025年已发货'!H:H</f>
        <v>张鹏</v>
      </c>
      <c r="I2060" s="2">
        <f>'[1]2025年已发货'!I:I</f>
        <v>18223006448</v>
      </c>
      <c r="J2060" s="2" vm="1" t="e">
        <f>_xlfn._xlws.FILTER(辅助信息!D:D,辅助信息!G:G=G2060)</f>
        <v>#VALUE!</v>
      </c>
    </row>
    <row r="2061" hidden="1" spans="1:10">
      <c r="A2061" s="2" t="str">
        <f>'[1]2025年已发货'!A:A</f>
        <v>晋邦</v>
      </c>
      <c r="B2061" s="2" t="str">
        <f>'[1]2025年已发货'!B:B</f>
        <v>高线</v>
      </c>
      <c r="C2061" s="2" t="str">
        <f>'[1]2025年已发货'!C:C</f>
        <v>HPB300Φ8</v>
      </c>
      <c r="D2061" s="2" t="str">
        <f>'[1]2025年已发货'!D:D</f>
        <v>吨</v>
      </c>
      <c r="E2061" s="2">
        <f>'[1]2025年已发货'!E:E</f>
        <v>4</v>
      </c>
      <c r="F2061" s="4">
        <f>'[1]2025年已发货'!F:F</f>
        <v>45761</v>
      </c>
      <c r="G2061" s="2" t="str">
        <f>'[1]2025年已发货'!G:G</f>
        <v>（十九冶-江龙高速二分部）重庆市云阳县宝坪镇双塆村*地坪村路基</v>
      </c>
      <c r="H2061" s="2" t="str">
        <f>'[1]2025年已发货'!H:H</f>
        <v>张鹏</v>
      </c>
      <c r="I2061" s="2">
        <f>'[1]2025年已发货'!I:I</f>
        <v>18223006448</v>
      </c>
      <c r="J2061" s="2" vm="1" t="e">
        <f>_xlfn._xlws.FILTER(辅助信息!D:D,辅助信息!G:G=G2061)</f>
        <v>#VALUE!</v>
      </c>
    </row>
    <row r="2062" hidden="1" spans="1:10">
      <c r="A2062" s="2" t="str">
        <f>'[1]2025年已发货'!A:A</f>
        <v>晋邦</v>
      </c>
      <c r="B2062" s="2" t="str">
        <f>'[1]2025年已发货'!B:B</f>
        <v>螺纹钢</v>
      </c>
      <c r="C2062" s="2" t="str">
        <f>'[1]2025年已发货'!C:C</f>
        <v>HRB400E Φ16 9m</v>
      </c>
      <c r="D2062" s="2" t="str">
        <f>'[1]2025年已发货'!D:D</f>
        <v>吨</v>
      </c>
      <c r="E2062" s="2">
        <f>'[1]2025年已发货'!E:E</f>
        <v>6</v>
      </c>
      <c r="F2062" s="4">
        <f>'[1]2025年已发货'!F:F</f>
        <v>45761</v>
      </c>
      <c r="G2062" s="2" t="str">
        <f>'[1]2025年已发货'!G:G</f>
        <v>（十九冶-江龙高速二分部）重庆市云阳县宝坪镇双塆村*地坪村路基</v>
      </c>
      <c r="H2062" s="2" t="str">
        <f>'[1]2025年已发货'!H:H</f>
        <v>张鹏</v>
      </c>
      <c r="I2062" s="2">
        <f>'[1]2025年已发货'!I:I</f>
        <v>18223006448</v>
      </c>
      <c r="J2062" s="2" vm="1" t="e">
        <f>_xlfn._xlws.FILTER(辅助信息!D:D,辅助信息!G:G=G2062)</f>
        <v>#VALUE!</v>
      </c>
    </row>
    <row r="2063" hidden="1" spans="1:10">
      <c r="A2063" s="2" t="str">
        <f>'[1]2025年已发货'!A:A</f>
        <v>晋邦</v>
      </c>
      <c r="B2063" s="2" t="str">
        <f>'[1]2025年已发货'!B:B</f>
        <v>螺纹钢</v>
      </c>
      <c r="C2063" s="2" t="str">
        <f>'[1]2025年已发货'!C:C</f>
        <v>HRB400E Φ20 9m</v>
      </c>
      <c r="D2063" s="2" t="str">
        <f>'[1]2025年已发货'!D:D</f>
        <v>吨</v>
      </c>
      <c r="E2063" s="2">
        <f>'[1]2025年已发货'!E:E</f>
        <v>10</v>
      </c>
      <c r="F2063" s="4">
        <f>'[1]2025年已发货'!F:F</f>
        <v>45761</v>
      </c>
      <c r="G2063" s="2" t="str">
        <f>'[1]2025年已发货'!G:G</f>
        <v>（十九冶-江龙高速二分部）重庆市云阳县宝坪镇双塆村*地坪村路基</v>
      </c>
      <c r="H2063" s="2" t="str">
        <f>'[1]2025年已发货'!H:H</f>
        <v>张鹏</v>
      </c>
      <c r="I2063" s="2">
        <f>'[1]2025年已发货'!I:I</f>
        <v>18223006448</v>
      </c>
      <c r="J2063" s="2" vm="1" t="e">
        <f>_xlfn._xlws.FILTER(辅助信息!D:D,辅助信息!G:G=G2063)</f>
        <v>#VALUE!</v>
      </c>
    </row>
    <row r="2064" hidden="1" spans="1:10">
      <c r="A2064" s="2" t="str">
        <f>'[1]2025年已发货'!A:A</f>
        <v>晋邦</v>
      </c>
      <c r="B2064" s="2" t="str">
        <f>'[1]2025年已发货'!B:B</f>
        <v>螺纹钢</v>
      </c>
      <c r="C2064" s="2" t="str">
        <f>'[1]2025年已发货'!C:C</f>
        <v>HRB400E Φ22 9m</v>
      </c>
      <c r="D2064" s="2" t="str">
        <f>'[1]2025年已发货'!D:D</f>
        <v>吨</v>
      </c>
      <c r="E2064" s="2">
        <f>'[1]2025年已发货'!E:E</f>
        <v>15</v>
      </c>
      <c r="F2064" s="4">
        <f>'[1]2025年已发货'!F:F</f>
        <v>45761</v>
      </c>
      <c r="G2064" s="2" t="str">
        <f>'[1]2025年已发货'!G:G</f>
        <v>（十九冶-江龙高速二分部）重庆市云阳县宝坪镇双塆村*地坪村路基</v>
      </c>
      <c r="H2064" s="2" t="str">
        <f>'[1]2025年已发货'!H:H</f>
        <v>张鹏</v>
      </c>
      <c r="I2064" s="2">
        <f>'[1]2025年已发货'!I:I</f>
        <v>18223006448</v>
      </c>
      <c r="J2064" s="2" vm="1" t="e">
        <f>_xlfn._xlws.FILTER(辅助信息!D:D,辅助信息!G:G=G2064)</f>
        <v>#VALUE!</v>
      </c>
    </row>
    <row r="2065" hidden="1" spans="1:10">
      <c r="A2065" s="2" t="str">
        <f>'[1]2025年已发货'!A:A</f>
        <v>晋邦</v>
      </c>
      <c r="B2065" s="2" t="str">
        <f>'[1]2025年已发货'!B:B</f>
        <v>螺纹钢</v>
      </c>
      <c r="C2065" s="2" t="str">
        <f>'[1]2025年已发货'!C:C</f>
        <v>HRB400E Φ12 9m</v>
      </c>
      <c r="D2065" s="2" t="str">
        <f>'[1]2025年已发货'!D:D</f>
        <v>吨</v>
      </c>
      <c r="E2065" s="2">
        <f>'[1]2025年已发货'!E:E</f>
        <v>105</v>
      </c>
      <c r="F2065" s="4">
        <f>'[1]2025年已发货'!F:F</f>
        <v>45761</v>
      </c>
      <c r="G2065" s="2" t="str">
        <f>'[1]2025年已发货'!G:G</f>
        <v>（十九冶-江龙高速一分部）重庆市云阳县X886附近中国十九冶开云高速项目总包部西98米*复兴互通预制梁场</v>
      </c>
      <c r="H2065" s="2" t="str">
        <f>'[1]2025年已发货'!H:H</f>
        <v>吴章红</v>
      </c>
      <c r="I2065" s="2">
        <f>'[1]2025年已发货'!I:I</f>
        <v>18628165772</v>
      </c>
      <c r="J2065" s="2" vm="1" t="e">
        <f>_xlfn._xlws.FILTER(辅助信息!D:D,辅助信息!G:G=G2065)</f>
        <v>#VALUE!</v>
      </c>
    </row>
    <row r="2066" hidden="1" spans="1:10">
      <c r="A2066" s="2" t="str">
        <f>'[1]2025年已发货'!A:A</f>
        <v>晋邦</v>
      </c>
      <c r="B2066" s="2" t="str">
        <f>'[1]2025年已发货'!B:B</f>
        <v>螺纹钢</v>
      </c>
      <c r="C2066" s="2" t="str">
        <f>'[1]2025年已发货'!C:C</f>
        <v>HRB400E Φ16 9m</v>
      </c>
      <c r="D2066" s="2" t="str">
        <f>'[1]2025年已发货'!D:D</f>
        <v>吨</v>
      </c>
      <c r="E2066" s="2">
        <f>'[1]2025年已发货'!E:E</f>
        <v>35</v>
      </c>
      <c r="F2066" s="4">
        <f>'[1]2025年已发货'!F:F</f>
        <v>45761</v>
      </c>
      <c r="G2066" s="2" t="str">
        <f>'[1]2025年已发货'!G:G</f>
        <v>（十九冶-江龙高速一分部）重庆市云阳县X886附近中国十九冶开云高速项目总包部西98米*复兴互通预制梁场</v>
      </c>
      <c r="H2066" s="2" t="str">
        <f>'[1]2025年已发货'!H:H</f>
        <v>吴章红</v>
      </c>
      <c r="I2066" s="2">
        <f>'[1]2025年已发货'!I:I</f>
        <v>18628165772</v>
      </c>
      <c r="J2066" s="2" vm="1" t="e">
        <f>_xlfn._xlws.FILTER(辅助信息!D:D,辅助信息!G:G=G2066)</f>
        <v>#VALUE!</v>
      </c>
    </row>
    <row r="2067" hidden="1" spans="1:10">
      <c r="A2067" s="2" t="str">
        <f>'[1]2025年已发货'!A:A</f>
        <v>润耀</v>
      </c>
      <c r="B2067" s="2" t="str">
        <f>'[1]2025年已发货'!B:B</f>
        <v>螺纹钢</v>
      </c>
      <c r="C2067" s="2" t="str">
        <f>'[1]2025年已发货'!C:C</f>
        <v>HRB400E Φ25 9m</v>
      </c>
      <c r="D2067" s="2" t="str">
        <f>'[1]2025年已发货'!D:D</f>
        <v>吨</v>
      </c>
      <c r="E2067" s="2">
        <f>'[1]2025年已发货'!E:E</f>
        <v>35</v>
      </c>
      <c r="F2067" s="4">
        <f>'[1]2025年已发货'!F:F</f>
        <v>45761</v>
      </c>
      <c r="G2067" s="2" t="str">
        <f>'[1]2025年已发货'!G:G</f>
        <v>（中铁二局-成渝扩容4标）四川省成都市简阳市杨家镇桐子湾村二局拌合站</v>
      </c>
      <c r="H2067" s="2" t="str">
        <f>'[1]2025年已发货'!H:H</f>
        <v>陈钢</v>
      </c>
      <c r="I2067" s="2">
        <f>'[1]2025年已发货'!I:I</f>
        <v>13018165813</v>
      </c>
      <c r="J2067" s="2" vm="1" t="e">
        <f>_xlfn._xlws.FILTER(辅助信息!D:D,辅助信息!G:G=G2067)</f>
        <v>#VALUE!</v>
      </c>
    </row>
    <row r="2068" hidden="1" spans="1:10">
      <c r="A2068" s="2" t="str">
        <f>'[1]2025年已发货'!A:A</f>
        <v>润耀</v>
      </c>
      <c r="B2068" s="2" t="str">
        <f>'[1]2025年已发货'!B:B</f>
        <v>螺纹钢</v>
      </c>
      <c r="C2068" s="2" t="str">
        <f>'[1]2025年已发货'!C:C</f>
        <v>HRB400E Φ28 9m</v>
      </c>
      <c r="D2068" s="2" t="str">
        <f>'[1]2025年已发货'!D:D</f>
        <v>吨</v>
      </c>
      <c r="E2068" s="2">
        <f>'[1]2025年已发货'!E:E</f>
        <v>35</v>
      </c>
      <c r="F2068" s="4">
        <f>'[1]2025年已发货'!F:F</f>
        <v>45761</v>
      </c>
      <c r="G2068" s="2" t="str">
        <f>'[1]2025年已发货'!G:G</f>
        <v>（中铁二局-成渝扩容4标）四川省成都市简阳市杨家镇桐子湾村二局拌合站</v>
      </c>
      <c r="H2068" s="2" t="str">
        <f>'[1]2025年已发货'!H:H</f>
        <v>陈钢</v>
      </c>
      <c r="I2068" s="2">
        <f>'[1]2025年已发货'!I:I</f>
        <v>13018165813</v>
      </c>
      <c r="J2068" s="2" vm="1" t="e">
        <f>_xlfn._xlws.FILTER(辅助信息!D:D,辅助信息!G:G=G2068)</f>
        <v>#VALUE!</v>
      </c>
    </row>
    <row r="2069" hidden="1" spans="1:10">
      <c r="A2069" s="2" t="str">
        <f>'[1]2025年已发货'!A:A</f>
        <v>润耀</v>
      </c>
      <c r="B2069" s="2" t="str">
        <f>'[1]2025年已发货'!B:B</f>
        <v>高线</v>
      </c>
      <c r="C2069" s="2" t="str">
        <f>'[1]2025年已发货'!C:C</f>
        <v>HPB300Φ12</v>
      </c>
      <c r="D2069" s="2" t="str">
        <f>'[1]2025年已发货'!D:D</f>
        <v>吨</v>
      </c>
      <c r="E2069" s="2">
        <f>'[1]2025年已发货'!E:E</f>
        <v>35</v>
      </c>
      <c r="F2069" s="4">
        <f>'[1]2025年已发货'!F:F</f>
        <v>45761</v>
      </c>
      <c r="G2069" s="2" t="str">
        <f>'[1]2025年已发货'!G:G</f>
        <v>（中铁二局-成渝扩容4标）四川省成都市简阳市杨家镇桐子湾村二局拌合站</v>
      </c>
      <c r="H2069" s="2" t="str">
        <f>'[1]2025年已发货'!H:H</f>
        <v>陈钢</v>
      </c>
      <c r="I2069" s="2">
        <f>'[1]2025年已发货'!I:I</f>
        <v>13018165813</v>
      </c>
      <c r="J2069" s="2" vm="1" t="e">
        <f>_xlfn._xlws.FILTER(辅助信息!D:D,辅助信息!G:G=G2069)</f>
        <v>#VALUE!</v>
      </c>
    </row>
    <row r="2070" hidden="1" spans="1:10">
      <c r="A2070" s="2" t="str">
        <f>'[1]2025年已发货'!A:A</f>
        <v>润耀</v>
      </c>
      <c r="B2070" s="2" t="str">
        <f>'[1]2025年已发货'!B:B</f>
        <v>螺纹钢</v>
      </c>
      <c r="C2070" s="2" t="str">
        <f>'[1]2025年已发货'!C:C</f>
        <v>HRB400E Φ14 9m</v>
      </c>
      <c r="D2070" s="2" t="str">
        <f>'[1]2025年已发货'!D:D</f>
        <v>吨</v>
      </c>
      <c r="E2070" s="2">
        <f>'[1]2025年已发货'!E:E</f>
        <v>35</v>
      </c>
      <c r="F2070" s="4">
        <f>'[1]2025年已发货'!F:F</f>
        <v>45761</v>
      </c>
      <c r="G2070" s="2" t="str">
        <f>'[1]2025年已发货'!G:G</f>
        <v>（中铁二局-成渝扩容4标）四川省成都市简阳市杨家镇桐子湾村二局拌合站</v>
      </c>
      <c r="H2070" s="2" t="str">
        <f>'[1]2025年已发货'!H:H</f>
        <v>陈钢</v>
      </c>
      <c r="I2070" s="2">
        <f>'[1]2025年已发货'!I:I</f>
        <v>13018165813</v>
      </c>
      <c r="J2070" s="2" vm="1" t="e">
        <f>_xlfn._xlws.FILTER(辅助信息!D:D,辅助信息!G:G=G2070)</f>
        <v>#VALUE!</v>
      </c>
    </row>
    <row r="2071" hidden="1" spans="1:10">
      <c r="A2071" s="2" t="str">
        <f>'[1]2025年已发货'!A:A</f>
        <v>润耀</v>
      </c>
      <c r="B2071" s="2" t="str">
        <f>'[1]2025年已发货'!B:B</f>
        <v>螺纹钢</v>
      </c>
      <c r="C2071" s="2" t="str">
        <f>'[1]2025年已发货'!C:C</f>
        <v>HRB500EФ25*9m</v>
      </c>
      <c r="D2071" s="2" t="str">
        <f>'[1]2025年已发货'!D:D</f>
        <v>吨</v>
      </c>
      <c r="E2071" s="2">
        <f>'[1]2025年已发货'!E:E</f>
        <v>105</v>
      </c>
      <c r="F2071" s="4">
        <f>'[1]2025年已发货'!F:F</f>
        <v>45761</v>
      </c>
      <c r="G2071" s="2" t="str">
        <f>'[1]2025年已发货'!G:G</f>
        <v>（中铁六局呼和公司康新高速TJ4-2标）四川省甘孜藏族自治州康定市新都桥镇东俄罗三村中建八局搅拌站旁</v>
      </c>
      <c r="H2071" s="2" t="str">
        <f>'[1]2025年已发货'!H:H</f>
        <v>许文刚</v>
      </c>
      <c r="I2071" s="2">
        <f>'[1]2025年已发货'!I:I</f>
        <v>15848808186</v>
      </c>
      <c r="J2071" s="2" vm="1" t="e">
        <f>_xlfn._xlws.FILTER(辅助信息!D:D,辅助信息!G:G=G2071)</f>
        <v>#VALUE!</v>
      </c>
    </row>
    <row r="2072" hidden="1" spans="1:10">
      <c r="A2072" s="2" t="str">
        <f>'[1]2025年已发货'!A:A</f>
        <v>德胜</v>
      </c>
      <c r="B2072" s="2" t="str">
        <f>'[1]2025年已发货'!B:B</f>
        <v>螺纹钢</v>
      </c>
      <c r="C2072" s="2" t="str">
        <f>'[1]2025年已发货'!C:C</f>
        <v>HRB400EФ20*9m</v>
      </c>
      <c r="D2072" s="2" t="str">
        <f>'[1]2025年已发货'!D:D</f>
        <v>吨</v>
      </c>
      <c r="E2072" s="2">
        <f>'[1]2025年已发货'!E:E</f>
        <v>18</v>
      </c>
      <c r="F2072" s="4">
        <f>'[1]2025年已发货'!F:F</f>
        <v>45761</v>
      </c>
      <c r="G2072" s="2" t="str">
        <f>'[1]2025年已发货'!G:G</f>
        <v>（中铁一局四建康新高速TJ1-2标）四川省甘孜州康定市318国道玉顶积雪观景台旁</v>
      </c>
      <c r="H2072" s="2" t="str">
        <f>'[1]2025年已发货'!H:H</f>
        <v>李波</v>
      </c>
      <c r="I2072" s="2">
        <f>'[1]2025年已发货'!I:I</f>
        <v>13679069325</v>
      </c>
      <c r="J2072" s="2" vm="1" t="e">
        <f>_xlfn._xlws.FILTER(辅助信息!D:D,辅助信息!G:G=G2072)</f>
        <v>#VALUE!</v>
      </c>
    </row>
    <row r="2073" hidden="1" spans="1:10">
      <c r="A2073" s="2" t="str">
        <f>'[1]2025年已发货'!A:A</f>
        <v>德胜</v>
      </c>
      <c r="B2073" s="2" t="str">
        <f>'[1]2025年已发货'!B:B</f>
        <v>螺纹钢</v>
      </c>
      <c r="C2073" s="2" t="str">
        <f>'[1]2025年已发货'!C:C</f>
        <v>HRB400EФ22*9m</v>
      </c>
      <c r="D2073" s="2" t="str">
        <f>'[1]2025年已发货'!D:D</f>
        <v>吨</v>
      </c>
      <c r="E2073" s="2">
        <f>'[1]2025年已发货'!E:E</f>
        <v>17</v>
      </c>
      <c r="F2073" s="4">
        <f>'[1]2025年已发货'!F:F</f>
        <v>45761</v>
      </c>
      <c r="G2073" s="2" t="str">
        <f>'[1]2025年已发货'!G:G</f>
        <v>（中铁一局四建康新高速TJ1-2标）四川省甘孜州康定市318国道玉顶积雪观景台旁</v>
      </c>
      <c r="H2073" s="2" t="str">
        <f>'[1]2025年已发货'!H:H</f>
        <v>李波</v>
      </c>
      <c r="I2073" s="2">
        <f>'[1]2025年已发货'!I:I</f>
        <v>13679069325</v>
      </c>
      <c r="J2073" s="2" vm="1" t="e">
        <f>_xlfn._xlws.FILTER(辅助信息!D:D,辅助信息!G:G=G2073)</f>
        <v>#VALUE!</v>
      </c>
    </row>
    <row r="2074" hidden="1" spans="1:10">
      <c r="A2074" s="2" t="str">
        <f>'[1]2025年已发货'!A:A</f>
        <v>德胜</v>
      </c>
      <c r="B2074" s="2" t="str">
        <f>'[1]2025年已发货'!B:B</f>
        <v>螺纹钢</v>
      </c>
      <c r="C2074" s="2" t="str">
        <f>'[1]2025年已发货'!C:C</f>
        <v>HRB400E Φ28 12m</v>
      </c>
      <c r="D2074" s="2" t="str">
        <f>'[1]2025年已发货'!D:D</f>
        <v>吨</v>
      </c>
      <c r="E2074" s="2">
        <f>'[1]2025年已发货'!E:E</f>
        <v>35</v>
      </c>
      <c r="F2074" s="4">
        <f>'[1]2025年已发货'!F:F</f>
        <v>45761</v>
      </c>
      <c r="G2074" s="2" t="str">
        <f>'[1]2025年已发货'!G:G</f>
        <v>（中铁广州局-成渝扩容2标）四川省资阳市雁江区堪嘉镇陈家湾刘家湾大桥桥头</v>
      </c>
      <c r="H2074" s="2" t="str">
        <f>'[1]2025年已发货'!H:H</f>
        <v>刘沛琦</v>
      </c>
      <c r="I2074" s="2">
        <f>'[1]2025年已发货'!I:I</f>
        <v>18011784798</v>
      </c>
      <c r="J2074" s="2" vm="1" t="e">
        <f>_xlfn._xlws.FILTER(辅助信息!D:D,辅助信息!G:G=G2074)</f>
        <v>#VALUE!</v>
      </c>
    </row>
    <row r="2075" hidden="1" spans="1:10">
      <c r="A2075" s="2" t="str">
        <f>'[1]2025年已发货'!A:A</f>
        <v>德胜</v>
      </c>
      <c r="B2075" s="2" t="str">
        <f>'[1]2025年已发货'!B:B</f>
        <v>螺纹钢</v>
      </c>
      <c r="C2075" s="2" t="str">
        <f>'[1]2025年已发货'!C:C</f>
        <v>HRB400E Φ25 12m</v>
      </c>
      <c r="D2075" s="2" t="str">
        <f>'[1]2025年已发货'!D:D</f>
        <v>吨</v>
      </c>
      <c r="E2075" s="2">
        <f>'[1]2025年已发货'!E:E</f>
        <v>35</v>
      </c>
      <c r="F2075" s="4">
        <f>'[1]2025年已发货'!F:F</f>
        <v>45761</v>
      </c>
      <c r="G2075" s="2" t="str">
        <f>'[1]2025年已发货'!G:G</f>
        <v>（中铁广州局-成渝扩容2标）四川省资阳市雁江区南双路杨家糖房</v>
      </c>
      <c r="H2075" s="2" t="str">
        <f>'[1]2025年已发货'!H:H</f>
        <v>邓志强</v>
      </c>
      <c r="I2075" s="2">
        <f>'[1]2025年已发货'!I:I</f>
        <v>17603045490</v>
      </c>
      <c r="J2075" s="2" vm="1" t="e">
        <f>_xlfn._xlws.FILTER(辅助信息!D:D,辅助信息!G:G=G2075)</f>
        <v>#VALUE!</v>
      </c>
    </row>
    <row r="2076" hidden="1" spans="1:10">
      <c r="A2076" s="2" t="str">
        <f>'[1]2025年已发货'!A:A</f>
        <v>德胜</v>
      </c>
      <c r="B2076" s="2" t="str">
        <f>'[1]2025年已发货'!B:B</f>
        <v>螺纹钢</v>
      </c>
      <c r="C2076" s="2" t="str">
        <f>'[1]2025年已发货'!C:C</f>
        <v>HRB400EФ25*9m</v>
      </c>
      <c r="D2076" s="2" t="str">
        <f>'[1]2025年已发货'!D:D</f>
        <v>吨</v>
      </c>
      <c r="E2076" s="2">
        <f>'[1]2025年已发货'!E:E</f>
        <v>6</v>
      </c>
      <c r="F2076" s="4">
        <f>'[1]2025年已发货'!F:F</f>
        <v>45761</v>
      </c>
      <c r="G2076" s="2" t="str">
        <f>'[1]2025年已发货'!G:G</f>
        <v>四川省南充市营山县咸安大道成都元泽环境技术有限公司营山分公司（中核华兴市政道路项目部）</v>
      </c>
      <c r="H2076" s="2" t="str">
        <f>'[1]2025年已发货'!H:H</f>
        <v>黎家敏</v>
      </c>
      <c r="I2076" s="2" t="str">
        <f>'[1]2025年已发货'!I:I</f>
        <v>15082798787</v>
      </c>
      <c r="J2076" s="2" vm="1" t="e">
        <f>_xlfn._xlws.FILTER(辅助信息!D:D,辅助信息!G:G=G2076)</f>
        <v>#VALUE!</v>
      </c>
    </row>
    <row r="2077" hidden="1" spans="1:10">
      <c r="A2077" s="2" t="str">
        <f>'[1]2025年已发货'!A:A</f>
        <v>德胜</v>
      </c>
      <c r="B2077" s="2" t="str">
        <f>'[1]2025年已发货'!B:B</f>
        <v>螺纹钢</v>
      </c>
      <c r="C2077" s="2" t="str">
        <f>'[1]2025年已发货'!C:C</f>
        <v>HRB400EФ28*9m</v>
      </c>
      <c r="D2077" s="2" t="str">
        <f>'[1]2025年已发货'!D:D</f>
        <v>吨</v>
      </c>
      <c r="E2077" s="2">
        <f>'[1]2025年已发货'!E:E</f>
        <v>63</v>
      </c>
      <c r="F2077" s="4">
        <f>'[1]2025年已发货'!F:F</f>
        <v>45761</v>
      </c>
      <c r="G2077" s="2" t="str">
        <f>'[1]2025年已发货'!G:G</f>
        <v>四川省南充市营山县咸安大道成都元泽环境技术有限公司营山分公司（中核华兴市政道路项目部）</v>
      </c>
      <c r="H2077" s="2" t="str">
        <f>'[1]2025年已发货'!H:H</f>
        <v>黎家敏</v>
      </c>
      <c r="I2077" s="2" t="str">
        <f>'[1]2025年已发货'!I:I</f>
        <v>15082798787</v>
      </c>
      <c r="J2077" s="2" vm="1" t="e">
        <f>_xlfn._xlws.FILTER(辅助信息!D:D,辅助信息!G:G=G2077)</f>
        <v>#VALUE!</v>
      </c>
    </row>
    <row r="2078" hidden="1" spans="1:10">
      <c r="A2078" s="2" t="str">
        <f>'[1]2025年已发货'!A:A</f>
        <v>润耀</v>
      </c>
      <c r="B2078" s="2" t="str">
        <f>'[1]2025年已发货'!B:B</f>
        <v>螺纹钢</v>
      </c>
      <c r="C2078" s="2" t="str">
        <f>'[1]2025年已发货'!C:C</f>
        <v>HRB400E Φ22 9m</v>
      </c>
      <c r="D2078" s="2" t="str">
        <f>'[1]2025年已发货'!D:D</f>
        <v>吨</v>
      </c>
      <c r="E2078" s="2">
        <f>'[1]2025年已发货'!E:E</f>
        <v>6</v>
      </c>
      <c r="F2078" s="4">
        <f>'[1]2025年已发货'!F:F</f>
        <v>45762</v>
      </c>
      <c r="G2078" s="2" t="str">
        <f>'[1]2025年已发货'!G:G</f>
        <v>（华西萌海科创农业生态谷）成都市简阳市白金山水库</v>
      </c>
      <c r="H2078" s="2" t="str">
        <f>'[1]2025年已发货'!H:H</f>
        <v>石清国</v>
      </c>
      <c r="I2078" s="2">
        <f>'[1]2025年已发货'!I:I</f>
        <v>13458642015</v>
      </c>
      <c r="J2078" s="2" t="str">
        <f>_xlfn._xlws.FILTER(辅助信息!D:D,辅助信息!G:G=G2078)</f>
        <v>华西萌海-科创农业生态谷</v>
      </c>
    </row>
    <row r="2079" hidden="1" spans="1:10">
      <c r="A2079" s="2" t="str">
        <f>'[1]2025年已发货'!A:A</f>
        <v>润耀</v>
      </c>
      <c r="B2079" s="2" t="str">
        <f>'[1]2025年已发货'!B:B</f>
        <v>螺纹钢</v>
      </c>
      <c r="C2079" s="2" t="str">
        <f>'[1]2025年已发货'!C:C</f>
        <v>HRB500E Φ22</v>
      </c>
      <c r="D2079" s="2" t="str">
        <f>'[1]2025年已发货'!D:D</f>
        <v>吨</v>
      </c>
      <c r="E2079" s="2">
        <f>'[1]2025年已发货'!E:E</f>
        <v>21</v>
      </c>
      <c r="F2079" s="4">
        <f>'[1]2025年已发货'!F:F</f>
        <v>45762</v>
      </c>
      <c r="G2079" s="2" t="str">
        <f>'[1]2025年已发货'!G:G</f>
        <v>（华西萌海科创农业生态谷）成都市简阳市白金山水库</v>
      </c>
      <c r="H2079" s="2" t="str">
        <f>'[1]2025年已发货'!H:H</f>
        <v>石清国</v>
      </c>
      <c r="I2079" s="2">
        <f>'[1]2025年已发货'!I:I</f>
        <v>13458642015</v>
      </c>
      <c r="J2079" s="2" t="str">
        <f>_xlfn._xlws.FILTER(辅助信息!D:D,辅助信息!G:G=G2079)</f>
        <v>华西萌海-科创农业生态谷</v>
      </c>
    </row>
    <row r="2080" hidden="1" spans="1:10">
      <c r="A2080" s="2" t="str">
        <f>'[1]2025年已发货'!A:A</f>
        <v>润耀</v>
      </c>
      <c r="B2080" s="2" t="str">
        <f>'[1]2025年已发货'!B:B</f>
        <v>螺纹钢</v>
      </c>
      <c r="C2080" s="2" t="str">
        <f>'[1]2025年已发货'!C:C</f>
        <v>HRB500E Φ25</v>
      </c>
      <c r="D2080" s="2" t="str">
        <f>'[1]2025年已发货'!D:D</f>
        <v>吨</v>
      </c>
      <c r="E2080" s="2">
        <f>'[1]2025年已发货'!E:E</f>
        <v>10</v>
      </c>
      <c r="F2080" s="4">
        <f>'[1]2025年已发货'!F:F</f>
        <v>45762</v>
      </c>
      <c r="G2080" s="2" t="str">
        <f>'[1]2025年已发货'!G:G</f>
        <v>（华西萌海科创农业生态谷）成都市简阳市白金山水库</v>
      </c>
      <c r="H2080" s="2" t="str">
        <f>'[1]2025年已发货'!H:H</f>
        <v>石清国</v>
      </c>
      <c r="I2080" s="2">
        <f>'[1]2025年已发货'!I:I</f>
        <v>13458642015</v>
      </c>
      <c r="J2080" s="2" t="str">
        <f>_xlfn._xlws.FILTER(辅助信息!D:D,辅助信息!G:G=G2080)</f>
        <v>华西萌海-科创农业生态谷</v>
      </c>
    </row>
    <row r="2081" hidden="1" spans="1:10">
      <c r="A2081" s="2" t="str">
        <f>'[1]2025年已发货'!A:A</f>
        <v>德胜</v>
      </c>
      <c r="B2081" s="2" t="str">
        <f>'[1]2025年已发货'!B:B</f>
        <v>螺纹钢</v>
      </c>
      <c r="C2081" s="2" t="str">
        <f>'[1]2025年已发货'!C:C</f>
        <v>HRB400E Φ18 9m</v>
      </c>
      <c r="D2081" s="2" t="str">
        <f>'[1]2025年已发货'!D:D</f>
        <v>吨</v>
      </c>
      <c r="E2081" s="2">
        <f>'[1]2025年已发货'!E:E</f>
        <v>35</v>
      </c>
      <c r="F2081" s="4">
        <f>'[1]2025年已发货'!F:F</f>
        <v>45762</v>
      </c>
      <c r="G2081" s="2" t="str">
        <f>'[1]2025年已发货'!G:G</f>
        <v>（北京工程局乐山机场项目）乐山市五通桥区冠英镇</v>
      </c>
      <c r="H2081" s="2" t="str">
        <f>'[1]2025年已发货'!H:H</f>
        <v>王治</v>
      </c>
      <c r="I2081" s="2">
        <f>'[1]2025年已发货'!I:I</f>
        <v>18811564698</v>
      </c>
      <c r="J2081" s="2" vm="1" t="e">
        <f>_xlfn._xlws.FILTER(辅助信息!D:D,辅助信息!G:G=G2081)</f>
        <v>#VALUE!</v>
      </c>
    </row>
    <row r="2082" hidden="1" spans="1:10">
      <c r="A2082" s="2" t="str">
        <f>'[1]2025年已发货'!A:A</f>
        <v>德胜</v>
      </c>
      <c r="B2082" s="2" t="str">
        <f>'[1]2025年已发货'!B:B</f>
        <v>螺纹钢</v>
      </c>
      <c r="C2082" s="2" t="str">
        <f>'[1]2025年已发货'!C:C</f>
        <v>HRB400E Φ20 9m</v>
      </c>
      <c r="D2082" s="2" t="str">
        <f>'[1]2025年已发货'!D:D</f>
        <v>吨</v>
      </c>
      <c r="E2082" s="2">
        <f>'[1]2025年已发货'!E:E</f>
        <v>35</v>
      </c>
      <c r="F2082" s="4">
        <f>'[1]2025年已发货'!F:F</f>
        <v>45762</v>
      </c>
      <c r="G2082" s="2" t="str">
        <f>'[1]2025年已发货'!G:G</f>
        <v>（北京工程局乐山机场项目）乐山市五通桥区冠英镇</v>
      </c>
      <c r="H2082" s="2" t="str">
        <f>'[1]2025年已发货'!H:H</f>
        <v>王治</v>
      </c>
      <c r="I2082" s="2">
        <f>'[1]2025年已发货'!I:I</f>
        <v>18811564698</v>
      </c>
      <c r="J2082" s="2" vm="1" t="e">
        <f>_xlfn._xlws.FILTER(辅助信息!D:D,辅助信息!G:G=G2082)</f>
        <v>#VALUE!</v>
      </c>
    </row>
    <row r="2083" hidden="1" spans="1:10">
      <c r="A2083" s="2" t="str">
        <f>'[1]2025年已发货'!A:A</f>
        <v>德胜</v>
      </c>
      <c r="B2083" s="2" t="str">
        <f>'[1]2025年已发货'!B:B</f>
        <v>螺纹钢</v>
      </c>
      <c r="C2083" s="2" t="str">
        <f>'[1]2025年已发货'!C:C</f>
        <v>HRB400E Φ22 9m</v>
      </c>
      <c r="D2083" s="2" t="str">
        <f>'[1]2025年已发货'!D:D</f>
        <v>吨</v>
      </c>
      <c r="E2083" s="2">
        <f>'[1]2025年已发货'!E:E</f>
        <v>28</v>
      </c>
      <c r="F2083" s="4">
        <f>'[1]2025年已发货'!F:F</f>
        <v>45762</v>
      </c>
      <c r="G2083" s="2" t="str">
        <f>'[1]2025年已发货'!G:G</f>
        <v>（北京工程局乐山机场项目）乐山市五通桥区冠英镇</v>
      </c>
      <c r="H2083" s="2" t="str">
        <f>'[1]2025年已发货'!H:H</f>
        <v>王治</v>
      </c>
      <c r="I2083" s="2">
        <f>'[1]2025年已发货'!I:I</f>
        <v>18811564698</v>
      </c>
      <c r="J2083" s="2" vm="1" t="e">
        <f>_xlfn._xlws.FILTER(辅助信息!D:D,辅助信息!G:G=G2083)</f>
        <v>#VALUE!</v>
      </c>
    </row>
    <row r="2084" hidden="1" spans="1:10">
      <c r="A2084" s="2" t="str">
        <f>'[1]2025年已发货'!A:A</f>
        <v>德胜</v>
      </c>
      <c r="B2084" s="2" t="str">
        <f>'[1]2025年已发货'!B:B</f>
        <v>螺纹钢</v>
      </c>
      <c r="C2084" s="2" t="str">
        <f>'[1]2025年已发货'!C:C</f>
        <v>HRB400E Φ20 9m</v>
      </c>
      <c r="D2084" s="2" t="str">
        <f>'[1]2025年已发货'!D:D</f>
        <v>吨</v>
      </c>
      <c r="E2084" s="2">
        <f>'[1]2025年已发货'!E:E</f>
        <v>7</v>
      </c>
      <c r="F2084" s="4">
        <f>'[1]2025年已发货'!F:F</f>
        <v>45762</v>
      </c>
      <c r="G2084" s="2" t="str">
        <f>'[1]2025年已发货'!G:G</f>
        <v>（北京工程局乐山机场项目）乐山市五通桥区冠英镇</v>
      </c>
      <c r="H2084" s="2" t="str">
        <f>'[1]2025年已发货'!H:H</f>
        <v>王治</v>
      </c>
      <c r="I2084" s="2">
        <f>'[1]2025年已发货'!I:I</f>
        <v>18811564698</v>
      </c>
      <c r="J2084" s="2" vm="1" t="e">
        <f>_xlfn._xlws.FILTER(辅助信息!D:D,辅助信息!G:G=G2084)</f>
        <v>#VALUE!</v>
      </c>
    </row>
    <row r="2085" hidden="1" spans="1:10">
      <c r="A2085" s="2" t="str">
        <f>'[1]2025年已发货'!A:A</f>
        <v>德胜</v>
      </c>
      <c r="B2085" s="2" t="str">
        <f>'[1]2025年已发货'!B:B</f>
        <v>螺纹钢</v>
      </c>
      <c r="C2085" s="2" t="str">
        <f>'[1]2025年已发货'!C:C</f>
        <v>HRB400E Φ25 9m</v>
      </c>
      <c r="D2085" s="2" t="str">
        <f>'[1]2025年已发货'!D:D</f>
        <v>吨</v>
      </c>
      <c r="E2085" s="2">
        <f>'[1]2025年已发货'!E:E</f>
        <v>35</v>
      </c>
      <c r="F2085" s="4">
        <f>'[1]2025年已发货'!F:F</f>
        <v>45762</v>
      </c>
      <c r="G2085" s="2" t="str">
        <f>'[1]2025年已发货'!G:G</f>
        <v>（北京工程局乐山机场项目）乐山市五通桥区冠英镇</v>
      </c>
      <c r="H2085" s="2" t="str">
        <f>'[1]2025年已发货'!H:H</f>
        <v>王治</v>
      </c>
      <c r="I2085" s="2">
        <f>'[1]2025年已发货'!I:I</f>
        <v>18811564698</v>
      </c>
      <c r="J2085" s="2" vm="1" t="e">
        <f>_xlfn._xlws.FILTER(辅助信息!D:D,辅助信息!G:G=G2085)</f>
        <v>#VALUE!</v>
      </c>
    </row>
    <row r="2086" hidden="1" spans="1:10">
      <c r="A2086" s="2" t="str">
        <f>'[1]2025年已发货'!A:A</f>
        <v>达钢</v>
      </c>
      <c r="B2086" s="2" t="str">
        <f>'[1]2025年已发货'!B:B</f>
        <v>高线</v>
      </c>
      <c r="C2086" s="2" t="str">
        <f>'[1]2025年已发货'!C:C</f>
        <v>HPB300Φ10</v>
      </c>
      <c r="D2086" s="2" t="str">
        <f>'[1]2025年已发货'!D:D</f>
        <v>吨</v>
      </c>
      <c r="E2086" s="2">
        <f>'[1]2025年已发货'!E:E</f>
        <v>20</v>
      </c>
      <c r="F2086" s="4">
        <f>'[1]2025年已发货'!F:F</f>
        <v>45762</v>
      </c>
      <c r="G2086" s="2" t="str">
        <f>'[1]2025年已发货'!G:G</f>
        <v>（十九冶-江龙高速二分部）重庆市云阳县凤鸣镇平顶村*磨子坪隧道出口</v>
      </c>
      <c r="H2086" s="2" t="str">
        <f>'[1]2025年已发货'!H:H</f>
        <v>张鹏</v>
      </c>
      <c r="I2086" s="2">
        <f>'[1]2025年已发货'!I:I</f>
        <v>18223006448</v>
      </c>
      <c r="J2086" s="2" vm="1" t="e">
        <f>_xlfn._xlws.FILTER(辅助信息!D:D,辅助信息!G:G=G2086)</f>
        <v>#VALUE!</v>
      </c>
    </row>
    <row r="2087" hidden="1" spans="1:10">
      <c r="A2087" s="2" t="str">
        <f>'[1]2025年已发货'!A:A</f>
        <v>达钢</v>
      </c>
      <c r="B2087" s="2" t="str">
        <f>'[1]2025年已发货'!B:B</f>
        <v>高线</v>
      </c>
      <c r="C2087" s="2" t="str">
        <f>'[1]2025年已发货'!C:C</f>
        <v>HPB300Φ8</v>
      </c>
      <c r="D2087" s="2" t="str">
        <f>'[1]2025年已发货'!D:D</f>
        <v>吨</v>
      </c>
      <c r="E2087" s="2">
        <f>'[1]2025年已发货'!E:E</f>
        <v>15</v>
      </c>
      <c r="F2087" s="4">
        <f>'[1]2025年已发货'!F:F</f>
        <v>45762</v>
      </c>
      <c r="G2087" s="2" t="str">
        <f>'[1]2025年已发货'!G:G</f>
        <v>（十九冶-江龙高速二分部）重庆市云阳县凤鸣镇平顶村*磨子坪隧道出口</v>
      </c>
      <c r="H2087" s="2" t="str">
        <f>'[1]2025年已发货'!H:H</f>
        <v>张鹏</v>
      </c>
      <c r="I2087" s="2">
        <f>'[1]2025年已发货'!I:I</f>
        <v>18223006448</v>
      </c>
      <c r="J2087" s="2" vm="1" t="e">
        <f>_xlfn._xlws.FILTER(辅助信息!D:D,辅助信息!G:G=G2087)</f>
        <v>#VALUE!</v>
      </c>
    </row>
    <row r="2088" hidden="1" spans="1:10">
      <c r="A2088" s="2" t="str">
        <f>'[1]2025年已发货'!A:A</f>
        <v>达钢</v>
      </c>
      <c r="B2088" s="2" t="str">
        <f>'[1]2025年已发货'!B:B</f>
        <v>螺纹钢</v>
      </c>
      <c r="C2088" s="2" t="str">
        <f>'[1]2025年已发货'!C:C</f>
        <v>HRB400E Φ12 9m</v>
      </c>
      <c r="D2088" s="2" t="str">
        <f>'[1]2025年已发货'!D:D</f>
        <v>吨</v>
      </c>
      <c r="E2088" s="2">
        <f>'[1]2025年已发货'!E:E</f>
        <v>30</v>
      </c>
      <c r="F2088" s="4">
        <f>'[1]2025年已发货'!F:F</f>
        <v>45762</v>
      </c>
      <c r="G2088" s="2" t="str">
        <f>'[1]2025年已发货'!G:G</f>
        <v>（十九冶-江龙高速三分部）重庆市云阳县龙角镇*皮家营梁场</v>
      </c>
      <c r="H2088" s="2" t="str">
        <f>'[1]2025年已发货'!H:H</f>
        <v>任海军</v>
      </c>
      <c r="I2088" s="2">
        <f>'[1]2025年已发货'!I:I</f>
        <v>17725037830</v>
      </c>
      <c r="J2088" s="2" vm="1" t="e">
        <f>_xlfn._xlws.FILTER(辅助信息!D:D,辅助信息!G:G=G2088)</f>
        <v>#VALUE!</v>
      </c>
    </row>
    <row r="2089" hidden="1" spans="1:10">
      <c r="A2089" s="2" t="str">
        <f>'[1]2025年已发货'!A:A</f>
        <v>达钢</v>
      </c>
      <c r="B2089" s="2" t="str">
        <f>'[1]2025年已发货'!B:B</f>
        <v>螺纹钢</v>
      </c>
      <c r="C2089" s="2" t="str">
        <f>'[1]2025年已发货'!C:C</f>
        <v>HRB400E Φ28 9m</v>
      </c>
      <c r="D2089" s="2" t="str">
        <f>'[1]2025年已发货'!D:D</f>
        <v>吨</v>
      </c>
      <c r="E2089" s="2">
        <f>'[1]2025年已发货'!E:E</f>
        <v>5</v>
      </c>
      <c r="F2089" s="4">
        <f>'[1]2025年已发货'!F:F</f>
        <v>45762</v>
      </c>
      <c r="G2089" s="2" t="str">
        <f>'[1]2025年已发货'!G:G</f>
        <v>（十九冶-江龙高速三分部）重庆市云阳县龙角镇*皮家营梁场</v>
      </c>
      <c r="H2089" s="2" t="str">
        <f>'[1]2025年已发货'!H:H</f>
        <v>任海军</v>
      </c>
      <c r="I2089" s="2">
        <f>'[1]2025年已发货'!I:I</f>
        <v>17725037830</v>
      </c>
      <c r="J2089" s="2" vm="1" t="e">
        <f>_xlfn._xlws.FILTER(辅助信息!D:D,辅助信息!G:G=G2089)</f>
        <v>#VALUE!</v>
      </c>
    </row>
    <row r="2090" hidden="1" spans="1:10">
      <c r="A2090" s="2" t="str">
        <f>'[1]2025年已发货'!A:A</f>
        <v>达钢</v>
      </c>
      <c r="B2090" s="2" t="str">
        <f>'[1]2025年已发货'!B:B</f>
        <v>盘螺</v>
      </c>
      <c r="C2090" s="2" t="str">
        <f>'[1]2025年已发货'!C:C</f>
        <v>HRB400E Φ8</v>
      </c>
      <c r="D2090" s="2" t="str">
        <f>'[1]2025年已发货'!D:D</f>
        <v>吨</v>
      </c>
      <c r="E2090" s="2">
        <f>'[1]2025年已发货'!E:E</f>
        <v>17.5</v>
      </c>
      <c r="F2090" s="4">
        <f>'[1]2025年已发货'!F:F</f>
        <v>45762</v>
      </c>
      <c r="G2090" s="2" t="str">
        <f>'[1]2025年已发货'!G:G</f>
        <v>（四川商建-射洪城乡一体化项目）遂宁市射洪市忠新幼儿园北侧约220米新溪小区</v>
      </c>
      <c r="H2090" s="2" t="str">
        <f>'[1]2025年已发货'!H:H</f>
        <v>柏子刚</v>
      </c>
      <c r="I2090" s="2">
        <f>'[1]2025年已发货'!I:I</f>
        <v>15692885305</v>
      </c>
      <c r="J2090" s="2" t="str">
        <f>_xlfn._xlws.FILTER(辅助信息!D:D,辅助信息!G:G=G2090)</f>
        <v>四川商建
射洪城乡一体化项目</v>
      </c>
    </row>
    <row r="2091" hidden="1" spans="1:10">
      <c r="A2091" s="2" t="str">
        <f>'[1]2025年已发货'!A:A</f>
        <v>达钢</v>
      </c>
      <c r="B2091" s="2" t="str">
        <f>'[1]2025年已发货'!B:B</f>
        <v>螺纹钢</v>
      </c>
      <c r="C2091" s="2" t="str">
        <f>'[1]2025年已发货'!C:C</f>
        <v>HRB400E Φ12 9m</v>
      </c>
      <c r="D2091" s="2" t="str">
        <f>'[1]2025年已发货'!D:D</f>
        <v>吨</v>
      </c>
      <c r="E2091" s="2">
        <f>'[1]2025年已发货'!E:E</f>
        <v>18</v>
      </c>
      <c r="F2091" s="4">
        <f>'[1]2025年已发货'!F:F</f>
        <v>45762</v>
      </c>
      <c r="G2091" s="2" t="str">
        <f>'[1]2025年已发货'!G:G</f>
        <v>（四川商建-射洪城乡一体化项目）遂宁市射洪市忠新幼儿园北侧约220米新溪小区</v>
      </c>
      <c r="H2091" s="2" t="str">
        <f>'[1]2025年已发货'!H:H</f>
        <v>柏子刚</v>
      </c>
      <c r="I2091" s="2">
        <f>'[1]2025年已发货'!I:I</f>
        <v>15692885305</v>
      </c>
      <c r="J2091" s="2" t="str">
        <f>_xlfn._xlws.FILTER(辅助信息!D:D,辅助信息!G:G=G2091)</f>
        <v>四川商建
射洪城乡一体化项目</v>
      </c>
    </row>
    <row r="2092" hidden="1" spans="1:10">
      <c r="A2092" s="2" t="str">
        <f>'[1]2025年已发货'!A:A</f>
        <v>晋邦</v>
      </c>
      <c r="B2092" s="2" t="str">
        <f>'[1]2025年已发货'!B:B</f>
        <v>螺纹钢</v>
      </c>
      <c r="C2092" s="2" t="str">
        <f>'[1]2025年已发货'!C:C</f>
        <v>HRB400E Φ20 9m</v>
      </c>
      <c r="D2092" s="2" t="str">
        <f>'[1]2025年已发货'!D:D</f>
        <v>吨</v>
      </c>
      <c r="E2092" s="2">
        <f>'[1]2025年已发货'!E:E</f>
        <v>20</v>
      </c>
      <c r="F2092" s="4">
        <f>'[1]2025年已发货'!F:F</f>
        <v>45762</v>
      </c>
      <c r="G2092" s="2" t="str">
        <f>'[1]2025年已发货'!G:G</f>
        <v>（十九冶-江龙高速二分部）重庆市云阳县S305附近*龙角梁场</v>
      </c>
      <c r="H2092" s="2" t="str">
        <f>'[1]2025年已发货'!H:H</f>
        <v>张鹏</v>
      </c>
      <c r="I2092" s="2">
        <f>'[1]2025年已发货'!I:I</f>
        <v>18223006448</v>
      </c>
      <c r="J2092" s="2" vm="1" t="e">
        <f>_xlfn._xlws.FILTER(辅助信息!D:D,辅助信息!G:G=G2092)</f>
        <v>#VALUE!</v>
      </c>
    </row>
    <row r="2093" hidden="1" spans="1:10">
      <c r="A2093" s="2" t="str">
        <f>'[1]2025年已发货'!A:A</f>
        <v>晋邦</v>
      </c>
      <c r="B2093" s="2" t="str">
        <f>'[1]2025年已发货'!B:B</f>
        <v>螺纹钢</v>
      </c>
      <c r="C2093" s="2" t="str">
        <f>'[1]2025年已发货'!C:C</f>
        <v>HRB400E Φ12 9m</v>
      </c>
      <c r="D2093" s="2" t="str">
        <f>'[1]2025年已发货'!D:D</f>
        <v>吨</v>
      </c>
      <c r="E2093" s="2">
        <f>'[1]2025年已发货'!E:E</f>
        <v>15</v>
      </c>
      <c r="F2093" s="4">
        <f>'[1]2025年已发货'!F:F</f>
        <v>45762</v>
      </c>
      <c r="G2093" s="2" t="str">
        <f>'[1]2025年已发货'!G:G</f>
        <v>（十九冶-江龙高速二分部）重庆市云阳县S305附近*龙角梁场</v>
      </c>
      <c r="H2093" s="2" t="str">
        <f>'[1]2025年已发货'!H:H</f>
        <v>张鹏</v>
      </c>
      <c r="I2093" s="2">
        <f>'[1]2025年已发货'!I:I</f>
        <v>18223006448</v>
      </c>
      <c r="J2093" s="2" vm="1" t="e">
        <f>_xlfn._xlws.FILTER(辅助信息!D:D,辅助信息!G:G=G2093)</f>
        <v>#VALUE!</v>
      </c>
    </row>
    <row r="2094" hidden="1" spans="1:10">
      <c r="A2094" s="2" t="str">
        <f>'[1]2025年已发货'!A:A</f>
        <v>晋邦</v>
      </c>
      <c r="B2094" s="2" t="str">
        <f>'[1]2025年已发货'!B:B</f>
        <v>螺纹钢</v>
      </c>
      <c r="C2094" s="2" t="str">
        <f>'[1]2025年已发货'!C:C</f>
        <v>HRB400E Φ14 9m</v>
      </c>
      <c r="D2094" s="2" t="str">
        <f>'[1]2025年已发货'!D:D</f>
        <v>吨</v>
      </c>
      <c r="E2094" s="2">
        <f>'[1]2025年已发货'!E:E</f>
        <v>30</v>
      </c>
      <c r="F2094" s="4">
        <f>'[1]2025年已发货'!F:F</f>
        <v>45762</v>
      </c>
      <c r="G2094" s="2" t="str">
        <f>'[1]2025年已发货'!G:G</f>
        <v>（十九冶-江龙高速三分部）重庆市云阳县龙角镇*皮家营隧道</v>
      </c>
      <c r="H2094" s="2" t="str">
        <f>'[1]2025年已发货'!H:H</f>
        <v>任海军</v>
      </c>
      <c r="I2094" s="2">
        <f>'[1]2025年已发货'!I:I</f>
        <v>17725037830</v>
      </c>
      <c r="J2094" s="2" vm="1" t="e">
        <f>_xlfn._xlws.FILTER(辅助信息!D:D,辅助信息!G:G=G2094)</f>
        <v>#VALUE!</v>
      </c>
    </row>
    <row r="2095" hidden="1" spans="1:10">
      <c r="A2095" s="2" t="str">
        <f>'[1]2025年已发货'!A:A</f>
        <v>晋邦</v>
      </c>
      <c r="B2095" s="2" t="str">
        <f>'[1]2025年已发货'!B:B</f>
        <v>螺纹钢</v>
      </c>
      <c r="C2095" s="2" t="str">
        <f>'[1]2025年已发货'!C:C</f>
        <v>HRB400E Φ16 9m</v>
      </c>
      <c r="D2095" s="2" t="str">
        <f>'[1]2025年已发货'!D:D</f>
        <v>吨</v>
      </c>
      <c r="E2095" s="2">
        <f>'[1]2025年已发货'!E:E</f>
        <v>20</v>
      </c>
      <c r="F2095" s="4">
        <f>'[1]2025年已发货'!F:F</f>
        <v>45762</v>
      </c>
      <c r="G2095" s="2" t="str">
        <f>'[1]2025年已发货'!G:G</f>
        <v>（十九冶-江龙高速三分部）重庆市云阳县龙角镇*皮家营梁场</v>
      </c>
      <c r="H2095" s="2" t="str">
        <f>'[1]2025年已发货'!H:H</f>
        <v>任海军</v>
      </c>
      <c r="I2095" s="2">
        <f>'[1]2025年已发货'!I:I</f>
        <v>17725037830</v>
      </c>
      <c r="J2095" s="2" vm="1" t="e">
        <f>_xlfn._xlws.FILTER(辅助信息!D:D,辅助信息!G:G=G2095)</f>
        <v>#VALUE!</v>
      </c>
    </row>
    <row r="2096" hidden="1" spans="1:10">
      <c r="A2096" s="2" t="str">
        <f>'[1]2025年已发货'!A:A</f>
        <v>晋邦</v>
      </c>
      <c r="B2096" s="2" t="str">
        <f>'[1]2025年已发货'!B:B</f>
        <v>螺纹钢</v>
      </c>
      <c r="C2096" s="2" t="str">
        <f>'[1]2025年已发货'!C:C</f>
        <v>HRB400E Φ28 9m</v>
      </c>
      <c r="D2096" s="2" t="str">
        <f>'[1]2025年已发货'!D:D</f>
        <v>吨</v>
      </c>
      <c r="E2096" s="2">
        <f>'[1]2025年已发货'!E:E</f>
        <v>10</v>
      </c>
      <c r="F2096" s="4">
        <f>'[1]2025年已发货'!F:F</f>
        <v>45762</v>
      </c>
      <c r="G2096" s="2" t="str">
        <f>'[1]2025年已发货'!G:G</f>
        <v>（十九冶-江龙高速三分部）重庆市云阳县龙角镇*皮家营梁场</v>
      </c>
      <c r="H2096" s="2" t="str">
        <f>'[1]2025年已发货'!H:H</f>
        <v>任海军</v>
      </c>
      <c r="I2096" s="2">
        <f>'[1]2025年已发货'!I:I</f>
        <v>17725037830</v>
      </c>
      <c r="J2096" s="2" vm="1" t="e">
        <f>_xlfn._xlws.FILTER(辅助信息!D:D,辅助信息!G:G=G2096)</f>
        <v>#VALUE!</v>
      </c>
    </row>
    <row r="2097" hidden="1" spans="1:10">
      <c r="A2097" s="2" t="str">
        <f>'[1]2025年已发货'!A:A</f>
        <v>晋邦</v>
      </c>
      <c r="B2097" s="2" t="str">
        <f>'[1]2025年已发货'!B:B</f>
        <v>盘螺</v>
      </c>
      <c r="C2097" s="2" t="str">
        <f>'[1]2025年已发货'!C:C</f>
        <v>HRB400E Φ10</v>
      </c>
      <c r="D2097" s="2" t="str">
        <f>'[1]2025年已发货'!D:D</f>
        <v>吨</v>
      </c>
      <c r="E2097" s="2">
        <f>'[1]2025年已发货'!E:E</f>
        <v>6</v>
      </c>
      <c r="F2097" s="4">
        <f>'[1]2025年已发货'!F:F</f>
        <v>45762</v>
      </c>
      <c r="G2097" s="2" t="str">
        <f>'[1]2025年已发货'!G:G</f>
        <v>（十九冶-江龙高速三分部）重庆市云阳县龙角镇*刘家漕3#桥</v>
      </c>
      <c r="H2097" s="2" t="str">
        <f>'[1]2025年已发货'!H:H</f>
        <v>任海军</v>
      </c>
      <c r="I2097" s="2">
        <f>'[1]2025年已发货'!I:I</f>
        <v>17725037830</v>
      </c>
      <c r="J2097" s="2" vm="1" t="e">
        <f>_xlfn._xlws.FILTER(辅助信息!D:D,辅助信息!G:G=G2097)</f>
        <v>#VALUE!</v>
      </c>
    </row>
    <row r="2098" hidden="1" spans="1:10">
      <c r="A2098" s="2" t="str">
        <f>'[1]2025年已发货'!A:A</f>
        <v>晋邦</v>
      </c>
      <c r="B2098" s="2" t="str">
        <f>'[1]2025年已发货'!B:B</f>
        <v>高线</v>
      </c>
      <c r="C2098" s="2" t="str">
        <f>'[1]2025年已发货'!C:C</f>
        <v>HPB300Φ10</v>
      </c>
      <c r="D2098" s="2" t="str">
        <f>'[1]2025年已发货'!D:D</f>
        <v>吨</v>
      </c>
      <c r="E2098" s="2">
        <f>'[1]2025年已发货'!E:E</f>
        <v>6</v>
      </c>
      <c r="F2098" s="4">
        <f>'[1]2025年已发货'!F:F</f>
        <v>45762</v>
      </c>
      <c r="G2098" s="2" t="str">
        <f>'[1]2025年已发货'!G:G</f>
        <v>（十九冶-江龙高速三分部）重庆市云阳县龙角镇*刘家漕3#桥</v>
      </c>
      <c r="H2098" s="2" t="str">
        <f>'[1]2025年已发货'!H:H</f>
        <v>任海军</v>
      </c>
      <c r="I2098" s="2">
        <f>'[1]2025年已发货'!I:I</f>
        <v>17725037830</v>
      </c>
      <c r="J2098" s="2" vm="1" t="e">
        <f>_xlfn._xlws.FILTER(辅助信息!D:D,辅助信息!G:G=G2098)</f>
        <v>#VALUE!</v>
      </c>
    </row>
    <row r="2099" hidden="1" spans="1:10">
      <c r="A2099" s="2" t="str">
        <f>'[1]2025年已发货'!A:A</f>
        <v>晋邦</v>
      </c>
      <c r="B2099" s="2" t="str">
        <f>'[1]2025年已发货'!B:B</f>
        <v>螺纹钢</v>
      </c>
      <c r="C2099" s="2" t="str">
        <f>'[1]2025年已发货'!C:C</f>
        <v>HRB400E Φ12 9m</v>
      </c>
      <c r="D2099" s="2" t="str">
        <f>'[1]2025年已发货'!D:D</f>
        <v>吨</v>
      </c>
      <c r="E2099" s="2">
        <f>'[1]2025年已发货'!E:E</f>
        <v>15</v>
      </c>
      <c r="F2099" s="4">
        <f>'[1]2025年已发货'!F:F</f>
        <v>45762</v>
      </c>
      <c r="G2099" s="2" t="str">
        <f>'[1]2025年已发货'!G:G</f>
        <v>（十九冶-江龙高速三分部）重庆市云阳县龙角镇*刘家漕3#桥</v>
      </c>
      <c r="H2099" s="2" t="str">
        <f>'[1]2025年已发货'!H:H</f>
        <v>任海军</v>
      </c>
      <c r="I2099" s="2">
        <f>'[1]2025年已发货'!I:I</f>
        <v>17725037830</v>
      </c>
      <c r="J2099" s="2" vm="1" t="e">
        <f>_xlfn._xlws.FILTER(辅助信息!D:D,辅助信息!G:G=G2099)</f>
        <v>#VALUE!</v>
      </c>
    </row>
    <row r="2100" hidden="1" spans="1:10">
      <c r="A2100" s="2" t="str">
        <f>'[1]2025年已发货'!A:A</f>
        <v>晋邦</v>
      </c>
      <c r="B2100" s="2" t="str">
        <f>'[1]2025年已发货'!B:B</f>
        <v>螺纹钢</v>
      </c>
      <c r="C2100" s="2" t="str">
        <f>'[1]2025年已发货'!C:C</f>
        <v>HRB400E Φ16 9m</v>
      </c>
      <c r="D2100" s="2" t="str">
        <f>'[1]2025年已发货'!D:D</f>
        <v>吨</v>
      </c>
      <c r="E2100" s="2">
        <f>'[1]2025年已发货'!E:E</f>
        <v>15</v>
      </c>
      <c r="F2100" s="4">
        <f>'[1]2025年已发货'!F:F</f>
        <v>45762</v>
      </c>
      <c r="G2100" s="2" t="str">
        <f>'[1]2025年已发货'!G:G</f>
        <v>（十九冶-江龙高速三分部）重庆市云阳县龙角镇*刘家漕3#桥</v>
      </c>
      <c r="H2100" s="2" t="str">
        <f>'[1]2025年已发货'!H:H</f>
        <v>任海军</v>
      </c>
      <c r="I2100" s="2">
        <f>'[1]2025年已发货'!I:I</f>
        <v>17725037830</v>
      </c>
      <c r="J2100" s="2" vm="1" t="e">
        <f>_xlfn._xlws.FILTER(辅助信息!D:D,辅助信息!G:G=G2100)</f>
        <v>#VALUE!</v>
      </c>
    </row>
    <row r="2101" hidden="1" spans="1:10">
      <c r="A2101" s="2" t="str">
        <f>'[1]2025年已发货'!A:A</f>
        <v>晋邦</v>
      </c>
      <c r="B2101" s="2" t="str">
        <f>'[1]2025年已发货'!B:B</f>
        <v>螺纹钢</v>
      </c>
      <c r="C2101" s="2" t="str">
        <f>'[1]2025年已发货'!C:C</f>
        <v>HRB400E Φ25 9m</v>
      </c>
      <c r="D2101" s="2" t="str">
        <f>'[1]2025年已发货'!D:D</f>
        <v>吨</v>
      </c>
      <c r="E2101" s="2">
        <f>'[1]2025年已发货'!E:E</f>
        <v>3</v>
      </c>
      <c r="F2101" s="4">
        <f>'[1]2025年已发货'!F:F</f>
        <v>45762</v>
      </c>
      <c r="G2101" s="2" t="str">
        <f>'[1]2025年已发货'!G:G</f>
        <v>（十九冶-江龙高速三分部）重庆市云阳县龙角镇*刘家漕3#桥</v>
      </c>
      <c r="H2101" s="2" t="str">
        <f>'[1]2025年已发货'!H:H</f>
        <v>任海军</v>
      </c>
      <c r="I2101" s="2">
        <f>'[1]2025年已发货'!I:I</f>
        <v>17725037830</v>
      </c>
      <c r="J2101" s="2" vm="1" t="e">
        <f>_xlfn._xlws.FILTER(辅助信息!D:D,辅助信息!G:G=G2101)</f>
        <v>#VALUE!</v>
      </c>
    </row>
    <row r="2102" hidden="1" spans="1:10">
      <c r="A2102" s="2" t="str">
        <f>'[1]2025年已发货'!A:A</f>
        <v>晋邦</v>
      </c>
      <c r="B2102" s="2" t="str">
        <f>'[1]2025年已发货'!B:B</f>
        <v>螺纹钢</v>
      </c>
      <c r="C2102" s="2" t="str">
        <f>'[1]2025年已发货'!C:C</f>
        <v>HRB400E Φ12 9m</v>
      </c>
      <c r="D2102" s="2" t="str">
        <f>'[1]2025年已发货'!D:D</f>
        <v>吨</v>
      </c>
      <c r="E2102" s="2">
        <f>'[1]2025年已发货'!E:E</f>
        <v>2</v>
      </c>
      <c r="F2102" s="4">
        <f>'[1]2025年已发货'!F:F</f>
        <v>45762</v>
      </c>
      <c r="G2102" s="2" t="str">
        <f>'[1]2025年已发货'!G:G</f>
        <v>（十九冶-江龙高速三分部）重庆市云阳县开云高速（钢厂村）*龙缸互通</v>
      </c>
      <c r="H2102" s="2" t="str">
        <f>'[1]2025年已发货'!H:H</f>
        <v>任海军</v>
      </c>
      <c r="I2102" s="2">
        <f>'[1]2025年已发货'!I:I</f>
        <v>17725037830</v>
      </c>
      <c r="J2102" s="2" vm="1" t="e">
        <f>_xlfn._xlws.FILTER(辅助信息!D:D,辅助信息!G:G=G2102)</f>
        <v>#VALUE!</v>
      </c>
    </row>
    <row r="2103" hidden="1" spans="1:10">
      <c r="A2103" s="2" t="str">
        <f>'[1]2025年已发货'!A:A</f>
        <v>晋邦</v>
      </c>
      <c r="B2103" s="2" t="str">
        <f>'[1]2025年已发货'!B:B</f>
        <v>螺纹钢</v>
      </c>
      <c r="C2103" s="2" t="str">
        <f>'[1]2025年已发货'!C:C</f>
        <v>HRB400E Φ16 9m</v>
      </c>
      <c r="D2103" s="2" t="str">
        <f>'[1]2025年已发货'!D:D</f>
        <v>吨</v>
      </c>
      <c r="E2103" s="2">
        <f>'[1]2025年已发货'!E:E</f>
        <v>20</v>
      </c>
      <c r="F2103" s="4">
        <f>'[1]2025年已发货'!F:F</f>
        <v>45762</v>
      </c>
      <c r="G2103" s="2" t="str">
        <f>'[1]2025年已发货'!G:G</f>
        <v>（十九冶-江龙高速三分部）重庆市云阳县开云高速（钢厂村）*龙缸互通</v>
      </c>
      <c r="H2103" s="2" t="str">
        <f>'[1]2025年已发货'!H:H</f>
        <v>任海军</v>
      </c>
      <c r="I2103" s="2">
        <f>'[1]2025年已发货'!I:I</f>
        <v>17725037830</v>
      </c>
      <c r="J2103" s="2" vm="1" t="e">
        <f>_xlfn._xlws.FILTER(辅助信息!D:D,辅助信息!G:G=G2103)</f>
        <v>#VALUE!</v>
      </c>
    </row>
    <row r="2104" hidden="1" spans="1:10">
      <c r="A2104" s="2" t="str">
        <f>'[1]2025年已发货'!A:A</f>
        <v>晋邦</v>
      </c>
      <c r="B2104" s="2" t="str">
        <f>'[1]2025年已发货'!B:B</f>
        <v>螺纹钢</v>
      </c>
      <c r="C2104" s="2" t="str">
        <f>'[1]2025年已发货'!C:C</f>
        <v>HRB400E Φ20 9m</v>
      </c>
      <c r="D2104" s="2" t="str">
        <f>'[1]2025年已发货'!D:D</f>
        <v>吨</v>
      </c>
      <c r="E2104" s="2">
        <f>'[1]2025年已发货'!E:E</f>
        <v>8</v>
      </c>
      <c r="F2104" s="4">
        <f>'[1]2025年已发货'!F:F</f>
        <v>45762</v>
      </c>
      <c r="G2104" s="2" t="str">
        <f>'[1]2025年已发货'!G:G</f>
        <v>（十九冶-江龙高速三分部）重庆市云阳县开云高速（钢厂村）*龙缸互通</v>
      </c>
      <c r="H2104" s="2" t="str">
        <f>'[1]2025年已发货'!H:H</f>
        <v>任海军</v>
      </c>
      <c r="I2104" s="2">
        <f>'[1]2025年已发货'!I:I</f>
        <v>17725037830</v>
      </c>
      <c r="J2104" s="2" vm="1" t="e">
        <f>_xlfn._xlws.FILTER(辅助信息!D:D,辅助信息!G:G=G2104)</f>
        <v>#VALUE!</v>
      </c>
    </row>
    <row r="2105" hidden="1" spans="1:10">
      <c r="A2105" s="2" t="str">
        <f>'[1]2025年已发货'!A:A</f>
        <v>晋邦</v>
      </c>
      <c r="B2105" s="2" t="str">
        <f>'[1]2025年已发货'!B:B</f>
        <v>螺纹钢</v>
      </c>
      <c r="C2105" s="2" t="str">
        <f>'[1]2025年已发货'!C:C</f>
        <v>HRB400E Φ25 9m</v>
      </c>
      <c r="D2105" s="2" t="str">
        <f>'[1]2025年已发货'!D:D</f>
        <v>吨</v>
      </c>
      <c r="E2105" s="2">
        <f>'[1]2025年已发货'!E:E</f>
        <v>5</v>
      </c>
      <c r="F2105" s="4">
        <f>'[1]2025年已发货'!F:F</f>
        <v>45762</v>
      </c>
      <c r="G2105" s="2" t="str">
        <f>'[1]2025年已发货'!G:G</f>
        <v>（十九冶-江龙高速三分部）重庆市云阳县开云高速（钢厂村）*龙缸互通</v>
      </c>
      <c r="H2105" s="2" t="str">
        <f>'[1]2025年已发货'!H:H</f>
        <v>任海军</v>
      </c>
      <c r="I2105" s="2">
        <f>'[1]2025年已发货'!I:I</f>
        <v>17725037830</v>
      </c>
      <c r="J2105" s="2" vm="1" t="e">
        <f>_xlfn._xlws.FILTER(辅助信息!D:D,辅助信息!G:G=G2105)</f>
        <v>#VALUE!</v>
      </c>
    </row>
    <row r="2106" hidden="1" spans="1:10">
      <c r="A2106" s="2" t="str">
        <f>'[1]2025年已发货'!A:A</f>
        <v>晋邦</v>
      </c>
      <c r="B2106" s="2" t="str">
        <f>'[1]2025年已发货'!B:B</f>
        <v>盘螺</v>
      </c>
      <c r="C2106" s="2" t="str">
        <f>'[1]2025年已发货'!C:C</f>
        <v>HRB400E Φ10</v>
      </c>
      <c r="D2106" s="2" t="str">
        <f>'[1]2025年已发货'!D:D</f>
        <v>吨</v>
      </c>
      <c r="E2106" s="2">
        <f>'[1]2025年已发货'!E:E</f>
        <v>6</v>
      </c>
      <c r="F2106" s="4">
        <f>'[1]2025年已发货'!F:F</f>
        <v>45762</v>
      </c>
      <c r="G2106" s="2" t="str">
        <f>'[1]2025年已发货'!G:G</f>
        <v>（十九冶-华电重庆奉节）重庆市奉节县康乐镇七星村</v>
      </c>
      <c r="H2106" s="2" t="str">
        <f>'[1]2025年已发货'!H:H</f>
        <v>岑甲乐</v>
      </c>
      <c r="I2106" s="2">
        <f>'[1]2025年已发货'!I:I</f>
        <v>17349037782</v>
      </c>
      <c r="J2106" s="2" vm="1" t="e">
        <f>_xlfn._xlws.FILTER(辅助信息!D:D,辅助信息!G:G=G2106)</f>
        <v>#VALUE!</v>
      </c>
    </row>
    <row r="2107" hidden="1" spans="1:10">
      <c r="A2107" s="2" t="str">
        <f>'[1]2025年已发货'!A:A</f>
        <v>晋邦</v>
      </c>
      <c r="B2107" s="2" t="str">
        <f>'[1]2025年已发货'!B:B</f>
        <v>螺纹钢</v>
      </c>
      <c r="C2107" s="2" t="str">
        <f>'[1]2025年已发货'!C:C</f>
        <v>HRB400E Φ20 9m</v>
      </c>
      <c r="D2107" s="2" t="str">
        <f>'[1]2025年已发货'!D:D</f>
        <v>吨</v>
      </c>
      <c r="E2107" s="2">
        <f>'[1]2025年已发货'!E:E</f>
        <v>3</v>
      </c>
      <c r="F2107" s="4">
        <f>'[1]2025年已发货'!F:F</f>
        <v>45762</v>
      </c>
      <c r="G2107" s="2" t="str">
        <f>'[1]2025年已发货'!G:G</f>
        <v>（十九冶-华电重庆奉节）重庆市奉节县康乐镇七星村</v>
      </c>
      <c r="H2107" s="2" t="str">
        <f>'[1]2025年已发货'!H:H</f>
        <v>岑甲乐</v>
      </c>
      <c r="I2107" s="2">
        <f>'[1]2025年已发货'!I:I</f>
        <v>17349037782</v>
      </c>
      <c r="J2107" s="2" vm="1" t="e">
        <f>_xlfn._xlws.FILTER(辅助信息!D:D,辅助信息!G:G=G2107)</f>
        <v>#VALUE!</v>
      </c>
    </row>
    <row r="2108" hidden="1" spans="1:10">
      <c r="A2108" s="2" t="str">
        <f>'[1]2025年已发货'!A:A</f>
        <v>晋邦</v>
      </c>
      <c r="B2108" s="2" t="str">
        <f>'[1]2025年已发货'!B:B</f>
        <v>螺纹钢</v>
      </c>
      <c r="C2108" s="2" t="str">
        <f>'[1]2025年已发货'!C:C</f>
        <v>HRB400E Φ32 9m</v>
      </c>
      <c r="D2108" s="2" t="str">
        <f>'[1]2025年已发货'!D:D</f>
        <v>吨</v>
      </c>
      <c r="E2108" s="2">
        <f>'[1]2025年已发货'!E:E</f>
        <v>62</v>
      </c>
      <c r="F2108" s="4">
        <f>'[1]2025年已发货'!F:F</f>
        <v>45762</v>
      </c>
      <c r="G2108" s="2" t="str">
        <f>'[1]2025年已发货'!G:G</f>
        <v>（十九冶-华电重庆奉节）重庆市奉节县康乐镇七星村</v>
      </c>
      <c r="H2108" s="2" t="str">
        <f>'[1]2025年已发货'!H:H</f>
        <v>岑甲乐</v>
      </c>
      <c r="I2108" s="2">
        <f>'[1]2025年已发货'!I:I</f>
        <v>17349037782</v>
      </c>
      <c r="J2108" s="2" vm="1" t="e">
        <f>_xlfn._xlws.FILTER(辅助信息!D:D,辅助信息!G:G=G2108)</f>
        <v>#VALUE!</v>
      </c>
    </row>
    <row r="2109" hidden="1" spans="1:10">
      <c r="A2109" s="2" t="str">
        <f>'[1]2025年已发货'!A:A</f>
        <v>晋邦</v>
      </c>
      <c r="B2109" s="2" t="str">
        <f>'[1]2025年已发货'!B:B</f>
        <v>盘螺</v>
      </c>
      <c r="C2109" s="2" t="str">
        <f>'[1]2025年已发货'!C:C</f>
        <v>HRB400E Φ8</v>
      </c>
      <c r="D2109" s="2" t="str">
        <f>'[1]2025年已发货'!D:D</f>
        <v>吨</v>
      </c>
      <c r="E2109" s="2">
        <f>'[1]2025年已发货'!E:E</f>
        <v>24</v>
      </c>
      <c r="F2109" s="4">
        <f>'[1]2025年已发货'!F:F</f>
        <v>45762</v>
      </c>
      <c r="G2109" s="2" t="str">
        <f>'[1]2025年已发货'!G:G</f>
        <v>（商投建工达州中医药科技园-1工区）达州市通川区达州中医药职业学院犀牛大道北段</v>
      </c>
      <c r="H2109" s="2" t="str">
        <f>'[1]2025年已发货'!H:H</f>
        <v>程黄刚</v>
      </c>
      <c r="I2109" s="2">
        <f>'[1]2025年已发货'!I:I</f>
        <v>15108211617</v>
      </c>
      <c r="J2109" s="2" t="str">
        <f>_xlfn._xlws.FILTER(辅助信息!D:D,辅助信息!G:G=G2109)</f>
        <v>商投建工达州中医药科技园</v>
      </c>
    </row>
    <row r="2110" hidden="1" spans="1:10">
      <c r="A2110" s="2" t="str">
        <f>'[1]2025年已发货'!A:A</f>
        <v>晋邦</v>
      </c>
      <c r="B2110" s="2" t="str">
        <f>'[1]2025年已发货'!B:B</f>
        <v>螺纹钢</v>
      </c>
      <c r="C2110" s="2" t="str">
        <f>'[1]2025年已发货'!C:C</f>
        <v>HRB400E Φ14 9m</v>
      </c>
      <c r="D2110" s="2" t="str">
        <f>'[1]2025年已发货'!D:D</f>
        <v>吨</v>
      </c>
      <c r="E2110" s="2">
        <f>'[1]2025年已发货'!E:E</f>
        <v>45</v>
      </c>
      <c r="F2110" s="4">
        <f>'[1]2025年已发货'!F:F</f>
        <v>45762</v>
      </c>
      <c r="G2110" s="2" t="str">
        <f>'[1]2025年已发货'!G:G</f>
        <v>（商投建工达州中医药科技园-1工区）达州市通川区达州中医药职业学院犀牛大道北段</v>
      </c>
      <c r="H2110" s="2" t="str">
        <f>'[1]2025年已发货'!H:H</f>
        <v>程黄刚</v>
      </c>
      <c r="I2110" s="2">
        <f>'[1]2025年已发货'!I:I</f>
        <v>15108211617</v>
      </c>
      <c r="J2110" s="2" t="str">
        <f>_xlfn._xlws.FILTER(辅助信息!D:D,辅助信息!G:G=G2110)</f>
        <v>商投建工达州中医药科技园</v>
      </c>
    </row>
    <row r="2111" hidden="1" spans="1:10">
      <c r="A2111" s="2" t="str">
        <f>'[1]2025年已发货'!A:A</f>
        <v>晋邦</v>
      </c>
      <c r="B2111" s="2" t="str">
        <f>'[1]2025年已发货'!B:B</f>
        <v>盘螺</v>
      </c>
      <c r="C2111" s="2" t="str">
        <f>'[1]2025年已发货'!C:C</f>
        <v>HRB400E Φ6</v>
      </c>
      <c r="D2111" s="2" t="str">
        <f>'[1]2025年已发货'!D:D</f>
        <v>吨</v>
      </c>
      <c r="E2111" s="2">
        <f>'[1]2025年已发货'!E:E</f>
        <v>5</v>
      </c>
      <c r="F2111" s="4">
        <f>'[1]2025年已发货'!F:F</f>
        <v>45762</v>
      </c>
      <c r="G2111" s="2" t="str">
        <f>'[1]2025年已发货'!G:G</f>
        <v>（五冶钢构宜宾高县月江镇建设项目）  四川省宜宾市高县月江镇刚记超市斜对面(还阳组团沪碳二期项目)</v>
      </c>
      <c r="H2111" s="2" t="str">
        <f>'[1]2025年已发货'!H:H</f>
        <v>张朝亮</v>
      </c>
      <c r="I2111" s="2">
        <f>'[1]2025年已发货'!I:I</f>
        <v>15228205853</v>
      </c>
      <c r="J2111" s="2" t="str">
        <f>_xlfn._xlws.FILTER(辅助信息!D:D,辅助信息!G:G=G2111)</f>
        <v>五冶钢构-宜宾市南溪区高县月江镇建设项目</v>
      </c>
    </row>
    <row r="2112" hidden="1" spans="1:10">
      <c r="A2112" s="2" t="str">
        <f>'[1]2025年已发货'!A:A</f>
        <v>晋邦</v>
      </c>
      <c r="B2112" s="2" t="str">
        <f>'[1]2025年已发货'!B:B</f>
        <v>螺纹钢</v>
      </c>
      <c r="C2112" s="2" t="str">
        <f>'[1]2025年已发货'!C:C</f>
        <v>HRB400E Φ14 9m</v>
      </c>
      <c r="D2112" s="2" t="str">
        <f>'[1]2025年已发货'!D:D</f>
        <v>吨</v>
      </c>
      <c r="E2112" s="2">
        <f>'[1]2025年已发货'!E:E</f>
        <v>6</v>
      </c>
      <c r="F2112" s="4">
        <f>'[1]2025年已发货'!F:F</f>
        <v>45762</v>
      </c>
      <c r="G2112" s="2" t="str">
        <f>'[1]2025年已发货'!G:G</f>
        <v>（五冶钢构宜宾高县月江镇建设项目）  四川省宜宾市高县月江镇刚记超市斜对面(还阳组团沪碳二期项目)</v>
      </c>
      <c r="H2112" s="2" t="str">
        <f>'[1]2025年已发货'!H:H</f>
        <v>张朝亮</v>
      </c>
      <c r="I2112" s="2">
        <f>'[1]2025年已发货'!I:I</f>
        <v>15228205853</v>
      </c>
      <c r="J2112" s="2" t="str">
        <f>_xlfn._xlws.FILTER(辅助信息!D:D,辅助信息!G:G=G2112)</f>
        <v>五冶钢构-宜宾市南溪区高县月江镇建设项目</v>
      </c>
    </row>
    <row r="2113" hidden="1" spans="1:10">
      <c r="A2113" s="2" t="str">
        <f>'[1]2025年已发货'!A:A</f>
        <v>晋邦</v>
      </c>
      <c r="B2113" s="2" t="str">
        <f>'[1]2025年已发货'!B:B</f>
        <v>螺纹钢</v>
      </c>
      <c r="C2113" s="2" t="str">
        <f>'[1]2025年已发货'!C:C</f>
        <v>HRB400E Φ18 9m</v>
      </c>
      <c r="D2113" s="2" t="str">
        <f>'[1]2025年已发货'!D:D</f>
        <v>吨</v>
      </c>
      <c r="E2113" s="2">
        <f>'[1]2025年已发货'!E:E</f>
        <v>8</v>
      </c>
      <c r="F2113" s="4">
        <f>'[1]2025年已发货'!F:F</f>
        <v>45762</v>
      </c>
      <c r="G2113" s="2" t="str">
        <f>'[1]2025年已发货'!G:G</f>
        <v>（五冶钢构宜宾高县月江镇建设项目）  四川省宜宾市高县月江镇刚记超市斜对面(还阳组团沪碳二期项目)</v>
      </c>
      <c r="H2113" s="2" t="str">
        <f>'[1]2025年已发货'!H:H</f>
        <v>张朝亮</v>
      </c>
      <c r="I2113" s="2">
        <f>'[1]2025年已发货'!I:I</f>
        <v>15228205853</v>
      </c>
      <c r="J2113" s="2" t="str">
        <f>_xlfn._xlws.FILTER(辅助信息!D:D,辅助信息!G:G=G2113)</f>
        <v>五冶钢构-宜宾市南溪区高县月江镇建设项目</v>
      </c>
    </row>
    <row r="2114" hidden="1" spans="1:10">
      <c r="A2114" s="2" t="str">
        <f>'[1]2025年已发货'!A:A</f>
        <v>晋邦</v>
      </c>
      <c r="B2114" s="2" t="str">
        <f>'[1]2025年已发货'!B:B</f>
        <v>螺纹钢</v>
      </c>
      <c r="C2114" s="2" t="str">
        <f>'[1]2025年已发货'!C:C</f>
        <v>HRB400E Φ22 9m</v>
      </c>
      <c r="D2114" s="2" t="str">
        <f>'[1]2025年已发货'!D:D</f>
        <v>吨</v>
      </c>
      <c r="E2114" s="2">
        <f>'[1]2025年已发货'!E:E</f>
        <v>14</v>
      </c>
      <c r="F2114" s="4">
        <f>'[1]2025年已发货'!F:F</f>
        <v>45762</v>
      </c>
      <c r="G2114" s="2" t="str">
        <f>'[1]2025年已发货'!G:G</f>
        <v>（五冶钢构宜宾高县月江镇建设项目）  四川省宜宾市高县月江镇刚记超市斜对面(还阳组团沪碳二期项目)</v>
      </c>
      <c r="H2114" s="2" t="str">
        <f>'[1]2025年已发货'!H:H</f>
        <v>张朝亮</v>
      </c>
      <c r="I2114" s="2">
        <f>'[1]2025年已发货'!I:I</f>
        <v>15228205853</v>
      </c>
      <c r="J2114" s="2" t="str">
        <f>_xlfn._xlws.FILTER(辅助信息!D:D,辅助信息!G:G=G2114)</f>
        <v>五冶钢构-宜宾市南溪区高县月江镇建设项目</v>
      </c>
    </row>
    <row r="2115" hidden="1" spans="1:10">
      <c r="A2115" s="2" t="str">
        <f>'[1]2025年已发货'!A:A</f>
        <v>晋邦</v>
      </c>
      <c r="B2115" s="2" t="str">
        <f>'[1]2025年已发货'!B:B</f>
        <v>螺纹钢</v>
      </c>
      <c r="C2115" s="2" t="str">
        <f>'[1]2025年已发货'!C:C</f>
        <v>HRB400E Φ18 9m</v>
      </c>
      <c r="D2115" s="2" t="str">
        <f>'[1]2025年已发货'!D:D</f>
        <v>吨</v>
      </c>
      <c r="E2115" s="2">
        <f>'[1]2025年已发货'!E:E</f>
        <v>14.476</v>
      </c>
      <c r="F2115" s="4">
        <f>'[1]2025年已发货'!F:F</f>
        <v>45762</v>
      </c>
      <c r="G2115" s="2" t="str">
        <f>'[1]2025年已发货'!G:G</f>
        <v>（十九冶-江龙高速一分部）重庆市云阳县X886附近中国十九冶开云高速项目总包部西北43米*复兴拌合站背后钢筋加工房</v>
      </c>
      <c r="H2115" s="2" t="str">
        <f>'[1]2025年已发货'!H:H</f>
        <v>吴章红</v>
      </c>
      <c r="I2115" s="2">
        <f>'[1]2025年已发货'!I:I</f>
        <v>18628165772</v>
      </c>
      <c r="J2115" s="2" vm="1" t="e">
        <f>_xlfn._xlws.FILTER(辅助信息!D:D,辅助信息!G:G=G2115)</f>
        <v>#VALUE!</v>
      </c>
    </row>
    <row r="2116" hidden="1" spans="1:10">
      <c r="A2116" s="2" t="str">
        <f>'[1]2025年已发货'!A:A</f>
        <v>晋邦</v>
      </c>
      <c r="B2116" s="2" t="str">
        <f>'[1]2025年已发货'!B:B</f>
        <v>螺纹钢</v>
      </c>
      <c r="C2116" s="2" t="str">
        <f>'[1]2025年已发货'!C:C</f>
        <v>HRB400E Φ20 9m</v>
      </c>
      <c r="D2116" s="2" t="str">
        <f>'[1]2025年已发货'!D:D</f>
        <v>吨</v>
      </c>
      <c r="E2116" s="2">
        <f>'[1]2025年已发货'!E:E</f>
        <v>12.178</v>
      </c>
      <c r="F2116" s="4">
        <f>'[1]2025年已发货'!F:F</f>
        <v>45762</v>
      </c>
      <c r="G2116" s="2" t="str">
        <f>'[1]2025年已发货'!G:G</f>
        <v>（十九冶-江龙高速一分部）重庆市云阳县X886附近中国十九冶开云高速项目总包部西北43米*复兴拌合站背后钢筋加工房</v>
      </c>
      <c r="H2116" s="2" t="str">
        <f>'[1]2025年已发货'!H:H</f>
        <v>吴章红</v>
      </c>
      <c r="I2116" s="2">
        <f>'[1]2025年已发货'!I:I</f>
        <v>18628165772</v>
      </c>
      <c r="J2116" s="2" vm="1" t="e">
        <f>_xlfn._xlws.FILTER(辅助信息!D:D,辅助信息!G:G=G2116)</f>
        <v>#VALUE!</v>
      </c>
    </row>
    <row r="2117" hidden="1" spans="1:10">
      <c r="A2117" s="2" t="str">
        <f>'[1]2025年已发货'!A:A</f>
        <v>晋邦</v>
      </c>
      <c r="B2117" s="2" t="str">
        <f>'[1]2025年已发货'!B:B</f>
        <v>螺纹钢</v>
      </c>
      <c r="C2117" s="2" t="str">
        <f>'[1]2025年已发货'!C:C</f>
        <v>HRB400E Φ22 9m</v>
      </c>
      <c r="D2117" s="2" t="str">
        <f>'[1]2025年已发货'!D:D</f>
        <v>吨</v>
      </c>
      <c r="E2117" s="2">
        <f>'[1]2025年已发货'!E:E</f>
        <v>6.386</v>
      </c>
      <c r="F2117" s="4">
        <f>'[1]2025年已发货'!F:F</f>
        <v>45762</v>
      </c>
      <c r="G2117" s="2" t="str">
        <f>'[1]2025年已发货'!G:G</f>
        <v>（十九冶-江龙高速一分部）重庆市云阳县X886附近中国十九冶开云高速项目总包部西北43米*复兴拌合站背后钢筋加工房</v>
      </c>
      <c r="H2117" s="2" t="str">
        <f>'[1]2025年已发货'!H:H</f>
        <v>吴章红</v>
      </c>
      <c r="I2117" s="2">
        <f>'[1]2025年已发货'!I:I</f>
        <v>18628165772</v>
      </c>
      <c r="J2117" s="2" vm="1" t="e">
        <f>_xlfn._xlws.FILTER(辅助信息!D:D,辅助信息!G:G=G2117)</f>
        <v>#VALUE!</v>
      </c>
    </row>
    <row r="2118" hidden="1" spans="1:10">
      <c r="A2118" s="2" t="str">
        <f>'[1]2025年已发货'!A:A</f>
        <v>冷钢</v>
      </c>
      <c r="B2118" s="2" t="str">
        <f>'[1]2025年已发货'!B:B</f>
        <v>螺纹钢</v>
      </c>
      <c r="C2118" s="2" t="str">
        <f>'[1]2025年已发货'!C:C</f>
        <v>HRB400E Φ22 9m</v>
      </c>
      <c r="D2118" s="2" t="str">
        <f>'[1]2025年已发货'!D:D</f>
        <v>吨</v>
      </c>
      <c r="E2118" s="2">
        <f>'[1]2025年已发货'!E:E</f>
        <v>27</v>
      </c>
      <c r="F2118" s="4">
        <f>'[1]2025年已发货'!F:F</f>
        <v>45762</v>
      </c>
      <c r="G2118" s="2" t="str">
        <f>'[1]2025年已发货'!G:G</f>
        <v>（四川商建-射洪城乡一体化项目）遂宁市射洪市忠新幼儿园北侧约220米新溪小区</v>
      </c>
      <c r="H2118" s="2" t="str">
        <f>'[1]2025年已发货'!H:H</f>
        <v>柏子刚</v>
      </c>
      <c r="I2118" s="2">
        <f>'[1]2025年已发货'!I:I</f>
        <v>15692885305</v>
      </c>
      <c r="J2118" s="2" t="str">
        <f>_xlfn._xlws.FILTER(辅助信息!D:D,辅助信息!G:G=G2118)</f>
        <v>四川商建
射洪城乡一体化项目</v>
      </c>
    </row>
    <row r="2119" hidden="1" spans="1:10">
      <c r="A2119" s="2" t="str">
        <f>'[1]2025年已发货'!A:A</f>
        <v>冷钢</v>
      </c>
      <c r="B2119" s="2" t="str">
        <f>'[1]2025年已发货'!B:B</f>
        <v>螺纹钢</v>
      </c>
      <c r="C2119" s="2" t="str">
        <f>'[1]2025年已发货'!C:C</f>
        <v>HRB400E Φ25 9m</v>
      </c>
      <c r="D2119" s="2" t="str">
        <f>'[1]2025年已发货'!D:D</f>
        <v>吨</v>
      </c>
      <c r="E2119" s="2">
        <f>'[1]2025年已发货'!E:E</f>
        <v>6</v>
      </c>
      <c r="F2119" s="4">
        <f>'[1]2025年已发货'!F:F</f>
        <v>45762</v>
      </c>
      <c r="G2119" s="2" t="str">
        <f>'[1]2025年已发货'!G:G</f>
        <v>（四川商建-射洪城乡一体化项目）遂宁市射洪市忠新幼儿园北侧约220米新溪小区</v>
      </c>
      <c r="H2119" s="2" t="str">
        <f>'[1]2025年已发货'!H:H</f>
        <v>柏子刚</v>
      </c>
      <c r="I2119" s="2">
        <f>'[1]2025年已发货'!I:I</f>
        <v>15692885305</v>
      </c>
      <c r="J2119" s="2" t="str">
        <f>_xlfn._xlws.FILTER(辅助信息!D:D,辅助信息!G:G=G2119)</f>
        <v>四川商建
射洪城乡一体化项目</v>
      </c>
    </row>
    <row r="2120" hidden="1" spans="1:10">
      <c r="A2120" s="2" t="str">
        <f>'[1]2025年已发货'!A:A</f>
        <v>润耀</v>
      </c>
      <c r="B2120" s="2" t="str">
        <f>'[1]2025年已发货'!B:B</f>
        <v>螺纹钢</v>
      </c>
      <c r="C2120" s="2" t="str">
        <f>'[1]2025年已发货'!C:C</f>
        <v>HRB400E Φ16 9m</v>
      </c>
      <c r="D2120" s="2" t="str">
        <f>'[1]2025年已发货'!D:D</f>
        <v>吨</v>
      </c>
      <c r="E2120" s="2">
        <f>'[1]2025年已发货'!E:E</f>
        <v>35</v>
      </c>
      <c r="F2120" s="4">
        <f>'[1]2025年已发货'!F:F</f>
        <v>45762</v>
      </c>
      <c r="G2120" s="2" t="str">
        <f>'[1]2025年已发货'!G:G</f>
        <v>（北京工程局乐山机场项目）乐山市五通桥区冠英镇</v>
      </c>
      <c r="H2120" s="2" t="str">
        <f>'[1]2025年已发货'!H:H</f>
        <v>王治</v>
      </c>
      <c r="I2120" s="2">
        <f>'[1]2025年已发货'!I:I</f>
        <v>18811564698</v>
      </c>
      <c r="J2120" s="2" vm="1" t="e">
        <f>_xlfn._xlws.FILTER(辅助信息!D:D,辅助信息!G:G=G2120)</f>
        <v>#VALUE!</v>
      </c>
    </row>
    <row r="2121" hidden="1" spans="1:10">
      <c r="A2121" s="2" t="str">
        <f>'[1]2025年已发货'!A:A</f>
        <v>润耀</v>
      </c>
      <c r="B2121" s="2" t="str">
        <f>'[1]2025年已发货'!B:B</f>
        <v>螺纹钢</v>
      </c>
      <c r="C2121" s="2" t="str">
        <f>'[1]2025年已发货'!C:C</f>
        <v>HRB400E Φ16×9米</v>
      </c>
      <c r="D2121" s="2" t="str">
        <f>'[1]2025年已发货'!D:D</f>
        <v>吨</v>
      </c>
      <c r="E2121" s="2">
        <f>'[1]2025年已发货'!E:E</f>
        <v>35</v>
      </c>
      <c r="F2121" s="4">
        <f>'[1]2025年已发货'!F:F</f>
        <v>45762</v>
      </c>
      <c r="G2121" s="2" t="str">
        <f>'[1]2025年已发货'!G:G</f>
        <v>（自永1标八局二分公司钢筋棚）四川省自贡市大安区牛佛镇</v>
      </c>
      <c r="H2121" s="2" t="str">
        <f>'[1]2025年已发货'!H:H</f>
        <v>沈维良</v>
      </c>
      <c r="I2121" s="2">
        <f>'[1]2025年已发货'!I:I</f>
        <v>18980505177</v>
      </c>
      <c r="J2121" s="2" vm="1" t="e">
        <f>_xlfn._xlws.FILTER(辅助信息!D:D,辅助信息!G:G=G2121)</f>
        <v>#VALUE!</v>
      </c>
    </row>
    <row r="2122" hidden="1" spans="1:10">
      <c r="A2122" s="2" t="str">
        <f>'[1]2025年已发货'!A:A</f>
        <v>润耀</v>
      </c>
      <c r="B2122" s="2" t="str">
        <f>'[1]2025年已发货'!B:B</f>
        <v>螺纹钢</v>
      </c>
      <c r="C2122" s="2" t="str">
        <f>'[1]2025年已发货'!C:C</f>
        <v>HRB400E Φ20×9米</v>
      </c>
      <c r="D2122" s="2" t="str">
        <f>'[1]2025年已发货'!D:D</f>
        <v>吨</v>
      </c>
      <c r="E2122" s="2">
        <f>'[1]2025年已发货'!E:E</f>
        <v>35</v>
      </c>
      <c r="F2122" s="4">
        <f>'[1]2025年已发货'!F:F</f>
        <v>45762</v>
      </c>
      <c r="G2122" s="2" t="str">
        <f>'[1]2025年已发货'!G:G</f>
        <v>（自永1标八局二分公司钢筋棚）四川省自贡市大安区牛佛镇</v>
      </c>
      <c r="H2122" s="2" t="str">
        <f>'[1]2025年已发货'!H:H</f>
        <v>沈维良</v>
      </c>
      <c r="I2122" s="2">
        <f>'[1]2025年已发货'!I:I</f>
        <v>18980505177</v>
      </c>
      <c r="J2122" s="2" vm="1" t="e">
        <f>_xlfn._xlws.FILTER(辅助信息!D:D,辅助信息!G:G=G2122)</f>
        <v>#VALUE!</v>
      </c>
    </row>
    <row r="2123" hidden="1" spans="1:10">
      <c r="A2123" s="2" t="str">
        <f>'[1]2025年已发货'!A:A</f>
        <v>润耀</v>
      </c>
      <c r="B2123" s="2" t="str">
        <f>'[1]2025年已发货'!B:B</f>
        <v>螺纹钢</v>
      </c>
      <c r="C2123" s="2" t="str">
        <f>'[1]2025年已发货'!C:C</f>
        <v>HRB400E Φ32×9米</v>
      </c>
      <c r="D2123" s="2" t="str">
        <f>'[1]2025年已发货'!D:D</f>
        <v>吨</v>
      </c>
      <c r="E2123" s="2">
        <f>'[1]2025年已发货'!E:E</f>
        <v>35</v>
      </c>
      <c r="F2123" s="4">
        <f>'[1]2025年已发货'!F:F</f>
        <v>45762</v>
      </c>
      <c r="G2123" s="2" t="str">
        <f>'[1]2025年已发货'!G:G</f>
        <v>（自永1标八局二分公司钢筋棚）四川省自贡市大安区牛佛镇</v>
      </c>
      <c r="H2123" s="2" t="str">
        <f>'[1]2025年已发货'!H:H</f>
        <v>沈维良</v>
      </c>
      <c r="I2123" s="2">
        <f>'[1]2025年已发货'!I:I</f>
        <v>18980505177</v>
      </c>
      <c r="J2123" s="2" vm="1" t="e">
        <f>_xlfn._xlws.FILTER(辅助信息!D:D,辅助信息!G:G=G2123)</f>
        <v>#VALUE!</v>
      </c>
    </row>
    <row r="2124" hidden="1" spans="1:10">
      <c r="A2124" s="2" t="str">
        <f>'[1]2025年已发货'!A:A</f>
        <v>润耀</v>
      </c>
      <c r="B2124" s="2" t="str">
        <f>'[1]2025年已发货'!B:B</f>
        <v>螺纹钢</v>
      </c>
      <c r="C2124" s="2" t="str">
        <f>'[1]2025年已发货'!C:C</f>
        <v>HRB500E Φ32×9米</v>
      </c>
      <c r="D2124" s="2" t="str">
        <f>'[1]2025年已发货'!D:D</f>
        <v>吨</v>
      </c>
      <c r="E2124" s="2">
        <f>'[1]2025年已发货'!E:E</f>
        <v>35</v>
      </c>
      <c r="F2124" s="4">
        <f>'[1]2025年已发货'!F:F</f>
        <v>45762</v>
      </c>
      <c r="G2124" s="2" t="str">
        <f>'[1]2025年已发货'!G:G</f>
        <v>（自永1标八局二分公司钢筋棚）四川省自贡市大安区牛佛镇</v>
      </c>
      <c r="H2124" s="2" t="str">
        <f>'[1]2025年已发货'!H:H</f>
        <v>沈维良</v>
      </c>
      <c r="I2124" s="2">
        <f>'[1]2025年已发货'!I:I</f>
        <v>18980505177</v>
      </c>
      <c r="J2124" s="2" vm="1" t="e">
        <f>_xlfn._xlws.FILTER(辅助信息!D:D,辅助信息!G:G=G2124)</f>
        <v>#VALUE!</v>
      </c>
    </row>
    <row r="2125" hidden="1" spans="1:10">
      <c r="A2125" s="2" t="str">
        <f>'[1]2025年已发货'!A:A</f>
        <v>润耀</v>
      </c>
      <c r="B2125" s="2" t="str">
        <f>'[1]2025年已发货'!B:B</f>
        <v>盘圆</v>
      </c>
      <c r="C2125" s="2" t="str">
        <f>'[1]2025年已发货'!C:C</f>
        <v>Q235B Φ6</v>
      </c>
      <c r="D2125" s="2" t="str">
        <f>'[1]2025年已发货'!D:D</f>
        <v>吨</v>
      </c>
      <c r="E2125" s="2">
        <f>'[1]2025年已发货'!E:E</f>
        <v>19</v>
      </c>
      <c r="F2125" s="4">
        <f>'[1]2025年已发货'!F:F</f>
        <v>45763</v>
      </c>
      <c r="G2125" s="2" t="str">
        <f>'[1]2025年已发货'!G:G</f>
        <v>（成铁西物重庆永川）重庆市永川区何埂镇重庆三环高速何埂互通收费站出口与S206交汇处</v>
      </c>
      <c r="H2125" s="2" t="str">
        <f>'[1]2025年已发货'!H:H</f>
        <v>梁壮</v>
      </c>
      <c r="I2125" s="2">
        <f>'[1]2025年已发货'!I:I</f>
        <v>13568817210</v>
      </c>
      <c r="J2125" s="2" vm="1" t="e">
        <f>_xlfn._xlws.FILTER(辅助信息!D:D,辅助信息!G:G=G2125)</f>
        <v>#VALUE!</v>
      </c>
    </row>
    <row r="2126" hidden="1" spans="1:10">
      <c r="A2126" s="2" t="str">
        <f>'[1]2025年已发货'!A:A</f>
        <v>润耀</v>
      </c>
      <c r="B2126" s="2" t="str">
        <f>'[1]2025年已发货'!B:B</f>
        <v>盘圆</v>
      </c>
      <c r="C2126" s="2" t="str">
        <f>'[1]2025年已发货'!C:C</f>
        <v>Q235B Φ8</v>
      </c>
      <c r="D2126" s="2" t="str">
        <f>'[1]2025年已发货'!D:D</f>
        <v>吨</v>
      </c>
      <c r="E2126" s="2">
        <f>'[1]2025年已发货'!E:E</f>
        <v>175</v>
      </c>
      <c r="F2126" s="4">
        <f>'[1]2025年已发货'!F:F</f>
        <v>45763</v>
      </c>
      <c r="G2126" s="2" t="str">
        <f>'[1]2025年已发货'!G:G</f>
        <v>（成铁西物重庆永川）重庆市永川区何埂镇重庆三环高速何埂互通收费站出口与S206交汇处</v>
      </c>
      <c r="H2126" s="2" t="str">
        <f>'[1]2025年已发货'!H:H</f>
        <v>梁壮</v>
      </c>
      <c r="I2126" s="2">
        <f>'[1]2025年已发货'!I:I</f>
        <v>13568817210</v>
      </c>
      <c r="J2126" s="2" vm="1" t="e">
        <f>_xlfn._xlws.FILTER(辅助信息!D:D,辅助信息!G:G=G2126)</f>
        <v>#VALUE!</v>
      </c>
    </row>
    <row r="2127" hidden="1" spans="1:10">
      <c r="A2127" s="2" t="str">
        <f>'[1]2025年已发货'!A:A</f>
        <v>润耀</v>
      </c>
      <c r="B2127" s="2" t="str">
        <f>'[1]2025年已发货'!B:B</f>
        <v>螺纹钢</v>
      </c>
      <c r="C2127" s="2" t="str">
        <f>'[1]2025年已发货'!C:C</f>
        <v>HRB400E Φ12 9m</v>
      </c>
      <c r="D2127" s="2" t="str">
        <f>'[1]2025年已发货'!D:D</f>
        <v>吨</v>
      </c>
      <c r="E2127" s="2">
        <f>'[1]2025年已发货'!E:E</f>
        <v>20</v>
      </c>
      <c r="F2127" s="4">
        <f>'[1]2025年已发货'!F:F</f>
        <v>45763</v>
      </c>
      <c r="G2127" s="2" t="str">
        <f>'[1]2025年已发货'!G:G</f>
        <v>（五局乐山机场项目）乐山市五通桥区冠英镇</v>
      </c>
      <c r="H2127" s="2" t="str">
        <f>'[1]2025年已发货'!H:H</f>
        <v>王思思</v>
      </c>
      <c r="I2127" s="2">
        <f>'[1]2025年已发货'!I:I</f>
        <v>18973190156</v>
      </c>
      <c r="J2127" s="2" vm="1" t="e">
        <f>_xlfn._xlws.FILTER(辅助信息!D:D,辅助信息!G:G=G2127)</f>
        <v>#VALUE!</v>
      </c>
    </row>
    <row r="2128" hidden="1" spans="1:10">
      <c r="A2128" s="2" t="str">
        <f>'[1]2025年已发货'!A:A</f>
        <v>润耀</v>
      </c>
      <c r="B2128" s="2" t="str">
        <f>'[1]2025年已发货'!B:B</f>
        <v>螺纹钢</v>
      </c>
      <c r="C2128" s="2" t="str">
        <f>'[1]2025年已发货'!C:C</f>
        <v>HRB400E Φ14 9m</v>
      </c>
      <c r="D2128" s="2" t="str">
        <f>'[1]2025年已发货'!D:D</f>
        <v>吨</v>
      </c>
      <c r="E2128" s="2">
        <f>'[1]2025年已发货'!E:E</f>
        <v>18</v>
      </c>
      <c r="F2128" s="4">
        <f>'[1]2025年已发货'!F:F</f>
        <v>45763</v>
      </c>
      <c r="G2128" s="2" t="str">
        <f>'[1]2025年已发货'!G:G</f>
        <v>（五局乐山机场项目）乐山市五通桥区冠英镇</v>
      </c>
      <c r="H2128" s="2" t="str">
        <f>'[1]2025年已发货'!H:H</f>
        <v>王思思</v>
      </c>
      <c r="I2128" s="2">
        <f>'[1]2025年已发货'!I:I</f>
        <v>18973190156</v>
      </c>
      <c r="J2128" s="2" vm="1" t="e">
        <f>_xlfn._xlws.FILTER(辅助信息!D:D,辅助信息!G:G=G2128)</f>
        <v>#VALUE!</v>
      </c>
    </row>
    <row r="2129" hidden="1" spans="1:10">
      <c r="A2129" s="2" t="str">
        <f>'[1]2025年已发货'!A:A</f>
        <v>润耀</v>
      </c>
      <c r="B2129" s="2" t="str">
        <f>'[1]2025年已发货'!B:B</f>
        <v>螺纹钢</v>
      </c>
      <c r="C2129" s="2" t="str">
        <f>'[1]2025年已发货'!C:C</f>
        <v>HRB400E Φ16 9m</v>
      </c>
      <c r="D2129" s="2" t="str">
        <f>'[1]2025年已发货'!D:D</f>
        <v>吨</v>
      </c>
      <c r="E2129" s="2">
        <f>'[1]2025年已发货'!E:E</f>
        <v>35</v>
      </c>
      <c r="F2129" s="4">
        <f>'[1]2025年已发货'!F:F</f>
        <v>45763</v>
      </c>
      <c r="G2129" s="2" t="str">
        <f>'[1]2025年已发货'!G:G</f>
        <v>（五局乐山机场项目）乐山市五通桥区冠英镇</v>
      </c>
      <c r="H2129" s="2" t="str">
        <f>'[1]2025年已发货'!H:H</f>
        <v>王思思</v>
      </c>
      <c r="I2129" s="2">
        <f>'[1]2025年已发货'!I:I</f>
        <v>18973190156</v>
      </c>
      <c r="J2129" s="2" vm="1" t="e">
        <f>_xlfn._xlws.FILTER(辅助信息!D:D,辅助信息!G:G=G2129)</f>
        <v>#VALUE!</v>
      </c>
    </row>
    <row r="2130" hidden="1" spans="1:10">
      <c r="A2130" s="2" t="str">
        <f>'[1]2025年已发货'!A:A</f>
        <v>润耀</v>
      </c>
      <c r="B2130" s="2" t="str">
        <f>'[1]2025年已发货'!B:B</f>
        <v>螺纹钢</v>
      </c>
      <c r="C2130" s="2" t="str">
        <f>'[1]2025年已发货'!C:C</f>
        <v>HRB400E Φ12 9m</v>
      </c>
      <c r="D2130" s="2" t="str">
        <f>'[1]2025年已发货'!D:D</f>
        <v>吨</v>
      </c>
      <c r="E2130" s="2">
        <f>'[1]2025年已发货'!E:E</f>
        <v>7.5</v>
      </c>
      <c r="F2130" s="4">
        <f>'[1]2025年已发货'!F:F</f>
        <v>45763</v>
      </c>
      <c r="G2130" s="2" t="str">
        <f>'[1]2025年已发货'!G:G</f>
        <v>（五局乐山机场项目）乐山市五通桥区冠英镇</v>
      </c>
      <c r="H2130" s="2" t="str">
        <f>'[1]2025年已发货'!H:H</f>
        <v>王思思</v>
      </c>
      <c r="I2130" s="2">
        <f>'[1]2025年已发货'!I:I</f>
        <v>18973190156</v>
      </c>
      <c r="J2130" s="2" vm="1" t="e">
        <f>_xlfn._xlws.FILTER(辅助信息!D:D,辅助信息!G:G=G2130)</f>
        <v>#VALUE!</v>
      </c>
    </row>
    <row r="2131" hidden="1" spans="1:10">
      <c r="A2131" s="2" t="str">
        <f>'[1]2025年已发货'!A:A</f>
        <v>润耀</v>
      </c>
      <c r="B2131" s="2" t="str">
        <f>'[1]2025年已发货'!B:B</f>
        <v>螺纹钢</v>
      </c>
      <c r="C2131" s="2" t="str">
        <f>'[1]2025年已发货'!C:C</f>
        <v>HRB400E Φ18 9m</v>
      </c>
      <c r="D2131" s="2" t="str">
        <f>'[1]2025年已发货'!D:D</f>
        <v>吨</v>
      </c>
      <c r="E2131" s="2">
        <f>'[1]2025年已发货'!E:E</f>
        <v>5</v>
      </c>
      <c r="F2131" s="4">
        <f>'[1]2025年已发货'!F:F</f>
        <v>45763</v>
      </c>
      <c r="G2131" s="2" t="str">
        <f>'[1]2025年已发货'!G:G</f>
        <v>（五局乐山机场项目）乐山市五通桥区冠英镇</v>
      </c>
      <c r="H2131" s="2" t="str">
        <f>'[1]2025年已发货'!H:H</f>
        <v>王思思</v>
      </c>
      <c r="I2131" s="2">
        <f>'[1]2025年已发货'!I:I</f>
        <v>18973190156</v>
      </c>
      <c r="J2131" s="2" vm="1" t="e">
        <f>_xlfn._xlws.FILTER(辅助信息!D:D,辅助信息!G:G=G2131)</f>
        <v>#VALUE!</v>
      </c>
    </row>
    <row r="2132" hidden="1" spans="1:10">
      <c r="A2132" s="2" t="str">
        <f>'[1]2025年已发货'!A:A</f>
        <v>润耀</v>
      </c>
      <c r="B2132" s="2" t="str">
        <f>'[1]2025年已发货'!B:B</f>
        <v>螺纹钢</v>
      </c>
      <c r="C2132" s="2" t="str">
        <f>'[1]2025年已发货'!C:C</f>
        <v>HRB400E Φ22 9m</v>
      </c>
      <c r="D2132" s="2" t="str">
        <f>'[1]2025年已发货'!D:D</f>
        <v>吨</v>
      </c>
      <c r="E2132" s="2">
        <f>'[1]2025年已发货'!E:E</f>
        <v>18</v>
      </c>
      <c r="F2132" s="4">
        <f>'[1]2025年已发货'!F:F</f>
        <v>45763</v>
      </c>
      <c r="G2132" s="2" t="str">
        <f>'[1]2025年已发货'!G:G</f>
        <v>（五局乐山机场项目）乐山市五通桥区冠英镇</v>
      </c>
      <c r="H2132" s="2" t="str">
        <f>'[1]2025年已发货'!H:H</f>
        <v>王思思</v>
      </c>
      <c r="I2132" s="2">
        <f>'[1]2025年已发货'!I:I</f>
        <v>18973190156</v>
      </c>
      <c r="J2132" s="2" vm="1" t="e">
        <f>_xlfn._xlws.FILTER(辅助信息!D:D,辅助信息!G:G=G2132)</f>
        <v>#VALUE!</v>
      </c>
    </row>
    <row r="2133" hidden="1" spans="1:10">
      <c r="A2133" s="2" t="str">
        <f>'[1]2025年已发货'!A:A</f>
        <v>润耀</v>
      </c>
      <c r="B2133" s="2" t="str">
        <f>'[1]2025年已发货'!B:B</f>
        <v>螺纹钢</v>
      </c>
      <c r="C2133" s="2" t="str">
        <f>'[1]2025年已发货'!C:C</f>
        <v>HRB400E Φ12 9m</v>
      </c>
      <c r="D2133" s="2" t="str">
        <f>'[1]2025年已发货'!D:D</f>
        <v>吨</v>
      </c>
      <c r="E2133" s="2">
        <f>'[1]2025年已发货'!E:E</f>
        <v>12.5</v>
      </c>
      <c r="F2133" s="4">
        <f>'[1]2025年已发货'!F:F</f>
        <v>45763</v>
      </c>
      <c r="G2133" s="2" t="str">
        <f>'[1]2025年已发货'!G:G</f>
        <v>（中铁二局-成渝扩容4标）四川省成都市简阳市杨家镇桐子湾村二局拌合站</v>
      </c>
      <c r="H2133" s="2" t="str">
        <f>'[1]2025年已发货'!H:H</f>
        <v>陈钢</v>
      </c>
      <c r="I2133" s="2">
        <f>'[1]2025年已发货'!I:I</f>
        <v>13018165813</v>
      </c>
      <c r="J2133" s="2" vm="1" t="e">
        <f>_xlfn._xlws.FILTER(辅助信息!D:D,辅助信息!G:G=G2133)</f>
        <v>#VALUE!</v>
      </c>
    </row>
    <row r="2134" hidden="1" spans="1:10">
      <c r="A2134" s="2" t="str">
        <f>'[1]2025年已发货'!A:A</f>
        <v>润耀</v>
      </c>
      <c r="B2134" s="2" t="str">
        <f>'[1]2025年已发货'!B:B</f>
        <v>螺纹钢</v>
      </c>
      <c r="C2134" s="2" t="str">
        <f>'[1]2025年已发货'!C:C</f>
        <v>HRB400E Φ18 9m</v>
      </c>
      <c r="D2134" s="2" t="str">
        <f>'[1]2025年已发货'!D:D</f>
        <v>吨</v>
      </c>
      <c r="E2134" s="2">
        <f>'[1]2025年已发货'!E:E</f>
        <v>20</v>
      </c>
      <c r="F2134" s="4">
        <f>'[1]2025年已发货'!F:F</f>
        <v>45763</v>
      </c>
      <c r="G2134" s="2" t="str">
        <f>'[1]2025年已发货'!G:G</f>
        <v>（中铁二局-成渝扩容4标）四川省成都市简阳市杨家镇桐子湾村二局拌合站</v>
      </c>
      <c r="H2134" s="2" t="str">
        <f>'[1]2025年已发货'!H:H</f>
        <v>陈钢</v>
      </c>
      <c r="I2134" s="2">
        <f>'[1]2025年已发货'!I:I</f>
        <v>13018165813</v>
      </c>
      <c r="J2134" s="2" vm="1" t="e">
        <f>_xlfn._xlws.FILTER(辅助信息!D:D,辅助信息!G:G=G2134)</f>
        <v>#VALUE!</v>
      </c>
    </row>
    <row r="2135" hidden="1" spans="1:10">
      <c r="A2135" s="2" t="str">
        <f>'[1]2025年已发货'!A:A</f>
        <v>成实</v>
      </c>
      <c r="B2135" s="2" t="str">
        <f>'[1]2025年已发货'!B:B</f>
        <v>高线</v>
      </c>
      <c r="C2135" s="2" t="str">
        <f>'[1]2025年已发货'!C:C</f>
        <v>HPB300Φ12</v>
      </c>
      <c r="D2135" s="2" t="str">
        <f>'[1]2025年已发货'!D:D</f>
        <v>吨</v>
      </c>
      <c r="E2135" s="2">
        <f>'[1]2025年已发货'!E:E</f>
        <v>34</v>
      </c>
      <c r="F2135" s="4">
        <f>'[1]2025年已发货'!F:F</f>
        <v>45763</v>
      </c>
      <c r="G2135" s="2" t="str">
        <f>'[1]2025年已发货'!G:G</f>
        <v>（中铁二局-成渝扩容4标）四川省成都市简阳市杨家镇桐子湾村二局拌合站</v>
      </c>
      <c r="H2135" s="2" t="str">
        <f>'[1]2025年已发货'!H:H</f>
        <v>陈钢</v>
      </c>
      <c r="I2135" s="2">
        <f>'[1]2025年已发货'!I:I</f>
        <v>13018165813</v>
      </c>
      <c r="J2135" s="2" vm="1" t="e">
        <f>_xlfn._xlws.FILTER(辅助信息!D:D,辅助信息!G:G=G2135)</f>
        <v>#VALUE!</v>
      </c>
    </row>
    <row r="2136" hidden="1" spans="1:10">
      <c r="A2136" s="2" t="str">
        <f>'[1]2025年已发货'!A:A</f>
        <v>德胜</v>
      </c>
      <c r="B2136" s="2" t="str">
        <f>'[1]2025年已发货'!B:B</f>
        <v>螺纹钢</v>
      </c>
      <c r="C2136" s="2" t="str">
        <f>'[1]2025年已发货'!C:C</f>
        <v>HRB400EФ28*9m</v>
      </c>
      <c r="D2136" s="2" t="str">
        <f>'[1]2025年已发货'!D:D</f>
        <v>吨</v>
      </c>
      <c r="E2136" s="2">
        <f>'[1]2025年已发货'!E:E</f>
        <v>35</v>
      </c>
      <c r="F2136" s="4">
        <f>'[1]2025年已发货'!F:F</f>
        <v>45763</v>
      </c>
      <c r="G2136" s="2" t="str">
        <f>'[1]2025年已发货'!G:G</f>
        <v>（成铁西物-德阳西外街项目）四川省德阳市旌阳区黄山路一段（司机拍摄签收小票时需设置时间及地点水印）</v>
      </c>
      <c r="H2136" s="2" t="str">
        <f>'[1]2025年已发货'!H:H</f>
        <v>黄永福</v>
      </c>
      <c r="I2136" s="2">
        <f>'[1]2025年已发货'!I:I</f>
        <v>15982823571</v>
      </c>
      <c r="J2136" s="2" vm="1" t="e">
        <f>_xlfn._xlws.FILTER(辅助信息!D:D,辅助信息!G:G=G2136)</f>
        <v>#VALUE!</v>
      </c>
    </row>
    <row r="2137" hidden="1" spans="1:10">
      <c r="A2137" s="2" t="str">
        <f>'[1]2025年已发货'!A:A</f>
        <v>德胜</v>
      </c>
      <c r="B2137" s="2" t="str">
        <f>'[1]2025年已发货'!B:B</f>
        <v>螺纹钢</v>
      </c>
      <c r="C2137" s="2" t="str">
        <f>'[1]2025年已发货'!C:C</f>
        <v>HRB400E Φ25 9m</v>
      </c>
      <c r="D2137" s="2" t="str">
        <f>'[1]2025年已发货'!D:D</f>
        <v>吨</v>
      </c>
      <c r="E2137" s="2">
        <f>'[1]2025年已发货'!E:E</f>
        <v>34</v>
      </c>
      <c r="F2137" s="4">
        <f>'[1]2025年已发货'!F:F</f>
        <v>45763</v>
      </c>
      <c r="G2137" s="2" t="str">
        <f>'[1]2025年已发货'!G:G</f>
        <v>（中铁二局-成渝扩容4标）四川省成都市简阳市杨家镇桐子湾村二局拌合站</v>
      </c>
      <c r="H2137" s="2" t="str">
        <f>'[1]2025年已发货'!H:H</f>
        <v>陈钢</v>
      </c>
      <c r="I2137" s="2">
        <f>'[1]2025年已发货'!I:I</f>
        <v>13018165813</v>
      </c>
      <c r="J2137" s="2" vm="1" t="e">
        <f>_xlfn._xlws.FILTER(辅助信息!D:D,辅助信息!G:G=G2137)</f>
        <v>#VALUE!</v>
      </c>
    </row>
    <row r="2138" hidden="1" spans="1:10">
      <c r="A2138" s="2" t="str">
        <f>'[1]2025年已发货'!A:A</f>
        <v>德胜</v>
      </c>
      <c r="B2138" s="2" t="str">
        <f>'[1]2025年已发货'!B:B</f>
        <v>螺纹钢</v>
      </c>
      <c r="C2138" s="2" t="str">
        <f>'[1]2025年已发货'!C:C</f>
        <v>HRB400E Φ22 9m</v>
      </c>
      <c r="D2138" s="2" t="str">
        <f>'[1]2025年已发货'!D:D</f>
        <v>吨</v>
      </c>
      <c r="E2138" s="2">
        <f>'[1]2025年已发货'!E:E</f>
        <v>17</v>
      </c>
      <c r="F2138" s="4">
        <f>'[1]2025年已发货'!F:F</f>
        <v>45763</v>
      </c>
      <c r="G2138" s="2" t="str">
        <f>'[1]2025年已发货'!G:G</f>
        <v>（中铁二局-成渝扩容4标）四川省成都市简阳市杨家镇桐子湾村二局拌合站</v>
      </c>
      <c r="H2138" s="2" t="str">
        <f>'[1]2025年已发货'!H:H</f>
        <v>陈钢</v>
      </c>
      <c r="I2138" s="2">
        <f>'[1]2025年已发货'!I:I</f>
        <v>13018165813</v>
      </c>
      <c r="J2138" s="2" vm="1" t="e">
        <f>_xlfn._xlws.FILTER(辅助信息!D:D,辅助信息!G:G=G2138)</f>
        <v>#VALUE!</v>
      </c>
    </row>
    <row r="2139" hidden="1" spans="1:10">
      <c r="A2139" s="2" t="str">
        <f>'[1]2025年已发货'!A:A</f>
        <v>德胜</v>
      </c>
      <c r="B2139" s="2" t="str">
        <f>'[1]2025年已发货'!B:B</f>
        <v>螺纹钢</v>
      </c>
      <c r="C2139" s="2" t="str">
        <f>'[1]2025年已发货'!C:C</f>
        <v>HRB400E Φ20 9m</v>
      </c>
      <c r="D2139" s="2" t="str">
        <f>'[1]2025年已发货'!D:D</f>
        <v>吨</v>
      </c>
      <c r="E2139" s="2">
        <f>'[1]2025年已发货'!E:E</f>
        <v>17</v>
      </c>
      <c r="F2139" s="4">
        <f>'[1]2025年已发货'!F:F</f>
        <v>45763</v>
      </c>
      <c r="G2139" s="2" t="str">
        <f>'[1]2025年已发货'!G:G</f>
        <v>（中铁二局-成渝扩容4标）四川省成都市简阳市杨家镇桐子湾村二局拌合站</v>
      </c>
      <c r="H2139" s="2" t="str">
        <f>'[1]2025年已发货'!H:H</f>
        <v>陈钢</v>
      </c>
      <c r="I2139" s="2">
        <f>'[1]2025年已发货'!I:I</f>
        <v>13018165813</v>
      </c>
      <c r="J2139" s="2" vm="1" t="e">
        <f>_xlfn._xlws.FILTER(辅助信息!D:D,辅助信息!G:G=G2139)</f>
        <v>#VALUE!</v>
      </c>
    </row>
    <row r="2140" hidden="1" spans="1:10">
      <c r="A2140" s="2" t="str">
        <f>'[1]2025年已发货'!A:A</f>
        <v>德胜</v>
      </c>
      <c r="B2140" s="2" t="str">
        <f>'[1]2025年已发货'!B:B</f>
        <v>螺纹钢</v>
      </c>
      <c r="C2140" s="2" t="str">
        <f>'[1]2025年已发货'!C:C</f>
        <v>HRB400E Φ16 9m</v>
      </c>
      <c r="D2140" s="2" t="str">
        <f>'[1]2025年已发货'!D:D</f>
        <v>吨</v>
      </c>
      <c r="E2140" s="2">
        <f>'[1]2025年已发货'!E:E</f>
        <v>68</v>
      </c>
      <c r="F2140" s="4">
        <f>'[1]2025年已发货'!F:F</f>
        <v>45763</v>
      </c>
      <c r="G2140" s="2" t="str">
        <f>'[1]2025年已发货'!G:G</f>
        <v>（中铁二局-成渝扩容4标）四川省成都市简阳市杨家镇桐子湾村二局拌合站</v>
      </c>
      <c r="H2140" s="2" t="str">
        <f>'[1]2025年已发货'!H:H</f>
        <v>陈钢</v>
      </c>
      <c r="I2140" s="2">
        <f>'[1]2025年已发货'!I:I</f>
        <v>13018165813</v>
      </c>
      <c r="J2140" s="2" vm="1" t="e">
        <f>_xlfn._xlws.FILTER(辅助信息!D:D,辅助信息!G:G=G2140)</f>
        <v>#VALUE!</v>
      </c>
    </row>
    <row r="2141" hidden="1" spans="1:10">
      <c r="A2141" s="2" t="str">
        <f>'[1]2025年已发货'!A:A</f>
        <v>德胜</v>
      </c>
      <c r="B2141" s="2" t="str">
        <f>'[1]2025年已发货'!B:B</f>
        <v>螺纹钢</v>
      </c>
      <c r="C2141" s="2" t="str">
        <f>'[1]2025年已发货'!C:C</f>
        <v>HRB400EΦ16*12m</v>
      </c>
      <c r="D2141" s="2" t="str">
        <f>'[1]2025年已发货'!D:D</f>
        <v>吨</v>
      </c>
      <c r="E2141" s="2">
        <f>'[1]2025年已发货'!E:E</f>
        <v>8</v>
      </c>
      <c r="F2141" s="4">
        <f>'[1]2025年已发货'!F:F</f>
        <v>45763</v>
      </c>
      <c r="G2141" s="2" t="str">
        <f>'[1]2025年已发货'!G:G</f>
        <v>乐山市峨边县沙坪镇中铁一局钢筋加工厂（污水处理厂）</v>
      </c>
      <c r="H2141" s="2" t="str">
        <f>'[1]2025年已发货'!H:H</f>
        <v>冯雷</v>
      </c>
      <c r="I2141" s="2" t="str">
        <f>'[1]2025年已发货'!I:I</f>
        <v>18700069985</v>
      </c>
      <c r="J2141" s="2" vm="1" t="e">
        <f>_xlfn._xlws.FILTER(辅助信息!D:D,辅助信息!G:G=G2141)</f>
        <v>#VALUE!</v>
      </c>
    </row>
    <row r="2142" hidden="1" spans="1:10">
      <c r="A2142" s="2" t="str">
        <f>'[1]2025年已发货'!A:A</f>
        <v>德胜</v>
      </c>
      <c r="B2142" s="2" t="str">
        <f>'[1]2025年已发货'!B:B</f>
        <v>螺纹钢</v>
      </c>
      <c r="C2142" s="2" t="str">
        <f>'[1]2025年已发货'!C:C</f>
        <v>HRB400EΦ32*9m</v>
      </c>
      <c r="D2142" s="2" t="str">
        <f>'[1]2025年已发货'!D:D</f>
        <v>吨</v>
      </c>
      <c r="E2142" s="2">
        <f>'[1]2025年已发货'!E:E</f>
        <v>60</v>
      </c>
      <c r="F2142" s="4">
        <f>'[1]2025年已发货'!F:F</f>
        <v>45763</v>
      </c>
      <c r="G2142" s="2" t="str">
        <f>'[1]2025年已发货'!G:G</f>
        <v>乐山市峨边县沙坪镇中铁一局钢筋加工厂（污水处理厂）</v>
      </c>
      <c r="H2142" s="2" t="str">
        <f>'[1]2025年已发货'!H:H</f>
        <v>冯雷</v>
      </c>
      <c r="I2142" s="2" t="str">
        <f>'[1]2025年已发货'!I:I</f>
        <v>18700069985</v>
      </c>
      <c r="J2142" s="2" vm="1" t="e">
        <f>_xlfn._xlws.FILTER(辅助信息!D:D,辅助信息!G:G=G2142)</f>
        <v>#VALUE!</v>
      </c>
    </row>
    <row r="2143" hidden="1" spans="1:10">
      <c r="A2143" s="2" t="str">
        <f>'[1]2025年已发货'!A:A</f>
        <v>德胜</v>
      </c>
      <c r="B2143" s="2" t="str">
        <f>'[1]2025年已发货'!B:B</f>
        <v>螺纹钢</v>
      </c>
      <c r="C2143" s="2" t="str">
        <f>'[1]2025年已发货'!C:C</f>
        <v>HRB400E Φ20 9m</v>
      </c>
      <c r="D2143" s="2" t="str">
        <f>'[1]2025年已发货'!D:D</f>
        <v>吨</v>
      </c>
      <c r="E2143" s="2">
        <f>'[1]2025年已发货'!E:E</f>
        <v>70</v>
      </c>
      <c r="F2143" s="4">
        <f>'[1]2025年已发货'!F:F</f>
        <v>45763</v>
      </c>
      <c r="G2143" s="2" t="str">
        <f>'[1]2025年已发货'!G:G</f>
        <v>（华西简阳西城嘉苑）四川省成都市简阳市简城街道高屋村</v>
      </c>
      <c r="H2143" s="2" t="str">
        <f>'[1]2025年已发货'!H:H</f>
        <v>张瀚镭</v>
      </c>
      <c r="I2143" s="2">
        <f>'[1]2025年已发货'!I:I</f>
        <v>15884666220</v>
      </c>
      <c r="J2143" s="2" t="str">
        <f>_xlfn._xlws.FILTER(辅助信息!D:D,辅助信息!G:G=G2143)</f>
        <v>华西简阳西城嘉苑</v>
      </c>
    </row>
    <row r="2144" hidden="1" spans="1:10">
      <c r="A2144" s="2" t="str">
        <f>'[1]2025年已发货'!A:A</f>
        <v>德胜</v>
      </c>
      <c r="B2144" s="2" t="str">
        <f>'[1]2025年已发货'!B:B</f>
        <v>螺纹钢</v>
      </c>
      <c r="C2144" s="2" t="str">
        <f>'[1]2025年已发货'!C:C</f>
        <v>HRB400E Φ14 9m</v>
      </c>
      <c r="D2144" s="2" t="str">
        <f>'[1]2025年已发货'!D:D</f>
        <v>吨</v>
      </c>
      <c r="E2144" s="2">
        <f>'[1]2025年已发货'!E:E</f>
        <v>10</v>
      </c>
      <c r="F2144" s="4">
        <f>'[1]2025年已发货'!F:F</f>
        <v>45763</v>
      </c>
      <c r="G2144" s="2" t="str">
        <f>'[1]2025年已发货'!G:G</f>
        <v>（华西简阳西城嘉苑）四川省成都市简阳市简城街道高屋村</v>
      </c>
      <c r="H2144" s="2" t="str">
        <f>'[1]2025年已发货'!H:H</f>
        <v>张瀚镭</v>
      </c>
      <c r="I2144" s="2">
        <f>'[1]2025年已发货'!I:I</f>
        <v>15884666220</v>
      </c>
      <c r="J2144" s="2" t="str">
        <f>_xlfn._xlws.FILTER(辅助信息!D:D,辅助信息!G:G=G2144)</f>
        <v>华西简阳西城嘉苑</v>
      </c>
    </row>
    <row r="2145" hidden="1" spans="1:10">
      <c r="A2145" s="2" t="str">
        <f>'[1]2025年已发货'!A:A</f>
        <v>德胜</v>
      </c>
      <c r="B2145" s="2" t="str">
        <f>'[1]2025年已发货'!B:B</f>
        <v>螺纹钢</v>
      </c>
      <c r="C2145" s="2" t="str">
        <f>'[1]2025年已发货'!C:C</f>
        <v>HRB400E Φ16 9m</v>
      </c>
      <c r="D2145" s="2" t="str">
        <f>'[1]2025年已发货'!D:D</f>
        <v>吨</v>
      </c>
      <c r="E2145" s="2">
        <f>'[1]2025年已发货'!E:E</f>
        <v>57</v>
      </c>
      <c r="F2145" s="4">
        <f>'[1]2025年已发货'!F:F</f>
        <v>45763</v>
      </c>
      <c r="G2145" s="2" t="str">
        <f>'[1]2025年已发货'!G:G</f>
        <v>（华西简阳西城嘉苑）四川省成都市简阳市简城街道高屋村</v>
      </c>
      <c r="H2145" s="2" t="str">
        <f>'[1]2025年已发货'!H:H</f>
        <v>张瀚镭</v>
      </c>
      <c r="I2145" s="2">
        <f>'[1]2025年已发货'!I:I</f>
        <v>15884666220</v>
      </c>
      <c r="J2145" s="2" t="str">
        <f>_xlfn._xlws.FILTER(辅助信息!D:D,辅助信息!G:G=G2145)</f>
        <v>华西简阳西城嘉苑</v>
      </c>
    </row>
    <row r="2146" hidden="1" spans="1:10">
      <c r="A2146" s="2" t="str">
        <f>'[1]2025年已发货'!A:A</f>
        <v>德胜</v>
      </c>
      <c r="B2146" s="2" t="str">
        <f>'[1]2025年已发货'!B:B</f>
        <v>螺纹钢</v>
      </c>
      <c r="C2146" s="2" t="str">
        <f>'[1]2025年已发货'!C:C</f>
        <v>HRB400E Φ18 9m</v>
      </c>
      <c r="D2146" s="2" t="str">
        <f>'[1]2025年已发货'!D:D</f>
        <v>吨</v>
      </c>
      <c r="E2146" s="2">
        <f>'[1]2025年已发货'!E:E</f>
        <v>13</v>
      </c>
      <c r="F2146" s="4">
        <f>'[1]2025年已发货'!F:F</f>
        <v>45763</v>
      </c>
      <c r="G2146" s="2" t="str">
        <f>'[1]2025年已发货'!G:G</f>
        <v>（华西简阳西城嘉苑）四川省成都市简阳市简城街道高屋村</v>
      </c>
      <c r="H2146" s="2" t="str">
        <f>'[1]2025年已发货'!H:H</f>
        <v>张瀚镭</v>
      </c>
      <c r="I2146" s="2">
        <f>'[1]2025年已发货'!I:I</f>
        <v>15884666220</v>
      </c>
      <c r="J2146" s="2" t="str">
        <f>_xlfn._xlws.FILTER(辅助信息!D:D,辅助信息!G:G=G2146)</f>
        <v>华西简阳西城嘉苑</v>
      </c>
    </row>
    <row r="2147" hidden="1" spans="1:10">
      <c r="A2147" s="2" t="str">
        <f>'[1]2025年已发货'!A:A</f>
        <v>德胜</v>
      </c>
      <c r="B2147" s="2" t="str">
        <f>'[1]2025年已发货'!B:B</f>
        <v>螺纹钢</v>
      </c>
      <c r="C2147" s="2" t="str">
        <f>'[1]2025年已发货'!C:C</f>
        <v>HRB400E Φ22 9m</v>
      </c>
      <c r="D2147" s="2" t="str">
        <f>'[1]2025年已发货'!D:D</f>
        <v>吨</v>
      </c>
      <c r="E2147" s="2">
        <f>'[1]2025年已发货'!E:E</f>
        <v>16</v>
      </c>
      <c r="F2147" s="4">
        <f>'[1]2025年已发货'!F:F</f>
        <v>45763</v>
      </c>
      <c r="G2147" s="2" t="str">
        <f>'[1]2025年已发货'!G:G</f>
        <v>（华西简阳西城嘉苑）四川省成都市简阳市简城街道高屋村</v>
      </c>
      <c r="H2147" s="2" t="str">
        <f>'[1]2025年已发货'!H:H</f>
        <v>张瀚镭</v>
      </c>
      <c r="I2147" s="2">
        <f>'[1]2025年已发货'!I:I</f>
        <v>15884666220</v>
      </c>
      <c r="J2147" s="2" t="str">
        <f>_xlfn._xlws.FILTER(辅助信息!D:D,辅助信息!G:G=G2147)</f>
        <v>华西简阳西城嘉苑</v>
      </c>
    </row>
    <row r="2148" hidden="1" spans="1:10">
      <c r="A2148" s="2" t="str">
        <f>'[1]2025年已发货'!A:A</f>
        <v>德胜</v>
      </c>
      <c r="B2148" s="2" t="str">
        <f>'[1]2025年已发货'!B:B</f>
        <v>螺纹钢</v>
      </c>
      <c r="C2148" s="2" t="str">
        <f>'[1]2025年已发货'!C:C</f>
        <v>HRB400E Φ25 9m</v>
      </c>
      <c r="D2148" s="2" t="str">
        <f>'[1]2025年已发货'!D:D</f>
        <v>吨</v>
      </c>
      <c r="E2148" s="2">
        <f>'[1]2025年已发货'!E:E</f>
        <v>11</v>
      </c>
      <c r="F2148" s="4">
        <f>'[1]2025年已发货'!F:F</f>
        <v>45763</v>
      </c>
      <c r="G2148" s="2" t="str">
        <f>'[1]2025年已发货'!G:G</f>
        <v>（华西简阳西城嘉苑）四川省成都市简阳市简城街道高屋村</v>
      </c>
      <c r="H2148" s="2" t="str">
        <f>'[1]2025年已发货'!H:H</f>
        <v>张瀚镭</v>
      </c>
      <c r="I2148" s="2">
        <f>'[1]2025年已发货'!I:I</f>
        <v>15884666220</v>
      </c>
      <c r="J2148" s="2" t="str">
        <f>_xlfn._xlws.FILTER(辅助信息!D:D,辅助信息!G:G=G2148)</f>
        <v>华西简阳西城嘉苑</v>
      </c>
    </row>
    <row r="2149" hidden="1" spans="1:10">
      <c r="A2149" s="2" t="str">
        <f>'[1]2025年已发货'!A:A</f>
        <v>晋邦</v>
      </c>
      <c r="B2149" s="2" t="str">
        <f>'[1]2025年已发货'!B:B</f>
        <v>高线</v>
      </c>
      <c r="C2149" s="2" t="str">
        <f>'[1]2025年已发货'!C:C</f>
        <v>HPB300 Φ6</v>
      </c>
      <c r="D2149" s="2" t="str">
        <f>'[1]2025年已发货'!D:D</f>
        <v>吨</v>
      </c>
      <c r="E2149" s="2">
        <f>'[1]2025年已发货'!E:E</f>
        <v>3</v>
      </c>
      <c r="F2149" s="4">
        <f>'[1]2025年已发货'!F:F</f>
        <v>45763</v>
      </c>
      <c r="G2149" s="2" t="str">
        <f>'[1]2025年已发货'!G:G</f>
        <v>（商投建工达州中医药科技园-4工区-8号楼）达州市通川区达州中医药职业学院犀牛大道北段</v>
      </c>
      <c r="H2149" s="2" t="str">
        <f>'[1]2025年已发货'!H:H</f>
        <v>张扬</v>
      </c>
      <c r="I2149" s="2">
        <f>'[1]2025年已发货'!I:I</f>
        <v>18381904567</v>
      </c>
      <c r="J2149" s="2" t="str">
        <f>_xlfn._xlws.FILTER(辅助信息!D:D,辅助信息!G:G=G2149)</f>
        <v>商投建工达州中医药科技园</v>
      </c>
    </row>
    <row r="2150" hidden="1" spans="1:10">
      <c r="A2150" s="2" t="str">
        <f>'[1]2025年已发货'!A:A</f>
        <v>晋邦</v>
      </c>
      <c r="B2150" s="2" t="str">
        <f>'[1]2025年已发货'!B:B</f>
        <v>盘螺</v>
      </c>
      <c r="C2150" s="2" t="str">
        <f>'[1]2025年已发货'!C:C</f>
        <v>HRB400E Φ10</v>
      </c>
      <c r="D2150" s="2" t="str">
        <f>'[1]2025年已发货'!D:D</f>
        <v>吨</v>
      </c>
      <c r="E2150" s="2">
        <f>'[1]2025年已发货'!E:E</f>
        <v>9</v>
      </c>
      <c r="F2150" s="4">
        <f>'[1]2025年已发货'!F:F</f>
        <v>45763</v>
      </c>
      <c r="G2150" s="2" t="str">
        <f>'[1]2025年已发货'!G:G</f>
        <v>（商投建工达州中医药科技园-4工区-8号楼）达州市通川区达州中医药职业学院犀牛大道北段</v>
      </c>
      <c r="H2150" s="2" t="str">
        <f>'[1]2025年已发货'!H:H</f>
        <v>张扬</v>
      </c>
      <c r="I2150" s="2">
        <f>'[1]2025年已发货'!I:I</f>
        <v>18381904567</v>
      </c>
      <c r="J2150" s="2" t="str">
        <f>_xlfn._xlws.FILTER(辅助信息!D:D,辅助信息!G:G=G2150)</f>
        <v>商投建工达州中医药科技园</v>
      </c>
    </row>
    <row r="2151" hidden="1" spans="1:10">
      <c r="A2151" s="2" t="str">
        <f>'[1]2025年已发货'!A:A</f>
        <v>晋邦</v>
      </c>
      <c r="B2151" s="2" t="str">
        <f>'[1]2025年已发货'!B:B</f>
        <v>螺纹钢</v>
      </c>
      <c r="C2151" s="2" t="str">
        <f>'[1]2025年已发货'!C:C</f>
        <v>HRB400E Φ14 9m</v>
      </c>
      <c r="D2151" s="2" t="str">
        <f>'[1]2025年已发货'!D:D</f>
        <v>吨</v>
      </c>
      <c r="E2151" s="2">
        <f>'[1]2025年已发货'!E:E</f>
        <v>3</v>
      </c>
      <c r="F2151" s="4">
        <f>'[1]2025年已发货'!F:F</f>
        <v>45763</v>
      </c>
      <c r="G2151" s="2" t="str">
        <f>'[1]2025年已发货'!G:G</f>
        <v>（商投建工达州中医药科技园-4工区-8号楼）达州市通川区达州中医药职业学院犀牛大道北段</v>
      </c>
      <c r="H2151" s="2" t="str">
        <f>'[1]2025年已发货'!H:H</f>
        <v>张扬</v>
      </c>
      <c r="I2151" s="2">
        <f>'[1]2025年已发货'!I:I</f>
        <v>18381904567</v>
      </c>
      <c r="J2151" s="2" t="str">
        <f>_xlfn._xlws.FILTER(辅助信息!D:D,辅助信息!G:G=G2151)</f>
        <v>商投建工达州中医药科技园</v>
      </c>
    </row>
    <row r="2152" hidden="1" spans="1:10">
      <c r="A2152" s="2" t="str">
        <f>'[1]2025年已发货'!A:A</f>
        <v>晋邦</v>
      </c>
      <c r="B2152" s="2" t="str">
        <f>'[1]2025年已发货'!B:B</f>
        <v>螺纹钢</v>
      </c>
      <c r="C2152" s="2" t="str">
        <f>'[1]2025年已发货'!C:C</f>
        <v>HRB400E Φ16 9m</v>
      </c>
      <c r="D2152" s="2" t="str">
        <f>'[1]2025年已发货'!D:D</f>
        <v>吨</v>
      </c>
      <c r="E2152" s="2">
        <f>'[1]2025年已发货'!E:E</f>
        <v>6</v>
      </c>
      <c r="F2152" s="4">
        <f>'[1]2025年已发货'!F:F</f>
        <v>45763</v>
      </c>
      <c r="G2152" s="2" t="str">
        <f>'[1]2025年已发货'!G:G</f>
        <v>（商投建工达州中医药科技园-4工区-8号楼）达州市通川区达州中医药职业学院犀牛大道北段</v>
      </c>
      <c r="H2152" s="2" t="str">
        <f>'[1]2025年已发货'!H:H</f>
        <v>张扬</v>
      </c>
      <c r="I2152" s="2">
        <f>'[1]2025年已发货'!I:I</f>
        <v>18381904567</v>
      </c>
      <c r="J2152" s="2" t="str">
        <f>_xlfn._xlws.FILTER(辅助信息!D:D,辅助信息!G:G=G2152)</f>
        <v>商投建工达州中医药科技园</v>
      </c>
    </row>
    <row r="2153" hidden="1" spans="1:10">
      <c r="A2153" s="2" t="str">
        <f>'[1]2025年已发货'!A:A</f>
        <v>晋邦</v>
      </c>
      <c r="B2153" s="2" t="str">
        <f>'[1]2025年已发货'!B:B</f>
        <v>螺纹钢</v>
      </c>
      <c r="C2153" s="2" t="str">
        <f>'[1]2025年已发货'!C:C</f>
        <v>HRB400E Φ25 9m</v>
      </c>
      <c r="D2153" s="2" t="str">
        <f>'[1]2025年已发货'!D:D</f>
        <v>吨</v>
      </c>
      <c r="E2153" s="2">
        <f>'[1]2025年已发货'!E:E</f>
        <v>15</v>
      </c>
      <c r="F2153" s="4">
        <f>'[1]2025年已发货'!F:F</f>
        <v>45763</v>
      </c>
      <c r="G2153" s="2" t="str">
        <f>'[1]2025年已发货'!G:G</f>
        <v>（商投建工达州中医药科技园-4工区-8号楼）达州市通川区达州中医药职业学院犀牛大道北段</v>
      </c>
      <c r="H2153" s="2" t="str">
        <f>'[1]2025年已发货'!H:H</f>
        <v>张扬</v>
      </c>
      <c r="I2153" s="2">
        <f>'[1]2025年已发货'!I:I</f>
        <v>18381904567</v>
      </c>
      <c r="J2153" s="2" t="str">
        <f>_xlfn._xlws.FILTER(辅助信息!D:D,辅助信息!G:G=G2153)</f>
        <v>商投建工达州中医药科技园</v>
      </c>
    </row>
    <row r="2154" hidden="1" spans="1:10">
      <c r="A2154" s="2" t="str">
        <f>'[1]2025年已发货'!A:A</f>
        <v>晋邦</v>
      </c>
      <c r="B2154" s="2" t="str">
        <f>'[1]2025年已发货'!B:B</f>
        <v>螺纹钢</v>
      </c>
      <c r="C2154" s="2" t="str">
        <f>'[1]2025年已发货'!C:C</f>
        <v>HRB400E Φ14 9m</v>
      </c>
      <c r="D2154" s="2" t="str">
        <f>'[1]2025年已发货'!D:D</f>
        <v>吨</v>
      </c>
      <c r="E2154" s="2">
        <f>'[1]2025年已发货'!E:E</f>
        <v>6</v>
      </c>
      <c r="F2154" s="4">
        <f>'[1]2025年已发货'!F:F</f>
        <v>45763</v>
      </c>
      <c r="G2154" s="2" t="str">
        <f>'[1]2025年已发货'!G:G</f>
        <v>（五冶达州国道542项目-三工区桥梁3工段）四川省达州市达川区赵固镇水文村原村委会下300米</v>
      </c>
      <c r="H2154" s="2" t="str">
        <f>'[1]2025年已发货'!H:H</f>
        <v>李代茂</v>
      </c>
      <c r="I2154" s="2">
        <f>'[1]2025年已发货'!I:I</f>
        <v>18302833536</v>
      </c>
      <c r="J2154" s="2" t="str">
        <f>_xlfn._xlws.FILTER(辅助信息!D:D,辅助信息!G:G=G2154)</f>
        <v>五冶达州国道542项目</v>
      </c>
    </row>
    <row r="2155" hidden="1" spans="1:10">
      <c r="A2155" s="2" t="str">
        <f>'[1]2025年已发货'!A:A</f>
        <v>晋邦</v>
      </c>
      <c r="B2155" s="2" t="str">
        <f>'[1]2025年已发货'!B:B</f>
        <v>螺纹钢</v>
      </c>
      <c r="C2155" s="2" t="str">
        <f>'[1]2025年已发货'!C:C</f>
        <v>HRB400E Φ22 9m</v>
      </c>
      <c r="D2155" s="2" t="str">
        <f>'[1]2025年已发货'!D:D</f>
        <v>吨</v>
      </c>
      <c r="E2155" s="2">
        <f>'[1]2025年已发货'!E:E</f>
        <v>6</v>
      </c>
      <c r="F2155" s="4">
        <f>'[1]2025年已发货'!F:F</f>
        <v>45763</v>
      </c>
      <c r="G2155" s="2" t="str">
        <f>'[1]2025年已发货'!G:G</f>
        <v>（五冶达州国道542项目-三工区桥梁3工段）四川省达州市达川区赵固镇水文村原村委会下300米</v>
      </c>
      <c r="H2155" s="2" t="str">
        <f>'[1]2025年已发货'!H:H</f>
        <v>李代茂</v>
      </c>
      <c r="I2155" s="2">
        <f>'[1]2025年已发货'!I:I</f>
        <v>18302833536</v>
      </c>
      <c r="J2155" s="2" t="str">
        <f>_xlfn._xlws.FILTER(辅助信息!D:D,辅助信息!G:G=G2155)</f>
        <v>五冶达州国道542项目</v>
      </c>
    </row>
    <row r="2156" hidden="1" spans="1:10">
      <c r="A2156" s="2" t="str">
        <f>'[1]2025年已发货'!A:A</f>
        <v>晋邦</v>
      </c>
      <c r="B2156" s="2" t="str">
        <f>'[1]2025年已发货'!B:B</f>
        <v>螺纹钢</v>
      </c>
      <c r="C2156" s="2" t="str">
        <f>'[1]2025年已发货'!C:C</f>
        <v>HRB400E Φ25 9m</v>
      </c>
      <c r="D2156" s="2" t="str">
        <f>'[1]2025年已发货'!D:D</f>
        <v>吨</v>
      </c>
      <c r="E2156" s="2">
        <f>'[1]2025年已发货'!E:E</f>
        <v>6</v>
      </c>
      <c r="F2156" s="4">
        <f>'[1]2025年已发货'!F:F</f>
        <v>45763</v>
      </c>
      <c r="G2156" s="2" t="str">
        <f>'[1]2025年已发货'!G:G</f>
        <v>（五冶达州国道542项目-三工区桥梁3工段）四川省达州市达川区赵固镇水文村原村委会下300米</v>
      </c>
      <c r="H2156" s="2" t="str">
        <f>'[1]2025年已发货'!H:H</f>
        <v>李代茂</v>
      </c>
      <c r="I2156" s="2">
        <f>'[1]2025年已发货'!I:I</f>
        <v>18302833536</v>
      </c>
      <c r="J2156" s="2" t="str">
        <f>_xlfn._xlws.FILTER(辅助信息!D:D,辅助信息!G:G=G2156)</f>
        <v>五冶达州国道542项目</v>
      </c>
    </row>
    <row r="2157" hidden="1" spans="1:10">
      <c r="A2157" s="2" t="str">
        <f>'[1]2025年已发货'!A:A</f>
        <v>晋邦</v>
      </c>
      <c r="B2157" s="2" t="str">
        <f>'[1]2025年已发货'!B:B</f>
        <v>螺纹钢</v>
      </c>
      <c r="C2157" s="2" t="str">
        <f>'[1]2025年已发货'!C:C</f>
        <v>HRB400E Φ32 9m</v>
      </c>
      <c r="D2157" s="2" t="str">
        <f>'[1]2025年已发货'!D:D</f>
        <v>吨</v>
      </c>
      <c r="E2157" s="2">
        <f>'[1]2025年已发货'!E:E</f>
        <v>21</v>
      </c>
      <c r="F2157" s="4">
        <f>'[1]2025年已发货'!F:F</f>
        <v>45763</v>
      </c>
      <c r="G2157" s="2" t="str">
        <f>'[1]2025年已发货'!G:G</f>
        <v>（五冶达州国道542项目-三工区桥梁3工段）四川省达州市达川区赵固镇水文村原村委会下300米</v>
      </c>
      <c r="H2157" s="2" t="str">
        <f>'[1]2025年已发货'!H:H</f>
        <v>李代茂</v>
      </c>
      <c r="I2157" s="2">
        <f>'[1]2025年已发货'!I:I</f>
        <v>18302833536</v>
      </c>
      <c r="J2157" s="2" t="str">
        <f>_xlfn._xlws.FILTER(辅助信息!D:D,辅助信息!G:G=G2157)</f>
        <v>五冶达州国道542项目</v>
      </c>
    </row>
    <row r="2158" hidden="1" spans="1:10">
      <c r="A2158" s="2" t="str">
        <f>'[1]2025年已发货'!A:A</f>
        <v>晋邦</v>
      </c>
      <c r="B2158" s="2" t="str">
        <f>'[1]2025年已发货'!B:B</f>
        <v>螺纹钢</v>
      </c>
      <c r="C2158" s="2" t="str">
        <f>'[1]2025年已发货'!C:C</f>
        <v>HRB400E Φ14 9m</v>
      </c>
      <c r="D2158" s="2" t="str">
        <f>'[1]2025年已发货'!D:D</f>
        <v>吨</v>
      </c>
      <c r="E2158" s="2">
        <f>'[1]2025年已发货'!E:E</f>
        <v>36</v>
      </c>
      <c r="F2158" s="4">
        <f>'[1]2025年已发货'!F:F</f>
        <v>45763</v>
      </c>
      <c r="G2158" s="2" t="str">
        <f>'[1]2025年已发货'!G:G</f>
        <v>（五冶达州国道542项目-桥梁4标）四川省达州市达川区大堰镇双井村</v>
      </c>
      <c r="H2158" s="2" t="str">
        <f>'[1]2025年已发货'!H:H</f>
        <v>吴志强</v>
      </c>
      <c r="I2158" s="2">
        <f>'[1]2025年已发货'!I:I</f>
        <v>18820030907</v>
      </c>
      <c r="J2158" s="2" t="str">
        <f>_xlfn._xlws.FILTER(辅助信息!D:D,辅助信息!G:G=G2158)</f>
        <v>五冶达州国道542项目</v>
      </c>
    </row>
    <row r="2159" hidden="1" spans="1:10">
      <c r="A2159" s="2" t="str">
        <f>'[1]2025年已发货'!A:A</f>
        <v>晋邦</v>
      </c>
      <c r="B2159" s="2" t="str">
        <f>'[1]2025年已发货'!B:B</f>
        <v>螺纹钢</v>
      </c>
      <c r="C2159" s="2" t="str">
        <f>'[1]2025年已发货'!C:C</f>
        <v>HRB400E Φ22 9m</v>
      </c>
      <c r="D2159" s="2" t="str">
        <f>'[1]2025年已发货'!D:D</f>
        <v>吨</v>
      </c>
      <c r="E2159" s="2">
        <f>'[1]2025年已发货'!E:E</f>
        <v>25</v>
      </c>
      <c r="F2159" s="4">
        <f>'[1]2025年已发货'!F:F</f>
        <v>45763</v>
      </c>
      <c r="G2159" s="2" t="str">
        <f>'[1]2025年已发货'!G:G</f>
        <v>（五冶达州国道542项目-桥梁4标）四川省达州市达川区大堰镇双井村</v>
      </c>
      <c r="H2159" s="2" t="str">
        <f>'[1]2025年已发货'!H:H</f>
        <v>吴志强</v>
      </c>
      <c r="I2159" s="2">
        <f>'[1]2025年已发货'!I:I</f>
        <v>18820030907</v>
      </c>
      <c r="J2159" s="2" t="str">
        <f>_xlfn._xlws.FILTER(辅助信息!D:D,辅助信息!G:G=G2159)</f>
        <v>五冶达州国道542项目</v>
      </c>
    </row>
    <row r="2160" hidden="1" spans="1:10">
      <c r="A2160" s="2" t="str">
        <f>'[1]2025年已发货'!A:A</f>
        <v>晋邦</v>
      </c>
      <c r="B2160" s="2" t="str">
        <f>'[1]2025年已发货'!B:B</f>
        <v>螺纹钢</v>
      </c>
      <c r="C2160" s="2" t="str">
        <f>'[1]2025年已发货'!C:C</f>
        <v>HRB400E Φ25 9m</v>
      </c>
      <c r="D2160" s="2" t="str">
        <f>'[1]2025年已发货'!D:D</f>
        <v>吨</v>
      </c>
      <c r="E2160" s="2">
        <f>'[1]2025年已发货'!E:E</f>
        <v>3</v>
      </c>
      <c r="F2160" s="4">
        <f>'[1]2025年已发货'!F:F</f>
        <v>45763</v>
      </c>
      <c r="G2160" s="2" t="str">
        <f>'[1]2025年已发货'!G:G</f>
        <v>（五冶达州国道542项目-桥梁4标）四川省达州市达川区大堰镇双井村</v>
      </c>
      <c r="H2160" s="2" t="str">
        <f>'[1]2025年已发货'!H:H</f>
        <v>吴志强</v>
      </c>
      <c r="I2160" s="2">
        <f>'[1]2025年已发货'!I:I</f>
        <v>18820030907</v>
      </c>
      <c r="J2160" s="2" t="str">
        <f>_xlfn._xlws.FILTER(辅助信息!D:D,辅助信息!G:G=G2160)</f>
        <v>五冶达州国道542项目</v>
      </c>
    </row>
    <row r="2161" hidden="1" spans="1:10">
      <c r="A2161" s="2" t="str">
        <f>'[1]2025年已发货'!A:A</f>
        <v>晋邦</v>
      </c>
      <c r="B2161" s="2" t="str">
        <f>'[1]2025年已发货'!B:B</f>
        <v>高线</v>
      </c>
      <c r="C2161" s="2" t="str">
        <f>'[1]2025年已发货'!C:C</f>
        <v>HPB300 Φ8</v>
      </c>
      <c r="D2161" s="2" t="str">
        <f>'[1]2025年已发货'!D:D</f>
        <v>吨</v>
      </c>
      <c r="E2161" s="2">
        <f>'[1]2025年已发货'!E:E</f>
        <v>15</v>
      </c>
      <c r="F2161" s="4">
        <f>'[1]2025年已发货'!F:F</f>
        <v>45763</v>
      </c>
      <c r="G2161" s="2" t="str">
        <f>'[1]2025年已发货'!G:G</f>
        <v>（五冶达州国道542项目-二工区黄家湾隧道工段）四川省达州市达川区赵固镇黄家坡</v>
      </c>
      <c r="H2161" s="2" t="str">
        <f>'[1]2025年已发货'!H:H</f>
        <v>罗永方</v>
      </c>
      <c r="I2161" s="2">
        <f>'[1]2025年已发货'!I:I</f>
        <v>13551450899</v>
      </c>
      <c r="J2161" s="2" t="str">
        <f>_xlfn._xlws.FILTER(辅助信息!D:D,辅助信息!G:G=G2161)</f>
        <v>五冶达州国道542项目</v>
      </c>
    </row>
    <row r="2162" hidden="1" spans="1:10">
      <c r="A2162" s="2" t="str">
        <f>'[1]2025年已发货'!A:A</f>
        <v>晋邦</v>
      </c>
      <c r="B2162" s="2" t="str">
        <f>'[1]2025年已发货'!B:B</f>
        <v>螺纹钢</v>
      </c>
      <c r="C2162" s="2" t="str">
        <f>'[1]2025年已发货'!C:C</f>
        <v>HRB400E Φ12 9m</v>
      </c>
      <c r="D2162" s="2" t="str">
        <f>'[1]2025年已发货'!D:D</f>
        <v>吨</v>
      </c>
      <c r="E2162" s="2">
        <f>'[1]2025年已发货'!E:E</f>
        <v>20</v>
      </c>
      <c r="F2162" s="4">
        <f>'[1]2025年已发货'!F:F</f>
        <v>45763</v>
      </c>
      <c r="G2162" s="2" t="str">
        <f>'[1]2025年已发货'!G:G</f>
        <v>（五冶达州国道542项目-二工区黄家湾隧道工段）四川省达州市达川区赵固镇黄家坡</v>
      </c>
      <c r="H2162" s="2" t="str">
        <f>'[1]2025年已发货'!H:H</f>
        <v>罗永方</v>
      </c>
      <c r="I2162" s="2">
        <f>'[1]2025年已发货'!I:I</f>
        <v>13551450899</v>
      </c>
      <c r="J2162" s="2" t="str">
        <f>_xlfn._xlws.FILTER(辅助信息!D:D,辅助信息!G:G=G2162)</f>
        <v>五冶达州国道542项目</v>
      </c>
    </row>
    <row r="2163" hidden="1" spans="1:10">
      <c r="A2163" s="2" t="str">
        <f>'[1]2025年已发货'!A:A</f>
        <v>晋邦</v>
      </c>
      <c r="B2163" s="2" t="str">
        <f>'[1]2025年已发货'!B:B</f>
        <v>螺纹钢</v>
      </c>
      <c r="C2163" s="2" t="str">
        <f>'[1]2025年已发货'!C:C</f>
        <v>HRB400E Φ12 9m</v>
      </c>
      <c r="D2163" s="2" t="str">
        <f>'[1]2025年已发货'!D:D</f>
        <v>吨</v>
      </c>
      <c r="E2163" s="2">
        <f>'[1]2025年已发货'!E:E</f>
        <v>17</v>
      </c>
      <c r="F2163" s="4">
        <f>'[1]2025年已发货'!F:F</f>
        <v>45763</v>
      </c>
      <c r="G2163" s="2" t="str">
        <f>'[1]2025年已发货'!G:G</f>
        <v>（五冶达州国道542项目-二工区巴河特大桥工段-4号墩）达州市达川区桥湾镇陈余村</v>
      </c>
      <c r="H2163" s="2" t="str">
        <f>'[1]2025年已发货'!H:H</f>
        <v>谭福中</v>
      </c>
      <c r="I2163" s="2">
        <f>'[1]2025年已发货'!I:I</f>
        <v>15828538619</v>
      </c>
      <c r="J2163" s="2" t="str">
        <f>_xlfn._xlws.FILTER(辅助信息!D:D,辅助信息!G:G=G2163)</f>
        <v>五冶达州国道542项目</v>
      </c>
    </row>
    <row r="2164" hidden="1" spans="1:10">
      <c r="A2164" s="2" t="str">
        <f>'[1]2025年已发货'!A:A</f>
        <v>晋邦</v>
      </c>
      <c r="B2164" s="2" t="str">
        <f>'[1]2025年已发货'!B:B</f>
        <v>螺纹钢</v>
      </c>
      <c r="C2164" s="2" t="str">
        <f>'[1]2025年已发货'!C:C</f>
        <v>HRB400E Φ20 9m</v>
      </c>
      <c r="D2164" s="2" t="str">
        <f>'[1]2025年已发货'!D:D</f>
        <v>吨</v>
      </c>
      <c r="E2164" s="2">
        <f>'[1]2025年已发货'!E:E</f>
        <v>35</v>
      </c>
      <c r="F2164" s="4">
        <f>'[1]2025年已发货'!F:F</f>
        <v>45763</v>
      </c>
      <c r="G2164" s="2" t="str">
        <f>'[1]2025年已发货'!G:G</f>
        <v>（五冶达州国道542项目-二工区巴河特大桥工段-4号墩）达州市达川区桥湾镇陈余村</v>
      </c>
      <c r="H2164" s="2" t="str">
        <f>'[1]2025年已发货'!H:H</f>
        <v>谭福中</v>
      </c>
      <c r="I2164" s="2">
        <f>'[1]2025年已发货'!I:I</f>
        <v>15828538619</v>
      </c>
      <c r="J2164" s="2" t="str">
        <f>_xlfn._xlws.FILTER(辅助信息!D:D,辅助信息!G:G=G2164)</f>
        <v>五冶达州国道542项目</v>
      </c>
    </row>
    <row r="2165" hidden="1" spans="1:10">
      <c r="A2165" s="2" t="str">
        <f>'[1]2025年已发货'!A:A</f>
        <v>晋邦</v>
      </c>
      <c r="B2165" s="2" t="str">
        <f>'[1]2025年已发货'!B:B</f>
        <v>螺纹钢</v>
      </c>
      <c r="C2165" s="2" t="str">
        <f>'[1]2025年已发货'!C:C</f>
        <v>HRB400E Φ22 9m</v>
      </c>
      <c r="D2165" s="2" t="str">
        <f>'[1]2025年已发货'!D:D</f>
        <v>吨</v>
      </c>
      <c r="E2165" s="2">
        <f>'[1]2025年已发货'!E:E</f>
        <v>18</v>
      </c>
      <c r="F2165" s="4">
        <f>'[1]2025年已发货'!F:F</f>
        <v>45763</v>
      </c>
      <c r="G2165" s="2" t="str">
        <f>'[1]2025年已发货'!G:G</f>
        <v>（五冶达州国道542项目-二工区巴河特大桥工段-4号墩）达州市达川区桥湾镇陈余村</v>
      </c>
      <c r="H2165" s="2" t="str">
        <f>'[1]2025年已发货'!H:H</f>
        <v>谭福中</v>
      </c>
      <c r="I2165" s="2">
        <f>'[1]2025年已发货'!I:I</f>
        <v>15828538619</v>
      </c>
      <c r="J2165" s="2" t="str">
        <f>_xlfn._xlws.FILTER(辅助信息!D:D,辅助信息!G:G=G2165)</f>
        <v>五冶达州国道542项目</v>
      </c>
    </row>
    <row r="2166" hidden="1" spans="1:10">
      <c r="A2166" s="2" t="str">
        <f>'[1]2025年已发货'!A:A</f>
        <v>晋邦</v>
      </c>
      <c r="B2166" s="2" t="str">
        <f>'[1]2025年已发货'!B:B</f>
        <v>螺纹钢</v>
      </c>
      <c r="C2166" s="2" t="str">
        <f>'[1]2025年已发货'!C:C</f>
        <v>HRB400E Φ12 9m</v>
      </c>
      <c r="D2166" s="2" t="str">
        <f>'[1]2025年已发货'!D:D</f>
        <v>吨</v>
      </c>
      <c r="E2166" s="2">
        <f>'[1]2025年已发货'!E:E</f>
        <v>15</v>
      </c>
      <c r="F2166" s="4">
        <f>'[1]2025年已发货'!F:F</f>
        <v>45763</v>
      </c>
      <c r="G2166" s="2" t="str">
        <f>'[1]2025年已发货'!G:G</f>
        <v>（五冶达州国道542项目-二工区巴河特大桥工段-5号墩）四川省达州市达川区石梯镇固家村村民委员会</v>
      </c>
      <c r="H2166" s="2" t="str">
        <f>'[1]2025年已发货'!H:H</f>
        <v>谭福中</v>
      </c>
      <c r="I2166" s="2">
        <f>'[1]2025年已发货'!I:I</f>
        <v>15828538619</v>
      </c>
      <c r="J2166" s="2" t="str">
        <f>_xlfn._xlws.FILTER(辅助信息!D:D,辅助信息!G:G=G2166)</f>
        <v>五冶达州国道542项目</v>
      </c>
    </row>
    <row r="2167" hidden="1" spans="1:10">
      <c r="A2167" s="2" t="str">
        <f>'[1]2025年已发货'!A:A</f>
        <v>晋邦</v>
      </c>
      <c r="B2167" s="2" t="str">
        <f>'[1]2025年已发货'!B:B</f>
        <v>螺纹钢</v>
      </c>
      <c r="C2167" s="2" t="str">
        <f>'[1]2025年已发货'!C:C</f>
        <v>HRB400E Φ14 9m</v>
      </c>
      <c r="D2167" s="2" t="str">
        <f>'[1]2025年已发货'!D:D</f>
        <v>吨</v>
      </c>
      <c r="E2167" s="2">
        <f>'[1]2025年已发货'!E:E</f>
        <v>10</v>
      </c>
      <c r="F2167" s="4">
        <f>'[1]2025年已发货'!F:F</f>
        <v>45763</v>
      </c>
      <c r="G2167" s="2" t="str">
        <f>'[1]2025年已发货'!G:G</f>
        <v>（五冶达州国道542项目-二工区巴河特大桥工段-5号墩）四川省达州市达川区石梯镇固家村村民委员会</v>
      </c>
      <c r="H2167" s="2" t="str">
        <f>'[1]2025年已发货'!H:H</f>
        <v>谭福中</v>
      </c>
      <c r="I2167" s="2">
        <f>'[1]2025年已发货'!I:I</f>
        <v>15828538619</v>
      </c>
      <c r="J2167" s="2" t="str">
        <f>_xlfn._xlws.FILTER(辅助信息!D:D,辅助信息!G:G=G2167)</f>
        <v>五冶达州国道542项目</v>
      </c>
    </row>
    <row r="2168" hidden="1" spans="1:10">
      <c r="A2168" s="2" t="str">
        <f>'[1]2025年已发货'!A:A</f>
        <v>晋邦</v>
      </c>
      <c r="B2168" s="2" t="str">
        <f>'[1]2025年已发货'!B:B</f>
        <v>螺纹钢</v>
      </c>
      <c r="C2168" s="2" t="str">
        <f>'[1]2025年已发货'!C:C</f>
        <v>HRB400E Φ16 9m</v>
      </c>
      <c r="D2168" s="2" t="str">
        <f>'[1]2025年已发货'!D:D</f>
        <v>吨</v>
      </c>
      <c r="E2168" s="2">
        <f>'[1]2025年已发货'!E:E</f>
        <v>10</v>
      </c>
      <c r="F2168" s="4">
        <f>'[1]2025年已发货'!F:F</f>
        <v>45763</v>
      </c>
      <c r="G2168" s="2" t="str">
        <f>'[1]2025年已发货'!G:G</f>
        <v>（五冶达州国道542项目-二工区巴河特大桥工段-5号墩）四川省达州市达川区石梯镇固家村村民委员会</v>
      </c>
      <c r="H2168" s="2" t="str">
        <f>'[1]2025年已发货'!H:H</f>
        <v>谭福中</v>
      </c>
      <c r="I2168" s="2">
        <f>'[1]2025年已发货'!I:I</f>
        <v>15828538619</v>
      </c>
      <c r="J2168" s="2" t="str">
        <f>_xlfn._xlws.FILTER(辅助信息!D:D,辅助信息!G:G=G2168)</f>
        <v>五冶达州国道542项目</v>
      </c>
    </row>
    <row r="2169" hidden="1" spans="1:10">
      <c r="A2169" s="2" t="str">
        <f>'[1]2025年已发货'!A:A</f>
        <v>晋邦</v>
      </c>
      <c r="B2169" s="2" t="str">
        <f>'[1]2025年已发货'!B:B</f>
        <v>盘螺</v>
      </c>
      <c r="C2169" s="2" t="str">
        <f>'[1]2025年已发货'!C:C</f>
        <v>HRB400E Φ8</v>
      </c>
      <c r="D2169" s="2" t="str">
        <f>'[1]2025年已发货'!D:D</f>
        <v>吨</v>
      </c>
      <c r="E2169" s="2">
        <f>'[1]2025年已发货'!E:E</f>
        <v>15</v>
      </c>
      <c r="F2169" s="4">
        <f>'[1]2025年已发货'!F:F</f>
        <v>45763</v>
      </c>
      <c r="G2169" s="2" t="str">
        <f>'[1]2025年已发货'!G:G</f>
        <v>（五冶钢构宜宾高县月江镇建设项目）  四川省宜宾市高县月江镇刚记超市斜对面(还阳组团沪碳二期项目)</v>
      </c>
      <c r="H2169" s="2" t="str">
        <f>'[1]2025年已发货'!H:H</f>
        <v>张朝亮</v>
      </c>
      <c r="I2169" s="2">
        <f>'[1]2025年已发货'!I:I</f>
        <v>15228205853</v>
      </c>
      <c r="J2169" s="2" t="str">
        <f>_xlfn._xlws.FILTER(辅助信息!D:D,辅助信息!G:G=G2169)</f>
        <v>五冶钢构-宜宾市南溪区高县月江镇建设项目</v>
      </c>
    </row>
    <row r="2170" hidden="1" spans="1:10">
      <c r="A2170" s="2" t="str">
        <f>'[1]2025年已发货'!A:A</f>
        <v>晋邦</v>
      </c>
      <c r="B2170" s="2" t="str">
        <f>'[1]2025年已发货'!B:B</f>
        <v>盘螺</v>
      </c>
      <c r="C2170" s="2" t="str">
        <f>'[1]2025年已发货'!C:C</f>
        <v>HRB400E Φ10</v>
      </c>
      <c r="D2170" s="2" t="str">
        <f>'[1]2025年已发货'!D:D</f>
        <v>吨</v>
      </c>
      <c r="E2170" s="2">
        <f>'[1]2025年已发货'!E:E</f>
        <v>10</v>
      </c>
      <c r="F2170" s="4">
        <f>'[1]2025年已发货'!F:F</f>
        <v>45763</v>
      </c>
      <c r="G2170" s="2" t="str">
        <f>'[1]2025年已发货'!G:G</f>
        <v>（五冶钢构宜宾高县月江镇建设项目）  四川省宜宾市高县月江镇刚记超市斜对面(还阳组团沪碳二期项目)</v>
      </c>
      <c r="H2170" s="2" t="str">
        <f>'[1]2025年已发货'!H:H</f>
        <v>张朝亮</v>
      </c>
      <c r="I2170" s="2">
        <f>'[1]2025年已发货'!I:I</f>
        <v>15228205853</v>
      </c>
      <c r="J2170" s="2" t="str">
        <f>_xlfn._xlws.FILTER(辅助信息!D:D,辅助信息!G:G=G2170)</f>
        <v>五冶钢构-宜宾市南溪区高县月江镇建设项目</v>
      </c>
    </row>
    <row r="2171" hidden="1" spans="1:10">
      <c r="A2171" s="2" t="str">
        <f>'[1]2025年已发货'!A:A</f>
        <v>晋邦</v>
      </c>
      <c r="B2171" s="2" t="str">
        <f>'[1]2025年已发货'!B:B</f>
        <v>螺纹钢</v>
      </c>
      <c r="C2171" s="2" t="str">
        <f>'[1]2025年已发货'!C:C</f>
        <v>HRB400E Φ12 9m</v>
      </c>
      <c r="D2171" s="2" t="str">
        <f>'[1]2025年已发货'!D:D</f>
        <v>吨</v>
      </c>
      <c r="E2171" s="2">
        <f>'[1]2025年已发货'!E:E</f>
        <v>6</v>
      </c>
      <c r="F2171" s="4">
        <f>'[1]2025年已发货'!F:F</f>
        <v>45763</v>
      </c>
      <c r="G2171" s="2" t="str">
        <f>'[1]2025年已发货'!G:G</f>
        <v>（五冶钢构宜宾高县月江镇建设项目）  四川省宜宾市高县月江镇刚记超市斜对面(还阳组团沪碳二期项目)</v>
      </c>
      <c r="H2171" s="2" t="str">
        <f>'[1]2025年已发货'!H:H</f>
        <v>张朝亮</v>
      </c>
      <c r="I2171" s="2">
        <f>'[1]2025年已发货'!I:I</f>
        <v>15228205853</v>
      </c>
      <c r="J2171" s="2" t="str">
        <f>_xlfn._xlws.FILTER(辅助信息!D:D,辅助信息!G:G=G2171)</f>
        <v>五冶钢构-宜宾市南溪区高县月江镇建设项目</v>
      </c>
    </row>
    <row r="2172" hidden="1" spans="1:10">
      <c r="A2172" s="2" t="str">
        <f>'[1]2025年已发货'!A:A</f>
        <v>晋邦</v>
      </c>
      <c r="B2172" s="2" t="str">
        <f>'[1]2025年已发货'!B:B</f>
        <v>螺纹钢</v>
      </c>
      <c r="C2172" s="2" t="str">
        <f>'[1]2025年已发货'!C:C</f>
        <v>HRB400E Φ18 9m</v>
      </c>
      <c r="D2172" s="2" t="str">
        <f>'[1]2025年已发货'!D:D</f>
        <v>吨</v>
      </c>
      <c r="E2172" s="2">
        <f>'[1]2025年已发货'!E:E</f>
        <v>6</v>
      </c>
      <c r="F2172" s="4">
        <f>'[1]2025年已发货'!F:F</f>
        <v>45763</v>
      </c>
      <c r="G2172" s="2" t="str">
        <f>'[1]2025年已发货'!G:G</f>
        <v>（五冶钢构宜宾高县月江镇建设项目）  四川省宜宾市高县月江镇刚记超市斜对面(还阳组团沪碳二期项目)</v>
      </c>
      <c r="H2172" s="2" t="str">
        <f>'[1]2025年已发货'!H:H</f>
        <v>张朝亮</v>
      </c>
      <c r="I2172" s="2">
        <f>'[1]2025年已发货'!I:I</f>
        <v>15228205853</v>
      </c>
      <c r="J2172" s="2" t="str">
        <f>_xlfn._xlws.FILTER(辅助信息!D:D,辅助信息!G:G=G2172)</f>
        <v>五冶钢构-宜宾市南溪区高县月江镇建设项目</v>
      </c>
    </row>
    <row r="2173" hidden="1" spans="1:10">
      <c r="A2173" s="2" t="str">
        <f>'[1]2025年已发货'!A:A</f>
        <v>晋邦</v>
      </c>
      <c r="B2173" s="2" t="str">
        <f>'[1]2025年已发货'!B:B</f>
        <v>螺纹钢</v>
      </c>
      <c r="C2173" s="2" t="str">
        <f>'[1]2025年已发货'!C:C</f>
        <v>HRB400E Φ20 9m</v>
      </c>
      <c r="D2173" s="2" t="str">
        <f>'[1]2025年已发货'!D:D</f>
        <v>吨</v>
      </c>
      <c r="E2173" s="2">
        <f>'[1]2025年已发货'!E:E</f>
        <v>3</v>
      </c>
      <c r="F2173" s="4">
        <f>'[1]2025年已发货'!F:F</f>
        <v>45763</v>
      </c>
      <c r="G2173" s="2" t="str">
        <f>'[1]2025年已发货'!G:G</f>
        <v>（五冶钢构宜宾高县月江镇建设项目）  四川省宜宾市高县月江镇刚记超市斜对面(还阳组团沪碳二期项目)</v>
      </c>
      <c r="H2173" s="2" t="str">
        <f>'[1]2025年已发货'!H:H</f>
        <v>张朝亮</v>
      </c>
      <c r="I2173" s="2">
        <f>'[1]2025年已发货'!I:I</f>
        <v>15228205853</v>
      </c>
      <c r="J2173" s="2" t="str">
        <f>_xlfn._xlws.FILTER(辅助信息!D:D,辅助信息!G:G=G2173)</f>
        <v>五冶钢构-宜宾市南溪区高县月江镇建设项目</v>
      </c>
    </row>
    <row r="2174" hidden="1" spans="1:10">
      <c r="A2174" s="2" t="str">
        <f>'[1]2025年已发货'!A:A</f>
        <v>晋邦</v>
      </c>
      <c r="B2174" s="2" t="str">
        <f>'[1]2025年已发货'!B:B</f>
        <v>螺纹钢</v>
      </c>
      <c r="C2174" s="2" t="str">
        <f>'[1]2025年已发货'!C:C</f>
        <v>HRB400E Φ22 9m</v>
      </c>
      <c r="D2174" s="2" t="str">
        <f>'[1]2025年已发货'!D:D</f>
        <v>吨</v>
      </c>
      <c r="E2174" s="2">
        <f>'[1]2025年已发货'!E:E</f>
        <v>31</v>
      </c>
      <c r="F2174" s="4">
        <f>'[1]2025年已发货'!F:F</f>
        <v>45763</v>
      </c>
      <c r="G2174" s="2" t="str">
        <f>'[1]2025年已发货'!G:G</f>
        <v>（五冶钢构宜宾高县月江镇建设项目）  四川省宜宾市高县月江镇刚记超市斜对面(还阳组团沪碳二期项目)</v>
      </c>
      <c r="H2174" s="2" t="str">
        <f>'[1]2025年已发货'!H:H</f>
        <v>张朝亮</v>
      </c>
      <c r="I2174" s="2">
        <f>'[1]2025年已发货'!I:I</f>
        <v>15228205853</v>
      </c>
      <c r="J2174" s="2" t="str">
        <f>_xlfn._xlws.FILTER(辅助信息!D:D,辅助信息!G:G=G2174)</f>
        <v>五冶钢构-宜宾市南溪区高县月江镇建设项目</v>
      </c>
    </row>
    <row r="2175" hidden="1" spans="1:10">
      <c r="A2175" s="2" t="str">
        <f>'[1]2025年已发货'!A:A</f>
        <v>晋邦</v>
      </c>
      <c r="B2175" s="2" t="str">
        <f>'[1]2025年已发货'!B:B</f>
        <v>螺纹钢</v>
      </c>
      <c r="C2175" s="2" t="str">
        <f>'[1]2025年已发货'!C:C</f>
        <v>HRB400E Φ12 9m</v>
      </c>
      <c r="D2175" s="2" t="str">
        <f>'[1]2025年已发货'!D:D</f>
        <v>吨</v>
      </c>
      <c r="E2175" s="2">
        <f>'[1]2025年已发货'!E:E</f>
        <v>3</v>
      </c>
      <c r="F2175" s="4">
        <f>'[1]2025年已发货'!F:F</f>
        <v>45763</v>
      </c>
      <c r="G2175" s="2" t="str">
        <f>'[1]2025年已发货'!G:G</f>
        <v>（五冶达州国道542项目-三工区路基六工段）四川省达州市达川区赵固镇水文村</v>
      </c>
      <c r="H2175" s="2" t="str">
        <f>'[1]2025年已发货'!H:H</f>
        <v>谭鹏程</v>
      </c>
      <c r="I2175" s="2">
        <f>'[1]2025年已发货'!I:I</f>
        <v>18280895666</v>
      </c>
      <c r="J2175" s="2" t="str">
        <f>_xlfn._xlws.FILTER(辅助信息!D:D,辅助信息!G:G=G2175)</f>
        <v>五冶达州国道542项目</v>
      </c>
    </row>
    <row r="2176" hidden="1" spans="1:10">
      <c r="A2176" s="2" t="str">
        <f>'[1]2025年已发货'!A:A</f>
        <v>晋邦</v>
      </c>
      <c r="B2176" s="2" t="str">
        <f>'[1]2025年已发货'!B:B</f>
        <v>螺纹钢</v>
      </c>
      <c r="C2176" s="2" t="str">
        <f>'[1]2025年已发货'!C:C</f>
        <v>HRB400E Φ16 9m</v>
      </c>
      <c r="D2176" s="2" t="str">
        <f>'[1]2025年已发货'!D:D</f>
        <v>吨</v>
      </c>
      <c r="E2176" s="2">
        <f>'[1]2025年已发货'!E:E</f>
        <v>6</v>
      </c>
      <c r="F2176" s="4">
        <f>'[1]2025年已发货'!F:F</f>
        <v>45763</v>
      </c>
      <c r="G2176" s="2" t="str">
        <f>'[1]2025年已发货'!G:G</f>
        <v>（五冶达州国道542项目-三工区路基六工段）四川省达州市达川区赵固镇水文村</v>
      </c>
      <c r="H2176" s="2" t="str">
        <f>'[1]2025年已发货'!H:H</f>
        <v>谭鹏程</v>
      </c>
      <c r="I2176" s="2">
        <f>'[1]2025年已发货'!I:I</f>
        <v>18280895666</v>
      </c>
      <c r="J2176" s="2" t="str">
        <f>_xlfn._xlws.FILTER(辅助信息!D:D,辅助信息!G:G=G2176)</f>
        <v>五冶达州国道542项目</v>
      </c>
    </row>
    <row r="2177" hidden="1" spans="1:10">
      <c r="A2177" s="2" t="str">
        <f>'[1]2025年已发货'!A:A</f>
        <v>晋邦</v>
      </c>
      <c r="B2177" s="2" t="str">
        <f>'[1]2025年已发货'!B:B</f>
        <v>螺纹钢</v>
      </c>
      <c r="C2177" s="2" t="str">
        <f>'[1]2025年已发货'!C:C</f>
        <v>HRB400E Φ22 9m</v>
      </c>
      <c r="D2177" s="2" t="str">
        <f>'[1]2025年已发货'!D:D</f>
        <v>吨</v>
      </c>
      <c r="E2177" s="2">
        <f>'[1]2025年已发货'!E:E</f>
        <v>6</v>
      </c>
      <c r="F2177" s="4">
        <f>'[1]2025年已发货'!F:F</f>
        <v>45763</v>
      </c>
      <c r="G2177" s="2" t="str">
        <f>'[1]2025年已发货'!G:G</f>
        <v>（五冶达州国道542项目-三工区路基六工段）四川省达州市达川区赵固镇水文村</v>
      </c>
      <c r="H2177" s="2" t="str">
        <f>'[1]2025年已发货'!H:H</f>
        <v>谭鹏程</v>
      </c>
      <c r="I2177" s="2">
        <f>'[1]2025年已发货'!I:I</f>
        <v>18280895666</v>
      </c>
      <c r="J2177" s="2" t="str">
        <f>_xlfn._xlws.FILTER(辅助信息!D:D,辅助信息!G:G=G2177)</f>
        <v>五冶达州国道542项目</v>
      </c>
    </row>
    <row r="2178" hidden="1" spans="1:10">
      <c r="A2178" s="2" t="str">
        <f>'[1]2025年已发货'!A:A</f>
        <v>晋邦</v>
      </c>
      <c r="B2178" s="2" t="str">
        <f>'[1]2025年已发货'!B:B</f>
        <v>螺纹钢</v>
      </c>
      <c r="C2178" s="2" t="str">
        <f>'[1]2025年已发货'!C:C</f>
        <v>HRB400E Φ25 9m</v>
      </c>
      <c r="D2178" s="2" t="str">
        <f>'[1]2025年已发货'!D:D</f>
        <v>吨</v>
      </c>
      <c r="E2178" s="2">
        <f>'[1]2025年已发货'!E:E</f>
        <v>19</v>
      </c>
      <c r="F2178" s="4">
        <f>'[1]2025年已发货'!F:F</f>
        <v>45763</v>
      </c>
      <c r="G2178" s="2" t="str">
        <f>'[1]2025年已发货'!G:G</f>
        <v>（五冶达州国道542项目-三工区路基六工段）四川省达州市达川区赵固镇水文村</v>
      </c>
      <c r="H2178" s="2" t="str">
        <f>'[1]2025年已发货'!H:H</f>
        <v>谭鹏程</v>
      </c>
      <c r="I2178" s="2">
        <f>'[1]2025年已发货'!I:I</f>
        <v>18280895666</v>
      </c>
      <c r="J2178" s="2" t="str">
        <f>_xlfn._xlws.FILTER(辅助信息!D:D,辅助信息!G:G=G2178)</f>
        <v>五冶达州国道542项目</v>
      </c>
    </row>
    <row r="2179" hidden="1" spans="1:10">
      <c r="A2179" s="2" t="str">
        <f>'[1]2025年已发货'!A:A</f>
        <v>晋邦</v>
      </c>
      <c r="B2179" s="2" t="str">
        <f>'[1]2025年已发货'!B:B</f>
        <v>盘螺</v>
      </c>
      <c r="C2179" s="2" t="str">
        <f>'[1]2025年已发货'!C:C</f>
        <v>HRB400E Φ8</v>
      </c>
      <c r="D2179" s="2" t="str">
        <f>'[1]2025年已发货'!D:D</f>
        <v>吨</v>
      </c>
      <c r="E2179" s="2">
        <f>'[1]2025年已发货'!E:E</f>
        <v>45</v>
      </c>
      <c r="F2179" s="4">
        <f>'[1]2025年已发货'!F:F</f>
        <v>45763</v>
      </c>
      <c r="G2179" s="2" t="str">
        <f>'[1]2025年已发货'!G:G</f>
        <v>（商投建工达州中医药科技园-4工区-7号楼）达州市通川区达州中医药职业学院犀牛大道北段</v>
      </c>
      <c r="H2179" s="2" t="str">
        <f>'[1]2025年已发货'!H:H</f>
        <v>张扬</v>
      </c>
      <c r="I2179" s="2">
        <f>'[1]2025年已发货'!I:I</f>
        <v>18381904567</v>
      </c>
      <c r="J2179" s="2" t="str">
        <f>_xlfn._xlws.FILTER(辅助信息!D:D,辅助信息!G:G=G2179)</f>
        <v>商投建工达州中医药科技园</v>
      </c>
    </row>
    <row r="2180" hidden="1" spans="1:10">
      <c r="A2180" s="2" t="str">
        <f>'[1]2025年已发货'!A:A</f>
        <v>晋邦</v>
      </c>
      <c r="B2180" s="2" t="str">
        <f>'[1]2025年已发货'!B:B</f>
        <v>螺纹钢</v>
      </c>
      <c r="C2180" s="2" t="str">
        <f>'[1]2025年已发货'!C:C</f>
        <v>HRB400E Φ14 9m</v>
      </c>
      <c r="D2180" s="2" t="str">
        <f>'[1]2025年已发货'!D:D</f>
        <v>吨</v>
      </c>
      <c r="E2180" s="2">
        <f>'[1]2025年已发货'!E:E</f>
        <v>50</v>
      </c>
      <c r="F2180" s="4">
        <f>'[1]2025年已发货'!F:F</f>
        <v>45763</v>
      </c>
      <c r="G2180" s="2" t="str">
        <f>'[1]2025年已发货'!G:G</f>
        <v>（商投建工达州中医药科技园-4工区-10号楼）达州市通川区达州中医药职业学院犀牛大道北段</v>
      </c>
      <c r="H2180" s="2" t="str">
        <f>'[1]2025年已发货'!H:H</f>
        <v>张扬</v>
      </c>
      <c r="I2180" s="2">
        <f>'[1]2025年已发货'!I:I</f>
        <v>18381904567</v>
      </c>
      <c r="J2180" s="2" t="str">
        <f>_xlfn._xlws.FILTER(辅助信息!D:D,辅助信息!G:G=G2180)</f>
        <v>商投建工达州中医药科技园</v>
      </c>
    </row>
    <row r="2181" hidden="1" spans="1:10">
      <c r="A2181" s="2" t="str">
        <f>'[1]2025年已发货'!A:A</f>
        <v>晋邦</v>
      </c>
      <c r="B2181" s="2" t="str">
        <f>'[1]2025年已发货'!B:B</f>
        <v>螺纹钢</v>
      </c>
      <c r="C2181" s="2" t="str">
        <f>'[1]2025年已发货'!C:C</f>
        <v>HRB400E Φ18 9m</v>
      </c>
      <c r="D2181" s="2" t="str">
        <f>'[1]2025年已发货'!D:D</f>
        <v>吨</v>
      </c>
      <c r="E2181" s="2">
        <f>'[1]2025年已发货'!E:E</f>
        <v>35</v>
      </c>
      <c r="F2181" s="4">
        <f>'[1]2025年已发货'!F:F</f>
        <v>45763</v>
      </c>
      <c r="G2181" s="2" t="str">
        <f>'[1]2025年已发货'!G:G</f>
        <v>中铁建工集团有限公司“十四五”酱香酒习水同民坝一期一标段项目</v>
      </c>
      <c r="H2181" s="2" t="str">
        <f>'[1]2025年已发货'!H:H</f>
        <v>周彰鑫</v>
      </c>
      <c r="I2181" s="2">
        <f>'[1]2025年已发货'!I:I</f>
        <v>18586545402</v>
      </c>
      <c r="J2181" s="2" vm="1" t="e">
        <f>_xlfn._xlws.FILTER(辅助信息!D:D,辅助信息!G:G=G2181)</f>
        <v>#VALUE!</v>
      </c>
    </row>
    <row r="2182" hidden="1" spans="1:10">
      <c r="A2182" s="2" t="str">
        <f>'[1]2025年已发货'!A:A</f>
        <v>晋邦</v>
      </c>
      <c r="B2182" s="2" t="str">
        <f>'[1]2025年已发货'!B:B</f>
        <v>高线</v>
      </c>
      <c r="C2182" s="2" t="str">
        <f>'[1]2025年已发货'!C:C</f>
        <v>HPB300 Φ10</v>
      </c>
      <c r="D2182" s="2" t="str">
        <f>'[1]2025年已发货'!D:D</f>
        <v>吨</v>
      </c>
      <c r="E2182" s="2">
        <f>'[1]2025年已发货'!E:E</f>
        <v>10</v>
      </c>
      <c r="F2182" s="4">
        <f>'[1]2025年已发货'!F:F</f>
        <v>45763</v>
      </c>
      <c r="G2182" s="2" t="str">
        <f>'[1]2025年已发货'!G:G</f>
        <v>（十九冶-华电重庆奉节）重庆市奉节县康乐镇七星村</v>
      </c>
      <c r="H2182" s="2" t="str">
        <f>'[1]2025年已发货'!H:H</f>
        <v>岑甲乐</v>
      </c>
      <c r="I2182" s="2">
        <f>'[1]2025年已发货'!I:I</f>
        <v>17349037782</v>
      </c>
      <c r="J2182" s="2" vm="1" t="e">
        <f>_xlfn._xlws.FILTER(辅助信息!D:D,辅助信息!G:G=G2182)</f>
        <v>#VALUE!</v>
      </c>
    </row>
    <row r="2183" hidden="1" spans="1:10">
      <c r="A2183" s="2" t="str">
        <f>'[1]2025年已发货'!A:A</f>
        <v>晋邦</v>
      </c>
      <c r="B2183" s="2" t="str">
        <f>'[1]2025年已发货'!B:B</f>
        <v>螺纹钢</v>
      </c>
      <c r="C2183" s="2" t="str">
        <f>'[1]2025年已发货'!C:C</f>
        <v>HRB400E Φ32 9m</v>
      </c>
      <c r="D2183" s="2" t="str">
        <f>'[1]2025年已发货'!D:D</f>
        <v>吨</v>
      </c>
      <c r="E2183" s="2">
        <f>'[1]2025年已发货'!E:E</f>
        <v>25</v>
      </c>
      <c r="F2183" s="4">
        <f>'[1]2025年已发货'!F:F</f>
        <v>45763</v>
      </c>
      <c r="G2183" s="2" t="str">
        <f>'[1]2025年已发货'!G:G</f>
        <v>（十九冶-华电重庆奉节）重庆市奉节县康乐镇七星村</v>
      </c>
      <c r="H2183" s="2" t="str">
        <f>'[1]2025年已发货'!H:H</f>
        <v>岑甲乐</v>
      </c>
      <c r="I2183" s="2">
        <f>'[1]2025年已发货'!I:I</f>
        <v>17349037782</v>
      </c>
      <c r="J2183" s="2" vm="1" t="e">
        <f>_xlfn._xlws.FILTER(辅助信息!D:D,辅助信息!G:G=G2183)</f>
        <v>#VALUE!</v>
      </c>
    </row>
    <row r="2184" hidden="1" spans="1:10">
      <c r="A2184" s="2" t="str">
        <f>'[1]2025年已发货'!A:A</f>
        <v>晋邦</v>
      </c>
      <c r="B2184" s="2" t="str">
        <f>'[1]2025年已发货'!B:B</f>
        <v>盘螺</v>
      </c>
      <c r="C2184" s="2" t="str">
        <f>'[1]2025年已发货'!C:C</f>
        <v>HRB400E Φ8</v>
      </c>
      <c r="D2184" s="2" t="str">
        <f>'[1]2025年已发货'!D:D</f>
        <v>吨</v>
      </c>
      <c r="E2184" s="2">
        <f>'[1]2025年已发货'!E:E</f>
        <v>18</v>
      </c>
      <c r="F2184" s="4">
        <f>'[1]2025年已发货'!F:F</f>
        <v>45763</v>
      </c>
      <c r="G2184" s="2" t="str">
        <f>'[1]2025年已发货'!G:G</f>
        <v>（华西萌海科创农业生态谷）成都市简阳市白金山水库</v>
      </c>
      <c r="H2184" s="2" t="str">
        <f>'[1]2025年已发货'!H:H</f>
        <v>石清国</v>
      </c>
      <c r="I2184" s="2">
        <f>'[1]2025年已发货'!I:I</f>
        <v>13458642015</v>
      </c>
      <c r="J2184" s="2" t="str">
        <f>_xlfn._xlws.FILTER(辅助信息!D:D,辅助信息!G:G=G2184)</f>
        <v>华西萌海-科创农业生态谷</v>
      </c>
    </row>
    <row r="2185" hidden="1" spans="1:10">
      <c r="A2185" s="2" t="str">
        <f>'[1]2025年已发货'!A:A</f>
        <v>晋邦</v>
      </c>
      <c r="B2185" s="2" t="str">
        <f>'[1]2025年已发货'!B:B</f>
        <v>盘螺</v>
      </c>
      <c r="C2185" s="2" t="str">
        <f>'[1]2025年已发货'!C:C</f>
        <v>HRB400E Φ10</v>
      </c>
      <c r="D2185" s="2" t="str">
        <f>'[1]2025年已发货'!D:D</f>
        <v>吨</v>
      </c>
      <c r="E2185" s="2">
        <f>'[1]2025年已发货'!E:E</f>
        <v>16</v>
      </c>
      <c r="F2185" s="4">
        <f>'[1]2025年已发货'!F:F</f>
        <v>45763</v>
      </c>
      <c r="G2185" s="2" t="str">
        <f>'[1]2025年已发货'!G:G</f>
        <v>（华西萌海科创农业生态谷）成都市简阳市白金山水库</v>
      </c>
      <c r="H2185" s="2" t="str">
        <f>'[1]2025年已发货'!H:H</f>
        <v>石清国</v>
      </c>
      <c r="I2185" s="2">
        <f>'[1]2025年已发货'!I:I</f>
        <v>13458642015</v>
      </c>
      <c r="J2185" s="2" t="str">
        <f>_xlfn._xlws.FILTER(辅助信息!D:D,辅助信息!G:G=G2185)</f>
        <v>华西萌海-科创农业生态谷</v>
      </c>
    </row>
    <row r="2186" hidden="1" spans="1:10">
      <c r="A2186" s="2" t="str">
        <f>'[1]2025年已发货'!A:A</f>
        <v>晋邦</v>
      </c>
      <c r="B2186" s="2" t="str">
        <f>'[1]2025年已发货'!B:B</f>
        <v>螺纹钢</v>
      </c>
      <c r="C2186" s="2" t="str">
        <f>'[1]2025年已发货'!C:C</f>
        <v>HRB400E Φ14 9m</v>
      </c>
      <c r="D2186" s="2" t="str">
        <f>'[1]2025年已发货'!D:D</f>
        <v>吨</v>
      </c>
      <c r="E2186" s="2">
        <f>'[1]2025年已发货'!E:E</f>
        <v>6</v>
      </c>
      <c r="F2186" s="4">
        <f>'[1]2025年已发货'!F:F</f>
        <v>45763</v>
      </c>
      <c r="G2186" s="2" t="str">
        <f>'[1]2025年已发货'!G:G</f>
        <v>（华西萌海科创农业生态谷）成都市简阳市白金山水库</v>
      </c>
      <c r="H2186" s="2" t="str">
        <f>'[1]2025年已发货'!H:H</f>
        <v>石清国</v>
      </c>
      <c r="I2186" s="2">
        <f>'[1]2025年已发货'!I:I</f>
        <v>13458642015</v>
      </c>
      <c r="J2186" s="2" t="str">
        <f>_xlfn._xlws.FILTER(辅助信息!D:D,辅助信息!G:G=G2186)</f>
        <v>华西萌海-科创农业生态谷</v>
      </c>
    </row>
    <row r="2187" hidden="1" spans="1:10">
      <c r="A2187" s="2" t="str">
        <f>'[1]2025年已发货'!A:A</f>
        <v>晋邦</v>
      </c>
      <c r="B2187" s="2" t="str">
        <f>'[1]2025年已发货'!B:B</f>
        <v>高线</v>
      </c>
      <c r="C2187" s="2" t="str">
        <f>'[1]2025年已发货'!C:C</f>
        <v>HPB300 Φ8</v>
      </c>
      <c r="D2187" s="2" t="str">
        <f>'[1]2025年已发货'!D:D</f>
        <v>吨</v>
      </c>
      <c r="E2187" s="2">
        <f>'[1]2025年已发货'!E:E</f>
        <v>2.5</v>
      </c>
      <c r="F2187" s="4">
        <f>'[1]2025年已发货'!F:F</f>
        <v>45763</v>
      </c>
      <c r="G2187" s="2" t="str">
        <f>'[1]2025年已发货'!G:G</f>
        <v>（华西简阳西城嘉苑）四川省成都市简阳市简城街道高屋村</v>
      </c>
      <c r="H2187" s="2" t="str">
        <f>'[1]2025年已发货'!H:H</f>
        <v>张瀚镭</v>
      </c>
      <c r="I2187" s="2">
        <f>'[1]2025年已发货'!I:I</f>
        <v>15884666220</v>
      </c>
      <c r="J2187" s="2" t="str">
        <f>_xlfn._xlws.FILTER(辅助信息!D:D,辅助信息!G:G=G2187)</f>
        <v>华西简阳西城嘉苑</v>
      </c>
    </row>
    <row r="2188" hidden="1" spans="1:10">
      <c r="A2188" s="2" t="str">
        <f>'[1]2025年已发货'!A:A</f>
        <v>晋邦</v>
      </c>
      <c r="B2188" s="2" t="str">
        <f>'[1]2025年已发货'!B:B</f>
        <v>盘螺</v>
      </c>
      <c r="C2188" s="2" t="str">
        <f>'[1]2025年已发货'!C:C</f>
        <v>HRB400E Φ8</v>
      </c>
      <c r="D2188" s="2" t="str">
        <f>'[1]2025年已发货'!D:D</f>
        <v>吨</v>
      </c>
      <c r="E2188" s="2">
        <f>'[1]2025年已发货'!E:E</f>
        <v>5</v>
      </c>
      <c r="F2188" s="4">
        <f>'[1]2025年已发货'!F:F</f>
        <v>45763</v>
      </c>
      <c r="G2188" s="2" t="str">
        <f>'[1]2025年已发货'!G:G</f>
        <v>（华西简阳西城嘉苑）四川省成都市简阳市简城街道高屋村</v>
      </c>
      <c r="H2188" s="2" t="str">
        <f>'[1]2025年已发货'!H:H</f>
        <v>张瀚镭</v>
      </c>
      <c r="I2188" s="2">
        <f>'[1]2025年已发货'!I:I</f>
        <v>15884666220</v>
      </c>
      <c r="J2188" s="2" t="str">
        <f>_xlfn._xlws.FILTER(辅助信息!D:D,辅助信息!G:G=G2188)</f>
        <v>华西简阳西城嘉苑</v>
      </c>
    </row>
    <row r="2189" hidden="1" spans="1:10">
      <c r="A2189" s="2" t="str">
        <f>'[1]2025年已发货'!A:A</f>
        <v>晋邦</v>
      </c>
      <c r="B2189" s="2" t="str">
        <f>'[1]2025年已发货'!B:B</f>
        <v>盘螺</v>
      </c>
      <c r="C2189" s="2" t="str">
        <f>'[1]2025年已发货'!C:C</f>
        <v>HRB400E Φ10</v>
      </c>
      <c r="D2189" s="2" t="str">
        <f>'[1]2025年已发货'!D:D</f>
        <v>吨</v>
      </c>
      <c r="E2189" s="2">
        <f>'[1]2025年已发货'!E:E</f>
        <v>18</v>
      </c>
      <c r="F2189" s="4">
        <f>'[1]2025年已发货'!F:F</f>
        <v>45763</v>
      </c>
      <c r="G2189" s="2" t="str">
        <f>'[1]2025年已发货'!G:G</f>
        <v>（华西简阳西城嘉苑）四川省成都市简阳市简城街道高屋村</v>
      </c>
      <c r="H2189" s="2" t="str">
        <f>'[1]2025年已发货'!H:H</f>
        <v>张瀚镭</v>
      </c>
      <c r="I2189" s="2">
        <f>'[1]2025年已发货'!I:I</f>
        <v>15884666220</v>
      </c>
      <c r="J2189" s="2" t="str">
        <f>_xlfn._xlws.FILTER(辅助信息!D:D,辅助信息!G:G=G2189)</f>
        <v>华西简阳西城嘉苑</v>
      </c>
    </row>
    <row r="2190" hidden="1" spans="1:10">
      <c r="A2190" s="2" t="str">
        <f>'[1]2025年已发货'!A:A</f>
        <v>晋邦</v>
      </c>
      <c r="B2190" s="2" t="str">
        <f>'[1]2025年已发货'!B:B</f>
        <v>盘螺</v>
      </c>
      <c r="C2190" s="2" t="str">
        <f>'[1]2025年已发货'!C:C</f>
        <v>HRB400E Φ12</v>
      </c>
      <c r="D2190" s="2" t="str">
        <f>'[1]2025年已发货'!D:D</f>
        <v>吨</v>
      </c>
      <c r="E2190" s="2">
        <f>'[1]2025年已发货'!E:E</f>
        <v>29</v>
      </c>
      <c r="F2190" s="4">
        <f>'[1]2025年已发货'!F:F</f>
        <v>45763</v>
      </c>
      <c r="G2190" s="2" t="str">
        <f>'[1]2025年已发货'!G:G</f>
        <v>（华西简阳西城嘉苑）四川省成都市简阳市简城街道高屋村</v>
      </c>
      <c r="H2190" s="2" t="str">
        <f>'[1]2025年已发货'!H:H</f>
        <v>张瀚镭</v>
      </c>
      <c r="I2190" s="2">
        <f>'[1]2025年已发货'!I:I</f>
        <v>15884666220</v>
      </c>
      <c r="J2190" s="2" t="str">
        <f>_xlfn._xlws.FILTER(辅助信息!D:D,辅助信息!G:G=G2190)</f>
        <v>华西简阳西城嘉苑</v>
      </c>
    </row>
    <row r="2191" hidden="1" spans="1:10">
      <c r="A2191" s="2" t="str">
        <f>'[1]2025年已发货'!A:A</f>
        <v>晋邦</v>
      </c>
      <c r="B2191" s="2" t="str">
        <f>'[1]2025年已发货'!B:B</f>
        <v>螺纹钢</v>
      </c>
      <c r="C2191" s="2" t="str">
        <f>'[1]2025年已发货'!C:C</f>
        <v>HRB400E Φ20 9m</v>
      </c>
      <c r="D2191" s="2" t="str">
        <f>'[1]2025年已发货'!D:D</f>
        <v>吨</v>
      </c>
      <c r="E2191" s="2">
        <f>'[1]2025年已发货'!E:E</f>
        <v>15</v>
      </c>
      <c r="F2191" s="4">
        <f>'[1]2025年已发货'!F:F</f>
        <v>45763</v>
      </c>
      <c r="G2191" s="2" t="str">
        <f>'[1]2025年已发货'!G:G</f>
        <v>（华西简阳西城嘉苑）四川省成都市简阳市简城街道高屋村</v>
      </c>
      <c r="H2191" s="2" t="str">
        <f>'[1]2025年已发货'!H:H</f>
        <v>张瀚镭</v>
      </c>
      <c r="I2191" s="2">
        <f>'[1]2025年已发货'!I:I</f>
        <v>15884666220</v>
      </c>
      <c r="J2191" s="2" t="str">
        <f>_xlfn._xlws.FILTER(辅助信息!D:D,辅助信息!G:G=G2191)</f>
        <v>华西简阳西城嘉苑</v>
      </c>
    </row>
    <row r="2192" hidden="1" spans="1:10">
      <c r="A2192" s="2" t="str">
        <f>'[1]2025年已发货'!A:A</f>
        <v>成实</v>
      </c>
      <c r="B2192" s="2" t="str">
        <f>'[1]2025年已发货'!B:B</f>
        <v>盘螺</v>
      </c>
      <c r="C2192" s="2" t="str">
        <f>'[1]2025年已发货'!C:C</f>
        <v>HRB400E Φ8</v>
      </c>
      <c r="D2192" s="2" t="str">
        <f>'[1]2025年已发货'!D:D</f>
        <v>吨</v>
      </c>
      <c r="E2192" s="2">
        <f>'[1]2025年已发货'!E:E</f>
        <v>2.5</v>
      </c>
      <c r="F2192" s="4">
        <f>'[1]2025年已发货'!F:F</f>
        <v>45763</v>
      </c>
      <c r="G2192" s="2" t="str">
        <f>'[1]2025年已发货'!G:G</f>
        <v>（四川商建-射洪城乡一体化项目）遂宁市射洪市忠新幼儿园北侧约220米新溪小区</v>
      </c>
      <c r="H2192" s="2" t="str">
        <f>'[1]2025年已发货'!H:H</f>
        <v>柏子刚</v>
      </c>
      <c r="I2192" s="2">
        <f>'[1]2025年已发货'!I:I</f>
        <v>15692885305</v>
      </c>
      <c r="J2192" s="2" t="str">
        <f>_xlfn._xlws.FILTER(辅助信息!D:D,辅助信息!G:G=G2192)</f>
        <v>四川商建
射洪城乡一体化项目</v>
      </c>
    </row>
    <row r="2193" hidden="1" spans="1:10">
      <c r="A2193" s="2" t="str">
        <f>'[1]2025年已发货'!A:A</f>
        <v>成实</v>
      </c>
      <c r="B2193" s="2" t="str">
        <f>'[1]2025年已发货'!B:B</f>
        <v>盘螺</v>
      </c>
      <c r="C2193" s="2" t="str">
        <f>'[1]2025年已发货'!C:C</f>
        <v>HRB400E Φ10</v>
      </c>
      <c r="D2193" s="2" t="str">
        <f>'[1]2025年已发货'!D:D</f>
        <v>吨</v>
      </c>
      <c r="E2193" s="2">
        <f>'[1]2025年已发货'!E:E</f>
        <v>2.5</v>
      </c>
      <c r="F2193" s="4">
        <f>'[1]2025年已发货'!F:F</f>
        <v>45763</v>
      </c>
      <c r="G2193" s="2" t="str">
        <f>'[1]2025年已发货'!G:G</f>
        <v>（四川商建-射洪城乡一体化项目）遂宁市射洪市忠新幼儿园北侧约220米新溪小区</v>
      </c>
      <c r="H2193" s="2" t="str">
        <f>'[1]2025年已发货'!H:H</f>
        <v>柏子刚</v>
      </c>
      <c r="I2193" s="2">
        <f>'[1]2025年已发货'!I:I</f>
        <v>15692885305</v>
      </c>
      <c r="J2193" s="2" t="str">
        <f>_xlfn._xlws.FILTER(辅助信息!D:D,辅助信息!G:G=G2193)</f>
        <v>四川商建
射洪城乡一体化项目</v>
      </c>
    </row>
    <row r="2194" hidden="1" spans="1:10">
      <c r="A2194" s="2" t="str">
        <f>'[1]2025年已发货'!A:A</f>
        <v>成实</v>
      </c>
      <c r="B2194" s="2" t="str">
        <f>'[1]2025年已发货'!B:B</f>
        <v>螺纹钢</v>
      </c>
      <c r="C2194" s="2" t="str">
        <f>'[1]2025年已发货'!C:C</f>
        <v>HRB400E Φ12 9m</v>
      </c>
      <c r="D2194" s="2" t="str">
        <f>'[1]2025年已发货'!D:D</f>
        <v>吨</v>
      </c>
      <c r="E2194" s="2">
        <f>'[1]2025年已发货'!E:E</f>
        <v>3</v>
      </c>
      <c r="F2194" s="4">
        <f>'[1]2025年已发货'!F:F</f>
        <v>45763</v>
      </c>
      <c r="G2194" s="2" t="str">
        <f>'[1]2025年已发货'!G:G</f>
        <v>（四川商建-射洪城乡一体化项目）遂宁市射洪市忠新幼儿园北侧约220米新溪小区</v>
      </c>
      <c r="H2194" s="2" t="str">
        <f>'[1]2025年已发货'!H:H</f>
        <v>柏子刚</v>
      </c>
      <c r="I2194" s="2">
        <f>'[1]2025年已发货'!I:I</f>
        <v>15692885305</v>
      </c>
      <c r="J2194" s="2" t="str">
        <f>_xlfn._xlws.FILTER(辅助信息!D:D,辅助信息!G:G=G2194)</f>
        <v>四川商建
射洪城乡一体化项目</v>
      </c>
    </row>
    <row r="2195" hidden="1" spans="1:10">
      <c r="A2195" s="2" t="str">
        <f>'[1]2025年已发货'!A:A</f>
        <v>成实</v>
      </c>
      <c r="B2195" s="2" t="str">
        <f>'[1]2025年已发货'!B:B</f>
        <v>螺纹钢</v>
      </c>
      <c r="C2195" s="2" t="str">
        <f>'[1]2025年已发货'!C:C</f>
        <v>HRB400E Φ14 9m</v>
      </c>
      <c r="D2195" s="2" t="str">
        <f>'[1]2025年已发货'!D:D</f>
        <v>吨</v>
      </c>
      <c r="E2195" s="2">
        <f>'[1]2025年已发货'!E:E</f>
        <v>21</v>
      </c>
      <c r="F2195" s="4">
        <f>'[1]2025年已发货'!F:F</f>
        <v>45763</v>
      </c>
      <c r="G2195" s="2" t="str">
        <f>'[1]2025年已发货'!G:G</f>
        <v>（四川商建-射洪城乡一体化项目）遂宁市射洪市忠新幼儿园北侧约220米新溪小区</v>
      </c>
      <c r="H2195" s="2" t="str">
        <f>'[1]2025年已发货'!H:H</f>
        <v>柏子刚</v>
      </c>
      <c r="I2195" s="2">
        <f>'[1]2025年已发货'!I:I</f>
        <v>15692885305</v>
      </c>
      <c r="J2195" s="2" t="str">
        <f>_xlfn._xlws.FILTER(辅助信息!D:D,辅助信息!G:G=G2195)</f>
        <v>四川商建
射洪城乡一体化项目</v>
      </c>
    </row>
    <row r="2196" hidden="1" spans="1:10">
      <c r="A2196" s="2" t="str">
        <f>'[1]2025年已发货'!A:A</f>
        <v>成实</v>
      </c>
      <c r="B2196" s="2" t="str">
        <f>'[1]2025年已发货'!B:B</f>
        <v>螺纹钢</v>
      </c>
      <c r="C2196" s="2" t="str">
        <f>'[1]2025年已发货'!C:C</f>
        <v>HRB400E Φ18 9m</v>
      </c>
      <c r="D2196" s="2" t="str">
        <f>'[1]2025年已发货'!D:D</f>
        <v>吨</v>
      </c>
      <c r="E2196" s="2">
        <f>'[1]2025年已发货'!E:E</f>
        <v>9</v>
      </c>
      <c r="F2196" s="4">
        <f>'[1]2025年已发货'!F:F</f>
        <v>45763</v>
      </c>
      <c r="G2196" s="2" t="str">
        <f>'[1]2025年已发货'!G:G</f>
        <v>（四川商建-射洪城乡一体化项目）遂宁市射洪市忠新幼儿园北侧约220米新溪小区</v>
      </c>
      <c r="H2196" s="2" t="str">
        <f>'[1]2025年已发货'!H:H</f>
        <v>柏子刚</v>
      </c>
      <c r="I2196" s="2">
        <f>'[1]2025年已发货'!I:I</f>
        <v>15692885305</v>
      </c>
      <c r="J2196" s="2" t="str">
        <f>_xlfn._xlws.FILTER(辅助信息!D:D,辅助信息!G:G=G2196)</f>
        <v>四川商建
射洪城乡一体化项目</v>
      </c>
    </row>
    <row r="2197" hidden="1" spans="1:10">
      <c r="A2197" s="2" t="str">
        <f>'[1]2025年已发货'!A:A</f>
        <v>成实</v>
      </c>
      <c r="B2197" s="2" t="str">
        <f>'[1]2025年已发货'!B:B</f>
        <v>盘圆</v>
      </c>
      <c r="C2197" s="2" t="str">
        <f>'[1]2025年已发货'!C:C</f>
        <v>HPB300Ф8</v>
      </c>
      <c r="D2197" s="2" t="str">
        <f>'[1]2025年已发货'!D:D</f>
        <v>吨</v>
      </c>
      <c r="E2197" s="2">
        <f>'[1]2025年已发货'!E:E</f>
        <v>17</v>
      </c>
      <c r="F2197" s="4">
        <f>'[1]2025年已发货'!F:F</f>
        <v>45763</v>
      </c>
      <c r="G2197" s="2" t="str">
        <f>'[1]2025年已发货'!G:G</f>
        <v>（中铁一局四建康新高速TJ1-2标）四川省甘孜州康定市318国道玉顶积雪观景台旁</v>
      </c>
      <c r="H2197" s="2" t="str">
        <f>'[1]2025年已发货'!H:H</f>
        <v>李波</v>
      </c>
      <c r="I2197" s="2">
        <f>'[1]2025年已发货'!I:I</f>
        <v>13679069325</v>
      </c>
      <c r="J2197" s="2" vm="1" t="e">
        <f>_xlfn._xlws.FILTER(辅助信息!D:D,辅助信息!G:G=G2197)</f>
        <v>#VALUE!</v>
      </c>
    </row>
    <row r="2198" hidden="1" spans="1:10">
      <c r="A2198" s="2" t="str">
        <f>'[1]2025年已发货'!A:A</f>
        <v>成实</v>
      </c>
      <c r="B2198" s="2" t="str">
        <f>'[1]2025年已发货'!B:B</f>
        <v>盘圆</v>
      </c>
      <c r="C2198" s="2" t="str">
        <f>'[1]2025年已发货'!C:C</f>
        <v>HPB300Ф12</v>
      </c>
      <c r="D2198" s="2" t="str">
        <f>'[1]2025年已发货'!D:D</f>
        <v>吨</v>
      </c>
      <c r="E2198" s="2">
        <f>'[1]2025年已发货'!E:E</f>
        <v>18</v>
      </c>
      <c r="F2198" s="4">
        <f>'[1]2025年已发货'!F:F</f>
        <v>45763</v>
      </c>
      <c r="G2198" s="2" t="str">
        <f>'[1]2025年已发货'!G:G</f>
        <v>（中铁一局四建康新高速TJ1-2标）四川省甘孜州康定市318国道玉顶积雪观景台旁</v>
      </c>
      <c r="H2198" s="2" t="str">
        <f>'[1]2025年已发货'!H:H</f>
        <v>李波</v>
      </c>
      <c r="I2198" s="2">
        <f>'[1]2025年已发货'!I:I</f>
        <v>13679069325</v>
      </c>
      <c r="J2198" s="2" vm="1" t="e">
        <f>_xlfn._xlws.FILTER(辅助信息!D:D,辅助信息!G:G=G2198)</f>
        <v>#VALUE!</v>
      </c>
    </row>
    <row r="2199" hidden="1" spans="1:10">
      <c r="A2199" s="2" t="str">
        <f>'[1]2025年已发货'!A:A</f>
        <v>八局</v>
      </c>
      <c r="B2199" s="2" t="str">
        <f>'[1]2025年已发货'!B:B</f>
        <v>螺纹钢</v>
      </c>
      <c r="C2199" s="2" t="str">
        <f>'[1]2025年已发货'!C:C</f>
        <v>HRB500EФ22*9m</v>
      </c>
      <c r="D2199" s="2" t="str">
        <f>'[1]2025年已发货'!D:D</f>
        <v>吨</v>
      </c>
      <c r="E2199" s="2">
        <f>'[1]2025年已发货'!E:E</f>
        <v>70</v>
      </c>
      <c r="F2199" s="4">
        <f>'[1]2025年已发货'!F:F</f>
        <v>45764</v>
      </c>
      <c r="G2199" s="2" t="str">
        <f>'[1]2025年已发货'!G:G</f>
        <v>（中铁八局康新高速TJ4-1标）四川省甘孜州康定市新都桥镇超限载检测站</v>
      </c>
      <c r="H2199" s="2" t="str">
        <f>'[1]2025年已发货'!H:H</f>
        <v>刘俊</v>
      </c>
      <c r="I2199" s="2">
        <f>'[1]2025年已发货'!I:I</f>
        <v>18587764925</v>
      </c>
      <c r="J2199" s="2" vm="1" t="e">
        <f>_xlfn._xlws.FILTER(辅助信息!D:D,辅助信息!G:G=G2199)</f>
        <v>#VALUE!</v>
      </c>
    </row>
    <row r="2200" hidden="1" spans="1:10">
      <c r="A2200" s="2" t="str">
        <f>'[1]2025年已发货'!A:A</f>
        <v>八局</v>
      </c>
      <c r="B2200" s="2" t="str">
        <f>'[1]2025年已发货'!B:B</f>
        <v>螺纹钢</v>
      </c>
      <c r="C2200" s="2" t="str">
        <f>'[1]2025年已发货'!C:C</f>
        <v>HRB500EФ28*9m</v>
      </c>
      <c r="D2200" s="2" t="str">
        <f>'[1]2025年已发货'!D:D</f>
        <v>吨</v>
      </c>
      <c r="E2200" s="2">
        <f>'[1]2025年已发货'!E:E</f>
        <v>70</v>
      </c>
      <c r="F2200" s="4">
        <f>'[1]2025年已发货'!F:F</f>
        <v>45764</v>
      </c>
      <c r="G2200" s="2" t="str">
        <f>'[1]2025年已发货'!G:G</f>
        <v>（中铁八局康新高速TJ4-1标）四川省甘孜州康定市新都桥镇超限载检测站</v>
      </c>
      <c r="H2200" s="2" t="str">
        <f>'[1]2025年已发货'!H:H</f>
        <v>刘俊</v>
      </c>
      <c r="I2200" s="2">
        <f>'[1]2025年已发货'!I:I</f>
        <v>18587764925</v>
      </c>
      <c r="J2200" s="2" vm="1" t="e">
        <f>_xlfn._xlws.FILTER(辅助信息!D:D,辅助信息!G:G=G2200)</f>
        <v>#VALUE!</v>
      </c>
    </row>
    <row r="2201" hidden="1" spans="1:10">
      <c r="A2201" s="2" t="str">
        <f>'[1]2025年已发货'!A:A</f>
        <v>德胜</v>
      </c>
      <c r="B2201" s="2" t="str">
        <f>'[1]2025年已发货'!B:B</f>
        <v>螺纹钢</v>
      </c>
      <c r="C2201" s="2" t="str">
        <f>'[1]2025年已发货'!C:C</f>
        <v>HRB500EФ14*9m</v>
      </c>
      <c r="D2201" s="2" t="str">
        <f>'[1]2025年已发货'!D:D</f>
        <v>吨</v>
      </c>
      <c r="E2201" s="2">
        <f>'[1]2025年已发货'!E:E</f>
        <v>25</v>
      </c>
      <c r="F2201" s="4">
        <f>'[1]2025年已发货'!F:F</f>
        <v>45764</v>
      </c>
      <c r="G2201" s="2" t="str">
        <f>'[1]2025年已发货'!G:G</f>
        <v>（中核中原-温江北林医养综合体项目）四川省成都市温江区万春大道第三人民医院东</v>
      </c>
      <c r="H2201" s="2" t="str">
        <f>'[1]2025年已发货'!H:H</f>
        <v>蔡杰</v>
      </c>
      <c r="I2201" s="2">
        <f>'[1]2025年已发货'!I:I</f>
        <v>18875129329</v>
      </c>
      <c r="J2201" s="2" vm="1" t="e">
        <f>_xlfn._xlws.FILTER(辅助信息!D:D,辅助信息!G:G=G2201)</f>
        <v>#VALUE!</v>
      </c>
    </row>
    <row r="2202" hidden="1" spans="1:10">
      <c r="A2202" s="2" t="str">
        <f>'[1]2025年已发货'!A:A</f>
        <v>德胜</v>
      </c>
      <c r="B2202" s="2" t="str">
        <f>'[1]2025年已发货'!B:B</f>
        <v>螺纹钢</v>
      </c>
      <c r="C2202" s="2" t="str">
        <f>'[1]2025年已发货'!C:C</f>
        <v>HRB500EФ16*9m</v>
      </c>
      <c r="D2202" s="2" t="str">
        <f>'[1]2025年已发货'!D:D</f>
        <v>吨</v>
      </c>
      <c r="E2202" s="2">
        <f>'[1]2025年已发货'!E:E</f>
        <v>25</v>
      </c>
      <c r="F2202" s="4">
        <f>'[1]2025年已发货'!F:F</f>
        <v>45764</v>
      </c>
      <c r="G2202" s="2" t="str">
        <f>'[1]2025年已发货'!G:G</f>
        <v>（中核中原-温江北林医养综合体项目）四川省成都市温江区万春大道第三人民医院东</v>
      </c>
      <c r="H2202" s="2" t="str">
        <f>'[1]2025年已发货'!H:H</f>
        <v>蔡杰</v>
      </c>
      <c r="I2202" s="2">
        <f>'[1]2025年已发货'!I:I</f>
        <v>18875129329</v>
      </c>
      <c r="J2202" s="2" vm="1" t="e">
        <f>_xlfn._xlws.FILTER(辅助信息!D:D,辅助信息!G:G=G2202)</f>
        <v>#VALUE!</v>
      </c>
    </row>
    <row r="2203" hidden="1" spans="1:10">
      <c r="A2203" s="2" t="str">
        <f>'[1]2025年已发货'!A:A</f>
        <v>德胜</v>
      </c>
      <c r="B2203" s="2" t="str">
        <f>'[1]2025年已发货'!B:B</f>
        <v>螺纹钢</v>
      </c>
      <c r="C2203" s="2" t="str">
        <f>'[1]2025年已发货'!C:C</f>
        <v>HRB500EФ25*12m</v>
      </c>
      <c r="D2203" s="2" t="str">
        <f>'[1]2025年已发货'!D:D</f>
        <v>吨</v>
      </c>
      <c r="E2203" s="2">
        <f>'[1]2025年已发货'!E:E</f>
        <v>50</v>
      </c>
      <c r="F2203" s="4">
        <f>'[1]2025年已发货'!F:F</f>
        <v>45764</v>
      </c>
      <c r="G2203" s="2" t="str">
        <f>'[1]2025年已发货'!G:G</f>
        <v>（中核中原-温江北林医养综合体项目）四川省成都市温江区万春大道第三人民医院东</v>
      </c>
      <c r="H2203" s="2" t="str">
        <f>'[1]2025年已发货'!H:H</f>
        <v>蔡杰</v>
      </c>
      <c r="I2203" s="2">
        <f>'[1]2025年已发货'!I:I</f>
        <v>18875129329</v>
      </c>
      <c r="J2203" s="2" vm="1" t="e">
        <f>_xlfn._xlws.FILTER(辅助信息!D:D,辅助信息!G:G=G2203)</f>
        <v>#VALUE!</v>
      </c>
    </row>
    <row r="2204" hidden="1" spans="1:10">
      <c r="A2204" s="2" t="str">
        <f>'[1]2025年已发货'!A:A</f>
        <v>德胜</v>
      </c>
      <c r="B2204" s="2" t="str">
        <f>'[1]2025年已发货'!B:B</f>
        <v>螺纹钢</v>
      </c>
      <c r="C2204" s="2" t="str">
        <f>'[1]2025年已发货'!C:C</f>
        <v>HRB500EФ28*12m</v>
      </c>
      <c r="D2204" s="2" t="str">
        <f>'[1]2025年已发货'!D:D</f>
        <v>吨</v>
      </c>
      <c r="E2204" s="2">
        <f>'[1]2025年已发货'!E:E</f>
        <v>6</v>
      </c>
      <c r="F2204" s="4">
        <f>'[1]2025年已发货'!F:F</f>
        <v>45764</v>
      </c>
      <c r="G2204" s="2" t="str">
        <f>'[1]2025年已发货'!G:G</f>
        <v>（中核中原-温江北林医养综合体项目）四川省成都市温江区万春大道第三人民医院东</v>
      </c>
      <c r="H2204" s="2" t="str">
        <f>'[1]2025年已发货'!H:H</f>
        <v>蔡杰</v>
      </c>
      <c r="I2204" s="2">
        <f>'[1]2025年已发货'!I:I</f>
        <v>18875129329</v>
      </c>
      <c r="J2204" s="2" vm="1" t="e">
        <f>_xlfn._xlws.FILTER(辅助信息!D:D,辅助信息!G:G=G2204)</f>
        <v>#VALUE!</v>
      </c>
    </row>
    <row r="2205" hidden="1" spans="1:10">
      <c r="A2205" s="2" t="str">
        <f>'[1]2025年已发货'!A:A</f>
        <v>德胜</v>
      </c>
      <c r="B2205" s="2" t="str">
        <f>'[1]2025年已发货'!B:B</f>
        <v>螺纹钢</v>
      </c>
      <c r="C2205" s="2" t="str">
        <f>'[1]2025年已发货'!C:C</f>
        <v>HRB400EФ12*9m</v>
      </c>
      <c r="D2205" s="2" t="str">
        <f>'[1]2025年已发货'!D:D</f>
        <v>吨</v>
      </c>
      <c r="E2205" s="2">
        <f>'[1]2025年已发货'!E:E</f>
        <v>12</v>
      </c>
      <c r="F2205" s="4">
        <f>'[1]2025年已发货'!F:F</f>
        <v>45764</v>
      </c>
      <c r="G2205" s="2" t="str">
        <f>'[1]2025年已发货'!G:G</f>
        <v>（中核华兴-峨眉山项目）四川省乐山市峨眉山市双福镇梓橦庙红华五期中核华兴工地</v>
      </c>
      <c r="H2205" s="2" t="str">
        <f>'[1]2025年已发货'!H:H</f>
        <v>李汉军</v>
      </c>
      <c r="I2205" s="2" t="str">
        <f>'[1]2025年已发货'!I:I</f>
        <v>18691249091</v>
      </c>
      <c r="J2205" s="2" vm="1" t="e">
        <f>_xlfn._xlws.FILTER(辅助信息!D:D,辅助信息!G:G=G2205)</f>
        <v>#VALUE!</v>
      </c>
    </row>
    <row r="2206" hidden="1" spans="1:10">
      <c r="A2206" s="2" t="str">
        <f>'[1]2025年已发货'!A:A</f>
        <v>德胜</v>
      </c>
      <c r="B2206" s="2" t="str">
        <f>'[1]2025年已发货'!B:B</f>
        <v>螺纹钢</v>
      </c>
      <c r="C2206" s="2" t="str">
        <f>'[1]2025年已发货'!C:C</f>
        <v>HRB400EФ16*9m</v>
      </c>
      <c r="D2206" s="2" t="str">
        <f>'[1]2025年已发货'!D:D</f>
        <v>吨</v>
      </c>
      <c r="E2206" s="2">
        <f>'[1]2025年已发货'!E:E</f>
        <v>23</v>
      </c>
      <c r="F2206" s="4">
        <f>'[1]2025年已发货'!F:F</f>
        <v>45764</v>
      </c>
      <c r="G2206" s="2" t="str">
        <f>'[1]2025年已发货'!G:G</f>
        <v>（中核华兴-峨眉山项目）四川省乐山市峨眉山市双福镇梓橦庙红华五期中核华兴工地</v>
      </c>
      <c r="H2206" s="2" t="str">
        <f>'[1]2025年已发货'!H:H</f>
        <v>李汉军</v>
      </c>
      <c r="I2206" s="2" t="str">
        <f>'[1]2025年已发货'!I:I</f>
        <v>18691249091</v>
      </c>
      <c r="J2206" s="2" vm="1" t="e">
        <f>_xlfn._xlws.FILTER(辅助信息!D:D,辅助信息!G:G=G2206)</f>
        <v>#VALUE!</v>
      </c>
    </row>
    <row r="2207" hidden="1" spans="1:10">
      <c r="A2207" s="2" t="str">
        <f>'[1]2025年已发货'!A:A</f>
        <v>润耀</v>
      </c>
      <c r="B2207" s="2" t="str">
        <f>'[1]2025年已发货'!B:B</f>
        <v>螺纹钢</v>
      </c>
      <c r="C2207" s="2" t="str">
        <f>'[1]2025年已发货'!C:C</f>
        <v>HRB400E Φ28 12m</v>
      </c>
      <c r="D2207" s="2" t="str">
        <f>'[1]2025年已发货'!D:D</f>
        <v>吨</v>
      </c>
      <c r="E2207" s="2">
        <f>'[1]2025年已发货'!E:E</f>
        <v>70</v>
      </c>
      <c r="F2207" s="4">
        <f>'[1]2025年已发货'!F:F</f>
        <v>45764</v>
      </c>
      <c r="G2207" s="2" t="str">
        <f>'[1]2025年已发货'!G:G</f>
        <v>（中铁二局-成渝扩容4标）四川省成都市简阳市杨家镇桐子湾村二局拌合站</v>
      </c>
      <c r="H2207" s="2" t="str">
        <f>'[1]2025年已发货'!H:H</f>
        <v>陈钢</v>
      </c>
      <c r="I2207" s="2">
        <f>'[1]2025年已发货'!I:I</f>
        <v>13018165813</v>
      </c>
      <c r="J2207" s="2" vm="1" t="e">
        <f>_xlfn._xlws.FILTER(辅助信息!D:D,辅助信息!G:G=G2207)</f>
        <v>#VALUE!</v>
      </c>
    </row>
    <row r="2208" hidden="1" spans="1:10">
      <c r="A2208" s="2" t="str">
        <f>'[1]2025年已发货'!A:A</f>
        <v>德胜</v>
      </c>
      <c r="B2208" s="2" t="str">
        <f>'[1]2025年已发货'!B:B</f>
        <v>螺纹钢</v>
      </c>
      <c r="C2208" s="2" t="str">
        <f>'[1]2025年已发货'!C:C</f>
        <v>HRB400E Φ25 12m</v>
      </c>
      <c r="D2208" s="2" t="str">
        <f>'[1]2025年已发货'!D:D</f>
        <v>吨</v>
      </c>
      <c r="E2208" s="2">
        <f>'[1]2025年已发货'!E:E</f>
        <v>490</v>
      </c>
      <c r="F2208" s="4">
        <f>'[1]2025年已发货'!F:F</f>
        <v>45764</v>
      </c>
      <c r="G2208" s="2" t="str">
        <f>'[1]2025年已发货'!G:G</f>
        <v>（中铁二局-成渝扩容4标）四川省成都市简阳市杨家镇桐子湾村二局拌合站</v>
      </c>
      <c r="H2208" s="2" t="str">
        <f>'[1]2025年已发货'!H:H</f>
        <v>陈钢</v>
      </c>
      <c r="I2208" s="2">
        <f>'[1]2025年已发货'!I:I</f>
        <v>13018165813</v>
      </c>
      <c r="J2208" s="2" vm="1" t="e">
        <f>_xlfn._xlws.FILTER(辅助信息!D:D,辅助信息!G:G=G2208)</f>
        <v>#VALUE!</v>
      </c>
    </row>
    <row r="2209" hidden="1" spans="1:10">
      <c r="A2209" s="2" t="str">
        <f>'[1]2025年已发货'!A:A</f>
        <v>八局</v>
      </c>
      <c r="B2209" s="2" t="str">
        <f>'[1]2025年已发货'!B:B</f>
        <v>高线</v>
      </c>
      <c r="C2209" s="2" t="str">
        <f>'[1]2025年已发货'!C:C</f>
        <v>HPB300Φ12</v>
      </c>
      <c r="D2209" s="2" t="str">
        <f>'[1]2025年已发货'!D:D</f>
        <v>吨</v>
      </c>
      <c r="E2209" s="2">
        <f>'[1]2025年已发货'!E:E</f>
        <v>35</v>
      </c>
      <c r="F2209" s="4">
        <f>'[1]2025年已发货'!F:F</f>
        <v>45764</v>
      </c>
      <c r="G2209" s="2" t="str">
        <f>'[1]2025年已发货'!G:G</f>
        <v>（中铁广州局-成渝扩容2标）四川省资阳市雁江区堪嘉镇陈家湾刘家湾大桥桥头</v>
      </c>
      <c r="H2209" s="2" t="str">
        <f>'[1]2025年已发货'!H:H</f>
        <v>刘沛琦</v>
      </c>
      <c r="I2209" s="2">
        <f>'[1]2025年已发货'!I:I</f>
        <v>18011784798</v>
      </c>
      <c r="J2209" s="2" vm="1" t="e">
        <f>_xlfn._xlws.FILTER(辅助信息!D:D,辅助信息!G:G=G2209)</f>
        <v>#VALUE!</v>
      </c>
    </row>
    <row r="2210" hidden="1" spans="1:10">
      <c r="A2210" s="2" t="str">
        <f>'[1]2025年已发货'!A:A</f>
        <v>八局</v>
      </c>
      <c r="B2210" s="2" t="str">
        <f>'[1]2025年已发货'!B:B</f>
        <v>螺纹钢</v>
      </c>
      <c r="C2210" s="2" t="str">
        <f>'[1]2025年已发货'!C:C</f>
        <v>HRB400E Φ20 9m</v>
      </c>
      <c r="D2210" s="2" t="str">
        <f>'[1]2025年已发货'!D:D</f>
        <v>吨</v>
      </c>
      <c r="E2210" s="2">
        <f>'[1]2025年已发货'!E:E</f>
        <v>35</v>
      </c>
      <c r="F2210" s="4">
        <f>'[1]2025年已发货'!F:F</f>
        <v>45764</v>
      </c>
      <c r="G2210" s="2" t="str">
        <f>'[1]2025年已发货'!G:G</f>
        <v>（中铁广州局-成渝扩容2标）四川省资阳市雁江区堪嘉镇陈家湾刘家湾大桥桥头</v>
      </c>
      <c r="H2210" s="2" t="str">
        <f>'[1]2025年已发货'!H:H</f>
        <v>刘沛琦</v>
      </c>
      <c r="I2210" s="2">
        <f>'[1]2025年已发货'!I:I</f>
        <v>18011784798</v>
      </c>
      <c r="J2210" s="2" vm="1" t="e">
        <f>_xlfn._xlws.FILTER(辅助信息!D:D,辅助信息!G:G=G2210)</f>
        <v>#VALUE!</v>
      </c>
    </row>
    <row r="2211" hidden="1" spans="1:10">
      <c r="A2211" s="2" t="str">
        <f>'[1]2025年已发货'!A:A</f>
        <v>八局</v>
      </c>
      <c r="B2211" s="2" t="str">
        <f>'[1]2025年已发货'!B:B</f>
        <v>螺纹钢</v>
      </c>
      <c r="C2211" s="2" t="str">
        <f>'[1]2025年已发货'!C:C</f>
        <v>HRB400E Φ25 9m</v>
      </c>
      <c r="D2211" s="2" t="str">
        <f>'[1]2025年已发货'!D:D</f>
        <v>吨</v>
      </c>
      <c r="E2211" s="2">
        <f>'[1]2025年已发货'!E:E</f>
        <v>70</v>
      </c>
      <c r="F2211" s="4">
        <f>'[1]2025年已发货'!F:F</f>
        <v>45764</v>
      </c>
      <c r="G2211" s="2" t="str">
        <f>'[1]2025年已发货'!G:G</f>
        <v>（中铁广州局-成渝扩容2标）四川省资阳市雁江区堪嘉镇陈家湾刘家湾大桥桥头</v>
      </c>
      <c r="H2211" s="2" t="str">
        <f>'[1]2025年已发货'!H:H</f>
        <v>刘沛琦</v>
      </c>
      <c r="I2211" s="2">
        <f>'[1]2025年已发货'!I:I</f>
        <v>18011784798</v>
      </c>
      <c r="J2211" s="2" vm="1" t="e">
        <f>_xlfn._xlws.FILTER(辅助信息!D:D,辅助信息!G:G=G2211)</f>
        <v>#VALUE!</v>
      </c>
    </row>
    <row r="2212" hidden="1" spans="1:10">
      <c r="A2212" s="2" t="str">
        <f>'[1]2025年已发货'!A:A</f>
        <v>八局</v>
      </c>
      <c r="B2212" s="2" t="str">
        <f>'[1]2025年已发货'!B:B</f>
        <v>螺纹钢</v>
      </c>
      <c r="C2212" s="2" t="str">
        <f>'[1]2025年已发货'!C:C</f>
        <v>HRB400E Φ28 9m</v>
      </c>
      <c r="D2212" s="2" t="str">
        <f>'[1]2025年已发货'!D:D</f>
        <v>吨</v>
      </c>
      <c r="E2212" s="2">
        <f>'[1]2025年已发货'!E:E</f>
        <v>70</v>
      </c>
      <c r="F2212" s="4">
        <f>'[1]2025年已发货'!F:F</f>
        <v>45764</v>
      </c>
      <c r="G2212" s="2" t="str">
        <f>'[1]2025年已发货'!G:G</f>
        <v>（中铁广州局-成渝扩容2标）四川省资阳市雁江区堪嘉镇陈家湾刘家湾大桥桥头</v>
      </c>
      <c r="H2212" s="2" t="str">
        <f>'[1]2025年已发货'!H:H</f>
        <v>刘沛琦</v>
      </c>
      <c r="I2212" s="2">
        <f>'[1]2025年已发货'!I:I</f>
        <v>18011784798</v>
      </c>
      <c r="J2212" s="2" vm="1" t="e">
        <f>_xlfn._xlws.FILTER(辅助信息!D:D,辅助信息!G:G=G2212)</f>
        <v>#VALUE!</v>
      </c>
    </row>
    <row r="2213" hidden="1" spans="1:10">
      <c r="A2213" s="2" t="str">
        <f>'[1]2025年已发货'!A:A</f>
        <v>八局</v>
      </c>
      <c r="B2213" s="2" t="str">
        <f>'[1]2025年已发货'!B:B</f>
        <v>螺纹钢</v>
      </c>
      <c r="C2213" s="2" t="str">
        <f>'[1]2025年已发货'!C:C</f>
        <v>HRB400E Φ28 9m</v>
      </c>
      <c r="D2213" s="2" t="str">
        <f>'[1]2025年已发货'!D:D</f>
        <v>吨</v>
      </c>
      <c r="E2213" s="2">
        <f>'[1]2025年已发货'!E:E</f>
        <v>105</v>
      </c>
      <c r="F2213" s="4">
        <f>'[1]2025年已发货'!F:F</f>
        <v>45764</v>
      </c>
      <c r="G2213" s="2" t="str">
        <f>'[1]2025年已发货'!G:G</f>
        <v>（中铁广州局-成渝扩容2标）成渝扩容项目ZCB3-2标2＃拌和站【雁江区联盟桥东北50米(资资路) 】</v>
      </c>
      <c r="H2213" s="2" t="str">
        <f>'[1]2025年已发货'!H:H</f>
        <v>刘沛琦</v>
      </c>
      <c r="I2213" s="2">
        <f>'[1]2025年已发货'!I:I</f>
        <v>18011784798</v>
      </c>
      <c r="J2213" s="2" vm="1" t="e">
        <f>_xlfn._xlws.FILTER(辅助信息!D:D,辅助信息!G:G=G2213)</f>
        <v>#VALUE!</v>
      </c>
    </row>
    <row r="2214" hidden="1" spans="1:10">
      <c r="A2214" s="2" t="str">
        <f>'[1]2025年已发货'!A:A</f>
        <v>八局</v>
      </c>
      <c r="B2214" s="2" t="str">
        <f>'[1]2025年已发货'!B:B</f>
        <v>螺纹钢</v>
      </c>
      <c r="C2214" s="2" t="str">
        <f>'[1]2025年已发货'!C:C</f>
        <v>HRB400E Φ25 9m</v>
      </c>
      <c r="D2214" s="2" t="str">
        <f>'[1]2025年已发货'!D:D</f>
        <v>吨</v>
      </c>
      <c r="E2214" s="2">
        <f>'[1]2025年已发货'!E:E</f>
        <v>140</v>
      </c>
      <c r="F2214" s="4">
        <f>'[1]2025年已发货'!F:F</f>
        <v>45764</v>
      </c>
      <c r="G2214" s="2" t="str">
        <f>'[1]2025年已发货'!G:G</f>
        <v>（中铁广州局-成渝扩容2标）成渝扩容项目ZCB3-2标2＃拌和站【雁江区联盟桥东北50米(资资路) 】</v>
      </c>
      <c r="H2214" s="2" t="str">
        <f>'[1]2025年已发货'!H:H</f>
        <v>刘沛琦</v>
      </c>
      <c r="I2214" s="2">
        <f>'[1]2025年已发货'!I:I</f>
        <v>18011784798</v>
      </c>
      <c r="J2214" s="2" vm="1" t="e">
        <f>_xlfn._xlws.FILTER(辅助信息!D:D,辅助信息!G:G=G2214)</f>
        <v>#VALUE!</v>
      </c>
    </row>
    <row r="2215" hidden="1" spans="1:10">
      <c r="A2215" s="2" t="str">
        <f>'[1]2025年已发货'!A:A</f>
        <v>八局</v>
      </c>
      <c r="B2215" s="2" t="str">
        <f>'[1]2025年已发货'!B:B</f>
        <v>高线</v>
      </c>
      <c r="C2215" s="2" t="str">
        <f>'[1]2025年已发货'!C:C</f>
        <v>HPB300Φ12</v>
      </c>
      <c r="D2215" s="2" t="str">
        <f>'[1]2025年已发货'!D:D</f>
        <v>吨</v>
      </c>
      <c r="E2215" s="2">
        <f>'[1]2025年已发货'!E:E</f>
        <v>27</v>
      </c>
      <c r="F2215" s="4">
        <f>'[1]2025年已发货'!F:F</f>
        <v>45764</v>
      </c>
      <c r="G2215" s="2" t="str">
        <f>'[1]2025年已发货'!G:G</f>
        <v>（中铁广州局-成渝扩容2标）成渝扩容项目ZCB3-2标2＃拌和站【雁江区联盟桥东北50米(资资路) 】</v>
      </c>
      <c r="H2215" s="2" t="str">
        <f>'[1]2025年已发货'!H:H</f>
        <v>刘沛琦</v>
      </c>
      <c r="I2215" s="2">
        <f>'[1]2025年已发货'!I:I</f>
        <v>18011784798</v>
      </c>
      <c r="J2215" s="2" vm="1" t="e">
        <f>_xlfn._xlws.FILTER(辅助信息!D:D,辅助信息!G:G=G2215)</f>
        <v>#VALUE!</v>
      </c>
    </row>
    <row r="2216" hidden="1" spans="1:10">
      <c r="A2216" s="2" t="str">
        <f>'[1]2025年已发货'!A:A</f>
        <v>八局</v>
      </c>
      <c r="B2216" s="2" t="str">
        <f>'[1]2025年已发货'!B:B</f>
        <v>盘螺</v>
      </c>
      <c r="C2216" s="2" t="str">
        <f>'[1]2025年已发货'!C:C</f>
        <v>HRB400E Φ10</v>
      </c>
      <c r="D2216" s="2" t="str">
        <f>'[1]2025年已发货'!D:D</f>
        <v>吨</v>
      </c>
      <c r="E2216" s="2">
        <f>'[1]2025年已发货'!E:E</f>
        <v>8</v>
      </c>
      <c r="F2216" s="4">
        <f>'[1]2025年已发货'!F:F</f>
        <v>45764</v>
      </c>
      <c r="G2216" s="2" t="str">
        <f>'[1]2025年已发货'!G:G</f>
        <v>（中铁广州局-成渝扩容2标）成渝扩容项目ZCB3-2标2＃拌和站【雁江区联盟桥东北50米(资资路) 】</v>
      </c>
      <c r="H2216" s="2" t="str">
        <f>'[1]2025年已发货'!H:H</f>
        <v>刘沛琦</v>
      </c>
      <c r="I2216" s="2">
        <f>'[1]2025年已发货'!I:I</f>
        <v>18011784798</v>
      </c>
      <c r="J2216" s="2" vm="1" t="e">
        <f>_xlfn._xlws.FILTER(辅助信息!D:D,辅助信息!G:G=G2216)</f>
        <v>#VALUE!</v>
      </c>
    </row>
    <row r="2217" hidden="1" spans="1:10">
      <c r="A2217" s="2" t="str">
        <f>'[1]2025年已发货'!A:A</f>
        <v>晋邦</v>
      </c>
      <c r="B2217" s="2" t="str">
        <f>'[1]2025年已发货'!B:B</f>
        <v>螺纹钢</v>
      </c>
      <c r="C2217" s="2" t="str">
        <f>'[1]2025年已发货'!C:C</f>
        <v>HRB400E Φ12 9m</v>
      </c>
      <c r="D2217" s="2" t="str">
        <f>'[1]2025年已发货'!D:D</f>
        <v>吨</v>
      </c>
      <c r="E2217" s="2">
        <f>'[1]2025年已发货'!E:E</f>
        <v>20</v>
      </c>
      <c r="F2217" s="4">
        <f>'[1]2025年已发货'!F:F</f>
        <v>45764</v>
      </c>
      <c r="G2217" s="2" t="str">
        <f>'[1]2025年已发货'!G:G</f>
        <v>（十九冶-江龙高速一分部）重庆市云阳县X886附近中国十九冶开云高速项目总包部西98米*龙王溪大桥桥面</v>
      </c>
      <c r="H2217" s="2" t="str">
        <f>'[1]2025年已发货'!H:H</f>
        <v>吴章红</v>
      </c>
      <c r="I2217" s="2">
        <f>'[1]2025年已发货'!I:I</f>
        <v>18628165772</v>
      </c>
      <c r="J2217" s="2" vm="1" t="e">
        <f>_xlfn._xlws.FILTER(辅助信息!D:D,辅助信息!G:G=G2217)</f>
        <v>#VALUE!</v>
      </c>
    </row>
    <row r="2218" hidden="1" spans="1:10">
      <c r="A2218" s="2" t="str">
        <f>'[1]2025年已发货'!A:A</f>
        <v>晋邦</v>
      </c>
      <c r="B2218" s="2" t="str">
        <f>'[1]2025年已发货'!B:B</f>
        <v>盘螺</v>
      </c>
      <c r="C2218" s="2" t="str">
        <f>'[1]2025年已发货'!C:C</f>
        <v>HRB400E Φ10</v>
      </c>
      <c r="D2218" s="2" t="str">
        <f>'[1]2025年已发货'!D:D</f>
        <v>吨</v>
      </c>
      <c r="E2218" s="2">
        <f>'[1]2025年已发货'!E:E</f>
        <v>8</v>
      </c>
      <c r="F2218" s="4">
        <f>'[1]2025年已发货'!F:F</f>
        <v>45764</v>
      </c>
      <c r="G2218" s="2" t="str">
        <f>'[1]2025年已发货'!G:G</f>
        <v>（十九冶-江龙高速一分部）重庆市云阳县X886附近中国十九冶开云高速项目总包部西98米*龙王溪大桥桥面</v>
      </c>
      <c r="H2218" s="2" t="str">
        <f>'[1]2025年已发货'!H:H</f>
        <v>吴章红</v>
      </c>
      <c r="I2218" s="2">
        <f>'[1]2025年已发货'!I:I</f>
        <v>18628165772</v>
      </c>
      <c r="J2218" s="2" vm="1" t="e">
        <f>_xlfn._xlws.FILTER(辅助信息!D:D,辅助信息!G:G=G2218)</f>
        <v>#VALUE!</v>
      </c>
    </row>
    <row r="2219" hidden="1" spans="1:10">
      <c r="A2219" s="2" t="str">
        <f>'[1]2025年已发货'!A:A</f>
        <v>晋邦</v>
      </c>
      <c r="B2219" s="2" t="str">
        <f>'[1]2025年已发货'!B:B</f>
        <v>高线</v>
      </c>
      <c r="C2219" s="2" t="str">
        <f>'[1]2025年已发货'!C:C</f>
        <v>HPB300Φ10</v>
      </c>
      <c r="D2219" s="2" t="str">
        <f>'[1]2025年已发货'!D:D</f>
        <v>吨</v>
      </c>
      <c r="E2219" s="2">
        <f>'[1]2025年已发货'!E:E</f>
        <v>8</v>
      </c>
      <c r="F2219" s="4">
        <f>'[1]2025年已发货'!F:F</f>
        <v>45764</v>
      </c>
      <c r="G2219" s="2" t="str">
        <f>'[1]2025年已发货'!G:G</f>
        <v>（十九冶-江龙高速一分部）重庆市云阳县X886附近中国十九冶开云高速项目总包部西98米*龙王溪大桥桥面</v>
      </c>
      <c r="H2219" s="2" t="str">
        <f>'[1]2025年已发货'!H:H</f>
        <v>吴章红</v>
      </c>
      <c r="I2219" s="2">
        <f>'[1]2025年已发货'!I:I</f>
        <v>18628165772</v>
      </c>
      <c r="J2219" s="2" vm="1" t="e">
        <f>_xlfn._xlws.FILTER(辅助信息!D:D,辅助信息!G:G=G2219)</f>
        <v>#VALUE!</v>
      </c>
    </row>
    <row r="2220" hidden="1" spans="1:10">
      <c r="A2220" s="2" t="str">
        <f>'[1]2025年已发货'!A:A</f>
        <v>成实</v>
      </c>
      <c r="B2220" s="2" t="str">
        <f>'[1]2025年已发货'!B:B</f>
        <v>高线</v>
      </c>
      <c r="C2220" s="2" t="str">
        <f>'[1]2025年已发货'!C:C</f>
        <v>HPB300Φ6</v>
      </c>
      <c r="D2220" s="2" t="str">
        <f>'[1]2025年已发货'!D:D</f>
        <v>吨</v>
      </c>
      <c r="E2220" s="2">
        <f>'[1]2025年已发货'!E:E</f>
        <v>2.4</v>
      </c>
      <c r="F2220" s="4">
        <f>'[1]2025年已发货'!F:F</f>
        <v>45764</v>
      </c>
      <c r="G2220" s="2" t="str">
        <f>'[1]2025年已发货'!G:G</f>
        <v>（中铁五局新津tod项目）成都市新津区旭辉天府未来城南(华金路南)</v>
      </c>
      <c r="H2220" s="2" t="str">
        <f>'[1]2025年已发货'!H:H</f>
        <v>李霜</v>
      </c>
      <c r="I2220" s="2">
        <f>'[1]2025年已发货'!I:I</f>
        <v>18785086540</v>
      </c>
      <c r="J2220" s="2" vm="1" t="e">
        <f>_xlfn._xlws.FILTER(辅助信息!D:D,辅助信息!G:G=G2220)</f>
        <v>#VALUE!</v>
      </c>
    </row>
    <row r="2221" hidden="1" spans="1:10">
      <c r="A2221" s="2" t="str">
        <f>'[1]2025年已发货'!A:A</f>
        <v>成实</v>
      </c>
      <c r="B2221" s="2" t="str">
        <f>'[1]2025年已发货'!B:B</f>
        <v>高线</v>
      </c>
      <c r="C2221" s="2" t="str">
        <f>'[1]2025年已发货'!C:C</f>
        <v>HPB300Φ8</v>
      </c>
      <c r="D2221" s="2" t="str">
        <f>'[1]2025年已发货'!D:D</f>
        <v>吨</v>
      </c>
      <c r="E2221" s="2">
        <f>'[1]2025年已发货'!E:E</f>
        <v>2.4</v>
      </c>
      <c r="F2221" s="4">
        <f>'[1]2025年已发货'!F:F</f>
        <v>45764</v>
      </c>
      <c r="G2221" s="2" t="str">
        <f>'[1]2025年已发货'!G:G</f>
        <v>（中铁五局新津tod项目）成都市新津区旭辉天府未来城南(华金路南)</v>
      </c>
      <c r="H2221" s="2" t="str">
        <f>'[1]2025年已发货'!H:H</f>
        <v>李霜</v>
      </c>
      <c r="I2221" s="2">
        <f>'[1]2025年已发货'!I:I</f>
        <v>18785086540</v>
      </c>
      <c r="J2221" s="2" vm="1" t="e">
        <f>_xlfn._xlws.FILTER(辅助信息!D:D,辅助信息!G:G=G2221)</f>
        <v>#VALUE!</v>
      </c>
    </row>
    <row r="2222" hidden="1" spans="1:10">
      <c r="A2222" s="2" t="str">
        <f>'[1]2025年已发货'!A:A</f>
        <v>成实</v>
      </c>
      <c r="B2222" s="2" t="str">
        <f>'[1]2025年已发货'!B:B</f>
        <v>盘螺</v>
      </c>
      <c r="C2222" s="2" t="str">
        <f>'[1]2025年已发货'!C:C</f>
        <v>HRB400E Φ8</v>
      </c>
      <c r="D2222" s="2" t="str">
        <f>'[1]2025年已发货'!D:D</f>
        <v>吨</v>
      </c>
      <c r="E2222" s="2">
        <f>'[1]2025年已发货'!E:E</f>
        <v>25.97</v>
      </c>
      <c r="F2222" s="4">
        <f>'[1]2025年已发货'!F:F</f>
        <v>45764</v>
      </c>
      <c r="G2222" s="2" t="str">
        <f>'[1]2025年已发货'!G:G</f>
        <v>（中铁五局新津tod项目）成都市新津区旭辉天府未来城南(华金路南)</v>
      </c>
      <c r="H2222" s="2" t="str">
        <f>'[1]2025年已发货'!H:H</f>
        <v>李霜</v>
      </c>
      <c r="I2222" s="2">
        <f>'[1]2025年已发货'!I:I</f>
        <v>18785086540</v>
      </c>
      <c r="J2222" s="2" vm="1" t="e">
        <f>_xlfn._xlws.FILTER(辅助信息!D:D,辅助信息!G:G=G2222)</f>
        <v>#VALUE!</v>
      </c>
    </row>
    <row r="2223" hidden="1" spans="1:10">
      <c r="A2223" s="2" t="str">
        <f>'[1]2025年已发货'!A:A</f>
        <v>成实</v>
      </c>
      <c r="B2223" s="2" t="str">
        <f>'[1]2025年已发货'!B:B</f>
        <v>盘螺</v>
      </c>
      <c r="C2223" s="2" t="str">
        <f>'[1]2025年已发货'!C:C</f>
        <v>HRB400E Φ10</v>
      </c>
      <c r="D2223" s="2" t="str">
        <f>'[1]2025年已发货'!D:D</f>
        <v>吨</v>
      </c>
      <c r="E2223" s="2">
        <f>'[1]2025年已发货'!E:E</f>
        <v>27.25</v>
      </c>
      <c r="F2223" s="4">
        <f>'[1]2025年已发货'!F:F</f>
        <v>45764</v>
      </c>
      <c r="G2223" s="2" t="str">
        <f>'[1]2025年已发货'!G:G</f>
        <v>（中铁五局新津tod项目）成都市新津区旭辉天府未来城南(华金路南)</v>
      </c>
      <c r="H2223" s="2" t="str">
        <f>'[1]2025年已发货'!H:H</f>
        <v>李霜</v>
      </c>
      <c r="I2223" s="2">
        <f>'[1]2025年已发货'!I:I</f>
        <v>18785086540</v>
      </c>
      <c r="J2223" s="2" vm="1" t="e">
        <f>_xlfn._xlws.FILTER(辅助信息!D:D,辅助信息!G:G=G2223)</f>
        <v>#VALUE!</v>
      </c>
    </row>
    <row r="2224" hidden="1" spans="1:10">
      <c r="A2224" s="2" t="str">
        <f>'[1]2025年已发货'!A:A</f>
        <v>成实</v>
      </c>
      <c r="B2224" s="2" t="str">
        <f>'[1]2025年已发货'!B:B</f>
        <v>螺纹钢</v>
      </c>
      <c r="C2224" s="2" t="str">
        <f>'[1]2025年已发货'!C:C</f>
        <v>HRB400E Φ12 9m</v>
      </c>
      <c r="D2224" s="2" t="str">
        <f>'[1]2025年已发货'!D:D</f>
        <v>吨</v>
      </c>
      <c r="E2224" s="2">
        <f>'[1]2025年已发货'!E:E</f>
        <v>10</v>
      </c>
      <c r="F2224" s="4">
        <f>'[1]2025年已发货'!F:F</f>
        <v>45764</v>
      </c>
      <c r="G2224" s="2" t="str">
        <f>'[1]2025年已发货'!G:G</f>
        <v>（中铁五局新津tod项目）成都市新津区旭辉天府未来城南(华金路南)</v>
      </c>
      <c r="H2224" s="2" t="str">
        <f>'[1]2025年已发货'!H:H</f>
        <v>李霜</v>
      </c>
      <c r="I2224" s="2">
        <f>'[1]2025年已发货'!I:I</f>
        <v>18785086540</v>
      </c>
      <c r="J2224" s="2" vm="1" t="e">
        <f>_xlfn._xlws.FILTER(辅助信息!D:D,辅助信息!G:G=G2224)</f>
        <v>#VALUE!</v>
      </c>
    </row>
    <row r="2225" hidden="1" spans="1:10">
      <c r="A2225" s="2" t="str">
        <f>'[1]2025年已发货'!A:A</f>
        <v>德胜</v>
      </c>
      <c r="B2225" s="2" t="str">
        <f>'[1]2025年已发货'!B:B</f>
        <v>螺纹钢</v>
      </c>
      <c r="C2225" s="2" t="str">
        <f>'[1]2025年已发货'!C:C</f>
        <v>HRB400E Φ12 9m</v>
      </c>
      <c r="D2225" s="2" t="str">
        <f>'[1]2025年已发货'!D:D</f>
        <v>吨</v>
      </c>
      <c r="E2225" s="2">
        <f>'[1]2025年已发货'!E:E</f>
        <v>12</v>
      </c>
      <c r="F2225" s="4">
        <f>'[1]2025年已发货'!F:F</f>
        <v>45764</v>
      </c>
      <c r="G2225" s="2" t="str">
        <f>'[1]2025年已发货'!G:G</f>
        <v>（中铁五局新津tod项目）成都市新津区旭辉天府未来城南(华金路南)</v>
      </c>
      <c r="H2225" s="2" t="str">
        <f>'[1]2025年已发货'!H:H</f>
        <v>李霜</v>
      </c>
      <c r="I2225" s="2">
        <f>'[1]2025年已发货'!I:I</f>
        <v>18785086540</v>
      </c>
      <c r="J2225" s="2" vm="1" t="e">
        <f>_xlfn._xlws.FILTER(辅助信息!D:D,辅助信息!G:G=G2225)</f>
        <v>#VALUE!</v>
      </c>
    </row>
    <row r="2226" hidden="1" spans="1:10">
      <c r="A2226" s="2" t="str">
        <f>'[1]2025年已发货'!A:A</f>
        <v>德胜</v>
      </c>
      <c r="B2226" s="2" t="str">
        <f>'[1]2025年已发货'!B:B</f>
        <v>螺纹钢</v>
      </c>
      <c r="C2226" s="2" t="str">
        <f>'[1]2025年已发货'!C:C</f>
        <v>HRB400E Φ14 9m</v>
      </c>
      <c r="D2226" s="2" t="str">
        <f>'[1]2025年已发货'!D:D</f>
        <v>吨</v>
      </c>
      <c r="E2226" s="2">
        <f>'[1]2025年已发货'!E:E</f>
        <v>3.53</v>
      </c>
      <c r="F2226" s="4">
        <f>'[1]2025年已发货'!F:F</f>
        <v>45764</v>
      </c>
      <c r="G2226" s="2" t="str">
        <f>'[1]2025年已发货'!G:G</f>
        <v>（中铁五局新津tod项目）成都市新津区旭辉天府未来城南(华金路南)</v>
      </c>
      <c r="H2226" s="2" t="str">
        <f>'[1]2025年已发货'!H:H</f>
        <v>李霜</v>
      </c>
      <c r="I2226" s="2">
        <f>'[1]2025年已发货'!I:I</f>
        <v>18785086540</v>
      </c>
      <c r="J2226" s="2" vm="1" t="e">
        <f>_xlfn._xlws.FILTER(辅助信息!D:D,辅助信息!G:G=G2226)</f>
        <v>#VALUE!</v>
      </c>
    </row>
    <row r="2227" hidden="1" spans="1:10">
      <c r="A2227" s="2" t="str">
        <f>'[1]2025年已发货'!A:A</f>
        <v>德胜</v>
      </c>
      <c r="B2227" s="2" t="str">
        <f>'[1]2025年已发货'!B:B</f>
        <v>螺纹钢</v>
      </c>
      <c r="C2227" s="2" t="str">
        <f>'[1]2025年已发货'!C:C</f>
        <v>HRB400E Φ16 9m</v>
      </c>
      <c r="D2227" s="2" t="str">
        <f>'[1]2025年已发货'!D:D</f>
        <v>吨</v>
      </c>
      <c r="E2227" s="2">
        <f>'[1]2025年已发货'!E:E</f>
        <v>12.04</v>
      </c>
      <c r="F2227" s="4">
        <f>'[1]2025年已发货'!F:F</f>
        <v>45764</v>
      </c>
      <c r="G2227" s="2" t="str">
        <f>'[1]2025年已发货'!G:G</f>
        <v>（中铁五局新津tod项目）成都市新津区旭辉天府未来城南(华金路南)</v>
      </c>
      <c r="H2227" s="2" t="str">
        <f>'[1]2025年已发货'!H:H</f>
        <v>李霜</v>
      </c>
      <c r="I2227" s="2">
        <f>'[1]2025年已发货'!I:I</f>
        <v>18785086540</v>
      </c>
      <c r="J2227" s="2" vm="1" t="e">
        <f>_xlfn._xlws.FILTER(辅助信息!D:D,辅助信息!G:G=G2227)</f>
        <v>#VALUE!</v>
      </c>
    </row>
    <row r="2228" hidden="1" spans="1:10">
      <c r="A2228" s="2" t="str">
        <f>'[1]2025年已发货'!A:A</f>
        <v>德胜</v>
      </c>
      <c r="B2228" s="2" t="str">
        <f>'[1]2025年已发货'!B:B</f>
        <v>螺纹钢</v>
      </c>
      <c r="C2228" s="2" t="str">
        <f>'[1]2025年已发货'!C:C</f>
        <v>HRB400E Φ18 9m</v>
      </c>
      <c r="D2228" s="2" t="str">
        <f>'[1]2025年已发货'!D:D</f>
        <v>吨</v>
      </c>
      <c r="E2228" s="2">
        <f>'[1]2025年已发货'!E:E</f>
        <v>16.39</v>
      </c>
      <c r="F2228" s="4">
        <f>'[1]2025年已发货'!F:F</f>
        <v>45764</v>
      </c>
      <c r="G2228" s="2" t="str">
        <f>'[1]2025年已发货'!G:G</f>
        <v>（中铁五局新津tod项目）成都市新津区旭辉天府未来城南(华金路南)</v>
      </c>
      <c r="H2228" s="2" t="str">
        <f>'[1]2025年已发货'!H:H</f>
        <v>李霜</v>
      </c>
      <c r="I2228" s="2">
        <f>'[1]2025年已发货'!I:I</f>
        <v>18785086540</v>
      </c>
      <c r="J2228" s="2" vm="1" t="e">
        <f>_xlfn._xlws.FILTER(辅助信息!D:D,辅助信息!G:G=G2228)</f>
        <v>#VALUE!</v>
      </c>
    </row>
    <row r="2229" hidden="1" spans="1:10">
      <c r="A2229" s="2" t="str">
        <f>'[1]2025年已发货'!A:A</f>
        <v>德胜</v>
      </c>
      <c r="B2229" s="2" t="str">
        <f>'[1]2025年已发货'!B:B</f>
        <v>螺纹钢</v>
      </c>
      <c r="C2229" s="2" t="str">
        <f>'[1]2025年已发货'!C:C</f>
        <v>HRB400E Φ20 9m</v>
      </c>
      <c r="D2229" s="2" t="str">
        <f>'[1]2025年已发货'!D:D</f>
        <v>吨</v>
      </c>
      <c r="E2229" s="2">
        <f>'[1]2025年已发货'!E:E</f>
        <v>3.29</v>
      </c>
      <c r="F2229" s="4">
        <f>'[1]2025年已发货'!F:F</f>
        <v>45764</v>
      </c>
      <c r="G2229" s="2" t="str">
        <f>'[1]2025年已发货'!G:G</f>
        <v>（中铁五局新津tod项目）成都市新津区旭辉天府未来城南(华金路南)</v>
      </c>
      <c r="H2229" s="2" t="str">
        <f>'[1]2025年已发货'!H:H</f>
        <v>李霜</v>
      </c>
      <c r="I2229" s="2">
        <f>'[1]2025年已发货'!I:I</f>
        <v>18785086540</v>
      </c>
      <c r="J2229" s="2" vm="1" t="e">
        <f>_xlfn._xlws.FILTER(辅助信息!D:D,辅助信息!G:G=G2229)</f>
        <v>#VALUE!</v>
      </c>
    </row>
    <row r="2230" hidden="1" spans="1:10">
      <c r="A2230" s="2" t="str">
        <f>'[1]2025年已发货'!A:A</f>
        <v>德胜</v>
      </c>
      <c r="B2230" s="2" t="str">
        <f>'[1]2025年已发货'!B:B</f>
        <v>螺纹钢</v>
      </c>
      <c r="C2230" s="2" t="str">
        <f>'[1]2025年已发货'!C:C</f>
        <v>HRB400E Φ22 9m</v>
      </c>
      <c r="D2230" s="2" t="str">
        <f>'[1]2025年已发货'!D:D</f>
        <v>吨</v>
      </c>
      <c r="E2230" s="2">
        <f>'[1]2025年已发货'!E:E</f>
        <v>3</v>
      </c>
      <c r="F2230" s="4">
        <f>'[1]2025年已发货'!F:F</f>
        <v>45764</v>
      </c>
      <c r="G2230" s="2" t="str">
        <f>'[1]2025年已发货'!G:G</f>
        <v>（中铁五局新津tod项目）成都市新津区旭辉天府未来城南(华金路南)</v>
      </c>
      <c r="H2230" s="2" t="str">
        <f>'[1]2025年已发货'!H:H</f>
        <v>李霜</v>
      </c>
      <c r="I2230" s="2">
        <f>'[1]2025年已发货'!I:I</f>
        <v>18785086540</v>
      </c>
      <c r="J2230" s="2" vm="1" t="e">
        <f>_xlfn._xlws.FILTER(辅助信息!D:D,辅助信息!G:G=G2230)</f>
        <v>#VALUE!</v>
      </c>
    </row>
    <row r="2231" hidden="1" spans="1:10">
      <c r="A2231" s="2" t="str">
        <f>'[1]2025年已发货'!A:A</f>
        <v>德胜</v>
      </c>
      <c r="B2231" s="2" t="str">
        <f>'[1]2025年已发货'!B:B</f>
        <v>螺纹钢</v>
      </c>
      <c r="C2231" s="2" t="str">
        <f>'[1]2025年已发货'!C:C</f>
        <v>HRB400E Φ25 9m</v>
      </c>
      <c r="D2231" s="2" t="str">
        <f>'[1]2025年已发货'!D:D</f>
        <v>吨</v>
      </c>
      <c r="E2231" s="2">
        <f>'[1]2025年已发货'!E:E</f>
        <v>3</v>
      </c>
      <c r="F2231" s="4">
        <f>'[1]2025年已发货'!F:F</f>
        <v>45764</v>
      </c>
      <c r="G2231" s="2" t="str">
        <f>'[1]2025年已发货'!G:G</f>
        <v>（中铁五局新津tod项目）成都市新津区旭辉天府未来城南(华金路南)</v>
      </c>
      <c r="H2231" s="2" t="str">
        <f>'[1]2025年已发货'!H:H</f>
        <v>李霜</v>
      </c>
      <c r="I2231" s="2">
        <f>'[1]2025年已发货'!I:I</f>
        <v>18785086540</v>
      </c>
      <c r="J2231" s="2" vm="1" t="e">
        <f>_xlfn._xlws.FILTER(辅助信息!D:D,辅助信息!G:G=G2231)</f>
        <v>#VALUE!</v>
      </c>
    </row>
    <row r="2232" hidden="1" spans="1:10">
      <c r="A2232" s="2" t="str">
        <f>'[1]2025年已发货'!A:A</f>
        <v>德胜</v>
      </c>
      <c r="B2232" s="2" t="str">
        <f>'[1]2025年已发货'!B:B</f>
        <v>螺纹钢</v>
      </c>
      <c r="C2232" s="2" t="str">
        <f>'[1]2025年已发货'!C:C</f>
        <v>HRB500E Φ14 9m</v>
      </c>
      <c r="D2232" s="2" t="str">
        <f>'[1]2025年已发货'!D:D</f>
        <v>吨</v>
      </c>
      <c r="E2232" s="2">
        <f>'[1]2025年已发货'!E:E</f>
        <v>3</v>
      </c>
      <c r="F2232" s="4">
        <f>'[1]2025年已发货'!F:F</f>
        <v>45764</v>
      </c>
      <c r="G2232" s="2" t="str">
        <f>'[1]2025年已发货'!G:G</f>
        <v>（中铁五局新津tod项目）成都市新津区旭辉天府未来城南(华金路南)</v>
      </c>
      <c r="H2232" s="2" t="str">
        <f>'[1]2025年已发货'!H:H</f>
        <v>李霜</v>
      </c>
      <c r="I2232" s="2">
        <f>'[1]2025年已发货'!I:I</f>
        <v>18785086540</v>
      </c>
      <c r="J2232" s="2" vm="1" t="e">
        <f>_xlfn._xlws.FILTER(辅助信息!D:D,辅助信息!G:G=G2232)</f>
        <v>#VALUE!</v>
      </c>
    </row>
    <row r="2233" hidden="1" spans="1:10">
      <c r="A2233" s="2" t="str">
        <f>'[1]2025年已发货'!A:A</f>
        <v>德胜</v>
      </c>
      <c r="B2233" s="2" t="str">
        <f>'[1]2025年已发货'!B:B</f>
        <v>螺纹钢</v>
      </c>
      <c r="C2233" s="2" t="str">
        <f>'[1]2025年已发货'!C:C</f>
        <v>HRB500E Φ16 9m</v>
      </c>
      <c r="D2233" s="2" t="str">
        <f>'[1]2025年已发货'!D:D</f>
        <v>吨</v>
      </c>
      <c r="E2233" s="2">
        <f>'[1]2025年已发货'!E:E</f>
        <v>3</v>
      </c>
      <c r="F2233" s="4">
        <f>'[1]2025年已发货'!F:F</f>
        <v>45764</v>
      </c>
      <c r="G2233" s="2" t="str">
        <f>'[1]2025年已发货'!G:G</f>
        <v>（中铁五局新津tod项目）成都市新津区旭辉天府未来城南(华金路南)</v>
      </c>
      <c r="H2233" s="2" t="str">
        <f>'[1]2025年已发货'!H:H</f>
        <v>李霜</v>
      </c>
      <c r="I2233" s="2">
        <f>'[1]2025年已发货'!I:I</f>
        <v>18785086540</v>
      </c>
      <c r="J2233" s="2" vm="1" t="e">
        <f>_xlfn._xlws.FILTER(辅助信息!D:D,辅助信息!G:G=G2233)</f>
        <v>#VALUE!</v>
      </c>
    </row>
    <row r="2234" hidden="1" spans="1:10">
      <c r="A2234" s="2" t="str">
        <f>'[1]2025年已发货'!A:A</f>
        <v>德胜</v>
      </c>
      <c r="B2234" s="2" t="str">
        <f>'[1]2025年已发货'!B:B</f>
        <v>螺纹钢</v>
      </c>
      <c r="C2234" s="2" t="str">
        <f>'[1]2025年已发货'!C:C</f>
        <v>HRB500E Φ18 9m</v>
      </c>
      <c r="D2234" s="2" t="str">
        <f>'[1]2025年已发货'!D:D</f>
        <v>吨</v>
      </c>
      <c r="E2234" s="2">
        <f>'[1]2025年已发货'!E:E</f>
        <v>3</v>
      </c>
      <c r="F2234" s="4">
        <f>'[1]2025年已发货'!F:F</f>
        <v>45764</v>
      </c>
      <c r="G2234" s="2" t="str">
        <f>'[1]2025年已发货'!G:G</f>
        <v>（中铁五局新津tod项目）成都市新津区旭辉天府未来城南(华金路南)</v>
      </c>
      <c r="H2234" s="2" t="str">
        <f>'[1]2025年已发货'!H:H</f>
        <v>李霜</v>
      </c>
      <c r="I2234" s="2">
        <f>'[1]2025年已发货'!I:I</f>
        <v>18785086540</v>
      </c>
      <c r="J2234" s="2" vm="1" t="e">
        <f>_xlfn._xlws.FILTER(辅助信息!D:D,辅助信息!G:G=G2234)</f>
        <v>#VALUE!</v>
      </c>
    </row>
    <row r="2235" hidden="1" spans="1:10">
      <c r="A2235" s="2" t="str">
        <f>'[1]2025年已发货'!A:A</f>
        <v>德胜</v>
      </c>
      <c r="B2235" s="2" t="str">
        <f>'[1]2025年已发货'!B:B</f>
        <v>螺纹钢</v>
      </c>
      <c r="C2235" s="2" t="str">
        <f>'[1]2025年已发货'!C:C</f>
        <v>HRB500E Φ20 9m</v>
      </c>
      <c r="D2235" s="2" t="str">
        <f>'[1]2025年已发货'!D:D</f>
        <v>吨</v>
      </c>
      <c r="E2235" s="2">
        <f>'[1]2025年已发货'!E:E</f>
        <v>6.23</v>
      </c>
      <c r="F2235" s="4">
        <f>'[1]2025年已发货'!F:F</f>
        <v>45764</v>
      </c>
      <c r="G2235" s="2" t="str">
        <f>'[1]2025年已发货'!G:G</f>
        <v>（中铁五局新津tod项目）成都市新津区旭辉天府未来城南(华金路南)</v>
      </c>
      <c r="H2235" s="2" t="str">
        <f>'[1]2025年已发货'!H:H</f>
        <v>李霜</v>
      </c>
      <c r="I2235" s="2">
        <f>'[1]2025年已发货'!I:I</f>
        <v>18785086540</v>
      </c>
      <c r="J2235" s="2" vm="1" t="e">
        <f>_xlfn._xlws.FILTER(辅助信息!D:D,辅助信息!G:G=G2235)</f>
        <v>#VALUE!</v>
      </c>
    </row>
    <row r="2236" hidden="1" spans="1:10">
      <c r="A2236" s="2" t="str">
        <f>'[1]2025年已发货'!A:A</f>
        <v>德胜</v>
      </c>
      <c r="B2236" s="2" t="str">
        <f>'[1]2025年已发货'!B:B</f>
        <v>螺纹钢</v>
      </c>
      <c r="C2236" s="2" t="str">
        <f>'[1]2025年已发货'!C:C</f>
        <v>HRB500E Φ22 9m</v>
      </c>
      <c r="D2236" s="2" t="str">
        <f>'[1]2025年已发货'!D:D</f>
        <v>吨</v>
      </c>
      <c r="E2236" s="2">
        <f>'[1]2025年已发货'!E:E</f>
        <v>3.79</v>
      </c>
      <c r="F2236" s="4">
        <f>'[1]2025年已发货'!F:F</f>
        <v>45764</v>
      </c>
      <c r="G2236" s="2" t="str">
        <f>'[1]2025年已发货'!G:G</f>
        <v>（中铁五局新津tod项目）成都市新津区旭辉天府未来城南(华金路南)</v>
      </c>
      <c r="H2236" s="2" t="str">
        <f>'[1]2025年已发货'!H:H</f>
        <v>李霜</v>
      </c>
      <c r="I2236" s="2">
        <f>'[1]2025年已发货'!I:I</f>
        <v>18785086540</v>
      </c>
      <c r="J2236" s="2" vm="1" t="e">
        <f>_xlfn._xlws.FILTER(辅助信息!D:D,辅助信息!G:G=G2236)</f>
        <v>#VALUE!</v>
      </c>
    </row>
    <row r="2237" hidden="1" spans="1:10">
      <c r="A2237" s="2" t="str">
        <f>'[1]2025年已发货'!A:A</f>
        <v>德胜</v>
      </c>
      <c r="B2237" s="2" t="str">
        <f>'[1]2025年已发货'!B:B</f>
        <v>螺纹钢</v>
      </c>
      <c r="C2237" s="2" t="str">
        <f>'[1]2025年已发货'!C:C</f>
        <v>HRB500E Φ25 9m</v>
      </c>
      <c r="D2237" s="2" t="str">
        <f>'[1]2025年已发货'!D:D</f>
        <v>吨</v>
      </c>
      <c r="E2237" s="2">
        <f>'[1]2025年已发货'!E:E</f>
        <v>32.91</v>
      </c>
      <c r="F2237" s="4">
        <f>'[1]2025年已发货'!F:F</f>
        <v>45764</v>
      </c>
      <c r="G2237" s="2" t="str">
        <f>'[1]2025年已发货'!G:G</f>
        <v>（中铁五局新津tod项目）成都市新津区旭辉天府未来城南(华金路南)</v>
      </c>
      <c r="H2237" s="2" t="str">
        <f>'[1]2025年已发货'!H:H</f>
        <v>李霜</v>
      </c>
      <c r="I2237" s="2">
        <f>'[1]2025年已发货'!I:I</f>
        <v>18785086540</v>
      </c>
      <c r="J2237" s="2" vm="1" t="e">
        <f>_xlfn._xlws.FILTER(辅助信息!D:D,辅助信息!G:G=G2237)</f>
        <v>#VALUE!</v>
      </c>
    </row>
    <row r="2238" hidden="1" spans="1:10">
      <c r="A2238" s="2" t="str">
        <f>'[1]2025年已发货'!A:A</f>
        <v>德胜</v>
      </c>
      <c r="B2238" s="2" t="str">
        <f>'[1]2025年已发货'!B:B</f>
        <v>螺纹钢</v>
      </c>
      <c r="C2238" s="2" t="str">
        <f>'[1]2025年已发货'!C:C</f>
        <v>HRB400E Φ18 9m</v>
      </c>
      <c r="D2238" s="2" t="str">
        <f>'[1]2025年已发货'!D:D</f>
        <v>吨</v>
      </c>
      <c r="E2238" s="2">
        <f>'[1]2025年已发货'!E:E</f>
        <v>8</v>
      </c>
      <c r="F2238" s="4">
        <f>'[1]2025年已发货'!F:F</f>
        <v>45765</v>
      </c>
      <c r="G2238" s="2" t="str">
        <f>'[1]2025年已发货'!G:G</f>
        <v>（华西简阳西城嘉苑）四川省成都市简阳市简城街道高屋村</v>
      </c>
      <c r="H2238" s="2" t="str">
        <f>'[1]2025年已发货'!H:H</f>
        <v>张瀚镭</v>
      </c>
      <c r="I2238" s="2">
        <f>'[1]2025年已发货'!I:I</f>
        <v>15884666220</v>
      </c>
      <c r="J2238" s="2" t="str">
        <f>_xlfn._xlws.FILTER(辅助信息!D:D,辅助信息!G:G=G2238)</f>
        <v>华西简阳西城嘉苑</v>
      </c>
    </row>
    <row r="2239" hidden="1" spans="1:10">
      <c r="A2239" s="2" t="str">
        <f>'[1]2025年已发货'!A:A</f>
        <v>德胜</v>
      </c>
      <c r="B2239" s="2" t="str">
        <f>'[1]2025年已发货'!B:B</f>
        <v>螺纹钢</v>
      </c>
      <c r="C2239" s="2" t="str">
        <f>'[1]2025年已发货'!C:C</f>
        <v>HRB400E Φ20 9m</v>
      </c>
      <c r="D2239" s="2" t="str">
        <f>'[1]2025年已发货'!D:D</f>
        <v>吨</v>
      </c>
      <c r="E2239" s="2">
        <f>'[1]2025年已发货'!E:E</f>
        <v>50</v>
      </c>
      <c r="F2239" s="4">
        <f>'[1]2025年已发货'!F:F</f>
        <v>45765</v>
      </c>
      <c r="G2239" s="2" t="str">
        <f>'[1]2025年已发货'!G:G</f>
        <v>（华西简阳西城嘉苑）四川省成都市简阳市简城街道高屋村</v>
      </c>
      <c r="H2239" s="2" t="str">
        <f>'[1]2025年已发货'!H:H</f>
        <v>张瀚镭</v>
      </c>
      <c r="I2239" s="2">
        <f>'[1]2025年已发货'!I:I</f>
        <v>15884666220</v>
      </c>
      <c r="J2239" s="2" t="str">
        <f>_xlfn._xlws.FILTER(辅助信息!D:D,辅助信息!G:G=G2239)</f>
        <v>华西简阳西城嘉苑</v>
      </c>
    </row>
    <row r="2240" hidden="1" spans="1:10">
      <c r="A2240" s="2" t="str">
        <f>'[1]2025年已发货'!A:A</f>
        <v>德胜</v>
      </c>
      <c r="B2240" s="2" t="str">
        <f>'[1]2025年已发货'!B:B</f>
        <v>螺纹钢</v>
      </c>
      <c r="C2240" s="2" t="str">
        <f>'[1]2025年已发货'!C:C</f>
        <v>HRB400E Φ22 9m</v>
      </c>
      <c r="D2240" s="2" t="str">
        <f>'[1]2025年已发货'!D:D</f>
        <v>吨</v>
      </c>
      <c r="E2240" s="2">
        <f>'[1]2025年已发货'!E:E</f>
        <v>2</v>
      </c>
      <c r="F2240" s="4">
        <f>'[1]2025年已发货'!F:F</f>
        <v>45765</v>
      </c>
      <c r="G2240" s="2" t="str">
        <f>'[1]2025年已发货'!G:G</f>
        <v>（华西简阳西城嘉苑）四川省成都市简阳市简城街道高屋村</v>
      </c>
      <c r="H2240" s="2" t="str">
        <f>'[1]2025年已发货'!H:H</f>
        <v>张瀚镭</v>
      </c>
      <c r="I2240" s="2">
        <f>'[1]2025年已发货'!I:I</f>
        <v>15884666220</v>
      </c>
      <c r="J2240" s="2" t="str">
        <f>_xlfn._xlws.FILTER(辅助信息!D:D,辅助信息!G:G=G2240)</f>
        <v>华西简阳西城嘉苑</v>
      </c>
    </row>
    <row r="2241" hidden="1" spans="1:10">
      <c r="A2241" s="2" t="str">
        <f>'[1]2025年已发货'!A:A</f>
        <v>德胜</v>
      </c>
      <c r="B2241" s="2" t="str">
        <f>'[1]2025年已发货'!B:B</f>
        <v>螺纹钢</v>
      </c>
      <c r="C2241" s="2" t="str">
        <f>'[1]2025年已发货'!C:C</f>
        <v>HRB400E Φ25 9m</v>
      </c>
      <c r="D2241" s="2" t="str">
        <f>'[1]2025年已发货'!D:D</f>
        <v>吨</v>
      </c>
      <c r="E2241" s="2">
        <f>'[1]2025年已发货'!E:E</f>
        <v>10</v>
      </c>
      <c r="F2241" s="4">
        <f>'[1]2025年已发货'!F:F</f>
        <v>45765</v>
      </c>
      <c r="G2241" s="2" t="str">
        <f>'[1]2025年已发货'!G:G</f>
        <v>（华西简阳西城嘉苑）四川省成都市简阳市简城街道高屋村</v>
      </c>
      <c r="H2241" s="2" t="str">
        <f>'[1]2025年已发货'!H:H</f>
        <v>张瀚镭</v>
      </c>
      <c r="I2241" s="2">
        <f>'[1]2025年已发货'!I:I</f>
        <v>15884666220</v>
      </c>
      <c r="J2241" s="2" t="str">
        <f>_xlfn._xlws.FILTER(辅助信息!D:D,辅助信息!G:G=G2241)</f>
        <v>华西简阳西城嘉苑</v>
      </c>
    </row>
    <row r="2242" hidden="1" spans="1:10">
      <c r="A2242" s="2" t="str">
        <f>'[1]2025年已发货'!A:A</f>
        <v>成实</v>
      </c>
      <c r="B2242" s="2" t="str">
        <f>'[1]2025年已发货'!B:B</f>
        <v>盘圆</v>
      </c>
      <c r="C2242" s="2" t="str">
        <f>'[1]2025年已发货'!C:C</f>
        <v>HPB300Ф6</v>
      </c>
      <c r="D2242" s="2" t="str">
        <f>'[1]2025年已发货'!D:D</f>
        <v>吨</v>
      </c>
      <c r="E2242" s="2">
        <f>'[1]2025年已发货'!E:E</f>
        <v>2</v>
      </c>
      <c r="F2242" s="4">
        <f>'[1]2025年已发货'!F:F</f>
        <v>45765</v>
      </c>
      <c r="G2242" s="2" t="str">
        <f>'[1]2025年已发货'!G:G</f>
        <v>（中核华兴-峨眉山项目）四川省乐山市峨眉山市双福镇梓橦庙红华五期中核华兴工地</v>
      </c>
      <c r="H2242" s="2" t="str">
        <f>'[1]2025年已发货'!H:H</f>
        <v>李汉军</v>
      </c>
      <c r="I2242" s="2" t="str">
        <f>'[1]2025年已发货'!I:I</f>
        <v>18691249091</v>
      </c>
      <c r="J2242" s="2" vm="1" t="e">
        <f>_xlfn._xlws.FILTER(辅助信息!D:D,辅助信息!G:G=G2242)</f>
        <v>#VALUE!</v>
      </c>
    </row>
    <row r="2243" hidden="1" spans="1:10">
      <c r="A2243" s="2" t="str">
        <f>'[1]2025年已发货'!A:A</f>
        <v>成实</v>
      </c>
      <c r="B2243" s="2" t="str">
        <f>'[1]2025年已发货'!B:B</f>
        <v>盘螺</v>
      </c>
      <c r="C2243" s="2" t="str">
        <f>'[1]2025年已发货'!C:C</f>
        <v>HRB400EФ8</v>
      </c>
      <c r="D2243" s="2" t="str">
        <f>'[1]2025年已发货'!D:D</f>
        <v>吨</v>
      </c>
      <c r="E2243" s="2">
        <f>'[1]2025年已发货'!E:E</f>
        <v>15</v>
      </c>
      <c r="F2243" s="4">
        <f>'[1]2025年已发货'!F:F</f>
        <v>45765</v>
      </c>
      <c r="G2243" s="2" t="str">
        <f>'[1]2025年已发货'!G:G</f>
        <v>（中核华兴-峨眉山项目）四川省乐山市峨眉山市双福镇梓橦庙红华五期中核华兴工地</v>
      </c>
      <c r="H2243" s="2" t="str">
        <f>'[1]2025年已发货'!H:H</f>
        <v>李汉军</v>
      </c>
      <c r="I2243" s="2" t="str">
        <f>'[1]2025年已发货'!I:I</f>
        <v>18691249091</v>
      </c>
      <c r="J2243" s="2" vm="1" t="e">
        <f>_xlfn._xlws.FILTER(辅助信息!D:D,辅助信息!G:G=G2243)</f>
        <v>#VALUE!</v>
      </c>
    </row>
    <row r="2244" hidden="1" spans="1:10">
      <c r="A2244" s="2" t="str">
        <f>'[1]2025年已发货'!A:A</f>
        <v>成实</v>
      </c>
      <c r="B2244" s="2" t="str">
        <f>'[1]2025年已发货'!B:B</f>
        <v>盘螺</v>
      </c>
      <c r="C2244" s="2" t="str">
        <f>'[1]2025年已发货'!C:C</f>
        <v>HRB400EФ10</v>
      </c>
      <c r="D2244" s="2" t="str">
        <f>'[1]2025年已发货'!D:D</f>
        <v>吨</v>
      </c>
      <c r="E2244" s="2">
        <f>'[1]2025年已发货'!E:E</f>
        <v>18</v>
      </c>
      <c r="F2244" s="4">
        <f>'[1]2025年已发货'!F:F</f>
        <v>45765</v>
      </c>
      <c r="G2244" s="2" t="str">
        <f>'[1]2025年已发货'!G:G</f>
        <v>（中核华兴-峨眉山项目）四川省乐山市峨眉山市双福镇梓橦庙红华五期中核华兴工地</v>
      </c>
      <c r="H2244" s="2" t="str">
        <f>'[1]2025年已发货'!H:H</f>
        <v>李汉军</v>
      </c>
      <c r="I2244" s="2" t="str">
        <f>'[1]2025年已发货'!I:I</f>
        <v>18691249091</v>
      </c>
      <c r="J2244" s="2" vm="1" t="e">
        <f>_xlfn._xlws.FILTER(辅助信息!D:D,辅助信息!G:G=G2244)</f>
        <v>#VALUE!</v>
      </c>
    </row>
    <row r="2245" hidden="1" spans="1:10">
      <c r="A2245" s="2" t="str">
        <f>'[1]2025年已发货'!A:A</f>
        <v>晋邦</v>
      </c>
      <c r="B2245" s="2" t="str">
        <f>'[1]2025年已发货'!B:B</f>
        <v>高线</v>
      </c>
      <c r="C2245" s="2" t="str">
        <f>'[1]2025年已发货'!C:C</f>
        <v>HPB300Φ10</v>
      </c>
      <c r="D2245" s="2" t="str">
        <f>'[1]2025年已发货'!D:D</f>
        <v>吨</v>
      </c>
      <c r="E2245" s="2">
        <f>'[1]2025年已发货'!E:E</f>
        <v>20</v>
      </c>
      <c r="F2245" s="4">
        <f>'[1]2025年已发货'!F:F</f>
        <v>45765</v>
      </c>
      <c r="G2245" s="2" t="str">
        <f>'[1]2025年已发货'!G:G</f>
        <v>（十九冶-江龙高速二分部）重庆市云阳县凤鸣镇平顶村*磨子坪隧道出口</v>
      </c>
      <c r="H2245" s="2" t="str">
        <f>'[1]2025年已发货'!H:H</f>
        <v>张鹏</v>
      </c>
      <c r="I2245" s="2">
        <f>'[1]2025年已发货'!I:I</f>
        <v>18223006448</v>
      </c>
      <c r="J2245" s="2" vm="1" t="e">
        <f>_xlfn._xlws.FILTER(辅助信息!D:D,辅助信息!G:G=G2245)</f>
        <v>#VALUE!</v>
      </c>
    </row>
    <row r="2246" hidden="1" spans="1:10">
      <c r="A2246" s="2" t="str">
        <f>'[1]2025年已发货'!A:A</f>
        <v>晋邦</v>
      </c>
      <c r="B2246" s="2" t="str">
        <f>'[1]2025年已发货'!B:B</f>
        <v>高线</v>
      </c>
      <c r="C2246" s="2" t="str">
        <f>'[1]2025年已发货'!C:C</f>
        <v>HPB300Φ8</v>
      </c>
      <c r="D2246" s="2" t="str">
        <f>'[1]2025年已发货'!D:D</f>
        <v>吨</v>
      </c>
      <c r="E2246" s="2">
        <f>'[1]2025年已发货'!E:E</f>
        <v>15</v>
      </c>
      <c r="F2246" s="4">
        <f>'[1]2025年已发货'!F:F</f>
        <v>45765</v>
      </c>
      <c r="G2246" s="2" t="str">
        <f>'[1]2025年已发货'!G:G</f>
        <v>（十九冶-江龙高速二分部）重庆市云阳县凤鸣镇平顶村*磨子坪隧道出口</v>
      </c>
      <c r="H2246" s="2" t="str">
        <f>'[1]2025年已发货'!H:H</f>
        <v>张鹏</v>
      </c>
      <c r="I2246" s="2">
        <f>'[1]2025年已发货'!I:I</f>
        <v>18223006448</v>
      </c>
      <c r="J2246" s="2" vm="1" t="e">
        <f>_xlfn._xlws.FILTER(辅助信息!D:D,辅助信息!G:G=G2246)</f>
        <v>#VALUE!</v>
      </c>
    </row>
    <row r="2247" hidden="1" spans="1:10">
      <c r="A2247" s="2" t="str">
        <f>'[1]2025年已发货'!A:A</f>
        <v>晋邦</v>
      </c>
      <c r="B2247" s="2" t="str">
        <f>'[1]2025年已发货'!B:B</f>
        <v>盘螺</v>
      </c>
      <c r="C2247" s="2" t="str">
        <f>'[1]2025年已发货'!C:C</f>
        <v>HRB400E Φ10</v>
      </c>
      <c r="D2247" s="2" t="str">
        <f>'[1]2025年已发货'!D:D</f>
        <v>吨</v>
      </c>
      <c r="E2247" s="2">
        <f>'[1]2025年已发货'!E:E</f>
        <v>4</v>
      </c>
      <c r="F2247" s="4">
        <f>'[1]2025年已发货'!F:F</f>
        <v>45765</v>
      </c>
      <c r="G2247" s="2" t="str">
        <f>'[1]2025年已发货'!G:G</f>
        <v>（十九冶-华电重庆奉节）重庆市奉节县康乐镇七星村</v>
      </c>
      <c r="H2247" s="2" t="str">
        <f>'[1]2025年已发货'!H:H</f>
        <v>岑甲乐</v>
      </c>
      <c r="I2247" s="2">
        <f>'[1]2025年已发货'!I:I</f>
        <v>17349037782</v>
      </c>
      <c r="J2247" s="2" vm="1" t="e">
        <f>_xlfn._xlws.FILTER(辅助信息!D:D,辅助信息!G:G=G2247)</f>
        <v>#VALUE!</v>
      </c>
    </row>
    <row r="2248" hidden="1" spans="1:10">
      <c r="A2248" s="2" t="str">
        <f>'[1]2025年已发货'!A:A</f>
        <v>晋邦</v>
      </c>
      <c r="B2248" s="2" t="str">
        <f>'[1]2025年已发货'!B:B</f>
        <v>螺纹钢</v>
      </c>
      <c r="C2248" s="2" t="str">
        <f>'[1]2025年已发货'!C:C</f>
        <v>HRB400E Φ14 9m</v>
      </c>
      <c r="D2248" s="2" t="str">
        <f>'[1]2025年已发货'!D:D</f>
        <v>吨</v>
      </c>
      <c r="E2248" s="2">
        <f>'[1]2025年已发货'!E:E</f>
        <v>12</v>
      </c>
      <c r="F2248" s="4">
        <f>'[1]2025年已发货'!F:F</f>
        <v>45765</v>
      </c>
      <c r="G2248" s="2" t="str">
        <f>'[1]2025年已发货'!G:G</f>
        <v>（十九冶-华电重庆奉节）重庆市奉节县康乐镇七星村</v>
      </c>
      <c r="H2248" s="2" t="str">
        <f>'[1]2025年已发货'!H:H</f>
        <v>岑甲乐</v>
      </c>
      <c r="I2248" s="2">
        <f>'[1]2025年已发货'!I:I</f>
        <v>17349037782</v>
      </c>
      <c r="J2248" s="2" vm="1" t="e">
        <f>_xlfn._xlws.FILTER(辅助信息!D:D,辅助信息!G:G=G2248)</f>
        <v>#VALUE!</v>
      </c>
    </row>
    <row r="2249" hidden="1" spans="1:10">
      <c r="A2249" s="2" t="str">
        <f>'[1]2025年已发货'!A:A</f>
        <v>晋邦</v>
      </c>
      <c r="B2249" s="2" t="str">
        <f>'[1]2025年已发货'!B:B</f>
        <v>螺纹钢</v>
      </c>
      <c r="C2249" s="2" t="str">
        <f>'[1]2025年已发货'!C:C</f>
        <v>HRB400E Φ20 9m</v>
      </c>
      <c r="D2249" s="2" t="str">
        <f>'[1]2025年已发货'!D:D</f>
        <v>吨</v>
      </c>
      <c r="E2249" s="2">
        <f>'[1]2025年已发货'!E:E</f>
        <v>18</v>
      </c>
      <c r="F2249" s="4">
        <f>'[1]2025年已发货'!F:F</f>
        <v>45765</v>
      </c>
      <c r="G2249" s="2" t="str">
        <f>'[1]2025年已发货'!G:G</f>
        <v>（十九冶-华电重庆奉节）重庆市奉节县康乐镇七星村</v>
      </c>
      <c r="H2249" s="2" t="str">
        <f>'[1]2025年已发货'!H:H</f>
        <v>岑甲乐</v>
      </c>
      <c r="I2249" s="2">
        <f>'[1]2025年已发货'!I:I</f>
        <v>17349037782</v>
      </c>
      <c r="J2249" s="2" vm="1" t="e">
        <f>_xlfn._xlws.FILTER(辅助信息!D:D,辅助信息!G:G=G2249)</f>
        <v>#VALUE!</v>
      </c>
    </row>
    <row r="2250" hidden="1" spans="1:10">
      <c r="A2250" s="2" t="str">
        <f>'[1]2025年已发货'!A:A</f>
        <v>晋邦</v>
      </c>
      <c r="B2250" s="2" t="str">
        <f>'[1]2025年已发货'!B:B</f>
        <v>盘螺</v>
      </c>
      <c r="C2250" s="2" t="str">
        <f>'[1]2025年已发货'!C:C</f>
        <v>HRB400E Φ6</v>
      </c>
      <c r="D2250" s="2" t="str">
        <f>'[1]2025年已发货'!D:D</f>
        <v>吨</v>
      </c>
      <c r="E2250" s="2">
        <f>'[1]2025年已发货'!E:E</f>
        <v>2</v>
      </c>
      <c r="F2250" s="4">
        <f>'[1]2025年已发货'!F:F</f>
        <v>45765</v>
      </c>
      <c r="G2250" s="2" t="str">
        <f>'[1]2025年已发货'!G:G</f>
        <v>（华西简阳西城嘉苑）四川省成都市简阳市简城街道高屋村</v>
      </c>
      <c r="H2250" s="2" t="str">
        <f>'[1]2025年已发货'!H:H</f>
        <v>张瀚镭</v>
      </c>
      <c r="I2250" s="2">
        <f>'[1]2025年已发货'!I:I</f>
        <v>15884666220</v>
      </c>
      <c r="J2250" s="2" t="str">
        <f>_xlfn._xlws.FILTER(辅助信息!D:D,辅助信息!G:G=G2250)</f>
        <v>华西简阳西城嘉苑</v>
      </c>
    </row>
    <row r="2251" hidden="1" spans="1:10">
      <c r="A2251" s="2" t="str">
        <f>'[1]2025年已发货'!A:A</f>
        <v>晋邦</v>
      </c>
      <c r="B2251" s="2" t="str">
        <f>'[1]2025年已发货'!B:B</f>
        <v>盘螺</v>
      </c>
      <c r="C2251" s="2" t="str">
        <f>'[1]2025年已发货'!C:C</f>
        <v>HRB400E Φ8</v>
      </c>
      <c r="D2251" s="2" t="str">
        <f>'[1]2025年已发货'!D:D</f>
        <v>吨</v>
      </c>
      <c r="E2251" s="2">
        <f>'[1]2025年已发货'!E:E</f>
        <v>10</v>
      </c>
      <c r="F2251" s="4">
        <f>'[1]2025年已发货'!F:F</f>
        <v>45765</v>
      </c>
      <c r="G2251" s="2" t="str">
        <f>'[1]2025年已发货'!G:G</f>
        <v>（华西简阳西城嘉苑）四川省成都市简阳市简城街道高屋村</v>
      </c>
      <c r="H2251" s="2" t="str">
        <f>'[1]2025年已发货'!H:H</f>
        <v>张瀚镭</v>
      </c>
      <c r="I2251" s="2">
        <f>'[1]2025年已发货'!I:I</f>
        <v>15884666220</v>
      </c>
      <c r="J2251" s="2" t="str">
        <f>_xlfn._xlws.FILTER(辅助信息!D:D,辅助信息!G:G=G2251)</f>
        <v>华西简阳西城嘉苑</v>
      </c>
    </row>
    <row r="2252" hidden="1" spans="1:10">
      <c r="A2252" s="2" t="str">
        <f>'[1]2025年已发货'!A:A</f>
        <v>晋邦</v>
      </c>
      <c r="B2252" s="2" t="str">
        <f>'[1]2025年已发货'!B:B</f>
        <v>盘螺</v>
      </c>
      <c r="C2252" s="2" t="str">
        <f>'[1]2025年已发货'!C:C</f>
        <v>HRB400E Φ10</v>
      </c>
      <c r="D2252" s="2" t="str">
        <f>'[1]2025年已发货'!D:D</f>
        <v>吨</v>
      </c>
      <c r="E2252" s="2">
        <f>'[1]2025年已发货'!E:E</f>
        <v>10</v>
      </c>
      <c r="F2252" s="4">
        <f>'[1]2025年已发货'!F:F</f>
        <v>45765</v>
      </c>
      <c r="G2252" s="2" t="str">
        <f>'[1]2025年已发货'!G:G</f>
        <v>（华西简阳西城嘉苑）四川省成都市简阳市简城街道高屋村</v>
      </c>
      <c r="H2252" s="2" t="str">
        <f>'[1]2025年已发货'!H:H</f>
        <v>张瀚镭</v>
      </c>
      <c r="I2252" s="2">
        <f>'[1]2025年已发货'!I:I</f>
        <v>15884666220</v>
      </c>
      <c r="J2252" s="2" t="str">
        <f>_xlfn._xlws.FILTER(辅助信息!D:D,辅助信息!G:G=G2252)</f>
        <v>华西简阳西城嘉苑</v>
      </c>
    </row>
    <row r="2253" hidden="1" spans="1:10">
      <c r="A2253" s="2" t="str">
        <f>'[1]2025年已发货'!A:A</f>
        <v>晋邦</v>
      </c>
      <c r="B2253" s="2" t="str">
        <f>'[1]2025年已发货'!B:B</f>
        <v>盘螺</v>
      </c>
      <c r="C2253" s="2" t="str">
        <f>'[1]2025年已发货'!C:C</f>
        <v>HRB400E Φ12</v>
      </c>
      <c r="D2253" s="2" t="str">
        <f>'[1]2025年已发货'!D:D</f>
        <v>吨</v>
      </c>
      <c r="E2253" s="2">
        <f>'[1]2025年已发货'!E:E</f>
        <v>42</v>
      </c>
      <c r="F2253" s="4">
        <f>'[1]2025年已发货'!F:F</f>
        <v>45765</v>
      </c>
      <c r="G2253" s="2" t="str">
        <f>'[1]2025年已发货'!G:G</f>
        <v>（华西简阳西城嘉苑）四川省成都市简阳市简城街道高屋村</v>
      </c>
      <c r="H2253" s="2" t="str">
        <f>'[1]2025年已发货'!H:H</f>
        <v>张瀚镭</v>
      </c>
      <c r="I2253" s="2">
        <f>'[1]2025年已发货'!I:I</f>
        <v>15884666220</v>
      </c>
      <c r="J2253" s="2" t="str">
        <f>_xlfn._xlws.FILTER(辅助信息!D:D,辅助信息!G:G=G2253)</f>
        <v>华西简阳西城嘉苑</v>
      </c>
    </row>
    <row r="2254" hidden="1" spans="1:10">
      <c r="A2254" s="2" t="str">
        <f>'[1]2025年已发货'!A:A</f>
        <v>晋邦</v>
      </c>
      <c r="B2254" s="2" t="str">
        <f>'[1]2025年已发货'!B:B</f>
        <v>螺纹钢</v>
      </c>
      <c r="C2254" s="2" t="str">
        <f>'[1]2025年已发货'!C:C</f>
        <v>HRB400E Φ14 9m</v>
      </c>
      <c r="D2254" s="2" t="str">
        <f>'[1]2025年已发货'!D:D</f>
        <v>吨</v>
      </c>
      <c r="E2254" s="2">
        <f>'[1]2025年已发货'!E:E</f>
        <v>6</v>
      </c>
      <c r="F2254" s="4">
        <f>'[1]2025年已发货'!F:F</f>
        <v>45765</v>
      </c>
      <c r="G2254" s="2" t="str">
        <f>'[1]2025年已发货'!G:G</f>
        <v>（华西简阳西城嘉苑）四川省成都市简阳市简城街道高屋村</v>
      </c>
      <c r="H2254" s="2" t="str">
        <f>'[1]2025年已发货'!H:H</f>
        <v>张瀚镭</v>
      </c>
      <c r="I2254" s="2">
        <f>'[1]2025年已发货'!I:I</f>
        <v>15884666220</v>
      </c>
      <c r="J2254" s="2" t="str">
        <f>_xlfn._xlws.FILTER(辅助信息!D:D,辅助信息!G:G=G2254)</f>
        <v>华西简阳西城嘉苑</v>
      </c>
    </row>
    <row r="2255" hidden="1" spans="1:10">
      <c r="A2255" s="2" t="str">
        <f>'[1]2025年已发货'!A:A</f>
        <v>晋邦</v>
      </c>
      <c r="B2255" s="2" t="str">
        <f>'[1]2025年已发货'!B:B</f>
        <v>螺纹钢</v>
      </c>
      <c r="C2255" s="2" t="str">
        <f>'[1]2025年已发货'!C:C</f>
        <v>HRB400E Φ12 9m</v>
      </c>
      <c r="D2255" s="2" t="str">
        <f>'[1]2025年已发货'!D:D</f>
        <v>吨</v>
      </c>
      <c r="E2255" s="2">
        <f>'[1]2025年已发货'!E:E</f>
        <v>3</v>
      </c>
      <c r="F2255" s="4">
        <f>'[1]2025年已发货'!F:F</f>
        <v>45765</v>
      </c>
      <c r="G2255" s="2" t="str">
        <f>'[1]2025年已发货'!G:G</f>
        <v>（五冶达州国道542项目-三工区路基六工段）四川省达州市达川区赵固镇水文村</v>
      </c>
      <c r="H2255" s="2" t="str">
        <f>'[1]2025年已发货'!H:H</f>
        <v>谭鹏程</v>
      </c>
      <c r="I2255" s="2">
        <f>'[1]2025年已发货'!I:I</f>
        <v>18280895666</v>
      </c>
      <c r="J2255" s="2" t="str">
        <f>_xlfn._xlws.FILTER(辅助信息!D:D,辅助信息!G:G=G2255)</f>
        <v>五冶达州国道542项目</v>
      </c>
    </row>
    <row r="2256" hidden="1" spans="1:10">
      <c r="A2256" s="2" t="str">
        <f>'[1]2025年已发货'!A:A</f>
        <v>晋邦</v>
      </c>
      <c r="B2256" s="2" t="str">
        <f>'[1]2025年已发货'!B:B</f>
        <v>螺纹钢</v>
      </c>
      <c r="C2256" s="2" t="str">
        <f>'[1]2025年已发货'!C:C</f>
        <v>HRB400E Φ16 9m</v>
      </c>
      <c r="D2256" s="2" t="str">
        <f>'[1]2025年已发货'!D:D</f>
        <v>吨</v>
      </c>
      <c r="E2256" s="2">
        <f>'[1]2025年已发货'!E:E</f>
        <v>6</v>
      </c>
      <c r="F2256" s="4">
        <f>'[1]2025年已发货'!F:F</f>
        <v>45765</v>
      </c>
      <c r="G2256" s="2" t="str">
        <f>'[1]2025年已发货'!G:G</f>
        <v>（五冶达州国道542项目-三工区路基六工段）四川省达州市达川区赵固镇水文村</v>
      </c>
      <c r="H2256" s="2" t="str">
        <f>'[1]2025年已发货'!H:H</f>
        <v>谭鹏程</v>
      </c>
      <c r="I2256" s="2">
        <f>'[1]2025年已发货'!I:I</f>
        <v>18280895666</v>
      </c>
      <c r="J2256" s="2" t="str">
        <f>_xlfn._xlws.FILTER(辅助信息!D:D,辅助信息!G:G=G2256)</f>
        <v>五冶达州国道542项目</v>
      </c>
    </row>
    <row r="2257" hidden="1" spans="1:10">
      <c r="A2257" s="2" t="str">
        <f>'[1]2025年已发货'!A:A</f>
        <v>晋邦</v>
      </c>
      <c r="B2257" s="2" t="str">
        <f>'[1]2025年已发货'!B:B</f>
        <v>螺纹钢</v>
      </c>
      <c r="C2257" s="2" t="str">
        <f>'[1]2025年已发货'!C:C</f>
        <v>HRB400E Φ22 9m</v>
      </c>
      <c r="D2257" s="2" t="str">
        <f>'[1]2025年已发货'!D:D</f>
        <v>吨</v>
      </c>
      <c r="E2257" s="2">
        <f>'[1]2025年已发货'!E:E</f>
        <v>6</v>
      </c>
      <c r="F2257" s="4">
        <f>'[1]2025年已发货'!F:F</f>
        <v>45765</v>
      </c>
      <c r="G2257" s="2" t="str">
        <f>'[1]2025年已发货'!G:G</f>
        <v>（五冶达州国道542项目-三工区路基六工段）四川省达州市达川区赵固镇水文村</v>
      </c>
      <c r="H2257" s="2" t="str">
        <f>'[1]2025年已发货'!H:H</f>
        <v>谭鹏程</v>
      </c>
      <c r="I2257" s="2">
        <f>'[1]2025年已发货'!I:I</f>
        <v>18280895666</v>
      </c>
      <c r="J2257" s="2" t="str">
        <f>_xlfn._xlws.FILTER(辅助信息!D:D,辅助信息!G:G=G2257)</f>
        <v>五冶达州国道542项目</v>
      </c>
    </row>
    <row r="2258" hidden="1" spans="1:10">
      <c r="A2258" s="2" t="str">
        <f>'[1]2025年已发货'!A:A</f>
        <v>晋邦</v>
      </c>
      <c r="B2258" s="2" t="str">
        <f>'[1]2025年已发货'!B:B</f>
        <v>螺纹钢</v>
      </c>
      <c r="C2258" s="2" t="str">
        <f>'[1]2025年已发货'!C:C</f>
        <v>HRB400E Φ25 9m</v>
      </c>
      <c r="D2258" s="2" t="str">
        <f>'[1]2025年已发货'!D:D</f>
        <v>吨</v>
      </c>
      <c r="E2258" s="2">
        <f>'[1]2025年已发货'!E:E</f>
        <v>19</v>
      </c>
      <c r="F2258" s="4">
        <f>'[1]2025年已发货'!F:F</f>
        <v>45765</v>
      </c>
      <c r="G2258" s="2" t="str">
        <f>'[1]2025年已发货'!G:G</f>
        <v>（五冶达州国道542项目-三工区路基六工段）四川省达州市达川区赵固镇水文村</v>
      </c>
      <c r="H2258" s="2" t="str">
        <f>'[1]2025年已发货'!H:H</f>
        <v>谭鹏程</v>
      </c>
      <c r="I2258" s="2">
        <f>'[1]2025年已发货'!I:I</f>
        <v>18280895666</v>
      </c>
      <c r="J2258" s="2" t="str">
        <f>_xlfn._xlws.FILTER(辅助信息!D:D,辅助信息!G:G=G2258)</f>
        <v>五冶达州国道542项目</v>
      </c>
    </row>
    <row r="2259" hidden="1" spans="1:10">
      <c r="A2259" s="2" t="str">
        <f>'[1]2025年已发货'!A:A</f>
        <v>晋邦</v>
      </c>
      <c r="B2259" s="2" t="str">
        <f>'[1]2025年已发货'!B:B</f>
        <v>螺纹钢</v>
      </c>
      <c r="C2259" s="2" t="str">
        <f>'[1]2025年已发货'!C:C</f>
        <v>HRB400E Φ20 9m</v>
      </c>
      <c r="D2259" s="2" t="str">
        <f>'[1]2025年已发货'!D:D</f>
        <v>吨</v>
      </c>
      <c r="E2259" s="2">
        <f>'[1]2025年已发货'!E:E</f>
        <v>35</v>
      </c>
      <c r="F2259" s="4">
        <f>'[1]2025年已发货'!F:F</f>
        <v>45765</v>
      </c>
      <c r="G2259" s="2" t="str">
        <f>'[1]2025年已发货'!G:G</f>
        <v>（五冶达州国道542项目-二工区巴河特大桥工段-5号墩）四川省达州市达川区石梯镇固家村村民委员会</v>
      </c>
      <c r="H2259" s="2" t="str">
        <f>'[1]2025年已发货'!H:H</f>
        <v>谭福中</v>
      </c>
      <c r="I2259" s="2">
        <f>'[1]2025年已发货'!I:I</f>
        <v>15828538619</v>
      </c>
      <c r="J2259" s="2" t="str">
        <f>_xlfn._xlws.FILTER(辅助信息!D:D,辅助信息!G:G=G2259)</f>
        <v>五冶达州国道542项目</v>
      </c>
    </row>
    <row r="2260" hidden="1" spans="1:10">
      <c r="A2260" s="2" t="str">
        <f>'[1]2025年已发货'!A:A</f>
        <v>晋邦</v>
      </c>
      <c r="B2260" s="2" t="str">
        <f>'[1]2025年已发货'!B:B</f>
        <v>螺纹钢</v>
      </c>
      <c r="C2260" s="2" t="str">
        <f>'[1]2025年已发货'!C:C</f>
        <v>HRB400E Φ22 9m</v>
      </c>
      <c r="D2260" s="2" t="str">
        <f>'[1]2025年已发货'!D:D</f>
        <v>吨</v>
      </c>
      <c r="E2260" s="2">
        <f>'[1]2025年已发货'!E:E</f>
        <v>35</v>
      </c>
      <c r="F2260" s="4">
        <f>'[1]2025年已发货'!F:F</f>
        <v>45765</v>
      </c>
      <c r="G2260" s="2" t="str">
        <f>'[1]2025年已发货'!G:G</f>
        <v>（五冶达州国道542项目-二工区黄家湾隧道工段）四川省达州市达川区赵固镇黄家坡</v>
      </c>
      <c r="H2260" s="2" t="str">
        <f>'[1]2025年已发货'!H:H</f>
        <v>罗永方</v>
      </c>
      <c r="I2260" s="2">
        <f>'[1]2025年已发货'!I:I</f>
        <v>13551450899</v>
      </c>
      <c r="J2260" s="2" t="str">
        <f>_xlfn._xlws.FILTER(辅助信息!D:D,辅助信息!G:G=G2260)</f>
        <v>五冶达州国道542项目</v>
      </c>
    </row>
    <row r="2261" hidden="1" spans="1:10">
      <c r="A2261" s="2" t="str">
        <f>'[1]2025年已发货'!A:A</f>
        <v>润耀</v>
      </c>
      <c r="B2261" s="2" t="str">
        <f>'[1]2025年已发货'!B:B</f>
        <v>螺纹钢</v>
      </c>
      <c r="C2261" s="2" t="str">
        <f>'[1]2025年已发货'!C:C</f>
        <v>HRB400E Φ20 9m</v>
      </c>
      <c r="D2261" s="2" t="str">
        <f>'[1]2025年已发货'!D:D</f>
        <v>吨</v>
      </c>
      <c r="E2261" s="2">
        <f>'[1]2025年已发货'!E:E</f>
        <v>12</v>
      </c>
      <c r="F2261" s="4">
        <f>'[1]2025年已发货'!F:F</f>
        <v>45765</v>
      </c>
      <c r="G2261" s="2" t="str">
        <f>'[1]2025年已发货'!G:G</f>
        <v>（中铁广州局-资乐高速5标）四川省乐山市井研县希望大道116号</v>
      </c>
      <c r="H2261" s="2" t="str">
        <f>'[1]2025年已发货'!H:H</f>
        <v>廖俊杰</v>
      </c>
      <c r="I2261" s="2">
        <f>'[1]2025年已发货'!I:I</f>
        <v>15775100965</v>
      </c>
      <c r="J2261" s="2" vm="1" t="e">
        <f>_xlfn._xlws.FILTER(辅助信息!D:D,辅助信息!G:G=G2261)</f>
        <v>#VALUE!</v>
      </c>
    </row>
    <row r="2262" hidden="1" spans="1:10">
      <c r="A2262" s="2" t="str">
        <f>'[1]2025年已发货'!A:A</f>
        <v>润耀</v>
      </c>
      <c r="B2262" s="2" t="str">
        <f>'[1]2025年已发货'!B:B</f>
        <v>螺纹钢</v>
      </c>
      <c r="C2262" s="2" t="str">
        <f>'[1]2025年已发货'!C:C</f>
        <v>HRB400E Φ25 9m</v>
      </c>
      <c r="D2262" s="2" t="str">
        <f>'[1]2025年已发货'!D:D</f>
        <v>吨</v>
      </c>
      <c r="E2262" s="2">
        <f>'[1]2025年已发货'!E:E</f>
        <v>22</v>
      </c>
      <c r="F2262" s="4">
        <f>'[1]2025年已发货'!F:F</f>
        <v>45765</v>
      </c>
      <c r="G2262" s="2" t="str">
        <f>'[1]2025年已发货'!G:G</f>
        <v>（中铁广州局-资乐高速5标）四川省乐山市井研县希望大道116号</v>
      </c>
      <c r="H2262" s="2" t="str">
        <f>'[1]2025年已发货'!H:H</f>
        <v>廖俊杰</v>
      </c>
      <c r="I2262" s="2">
        <f>'[1]2025年已发货'!I:I</f>
        <v>15775100965</v>
      </c>
      <c r="J2262" s="2" vm="1" t="e">
        <f>_xlfn._xlws.FILTER(辅助信息!D:D,辅助信息!G:G=G2262)</f>
        <v>#VALUE!</v>
      </c>
    </row>
    <row r="2263" hidden="1" spans="1:10">
      <c r="A2263" s="2" t="str">
        <f>'[1]2025年已发货'!A:A</f>
        <v>成实</v>
      </c>
      <c r="B2263" s="2" t="str">
        <f>'[1]2025年已发货'!B:B</f>
        <v>盘螺</v>
      </c>
      <c r="C2263" s="2" t="str">
        <f>'[1]2025年已发货'!C:C</f>
        <v>HRB400E Φ12</v>
      </c>
      <c r="D2263" s="2" t="str">
        <f>'[1]2025年已发货'!D:D</f>
        <v>吨</v>
      </c>
      <c r="E2263" s="2">
        <f>'[1]2025年已发货'!E:E</f>
        <v>20</v>
      </c>
      <c r="F2263" s="4">
        <f>'[1]2025年已发货'!F:F</f>
        <v>45765</v>
      </c>
      <c r="G2263" s="2" t="str">
        <f>'[1]2025年已发货'!G:G</f>
        <v>(中铁科研院宜宾泥溪项目)中铁科研院集团有限公司宜宾市泥溪东互通式立交下穿成贵客专铁路工程项目钢筋加工厂</v>
      </c>
      <c r="H2263" s="2" t="str">
        <f>'[1]2025年已发货'!H:H</f>
        <v>蔡鹏/程港</v>
      </c>
      <c r="I2263" s="2" t="str">
        <f>'[1]2025年已发货'!I:I</f>
        <v>19130850820/18208257412</v>
      </c>
      <c r="J2263" s="2" t="str">
        <f>_xlfn._xlws.FILTER(辅助信息!D:D,辅助信息!G:G=G2263)</f>
        <v>中铁科研院宜宾泥溪项目</v>
      </c>
    </row>
    <row r="2264" hidden="1" spans="1:10">
      <c r="A2264" s="2" t="str">
        <f>'[1]2025年已发货'!A:A</f>
        <v>成实</v>
      </c>
      <c r="B2264" s="2" t="str">
        <f>'[1]2025年已发货'!B:B</f>
        <v>螺纹钢</v>
      </c>
      <c r="C2264" s="2" t="str">
        <f>'[1]2025年已发货'!C:C</f>
        <v>HRB400E Φ20 9m</v>
      </c>
      <c r="D2264" s="2" t="str">
        <f>'[1]2025年已发货'!D:D</f>
        <v>吨</v>
      </c>
      <c r="E2264" s="2">
        <f>'[1]2025年已发货'!E:E</f>
        <v>6</v>
      </c>
      <c r="F2264" s="4">
        <f>'[1]2025年已发货'!F:F</f>
        <v>45765</v>
      </c>
      <c r="G2264" s="2" t="str">
        <f>'[1]2025年已发货'!G:G</f>
        <v>(中铁科研院宜宾泥溪项目)中铁科研院集团有限公司宜宾市泥溪东互通式立交下穿成贵客专铁路工程项目钢筋加工厂</v>
      </c>
      <c r="H2264" s="2" t="str">
        <f>'[1]2025年已发货'!H:H</f>
        <v>蔡鹏/程港</v>
      </c>
      <c r="I2264" s="2" t="str">
        <f>'[1]2025年已发货'!I:I</f>
        <v>19130850820/18208257412</v>
      </c>
      <c r="J2264" s="2" t="str">
        <f>_xlfn._xlws.FILTER(辅助信息!D:D,辅助信息!G:G=G2264)</f>
        <v>中铁科研院宜宾泥溪项目</v>
      </c>
    </row>
    <row r="2265" hidden="1" spans="1:10">
      <c r="A2265" s="2" t="str">
        <f>'[1]2025年已发货'!A:A</f>
        <v>成实</v>
      </c>
      <c r="B2265" s="2" t="str">
        <f>'[1]2025年已发货'!B:B</f>
        <v>螺纹钢</v>
      </c>
      <c r="C2265" s="2" t="str">
        <f>'[1]2025年已发货'!C:C</f>
        <v>HRB400E Φ25 9m</v>
      </c>
      <c r="D2265" s="2" t="str">
        <f>'[1]2025年已发货'!D:D</f>
        <v>吨</v>
      </c>
      <c r="E2265" s="2">
        <f>'[1]2025年已发货'!E:E</f>
        <v>9</v>
      </c>
      <c r="F2265" s="4">
        <f>'[1]2025年已发货'!F:F</f>
        <v>45765</v>
      </c>
      <c r="G2265" s="2" t="str">
        <f>'[1]2025年已发货'!G:G</f>
        <v>(中铁科研院宜宾泥溪项目)中铁科研院集团有限公司宜宾市泥溪东互通式立交下穿成贵客专铁路工程项目钢筋加工厂</v>
      </c>
      <c r="H2265" s="2" t="str">
        <f>'[1]2025年已发货'!H:H</f>
        <v>蔡鹏/程港</v>
      </c>
      <c r="I2265" s="2" t="str">
        <f>'[1]2025年已发货'!I:I</f>
        <v>19130850820/18208257412</v>
      </c>
      <c r="J2265" s="2" t="str">
        <f>_xlfn._xlws.FILTER(辅助信息!D:D,辅助信息!G:G=G2265)</f>
        <v>中铁科研院宜宾泥溪项目</v>
      </c>
    </row>
    <row r="2266" hidden="1" spans="1:10">
      <c r="A2266" s="2" t="str">
        <f>'[1]2025年已发货'!A:A</f>
        <v>德胜</v>
      </c>
      <c r="B2266" s="2" t="str">
        <f>'[1]2025年已发货'!B:B</f>
        <v>螺纹钢</v>
      </c>
      <c r="C2266" s="2" t="str">
        <f>'[1]2025年已发货'!C:C</f>
        <v>HRB400E Φ16 9m</v>
      </c>
      <c r="D2266" s="2" t="str">
        <f>'[1]2025年已发货'!D:D</f>
        <v>吨</v>
      </c>
      <c r="E2266" s="2">
        <f>'[1]2025年已发货'!E:E</f>
        <v>3</v>
      </c>
      <c r="F2266" s="4">
        <f>'[1]2025年已发货'!F:F</f>
        <v>45765</v>
      </c>
      <c r="G2266" s="2" t="str">
        <f>'[1]2025年已发货'!G:G</f>
        <v>(中铁科研院宜宾泥溪项目)中铁科研院集团有限公司宜宾市泥溪东互通式立交下穿成贵客专铁路工程项目钢筋加工厂</v>
      </c>
      <c r="H2266" s="2" t="str">
        <f>'[1]2025年已发货'!H:H</f>
        <v>蔡鹏/程港</v>
      </c>
      <c r="I2266" s="2" t="str">
        <f>'[1]2025年已发货'!I:I</f>
        <v>19130850820/18208257412</v>
      </c>
      <c r="J2266" s="2" t="str">
        <f>_xlfn._xlws.FILTER(辅助信息!D:D,辅助信息!G:G=G2266)</f>
        <v>中铁科研院宜宾泥溪项目</v>
      </c>
    </row>
    <row r="2267" hidden="1" spans="1:10">
      <c r="A2267" s="2" t="str">
        <f>'[1]2025年已发货'!A:A</f>
        <v>德胜</v>
      </c>
      <c r="B2267" s="2" t="str">
        <f>'[1]2025年已发货'!B:B</f>
        <v>螺纹钢</v>
      </c>
      <c r="C2267" s="2" t="str">
        <f>'[1]2025年已发货'!C:C</f>
        <v>HRB400E Φ28 9m</v>
      </c>
      <c r="D2267" s="2" t="str">
        <f>'[1]2025年已发货'!D:D</f>
        <v>吨</v>
      </c>
      <c r="E2267" s="2">
        <f>'[1]2025年已发货'!E:E</f>
        <v>66</v>
      </c>
      <c r="F2267" s="4">
        <f>'[1]2025年已发货'!F:F</f>
        <v>45765</v>
      </c>
      <c r="G2267" s="2" t="str">
        <f>'[1]2025年已发货'!G:G</f>
        <v>(中铁科研院宜宾泥溪项目)中铁科研院集团有限公司宜宾市泥溪东互通式立交下穿成贵客专铁路工程项目钢筋加工厂</v>
      </c>
      <c r="H2267" s="2" t="str">
        <f>'[1]2025年已发货'!H:H</f>
        <v>蔡鹏/程港</v>
      </c>
      <c r="I2267" s="2" t="str">
        <f>'[1]2025年已发货'!I:I</f>
        <v>19130850820/18208257412</v>
      </c>
      <c r="J2267" s="2" t="str">
        <f>_xlfn._xlws.FILTER(辅助信息!D:D,辅助信息!G:G=G2267)</f>
        <v>中铁科研院宜宾泥溪项目</v>
      </c>
    </row>
    <row r="2268" hidden="1" spans="1:10">
      <c r="A2268" s="2" t="str">
        <f>'[1]2025年已发货'!A:A</f>
        <v>八局</v>
      </c>
      <c r="B2268" s="2" t="str">
        <f>'[1]2025年已发货'!B:B</f>
        <v>螺纹钢</v>
      </c>
      <c r="C2268" s="2" t="str">
        <f>'[1]2025年已发货'!C:C</f>
        <v>HRB400E Φ12×12米</v>
      </c>
      <c r="D2268" s="2" t="str">
        <f>'[1]2025年已发货'!D:D</f>
        <v>吨</v>
      </c>
      <c r="E2268" s="2">
        <f>'[1]2025年已发货'!E:E</f>
        <v>35</v>
      </c>
      <c r="F2268" s="4">
        <f>'[1]2025年已发货'!F:F</f>
        <v>45765</v>
      </c>
      <c r="G2268" s="2" t="str">
        <f>'[1]2025年已发货'!G:G</f>
        <v>自永4标一局四公司（四川省内江市隆昌市金鹅街道自永4标一局四公司钢筋棚）</v>
      </c>
      <c r="H2268" s="2" t="str">
        <f>'[1]2025年已发货'!H:H</f>
        <v>郝优</v>
      </c>
      <c r="I2268" s="2">
        <f>'[1]2025年已发货'!I:I</f>
        <v>13891371707</v>
      </c>
      <c r="J2268" s="2" vm="1" t="e">
        <f>_xlfn._xlws.FILTER(辅助信息!D:D,辅助信息!G:G=G2268)</f>
        <v>#VALUE!</v>
      </c>
    </row>
    <row r="2269" hidden="1" spans="1:10">
      <c r="A2269" s="2" t="str">
        <f>'[1]2025年已发货'!A:A</f>
        <v>八局</v>
      </c>
      <c r="B2269" s="2" t="str">
        <f>'[1]2025年已发货'!B:B</f>
        <v>盘螺</v>
      </c>
      <c r="C2269" s="2" t="str">
        <f>'[1]2025年已发货'!C:C</f>
        <v>HRB400E Φ10</v>
      </c>
      <c r="D2269" s="2" t="str">
        <f>'[1]2025年已发货'!D:D</f>
        <v>吨</v>
      </c>
      <c r="E2269" s="2">
        <f>'[1]2025年已发货'!E:E</f>
        <v>20</v>
      </c>
      <c r="F2269" s="4">
        <f>'[1]2025年已发货'!F:F</f>
        <v>45765</v>
      </c>
      <c r="G2269" s="2" t="str">
        <f>'[1]2025年已发货'!G:G</f>
        <v>（北京工程局乐山机场项目）乐山市五通桥区冠英镇</v>
      </c>
      <c r="H2269" s="2" t="str">
        <f>'[1]2025年已发货'!H:H</f>
        <v>王治</v>
      </c>
      <c r="I2269" s="2">
        <f>'[1]2025年已发货'!I:I</f>
        <v>18811564698</v>
      </c>
      <c r="J2269" s="2" vm="1" t="e">
        <f>_xlfn._xlws.FILTER(辅助信息!D:D,辅助信息!G:G=G2269)</f>
        <v>#VALUE!</v>
      </c>
    </row>
    <row r="2270" hidden="1" spans="1:10">
      <c r="A2270" s="2" t="str">
        <f>'[1]2025年已发货'!A:A</f>
        <v>八局</v>
      </c>
      <c r="B2270" s="2" t="str">
        <f>'[1]2025年已发货'!B:B</f>
        <v>盘螺</v>
      </c>
      <c r="C2270" s="2" t="str">
        <f>'[1]2025年已发货'!C:C</f>
        <v>HRB400E Φ12</v>
      </c>
      <c r="D2270" s="2" t="str">
        <f>'[1]2025年已发货'!D:D</f>
        <v>吨</v>
      </c>
      <c r="E2270" s="2">
        <f>'[1]2025年已发货'!E:E</f>
        <v>15</v>
      </c>
      <c r="F2270" s="4">
        <f>'[1]2025年已发货'!F:F</f>
        <v>45765</v>
      </c>
      <c r="G2270" s="2" t="str">
        <f>'[1]2025年已发货'!G:G</f>
        <v>（北京工程局乐山机场项目）乐山市五通桥区冠英镇</v>
      </c>
      <c r="H2270" s="2" t="str">
        <f>'[1]2025年已发货'!H:H</f>
        <v>王治</v>
      </c>
      <c r="I2270" s="2">
        <f>'[1]2025年已发货'!I:I</f>
        <v>18811564698</v>
      </c>
      <c r="J2270" s="2" vm="1" t="e">
        <f>_xlfn._xlws.FILTER(辅助信息!D:D,辅助信息!G:G=G2270)</f>
        <v>#VALUE!</v>
      </c>
    </row>
    <row r="2271" hidden="1" spans="1:10">
      <c r="A2271" s="2" t="str">
        <f>'[1]2025年已发货'!A:A</f>
        <v>八局</v>
      </c>
      <c r="B2271" s="2" t="str">
        <f>'[1]2025年已发货'!B:B</f>
        <v>盘螺</v>
      </c>
      <c r="C2271" s="2" t="str">
        <f>'[1]2025年已发货'!C:C</f>
        <v>HRB400E Φ10</v>
      </c>
      <c r="D2271" s="2" t="str">
        <f>'[1]2025年已发货'!D:D</f>
        <v>吨</v>
      </c>
      <c r="E2271" s="2">
        <f>'[1]2025年已发货'!E:E</f>
        <v>35</v>
      </c>
      <c r="F2271" s="4">
        <f>'[1]2025年已发货'!F:F</f>
        <v>45765</v>
      </c>
      <c r="G2271" s="2" t="str">
        <f>'[1]2025年已发货'!G:G</f>
        <v>（五局乐山机场项目）乐山市五通桥区冠英镇</v>
      </c>
      <c r="H2271" s="2" t="str">
        <f>'[1]2025年已发货'!H:H</f>
        <v>王思思</v>
      </c>
      <c r="I2271" s="2">
        <f>'[1]2025年已发货'!I:I</f>
        <v>18973190156</v>
      </c>
      <c r="J2271" s="2" vm="1" t="e">
        <f>_xlfn._xlws.FILTER(辅助信息!D:D,辅助信息!G:G=G2271)</f>
        <v>#VALUE!</v>
      </c>
    </row>
    <row r="2272" hidden="1" spans="1:10">
      <c r="A2272" s="2" t="str">
        <f>'[1]2025年已发货'!A:A</f>
        <v>八局</v>
      </c>
      <c r="B2272" s="2" t="str">
        <f>'[1]2025年已发货'!B:B</f>
        <v>螺纹钢</v>
      </c>
      <c r="C2272" s="2" t="str">
        <f>'[1]2025年已发货'!C:C</f>
        <v>HRB400E Φ25 9m</v>
      </c>
      <c r="D2272" s="2" t="str">
        <f>'[1]2025年已发货'!D:D</f>
        <v>吨</v>
      </c>
      <c r="E2272" s="2">
        <f>'[1]2025年已发货'!E:E</f>
        <v>35</v>
      </c>
      <c r="F2272" s="4">
        <f>'[1]2025年已发货'!F:F</f>
        <v>45765</v>
      </c>
      <c r="G2272" s="2" t="str">
        <f>'[1]2025年已发货'!G:G</f>
        <v>（中铁广州局-成渝扩容2标）四川省资阳市雁江区南双路杨家糖房</v>
      </c>
      <c r="H2272" s="2" t="str">
        <f>'[1]2025年已发货'!H:H</f>
        <v>邓志强</v>
      </c>
      <c r="I2272" s="2">
        <f>'[1]2025年已发货'!I:I</f>
        <v>17603045490</v>
      </c>
      <c r="J2272" s="2" vm="1" t="e">
        <f>_xlfn._xlws.FILTER(辅助信息!D:D,辅助信息!G:G=G2272)</f>
        <v>#VALUE!</v>
      </c>
    </row>
    <row r="2273" hidden="1" spans="1:10">
      <c r="A2273" s="2" t="str">
        <f>'[1]2025年已发货'!A:A</f>
        <v>八局</v>
      </c>
      <c r="B2273" s="2" t="str">
        <f>'[1]2025年已发货'!B:B</f>
        <v>盘螺</v>
      </c>
      <c r="C2273" s="2" t="str">
        <f>'[1]2025年已发货'!C:C</f>
        <v>HRB400E Φ12</v>
      </c>
      <c r="D2273" s="2" t="str">
        <f>'[1]2025年已发货'!D:D</f>
        <v>吨</v>
      </c>
      <c r="E2273" s="2">
        <f>'[1]2025年已发货'!E:E</f>
        <v>70</v>
      </c>
      <c r="F2273" s="4">
        <f>'[1]2025年已发货'!F:F</f>
        <v>45765</v>
      </c>
      <c r="G2273" s="2" t="str">
        <f>'[1]2025年已发货'!G:G</f>
        <v>（中铁三局-铜资高速1标）四川省资阳市安岳县石羊镇猫坝村2#钢筋场</v>
      </c>
      <c r="H2273" s="2" t="str">
        <f>'[1]2025年已发货'!H:H</f>
        <v>王雪</v>
      </c>
      <c r="I2273" s="2">
        <f>'[1]2025年已发货'!I:I</f>
        <v>18729676589</v>
      </c>
      <c r="J2273" s="2" vm="1" t="e">
        <f>_xlfn._xlws.FILTER(辅助信息!D:D,辅助信息!G:G=G2273)</f>
        <v>#VALUE!</v>
      </c>
    </row>
    <row r="2274" hidden="1" spans="1:10">
      <c r="A2274" s="2" t="str">
        <f>'[1]2025年已发货'!A:A</f>
        <v>八局</v>
      </c>
      <c r="B2274" s="2" t="str">
        <f>'[1]2025年已发货'!B:B</f>
        <v>盘螺</v>
      </c>
      <c r="C2274" s="2" t="str">
        <f>'[1]2025年已发货'!C:C</f>
        <v>HRB400E Φ12</v>
      </c>
      <c r="D2274" s="2" t="str">
        <f>'[1]2025年已发货'!D:D</f>
        <v>吨</v>
      </c>
      <c r="E2274" s="2">
        <f>'[1]2025年已发货'!E:E</f>
        <v>35</v>
      </c>
      <c r="F2274" s="4">
        <f>'[1]2025年已发货'!F:F</f>
        <v>45765</v>
      </c>
      <c r="G2274" s="2" t="str">
        <f>'[1]2025年已发货'!G:G</f>
        <v>（中铁广州局-成渝扩容2标）成渝扩容项目ZCB3-2标2＃拌和站【雁江区联盟桥东北50米(资资路) 】</v>
      </c>
      <c r="H2274" s="2" t="str">
        <f>'[1]2025年已发货'!H:H</f>
        <v>刘沛琦</v>
      </c>
      <c r="I2274" s="2">
        <f>'[1]2025年已发货'!I:I</f>
        <v>18011784798</v>
      </c>
      <c r="J2274" s="2" vm="1" t="e">
        <f>_xlfn._xlws.FILTER(辅助信息!D:D,辅助信息!G:G=G2274)</f>
        <v>#VALUE!</v>
      </c>
    </row>
    <row r="2275" hidden="1" spans="1:10">
      <c r="A2275" s="2" t="str">
        <f>'[1]2025年已发货'!A:A</f>
        <v>八局</v>
      </c>
      <c r="B2275" s="2" t="str">
        <f>'[1]2025年已发货'!B:B</f>
        <v>螺纹钢</v>
      </c>
      <c r="C2275" s="2" t="str">
        <f>'[1]2025年已发货'!C:C</f>
        <v>HRB500E Φ25 9m</v>
      </c>
      <c r="D2275" s="2" t="str">
        <f>'[1]2025年已发货'!D:D</f>
        <v>吨</v>
      </c>
      <c r="E2275" s="2">
        <f>'[1]2025年已发货'!E:E</f>
        <v>35</v>
      </c>
      <c r="F2275" s="4">
        <f>'[1]2025年已发货'!F:F</f>
        <v>45765</v>
      </c>
      <c r="G2275" s="2" t="str">
        <f>'[1]2025年已发货'!G:G</f>
        <v>四川省眉山市仁寿县彰加镇华炉村中铁十局资乐高速3#钢筋场</v>
      </c>
      <c r="H2275" s="2" t="str">
        <f>'[1]2025年已发货'!H:H</f>
        <v>杨飞</v>
      </c>
      <c r="I2275" s="2">
        <f>'[1]2025年已发货'!I:I</f>
        <v>15667998777</v>
      </c>
      <c r="J2275" s="2" vm="1" t="e">
        <f>_xlfn._xlws.FILTER(辅助信息!D:D,辅助信息!G:G=G2275)</f>
        <v>#VALUE!</v>
      </c>
    </row>
    <row r="2276" hidden="1" spans="1:10">
      <c r="A2276" s="2" t="str">
        <f>'[1]2025年已发货'!A:A</f>
        <v>八局</v>
      </c>
      <c r="B2276" s="2" t="str">
        <f>'[1]2025年已发货'!B:B</f>
        <v>螺纹钢</v>
      </c>
      <c r="C2276" s="2" t="str">
        <f>'[1]2025年已发货'!C:C</f>
        <v>HRB400E Φ25 9m</v>
      </c>
      <c r="D2276" s="2" t="str">
        <f>'[1]2025年已发货'!D:D</f>
        <v>吨</v>
      </c>
      <c r="E2276" s="2">
        <f>'[1]2025年已发货'!E:E</f>
        <v>35</v>
      </c>
      <c r="F2276" s="4">
        <f>'[1]2025年已发货'!F:F</f>
        <v>45765</v>
      </c>
      <c r="G2276" s="2" t="str">
        <f>'[1]2025年已发货'!G:G</f>
        <v>四川省眉山市仁寿县彰加镇华炉村中铁十局资乐高速3#钢筋场</v>
      </c>
      <c r="H2276" s="2" t="str">
        <f>'[1]2025年已发货'!H:H</f>
        <v>杨飞</v>
      </c>
      <c r="I2276" s="2">
        <f>'[1]2025年已发货'!I:I</f>
        <v>15667998777</v>
      </c>
      <c r="J2276" s="2" vm="1" t="e">
        <f>_xlfn._xlws.FILTER(辅助信息!D:D,辅助信息!G:G=G2276)</f>
        <v>#VALUE!</v>
      </c>
    </row>
    <row r="2277" hidden="1" spans="1:10">
      <c r="A2277" s="2" t="str">
        <f>'[1]2025年已发货'!A:A</f>
        <v>八局</v>
      </c>
      <c r="B2277" s="2" t="str">
        <f>'[1]2025年已发货'!B:B</f>
        <v>螺纹钢</v>
      </c>
      <c r="C2277" s="2" t="str">
        <f>'[1]2025年已发货'!C:C</f>
        <v>HRB400E Φ14 9m</v>
      </c>
      <c r="D2277" s="2" t="str">
        <f>'[1]2025年已发货'!D:D</f>
        <v>吨</v>
      </c>
      <c r="E2277" s="2">
        <f>'[1]2025年已发货'!E:E</f>
        <v>35</v>
      </c>
      <c r="F2277" s="4">
        <f>'[1]2025年已发货'!F:F</f>
        <v>45765</v>
      </c>
      <c r="G2277" s="2" t="str">
        <f>'[1]2025年已发货'!G:G</f>
        <v>四川省眉山市仁寿县彰加镇华炉村中铁十局资乐高速3#钢筋场</v>
      </c>
      <c r="H2277" s="2" t="str">
        <f>'[1]2025年已发货'!H:H</f>
        <v>杨飞</v>
      </c>
      <c r="I2277" s="2">
        <f>'[1]2025年已发货'!I:I</f>
        <v>15667998777</v>
      </c>
      <c r="J2277" s="2" vm="1" t="e">
        <f>_xlfn._xlws.FILTER(辅助信息!D:D,辅助信息!G:G=G2277)</f>
        <v>#VALUE!</v>
      </c>
    </row>
    <row r="2278" hidden="1" spans="1:10">
      <c r="A2278" s="2" t="str">
        <f>'[1]2025年已发货'!A:A</f>
        <v>德胜</v>
      </c>
      <c r="B2278" s="2" t="str">
        <f>'[1]2025年已发货'!B:B</f>
        <v>螺纹钢</v>
      </c>
      <c r="C2278" s="2" t="str">
        <f>'[1]2025年已发货'!C:C</f>
        <v>HRB400E Φ28 12m</v>
      </c>
      <c r="D2278" s="2" t="str">
        <f>'[1]2025年已发货'!D:D</f>
        <v>吨</v>
      </c>
      <c r="E2278" s="2">
        <f>'[1]2025年已发货'!E:E</f>
        <v>85</v>
      </c>
      <c r="F2278" s="4">
        <f>'[1]2025年已发货'!F:F</f>
        <v>45765</v>
      </c>
      <c r="G2278" s="2" t="str">
        <f>'[1]2025年已发货'!G:G</f>
        <v>（中铁二局-成渝扩容4标）四川省成都市简阳市杨家镇桐子湾村二局拌合站</v>
      </c>
      <c r="H2278" s="2" t="str">
        <f>'[1]2025年已发货'!H:H</f>
        <v>陈钢</v>
      </c>
      <c r="I2278" s="2">
        <f>'[1]2025年已发货'!I:I</f>
        <v>13018165813</v>
      </c>
      <c r="J2278" s="2" vm="1" t="e">
        <f>_xlfn._xlws.FILTER(辅助信息!D:D,辅助信息!G:G=G2278)</f>
        <v>#VALUE!</v>
      </c>
    </row>
    <row r="2279" hidden="1" spans="1:10">
      <c r="A2279" s="2" t="str">
        <f>'[1]2025年已发货'!A:A</f>
        <v>德胜</v>
      </c>
      <c r="B2279" s="2" t="str">
        <f>'[1]2025年已发货'!B:B</f>
        <v>螺纹钢</v>
      </c>
      <c r="C2279" s="2" t="str">
        <f>'[1]2025年已发货'!C:C</f>
        <v>HRB400E Φ25 12m</v>
      </c>
      <c r="D2279" s="2" t="str">
        <f>'[1]2025年已发货'!D:D</f>
        <v>吨</v>
      </c>
      <c r="E2279" s="2">
        <f>'[1]2025年已发货'!E:E</f>
        <v>20</v>
      </c>
      <c r="F2279" s="4">
        <f>'[1]2025年已发货'!F:F</f>
        <v>45765</v>
      </c>
      <c r="G2279" s="2" t="str">
        <f>'[1]2025年已发货'!G:G</f>
        <v>（中铁二局-成渝扩容4标）四川省成都市简阳市杨家镇桐子湾村二局拌合站</v>
      </c>
      <c r="H2279" s="2" t="str">
        <f>'[1]2025年已发货'!H:H</f>
        <v>陈钢</v>
      </c>
      <c r="I2279" s="2">
        <f>'[1]2025年已发货'!I:I</f>
        <v>13018165813</v>
      </c>
      <c r="J2279" s="2" vm="1" t="e">
        <f>_xlfn._xlws.FILTER(辅助信息!D:D,辅助信息!G:G=G2279)</f>
        <v>#VALUE!</v>
      </c>
    </row>
    <row r="2280" hidden="1" spans="1:10">
      <c r="A2280" s="2" t="str">
        <f>'[1]2025年已发货'!A:A</f>
        <v>德胜</v>
      </c>
      <c r="B2280" s="2" t="str">
        <f>'[1]2025年已发货'!B:B</f>
        <v>螺纹钢</v>
      </c>
      <c r="C2280" s="2" t="str">
        <f>'[1]2025年已发货'!C:C</f>
        <v>HRB500E Φ28 9m</v>
      </c>
      <c r="D2280" s="2" t="str">
        <f>'[1]2025年已发货'!D:D</f>
        <v>吨</v>
      </c>
      <c r="E2280" s="2">
        <f>'[1]2025年已发货'!E:E</f>
        <v>70</v>
      </c>
      <c r="F2280" s="4">
        <f>'[1]2025年已发货'!F:F</f>
        <v>45765</v>
      </c>
      <c r="G2280" s="2" t="str">
        <f>'[1]2025年已发货'!G:G</f>
        <v>（中铁十局-资乐高速4标）四川省眉山市仁寿县彰加镇促进村中铁十局2#钢筋厂</v>
      </c>
      <c r="H2280" s="2" t="str">
        <f>'[1]2025年已发货'!H:H</f>
        <v>杨飞</v>
      </c>
      <c r="I2280" s="2">
        <f>'[1]2025年已发货'!I:I</f>
        <v>15667998777</v>
      </c>
      <c r="J2280" s="2" vm="1" t="e">
        <f>_xlfn._xlws.FILTER(辅助信息!D:D,辅助信息!G:G=G2280)</f>
        <v>#VALUE!</v>
      </c>
    </row>
    <row r="2281" hidden="1" spans="1:10">
      <c r="A2281" s="2" t="str">
        <f>'[1]2025年已发货'!A:A</f>
        <v>达钢</v>
      </c>
      <c r="B2281" s="2" t="str">
        <f>'[1]2025年已发货'!B:B</f>
        <v>螺纹钢</v>
      </c>
      <c r="C2281" s="2" t="str">
        <f>'[1]2025年已发货'!C:C</f>
        <v>HRB400E Φ16 9m</v>
      </c>
      <c r="D2281" s="2" t="str">
        <f>'[1]2025年已发货'!D:D</f>
        <v>吨</v>
      </c>
      <c r="E2281" s="2">
        <f>'[1]2025年已发货'!E:E</f>
        <v>39</v>
      </c>
      <c r="F2281" s="4">
        <f>'[1]2025年已发货'!F:F</f>
        <v>45766</v>
      </c>
      <c r="G2281" s="2" t="str">
        <f>'[1]2025年已发货'!G:G</f>
        <v>（五冶达州国道542项目-三工区路基八工段(连接线)）四川省达州市达川区大堰镇梨子沟</v>
      </c>
      <c r="H2281" s="2" t="str">
        <f>'[1]2025年已发货'!H:H</f>
        <v>谭鹏程</v>
      </c>
      <c r="I2281" s="2">
        <f>'[1]2025年已发货'!I:I</f>
        <v>18280895666</v>
      </c>
      <c r="J2281" s="2" t="str">
        <f>_xlfn._xlws.FILTER(辅助信息!D:D,辅助信息!G:G=G2281)</f>
        <v>五冶达州国道542项目</v>
      </c>
    </row>
    <row r="2282" hidden="1" spans="1:10">
      <c r="A2282" s="2" t="str">
        <f>'[1]2025年已发货'!A:A</f>
        <v>达钢</v>
      </c>
      <c r="B2282" s="2" t="str">
        <f>'[1]2025年已发货'!B:B</f>
        <v>螺纹钢</v>
      </c>
      <c r="C2282" s="2" t="str">
        <f>'[1]2025年已发货'!C:C</f>
        <v>HRB400E Φ32 9m</v>
      </c>
      <c r="D2282" s="2" t="str">
        <f>'[1]2025年已发货'!D:D</f>
        <v>吨</v>
      </c>
      <c r="E2282" s="2">
        <f>'[1]2025年已发货'!E:E</f>
        <v>6</v>
      </c>
      <c r="F2282" s="4">
        <f>'[1]2025年已发货'!F:F</f>
        <v>45766</v>
      </c>
      <c r="G2282" s="2" t="str">
        <f>'[1]2025年已发货'!G:G</f>
        <v>（五冶达州国道542项目-三工区路基八工段(连接线)）四川省达州市达川区大堰镇梨子沟</v>
      </c>
      <c r="H2282" s="2" t="str">
        <f>'[1]2025年已发货'!H:H</f>
        <v>谭鹏程</v>
      </c>
      <c r="I2282" s="2">
        <f>'[1]2025年已发货'!I:I</f>
        <v>18280895666</v>
      </c>
      <c r="J2282" s="2" t="str">
        <f>_xlfn._xlws.FILTER(辅助信息!D:D,辅助信息!G:G=G2282)</f>
        <v>五冶达州国道542项目</v>
      </c>
    </row>
    <row r="2283" hidden="1" spans="1:10">
      <c r="A2283" s="2" t="str">
        <f>'[1]2025年已发货'!A:A</f>
        <v>达钢</v>
      </c>
      <c r="B2283" s="2" t="str">
        <f>'[1]2025年已发货'!B:B</f>
        <v>盘圆</v>
      </c>
      <c r="C2283" s="2" t="str">
        <f>'[1]2025年已发货'!C:C</f>
        <v>HPB300 Φ10</v>
      </c>
      <c r="D2283" s="2" t="str">
        <f>'[1]2025年已发货'!D:D</f>
        <v>吨</v>
      </c>
      <c r="E2283" s="2">
        <f>'[1]2025年已发货'!E:E</f>
        <v>3</v>
      </c>
      <c r="F2283" s="4">
        <f>'[1]2025年已发货'!F:F</f>
        <v>45766</v>
      </c>
      <c r="G2283" s="2" t="str">
        <f>'[1]2025年已发货'!G:G</f>
        <v>（五冶达州国道542项目-三工区路基八工段(连接线)）四川省达州市达川区大堰镇梨子沟</v>
      </c>
      <c r="H2283" s="2" t="str">
        <f>'[1]2025年已发货'!H:H</f>
        <v>谭鹏程</v>
      </c>
      <c r="I2283" s="2">
        <f>'[1]2025年已发货'!I:I</f>
        <v>18280895666</v>
      </c>
      <c r="J2283" s="2" t="str">
        <f>_xlfn._xlws.FILTER(辅助信息!D:D,辅助信息!G:G=G2283)</f>
        <v>五冶达州国道542项目</v>
      </c>
    </row>
    <row r="2284" hidden="1" spans="1:10">
      <c r="A2284" s="2" t="str">
        <f>'[1]2025年已发货'!A:A</f>
        <v>达钢</v>
      </c>
      <c r="B2284" s="2" t="str">
        <f>'[1]2025年已发货'!B:B</f>
        <v>盘圆</v>
      </c>
      <c r="C2284" s="2" t="str">
        <f>'[1]2025年已发货'!C:C</f>
        <v>HPB300 Φ10</v>
      </c>
      <c r="D2284" s="2" t="str">
        <f>'[1]2025年已发货'!D:D</f>
        <v>吨</v>
      </c>
      <c r="E2284" s="2">
        <f>'[1]2025年已发货'!E:E</f>
        <v>35</v>
      </c>
      <c r="F2284" s="4">
        <f>'[1]2025年已发货'!F:F</f>
        <v>45766</v>
      </c>
      <c r="G2284" s="2" t="str">
        <f>'[1]2025年已发货'!G:G</f>
        <v>（中铁三局-铜资高速1标）四川省资阳市安岳县石羊镇猫坝村2#钢筋场</v>
      </c>
      <c r="H2284" s="2" t="str">
        <f>'[1]2025年已发货'!H:H</f>
        <v>王雪</v>
      </c>
      <c r="I2284" s="2">
        <f>'[1]2025年已发货'!I:I</f>
        <v>18729676589</v>
      </c>
      <c r="J2284" s="2" vm="1" t="e">
        <f>_xlfn._xlws.FILTER(辅助信息!D:D,辅助信息!G:G=G2284)</f>
        <v>#VALUE!</v>
      </c>
    </row>
    <row r="2285" hidden="1" spans="1:10">
      <c r="A2285" s="2" t="str">
        <f>'[1]2025年已发货'!A:A</f>
        <v>晋邦</v>
      </c>
      <c r="B2285" s="2" t="str">
        <f>'[1]2025年已发货'!B:B</f>
        <v>螺纹钢</v>
      </c>
      <c r="C2285" s="2" t="str">
        <f>'[1]2025年已发货'!C:C</f>
        <v>HRB500E Φ16</v>
      </c>
      <c r="D2285" s="2" t="str">
        <f>'[1]2025年已发货'!D:D</f>
        <v>吨</v>
      </c>
      <c r="E2285" s="2">
        <f>'[1]2025年已发货'!E:E</f>
        <v>3</v>
      </c>
      <c r="F2285" s="4">
        <f>'[1]2025年已发货'!F:F</f>
        <v>45766</v>
      </c>
      <c r="G2285" s="2" t="str">
        <f>'[1]2025年已发货'!G:G</f>
        <v>（商投建工达州中医药科技园-4工区-2号楼）达州市通川区达州中医药职业学院犀牛大道北段</v>
      </c>
      <c r="H2285" s="2" t="str">
        <f>'[1]2025年已发货'!H:H</f>
        <v>张扬</v>
      </c>
      <c r="I2285" s="2">
        <f>'[1]2025年已发货'!I:I</f>
        <v>18381904567</v>
      </c>
      <c r="J2285" s="2" t="str">
        <f>_xlfn._xlws.FILTER(辅助信息!D:D,辅助信息!G:G=G2285)</f>
        <v>商投建工达州中医药科技园</v>
      </c>
    </row>
    <row r="2286" hidden="1" spans="1:10">
      <c r="A2286" s="2" t="str">
        <f>'[1]2025年已发货'!A:A</f>
        <v>晋邦</v>
      </c>
      <c r="B2286" s="2" t="str">
        <f>'[1]2025年已发货'!B:B</f>
        <v>螺纹钢</v>
      </c>
      <c r="C2286" s="2" t="str">
        <f>'[1]2025年已发货'!C:C</f>
        <v>HRB500E Φ18</v>
      </c>
      <c r="D2286" s="2" t="str">
        <f>'[1]2025年已发货'!D:D</f>
        <v>吨</v>
      </c>
      <c r="E2286" s="2">
        <f>'[1]2025年已发货'!E:E</f>
        <v>12</v>
      </c>
      <c r="F2286" s="4">
        <f>'[1]2025年已发货'!F:F</f>
        <v>45766</v>
      </c>
      <c r="G2286" s="2" t="str">
        <f>'[1]2025年已发货'!G:G</f>
        <v>（商投建工达州中医药科技园-4工区-2号楼）达州市通川区达州中医药职业学院犀牛大道北段</v>
      </c>
      <c r="H2286" s="2" t="str">
        <f>'[1]2025年已发货'!H:H</f>
        <v>张扬</v>
      </c>
      <c r="I2286" s="2">
        <f>'[1]2025年已发货'!I:I</f>
        <v>18381904567</v>
      </c>
      <c r="J2286" s="2" t="str">
        <f>_xlfn._xlws.FILTER(辅助信息!D:D,辅助信息!G:G=G2286)</f>
        <v>商投建工达州中医药科技园</v>
      </c>
    </row>
    <row r="2287" hidden="1" spans="1:10">
      <c r="A2287" s="2" t="str">
        <f>'[1]2025年已发货'!A:A</f>
        <v>晋邦</v>
      </c>
      <c r="B2287" s="2" t="str">
        <f>'[1]2025年已发货'!B:B</f>
        <v>螺纹钢</v>
      </c>
      <c r="C2287" s="2" t="str">
        <f>'[1]2025年已发货'!C:C</f>
        <v>HRB500E Φ20</v>
      </c>
      <c r="D2287" s="2" t="str">
        <f>'[1]2025年已发货'!D:D</f>
        <v>吨</v>
      </c>
      <c r="E2287" s="2">
        <f>'[1]2025年已发货'!E:E</f>
        <v>9</v>
      </c>
      <c r="F2287" s="4">
        <f>'[1]2025年已发货'!F:F</f>
        <v>45766</v>
      </c>
      <c r="G2287" s="2" t="str">
        <f>'[1]2025年已发货'!G:G</f>
        <v>（商投建工达州中医药科技园-4工区-2号楼）达州市通川区达州中医药职业学院犀牛大道北段</v>
      </c>
      <c r="H2287" s="2" t="str">
        <f>'[1]2025年已发货'!H:H</f>
        <v>张扬</v>
      </c>
      <c r="I2287" s="2">
        <f>'[1]2025年已发货'!I:I</f>
        <v>18381904567</v>
      </c>
      <c r="J2287" s="2" t="str">
        <f>_xlfn._xlws.FILTER(辅助信息!D:D,辅助信息!G:G=G2287)</f>
        <v>商投建工达州中医药科技园</v>
      </c>
    </row>
    <row r="2288" hidden="1" spans="1:10">
      <c r="A2288" s="2" t="str">
        <f>'[1]2025年已发货'!A:A</f>
        <v>晋邦</v>
      </c>
      <c r="B2288" s="2" t="str">
        <f>'[1]2025年已发货'!B:B</f>
        <v>螺纹钢</v>
      </c>
      <c r="C2288" s="2" t="str">
        <f>'[1]2025年已发货'!C:C</f>
        <v>HRB500E Φ22</v>
      </c>
      <c r="D2288" s="2" t="str">
        <f>'[1]2025年已发货'!D:D</f>
        <v>吨</v>
      </c>
      <c r="E2288" s="2">
        <f>'[1]2025年已发货'!E:E</f>
        <v>9</v>
      </c>
      <c r="F2288" s="4">
        <f>'[1]2025年已发货'!F:F</f>
        <v>45766</v>
      </c>
      <c r="G2288" s="2" t="str">
        <f>'[1]2025年已发货'!G:G</f>
        <v>（商投建工达州中医药科技园-4工区-2号楼）达州市通川区达州中医药职业学院犀牛大道北段</v>
      </c>
      <c r="H2288" s="2" t="str">
        <f>'[1]2025年已发货'!H:H</f>
        <v>张扬</v>
      </c>
      <c r="I2288" s="2">
        <f>'[1]2025年已发货'!I:I</f>
        <v>18381904567</v>
      </c>
      <c r="J2288" s="2" t="str">
        <f>_xlfn._xlws.FILTER(辅助信息!D:D,辅助信息!G:G=G2288)</f>
        <v>商投建工达州中医药科技园</v>
      </c>
    </row>
    <row r="2289" hidden="1" spans="1:10">
      <c r="A2289" s="2" t="str">
        <f>'[1]2025年已发货'!A:A</f>
        <v>成实</v>
      </c>
      <c r="B2289" s="2" t="str">
        <f>'[1]2025年已发货'!B:B</f>
        <v>高线</v>
      </c>
      <c r="C2289" s="2" t="str">
        <f>'[1]2025年已发货'!C:C</f>
        <v>HPB300Φ10</v>
      </c>
      <c r="D2289" s="2" t="str">
        <f>'[1]2025年已发货'!D:D</f>
        <v>吨</v>
      </c>
      <c r="E2289" s="2">
        <f>'[1]2025年已发货'!E:E</f>
        <v>15</v>
      </c>
      <c r="F2289" s="4">
        <f>'[1]2025年已发货'!F:F</f>
        <v>45767</v>
      </c>
      <c r="G2289" s="2" t="str">
        <f>'[1]2025年已发货'!G:G</f>
        <v>（中铁五局-成渝扩容3标）四川省资阳市雁江区伍隍镇铺子村雁江区X138</v>
      </c>
      <c r="H2289" s="2" t="str">
        <f>'[1]2025年已发货'!H:H</f>
        <v>王健</v>
      </c>
      <c r="I2289" s="2">
        <f>'[1]2025年已发货'!I:I</f>
        <v>17726168395</v>
      </c>
      <c r="J2289" s="2" vm="1" t="e">
        <f>_xlfn._xlws.FILTER(辅助信息!D:D,辅助信息!G:G=G2289)</f>
        <v>#VALUE!</v>
      </c>
    </row>
    <row r="2290" hidden="1" spans="1:10">
      <c r="A2290" s="2" t="str">
        <f>'[1]2025年已发货'!A:A</f>
        <v>成实</v>
      </c>
      <c r="B2290" s="2" t="str">
        <f>'[1]2025年已发货'!B:B</f>
        <v>圆钢</v>
      </c>
      <c r="C2290" s="2" t="str">
        <f>'[1]2025年已发货'!C:C</f>
        <v>HPB300Φ20  9m</v>
      </c>
      <c r="D2290" s="2" t="str">
        <f>'[1]2025年已发货'!D:D</f>
        <v>吨</v>
      </c>
      <c r="E2290" s="2">
        <f>'[1]2025年已发货'!E:E</f>
        <v>3</v>
      </c>
      <c r="F2290" s="4">
        <f>'[1]2025年已发货'!F:F</f>
        <v>45767</v>
      </c>
      <c r="G2290" s="2" t="str">
        <f>'[1]2025年已发货'!G:G</f>
        <v>（中铁五局-成渝扩容3标）四川省资阳市雁江区伍隍镇铺子村雁江区X138</v>
      </c>
      <c r="H2290" s="2" t="str">
        <f>'[1]2025年已发货'!H:H</f>
        <v>王健</v>
      </c>
      <c r="I2290" s="2">
        <f>'[1]2025年已发货'!I:I</f>
        <v>17726168395</v>
      </c>
      <c r="J2290" s="2" vm="1" t="e">
        <f>_xlfn._xlws.FILTER(辅助信息!D:D,辅助信息!G:G=G2290)</f>
        <v>#VALUE!</v>
      </c>
    </row>
    <row r="2291" hidden="1" spans="1:10">
      <c r="A2291" s="2" t="str">
        <f>'[1]2025年已发货'!A:A</f>
        <v>成实</v>
      </c>
      <c r="B2291" s="2" t="str">
        <f>'[1]2025年已发货'!B:B</f>
        <v>螺纹钢</v>
      </c>
      <c r="C2291" s="2" t="str">
        <f>'[1]2025年已发货'!C:C</f>
        <v>HRB400E Φ25 12m</v>
      </c>
      <c r="D2291" s="2" t="str">
        <f>'[1]2025年已发货'!D:D</f>
        <v>吨</v>
      </c>
      <c r="E2291" s="2">
        <f>'[1]2025年已发货'!E:E</f>
        <v>18</v>
      </c>
      <c r="F2291" s="4">
        <f>'[1]2025年已发货'!F:F</f>
        <v>45767</v>
      </c>
      <c r="G2291" s="2" t="str">
        <f>'[1]2025年已发货'!G:G</f>
        <v>（中铁五局-成渝扩容3标）四川省资阳市雁江区伍隍镇铺子村雁江区X138</v>
      </c>
      <c r="H2291" s="2" t="str">
        <f>'[1]2025年已发货'!H:H</f>
        <v>王健</v>
      </c>
      <c r="I2291" s="2">
        <f>'[1]2025年已发货'!I:I</f>
        <v>17726168395</v>
      </c>
      <c r="J2291" s="2" vm="1" t="e">
        <f>_xlfn._xlws.FILTER(辅助信息!D:D,辅助信息!G:G=G2291)</f>
        <v>#VALUE!</v>
      </c>
    </row>
    <row r="2292" hidden="1" spans="1:10">
      <c r="A2292" s="2" t="str">
        <f>'[1]2025年已发货'!A:A</f>
        <v>成实</v>
      </c>
      <c r="B2292" s="2" t="str">
        <f>'[1]2025年已发货'!B:B</f>
        <v>盘螺</v>
      </c>
      <c r="C2292" s="2" t="str">
        <f>'[1]2025年已发货'!C:C</f>
        <v>HRB400EФ6</v>
      </c>
      <c r="D2292" s="2" t="str">
        <f>'[1]2025年已发货'!D:D</f>
        <v>吨</v>
      </c>
      <c r="E2292" s="2">
        <f>'[1]2025年已发货'!E:E</f>
        <v>6</v>
      </c>
      <c r="F2292" s="4">
        <f>'[1]2025年已发货'!F:F</f>
        <v>45767</v>
      </c>
      <c r="G2292" s="2" t="str">
        <f>'[1]2025年已发货'!G:G</f>
        <v>（中核中原-温江北林医养综合体项目）四川省成都市温江区万春大道第三人民医院东</v>
      </c>
      <c r="H2292" s="2" t="str">
        <f>'[1]2025年已发货'!H:H</f>
        <v>蔡杰</v>
      </c>
      <c r="I2292" s="2">
        <f>'[1]2025年已发货'!I:I</f>
        <v>18875129329</v>
      </c>
      <c r="J2292" s="2" vm="1" t="e">
        <f>_xlfn._xlws.FILTER(辅助信息!D:D,辅助信息!G:G=G2292)</f>
        <v>#VALUE!</v>
      </c>
    </row>
    <row r="2293" hidden="1" spans="1:10">
      <c r="A2293" s="2" t="str">
        <f>'[1]2025年已发货'!A:A</f>
        <v>成实</v>
      </c>
      <c r="B2293" s="2" t="str">
        <f>'[1]2025年已发货'!B:B</f>
        <v>盘螺</v>
      </c>
      <c r="C2293" s="2" t="str">
        <f>'[1]2025年已发货'!C:C</f>
        <v>HRB400EФ8</v>
      </c>
      <c r="D2293" s="2" t="str">
        <f>'[1]2025年已发货'!D:D</f>
        <v>吨</v>
      </c>
      <c r="E2293" s="2">
        <f>'[1]2025年已发货'!E:E</f>
        <v>12</v>
      </c>
      <c r="F2293" s="4">
        <f>'[1]2025年已发货'!F:F</f>
        <v>45767</v>
      </c>
      <c r="G2293" s="2" t="str">
        <f>'[1]2025年已发货'!G:G</f>
        <v>（中核中原-温江北林医养综合体项目）四川省成都市温江区万春大道第三人民医院东</v>
      </c>
      <c r="H2293" s="2" t="str">
        <f>'[1]2025年已发货'!H:H</f>
        <v>蔡杰</v>
      </c>
      <c r="I2293" s="2">
        <f>'[1]2025年已发货'!I:I</f>
        <v>18875129329</v>
      </c>
      <c r="J2293" s="2" vm="1" t="e">
        <f>_xlfn._xlws.FILTER(辅助信息!D:D,辅助信息!G:G=G2293)</f>
        <v>#VALUE!</v>
      </c>
    </row>
    <row r="2294" hidden="1" spans="1:10">
      <c r="A2294" s="2" t="str">
        <f>'[1]2025年已发货'!A:A</f>
        <v>成实</v>
      </c>
      <c r="B2294" s="2" t="str">
        <f>'[1]2025年已发货'!B:B</f>
        <v>盘螺</v>
      </c>
      <c r="C2294" s="2" t="str">
        <f>'[1]2025年已发货'!C:C</f>
        <v>HRB400EФ10</v>
      </c>
      <c r="D2294" s="2" t="str">
        <f>'[1]2025年已发货'!D:D</f>
        <v>吨</v>
      </c>
      <c r="E2294" s="2">
        <f>'[1]2025年已发货'!E:E</f>
        <v>18</v>
      </c>
      <c r="F2294" s="4">
        <f>'[1]2025年已发货'!F:F</f>
        <v>45767</v>
      </c>
      <c r="G2294" s="2" t="str">
        <f>'[1]2025年已发货'!G:G</f>
        <v>（中核中原-温江北林医养综合体项目）四川省成都市温江区万春大道第三人民医院东</v>
      </c>
      <c r="H2294" s="2" t="str">
        <f>'[1]2025年已发货'!H:H</f>
        <v>蔡杰</v>
      </c>
      <c r="I2294" s="2">
        <f>'[1]2025年已发货'!I:I</f>
        <v>18875129329</v>
      </c>
      <c r="J2294" s="2" vm="1" t="e">
        <f>_xlfn._xlws.FILTER(辅助信息!D:D,辅助信息!G:G=G2294)</f>
        <v>#VALUE!</v>
      </c>
    </row>
    <row r="2295" hidden="1" spans="1:10">
      <c r="A2295" s="2" t="str">
        <f>'[1]2025年已发货'!A:A</f>
        <v>成实</v>
      </c>
      <c r="B2295" s="2" t="str">
        <f>'[1]2025年已发货'!B:B</f>
        <v>高线</v>
      </c>
      <c r="C2295" s="2" t="str">
        <f>'[1]2025年已发货'!C:C</f>
        <v>HPB300Ф12</v>
      </c>
      <c r="D2295" s="2" t="str">
        <f>'[1]2025年已发货'!D:D</f>
        <v>吨</v>
      </c>
      <c r="E2295" s="2">
        <f>'[1]2025年已发货'!E:E</f>
        <v>35</v>
      </c>
      <c r="F2295" s="4">
        <f>'[1]2025年已发货'!F:F</f>
        <v>45767</v>
      </c>
      <c r="G2295" s="2" t="str">
        <f>'[1]2025年已发货'!G:G</f>
        <v>（中铁六局呼和公司康新高速TJ4-2标）四川省甘孜藏族自治州康定市新都桥镇东俄罗三村中建八局搅拌站旁</v>
      </c>
      <c r="H2295" s="2" t="str">
        <f>'[1]2025年已发货'!H:H</f>
        <v>许文刚</v>
      </c>
      <c r="I2295" s="2">
        <f>'[1]2025年已发货'!I:I</f>
        <v>15848808186</v>
      </c>
      <c r="J2295" s="2" vm="1" t="e">
        <f>_xlfn._xlws.FILTER(辅助信息!D:D,辅助信息!G:G=G2295)</f>
        <v>#VALUE!</v>
      </c>
    </row>
    <row r="2296" hidden="1" spans="1:10">
      <c r="A2296" s="2" t="str">
        <f>'[1]2025年已发货'!A:A</f>
        <v>成实</v>
      </c>
      <c r="B2296" s="2" t="str">
        <f>'[1]2025年已发货'!B:B</f>
        <v>盘螺</v>
      </c>
      <c r="C2296" s="2" t="str">
        <f>'[1]2025年已发货'!C:C</f>
        <v>HRB400E Φ12</v>
      </c>
      <c r="D2296" s="2" t="str">
        <f>'[1]2025年已发货'!D:D</f>
        <v>吨</v>
      </c>
      <c r="E2296" s="2">
        <f>'[1]2025年已发货'!E:E</f>
        <v>25</v>
      </c>
      <c r="F2296" s="4">
        <f>'[1]2025年已发货'!F:F</f>
        <v>45767</v>
      </c>
      <c r="G2296" s="2" t="str">
        <f>'[1]2025年已发货'!G:G</f>
        <v>（中铁二局-成渝扩容4标）四川省成都市简阳市杨家镇桐子湾村二局拌合站</v>
      </c>
      <c r="H2296" s="2" t="str">
        <f>'[1]2025年已发货'!H:H</f>
        <v>陈钢</v>
      </c>
      <c r="I2296" s="2">
        <f>'[1]2025年已发货'!I:I</f>
        <v>13018165813</v>
      </c>
      <c r="J2296" s="2" vm="1" t="e">
        <f>_xlfn._xlws.FILTER(辅助信息!D:D,辅助信息!G:G=G2296)</f>
        <v>#VALUE!</v>
      </c>
    </row>
    <row r="2297" hidden="1" spans="1:10">
      <c r="A2297" s="2" t="str">
        <f>'[1]2025年已发货'!A:A</f>
        <v>成实</v>
      </c>
      <c r="B2297" s="2" t="str">
        <f>'[1]2025年已发货'!B:B</f>
        <v>盘螺</v>
      </c>
      <c r="C2297" s="2" t="str">
        <f>'[1]2025年已发货'!C:C</f>
        <v>HRB400E Φ10</v>
      </c>
      <c r="D2297" s="2" t="str">
        <f>'[1]2025年已发货'!D:D</f>
        <v>吨</v>
      </c>
      <c r="E2297" s="2">
        <f>'[1]2025年已发货'!E:E</f>
        <v>10</v>
      </c>
      <c r="F2297" s="4">
        <f>'[1]2025年已发货'!F:F</f>
        <v>45767</v>
      </c>
      <c r="G2297" s="2" t="str">
        <f>'[1]2025年已发货'!G:G</f>
        <v>（中铁二局-成渝扩容4标）四川省成都市简阳市杨家镇桐子湾村二局拌合站</v>
      </c>
      <c r="H2297" s="2" t="str">
        <f>'[1]2025年已发货'!H:H</f>
        <v>陈钢</v>
      </c>
      <c r="I2297" s="2">
        <f>'[1]2025年已发货'!I:I</f>
        <v>13018165813</v>
      </c>
      <c r="J2297" s="2" vm="1" t="e">
        <f>_xlfn._xlws.FILTER(辅助信息!D:D,辅助信息!G:G=G2297)</f>
        <v>#VALUE!</v>
      </c>
    </row>
    <row r="2298" hidden="1" spans="1:10">
      <c r="A2298" s="2" t="str">
        <f>'[1]2025年已发货'!A:A</f>
        <v>德胜</v>
      </c>
      <c r="B2298" s="2" t="str">
        <f>'[1]2025年已发货'!B:B</f>
        <v>螺纹钢</v>
      </c>
      <c r="C2298" s="2" t="str">
        <f>'[1]2025年已发货'!C:C</f>
        <v>HRB400E Φ25 12m</v>
      </c>
      <c r="D2298" s="2" t="str">
        <f>'[1]2025年已发货'!D:D</f>
        <v>吨</v>
      </c>
      <c r="E2298" s="2">
        <f>'[1]2025年已发货'!E:E</f>
        <v>70</v>
      </c>
      <c r="F2298" s="4">
        <f>'[1]2025年已发货'!F:F</f>
        <v>45767</v>
      </c>
      <c r="G2298" s="2" t="str">
        <f>'[1]2025年已发货'!G:G</f>
        <v>（中铁广州局-成渝扩容2标）四川省资阳市雁江区堪嘉镇陈家湾刘家湾大桥桥头</v>
      </c>
      <c r="H2298" s="2" t="str">
        <f>'[1]2025年已发货'!H:H</f>
        <v>刘沛琦</v>
      </c>
      <c r="I2298" s="2">
        <f>'[1]2025年已发货'!I:I</f>
        <v>18011784798</v>
      </c>
      <c r="J2298" s="2" vm="1" t="e">
        <f>_xlfn._xlws.FILTER(辅助信息!D:D,辅助信息!G:G=G2298)</f>
        <v>#VALUE!</v>
      </c>
    </row>
    <row r="2299" hidden="1" spans="1:10">
      <c r="A2299" s="2" t="str">
        <f>'[1]2025年已发货'!A:A</f>
        <v>德胜</v>
      </c>
      <c r="B2299" s="2" t="str">
        <f>'[1]2025年已发货'!B:B</f>
        <v>螺纹钢</v>
      </c>
      <c r="C2299" s="2" t="str">
        <f>'[1]2025年已发货'!C:C</f>
        <v>HRB500EФ25*9m</v>
      </c>
      <c r="D2299" s="2" t="str">
        <f>'[1]2025年已发货'!D:D</f>
        <v>吨</v>
      </c>
      <c r="E2299" s="2">
        <f>'[1]2025年已发货'!E:E</f>
        <v>64</v>
      </c>
      <c r="F2299" s="4">
        <f>'[1]2025年已发货'!F:F</f>
        <v>45767</v>
      </c>
      <c r="G2299" s="2" t="str">
        <f>'[1]2025年已发货'!G:G</f>
        <v>（中核中原-温江北林医养综合体项目）四川省成都市温江区万春大道第三人民医院东</v>
      </c>
      <c r="H2299" s="2" t="str">
        <f>'[1]2025年已发货'!H:H</f>
        <v>蔡杰</v>
      </c>
      <c r="I2299" s="2">
        <f>'[1]2025年已发货'!I:I</f>
        <v>18875129329</v>
      </c>
      <c r="J2299" s="2" vm="1" t="e">
        <f>_xlfn._xlws.FILTER(辅助信息!D:D,辅助信息!G:G=G2299)</f>
        <v>#VALUE!</v>
      </c>
    </row>
    <row r="2300" hidden="1" spans="1:10">
      <c r="A2300" s="2" t="str">
        <f>'[1]2025年已发货'!A:A</f>
        <v>德胜</v>
      </c>
      <c r="B2300" s="2" t="str">
        <f>'[1]2025年已发货'!B:B</f>
        <v>螺纹钢</v>
      </c>
      <c r="C2300" s="2" t="str">
        <f>'[1]2025年已发货'!C:C</f>
        <v>HRB500EФ28*12m</v>
      </c>
      <c r="D2300" s="2" t="str">
        <f>'[1]2025年已发货'!D:D</f>
        <v>吨</v>
      </c>
      <c r="E2300" s="2">
        <f>'[1]2025年已发货'!E:E</f>
        <v>6</v>
      </c>
      <c r="F2300" s="4">
        <f>'[1]2025年已发货'!F:F</f>
        <v>45767</v>
      </c>
      <c r="G2300" s="2" t="str">
        <f>'[1]2025年已发货'!G:G</f>
        <v>（中核中原-温江北林医养综合体项目）四川省成都市温江区万春大道第三人民医院东</v>
      </c>
      <c r="H2300" s="2" t="str">
        <f>'[1]2025年已发货'!H:H</f>
        <v>蔡杰</v>
      </c>
      <c r="I2300" s="2">
        <f>'[1]2025年已发货'!I:I</f>
        <v>18875129329</v>
      </c>
      <c r="J2300" s="2" vm="1" t="e">
        <f>_xlfn._xlws.FILTER(辅助信息!D:D,辅助信息!G:G=G2300)</f>
        <v>#VALUE!</v>
      </c>
    </row>
    <row r="2301" hidden="1" spans="1:10">
      <c r="A2301" s="2" t="str">
        <f>'[1]2025年已发货'!A:A</f>
        <v>德胜</v>
      </c>
      <c r="B2301" s="2" t="str">
        <f>'[1]2025年已发货'!B:B</f>
        <v>螺纹钢</v>
      </c>
      <c r="C2301" s="2" t="str">
        <f>'[1]2025年已发货'!C:C</f>
        <v>HRB500EФ25*9m</v>
      </c>
      <c r="D2301" s="2" t="str">
        <f>'[1]2025年已发货'!D:D</f>
        <v>吨</v>
      </c>
      <c r="E2301" s="2">
        <f>'[1]2025年已发货'!E:E</f>
        <v>35</v>
      </c>
      <c r="F2301" s="4">
        <f>'[1]2025年已发货'!F:F</f>
        <v>45767</v>
      </c>
      <c r="G2301" s="2" t="str">
        <f>'[1]2025年已发货'!G:G</f>
        <v>（中铁六局呼和公司康新高速TJ4-2标）四川省甘孜藏族自治州康定市新都桥镇东俄罗三村中建八局搅拌站旁</v>
      </c>
      <c r="H2301" s="2" t="str">
        <f>'[1]2025年已发货'!H:H</f>
        <v>许文刚</v>
      </c>
      <c r="I2301" s="2">
        <f>'[1]2025年已发货'!I:I</f>
        <v>15848808186</v>
      </c>
      <c r="J2301" s="2" vm="1" t="e">
        <f>_xlfn._xlws.FILTER(辅助信息!D:D,辅助信息!G:G=G2301)</f>
        <v>#VALUE!</v>
      </c>
    </row>
    <row r="2302" hidden="1" spans="1:10">
      <c r="A2302" s="2" t="str">
        <f>'[1]2025年已发货'!A:A</f>
        <v>德胜</v>
      </c>
      <c r="B2302" s="2" t="str">
        <f>'[1]2025年已发货'!B:B</f>
        <v>螺纹钢</v>
      </c>
      <c r="C2302" s="2" t="str">
        <f>'[1]2025年已发货'!C:C</f>
        <v>HRB400E Φ12 9m</v>
      </c>
      <c r="D2302" s="2" t="str">
        <f>'[1]2025年已发货'!D:D</f>
        <v>吨</v>
      </c>
      <c r="E2302" s="2">
        <f>'[1]2025年已发货'!E:E</f>
        <v>105</v>
      </c>
      <c r="F2302" s="4">
        <f>'[1]2025年已发货'!F:F</f>
        <v>45767</v>
      </c>
      <c r="G2302" s="2" t="str">
        <f>'[1]2025年已发货'!G:G</f>
        <v>（中铁五局新津tod项目）成都市新津区旭辉天府未来城南(华金路南)</v>
      </c>
      <c r="H2302" s="2" t="str">
        <f>'[1]2025年已发货'!H:H</f>
        <v>戴军</v>
      </c>
      <c r="I2302" s="2">
        <f>'[1]2025年已发货'!I:I</f>
        <v>15984585768</v>
      </c>
      <c r="J2302" s="2" vm="1" t="e">
        <f>_xlfn._xlws.FILTER(辅助信息!D:D,辅助信息!G:G=G2302)</f>
        <v>#VALUE!</v>
      </c>
    </row>
    <row r="2303" hidden="1" spans="1:10">
      <c r="A2303" s="2" t="str">
        <f>'[1]2025年已发货'!A:A</f>
        <v>八局</v>
      </c>
      <c r="B2303" s="2" t="str">
        <f>'[1]2025年已发货'!B:B</f>
        <v>螺纹钢</v>
      </c>
      <c r="C2303" s="2" t="str">
        <f>'[1]2025年已发货'!C:C</f>
        <v>HRB400E Φ25 12m</v>
      </c>
      <c r="D2303" s="2" t="str">
        <f>'[1]2025年已发货'!D:D</f>
        <v>吨</v>
      </c>
      <c r="E2303" s="2">
        <f>'[1]2025年已发货'!E:E</f>
        <v>35</v>
      </c>
      <c r="F2303" s="4">
        <f>'[1]2025年已发货'!F:F</f>
        <v>45767</v>
      </c>
      <c r="G2303" s="2" t="str">
        <f>'[1]2025年已发货'!G:G</f>
        <v>（中铁广州局-成渝扩容2标）四川省资阳市雁江区堪嘉镇陈家湾刘家湾大桥桥头</v>
      </c>
      <c r="H2303" s="2" t="str">
        <f>'[1]2025年已发货'!H:H</f>
        <v>刘沛琦</v>
      </c>
      <c r="I2303" s="2">
        <f>'[1]2025年已发货'!I:I</f>
        <v>18011784798</v>
      </c>
      <c r="J2303" s="2" vm="1" t="e">
        <f>_xlfn._xlws.FILTER(辅助信息!D:D,辅助信息!G:G=G2303)</f>
        <v>#VALUE!</v>
      </c>
    </row>
    <row r="2304" hidden="1" spans="1:10">
      <c r="A2304" s="2" t="str">
        <f>'[1]2025年已发货'!A:A</f>
        <v>八局</v>
      </c>
      <c r="B2304" s="2" t="str">
        <f>'[1]2025年已发货'!B:B</f>
        <v>螺纹钢</v>
      </c>
      <c r="C2304" s="2" t="str">
        <f>'[1]2025年已发货'!C:C</f>
        <v>HRB400E Φ25 12m</v>
      </c>
      <c r="D2304" s="2" t="str">
        <f>'[1]2025年已发货'!D:D</f>
        <v>吨</v>
      </c>
      <c r="E2304" s="2">
        <f>'[1]2025年已发货'!E:E</f>
        <v>35</v>
      </c>
      <c r="F2304" s="4">
        <f>'[1]2025年已发货'!F:F</f>
        <v>45767</v>
      </c>
      <c r="G2304" s="2" t="str">
        <f>'[1]2025年已发货'!G:G</f>
        <v>（中铁广州局-成渝扩容2标）成渝扩容项目ZCB3-2标2＃拌和站【雁江区联盟桥东北50米(资资路) 】</v>
      </c>
      <c r="H2304" s="2" t="str">
        <f>'[1]2025年已发货'!H:H</f>
        <v>刘沛琦</v>
      </c>
      <c r="I2304" s="2">
        <f>'[1]2025年已发货'!I:I</f>
        <v>18011784798</v>
      </c>
      <c r="J2304" s="2" vm="1" t="e">
        <f>_xlfn._xlws.FILTER(辅助信息!D:D,辅助信息!G:G=G2304)</f>
        <v>#VALUE!</v>
      </c>
    </row>
    <row r="2305" hidden="1" spans="1:10">
      <c r="A2305" s="2" t="str">
        <f>'[1]2025年已发货'!A:A</f>
        <v>八局</v>
      </c>
      <c r="B2305" s="2" t="str">
        <f>'[1]2025年已发货'!B:B</f>
        <v>螺纹钢</v>
      </c>
      <c r="C2305" s="2" t="str">
        <f>'[1]2025年已发货'!C:C</f>
        <v>HRB400E Φ25 12m</v>
      </c>
      <c r="D2305" s="2" t="str">
        <f>'[1]2025年已发货'!D:D</f>
        <v>吨</v>
      </c>
      <c r="E2305" s="2">
        <f>'[1]2025年已发货'!E:E</f>
        <v>35</v>
      </c>
      <c r="F2305" s="4">
        <f>'[1]2025年已发货'!F:F</f>
        <v>45767</v>
      </c>
      <c r="G2305" s="2" t="str">
        <f>'[1]2025年已发货'!G:G</f>
        <v>（中铁广州局-成渝扩容2标）四川省资阳市雁江区南双路杨家糖房</v>
      </c>
      <c r="H2305" s="2" t="str">
        <f>'[1]2025年已发货'!H:H</f>
        <v>邓志强</v>
      </c>
      <c r="I2305" s="2">
        <f>'[1]2025年已发货'!I:I</f>
        <v>17603045490</v>
      </c>
      <c r="J2305" s="2" vm="1" t="e">
        <f>_xlfn._xlws.FILTER(辅助信息!D:D,辅助信息!G:G=G2305)</f>
        <v>#VALUE!</v>
      </c>
    </row>
    <row r="2306" hidden="1" spans="1:10">
      <c r="A2306" s="2" t="str">
        <f>'[1]2025年已发货'!A:A</f>
        <v>八局</v>
      </c>
      <c r="B2306" s="2" t="str">
        <f>'[1]2025年已发货'!B:B</f>
        <v>螺纹钢</v>
      </c>
      <c r="C2306" s="2" t="str">
        <f>'[1]2025年已发货'!C:C</f>
        <v>HRB400E Φ14 9m</v>
      </c>
      <c r="D2306" s="2" t="str">
        <f>'[1]2025年已发货'!D:D</f>
        <v>吨</v>
      </c>
      <c r="E2306" s="2">
        <f>'[1]2025年已发货'!E:E</f>
        <v>30</v>
      </c>
      <c r="F2306" s="4">
        <f>'[1]2025年已发货'!F:F</f>
        <v>45767</v>
      </c>
      <c r="G2306" s="2" t="str">
        <f>'[1]2025年已发货'!G:G</f>
        <v>（中铁十局-资乐高速4标）四川省眉山市仁寿县彰加镇华炉村中铁十局资乐高速3#钢筋场</v>
      </c>
      <c r="H2306" s="2" t="str">
        <f>'[1]2025年已发货'!H:H</f>
        <v>杨飞</v>
      </c>
      <c r="I2306" s="2">
        <f>'[1]2025年已发货'!I:I</f>
        <v>15667998777</v>
      </c>
      <c r="J2306" s="2" vm="1" t="e">
        <f>_xlfn._xlws.FILTER(辅助信息!D:D,辅助信息!G:G=G2306)</f>
        <v>#VALUE!</v>
      </c>
    </row>
    <row r="2307" hidden="1" spans="1:10">
      <c r="A2307" s="2" t="str">
        <f>'[1]2025年已发货'!A:A</f>
        <v>八局</v>
      </c>
      <c r="B2307" s="2" t="str">
        <f>'[1]2025年已发货'!B:B</f>
        <v>螺纹钢</v>
      </c>
      <c r="C2307" s="2" t="str">
        <f>'[1]2025年已发货'!C:C</f>
        <v>HRB400E Φ12 9m</v>
      </c>
      <c r="D2307" s="2" t="str">
        <f>'[1]2025年已发货'!D:D</f>
        <v>吨</v>
      </c>
      <c r="E2307" s="2">
        <f>'[1]2025年已发货'!E:E</f>
        <v>5</v>
      </c>
      <c r="F2307" s="4">
        <f>'[1]2025年已发货'!F:F</f>
        <v>45767</v>
      </c>
      <c r="G2307" s="2" t="str">
        <f>'[1]2025年已发货'!G:G</f>
        <v>（中铁十局-资乐高速4标）四川省眉山市仁寿县彰加镇华炉村中铁十局资乐高速3#钢筋场</v>
      </c>
      <c r="H2307" s="2" t="str">
        <f>'[1]2025年已发货'!H:H</f>
        <v>杨飞</v>
      </c>
      <c r="I2307" s="2">
        <f>'[1]2025年已发货'!I:I</f>
        <v>15667998777</v>
      </c>
      <c r="J2307" s="2" vm="1" t="e">
        <f>_xlfn._xlws.FILTER(辅助信息!D:D,辅助信息!G:G=G2307)</f>
        <v>#VALUE!</v>
      </c>
    </row>
    <row r="2308" hidden="1" spans="1:10">
      <c r="A2308" s="2" t="str">
        <f>'[1]2025年已发货'!A:A</f>
        <v>八局</v>
      </c>
      <c r="B2308" s="2" t="str">
        <f>'[1]2025年已发货'!B:B</f>
        <v>盘螺</v>
      </c>
      <c r="C2308" s="2" t="str">
        <f>'[1]2025年已发货'!C:C</f>
        <v>HRB400E Φ12</v>
      </c>
      <c r="D2308" s="2" t="str">
        <f>'[1]2025年已发货'!D:D</f>
        <v>吨</v>
      </c>
      <c r="E2308" s="2">
        <f>'[1]2025年已发货'!E:E</f>
        <v>35</v>
      </c>
      <c r="F2308" s="4">
        <f>'[1]2025年已发货'!F:F</f>
        <v>45767</v>
      </c>
      <c r="G2308" s="2" t="str">
        <f>'[1]2025年已发货'!G:G</f>
        <v>（中铁广州局-资乐高速5标）四川省乐山市井研县希望大道116号</v>
      </c>
      <c r="H2308" s="2" t="str">
        <f>'[1]2025年已发货'!H:H</f>
        <v>廖俊杰</v>
      </c>
      <c r="I2308" s="2">
        <f>'[1]2025年已发货'!I:I</f>
        <v>15775100965</v>
      </c>
      <c r="J2308" s="2" vm="1" t="e">
        <f>_xlfn._xlws.FILTER(辅助信息!D:D,辅助信息!G:G=G2308)</f>
        <v>#VALUE!</v>
      </c>
    </row>
    <row r="2309" hidden="1" spans="1:10">
      <c r="A2309" s="2" t="str">
        <f>'[1]2025年已发货'!A:A</f>
        <v>八局</v>
      </c>
      <c r="B2309" s="2" t="str">
        <f>'[1]2025年已发货'!B:B</f>
        <v>螺纹钢</v>
      </c>
      <c r="C2309" s="2" t="str">
        <f>'[1]2025年已发货'!C:C</f>
        <v>HRB400E Φ16 9m</v>
      </c>
      <c r="D2309" s="2" t="str">
        <f>'[1]2025年已发货'!D:D</f>
        <v>吨</v>
      </c>
      <c r="E2309" s="2">
        <f>'[1]2025年已发货'!E:E</f>
        <v>35</v>
      </c>
      <c r="F2309" s="4">
        <f>'[1]2025年已发货'!F:F</f>
        <v>45767</v>
      </c>
      <c r="G2309" s="2" t="str">
        <f>'[1]2025年已发货'!G:G</f>
        <v>（中铁广州局-资乐高速5标）四川省乐山市井研县希望大道116号</v>
      </c>
      <c r="H2309" s="2" t="str">
        <f>'[1]2025年已发货'!H:H</f>
        <v>廖俊杰</v>
      </c>
      <c r="I2309" s="2">
        <f>'[1]2025年已发货'!I:I</f>
        <v>15775100965</v>
      </c>
      <c r="J2309" s="2" vm="1" t="e">
        <f>_xlfn._xlws.FILTER(辅助信息!D:D,辅助信息!G:G=G2309)</f>
        <v>#VALUE!</v>
      </c>
    </row>
    <row r="2310" hidden="1" spans="1:10">
      <c r="A2310" s="2" t="str">
        <f>'[1]2025年已发货'!A:A</f>
        <v>八局</v>
      </c>
      <c r="B2310" s="2" t="str">
        <f>'[1]2025年已发货'!B:B</f>
        <v>螺纹钢</v>
      </c>
      <c r="C2310" s="2" t="str">
        <f>'[1]2025年已发货'!C:C</f>
        <v>HRB400E Φ12 9m</v>
      </c>
      <c r="D2310" s="2" t="str">
        <f>'[1]2025年已发货'!D:D</f>
        <v>吨</v>
      </c>
      <c r="E2310" s="2">
        <f>'[1]2025年已发货'!E:E</f>
        <v>23</v>
      </c>
      <c r="F2310" s="4">
        <f>'[1]2025年已发货'!F:F</f>
        <v>45767</v>
      </c>
      <c r="G2310" s="2" t="str">
        <f>'[1]2025年已发货'!G:G</f>
        <v>（中铁北京局-资乐高速6标）四川省乐山市市中区土主镇资乐高速TJ6标项目试验室</v>
      </c>
      <c r="H2310" s="2" t="str">
        <f>'[1]2025年已发货'!H:H</f>
        <v>刘岩</v>
      </c>
      <c r="I2310" s="2">
        <f>'[1]2025年已发货'!I:I</f>
        <v>18543566469</v>
      </c>
      <c r="J2310" s="2" vm="1" t="e">
        <f>_xlfn._xlws.FILTER(辅助信息!D:D,辅助信息!G:G=G2310)</f>
        <v>#VALUE!</v>
      </c>
    </row>
    <row r="2311" hidden="1" spans="1:10">
      <c r="A2311" s="2" t="str">
        <f>'[1]2025年已发货'!A:A</f>
        <v>八局</v>
      </c>
      <c r="B2311" s="2" t="str">
        <f>'[1]2025年已发货'!B:B</f>
        <v>螺纹钢</v>
      </c>
      <c r="C2311" s="2" t="str">
        <f>'[1]2025年已发货'!C:C</f>
        <v>HRB400E Φ25 9m</v>
      </c>
      <c r="D2311" s="2" t="str">
        <f>'[1]2025年已发货'!D:D</f>
        <v>吨</v>
      </c>
      <c r="E2311" s="2">
        <f>'[1]2025年已发货'!E:E</f>
        <v>6</v>
      </c>
      <c r="F2311" s="4">
        <f>'[1]2025年已发货'!F:F</f>
        <v>45767</v>
      </c>
      <c r="G2311" s="2" t="str">
        <f>'[1]2025年已发货'!G:G</f>
        <v>（中铁北京局-资乐高速6标）四川省乐山市市中区土主镇资乐高速TJ6标项目试验室</v>
      </c>
      <c r="H2311" s="2" t="str">
        <f>'[1]2025年已发货'!H:H</f>
        <v>刘岩</v>
      </c>
      <c r="I2311" s="2">
        <f>'[1]2025年已发货'!I:I</f>
        <v>18543566469</v>
      </c>
      <c r="J2311" s="2" vm="1" t="e">
        <f>_xlfn._xlws.FILTER(辅助信息!D:D,辅助信息!G:G=G2311)</f>
        <v>#VALUE!</v>
      </c>
    </row>
    <row r="2312" hidden="1" spans="1:10">
      <c r="A2312" s="2" t="str">
        <f>'[1]2025年已发货'!A:A</f>
        <v>八局</v>
      </c>
      <c r="B2312" s="2" t="str">
        <f>'[1]2025年已发货'!B:B</f>
        <v>螺纹钢</v>
      </c>
      <c r="C2312" s="2" t="str">
        <f>'[1]2025年已发货'!C:C</f>
        <v>HRB400E Φ22 9m</v>
      </c>
      <c r="D2312" s="2" t="str">
        <f>'[1]2025年已发货'!D:D</f>
        <v>吨</v>
      </c>
      <c r="E2312" s="2">
        <f>'[1]2025年已发货'!E:E</f>
        <v>6</v>
      </c>
      <c r="F2312" s="4">
        <f>'[1]2025年已发货'!F:F</f>
        <v>45767</v>
      </c>
      <c r="G2312" s="2" t="str">
        <f>'[1]2025年已发货'!G:G</f>
        <v>（中铁北京局-资乐高速6标）四川省乐山市市中区土主镇资乐高速TJ6标项目试验室</v>
      </c>
      <c r="H2312" s="2" t="str">
        <f>'[1]2025年已发货'!H:H</f>
        <v>刘岩</v>
      </c>
      <c r="I2312" s="2">
        <f>'[1]2025年已发货'!I:I</f>
        <v>18543566469</v>
      </c>
      <c r="J2312" s="2" vm="1" t="e">
        <f>_xlfn._xlws.FILTER(辅助信息!D:D,辅助信息!G:G=G2312)</f>
        <v>#VALUE!</v>
      </c>
    </row>
    <row r="2313" hidden="1" spans="1:10">
      <c r="A2313" s="2" t="str">
        <f>'[1]2025年已发货'!A:A</f>
        <v>成实</v>
      </c>
      <c r="B2313" s="2" t="str">
        <f>'[1]2025年已发货'!B:B</f>
        <v>盘螺</v>
      </c>
      <c r="C2313" s="2" t="str">
        <f>'[1]2025年已发货'!C:C</f>
        <v>HRB400EΦ8</v>
      </c>
      <c r="D2313" s="2" t="str">
        <f>'[1]2025年已发货'!D:D</f>
        <v>吨</v>
      </c>
      <c r="E2313" s="2">
        <f>'[1]2025年已发货'!E:E</f>
        <v>6</v>
      </c>
      <c r="F2313" s="4">
        <f>'[1]2025年已发货'!F:F</f>
        <v>45768</v>
      </c>
      <c r="G2313" s="2" t="str">
        <f>'[1]2025年已发货'!G:G</f>
        <v>（成铁西物-黄龙九寨站项目）四川省阿坝藏族羌族自治州松潘县川主寺镇（司机拍摄签收小票时需设置时间及地点水印）</v>
      </c>
      <c r="H2313" s="2" t="str">
        <f>'[1]2025年已发货'!H:H</f>
        <v>黄永福</v>
      </c>
      <c r="I2313" s="2" t="str">
        <f>'[1]2025年已发货'!I:I</f>
        <v>15982823571</v>
      </c>
      <c r="J2313" s="2" vm="1" t="e">
        <f>_xlfn._xlws.FILTER(辅助信息!D:D,辅助信息!G:G=G2313)</f>
        <v>#VALUE!</v>
      </c>
    </row>
    <row r="2314" hidden="1" spans="1:10">
      <c r="A2314" s="2" t="str">
        <f>'[1]2025年已发货'!A:A</f>
        <v>成实</v>
      </c>
      <c r="B2314" s="2" t="str">
        <f>'[1]2025年已发货'!B:B</f>
        <v>螺纹钢</v>
      </c>
      <c r="C2314" s="2" t="str">
        <f>'[1]2025年已发货'!C:C</f>
        <v>HRB400EФ12*9m</v>
      </c>
      <c r="D2314" s="2" t="str">
        <f>'[1]2025年已发货'!D:D</f>
        <v>吨</v>
      </c>
      <c r="E2314" s="2">
        <f>'[1]2025年已发货'!E:E</f>
        <v>5</v>
      </c>
      <c r="F2314" s="4">
        <f>'[1]2025年已发货'!F:F</f>
        <v>45768</v>
      </c>
      <c r="G2314" s="2" t="str">
        <f>'[1]2025年已发货'!G:G</f>
        <v>（成铁西物-黄龙九寨站项目）四川省阿坝藏族羌族自治州松潘县川主寺镇（司机拍摄签收小票时需设置时间及地点水印）</v>
      </c>
      <c r="H2314" s="2" t="str">
        <f>'[1]2025年已发货'!H:H</f>
        <v>黄永福</v>
      </c>
      <c r="I2314" s="2" t="str">
        <f>'[1]2025年已发货'!I:I</f>
        <v>15982823571</v>
      </c>
      <c r="J2314" s="2" vm="1" t="e">
        <f>_xlfn._xlws.FILTER(辅助信息!D:D,辅助信息!G:G=G2314)</f>
        <v>#VALUE!</v>
      </c>
    </row>
    <row r="2315" hidden="1" spans="1:10">
      <c r="A2315" s="2" t="str">
        <f>'[1]2025年已发货'!A:A</f>
        <v>成实</v>
      </c>
      <c r="B2315" s="2" t="str">
        <f>'[1]2025年已发货'!B:B</f>
        <v>螺纹钢</v>
      </c>
      <c r="C2315" s="2" t="str">
        <f>'[1]2025年已发货'!C:C</f>
        <v>HRB400EФ14*9m</v>
      </c>
      <c r="D2315" s="2" t="str">
        <f>'[1]2025年已发货'!D:D</f>
        <v>吨</v>
      </c>
      <c r="E2315" s="2">
        <f>'[1]2025年已发货'!E:E</f>
        <v>2</v>
      </c>
      <c r="F2315" s="4">
        <f>'[1]2025年已发货'!F:F</f>
        <v>45768</v>
      </c>
      <c r="G2315" s="2" t="str">
        <f>'[1]2025年已发货'!G:G</f>
        <v>（成铁西物-黄龙九寨站项目）四川省阿坝藏族羌族自治州松潘县川主寺镇（司机拍摄签收小票时需设置时间及地点水印）</v>
      </c>
      <c r="H2315" s="2" t="str">
        <f>'[1]2025年已发货'!H:H</f>
        <v>黄永福</v>
      </c>
      <c r="I2315" s="2" t="str">
        <f>'[1]2025年已发货'!I:I</f>
        <v>15982823571</v>
      </c>
      <c r="J2315" s="2" vm="1" t="e">
        <f>_xlfn._xlws.FILTER(辅助信息!D:D,辅助信息!G:G=G2315)</f>
        <v>#VALUE!</v>
      </c>
    </row>
    <row r="2316" hidden="1" spans="1:10">
      <c r="A2316" s="2" t="str">
        <f>'[1]2025年已发货'!A:A</f>
        <v>成实</v>
      </c>
      <c r="B2316" s="2" t="str">
        <f>'[1]2025年已发货'!B:B</f>
        <v>螺纹钢</v>
      </c>
      <c r="C2316" s="2" t="str">
        <f>'[1]2025年已发货'!C:C</f>
        <v>HRB400EФ16*9m</v>
      </c>
      <c r="D2316" s="2" t="str">
        <f>'[1]2025年已发货'!D:D</f>
        <v>吨</v>
      </c>
      <c r="E2316" s="2">
        <f>'[1]2025年已发货'!E:E</f>
        <v>9</v>
      </c>
      <c r="F2316" s="4">
        <f>'[1]2025年已发货'!F:F</f>
        <v>45768</v>
      </c>
      <c r="G2316" s="2" t="str">
        <f>'[1]2025年已发货'!G:G</f>
        <v>（成铁西物-黄龙九寨站项目）四川省阿坝藏族羌族自治州松潘县川主寺镇（司机拍摄签收小票时需设置时间及地点水印）</v>
      </c>
      <c r="H2316" s="2" t="str">
        <f>'[1]2025年已发货'!H:H</f>
        <v>黄永福</v>
      </c>
      <c r="I2316" s="2">
        <f>'[1]2025年已发货'!I:I</f>
        <v>15982823571</v>
      </c>
      <c r="J2316" s="2" vm="1" t="e">
        <f>_xlfn._xlws.FILTER(辅助信息!D:D,辅助信息!G:G=G2316)</f>
        <v>#VALUE!</v>
      </c>
    </row>
    <row r="2317" hidden="1" spans="1:10">
      <c r="A2317" s="2" t="str">
        <f>'[1]2025年已发货'!A:A</f>
        <v>成实</v>
      </c>
      <c r="B2317" s="2" t="str">
        <f>'[1]2025年已发货'!B:B</f>
        <v>高线</v>
      </c>
      <c r="C2317" s="2" t="str">
        <f>'[1]2025年已发货'!C:C</f>
        <v>HPB300 Φ10</v>
      </c>
      <c r="D2317" s="2" t="str">
        <f>'[1]2025年已发货'!D:D</f>
        <v>吨</v>
      </c>
      <c r="E2317" s="2">
        <f>'[1]2025年已发货'!E:E</f>
        <v>35</v>
      </c>
      <c r="F2317" s="4">
        <f>'[1]2025年已发货'!F:F</f>
        <v>45768</v>
      </c>
      <c r="G2317" s="2" t="str">
        <f>'[1]2025年已发货'!G:G</f>
        <v>（自永2标九局西南分公司钢筋棚）四川省自贡市骑龙镇大湾村</v>
      </c>
      <c r="H2317" s="2" t="str">
        <f>'[1]2025年已发货'!H:H</f>
        <v>高彦彬</v>
      </c>
      <c r="I2317" s="2">
        <f>'[1]2025年已发货'!I:I</f>
        <v>13835906370</v>
      </c>
      <c r="J2317" s="2" vm="1" t="e">
        <f>_xlfn._xlws.FILTER(辅助信息!D:D,辅助信息!G:G=G2317)</f>
        <v>#VALUE!</v>
      </c>
    </row>
    <row r="2318" hidden="1" spans="1:10">
      <c r="A2318" s="2" t="str">
        <f>'[1]2025年已发货'!A:A</f>
        <v>冷钢</v>
      </c>
      <c r="B2318" s="2" t="str">
        <f>'[1]2025年已发货'!B:B</f>
        <v>螺纹钢</v>
      </c>
      <c r="C2318" s="2" t="str">
        <f>'[1]2025年已发货'!C:C</f>
        <v>HRB400E Φ12 9m</v>
      </c>
      <c r="D2318" s="2" t="str">
        <f>'[1]2025年已发货'!D:D</f>
        <v>吨</v>
      </c>
      <c r="E2318" s="2">
        <f>'[1]2025年已发货'!E:E</f>
        <v>6</v>
      </c>
      <c r="F2318" s="4">
        <f>'[1]2025年已发货'!F:F</f>
        <v>45768</v>
      </c>
      <c r="G2318" s="2" t="str">
        <f>'[1]2025年已发货'!G:G</f>
        <v>（商投建工达州中医药科技园-1工区）达州市通川区达州中医药职业学院犀牛大道北段</v>
      </c>
      <c r="H2318" s="2" t="str">
        <f>'[1]2025年已发货'!H:H</f>
        <v>程黄刚</v>
      </c>
      <c r="I2318" s="2">
        <f>'[1]2025年已发货'!I:I</f>
        <v>15108211617</v>
      </c>
      <c r="J2318" s="2" t="str">
        <f>_xlfn._xlws.FILTER(辅助信息!D:D,辅助信息!G:G=G2318)</f>
        <v>商投建工达州中医药科技园</v>
      </c>
    </row>
    <row r="2319" hidden="1" spans="1:10">
      <c r="A2319" s="2" t="str">
        <f>'[1]2025年已发货'!A:A</f>
        <v>冷钢</v>
      </c>
      <c r="B2319" s="2" t="str">
        <f>'[1]2025年已发货'!B:B</f>
        <v>螺纹钢</v>
      </c>
      <c r="C2319" s="2" t="str">
        <f>'[1]2025年已发货'!C:C</f>
        <v>HRB400E Φ16 9m</v>
      </c>
      <c r="D2319" s="2" t="str">
        <f>'[1]2025年已发货'!D:D</f>
        <v>吨</v>
      </c>
      <c r="E2319" s="2">
        <f>'[1]2025年已发货'!E:E</f>
        <v>9</v>
      </c>
      <c r="F2319" s="4">
        <f>'[1]2025年已发货'!F:F</f>
        <v>45768</v>
      </c>
      <c r="G2319" s="2" t="str">
        <f>'[1]2025年已发货'!G:G</f>
        <v>（商投建工达州中医药科技园-1工区）达州市通川区达州中医药职业学院犀牛大道北段</v>
      </c>
      <c r="H2319" s="2" t="str">
        <f>'[1]2025年已发货'!H:H</f>
        <v>程黄刚</v>
      </c>
      <c r="I2319" s="2">
        <f>'[1]2025年已发货'!I:I</f>
        <v>15108211617</v>
      </c>
      <c r="J2319" s="2" t="str">
        <f>_xlfn._xlws.FILTER(辅助信息!D:D,辅助信息!G:G=G2319)</f>
        <v>商投建工达州中医药科技园</v>
      </c>
    </row>
    <row r="2320" hidden="1" spans="1:10">
      <c r="A2320" s="2" t="str">
        <f>'[1]2025年已发货'!A:A</f>
        <v>冷钢</v>
      </c>
      <c r="B2320" s="2" t="str">
        <f>'[1]2025年已发货'!B:B</f>
        <v>螺纹钢</v>
      </c>
      <c r="C2320" s="2" t="str">
        <f>'[1]2025年已发货'!C:C</f>
        <v>HRB400E Φ20 9m</v>
      </c>
      <c r="D2320" s="2" t="str">
        <f>'[1]2025年已发货'!D:D</f>
        <v>吨</v>
      </c>
      <c r="E2320" s="2">
        <f>'[1]2025年已发货'!E:E</f>
        <v>18</v>
      </c>
      <c r="F2320" s="4">
        <f>'[1]2025年已发货'!F:F</f>
        <v>45768</v>
      </c>
      <c r="G2320" s="2" t="str">
        <f>'[1]2025年已发货'!G:G</f>
        <v>（商投建工达州中医药科技园-1工区）达州市通川区达州中医药职业学院犀牛大道北段</v>
      </c>
      <c r="H2320" s="2" t="str">
        <f>'[1]2025年已发货'!H:H</f>
        <v>程黄刚</v>
      </c>
      <c r="I2320" s="2">
        <f>'[1]2025年已发货'!I:I</f>
        <v>15108211617</v>
      </c>
      <c r="J2320" s="2" t="str">
        <f>_xlfn._xlws.FILTER(辅助信息!D:D,辅助信息!G:G=G2320)</f>
        <v>商投建工达州中医药科技园</v>
      </c>
    </row>
    <row r="2321" hidden="1" spans="1:10">
      <c r="A2321" s="2" t="str">
        <f>'[1]2025年已发货'!A:A</f>
        <v>冷钢</v>
      </c>
      <c r="B2321" s="2" t="str">
        <f>'[1]2025年已发货'!B:B</f>
        <v>螺纹钢</v>
      </c>
      <c r="C2321" s="2" t="str">
        <f>'[1]2025年已发货'!C:C</f>
        <v>HRB400E Φ22 9m</v>
      </c>
      <c r="D2321" s="2" t="str">
        <f>'[1]2025年已发货'!D:D</f>
        <v>吨</v>
      </c>
      <c r="E2321" s="2">
        <f>'[1]2025年已发货'!E:E</f>
        <v>20</v>
      </c>
      <c r="F2321" s="4">
        <f>'[1]2025年已发货'!F:F</f>
        <v>45768</v>
      </c>
      <c r="G2321" s="2" t="str">
        <f>'[1]2025年已发货'!G:G</f>
        <v>（商投建工达州中医药科技园-1工区）达州市通川区达州中医药职业学院犀牛大道北段</v>
      </c>
      <c r="H2321" s="2" t="str">
        <f>'[1]2025年已发货'!H:H</f>
        <v>程黄刚</v>
      </c>
      <c r="I2321" s="2">
        <f>'[1]2025年已发货'!I:I</f>
        <v>15108211617</v>
      </c>
      <c r="J2321" s="2" t="str">
        <f>_xlfn._xlws.FILTER(辅助信息!D:D,辅助信息!G:G=G2321)</f>
        <v>商投建工达州中医药科技园</v>
      </c>
    </row>
    <row r="2322" hidden="1" spans="1:10">
      <c r="A2322" s="2" t="str">
        <f>'[1]2025年已发货'!A:A</f>
        <v>冷钢</v>
      </c>
      <c r="B2322" s="2" t="str">
        <f>'[1]2025年已发货'!B:B</f>
        <v>螺纹钢</v>
      </c>
      <c r="C2322" s="2" t="str">
        <f>'[1]2025年已发货'!C:C</f>
        <v>HRB400E Φ25 9m</v>
      </c>
      <c r="D2322" s="2" t="str">
        <f>'[1]2025年已发货'!D:D</f>
        <v>吨</v>
      </c>
      <c r="E2322" s="2">
        <f>'[1]2025年已发货'!E:E</f>
        <v>18</v>
      </c>
      <c r="F2322" s="4">
        <f>'[1]2025年已发货'!F:F</f>
        <v>45768</v>
      </c>
      <c r="G2322" s="2" t="str">
        <f>'[1]2025年已发货'!G:G</f>
        <v>（商投建工达州中医药科技园-1工区）达州市通川区达州中医药职业学院犀牛大道北段</v>
      </c>
      <c r="H2322" s="2" t="str">
        <f>'[1]2025年已发货'!H:H</f>
        <v>程黄刚</v>
      </c>
      <c r="I2322" s="2">
        <f>'[1]2025年已发货'!I:I</f>
        <v>15108211617</v>
      </c>
      <c r="J2322" s="2" t="str">
        <f>_xlfn._xlws.FILTER(辅助信息!D:D,辅助信息!G:G=G2322)</f>
        <v>商投建工达州中医药科技园</v>
      </c>
    </row>
    <row r="2323" hidden="1" spans="1:10">
      <c r="A2323" s="2" t="str">
        <f>'[1]2025年已发货'!A:A</f>
        <v>八局</v>
      </c>
      <c r="B2323" s="2" t="str">
        <f>'[1]2025年已发货'!B:B</f>
        <v>螺纹钢</v>
      </c>
      <c r="C2323" s="2" t="str">
        <f>'[1]2025年已发货'!C:C</f>
        <v>HRB500E Φ25 9m</v>
      </c>
      <c r="D2323" s="2" t="str">
        <f>'[1]2025年已发货'!D:D</f>
        <v>吨</v>
      </c>
      <c r="E2323" s="2">
        <f>'[1]2025年已发货'!E:E</f>
        <v>70</v>
      </c>
      <c r="F2323" s="4">
        <f>'[1]2025年已发货'!F:F</f>
        <v>45768</v>
      </c>
      <c r="G2323" s="2" t="str">
        <f>'[1]2025年已发货'!G:G</f>
        <v>（中铁十局-资乐高速4标）四川省眉山市仁寿县彰加镇华炉村中铁十局资乐高速3#钢筋场</v>
      </c>
      <c r="H2323" s="2" t="str">
        <f>'[1]2025年已发货'!H:H</f>
        <v>杨飞</v>
      </c>
      <c r="I2323" s="2">
        <f>'[1]2025年已发货'!I:I</f>
        <v>15667998777</v>
      </c>
      <c r="J2323" s="2" vm="1" t="e">
        <f>_xlfn._xlws.FILTER(辅助信息!D:D,辅助信息!G:G=G2323)</f>
        <v>#VALUE!</v>
      </c>
    </row>
    <row r="2324" hidden="1" spans="1:10">
      <c r="A2324" s="2" t="str">
        <f>'[1]2025年已发货'!A:A</f>
        <v>八局</v>
      </c>
      <c r="B2324" s="2" t="str">
        <f>'[1]2025年已发货'!B:B</f>
        <v>高线</v>
      </c>
      <c r="C2324" s="2" t="str">
        <f>'[1]2025年已发货'!C:C</f>
        <v>HPB300Φ12</v>
      </c>
      <c r="D2324" s="2" t="str">
        <f>'[1]2025年已发货'!D:D</f>
        <v>吨</v>
      </c>
      <c r="E2324" s="2">
        <f>'[1]2025年已发货'!E:E</f>
        <v>6</v>
      </c>
      <c r="F2324" s="4">
        <f>'[1]2025年已发货'!F:F</f>
        <v>45768</v>
      </c>
      <c r="G2324" s="2" t="str">
        <f>'[1]2025年已发货'!G:G</f>
        <v>（中铁十局-资乐高速4标）四川省眉山市仁寿县彰加镇华炉村中铁十局资乐高速3#钢筋场</v>
      </c>
      <c r="H2324" s="2" t="str">
        <f>'[1]2025年已发货'!H:H</f>
        <v>杨飞</v>
      </c>
      <c r="I2324" s="2">
        <f>'[1]2025年已发货'!I:I</f>
        <v>15667998777</v>
      </c>
      <c r="J2324" s="2" vm="1" t="e">
        <f>_xlfn._xlws.FILTER(辅助信息!D:D,辅助信息!G:G=G2324)</f>
        <v>#VALUE!</v>
      </c>
    </row>
    <row r="2325" hidden="1" spans="1:10">
      <c r="A2325" s="2" t="str">
        <f>'[1]2025年已发货'!A:A</f>
        <v>八局</v>
      </c>
      <c r="B2325" s="2" t="str">
        <f>'[1]2025年已发货'!B:B</f>
        <v>螺纹钢</v>
      </c>
      <c r="C2325" s="2" t="str">
        <f>'[1]2025年已发货'!C:C</f>
        <v>HRB500E Φ25 9m</v>
      </c>
      <c r="D2325" s="2" t="str">
        <f>'[1]2025年已发货'!D:D</f>
        <v>吨</v>
      </c>
      <c r="E2325" s="2">
        <f>'[1]2025年已发货'!E:E</f>
        <v>35</v>
      </c>
      <c r="F2325" s="4">
        <f>'[1]2025年已发货'!F:F</f>
        <v>45768</v>
      </c>
      <c r="G2325" s="2" t="str">
        <f>'[1]2025年已发货'!G:G</f>
        <v>（中铁广州局-资乐高速5标）四川省乐山市井研县希望大道116号</v>
      </c>
      <c r="H2325" s="2" t="str">
        <f>'[1]2025年已发货'!H:H</f>
        <v>廖俊杰</v>
      </c>
      <c r="I2325" s="2">
        <f>'[1]2025年已发货'!I:I</f>
        <v>15775100965</v>
      </c>
      <c r="J2325" s="2" vm="1" t="e">
        <f>_xlfn._xlws.FILTER(辅助信息!D:D,辅助信息!G:G=G2325)</f>
        <v>#VALUE!</v>
      </c>
    </row>
    <row r="2326" hidden="1" spans="1:10">
      <c r="A2326" s="2" t="str">
        <f>'[1]2025年已发货'!A:A</f>
        <v>八局</v>
      </c>
      <c r="B2326" s="2" t="str">
        <f>'[1]2025年已发货'!B:B</f>
        <v>盘螺</v>
      </c>
      <c r="C2326" s="2" t="str">
        <f>'[1]2025年已发货'!C:C</f>
        <v>HRB400E Φ12</v>
      </c>
      <c r="D2326" s="2" t="str">
        <f>'[1]2025年已发货'!D:D</f>
        <v>吨</v>
      </c>
      <c r="E2326" s="2">
        <f>'[1]2025年已发货'!E:E</f>
        <v>35</v>
      </c>
      <c r="F2326" s="4">
        <f>'[1]2025年已发货'!F:F</f>
        <v>45768</v>
      </c>
      <c r="G2326" s="2" t="str">
        <f>'[1]2025年已发货'!G:G</f>
        <v>（中铁广州局-资乐高速5标）四川省乐山市井研县希望大道116号</v>
      </c>
      <c r="H2326" s="2" t="str">
        <f>'[1]2025年已发货'!H:H</f>
        <v>廖俊杰</v>
      </c>
      <c r="I2326" s="2">
        <f>'[1]2025年已发货'!I:I</f>
        <v>15775100965</v>
      </c>
      <c r="J2326" s="2" vm="1" t="e">
        <f>_xlfn._xlws.FILTER(辅助信息!D:D,辅助信息!G:G=G2326)</f>
        <v>#VALUE!</v>
      </c>
    </row>
    <row r="2327" hidden="1" spans="1:10">
      <c r="A2327" s="2" t="str">
        <f>'[1]2025年已发货'!A:A</f>
        <v>八局</v>
      </c>
      <c r="B2327" s="2" t="str">
        <f>'[1]2025年已发货'!B:B</f>
        <v>螺纹钢</v>
      </c>
      <c r="C2327" s="2" t="str">
        <f>'[1]2025年已发货'!C:C</f>
        <v>HRB400E Φ16 9m</v>
      </c>
      <c r="D2327" s="2" t="str">
        <f>'[1]2025年已发货'!D:D</f>
        <v>吨</v>
      </c>
      <c r="E2327" s="2">
        <f>'[1]2025年已发货'!E:E</f>
        <v>35</v>
      </c>
      <c r="F2327" s="4">
        <f>'[1]2025年已发货'!F:F</f>
        <v>45768</v>
      </c>
      <c r="G2327" s="2" t="str">
        <f>'[1]2025年已发货'!G:G</f>
        <v>（中铁广州局-资乐高速5标）四川省乐山市井研县希望大道116号</v>
      </c>
      <c r="H2327" s="2" t="str">
        <f>'[1]2025年已发货'!H:H</f>
        <v>廖俊杰</v>
      </c>
      <c r="I2327" s="2">
        <f>'[1]2025年已发货'!I:I</f>
        <v>15775100965</v>
      </c>
      <c r="J2327" s="2" vm="1" t="e">
        <f>_xlfn._xlws.FILTER(辅助信息!D:D,辅助信息!G:G=G2327)</f>
        <v>#VALUE!</v>
      </c>
    </row>
    <row r="2328" hidden="1" spans="1:10">
      <c r="A2328" s="2" t="str">
        <f>'[1]2025年已发货'!A:A</f>
        <v>八局</v>
      </c>
      <c r="B2328" s="2" t="str">
        <f>'[1]2025年已发货'!B:B</f>
        <v>高线</v>
      </c>
      <c r="C2328" s="2" t="str">
        <f>'[1]2025年已发货'!C:C</f>
        <v>HPB300Φ12</v>
      </c>
      <c r="D2328" s="2" t="str">
        <f>'[1]2025年已发货'!D:D</f>
        <v>吨</v>
      </c>
      <c r="E2328" s="2">
        <f>'[1]2025年已发货'!E:E</f>
        <v>70</v>
      </c>
      <c r="F2328" s="4">
        <f>'[1]2025年已发货'!F:F</f>
        <v>45768</v>
      </c>
      <c r="G2328" s="2" t="str">
        <f>'[1]2025年已发货'!G:G</f>
        <v>（中铁广州局-成渝扩容2标）四川省资阳市雁江区南双路杨家糖房</v>
      </c>
      <c r="H2328" s="2" t="str">
        <f>'[1]2025年已发货'!H:H</f>
        <v>邓志强</v>
      </c>
      <c r="I2328" s="2">
        <f>'[1]2025年已发货'!I:I</f>
        <v>17603045490</v>
      </c>
      <c r="J2328" s="2" vm="1" t="e">
        <f>_xlfn._xlws.FILTER(辅助信息!D:D,辅助信息!G:G=G2328)</f>
        <v>#VALUE!</v>
      </c>
    </row>
    <row r="2329" hidden="1" spans="1:10">
      <c r="A2329" s="2" t="str">
        <f>'[1]2025年已发货'!A:A</f>
        <v>八局</v>
      </c>
      <c r="B2329" s="2" t="str">
        <f>'[1]2025年已发货'!B:B</f>
        <v>螺纹钢</v>
      </c>
      <c r="C2329" s="2" t="str">
        <f>'[1]2025年已发货'!C:C</f>
        <v>HRB400E Φ20 9m</v>
      </c>
      <c r="D2329" s="2" t="str">
        <f>'[1]2025年已发货'!D:D</f>
        <v>吨</v>
      </c>
      <c r="E2329" s="2">
        <f>'[1]2025年已发货'!E:E</f>
        <v>20</v>
      </c>
      <c r="F2329" s="4">
        <f>'[1]2025年已发货'!F:F</f>
        <v>45768</v>
      </c>
      <c r="G2329" s="2" t="str">
        <f>'[1]2025年已发货'!G:G</f>
        <v>（五局乐山机场项目）乐山市五通桥区冠英镇</v>
      </c>
      <c r="H2329" s="2" t="str">
        <f>'[1]2025年已发货'!H:H</f>
        <v>王思思</v>
      </c>
      <c r="I2329" s="2">
        <f>'[1]2025年已发货'!I:I</f>
        <v>18973190156</v>
      </c>
      <c r="J2329" s="2" vm="1" t="e">
        <f>_xlfn._xlws.FILTER(辅助信息!D:D,辅助信息!G:G=G2329)</f>
        <v>#VALUE!</v>
      </c>
    </row>
    <row r="2330" hidden="1" spans="1:10">
      <c r="A2330" s="2" t="str">
        <f>'[1]2025年已发货'!A:A</f>
        <v>八局</v>
      </c>
      <c r="B2330" s="2" t="str">
        <f>'[1]2025年已发货'!B:B</f>
        <v>螺纹钢</v>
      </c>
      <c r="C2330" s="2" t="str">
        <f>'[1]2025年已发货'!C:C</f>
        <v>HRB400E Φ12 9m</v>
      </c>
      <c r="D2330" s="2" t="str">
        <f>'[1]2025年已发货'!D:D</f>
        <v>吨</v>
      </c>
      <c r="E2330" s="2">
        <f>'[1]2025年已发货'!E:E</f>
        <v>35</v>
      </c>
      <c r="F2330" s="4">
        <f>'[1]2025年已发货'!F:F</f>
        <v>45768</v>
      </c>
      <c r="G2330" s="2" t="str">
        <f>'[1]2025年已发货'!G:G</f>
        <v>（五局乐山机场项目）乐山市五通桥区冠英镇</v>
      </c>
      <c r="H2330" s="2" t="str">
        <f>'[1]2025年已发货'!H:H</f>
        <v>王思思</v>
      </c>
      <c r="I2330" s="2">
        <f>'[1]2025年已发货'!I:I</f>
        <v>18973190156</v>
      </c>
      <c r="J2330" s="2" vm="1" t="e">
        <f>_xlfn._xlws.FILTER(辅助信息!D:D,辅助信息!G:G=G2330)</f>
        <v>#VALUE!</v>
      </c>
    </row>
    <row r="2331" hidden="1" spans="1:10">
      <c r="A2331" s="2" t="str">
        <f>'[1]2025年已发货'!A:A</f>
        <v>八局</v>
      </c>
      <c r="B2331" s="2" t="str">
        <f>'[1]2025年已发货'!B:B</f>
        <v>螺纹钢</v>
      </c>
      <c r="C2331" s="2" t="str">
        <f>'[1]2025年已发货'!C:C</f>
        <v>HRB400E Φ16 9m</v>
      </c>
      <c r="D2331" s="2" t="str">
        <f>'[1]2025年已发货'!D:D</f>
        <v>吨</v>
      </c>
      <c r="E2331" s="2">
        <f>'[1]2025年已发货'!E:E</f>
        <v>15</v>
      </c>
      <c r="F2331" s="4">
        <f>'[1]2025年已发货'!F:F</f>
        <v>45768</v>
      </c>
      <c r="G2331" s="2" t="str">
        <f>'[1]2025年已发货'!G:G</f>
        <v>（五局乐山机场项目）乐山市五通桥区冠英镇</v>
      </c>
      <c r="H2331" s="2" t="str">
        <f>'[1]2025年已发货'!H:H</f>
        <v>王思思</v>
      </c>
      <c r="I2331" s="2">
        <f>'[1]2025年已发货'!I:I</f>
        <v>18973190156</v>
      </c>
      <c r="J2331" s="2" vm="1" t="e">
        <f>_xlfn._xlws.FILTER(辅助信息!D:D,辅助信息!G:G=G2331)</f>
        <v>#VALUE!</v>
      </c>
    </row>
    <row r="2332" hidden="1" spans="1:10">
      <c r="A2332" s="2" t="str">
        <f>'[1]2025年已发货'!A:A</f>
        <v>晋邦</v>
      </c>
      <c r="B2332" s="2" t="str">
        <f>'[1]2025年已发货'!B:B</f>
        <v>盘螺</v>
      </c>
      <c r="C2332" s="2" t="str">
        <f>'[1]2025年已发货'!C:C</f>
        <v>HRB400E Φ8</v>
      </c>
      <c r="D2332" s="2" t="str">
        <f>'[1]2025年已发货'!D:D</f>
        <v>吨</v>
      </c>
      <c r="E2332" s="2">
        <f>'[1]2025年已发货'!E:E</f>
        <v>4</v>
      </c>
      <c r="F2332" s="4">
        <f>'[1]2025年已发货'!F:F</f>
        <v>45768</v>
      </c>
      <c r="G2332" s="2" t="str">
        <f>'[1]2025年已发货'!G:G</f>
        <v>（华西萌海科创农业生态谷）成都市简阳市白金山水库</v>
      </c>
      <c r="H2332" s="2" t="str">
        <f>'[1]2025年已发货'!H:H</f>
        <v>石清国</v>
      </c>
      <c r="I2332" s="2">
        <f>'[1]2025年已发货'!I:I</f>
        <v>13458642015</v>
      </c>
      <c r="J2332" s="2" t="str">
        <f>_xlfn._xlws.FILTER(辅助信息!D:D,辅助信息!G:G=G2332)</f>
        <v>华西萌海-科创农业生态谷</v>
      </c>
    </row>
    <row r="2333" hidden="1" spans="1:10">
      <c r="A2333" s="2" t="str">
        <f>'[1]2025年已发货'!A:A</f>
        <v>晋邦</v>
      </c>
      <c r="B2333" s="2" t="str">
        <f>'[1]2025年已发货'!B:B</f>
        <v>盘螺</v>
      </c>
      <c r="C2333" s="2" t="str">
        <f>'[1]2025年已发货'!C:C</f>
        <v>HRB400E Φ10</v>
      </c>
      <c r="D2333" s="2" t="str">
        <f>'[1]2025年已发货'!D:D</f>
        <v>吨</v>
      </c>
      <c r="E2333" s="2">
        <f>'[1]2025年已发货'!E:E</f>
        <v>4</v>
      </c>
      <c r="F2333" s="4">
        <f>'[1]2025年已发货'!F:F</f>
        <v>45768</v>
      </c>
      <c r="G2333" s="2" t="str">
        <f>'[1]2025年已发货'!G:G</f>
        <v>（华西萌海科创农业生态谷）成都市简阳市白金山水库</v>
      </c>
      <c r="H2333" s="2" t="str">
        <f>'[1]2025年已发货'!H:H</f>
        <v>石清国</v>
      </c>
      <c r="I2333" s="2">
        <f>'[1]2025年已发货'!I:I</f>
        <v>13458642015</v>
      </c>
      <c r="J2333" s="2" t="str">
        <f>_xlfn._xlws.FILTER(辅助信息!D:D,辅助信息!G:G=G2333)</f>
        <v>华西萌海-科创农业生态谷</v>
      </c>
    </row>
    <row r="2334" hidden="1" spans="1:10">
      <c r="A2334" s="2" t="str">
        <f>'[1]2025年已发货'!A:A</f>
        <v>晋邦</v>
      </c>
      <c r="B2334" s="2" t="str">
        <f>'[1]2025年已发货'!B:B</f>
        <v>盘螺</v>
      </c>
      <c r="C2334" s="2" t="str">
        <f>'[1]2025年已发货'!C:C</f>
        <v>HRB400E Φ12</v>
      </c>
      <c r="D2334" s="2" t="str">
        <f>'[1]2025年已发货'!D:D</f>
        <v>吨</v>
      </c>
      <c r="E2334" s="2">
        <f>'[1]2025年已发货'!E:E</f>
        <v>8</v>
      </c>
      <c r="F2334" s="4">
        <f>'[1]2025年已发货'!F:F</f>
        <v>45768</v>
      </c>
      <c r="G2334" s="2" t="str">
        <f>'[1]2025年已发货'!G:G</f>
        <v>（华西萌海科创农业生态谷）成都市简阳市白金山水库</v>
      </c>
      <c r="H2334" s="2" t="str">
        <f>'[1]2025年已发货'!H:H</f>
        <v>石清国</v>
      </c>
      <c r="I2334" s="2">
        <f>'[1]2025年已发货'!I:I</f>
        <v>13458642015</v>
      </c>
      <c r="J2334" s="2" t="str">
        <f>_xlfn._xlws.FILTER(辅助信息!D:D,辅助信息!G:G=G2334)</f>
        <v>华西萌海-科创农业生态谷</v>
      </c>
    </row>
    <row r="2335" hidden="1" spans="1:10">
      <c r="A2335" s="2" t="str">
        <f>'[1]2025年已发货'!A:A</f>
        <v>晋邦</v>
      </c>
      <c r="B2335" s="2" t="str">
        <f>'[1]2025年已发货'!B:B</f>
        <v>螺纹钢</v>
      </c>
      <c r="C2335" s="2" t="str">
        <f>'[1]2025年已发货'!C:C</f>
        <v>HRB400E Φ12 9m</v>
      </c>
      <c r="D2335" s="2" t="str">
        <f>'[1]2025年已发货'!D:D</f>
        <v>吨</v>
      </c>
      <c r="E2335" s="2">
        <f>'[1]2025年已发货'!E:E</f>
        <v>6</v>
      </c>
      <c r="F2335" s="4">
        <f>'[1]2025年已发货'!F:F</f>
        <v>45768</v>
      </c>
      <c r="G2335" s="2" t="str">
        <f>'[1]2025年已发货'!G:G</f>
        <v>（华西萌海科创农业生态谷）成都市简阳市白金山水库</v>
      </c>
      <c r="H2335" s="2" t="str">
        <f>'[1]2025年已发货'!H:H</f>
        <v>石清国</v>
      </c>
      <c r="I2335" s="2">
        <f>'[1]2025年已发货'!I:I</f>
        <v>13458642015</v>
      </c>
      <c r="J2335" s="2" t="str">
        <f>_xlfn._xlws.FILTER(辅助信息!D:D,辅助信息!G:G=G2335)</f>
        <v>华西萌海-科创农业生态谷</v>
      </c>
    </row>
    <row r="2336" hidden="1" spans="1:10">
      <c r="A2336" s="2" t="str">
        <f>'[1]2025年已发货'!A:A</f>
        <v>晋邦</v>
      </c>
      <c r="B2336" s="2" t="str">
        <f>'[1]2025年已发货'!B:B</f>
        <v>螺纹钢</v>
      </c>
      <c r="C2336" s="2" t="str">
        <f>'[1]2025年已发货'!C:C</f>
        <v>HRB500E Φ22</v>
      </c>
      <c r="D2336" s="2" t="str">
        <f>'[1]2025年已发货'!D:D</f>
        <v>吨</v>
      </c>
      <c r="E2336" s="2">
        <f>'[1]2025年已发货'!E:E</f>
        <v>20</v>
      </c>
      <c r="F2336" s="4">
        <f>'[1]2025年已发货'!F:F</f>
        <v>45768</v>
      </c>
      <c r="G2336" s="2" t="str">
        <f>'[1]2025年已发货'!G:G</f>
        <v>（华西萌海科创农业生态谷）成都市简阳市白金山水库</v>
      </c>
      <c r="H2336" s="2" t="str">
        <f>'[1]2025年已发货'!H:H</f>
        <v>石清国</v>
      </c>
      <c r="I2336" s="2">
        <f>'[1]2025年已发货'!I:I</f>
        <v>13458642015</v>
      </c>
      <c r="J2336" s="2" t="str">
        <f>_xlfn._xlws.FILTER(辅助信息!D:D,辅助信息!G:G=G2336)</f>
        <v>华西萌海-科创农业生态谷</v>
      </c>
    </row>
    <row r="2337" hidden="1" spans="1:10">
      <c r="A2337" s="2" t="str">
        <f>'[1]2025年已发货'!A:A</f>
        <v>晋邦</v>
      </c>
      <c r="B2337" s="2" t="str">
        <f>'[1]2025年已发货'!B:B</f>
        <v>螺纹钢</v>
      </c>
      <c r="C2337" s="2" t="str">
        <f>'[1]2025年已发货'!C:C</f>
        <v>HRB500E Φ25</v>
      </c>
      <c r="D2337" s="2" t="str">
        <f>'[1]2025年已发货'!D:D</f>
        <v>吨</v>
      </c>
      <c r="E2337" s="2">
        <f>'[1]2025年已发货'!E:E</f>
        <v>25</v>
      </c>
      <c r="F2337" s="4">
        <f>'[1]2025年已发货'!F:F</f>
        <v>45768</v>
      </c>
      <c r="G2337" s="2" t="str">
        <f>'[1]2025年已发货'!G:G</f>
        <v>（华西萌海科创农业生态谷）成都市简阳市白金山水库</v>
      </c>
      <c r="H2337" s="2" t="str">
        <f>'[1]2025年已发货'!H:H</f>
        <v>石清国</v>
      </c>
      <c r="I2337" s="2">
        <f>'[1]2025年已发货'!I:I</f>
        <v>13458642015</v>
      </c>
      <c r="J2337" s="2" t="str">
        <f>_xlfn._xlws.FILTER(辅助信息!D:D,辅助信息!G:G=G2337)</f>
        <v>华西萌海-科创农业生态谷</v>
      </c>
    </row>
    <row r="2338" hidden="1" spans="1:10">
      <c r="A2338" s="2" t="str">
        <f>'[1]2025年已发货'!A:A</f>
        <v>晋邦</v>
      </c>
      <c r="B2338" s="2" t="str">
        <f>'[1]2025年已发货'!B:B</f>
        <v>盘螺</v>
      </c>
      <c r="C2338" s="2" t="str">
        <f>'[1]2025年已发货'!C:C</f>
        <v>HRB400E Φ10</v>
      </c>
      <c r="D2338" s="2" t="str">
        <f>'[1]2025年已发货'!D:D</f>
        <v>吨</v>
      </c>
      <c r="E2338" s="2">
        <f>'[1]2025年已发货'!E:E</f>
        <v>5</v>
      </c>
      <c r="F2338" s="4">
        <f>'[1]2025年已发货'!F:F</f>
        <v>45768</v>
      </c>
      <c r="G2338" s="2" t="str">
        <f>'[1]2025年已发货'!G:G</f>
        <v>(宜宾兴港三江新区长江工业园建设项目)宜宾市翠屏区宜宾汽车零部件配套产业基地(纬五路南)</v>
      </c>
      <c r="H2338" s="2" t="str">
        <f>'[1]2025年已发货'!H:H</f>
        <v>李国享/王涛</v>
      </c>
      <c r="I2338" s="2" t="str">
        <f>'[1]2025年已发货'!I:I</f>
        <v>17713876279/18381110677</v>
      </c>
      <c r="J2338" s="2" vm="1" t="e">
        <f>_xlfn._xlws.FILTER(辅助信息!D:D,辅助信息!G:G=G2338)</f>
        <v>#VALUE!</v>
      </c>
    </row>
    <row r="2339" hidden="1" spans="1:10">
      <c r="A2339" s="2" t="str">
        <f>'[1]2025年已发货'!A:A</f>
        <v>晋邦</v>
      </c>
      <c r="B2339" s="2" t="str">
        <f>'[1]2025年已发货'!B:B</f>
        <v>螺纹钢</v>
      </c>
      <c r="C2339" s="2" t="str">
        <f>'[1]2025年已发货'!C:C</f>
        <v>HRB400E Φ18 9m</v>
      </c>
      <c r="D2339" s="2" t="str">
        <f>'[1]2025年已发货'!D:D</f>
        <v>吨</v>
      </c>
      <c r="E2339" s="2">
        <f>'[1]2025年已发货'!E:E</f>
        <v>30</v>
      </c>
      <c r="F2339" s="4">
        <f>'[1]2025年已发货'!F:F</f>
        <v>45768</v>
      </c>
      <c r="G2339" s="2" t="str">
        <f>'[1]2025年已发货'!G:G</f>
        <v>(宜宾兴港三江新区长江工业园建设项目)宜宾市翠屏区宜宾汽车零部件配套产业基地(纬五路南)</v>
      </c>
      <c r="H2339" s="2" t="str">
        <f>'[1]2025年已发货'!H:H</f>
        <v>李国享/王涛</v>
      </c>
      <c r="I2339" s="2" t="str">
        <f>'[1]2025年已发货'!I:I</f>
        <v>17713876279/18381110677</v>
      </c>
      <c r="J2339" s="2" vm="1" t="e">
        <f>_xlfn._xlws.FILTER(辅助信息!D:D,辅助信息!G:G=G2339)</f>
        <v>#VALUE!</v>
      </c>
    </row>
    <row r="2340" hidden="1" spans="1:10">
      <c r="A2340" s="2" t="str">
        <f>'[1]2025年已发货'!A:A</f>
        <v>晋邦</v>
      </c>
      <c r="B2340" s="2" t="str">
        <f>'[1]2025年已发货'!B:B</f>
        <v>螺纹钢</v>
      </c>
      <c r="C2340" s="2" t="str">
        <f>'[1]2025年已发货'!C:C</f>
        <v>HRB400E Φ32 9m</v>
      </c>
      <c r="D2340" s="2" t="str">
        <f>'[1]2025年已发货'!D:D</f>
        <v>吨</v>
      </c>
      <c r="E2340" s="2">
        <f>'[1]2025年已发货'!E:E</f>
        <v>2.5</v>
      </c>
      <c r="F2340" s="4">
        <f>'[1]2025年已发货'!F:F</f>
        <v>45768</v>
      </c>
      <c r="G2340" s="2" t="str">
        <f>'[1]2025年已发货'!G:G</f>
        <v>（十九冶-江龙高速一分部）重庆市云阳县X886附近中国十九冶开云高速项目总包部西98米*黄岭隧道洞口</v>
      </c>
      <c r="H2340" s="2" t="str">
        <f>'[1]2025年已发货'!H:H</f>
        <v>吴章红</v>
      </c>
      <c r="I2340" s="2">
        <f>'[1]2025年已发货'!I:I</f>
        <v>18628165772</v>
      </c>
      <c r="J2340" s="2" vm="1" t="e">
        <f>_xlfn._xlws.FILTER(辅助信息!D:D,辅助信息!G:G=G2340)</f>
        <v>#VALUE!</v>
      </c>
    </row>
    <row r="2341" hidden="1" spans="1:10">
      <c r="A2341" s="2" t="str">
        <f>'[1]2025年已发货'!A:A</f>
        <v>晋邦</v>
      </c>
      <c r="B2341" s="2" t="str">
        <f>'[1]2025年已发货'!B:B</f>
        <v>螺纹钢</v>
      </c>
      <c r="C2341" s="2" t="str">
        <f>'[1]2025年已发货'!C:C</f>
        <v>HRB400E Φ16 9m</v>
      </c>
      <c r="D2341" s="2" t="str">
        <f>'[1]2025年已发货'!D:D</f>
        <v>吨</v>
      </c>
      <c r="E2341" s="2">
        <f>'[1]2025年已发货'!E:E</f>
        <v>12.5</v>
      </c>
      <c r="F2341" s="4">
        <f>'[1]2025年已发货'!F:F</f>
        <v>45768</v>
      </c>
      <c r="G2341" s="2" t="str">
        <f>'[1]2025年已发货'!G:G</f>
        <v>（十九冶-江龙高速一分部）重庆市云阳县X886附近中国十九冶开云高速项目总包部西98米*黄岭隧道洞口</v>
      </c>
      <c r="H2341" s="2" t="str">
        <f>'[1]2025年已发货'!H:H</f>
        <v>吴章红</v>
      </c>
      <c r="I2341" s="2">
        <f>'[1]2025年已发货'!I:I</f>
        <v>18628165772</v>
      </c>
      <c r="J2341" s="2" vm="1" t="e">
        <f>_xlfn._xlws.FILTER(辅助信息!D:D,辅助信息!G:G=G2341)</f>
        <v>#VALUE!</v>
      </c>
    </row>
    <row r="2342" hidden="1" spans="1:10">
      <c r="A2342" s="2" t="str">
        <f>'[1]2025年已发货'!A:A</f>
        <v>晋邦</v>
      </c>
      <c r="B2342" s="2" t="str">
        <f>'[1]2025年已发货'!B:B</f>
        <v>螺纹钢</v>
      </c>
      <c r="C2342" s="2" t="str">
        <f>'[1]2025年已发货'!C:C</f>
        <v>HRB400E Φ14 9m</v>
      </c>
      <c r="D2342" s="2" t="str">
        <f>'[1]2025年已发货'!D:D</f>
        <v>吨</v>
      </c>
      <c r="E2342" s="2">
        <f>'[1]2025年已发货'!E:E</f>
        <v>10</v>
      </c>
      <c r="F2342" s="4">
        <f>'[1]2025年已发货'!F:F</f>
        <v>45768</v>
      </c>
      <c r="G2342" s="2" t="str">
        <f>'[1]2025年已发货'!G:G</f>
        <v>（十九冶-江龙高速一分部）重庆市云阳县X886附近中国十九冶开云高速项目总包部西98米*黄岭隧道洞口</v>
      </c>
      <c r="H2342" s="2" t="str">
        <f>'[1]2025年已发货'!H:H</f>
        <v>吴章红</v>
      </c>
      <c r="I2342" s="2">
        <f>'[1]2025年已发货'!I:I</f>
        <v>18628165772</v>
      </c>
      <c r="J2342" s="2" vm="1" t="e">
        <f>_xlfn._xlws.FILTER(辅助信息!D:D,辅助信息!G:G=G2342)</f>
        <v>#VALUE!</v>
      </c>
    </row>
    <row r="2343" hidden="1" spans="1:10">
      <c r="A2343" s="2" t="str">
        <f>'[1]2025年已发货'!A:A</f>
        <v>晋邦</v>
      </c>
      <c r="B2343" s="2" t="str">
        <f>'[1]2025年已发货'!B:B</f>
        <v>高线</v>
      </c>
      <c r="C2343" s="2" t="str">
        <f>'[1]2025年已发货'!C:C</f>
        <v>HPB300Φ10</v>
      </c>
      <c r="D2343" s="2" t="str">
        <f>'[1]2025年已发货'!D:D</f>
        <v>吨</v>
      </c>
      <c r="E2343" s="2">
        <f>'[1]2025年已发货'!E:E</f>
        <v>5</v>
      </c>
      <c r="F2343" s="4">
        <f>'[1]2025年已发货'!F:F</f>
        <v>45768</v>
      </c>
      <c r="G2343" s="2" t="str">
        <f>'[1]2025年已发货'!G:G</f>
        <v>（十九冶-江龙高速一分部）重庆市云阳县X886附近中国十九冶开云高速项目总包部西98米*黄岭隧道洞口</v>
      </c>
      <c r="H2343" s="2" t="str">
        <f>'[1]2025年已发货'!H:H</f>
        <v>吴章红</v>
      </c>
      <c r="I2343" s="2">
        <f>'[1]2025年已发货'!I:I</f>
        <v>18628165772</v>
      </c>
      <c r="J2343" s="2" vm="1" t="e">
        <f>_xlfn._xlws.FILTER(辅助信息!D:D,辅助信息!G:G=G2343)</f>
        <v>#VALUE!</v>
      </c>
    </row>
    <row r="2344" hidden="1" spans="1:10">
      <c r="A2344" s="2" t="str">
        <f>'[1]2025年已发货'!A:A</f>
        <v>晋邦</v>
      </c>
      <c r="B2344" s="2" t="str">
        <f>'[1]2025年已发货'!B:B</f>
        <v>高线</v>
      </c>
      <c r="C2344" s="2" t="str">
        <f>'[1]2025年已发货'!C:C</f>
        <v>HPB300Φ8</v>
      </c>
      <c r="D2344" s="2" t="str">
        <f>'[1]2025年已发货'!D:D</f>
        <v>吨</v>
      </c>
      <c r="E2344" s="2">
        <f>'[1]2025年已发货'!E:E</f>
        <v>5</v>
      </c>
      <c r="F2344" s="4">
        <f>'[1]2025年已发货'!F:F</f>
        <v>45768</v>
      </c>
      <c r="G2344" s="2" t="str">
        <f>'[1]2025年已发货'!G:G</f>
        <v>（十九冶-江龙高速一分部）重庆市云阳县X886附近中国十九冶开云高速项目总包部西98米*黄岭隧道洞口</v>
      </c>
      <c r="H2344" s="2" t="str">
        <f>'[1]2025年已发货'!H:H</f>
        <v>吴章红</v>
      </c>
      <c r="I2344" s="2">
        <f>'[1]2025年已发货'!I:I</f>
        <v>18628165772</v>
      </c>
      <c r="J2344" s="2" vm="1" t="e">
        <f>_xlfn._xlws.FILTER(辅助信息!D:D,辅助信息!G:G=G2344)</f>
        <v>#VALUE!</v>
      </c>
    </row>
    <row r="2345" hidden="1" spans="1:10">
      <c r="A2345" s="2" t="str">
        <f>'[1]2025年已发货'!A:A</f>
        <v>晋邦</v>
      </c>
      <c r="B2345" s="2" t="str">
        <f>'[1]2025年已发货'!B:B</f>
        <v>螺纹钢</v>
      </c>
      <c r="C2345" s="2" t="str">
        <f>'[1]2025年已发货'!C:C</f>
        <v>HRB400E Φ25 9m</v>
      </c>
      <c r="D2345" s="2" t="str">
        <f>'[1]2025年已发货'!D:D</f>
        <v>吨</v>
      </c>
      <c r="E2345" s="2">
        <f>'[1]2025年已发货'!E:E</f>
        <v>20</v>
      </c>
      <c r="F2345" s="4">
        <f>'[1]2025年已发货'!F:F</f>
        <v>45768</v>
      </c>
      <c r="G2345" s="2" t="str">
        <f>'[1]2025年已发货'!G:G</f>
        <v>（十九冶-江龙高速三分部）重庆市云阳县蔈草镇三坵田*小尖山梁场</v>
      </c>
      <c r="H2345" s="2" t="str">
        <f>'[1]2025年已发货'!H:H</f>
        <v>任海军</v>
      </c>
      <c r="I2345" s="2">
        <f>'[1]2025年已发货'!I:I</f>
        <v>17725037830</v>
      </c>
      <c r="J2345" s="2" vm="1" t="e">
        <f>_xlfn._xlws.FILTER(辅助信息!D:D,辅助信息!G:G=G2345)</f>
        <v>#VALUE!</v>
      </c>
    </row>
    <row r="2346" hidden="1" spans="1:10">
      <c r="A2346" s="2" t="str">
        <f>'[1]2025年已发货'!A:A</f>
        <v>晋邦</v>
      </c>
      <c r="B2346" s="2" t="str">
        <f>'[1]2025年已发货'!B:B</f>
        <v>高线</v>
      </c>
      <c r="C2346" s="2" t="str">
        <f>'[1]2025年已发货'!C:C</f>
        <v>HPB300Φ10</v>
      </c>
      <c r="D2346" s="2" t="str">
        <f>'[1]2025年已发货'!D:D</f>
        <v>吨</v>
      </c>
      <c r="E2346" s="2">
        <f>'[1]2025年已发货'!E:E</f>
        <v>15</v>
      </c>
      <c r="F2346" s="4">
        <f>'[1]2025年已发货'!F:F</f>
        <v>45768</v>
      </c>
      <c r="G2346" s="2" t="str">
        <f>'[1]2025年已发货'!G:G</f>
        <v>（十九冶-江龙高速三分部）重庆市云阳县蔈草镇三坵田*小尖山梁场</v>
      </c>
      <c r="H2346" s="2" t="str">
        <f>'[1]2025年已发货'!H:H</f>
        <v>任海军</v>
      </c>
      <c r="I2346" s="2">
        <f>'[1]2025年已发货'!I:I</f>
        <v>17725037830</v>
      </c>
      <c r="J2346" s="2" vm="1" t="e">
        <f>_xlfn._xlws.FILTER(辅助信息!D:D,辅助信息!G:G=G2346)</f>
        <v>#VALUE!</v>
      </c>
    </row>
    <row r="2347" hidden="1" spans="1:10">
      <c r="A2347" s="2" t="str">
        <f>'[1]2025年已发货'!A:A</f>
        <v>晋邦</v>
      </c>
      <c r="B2347" s="2" t="str">
        <f>'[1]2025年已发货'!B:B</f>
        <v>盘螺</v>
      </c>
      <c r="C2347" s="2" t="str">
        <f>'[1]2025年已发货'!C:C</f>
        <v>HRB400E Φ10</v>
      </c>
      <c r="D2347" s="2" t="str">
        <f>'[1]2025年已发货'!D:D</f>
        <v>吨</v>
      </c>
      <c r="E2347" s="2">
        <f>'[1]2025年已发货'!E:E</f>
        <v>8</v>
      </c>
      <c r="F2347" s="4">
        <f>'[1]2025年已发货'!F:F</f>
        <v>45768</v>
      </c>
      <c r="G2347" s="2" t="str">
        <f>'[1]2025年已发货'!G:G</f>
        <v>（十九冶-江龙高速三分部）重庆市云阳县蔈草镇三坵田*朗树湾1#桥桥面</v>
      </c>
      <c r="H2347" s="2" t="str">
        <f>'[1]2025年已发货'!H:H</f>
        <v>任海军</v>
      </c>
      <c r="I2347" s="2">
        <f>'[1]2025年已发货'!I:I</f>
        <v>17725037830</v>
      </c>
      <c r="J2347" s="2" vm="1" t="e">
        <f>_xlfn._xlws.FILTER(辅助信息!D:D,辅助信息!G:G=G2347)</f>
        <v>#VALUE!</v>
      </c>
    </row>
    <row r="2348" hidden="1" spans="1:10">
      <c r="A2348" s="2" t="str">
        <f>'[1]2025年已发货'!A:A</f>
        <v>晋邦</v>
      </c>
      <c r="B2348" s="2" t="str">
        <f>'[1]2025年已发货'!B:B</f>
        <v>高线</v>
      </c>
      <c r="C2348" s="2" t="str">
        <f>'[1]2025年已发货'!C:C</f>
        <v>HPB300Φ10</v>
      </c>
      <c r="D2348" s="2" t="str">
        <f>'[1]2025年已发货'!D:D</f>
        <v>吨</v>
      </c>
      <c r="E2348" s="2">
        <f>'[1]2025年已发货'!E:E</f>
        <v>8</v>
      </c>
      <c r="F2348" s="4">
        <f>'[1]2025年已发货'!F:F</f>
        <v>45768</v>
      </c>
      <c r="G2348" s="2" t="str">
        <f>'[1]2025年已发货'!G:G</f>
        <v>（十九冶-江龙高速三分部）重庆市云阳县蔈草镇三坵田*朗树湾1#桥桥面</v>
      </c>
      <c r="H2348" s="2" t="str">
        <f>'[1]2025年已发货'!H:H</f>
        <v>任海军</v>
      </c>
      <c r="I2348" s="2">
        <f>'[1]2025年已发货'!I:I</f>
        <v>17725037830</v>
      </c>
      <c r="J2348" s="2" vm="1" t="e">
        <f>_xlfn._xlws.FILTER(辅助信息!D:D,辅助信息!G:G=G2348)</f>
        <v>#VALUE!</v>
      </c>
    </row>
    <row r="2349" hidden="1" spans="1:10">
      <c r="A2349" s="2" t="str">
        <f>'[1]2025年已发货'!A:A</f>
        <v>晋邦</v>
      </c>
      <c r="B2349" s="2" t="str">
        <f>'[1]2025年已发货'!B:B</f>
        <v>螺纹钢</v>
      </c>
      <c r="C2349" s="2" t="str">
        <f>'[1]2025年已发货'!C:C</f>
        <v>HRB400E Φ12 9m</v>
      </c>
      <c r="D2349" s="2" t="str">
        <f>'[1]2025年已发货'!D:D</f>
        <v>吨</v>
      </c>
      <c r="E2349" s="2">
        <f>'[1]2025年已发货'!E:E</f>
        <v>40</v>
      </c>
      <c r="F2349" s="4">
        <f>'[1]2025年已发货'!F:F</f>
        <v>45768</v>
      </c>
      <c r="G2349" s="2" t="str">
        <f>'[1]2025年已发货'!G:G</f>
        <v>（十九冶-江龙高速三分部）重庆市云阳县龙角镇*皮家营梁场</v>
      </c>
      <c r="H2349" s="2" t="str">
        <f>'[1]2025年已发货'!H:H</f>
        <v>任海军</v>
      </c>
      <c r="I2349" s="2">
        <f>'[1]2025年已发货'!I:I</f>
        <v>17725037830</v>
      </c>
      <c r="J2349" s="2" vm="1" t="e">
        <f>_xlfn._xlws.FILTER(辅助信息!D:D,辅助信息!G:G=G2349)</f>
        <v>#VALUE!</v>
      </c>
    </row>
    <row r="2350" hidden="1" spans="1:10">
      <c r="A2350" s="2" t="str">
        <f>'[1]2025年已发货'!A:A</f>
        <v>晋邦</v>
      </c>
      <c r="B2350" s="2" t="str">
        <f>'[1]2025年已发货'!B:B</f>
        <v>盘螺</v>
      </c>
      <c r="C2350" s="2" t="str">
        <f>'[1]2025年已发货'!C:C</f>
        <v>HRB400E Φ10</v>
      </c>
      <c r="D2350" s="2" t="str">
        <f>'[1]2025年已发货'!D:D</f>
        <v>吨</v>
      </c>
      <c r="E2350" s="2">
        <f>'[1]2025年已发货'!E:E</f>
        <v>15</v>
      </c>
      <c r="F2350" s="4">
        <f>'[1]2025年已发货'!F:F</f>
        <v>45768</v>
      </c>
      <c r="G2350" s="2" t="str">
        <f>'[1]2025年已发货'!G:G</f>
        <v>（十九冶-江龙高速三分部）重庆市云阳县龙角镇*皮家营梁场</v>
      </c>
      <c r="H2350" s="2" t="str">
        <f>'[1]2025年已发货'!H:H</f>
        <v>任海军</v>
      </c>
      <c r="I2350" s="2">
        <f>'[1]2025年已发货'!I:I</f>
        <v>17725037830</v>
      </c>
      <c r="J2350" s="2" vm="1" t="e">
        <f>_xlfn._xlws.FILTER(辅助信息!D:D,辅助信息!G:G=G2350)</f>
        <v>#VALUE!</v>
      </c>
    </row>
    <row r="2351" hidden="1" spans="1:10">
      <c r="A2351" s="2" t="str">
        <f>'[1]2025年已发货'!A:A</f>
        <v>晋邦</v>
      </c>
      <c r="B2351" s="2" t="str">
        <f>'[1]2025年已发货'!B:B</f>
        <v>螺纹钢</v>
      </c>
      <c r="C2351" s="2" t="str">
        <f>'[1]2025年已发货'!C:C</f>
        <v>HRB400E Φ22 9m</v>
      </c>
      <c r="D2351" s="2" t="str">
        <f>'[1]2025年已发货'!D:D</f>
        <v>吨</v>
      </c>
      <c r="E2351" s="2">
        <f>'[1]2025年已发货'!E:E</f>
        <v>100</v>
      </c>
      <c r="F2351" s="4">
        <f>'[1]2025年已发货'!F:F</f>
        <v>45768</v>
      </c>
      <c r="G2351" s="2" t="str">
        <f>'[1]2025年已发货'!G:G</f>
        <v>（十九冶-江龙高速二分部）重庆市云阳县凤鸣镇平顶村*磨子坪隧道出口</v>
      </c>
      <c r="H2351" s="2" t="str">
        <f>'[1]2025年已发货'!H:H</f>
        <v>张鹏</v>
      </c>
      <c r="I2351" s="2">
        <f>'[1]2025年已发货'!I:I</f>
        <v>18223006448</v>
      </c>
      <c r="J2351" s="2" vm="1" t="e">
        <f>_xlfn._xlws.FILTER(辅助信息!D:D,辅助信息!G:G=G2351)</f>
        <v>#VALUE!</v>
      </c>
    </row>
    <row r="2352" hidden="1" spans="1:10">
      <c r="A2352" s="2" t="str">
        <f>'[1]2025年已发货'!A:A</f>
        <v>晋邦</v>
      </c>
      <c r="B2352" s="2" t="str">
        <f>'[1]2025年已发货'!B:B</f>
        <v>螺纹钢</v>
      </c>
      <c r="C2352" s="2" t="str">
        <f>'[1]2025年已发货'!C:C</f>
        <v>HRB400E Φ14 9m</v>
      </c>
      <c r="D2352" s="2" t="str">
        <f>'[1]2025年已发货'!D:D</f>
        <v>吨</v>
      </c>
      <c r="E2352" s="2">
        <f>'[1]2025年已发货'!E:E</f>
        <v>30</v>
      </c>
      <c r="F2352" s="4">
        <f>'[1]2025年已发货'!F:F</f>
        <v>45768</v>
      </c>
      <c r="G2352" s="2" t="str">
        <f>'[1]2025年已发货'!G:G</f>
        <v>（十九冶-江龙高速二分部）重庆市云阳县凤鸣镇平顶村*磨子坪隧道出口</v>
      </c>
      <c r="H2352" s="2" t="str">
        <f>'[1]2025年已发货'!H:H</f>
        <v>张鹏</v>
      </c>
      <c r="I2352" s="2">
        <f>'[1]2025年已发货'!I:I</f>
        <v>18223006448</v>
      </c>
      <c r="J2352" s="2" vm="1" t="e">
        <f>_xlfn._xlws.FILTER(辅助信息!D:D,辅助信息!G:G=G2352)</f>
        <v>#VALUE!</v>
      </c>
    </row>
    <row r="2353" hidden="1" spans="1:10">
      <c r="A2353" s="2" t="str">
        <f>'[1]2025年已发货'!A:A</f>
        <v>达钢</v>
      </c>
      <c r="B2353" s="2" t="str">
        <f>'[1]2025年已发货'!B:B</f>
        <v>螺纹钢</v>
      </c>
      <c r="C2353" s="2" t="str">
        <f>'[1]2025年已发货'!C:C</f>
        <v>HRB400E Φ14 9m</v>
      </c>
      <c r="D2353" s="2" t="str">
        <f>'[1]2025年已发货'!D:D</f>
        <v>吨</v>
      </c>
      <c r="E2353" s="2">
        <f>'[1]2025年已发货'!E:E</f>
        <v>15</v>
      </c>
      <c r="F2353" s="4">
        <f>'[1]2025年已发货'!F:F</f>
        <v>45768</v>
      </c>
      <c r="G2353" s="2" t="str">
        <f>'[1]2025年已发货'!G:G</f>
        <v>（五冶达州国道542项目-三工区桥梁3工段）四川省达州市达川区赵固镇水文村原村委会下300米</v>
      </c>
      <c r="H2353" s="2" t="str">
        <f>'[1]2025年已发货'!H:H</f>
        <v>李代茂</v>
      </c>
      <c r="I2353" s="2">
        <f>'[1]2025年已发货'!I:I</f>
        <v>18302833536</v>
      </c>
      <c r="J2353" s="2" t="str">
        <f>_xlfn._xlws.FILTER(辅助信息!D:D,辅助信息!G:G=G2353)</f>
        <v>五冶达州国道542项目</v>
      </c>
    </row>
    <row r="2354" hidden="1" spans="1:10">
      <c r="A2354" s="2" t="str">
        <f>'[1]2025年已发货'!A:A</f>
        <v>达钢</v>
      </c>
      <c r="B2354" s="2" t="str">
        <f>'[1]2025年已发货'!B:B</f>
        <v>螺纹钢</v>
      </c>
      <c r="C2354" s="2" t="str">
        <f>'[1]2025年已发货'!C:C</f>
        <v>HRB400E Φ16 9m</v>
      </c>
      <c r="D2354" s="2" t="str">
        <f>'[1]2025年已发货'!D:D</f>
        <v>吨</v>
      </c>
      <c r="E2354" s="2">
        <f>'[1]2025年已发货'!E:E</f>
        <v>6</v>
      </c>
      <c r="F2354" s="4">
        <f>'[1]2025年已发货'!F:F</f>
        <v>45768</v>
      </c>
      <c r="G2354" s="2" t="str">
        <f>'[1]2025年已发货'!G:G</f>
        <v>（五冶达州国道542项目-三工区桥梁3工段）四川省达州市达川区赵固镇水文村原村委会下300米</v>
      </c>
      <c r="H2354" s="2" t="str">
        <f>'[1]2025年已发货'!H:H</f>
        <v>李代茂</v>
      </c>
      <c r="I2354" s="2">
        <f>'[1]2025年已发货'!I:I</f>
        <v>18302833536</v>
      </c>
      <c r="J2354" s="2" t="str">
        <f>_xlfn._xlws.FILTER(辅助信息!D:D,辅助信息!G:G=G2354)</f>
        <v>五冶达州国道542项目</v>
      </c>
    </row>
    <row r="2355" hidden="1" spans="1:10">
      <c r="A2355" s="2" t="str">
        <f>'[1]2025年已发货'!A:A</f>
        <v>达钢</v>
      </c>
      <c r="B2355" s="2" t="str">
        <f>'[1]2025年已发货'!B:B</f>
        <v>螺纹钢</v>
      </c>
      <c r="C2355" s="2" t="str">
        <f>'[1]2025年已发货'!C:C</f>
        <v>HRB400E Φ22 9m</v>
      </c>
      <c r="D2355" s="2" t="str">
        <f>'[1]2025年已发货'!D:D</f>
        <v>吨</v>
      </c>
      <c r="E2355" s="2">
        <f>'[1]2025年已发货'!E:E</f>
        <v>6</v>
      </c>
      <c r="F2355" s="4">
        <f>'[1]2025年已发货'!F:F</f>
        <v>45768</v>
      </c>
      <c r="G2355" s="2" t="str">
        <f>'[1]2025年已发货'!G:G</f>
        <v>（五冶达州国道542项目-三工区桥梁3工段）四川省达州市达川区赵固镇水文村原村委会下300米</v>
      </c>
      <c r="H2355" s="2" t="str">
        <f>'[1]2025年已发货'!H:H</f>
        <v>李代茂</v>
      </c>
      <c r="I2355" s="2">
        <f>'[1]2025年已发货'!I:I</f>
        <v>18302833536</v>
      </c>
      <c r="J2355" s="2" t="str">
        <f>_xlfn._xlws.FILTER(辅助信息!D:D,辅助信息!G:G=G2355)</f>
        <v>五冶达州国道542项目</v>
      </c>
    </row>
    <row r="2356" hidden="1" spans="1:10">
      <c r="A2356" s="2" t="str">
        <f>'[1]2025年已发货'!A:A</f>
        <v>达钢</v>
      </c>
      <c r="B2356" s="2" t="str">
        <f>'[1]2025年已发货'!B:B</f>
        <v>螺纹钢</v>
      </c>
      <c r="C2356" s="2" t="str">
        <f>'[1]2025年已发货'!C:C</f>
        <v>HRB400E Φ32 9m</v>
      </c>
      <c r="D2356" s="2" t="str">
        <f>'[1]2025年已发货'!D:D</f>
        <v>吨</v>
      </c>
      <c r="E2356" s="2">
        <f>'[1]2025年已发货'!E:E</f>
        <v>27</v>
      </c>
      <c r="F2356" s="4">
        <f>'[1]2025年已发货'!F:F</f>
        <v>45768</v>
      </c>
      <c r="G2356" s="2" t="str">
        <f>'[1]2025年已发货'!G:G</f>
        <v>（五冶达州国道542项目-三工区桥梁3工段）四川省达州市达川区赵固镇水文村原村委会下300米</v>
      </c>
      <c r="H2356" s="2" t="str">
        <f>'[1]2025年已发货'!H:H</f>
        <v>李代茂</v>
      </c>
      <c r="I2356" s="2">
        <f>'[1]2025年已发货'!I:I</f>
        <v>18302833536</v>
      </c>
      <c r="J2356" s="2" t="str">
        <f>_xlfn._xlws.FILTER(辅助信息!D:D,辅助信息!G:G=G2356)</f>
        <v>五冶达州国道542项目</v>
      </c>
    </row>
    <row r="2357" hidden="1" spans="1:10">
      <c r="A2357" s="2" t="str">
        <f>'[1]2025年已发货'!A:A</f>
        <v>德胜</v>
      </c>
      <c r="B2357" s="2" t="str">
        <f>'[1]2025年已发货'!B:B</f>
        <v>螺纹钢</v>
      </c>
      <c r="C2357" s="2" t="str">
        <f>'[1]2025年已发货'!C:C</f>
        <v>HRB400E Φ28 12m</v>
      </c>
      <c r="D2357" s="2" t="str">
        <f>'[1]2025年已发货'!D:D</f>
        <v>吨</v>
      </c>
      <c r="E2357" s="2">
        <f>'[1]2025年已发货'!E:E</f>
        <v>70</v>
      </c>
      <c r="F2357" s="4">
        <f>'[1]2025年已发货'!F:F</f>
        <v>45769</v>
      </c>
      <c r="G2357" s="2" t="str">
        <f>'[1]2025年已发货'!G:G</f>
        <v>（中铁广州局-成渝扩容2标）四川省资阳市雁江区堪嘉镇陈家湾刘家湾大桥桥头</v>
      </c>
      <c r="H2357" s="2" t="str">
        <f>'[1]2025年已发货'!H:H</f>
        <v>刘沛琦</v>
      </c>
      <c r="I2357" s="2">
        <f>'[1]2025年已发货'!I:I</f>
        <v>18011784798</v>
      </c>
      <c r="J2357" s="2" vm="1" t="e">
        <f>_xlfn._xlws.FILTER(辅助信息!D:D,辅助信息!G:G=G2357)</f>
        <v>#VALUE!</v>
      </c>
    </row>
    <row r="2358" hidden="1" spans="1:10">
      <c r="A2358" s="2" t="str">
        <f>'[1]2025年已发货'!A:A</f>
        <v>德胜</v>
      </c>
      <c r="B2358" s="2" t="str">
        <f>'[1]2025年已发货'!B:B</f>
        <v>螺纹钢</v>
      </c>
      <c r="C2358" s="2" t="str">
        <f>'[1]2025年已发货'!C:C</f>
        <v>HRB400E Φ28 12m</v>
      </c>
      <c r="D2358" s="2" t="str">
        <f>'[1]2025年已发货'!D:D</f>
        <v>吨</v>
      </c>
      <c r="E2358" s="2">
        <f>'[1]2025年已发货'!E:E</f>
        <v>35</v>
      </c>
      <c r="F2358" s="4">
        <f>'[1]2025年已发货'!F:F</f>
        <v>45769</v>
      </c>
      <c r="G2358" s="2" t="str">
        <f>'[1]2025年已发货'!G:G</f>
        <v>（中铁广州局-资乐高速5标）四川省乐山市井研县希望大道116号</v>
      </c>
      <c r="H2358" s="2" t="str">
        <f>'[1]2025年已发货'!H:H</f>
        <v>廖俊杰</v>
      </c>
      <c r="I2358" s="2">
        <f>'[1]2025年已发货'!I:I</f>
        <v>15775100965</v>
      </c>
      <c r="J2358" s="2" vm="1" t="e">
        <f>_xlfn._xlws.FILTER(辅助信息!D:D,辅助信息!G:G=G2358)</f>
        <v>#VALUE!</v>
      </c>
    </row>
    <row r="2359" hidden="1" spans="1:10">
      <c r="A2359" s="2" t="str">
        <f>'[1]2025年已发货'!A:A</f>
        <v>德胜</v>
      </c>
      <c r="B2359" s="2" t="str">
        <f>'[1]2025年已发货'!B:B</f>
        <v>螺纹钢</v>
      </c>
      <c r="C2359" s="2" t="str">
        <f>'[1]2025年已发货'!C:C</f>
        <v>HRB500E Φ28 12m</v>
      </c>
      <c r="D2359" s="2" t="str">
        <f>'[1]2025年已发货'!D:D</f>
        <v>吨</v>
      </c>
      <c r="E2359" s="2">
        <f>'[1]2025年已发货'!E:E</f>
        <v>15</v>
      </c>
      <c r="F2359" s="4">
        <f>'[1]2025年已发货'!F:F</f>
        <v>45769</v>
      </c>
      <c r="G2359" s="2" t="str">
        <f>'[1]2025年已发货'!G:G</f>
        <v>（中铁北京局-资乐高速6标）四川省乐山市市中区土主镇资乐高速TJ6标项目试验室</v>
      </c>
      <c r="H2359" s="2" t="str">
        <f>'[1]2025年已发货'!H:H</f>
        <v>刘岩</v>
      </c>
      <c r="I2359" s="2">
        <f>'[1]2025年已发货'!I:I</f>
        <v>18543566469</v>
      </c>
      <c r="J2359" s="2" vm="1" t="e">
        <f>_xlfn._xlws.FILTER(辅助信息!D:D,辅助信息!G:G=G2359)</f>
        <v>#VALUE!</v>
      </c>
    </row>
    <row r="2360" hidden="1" spans="1:10">
      <c r="A2360" s="2" t="str">
        <f>'[1]2025年已发货'!A:A</f>
        <v>德胜</v>
      </c>
      <c r="B2360" s="2" t="str">
        <f>'[1]2025年已发货'!B:B</f>
        <v>螺纹钢</v>
      </c>
      <c r="C2360" s="2" t="str">
        <f>'[1]2025年已发货'!C:C</f>
        <v>HRB400E Φ28 12m</v>
      </c>
      <c r="D2360" s="2" t="str">
        <f>'[1]2025年已发货'!D:D</f>
        <v>吨</v>
      </c>
      <c r="E2360" s="2">
        <f>'[1]2025年已发货'!E:E</f>
        <v>20</v>
      </c>
      <c r="F2360" s="4">
        <f>'[1]2025年已发货'!F:F</f>
        <v>45769</v>
      </c>
      <c r="G2360" s="2" t="str">
        <f>'[1]2025年已发货'!G:G</f>
        <v>（中铁北京局-资乐高速6标）四川省乐山市市中区土主镇资乐高速TJ6标项目试验室</v>
      </c>
      <c r="H2360" s="2" t="str">
        <f>'[1]2025年已发货'!H:H</f>
        <v>刘岩</v>
      </c>
      <c r="I2360" s="2">
        <f>'[1]2025年已发货'!I:I</f>
        <v>18543566469</v>
      </c>
      <c r="J2360" s="2" vm="1" t="e">
        <f>_xlfn._xlws.FILTER(辅助信息!D:D,辅助信息!G:G=G2360)</f>
        <v>#VALUE!</v>
      </c>
    </row>
    <row r="2361" hidden="1" spans="1:10">
      <c r="A2361" s="2" t="str">
        <f>'[1]2025年已发货'!A:A</f>
        <v>德胜</v>
      </c>
      <c r="B2361" s="2" t="str">
        <f>'[1]2025年已发货'!B:B</f>
        <v>螺纹钢</v>
      </c>
      <c r="C2361" s="2" t="str">
        <f>'[1]2025年已发货'!C:C</f>
        <v>HRB400EФ25*9m</v>
      </c>
      <c r="D2361" s="2" t="str">
        <f>'[1]2025年已发货'!D:D</f>
        <v>吨</v>
      </c>
      <c r="E2361" s="2">
        <f>'[1]2025年已发货'!E:E</f>
        <v>2</v>
      </c>
      <c r="F2361" s="4">
        <f>'[1]2025年已发货'!F:F</f>
        <v>45769</v>
      </c>
      <c r="G2361" s="2" t="str">
        <f>'[1]2025年已发货'!G:G</f>
        <v>四川省南充市营山县咸安大道成都元泽环境技术有限公司营山分公司（中核华兴市政道路项目部）</v>
      </c>
      <c r="H2361" s="2" t="str">
        <f>'[1]2025年已发货'!H:H</f>
        <v>黎家敏</v>
      </c>
      <c r="I2361" s="2" t="str">
        <f>'[1]2025年已发货'!I:I</f>
        <v>15082798787</v>
      </c>
      <c r="J2361" s="2" vm="1" t="e">
        <f>_xlfn._xlws.FILTER(辅助信息!D:D,辅助信息!G:G=G2361)</f>
        <v>#VALUE!</v>
      </c>
    </row>
    <row r="2362" hidden="1" spans="1:10">
      <c r="A2362" s="2" t="str">
        <f>'[1]2025年已发货'!A:A</f>
        <v>德胜</v>
      </c>
      <c r="B2362" s="2" t="str">
        <f>'[1]2025年已发货'!B:B</f>
        <v>螺纹钢</v>
      </c>
      <c r="C2362" s="2" t="str">
        <f>'[1]2025年已发货'!C:C</f>
        <v>HRB400EФ28*9m</v>
      </c>
      <c r="D2362" s="2" t="str">
        <f>'[1]2025年已发货'!D:D</f>
        <v>吨</v>
      </c>
      <c r="E2362" s="2">
        <f>'[1]2025年已发货'!E:E</f>
        <v>55</v>
      </c>
      <c r="F2362" s="4">
        <f>'[1]2025年已发货'!F:F</f>
        <v>45769</v>
      </c>
      <c r="G2362" s="2" t="str">
        <f>'[1]2025年已发货'!G:G</f>
        <v>四川省南充市营山县咸安大道成都元泽环境技术有限公司营山分公司（中核华兴市政道路项目部）</v>
      </c>
      <c r="H2362" s="2" t="str">
        <f>'[1]2025年已发货'!H:H</f>
        <v>黎家敏</v>
      </c>
      <c r="I2362" s="2" t="str">
        <f>'[1]2025年已发货'!I:I</f>
        <v>15082798787</v>
      </c>
      <c r="J2362" s="2" vm="1" t="e">
        <f>_xlfn._xlws.FILTER(辅助信息!D:D,辅助信息!G:G=G2362)</f>
        <v>#VALUE!</v>
      </c>
    </row>
    <row r="2363" hidden="1" spans="1:10">
      <c r="A2363" s="2" t="str">
        <f>'[1]2025年已发货'!A:A</f>
        <v>德胜</v>
      </c>
      <c r="B2363" s="2" t="str">
        <f>'[1]2025年已发货'!B:B</f>
        <v>螺纹钢</v>
      </c>
      <c r="C2363" s="2" t="str">
        <f>'[1]2025年已发货'!C:C</f>
        <v>HRB400EФ32*9m</v>
      </c>
      <c r="D2363" s="2" t="str">
        <f>'[1]2025年已发货'!D:D</f>
        <v>吨</v>
      </c>
      <c r="E2363" s="2">
        <f>'[1]2025年已发货'!E:E</f>
        <v>13</v>
      </c>
      <c r="F2363" s="4">
        <f>'[1]2025年已发货'!F:F</f>
        <v>45769</v>
      </c>
      <c r="G2363" s="2" t="str">
        <f>'[1]2025年已发货'!G:G</f>
        <v>四川省南充市营山县咸安大道成都元泽环境技术有限公司营山分公司（中核华兴市政道路项目部）</v>
      </c>
      <c r="H2363" s="2" t="str">
        <f>'[1]2025年已发货'!H:H</f>
        <v>黎家敏</v>
      </c>
      <c r="I2363" s="2" t="str">
        <f>'[1]2025年已发货'!I:I</f>
        <v>15082798787</v>
      </c>
      <c r="J2363" s="2" vm="1" t="e">
        <f>_xlfn._xlws.FILTER(辅助信息!D:D,辅助信息!G:G=G2363)</f>
        <v>#VALUE!</v>
      </c>
    </row>
    <row r="2364" hidden="1" spans="1:10">
      <c r="A2364" s="2" t="str">
        <f>'[1]2025年已发货'!A:A</f>
        <v>德胜</v>
      </c>
      <c r="B2364" s="2" t="str">
        <f>'[1]2025年已发货'!B:B</f>
        <v>螺纹钢</v>
      </c>
      <c r="C2364" s="2" t="str">
        <f>'[1]2025年已发货'!C:C</f>
        <v>HRB400E Φ14 9m</v>
      </c>
      <c r="D2364" s="2" t="str">
        <f>'[1]2025年已发货'!D:D</f>
        <v>吨</v>
      </c>
      <c r="E2364" s="2">
        <f>'[1]2025年已发货'!E:E</f>
        <v>8</v>
      </c>
      <c r="F2364" s="4">
        <f>'[1]2025年已发货'!F:F</f>
        <v>45769</v>
      </c>
      <c r="G2364" s="2" t="str">
        <f>'[1]2025年已发货'!G:G</f>
        <v>（华西简阳西城嘉苑）四川省成都市简阳市简城街道高屋村</v>
      </c>
      <c r="H2364" s="2" t="str">
        <f>'[1]2025年已发货'!H:H</f>
        <v>张瀚镭</v>
      </c>
      <c r="I2364" s="2">
        <f>'[1]2025年已发货'!I:I</f>
        <v>15884666220</v>
      </c>
      <c r="J2364" s="2" t="str">
        <f>_xlfn._xlws.FILTER(辅助信息!D:D,辅助信息!G:G=G2364)</f>
        <v>华西简阳西城嘉苑</v>
      </c>
    </row>
    <row r="2365" hidden="1" spans="1:10">
      <c r="A2365" s="2" t="str">
        <f>'[1]2025年已发货'!A:A</f>
        <v>德胜</v>
      </c>
      <c r="B2365" s="2" t="str">
        <f>'[1]2025年已发货'!B:B</f>
        <v>螺纹钢</v>
      </c>
      <c r="C2365" s="2" t="str">
        <f>'[1]2025年已发货'!C:C</f>
        <v>HRB400E Φ16 9m</v>
      </c>
      <c r="D2365" s="2" t="str">
        <f>'[1]2025年已发货'!D:D</f>
        <v>吨</v>
      </c>
      <c r="E2365" s="2">
        <f>'[1]2025年已发货'!E:E</f>
        <v>15</v>
      </c>
      <c r="F2365" s="4">
        <f>'[1]2025年已发货'!F:F</f>
        <v>45769</v>
      </c>
      <c r="G2365" s="2" t="str">
        <f>'[1]2025年已发货'!G:G</f>
        <v>（华西简阳西城嘉苑）四川省成都市简阳市简城街道高屋村</v>
      </c>
      <c r="H2365" s="2" t="str">
        <f>'[1]2025年已发货'!H:H</f>
        <v>张瀚镭</v>
      </c>
      <c r="I2365" s="2">
        <f>'[1]2025年已发货'!I:I</f>
        <v>15884666220</v>
      </c>
      <c r="J2365" s="2" t="str">
        <f>_xlfn._xlws.FILTER(辅助信息!D:D,辅助信息!G:G=G2365)</f>
        <v>华西简阳西城嘉苑</v>
      </c>
    </row>
    <row r="2366" hidden="1" spans="1:10">
      <c r="A2366" s="2" t="str">
        <f>'[1]2025年已发货'!A:A</f>
        <v>德胜</v>
      </c>
      <c r="B2366" s="2" t="str">
        <f>'[1]2025年已发货'!B:B</f>
        <v>螺纹钢</v>
      </c>
      <c r="C2366" s="2" t="str">
        <f>'[1]2025年已发货'!C:C</f>
        <v>HRB400E Φ18 9m</v>
      </c>
      <c r="D2366" s="2" t="str">
        <f>'[1]2025年已发货'!D:D</f>
        <v>吨</v>
      </c>
      <c r="E2366" s="2">
        <f>'[1]2025年已发货'!E:E</f>
        <v>18</v>
      </c>
      <c r="F2366" s="4">
        <f>'[1]2025年已发货'!F:F</f>
        <v>45769</v>
      </c>
      <c r="G2366" s="2" t="str">
        <f>'[1]2025年已发货'!G:G</f>
        <v>（华西简阳西城嘉苑）四川省成都市简阳市简城街道高屋村</v>
      </c>
      <c r="H2366" s="2" t="str">
        <f>'[1]2025年已发货'!H:H</f>
        <v>张瀚镭</v>
      </c>
      <c r="I2366" s="2">
        <f>'[1]2025年已发货'!I:I</f>
        <v>15884666220</v>
      </c>
      <c r="J2366" s="2" t="str">
        <f>_xlfn._xlws.FILTER(辅助信息!D:D,辅助信息!G:G=G2366)</f>
        <v>华西简阳西城嘉苑</v>
      </c>
    </row>
    <row r="2367" hidden="1" spans="1:10">
      <c r="A2367" s="2" t="str">
        <f>'[1]2025年已发货'!A:A</f>
        <v>德胜</v>
      </c>
      <c r="B2367" s="2" t="str">
        <f>'[1]2025年已发货'!B:B</f>
        <v>螺纹钢</v>
      </c>
      <c r="C2367" s="2" t="str">
        <f>'[1]2025年已发货'!C:C</f>
        <v>HRB400E Φ20 9m</v>
      </c>
      <c r="D2367" s="2" t="str">
        <f>'[1]2025年已发货'!D:D</f>
        <v>吨</v>
      </c>
      <c r="E2367" s="2">
        <f>'[1]2025年已发货'!E:E</f>
        <v>8</v>
      </c>
      <c r="F2367" s="4">
        <f>'[1]2025年已发货'!F:F</f>
        <v>45769</v>
      </c>
      <c r="G2367" s="2" t="str">
        <f>'[1]2025年已发货'!G:G</f>
        <v>（华西简阳西城嘉苑）四川省成都市简阳市简城街道高屋村</v>
      </c>
      <c r="H2367" s="2" t="str">
        <f>'[1]2025年已发货'!H:H</f>
        <v>张瀚镭</v>
      </c>
      <c r="I2367" s="2">
        <f>'[1]2025年已发货'!I:I</f>
        <v>15884666220</v>
      </c>
      <c r="J2367" s="2" t="str">
        <f>_xlfn._xlws.FILTER(辅助信息!D:D,辅助信息!G:G=G2367)</f>
        <v>华西简阳西城嘉苑</v>
      </c>
    </row>
    <row r="2368" hidden="1" spans="1:10">
      <c r="A2368" s="2" t="str">
        <f>'[1]2025年已发货'!A:A</f>
        <v>德胜</v>
      </c>
      <c r="B2368" s="2" t="str">
        <f>'[1]2025年已发货'!B:B</f>
        <v>螺纹钢</v>
      </c>
      <c r="C2368" s="2" t="str">
        <f>'[1]2025年已发货'!C:C</f>
        <v>HRB400E Φ22 9m</v>
      </c>
      <c r="D2368" s="2" t="str">
        <f>'[1]2025年已发货'!D:D</f>
        <v>吨</v>
      </c>
      <c r="E2368" s="2">
        <f>'[1]2025年已发货'!E:E</f>
        <v>7</v>
      </c>
      <c r="F2368" s="4">
        <f>'[1]2025年已发货'!F:F</f>
        <v>45769</v>
      </c>
      <c r="G2368" s="2" t="str">
        <f>'[1]2025年已发货'!G:G</f>
        <v>（华西简阳西城嘉苑）四川省成都市简阳市简城街道高屋村</v>
      </c>
      <c r="H2368" s="2" t="str">
        <f>'[1]2025年已发货'!H:H</f>
        <v>张瀚镭</v>
      </c>
      <c r="I2368" s="2">
        <f>'[1]2025年已发货'!I:I</f>
        <v>15884666220</v>
      </c>
      <c r="J2368" s="2" t="str">
        <f>_xlfn._xlws.FILTER(辅助信息!D:D,辅助信息!G:G=G2368)</f>
        <v>华西简阳西城嘉苑</v>
      </c>
    </row>
    <row r="2369" hidden="1" spans="1:10">
      <c r="A2369" s="2" t="str">
        <f>'[1]2025年已发货'!A:A</f>
        <v>德胜</v>
      </c>
      <c r="B2369" s="2" t="str">
        <f>'[1]2025年已发货'!B:B</f>
        <v>螺纹钢</v>
      </c>
      <c r="C2369" s="2" t="str">
        <f>'[1]2025年已发货'!C:C</f>
        <v>HRB400E Φ25 9m</v>
      </c>
      <c r="D2369" s="2" t="str">
        <f>'[1]2025年已发货'!D:D</f>
        <v>吨</v>
      </c>
      <c r="E2369" s="2">
        <f>'[1]2025年已发货'!E:E</f>
        <v>15</v>
      </c>
      <c r="F2369" s="4">
        <f>'[1]2025年已发货'!F:F</f>
        <v>45769</v>
      </c>
      <c r="G2369" s="2" t="str">
        <f>'[1]2025年已发货'!G:G</f>
        <v>（华西简阳西城嘉苑）四川省成都市简阳市简城街道高屋村</v>
      </c>
      <c r="H2369" s="2" t="str">
        <f>'[1]2025年已发货'!H:H</f>
        <v>张瀚镭</v>
      </c>
      <c r="I2369" s="2">
        <f>'[1]2025年已发货'!I:I</f>
        <v>15884666220</v>
      </c>
      <c r="J2369" s="2" t="str">
        <f>_xlfn._xlws.FILTER(辅助信息!D:D,辅助信息!G:G=G2369)</f>
        <v>华西简阳西城嘉苑</v>
      </c>
    </row>
    <row r="2370" hidden="1" spans="1:10">
      <c r="A2370" s="2" t="str">
        <f>'[1]2025年已发货'!A:A</f>
        <v>八局</v>
      </c>
      <c r="B2370" s="2" t="str">
        <f>'[1]2025年已发货'!B:B</f>
        <v>螺纹钢</v>
      </c>
      <c r="C2370" s="2" t="str">
        <f>'[1]2025年已发货'!C:C</f>
        <v>HRB500E Φ25 12m</v>
      </c>
      <c r="D2370" s="2" t="str">
        <f>'[1]2025年已发货'!D:D</f>
        <v>吨</v>
      </c>
      <c r="E2370" s="2">
        <f>'[1]2025年已发货'!E:E</f>
        <v>35</v>
      </c>
      <c r="F2370" s="4">
        <f>'[1]2025年已发货'!F:F</f>
        <v>45769</v>
      </c>
      <c r="G2370" s="2" t="str">
        <f>'[1]2025年已发货'!G:G</f>
        <v>（中铁广州局-资乐高速5标）四川省乐山市井研县希望大道116号</v>
      </c>
      <c r="H2370" s="2" t="str">
        <f>'[1]2025年已发货'!H:H</f>
        <v>廖俊杰</v>
      </c>
      <c r="I2370" s="2">
        <f>'[1]2025年已发货'!I:I</f>
        <v>15775100965</v>
      </c>
      <c r="J2370" s="2" vm="1" t="e">
        <f>_xlfn._xlws.FILTER(辅助信息!D:D,辅助信息!G:G=G2370)</f>
        <v>#VALUE!</v>
      </c>
    </row>
    <row r="2371" hidden="1" spans="1:10">
      <c r="A2371" s="2" t="str">
        <f>'[1]2025年已发货'!A:A</f>
        <v>八局</v>
      </c>
      <c r="B2371" s="2" t="str">
        <f>'[1]2025年已发货'!B:B</f>
        <v>螺纹钢</v>
      </c>
      <c r="C2371" s="2" t="str">
        <f>'[1]2025年已发货'!C:C</f>
        <v>HRB400E Φ25 12m</v>
      </c>
      <c r="D2371" s="2" t="str">
        <f>'[1]2025年已发货'!D:D</f>
        <v>吨</v>
      </c>
      <c r="E2371" s="2">
        <f>'[1]2025年已发货'!E:E</f>
        <v>35</v>
      </c>
      <c r="F2371" s="4">
        <f>'[1]2025年已发货'!F:F</f>
        <v>45769</v>
      </c>
      <c r="G2371" s="2" t="str">
        <f>'[1]2025年已发货'!G:G</f>
        <v>（中铁五局-成渝扩容3标）四川省资阳市雁江区伍隍镇铺子村雁江区X138</v>
      </c>
      <c r="H2371" s="2" t="str">
        <f>'[1]2025年已发货'!H:H</f>
        <v>王健</v>
      </c>
      <c r="I2371" s="2">
        <f>'[1]2025年已发货'!I:I</f>
        <v>17726168395</v>
      </c>
      <c r="J2371" s="2" vm="1" t="e">
        <f>_xlfn._xlws.FILTER(辅助信息!D:D,辅助信息!G:G=G2371)</f>
        <v>#VALUE!</v>
      </c>
    </row>
    <row r="2372" hidden="1" spans="1:10">
      <c r="A2372" s="2" t="str">
        <f>'[1]2025年已发货'!A:A</f>
        <v>八局</v>
      </c>
      <c r="B2372" s="2" t="str">
        <f>'[1]2025年已发货'!B:B</f>
        <v>螺纹钢</v>
      </c>
      <c r="C2372" s="2" t="str">
        <f>'[1]2025年已发货'!C:C</f>
        <v>HRB500EФ25*9m</v>
      </c>
      <c r="D2372" s="2" t="str">
        <f>'[1]2025年已发货'!D:D</f>
        <v>吨</v>
      </c>
      <c r="E2372" s="2">
        <f>'[1]2025年已发货'!E:E</f>
        <v>210</v>
      </c>
      <c r="F2372" s="4">
        <f>'[1]2025年已发货'!F:F</f>
        <v>45769</v>
      </c>
      <c r="G2372" s="2" t="str">
        <f>'[1]2025年已发货'!G:G</f>
        <v>（中铁六局呼和公司康新高速TJ4-2标）四川省甘孜藏族自治州康定市新都桥镇东俄罗三村中建八局搅拌站旁</v>
      </c>
      <c r="H2372" s="2" t="str">
        <f>'[1]2025年已发货'!H:H</f>
        <v>许文刚</v>
      </c>
      <c r="I2372" s="2">
        <f>'[1]2025年已发货'!I:I</f>
        <v>15848808186</v>
      </c>
      <c r="J2372" s="2" vm="1" t="e">
        <f>_xlfn._xlws.FILTER(辅助信息!D:D,辅助信息!G:G=G2372)</f>
        <v>#VALUE!</v>
      </c>
    </row>
    <row r="2373" hidden="1" spans="1:10">
      <c r="A2373" s="2" t="str">
        <f>'[1]2025年已发货'!A:A</f>
        <v>八局</v>
      </c>
      <c r="B2373" s="2" t="str">
        <f>'[1]2025年已发货'!B:B</f>
        <v>螺纹钢</v>
      </c>
      <c r="C2373" s="2" t="str">
        <f>'[1]2025年已发货'!C:C</f>
        <v>HRB400EФ22*9m</v>
      </c>
      <c r="D2373" s="2" t="str">
        <f>'[1]2025年已发货'!D:D</f>
        <v>吨</v>
      </c>
      <c r="E2373" s="2">
        <f>'[1]2025年已发货'!E:E</f>
        <v>35</v>
      </c>
      <c r="F2373" s="4">
        <f>'[1]2025年已发货'!F:F</f>
        <v>45769</v>
      </c>
      <c r="G2373" s="2" t="str">
        <f>'[1]2025年已发货'!G:G</f>
        <v>（中铁一局四建康新高速TJ1-2标）四川省甘孜州康定市318国道玉顶积雪观景台旁</v>
      </c>
      <c r="H2373" s="2" t="str">
        <f>'[1]2025年已发货'!H:H</f>
        <v>李波</v>
      </c>
      <c r="I2373" s="2">
        <f>'[1]2025年已发货'!I:I</f>
        <v>13679069325</v>
      </c>
      <c r="J2373" s="2" vm="1" t="e">
        <f>_xlfn._xlws.FILTER(辅助信息!D:D,辅助信息!G:G=G2373)</f>
        <v>#VALUE!</v>
      </c>
    </row>
    <row r="2374" hidden="1" spans="1:10">
      <c r="A2374" s="2" t="str">
        <f>'[1]2025年已发货'!A:A</f>
        <v>八局</v>
      </c>
      <c r="B2374" s="2" t="str">
        <f>'[1]2025年已发货'!B:B</f>
        <v>螺纹钢</v>
      </c>
      <c r="C2374" s="2" t="str">
        <f>'[1]2025年已发货'!C:C</f>
        <v>HRB400EФ22*9m</v>
      </c>
      <c r="D2374" s="2" t="str">
        <f>'[1]2025年已发货'!D:D</f>
        <v>吨</v>
      </c>
      <c r="E2374" s="2">
        <f>'[1]2025年已发货'!E:E</f>
        <v>35</v>
      </c>
      <c r="F2374" s="4">
        <f>'[1]2025年已发货'!F:F</f>
        <v>45769</v>
      </c>
      <c r="G2374" s="2" t="str">
        <f>'[1]2025年已发货'!G:G</f>
        <v>（中铁一局四公司康新高速TJ1-1标康定隧道）四川省甘孜州康定市榆林街道甘孜州博物馆旁</v>
      </c>
      <c r="H2374" s="2" t="str">
        <f>'[1]2025年已发货'!H:H</f>
        <v>王德华</v>
      </c>
      <c r="I2374" s="2">
        <f>'[1]2025年已发货'!I:I</f>
        <v>18008085797</v>
      </c>
      <c r="J2374" s="2" vm="1" t="e">
        <f>_xlfn._xlws.FILTER(辅助信息!D:D,辅助信息!G:G=G2374)</f>
        <v>#VALUE!</v>
      </c>
    </row>
    <row r="2375" hidden="1" spans="1:10">
      <c r="A2375" s="2" t="str">
        <f>'[1]2025年已发货'!A:A</f>
        <v>成实</v>
      </c>
      <c r="B2375" s="2" t="str">
        <f>'[1]2025年已发货'!B:B</f>
        <v>盘圆</v>
      </c>
      <c r="C2375" s="2" t="str">
        <f>'[1]2025年已发货'!C:C</f>
        <v>HPB300Ф8</v>
      </c>
      <c r="D2375" s="2" t="str">
        <f>'[1]2025年已发货'!D:D</f>
        <v>吨</v>
      </c>
      <c r="E2375" s="2">
        <f>'[1]2025年已发货'!E:E</f>
        <v>17</v>
      </c>
      <c r="F2375" s="4">
        <f>'[1]2025年已发货'!F:F</f>
        <v>45769</v>
      </c>
      <c r="G2375" s="2" t="str">
        <f>'[1]2025年已发货'!G:G</f>
        <v>（中铁一局四建康新高速TJ1-2标）四川省甘孜州康定市318国道玉顶积雪观景台旁</v>
      </c>
      <c r="H2375" s="2" t="str">
        <f>'[1]2025年已发货'!H:H</f>
        <v>李波</v>
      </c>
      <c r="I2375" s="2">
        <f>'[1]2025年已发货'!I:I</f>
        <v>13679069325</v>
      </c>
      <c r="J2375" s="2" vm="1" t="e">
        <f>_xlfn._xlws.FILTER(辅助信息!D:D,辅助信息!G:G=G2375)</f>
        <v>#VALUE!</v>
      </c>
    </row>
    <row r="2376" hidden="1" spans="1:10">
      <c r="A2376" s="2" t="str">
        <f>'[1]2025年已发货'!A:A</f>
        <v>成实</v>
      </c>
      <c r="B2376" s="2" t="str">
        <f>'[1]2025年已发货'!B:B</f>
        <v>盘圆</v>
      </c>
      <c r="C2376" s="2" t="str">
        <f>'[1]2025年已发货'!C:C</f>
        <v>HPB300Ф12</v>
      </c>
      <c r="D2376" s="2" t="str">
        <f>'[1]2025年已发货'!D:D</f>
        <v>吨</v>
      </c>
      <c r="E2376" s="2">
        <f>'[1]2025年已发货'!E:E</f>
        <v>17</v>
      </c>
      <c r="F2376" s="4">
        <f>'[1]2025年已发货'!F:F</f>
        <v>45769</v>
      </c>
      <c r="G2376" s="2" t="str">
        <f>'[1]2025年已发货'!G:G</f>
        <v>（中铁一局四建康新高速TJ1-2标）四川省甘孜州康定市318国道玉顶积雪观景台旁</v>
      </c>
      <c r="H2376" s="2" t="str">
        <f>'[1]2025年已发货'!H:H</f>
        <v>李波</v>
      </c>
      <c r="I2376" s="2">
        <f>'[1]2025年已发货'!I:I</f>
        <v>13679069325</v>
      </c>
      <c r="J2376" s="2" vm="1" t="e">
        <f>_xlfn._xlws.FILTER(辅助信息!D:D,辅助信息!G:G=G2376)</f>
        <v>#VALUE!</v>
      </c>
    </row>
    <row r="2377" hidden="1" spans="1:10">
      <c r="A2377" s="2" t="str">
        <f>'[1]2025年已发货'!A:A</f>
        <v>晋邦</v>
      </c>
      <c r="B2377" s="2" t="str">
        <f>'[1]2025年已发货'!B:B</f>
        <v>螺纹钢</v>
      </c>
      <c r="C2377" s="2" t="str">
        <f>'[1]2025年已发货'!C:C</f>
        <v>HRB400E Φ16 9m</v>
      </c>
      <c r="D2377" s="2" t="str">
        <f>'[1]2025年已发货'!D:D</f>
        <v>吨</v>
      </c>
      <c r="E2377" s="2">
        <f>'[1]2025年已发货'!E:E</f>
        <v>30</v>
      </c>
      <c r="F2377" s="4">
        <f>'[1]2025年已发货'!F:F</f>
        <v>45769</v>
      </c>
      <c r="G2377" s="2" t="str">
        <f>'[1]2025年已发货'!G:G</f>
        <v>（十九冶-江龙高速二分部）重庆市云阳县宝坪镇双塆村*宝坪梁场</v>
      </c>
      <c r="H2377" s="2" t="str">
        <f>'[1]2025年已发货'!H:H</f>
        <v>张鹏</v>
      </c>
      <c r="I2377" s="2">
        <f>'[1]2025年已发货'!I:I</f>
        <v>18223006448</v>
      </c>
      <c r="J2377" s="2" vm="1" t="e">
        <f>_xlfn._xlws.FILTER(辅助信息!D:D,辅助信息!G:G=G2377)</f>
        <v>#VALUE!</v>
      </c>
    </row>
    <row r="2378" hidden="1" spans="1:10">
      <c r="A2378" s="2" t="str">
        <f>'[1]2025年已发货'!A:A</f>
        <v>晋邦</v>
      </c>
      <c r="B2378" s="2" t="str">
        <f>'[1]2025年已发货'!B:B</f>
        <v>螺纹钢</v>
      </c>
      <c r="C2378" s="2" t="str">
        <f>'[1]2025年已发货'!C:C</f>
        <v>HRB400E Φ12 9m</v>
      </c>
      <c r="D2378" s="2" t="str">
        <f>'[1]2025年已发货'!D:D</f>
        <v>吨</v>
      </c>
      <c r="E2378" s="2">
        <f>'[1]2025年已发货'!E:E</f>
        <v>40</v>
      </c>
      <c r="F2378" s="4">
        <f>'[1]2025年已发货'!F:F</f>
        <v>45769</v>
      </c>
      <c r="G2378" s="2" t="str">
        <f>'[1]2025年已发货'!G:G</f>
        <v>（十九冶-江龙高速二分部）重庆市云阳县宝坪镇双塆村*宝坪梁场</v>
      </c>
      <c r="H2378" s="2" t="str">
        <f>'[1]2025年已发货'!H:H</f>
        <v>张鹏</v>
      </c>
      <c r="I2378" s="2">
        <f>'[1]2025年已发货'!I:I</f>
        <v>18223006448</v>
      </c>
      <c r="J2378" s="2" vm="1" t="e">
        <f>_xlfn._xlws.FILTER(辅助信息!D:D,辅助信息!G:G=G2378)</f>
        <v>#VALUE!</v>
      </c>
    </row>
    <row r="2379" hidden="1" spans="1:10">
      <c r="A2379" s="2" t="str">
        <f>'[1]2025年已发货'!A:A</f>
        <v>晋邦</v>
      </c>
      <c r="B2379" s="2" t="str">
        <f>'[1]2025年已发货'!B:B</f>
        <v>螺纹钢</v>
      </c>
      <c r="C2379" s="2" t="str">
        <f>'[1]2025年已发货'!C:C</f>
        <v>HRB400E Φ12 9m</v>
      </c>
      <c r="D2379" s="2" t="str">
        <f>'[1]2025年已发货'!D:D</f>
        <v>吨</v>
      </c>
      <c r="E2379" s="2">
        <f>'[1]2025年已发货'!E:E</f>
        <v>12</v>
      </c>
      <c r="F2379" s="4">
        <f>'[1]2025年已发货'!F:F</f>
        <v>45769</v>
      </c>
      <c r="G2379" s="2" t="str">
        <f>'[1]2025年已发货'!G:G</f>
        <v>（十九冶-江龙高速二分部）重庆市云阳县普安乡佛手村*磨刀溪大桥</v>
      </c>
      <c r="H2379" s="2" t="str">
        <f>'[1]2025年已发货'!H:H</f>
        <v>张鹏</v>
      </c>
      <c r="I2379" s="2">
        <f>'[1]2025年已发货'!I:I</f>
        <v>18223006448</v>
      </c>
      <c r="J2379" s="2" vm="1" t="e">
        <f>_xlfn._xlws.FILTER(辅助信息!D:D,辅助信息!G:G=G2379)</f>
        <v>#VALUE!</v>
      </c>
    </row>
    <row r="2380" hidden="1" spans="1:10">
      <c r="A2380" s="2" t="str">
        <f>'[1]2025年已发货'!A:A</f>
        <v>晋邦</v>
      </c>
      <c r="B2380" s="2" t="str">
        <f>'[1]2025年已发货'!B:B</f>
        <v>高线</v>
      </c>
      <c r="C2380" s="2" t="str">
        <f>'[1]2025年已发货'!C:C</f>
        <v>HPB300 Φ8</v>
      </c>
      <c r="D2380" s="2" t="str">
        <f>'[1]2025年已发货'!D:D</f>
        <v>吨</v>
      </c>
      <c r="E2380" s="2">
        <f>'[1]2025年已发货'!E:E</f>
        <v>2</v>
      </c>
      <c r="F2380" s="4">
        <f>'[1]2025年已发货'!F:F</f>
        <v>45770</v>
      </c>
      <c r="G2380" s="2" t="str">
        <f>'[1]2025年已发货'!G:G</f>
        <v>（华西简阳西城嘉苑）四川省成都市简阳市简城街道高屋村</v>
      </c>
      <c r="H2380" s="2" t="str">
        <f>'[1]2025年已发货'!H:H</f>
        <v>张瀚镭</v>
      </c>
      <c r="I2380" s="2">
        <f>'[1]2025年已发货'!I:I</f>
        <v>15884666220</v>
      </c>
      <c r="J2380" s="2" t="str">
        <f>_xlfn._xlws.FILTER(辅助信息!D:D,辅助信息!G:G=G2380)</f>
        <v>华西简阳西城嘉苑</v>
      </c>
    </row>
    <row r="2381" hidden="1" spans="1:10">
      <c r="A2381" s="2" t="str">
        <f>'[1]2025年已发货'!A:A</f>
        <v>晋邦</v>
      </c>
      <c r="B2381" s="2" t="str">
        <f>'[1]2025年已发货'!B:B</f>
        <v>盘螺</v>
      </c>
      <c r="C2381" s="2" t="str">
        <f>'[1]2025年已发货'!C:C</f>
        <v>HRB400E Φ8</v>
      </c>
      <c r="D2381" s="2" t="str">
        <f>'[1]2025年已发货'!D:D</f>
        <v>吨</v>
      </c>
      <c r="E2381" s="2">
        <f>'[1]2025年已发货'!E:E</f>
        <v>5</v>
      </c>
      <c r="F2381" s="4">
        <f>'[1]2025年已发货'!F:F</f>
        <v>45770</v>
      </c>
      <c r="G2381" s="2" t="str">
        <f>'[1]2025年已发货'!G:G</f>
        <v>（华西简阳西城嘉苑）四川省成都市简阳市简城街道高屋村</v>
      </c>
      <c r="H2381" s="2" t="str">
        <f>'[1]2025年已发货'!H:H</f>
        <v>张瀚镭</v>
      </c>
      <c r="I2381" s="2">
        <f>'[1]2025年已发货'!I:I</f>
        <v>15884666220</v>
      </c>
      <c r="J2381" s="2" t="str">
        <f>_xlfn._xlws.FILTER(辅助信息!D:D,辅助信息!G:G=G2381)</f>
        <v>华西简阳西城嘉苑</v>
      </c>
    </row>
    <row r="2382" hidden="1" spans="1:10">
      <c r="A2382" s="2" t="str">
        <f>'[1]2025年已发货'!A:A</f>
        <v>晋邦</v>
      </c>
      <c r="B2382" s="2" t="str">
        <f>'[1]2025年已发货'!B:B</f>
        <v>盘螺</v>
      </c>
      <c r="C2382" s="2" t="str">
        <f>'[1]2025年已发货'!C:C</f>
        <v>HRB400E Φ10</v>
      </c>
      <c r="D2382" s="2" t="str">
        <f>'[1]2025年已发货'!D:D</f>
        <v>吨</v>
      </c>
      <c r="E2382" s="2">
        <f>'[1]2025年已发货'!E:E</f>
        <v>8</v>
      </c>
      <c r="F2382" s="4">
        <f>'[1]2025年已发货'!F:F</f>
        <v>45770</v>
      </c>
      <c r="G2382" s="2" t="str">
        <f>'[1]2025年已发货'!G:G</f>
        <v>（华西简阳西城嘉苑）四川省成都市简阳市简城街道高屋村</v>
      </c>
      <c r="H2382" s="2" t="str">
        <f>'[1]2025年已发货'!H:H</f>
        <v>张瀚镭</v>
      </c>
      <c r="I2382" s="2">
        <f>'[1]2025年已发货'!I:I</f>
        <v>15884666220</v>
      </c>
      <c r="J2382" s="2" t="str">
        <f>_xlfn._xlws.FILTER(辅助信息!D:D,辅助信息!G:G=G2382)</f>
        <v>华西简阳西城嘉苑</v>
      </c>
    </row>
    <row r="2383" hidden="1" spans="1:10">
      <c r="A2383" s="2" t="str">
        <f>'[1]2025年已发货'!A:A</f>
        <v>晋邦</v>
      </c>
      <c r="B2383" s="2" t="str">
        <f>'[1]2025年已发货'!B:B</f>
        <v>螺纹钢</v>
      </c>
      <c r="C2383" s="2" t="str">
        <f>'[1]2025年已发货'!C:C</f>
        <v>HRB400E Φ20 9m</v>
      </c>
      <c r="D2383" s="2" t="str">
        <f>'[1]2025年已发货'!D:D</f>
        <v>吨</v>
      </c>
      <c r="E2383" s="2">
        <f>'[1]2025年已发货'!E:E</f>
        <v>22</v>
      </c>
      <c r="F2383" s="4">
        <f>'[1]2025年已发货'!F:F</f>
        <v>45770</v>
      </c>
      <c r="G2383" s="2" t="str">
        <f>'[1]2025年已发货'!G:G</f>
        <v>（华西简阳西城嘉苑）四川省成都市简阳市简城街道高屋村</v>
      </c>
      <c r="H2383" s="2" t="str">
        <f>'[1]2025年已发货'!H:H</f>
        <v>张瀚镭</v>
      </c>
      <c r="I2383" s="2">
        <f>'[1]2025年已发货'!I:I</f>
        <v>15884666220</v>
      </c>
      <c r="J2383" s="2" t="str">
        <f>_xlfn._xlws.FILTER(辅助信息!D:D,辅助信息!G:G=G2383)</f>
        <v>华西简阳西城嘉苑</v>
      </c>
    </row>
    <row r="2384" hidden="1" spans="1:10">
      <c r="A2384" s="2" t="str">
        <f>'[1]2025年已发货'!A:A</f>
        <v>晋邦</v>
      </c>
      <c r="B2384" s="2" t="str">
        <f>'[1]2025年已发货'!B:B</f>
        <v>盘螺</v>
      </c>
      <c r="C2384" s="2" t="str">
        <f>'[1]2025年已发货'!C:C</f>
        <v>HRB400E Φ6</v>
      </c>
      <c r="D2384" s="2" t="str">
        <f>'[1]2025年已发货'!D:D</f>
        <v>吨</v>
      </c>
      <c r="E2384" s="2">
        <f>'[1]2025年已发货'!E:E</f>
        <v>2</v>
      </c>
      <c r="F2384" s="4">
        <f>'[1]2025年已发货'!F:F</f>
        <v>45770</v>
      </c>
      <c r="G2384" s="2" t="str">
        <f>'[1]2025年已发货'!G:G</f>
        <v>（商投建工达州中医药科技园-1工区）达州市通川区达州中医药职业学院犀牛大道北段</v>
      </c>
      <c r="H2384" s="2" t="str">
        <f>'[1]2025年已发货'!H:H</f>
        <v>程黄刚</v>
      </c>
      <c r="I2384" s="2">
        <f>'[1]2025年已发货'!I:I</f>
        <v>15108211617</v>
      </c>
      <c r="J2384" s="2" t="str">
        <f>_xlfn._xlws.FILTER(辅助信息!D:D,辅助信息!G:G=G2384)</f>
        <v>商投建工达州中医药科技园</v>
      </c>
    </row>
    <row r="2385" hidden="1" spans="1:10">
      <c r="A2385" s="2" t="str">
        <f>'[1]2025年已发货'!A:A</f>
        <v>晋邦</v>
      </c>
      <c r="B2385" s="2" t="str">
        <f>'[1]2025年已发货'!B:B</f>
        <v>盘螺</v>
      </c>
      <c r="C2385" s="2" t="str">
        <f>'[1]2025年已发货'!C:C</f>
        <v>HRB400E Φ8</v>
      </c>
      <c r="D2385" s="2" t="str">
        <f>'[1]2025年已发货'!D:D</f>
        <v>吨</v>
      </c>
      <c r="E2385" s="2">
        <f>'[1]2025年已发货'!E:E</f>
        <v>8</v>
      </c>
      <c r="F2385" s="4">
        <f>'[1]2025年已发货'!F:F</f>
        <v>45770</v>
      </c>
      <c r="G2385" s="2" t="str">
        <f>'[1]2025年已发货'!G:G</f>
        <v>（商投建工达州中医药科技园-1工区）达州市通川区达州中医药职业学院犀牛大道北段</v>
      </c>
      <c r="H2385" s="2" t="str">
        <f>'[1]2025年已发货'!H:H</f>
        <v>程黄刚</v>
      </c>
      <c r="I2385" s="2">
        <f>'[1]2025年已发货'!I:I</f>
        <v>15108211617</v>
      </c>
      <c r="J2385" s="2" t="str">
        <f>_xlfn._xlws.FILTER(辅助信息!D:D,辅助信息!G:G=G2385)</f>
        <v>商投建工达州中医药科技园</v>
      </c>
    </row>
    <row r="2386" hidden="1" spans="1:10">
      <c r="A2386" s="2" t="str">
        <f>'[1]2025年已发货'!A:A</f>
        <v>晋邦</v>
      </c>
      <c r="B2386" s="2" t="str">
        <f>'[1]2025年已发货'!B:B</f>
        <v>盘螺</v>
      </c>
      <c r="C2386" s="2" t="str">
        <f>'[1]2025年已发货'!C:C</f>
        <v>HRB400E Φ10</v>
      </c>
      <c r="D2386" s="2" t="str">
        <f>'[1]2025年已发货'!D:D</f>
        <v>吨</v>
      </c>
      <c r="E2386" s="2">
        <f>'[1]2025年已发货'!E:E</f>
        <v>8</v>
      </c>
      <c r="F2386" s="4">
        <f>'[1]2025年已发货'!F:F</f>
        <v>45770</v>
      </c>
      <c r="G2386" s="2" t="str">
        <f>'[1]2025年已发货'!G:G</f>
        <v>（商投建工达州中医药科技园-1工区）达州市通川区达州中医药职业学院犀牛大道北段</v>
      </c>
      <c r="H2386" s="2" t="str">
        <f>'[1]2025年已发货'!H:H</f>
        <v>程黄刚</v>
      </c>
      <c r="I2386" s="2">
        <f>'[1]2025年已发货'!I:I</f>
        <v>15108211617</v>
      </c>
      <c r="J2386" s="2" t="str">
        <f>_xlfn._xlws.FILTER(辅助信息!D:D,辅助信息!G:G=G2386)</f>
        <v>商投建工达州中医药科技园</v>
      </c>
    </row>
    <row r="2387" hidden="1" spans="1:10">
      <c r="A2387" s="2" t="str">
        <f>'[1]2025年已发货'!A:A</f>
        <v>晋邦</v>
      </c>
      <c r="B2387" s="2" t="str">
        <f>'[1]2025年已发货'!B:B</f>
        <v>螺纹钢</v>
      </c>
      <c r="C2387" s="2" t="str">
        <f>'[1]2025年已发货'!C:C</f>
        <v>HRB400E Φ14 9m</v>
      </c>
      <c r="D2387" s="2" t="str">
        <f>'[1]2025年已发货'!D:D</f>
        <v>吨</v>
      </c>
      <c r="E2387" s="2">
        <f>'[1]2025年已发货'!E:E</f>
        <v>3</v>
      </c>
      <c r="F2387" s="4">
        <f>'[1]2025年已发货'!F:F</f>
        <v>45770</v>
      </c>
      <c r="G2387" s="2" t="str">
        <f>'[1]2025年已发货'!G:G</f>
        <v>（商投建工达州中医药科技园-1工区）达州市通川区达州中医药职业学院犀牛大道北段</v>
      </c>
      <c r="H2387" s="2" t="str">
        <f>'[1]2025年已发货'!H:H</f>
        <v>程黄刚</v>
      </c>
      <c r="I2387" s="2">
        <f>'[1]2025年已发货'!I:I</f>
        <v>15108211617</v>
      </c>
      <c r="J2387" s="2" t="str">
        <f>_xlfn._xlws.FILTER(辅助信息!D:D,辅助信息!G:G=G2387)</f>
        <v>商投建工达州中医药科技园</v>
      </c>
    </row>
    <row r="2388" hidden="1" spans="1:10">
      <c r="A2388" s="2" t="str">
        <f>'[1]2025年已发货'!A:A</f>
        <v>晋邦</v>
      </c>
      <c r="B2388" s="2" t="str">
        <f>'[1]2025年已发货'!B:B</f>
        <v>螺纹钢</v>
      </c>
      <c r="C2388" s="2" t="str">
        <f>'[1]2025年已发货'!C:C</f>
        <v>HRB400E Φ18 9m</v>
      </c>
      <c r="D2388" s="2" t="str">
        <f>'[1]2025年已发货'!D:D</f>
        <v>吨</v>
      </c>
      <c r="E2388" s="2">
        <f>'[1]2025年已发货'!E:E</f>
        <v>7</v>
      </c>
      <c r="F2388" s="4">
        <f>'[1]2025年已发货'!F:F</f>
        <v>45770</v>
      </c>
      <c r="G2388" s="2" t="str">
        <f>'[1]2025年已发货'!G:G</f>
        <v>（商投建工达州中医药科技园-1工区）达州市通川区达州中医药职业学院犀牛大道北段</v>
      </c>
      <c r="H2388" s="2" t="str">
        <f>'[1]2025年已发货'!H:H</f>
        <v>程黄刚</v>
      </c>
      <c r="I2388" s="2">
        <f>'[1]2025年已发货'!I:I</f>
        <v>15108211617</v>
      </c>
      <c r="J2388" s="2" t="str">
        <f>_xlfn._xlws.FILTER(辅助信息!D:D,辅助信息!G:G=G2388)</f>
        <v>商投建工达州中医药科技园</v>
      </c>
    </row>
    <row r="2389" hidden="1" spans="1:10">
      <c r="A2389" s="2" t="str">
        <f>'[1]2025年已发货'!A:A</f>
        <v>晋邦</v>
      </c>
      <c r="B2389" s="2" t="str">
        <f>'[1]2025年已发货'!B:B</f>
        <v>螺纹钢</v>
      </c>
      <c r="C2389" s="2" t="str">
        <f>'[1]2025年已发货'!C:C</f>
        <v>HRB400E Φ22 9m</v>
      </c>
      <c r="D2389" s="2" t="str">
        <f>'[1]2025年已发货'!D:D</f>
        <v>吨</v>
      </c>
      <c r="E2389" s="2">
        <f>'[1]2025年已发货'!E:E</f>
        <v>8</v>
      </c>
      <c r="F2389" s="4">
        <f>'[1]2025年已发货'!F:F</f>
        <v>45770</v>
      </c>
      <c r="G2389" s="2" t="str">
        <f>'[1]2025年已发货'!G:G</f>
        <v>（商投建工达州中医药科技园-1工区）达州市通川区达州中医药职业学院犀牛大道北段</v>
      </c>
      <c r="H2389" s="2" t="str">
        <f>'[1]2025年已发货'!H:H</f>
        <v>程黄刚</v>
      </c>
      <c r="I2389" s="2">
        <f>'[1]2025年已发货'!I:I</f>
        <v>15108211617</v>
      </c>
      <c r="J2389" s="2" t="str">
        <f>_xlfn._xlws.FILTER(辅助信息!D:D,辅助信息!G:G=G2389)</f>
        <v>商投建工达州中医药科技园</v>
      </c>
    </row>
    <row r="2390" hidden="1" spans="1:10">
      <c r="A2390" s="2" t="str">
        <f>'[1]2025年已发货'!A:A</f>
        <v>德胜</v>
      </c>
      <c r="B2390" s="2" t="str">
        <f>'[1]2025年已发货'!B:B</f>
        <v>螺纹钢</v>
      </c>
      <c r="C2390" s="2" t="str">
        <f>'[1]2025年已发货'!C:C</f>
        <v>HRB400E Φ16 9m</v>
      </c>
      <c r="D2390" s="2" t="str">
        <f>'[1]2025年已发货'!D:D</f>
        <v>吨</v>
      </c>
      <c r="E2390" s="2">
        <f>'[1]2025年已发货'!E:E</f>
        <v>35</v>
      </c>
      <c r="F2390" s="4">
        <f>'[1]2025年已发货'!F:F</f>
        <v>45770</v>
      </c>
      <c r="G2390" s="2" t="str">
        <f>'[1]2025年已发货'!G:G</f>
        <v>（华西简阳西城嘉苑）四川省成都市简阳市简城街道高屋村</v>
      </c>
      <c r="H2390" s="2" t="str">
        <f>'[1]2025年已发货'!H:H</f>
        <v>张瀚镭</v>
      </c>
      <c r="I2390" s="2">
        <f>'[1]2025年已发货'!I:I</f>
        <v>15884666220</v>
      </c>
      <c r="J2390" s="2" t="str">
        <f>_xlfn._xlws.FILTER(辅助信息!D:D,辅助信息!G:G=G2390)</f>
        <v>华西简阳西城嘉苑</v>
      </c>
    </row>
    <row r="2391" hidden="1" spans="1:10">
      <c r="A2391" s="2" t="str">
        <f>'[1]2025年已发货'!A:A</f>
        <v>德胜</v>
      </c>
      <c r="B2391" s="2" t="str">
        <f>'[1]2025年已发货'!B:B</f>
        <v>螺纹钢</v>
      </c>
      <c r="C2391" s="2" t="str">
        <f>'[1]2025年已发货'!C:C</f>
        <v>HRB400E Φ20 9m</v>
      </c>
      <c r="D2391" s="2" t="str">
        <f>'[1]2025年已发货'!D:D</f>
        <v>吨</v>
      </c>
      <c r="E2391" s="2">
        <f>'[1]2025年已发货'!E:E</f>
        <v>70</v>
      </c>
      <c r="F2391" s="4">
        <f>'[1]2025年已发货'!F:F</f>
        <v>45770</v>
      </c>
      <c r="G2391" s="2" t="str">
        <f>'[1]2025年已发货'!G:G</f>
        <v>（华西简阳西城嘉苑）四川省成都市简阳市简城街道高屋村</v>
      </c>
      <c r="H2391" s="2" t="str">
        <f>'[1]2025年已发货'!H:H</f>
        <v>张瀚镭</v>
      </c>
      <c r="I2391" s="2">
        <f>'[1]2025年已发货'!I:I</f>
        <v>15884666220</v>
      </c>
      <c r="J2391" s="2" t="str">
        <f>_xlfn._xlws.FILTER(辅助信息!D:D,辅助信息!G:G=G2391)</f>
        <v>华西简阳西城嘉苑</v>
      </c>
    </row>
    <row r="2392" hidden="1" spans="1:10">
      <c r="A2392" s="2" t="str">
        <f>'[1]2025年已发货'!A:A</f>
        <v>德胜</v>
      </c>
      <c r="B2392" s="2" t="str">
        <f>'[1]2025年已发货'!B:B</f>
        <v>螺纹钢</v>
      </c>
      <c r="C2392" s="2" t="str">
        <f>'[1]2025年已发货'!C:C</f>
        <v>HRB400E Φ16 9m</v>
      </c>
      <c r="D2392" s="2" t="str">
        <f>'[1]2025年已发货'!D:D</f>
        <v>吨</v>
      </c>
      <c r="E2392" s="2">
        <f>'[1]2025年已发货'!E:E</f>
        <v>35</v>
      </c>
      <c r="F2392" s="4">
        <f>'[1]2025年已发货'!F:F</f>
        <v>45770</v>
      </c>
      <c r="G2392" s="2" t="str">
        <f>'[1]2025年已发货'!G:G</f>
        <v>(宜宾兴港三江新区长江工业园建设项目-M2地块)宜宾市翠屏区宜宾汽车零部件配套产业基地(纬五路南)</v>
      </c>
      <c r="H2392" s="2" t="str">
        <f>'[1]2025年已发货'!H:H</f>
        <v>严石林</v>
      </c>
      <c r="I2392" s="2">
        <f>'[1]2025年已发货'!I:I</f>
        <v>15924731822</v>
      </c>
      <c r="J2392" s="2" vm="1" t="e">
        <f>_xlfn._xlws.FILTER(辅助信息!D:D,辅助信息!G:G=G2392)</f>
        <v>#VALUE!</v>
      </c>
    </row>
    <row r="2393" hidden="1" spans="1:10">
      <c r="A2393" s="2" t="str">
        <f>'[1]2025年已发货'!A:A</f>
        <v>德胜</v>
      </c>
      <c r="B2393" s="2" t="str">
        <f>'[1]2025年已发货'!B:B</f>
        <v>螺纹钢</v>
      </c>
      <c r="C2393" s="2" t="str">
        <f>'[1]2025年已发货'!C:C</f>
        <v>HRB400E Φ16 12m</v>
      </c>
      <c r="D2393" s="2" t="str">
        <f>'[1]2025年已发货'!D:D</f>
        <v>吨</v>
      </c>
      <c r="E2393" s="2">
        <f>'[1]2025年已发货'!E:E</f>
        <v>70</v>
      </c>
      <c r="F2393" s="4">
        <f>'[1]2025年已发货'!F:F</f>
        <v>45770</v>
      </c>
      <c r="G2393" s="2" t="str">
        <f>'[1]2025年已发货'!G:G</f>
        <v>(宜宾兴港三江新区长江工业园建设项目-M2地块)宜宾市翠屏区宜宾汽车零部件配套产业基地(纬五路南)</v>
      </c>
      <c r="H2393" s="2" t="str">
        <f>'[1]2025年已发货'!H:H</f>
        <v>严石林</v>
      </c>
      <c r="I2393" s="2">
        <f>'[1]2025年已发货'!I:I</f>
        <v>15924731822</v>
      </c>
      <c r="J2393" s="2" vm="1" t="e">
        <f>_xlfn._xlws.FILTER(辅助信息!D:D,辅助信息!G:G=G2393)</f>
        <v>#VALUE!</v>
      </c>
    </row>
    <row r="2394" hidden="1" spans="1:10">
      <c r="A2394" s="2" t="str">
        <f>'[1]2025年已发货'!A:A</f>
        <v>德胜</v>
      </c>
      <c r="B2394" s="2" t="str">
        <f>'[1]2025年已发货'!B:B</f>
        <v>螺纹钢</v>
      </c>
      <c r="C2394" s="2" t="str">
        <f>'[1]2025年已发货'!C:C</f>
        <v>HRB400E Φ18 12m</v>
      </c>
      <c r="D2394" s="2" t="str">
        <f>'[1]2025年已发货'!D:D</f>
        <v>吨</v>
      </c>
      <c r="E2394" s="2">
        <f>'[1]2025年已发货'!E:E</f>
        <v>35</v>
      </c>
      <c r="F2394" s="4">
        <f>'[1]2025年已发货'!F:F</f>
        <v>45770</v>
      </c>
      <c r="G2394" s="2" t="str">
        <f>'[1]2025年已发货'!G:G</f>
        <v>(宜宾兴港三江新区长江工业园建设项目-M2地块)宜宾市翠屏区宜宾汽车零部件配套产业基地(纬五路南)</v>
      </c>
      <c r="H2394" s="2" t="str">
        <f>'[1]2025年已发货'!H:H</f>
        <v>严石林</v>
      </c>
      <c r="I2394" s="2">
        <f>'[1]2025年已发货'!I:I</f>
        <v>15924731822</v>
      </c>
      <c r="J2394" s="2" vm="1" t="e">
        <f>_xlfn._xlws.FILTER(辅助信息!D:D,辅助信息!G:G=G2394)</f>
        <v>#VALUE!</v>
      </c>
    </row>
    <row r="2395" hidden="1" spans="1:10">
      <c r="A2395" s="2" t="str">
        <f>'[1]2025年已发货'!A:A</f>
        <v>德胜</v>
      </c>
      <c r="B2395" s="2" t="str">
        <f>'[1]2025年已发货'!B:B</f>
        <v>螺纹钢</v>
      </c>
      <c r="C2395" s="2" t="str">
        <f>'[1]2025年已发货'!C:C</f>
        <v>HRB400E Φ18 12m</v>
      </c>
      <c r="D2395" s="2" t="str">
        <f>'[1]2025年已发货'!D:D</f>
        <v>吨</v>
      </c>
      <c r="E2395" s="2">
        <f>'[1]2025年已发货'!E:E</f>
        <v>105</v>
      </c>
      <c r="F2395" s="4">
        <f>'[1]2025年已发货'!F:F</f>
        <v>45770</v>
      </c>
      <c r="G2395" s="2" t="str">
        <f>'[1]2025年已发货'!G:G</f>
        <v>(宜宾兴港三江新区长江工业园建设项目-11#厂房)宜宾市翠屏区宜宾汽车零部件配套产业基地(纬五路南)</v>
      </c>
      <c r="H2395" s="2" t="str">
        <f>'[1]2025年已发货'!H:H</f>
        <v>严石林</v>
      </c>
      <c r="I2395" s="2">
        <f>'[1]2025年已发货'!I:I</f>
        <v>15924731822</v>
      </c>
      <c r="J2395" s="2" t="str">
        <f>_xlfn._xlws.FILTER(辅助信息!D:D,辅助信息!G:G=G2395)</f>
        <v>宜宾兴港三江新区长江工业园建设项目</v>
      </c>
    </row>
    <row r="2396" hidden="1" spans="1:10">
      <c r="A2396" s="2" t="str">
        <f>'[1]2025年已发货'!A:A</f>
        <v>德胜</v>
      </c>
      <c r="B2396" s="2" t="str">
        <f>'[1]2025年已发货'!B:B</f>
        <v>螺纹钢</v>
      </c>
      <c r="C2396" s="2" t="str">
        <f>'[1]2025年已发货'!C:C</f>
        <v>HRB400E Φ14 12m</v>
      </c>
      <c r="D2396" s="2" t="str">
        <f>'[1]2025年已发货'!D:D</f>
        <v>吨</v>
      </c>
      <c r="E2396" s="2">
        <f>'[1]2025年已发货'!E:E</f>
        <v>12</v>
      </c>
      <c r="F2396" s="4">
        <f>'[1]2025年已发货'!F:F</f>
        <v>45770</v>
      </c>
      <c r="G2396" s="2" t="str">
        <f>'[1]2025年已发货'!G:G</f>
        <v>(宜宾兴港三江新区长江工业园建设项目-9#厂房)宜宾市翠屏区宜宾汽车零部件配套产业基地(纬五路南)</v>
      </c>
      <c r="H2396" s="2" t="str">
        <f>'[1]2025年已发货'!H:H</f>
        <v>严石林</v>
      </c>
      <c r="I2396" s="2">
        <f>'[1]2025年已发货'!I:I</f>
        <v>15924731822</v>
      </c>
      <c r="J2396" s="2" t="str">
        <f>_xlfn._xlws.FILTER(辅助信息!D:D,辅助信息!G:G=G2396)</f>
        <v>宜宾兴港三江新区长江工业园建设项目</v>
      </c>
    </row>
    <row r="2397" hidden="1" spans="1:10">
      <c r="A2397" s="2" t="str">
        <f>'[1]2025年已发货'!A:A</f>
        <v>德胜</v>
      </c>
      <c r="B2397" s="2" t="str">
        <f>'[1]2025年已发货'!B:B</f>
        <v>螺纹钢</v>
      </c>
      <c r="C2397" s="2" t="str">
        <f>'[1]2025年已发货'!C:C</f>
        <v>HRB400E Φ22 12m</v>
      </c>
      <c r="D2397" s="2" t="str">
        <f>'[1]2025年已发货'!D:D</f>
        <v>吨</v>
      </c>
      <c r="E2397" s="2">
        <f>'[1]2025年已发货'!E:E</f>
        <v>75</v>
      </c>
      <c r="F2397" s="4">
        <f>'[1]2025年已发货'!F:F</f>
        <v>45770</v>
      </c>
      <c r="G2397" s="2" t="str">
        <f>'[1]2025年已发货'!G:G</f>
        <v>(宜宾兴港三江新区长江工业园建设项目-9#厂房)宜宾市翠屏区宜宾汽车零部件配套产业基地(纬五路南)</v>
      </c>
      <c r="H2397" s="2" t="str">
        <f>'[1]2025年已发货'!H:H</f>
        <v>严石林</v>
      </c>
      <c r="I2397" s="2">
        <f>'[1]2025年已发货'!I:I</f>
        <v>15924731822</v>
      </c>
      <c r="J2397" s="2" t="str">
        <f>_xlfn._xlws.FILTER(辅助信息!D:D,辅助信息!G:G=G2397)</f>
        <v>宜宾兴港三江新区长江工业园建设项目</v>
      </c>
    </row>
    <row r="2398" hidden="1" spans="1:10">
      <c r="A2398" s="2" t="str">
        <f>'[1]2025年已发货'!A:A</f>
        <v>德胜</v>
      </c>
      <c r="B2398" s="2" t="str">
        <f>'[1]2025年已发货'!B:B</f>
        <v>螺纹钢</v>
      </c>
      <c r="C2398" s="2" t="str">
        <f>'[1]2025年已发货'!C:C</f>
        <v>HRB400E Φ25 12m</v>
      </c>
      <c r="D2398" s="2" t="str">
        <f>'[1]2025年已发货'!D:D</f>
        <v>吨</v>
      </c>
      <c r="E2398" s="2">
        <f>'[1]2025年已发货'!E:E</f>
        <v>18</v>
      </c>
      <c r="F2398" s="4">
        <f>'[1]2025年已发货'!F:F</f>
        <v>45770</v>
      </c>
      <c r="G2398" s="2" t="str">
        <f>'[1]2025年已发货'!G:G</f>
        <v>(宜宾兴港三江新区长江工业园建设项目-9#厂房)宜宾市翠屏区宜宾汽车零部件配套产业基地(纬五路南)</v>
      </c>
      <c r="H2398" s="2" t="str">
        <f>'[1]2025年已发货'!H:H</f>
        <v>严石林</v>
      </c>
      <c r="I2398" s="2">
        <f>'[1]2025年已发货'!I:I</f>
        <v>15924731822</v>
      </c>
      <c r="J2398" s="2" t="str">
        <f>_xlfn._xlws.FILTER(辅助信息!D:D,辅助信息!G:G=G2398)</f>
        <v>宜宾兴港三江新区长江工业园建设项目</v>
      </c>
    </row>
    <row r="2399" hidden="1" spans="1:10">
      <c r="A2399" s="2" t="str">
        <f>'[1]2025年已发货'!A:A</f>
        <v>成实</v>
      </c>
      <c r="B2399" s="2" t="str">
        <f>'[1]2025年已发货'!B:B</f>
        <v>螺纹钢</v>
      </c>
      <c r="C2399" s="2" t="str">
        <f>'[1]2025年已发货'!C:C</f>
        <v>HRB400EФ20*9m</v>
      </c>
      <c r="D2399" s="2" t="str">
        <f>'[1]2025年已发货'!D:D</f>
        <v>吨</v>
      </c>
      <c r="E2399" s="2">
        <f>'[1]2025年已发货'!E:E</f>
        <v>23</v>
      </c>
      <c r="F2399" s="4">
        <f>'[1]2025年已发货'!F:F</f>
        <v>45770</v>
      </c>
      <c r="G2399" s="2" t="str">
        <f>'[1]2025年已发货'!G:G</f>
        <v>（成铁西物-黄龙九寨站项目）四川省阿坝藏族羌族自治州松潘县川主寺镇（司机拍摄签收小票时需设置时间及地点水印）</v>
      </c>
      <c r="H2399" s="2" t="str">
        <f>'[1]2025年已发货'!H:H</f>
        <v>黄永福</v>
      </c>
      <c r="I2399" s="2" t="str">
        <f>'[1]2025年已发货'!I:I</f>
        <v>15982823571</v>
      </c>
      <c r="J2399" s="2" vm="1" t="e">
        <f>_xlfn._xlws.FILTER(辅助信息!D:D,辅助信息!G:G=G2399)</f>
        <v>#VALUE!</v>
      </c>
    </row>
    <row r="2400" hidden="1" spans="1:10">
      <c r="A2400" s="2" t="str">
        <f>'[1]2025年已发货'!A:A</f>
        <v>成实</v>
      </c>
      <c r="B2400" s="2" t="str">
        <f>'[1]2025年已发货'!B:B</f>
        <v>螺纹钢</v>
      </c>
      <c r="C2400" s="2" t="str">
        <f>'[1]2025年已发货'!C:C</f>
        <v>HRB400EФ12*9m</v>
      </c>
      <c r="D2400" s="2" t="str">
        <f>'[1]2025年已发货'!D:D</f>
        <v>吨</v>
      </c>
      <c r="E2400" s="2">
        <f>'[1]2025年已发货'!E:E</f>
        <v>60</v>
      </c>
      <c r="F2400" s="4">
        <f>'[1]2025年已发货'!F:F</f>
        <v>45770</v>
      </c>
      <c r="G2400" s="2" t="str">
        <f>'[1]2025年已发货'!G:G</f>
        <v>（中核中原-温江北林医养综合体项目）四川省成都市温江区万春大道第三人民医院东</v>
      </c>
      <c r="H2400" s="2" t="str">
        <f>'[1]2025年已发货'!H:H</f>
        <v>蔡杰</v>
      </c>
      <c r="I2400" s="2">
        <f>'[1]2025年已发货'!I:I</f>
        <v>18875129329</v>
      </c>
      <c r="J2400" s="2" vm="1" t="e">
        <f>_xlfn._xlws.FILTER(辅助信息!D:D,辅助信息!G:G=G2400)</f>
        <v>#VALUE!</v>
      </c>
    </row>
    <row r="2401" hidden="1" spans="1:10">
      <c r="A2401" s="2" t="str">
        <f>'[1]2025年已发货'!A:A</f>
        <v>成实</v>
      </c>
      <c r="B2401" s="2" t="str">
        <f>'[1]2025年已发货'!B:B</f>
        <v>螺纹钢</v>
      </c>
      <c r="C2401" s="2" t="str">
        <f>'[1]2025年已发货'!C:C</f>
        <v>HRB400EФ14*9m</v>
      </c>
      <c r="D2401" s="2" t="str">
        <f>'[1]2025年已发货'!D:D</f>
        <v>吨</v>
      </c>
      <c r="E2401" s="2">
        <f>'[1]2025年已发货'!E:E</f>
        <v>3</v>
      </c>
      <c r="F2401" s="4">
        <f>'[1]2025年已发货'!F:F</f>
        <v>45770</v>
      </c>
      <c r="G2401" s="2" t="str">
        <f>'[1]2025年已发货'!G:G</f>
        <v>（中核中原-温江北林医养综合体项目）四川省成都市温江区万春大道第三人民医院东</v>
      </c>
      <c r="H2401" s="2" t="str">
        <f>'[1]2025年已发货'!H:H</f>
        <v>蔡杰</v>
      </c>
      <c r="I2401" s="2">
        <f>'[1]2025年已发货'!I:I</f>
        <v>18875129329</v>
      </c>
      <c r="J2401" s="2" vm="1" t="e">
        <f>_xlfn._xlws.FILTER(辅助信息!D:D,辅助信息!G:G=G2401)</f>
        <v>#VALUE!</v>
      </c>
    </row>
    <row r="2402" hidden="1" spans="1:10">
      <c r="A2402" s="2" t="str">
        <f>'[1]2025年已发货'!A:A</f>
        <v>成实</v>
      </c>
      <c r="B2402" s="2" t="str">
        <f>'[1]2025年已发货'!B:B</f>
        <v>螺纹钢</v>
      </c>
      <c r="C2402" s="2" t="str">
        <f>'[1]2025年已发货'!C:C</f>
        <v>HRB400EФ20*9m</v>
      </c>
      <c r="D2402" s="2" t="str">
        <f>'[1]2025年已发货'!D:D</f>
        <v>吨</v>
      </c>
      <c r="E2402" s="2">
        <f>'[1]2025年已发货'!E:E</f>
        <v>10</v>
      </c>
      <c r="F2402" s="4">
        <f>'[1]2025年已发货'!F:F</f>
        <v>45770</v>
      </c>
      <c r="G2402" s="2" t="str">
        <f>'[1]2025年已发货'!G:G</f>
        <v>（中核中原-温江北林医养综合体项目）四川省成都市温江区万春大道第三人民医院东</v>
      </c>
      <c r="H2402" s="2" t="str">
        <f>'[1]2025年已发货'!H:H</f>
        <v>蔡杰</v>
      </c>
      <c r="I2402" s="2">
        <f>'[1]2025年已发货'!I:I</f>
        <v>18875129329</v>
      </c>
      <c r="J2402" s="2" vm="1" t="e">
        <f>_xlfn._xlws.FILTER(辅助信息!D:D,辅助信息!G:G=G2402)</f>
        <v>#VALUE!</v>
      </c>
    </row>
    <row r="2403" hidden="1" spans="1:10">
      <c r="A2403" s="2" t="str">
        <f>'[1]2025年已发货'!A:A</f>
        <v>成实</v>
      </c>
      <c r="B2403" s="2" t="str">
        <f>'[1]2025年已发货'!B:B</f>
        <v>螺纹钢</v>
      </c>
      <c r="C2403" s="2" t="str">
        <f>'[1]2025年已发货'!C:C</f>
        <v>HRB400EФ22*9m</v>
      </c>
      <c r="D2403" s="2" t="str">
        <f>'[1]2025年已发货'!D:D</f>
        <v>吨</v>
      </c>
      <c r="E2403" s="2">
        <f>'[1]2025年已发货'!E:E</f>
        <v>20</v>
      </c>
      <c r="F2403" s="4">
        <f>'[1]2025年已发货'!F:F</f>
        <v>45770</v>
      </c>
      <c r="G2403" s="2" t="str">
        <f>'[1]2025年已发货'!G:G</f>
        <v>（中核中原-温江北林医养综合体项目）四川省成都市温江区万春大道第三人民医院东</v>
      </c>
      <c r="H2403" s="2" t="str">
        <f>'[1]2025年已发货'!H:H</f>
        <v>蔡杰</v>
      </c>
      <c r="I2403" s="2">
        <f>'[1]2025年已发货'!I:I</f>
        <v>18875129329</v>
      </c>
      <c r="J2403" s="2" vm="1" t="e">
        <f>_xlfn._xlws.FILTER(辅助信息!D:D,辅助信息!G:G=G2403)</f>
        <v>#VALUE!</v>
      </c>
    </row>
    <row r="2404" hidden="1" spans="1:10">
      <c r="A2404" s="2" t="str">
        <f>'[1]2025年已发货'!A:A</f>
        <v>成实</v>
      </c>
      <c r="B2404" s="2" t="str">
        <f>'[1]2025年已发货'!B:B</f>
        <v>螺纹钢</v>
      </c>
      <c r="C2404" s="2" t="str">
        <f>'[1]2025年已发货'!C:C</f>
        <v>HRB400EФ25*9m</v>
      </c>
      <c r="D2404" s="2" t="str">
        <f>'[1]2025年已发货'!D:D</f>
        <v>吨</v>
      </c>
      <c r="E2404" s="2">
        <f>'[1]2025年已发货'!E:E</f>
        <v>12</v>
      </c>
      <c r="F2404" s="4">
        <f>'[1]2025年已发货'!F:F</f>
        <v>45770</v>
      </c>
      <c r="G2404" s="2" t="str">
        <f>'[1]2025年已发货'!G:G</f>
        <v>（中核中原-温江北林医养综合体项目）四川省成都市温江区万春大道第三人民医院东</v>
      </c>
      <c r="H2404" s="2" t="str">
        <f>'[1]2025年已发货'!H:H</f>
        <v>蔡杰</v>
      </c>
      <c r="I2404" s="2">
        <f>'[1]2025年已发货'!I:I</f>
        <v>18875129329</v>
      </c>
      <c r="J2404" s="2" vm="1" t="e">
        <f>_xlfn._xlws.FILTER(辅助信息!D:D,辅助信息!G:G=G2404)</f>
        <v>#VALUE!</v>
      </c>
    </row>
    <row r="2405" hidden="1" spans="1:10">
      <c r="A2405" s="2" t="str">
        <f>'[1]2025年已发货'!A:A</f>
        <v>成实</v>
      </c>
      <c r="B2405" s="2" t="str">
        <f>'[1]2025年已发货'!B:B</f>
        <v>螺纹钢</v>
      </c>
      <c r="C2405" s="2" t="str">
        <f>'[1]2025年已发货'!C:C</f>
        <v>HRB400E Φ14 9m</v>
      </c>
      <c r="D2405" s="2" t="str">
        <f>'[1]2025年已发货'!D:D</f>
        <v>吨</v>
      </c>
      <c r="E2405" s="2">
        <f>'[1]2025年已发货'!E:E</f>
        <v>12.5</v>
      </c>
      <c r="F2405" s="4">
        <f>'[1]2025年已发货'!F:F</f>
        <v>45770</v>
      </c>
      <c r="G2405" s="2" t="str">
        <f>'[1]2025年已发货'!G:G</f>
        <v>（中铁五局新津tod项目）成都市新津区旭辉天府未来城南(华金路南)</v>
      </c>
      <c r="H2405" s="2" t="str">
        <f>'[1]2025年已发货'!H:H</f>
        <v>戴军</v>
      </c>
      <c r="I2405" s="2">
        <f>'[1]2025年已发货'!I:I</f>
        <v>15984585768</v>
      </c>
      <c r="J2405" s="2" vm="1" t="e">
        <f>_xlfn._xlws.FILTER(辅助信息!D:D,辅助信息!G:G=G2405)</f>
        <v>#VALUE!</v>
      </c>
    </row>
    <row r="2406" hidden="1" spans="1:10">
      <c r="A2406" s="2" t="str">
        <f>'[1]2025年已发货'!A:A</f>
        <v>成实</v>
      </c>
      <c r="B2406" s="2" t="str">
        <f>'[1]2025年已发货'!B:B</f>
        <v>螺纹钢</v>
      </c>
      <c r="C2406" s="2" t="str">
        <f>'[1]2025年已发货'!C:C</f>
        <v>HRB400E Φ16 9m</v>
      </c>
      <c r="D2406" s="2" t="str">
        <f>'[1]2025年已发货'!D:D</f>
        <v>吨</v>
      </c>
      <c r="E2406" s="2">
        <f>'[1]2025年已发货'!E:E</f>
        <v>12.5</v>
      </c>
      <c r="F2406" s="4">
        <f>'[1]2025年已发货'!F:F</f>
        <v>45770</v>
      </c>
      <c r="G2406" s="2" t="str">
        <f>'[1]2025年已发货'!G:G</f>
        <v>（中铁五局新津tod项目）成都市新津区旭辉天府未来城南(华金路南)</v>
      </c>
      <c r="H2406" s="2" t="str">
        <f>'[1]2025年已发货'!H:H</f>
        <v>戴军</v>
      </c>
      <c r="I2406" s="2">
        <f>'[1]2025年已发货'!I:I</f>
        <v>15984585768</v>
      </c>
      <c r="J2406" s="2" vm="1" t="e">
        <f>_xlfn._xlws.FILTER(辅助信息!D:D,辅助信息!G:G=G2406)</f>
        <v>#VALUE!</v>
      </c>
    </row>
    <row r="2407" hidden="1" spans="1:10">
      <c r="A2407" s="2" t="str">
        <f>'[1]2025年已发货'!A:A</f>
        <v>成实</v>
      </c>
      <c r="B2407" s="2" t="str">
        <f>'[1]2025年已发货'!B:B</f>
        <v>螺纹钢</v>
      </c>
      <c r="C2407" s="2" t="str">
        <f>'[1]2025年已发货'!C:C</f>
        <v>HRB400E Φ18 9m</v>
      </c>
      <c r="D2407" s="2" t="str">
        <f>'[1]2025年已发货'!D:D</f>
        <v>吨</v>
      </c>
      <c r="E2407" s="2">
        <f>'[1]2025年已发货'!E:E</f>
        <v>2.5</v>
      </c>
      <c r="F2407" s="4">
        <f>'[1]2025年已发货'!F:F</f>
        <v>45770</v>
      </c>
      <c r="G2407" s="2" t="str">
        <f>'[1]2025年已发货'!G:G</f>
        <v>（中铁五局新津tod项目）成都市新津区旭辉天府未来城南(华金路南)</v>
      </c>
      <c r="H2407" s="2" t="str">
        <f>'[1]2025年已发货'!H:H</f>
        <v>戴军</v>
      </c>
      <c r="I2407" s="2">
        <f>'[1]2025年已发货'!I:I</f>
        <v>15984585768</v>
      </c>
      <c r="J2407" s="2" vm="1" t="e">
        <f>_xlfn._xlws.FILTER(辅助信息!D:D,辅助信息!G:G=G2407)</f>
        <v>#VALUE!</v>
      </c>
    </row>
    <row r="2408" hidden="1" spans="1:10">
      <c r="A2408" s="2" t="str">
        <f>'[1]2025年已发货'!A:A</f>
        <v>成实</v>
      </c>
      <c r="B2408" s="2" t="str">
        <f>'[1]2025年已发货'!B:B</f>
        <v>螺纹钢</v>
      </c>
      <c r="C2408" s="2" t="str">
        <f>'[1]2025年已发货'!C:C</f>
        <v>HRB400E Φ20 9m</v>
      </c>
      <c r="D2408" s="2" t="str">
        <f>'[1]2025年已发货'!D:D</f>
        <v>吨</v>
      </c>
      <c r="E2408" s="2">
        <f>'[1]2025年已发货'!E:E</f>
        <v>5</v>
      </c>
      <c r="F2408" s="4">
        <f>'[1]2025年已发货'!F:F</f>
        <v>45770</v>
      </c>
      <c r="G2408" s="2" t="str">
        <f>'[1]2025年已发货'!G:G</f>
        <v>（中铁五局新津tod项目）成都市新津区旭辉天府未来城南(华金路南)</v>
      </c>
      <c r="H2408" s="2" t="str">
        <f>'[1]2025年已发货'!H:H</f>
        <v>戴军</v>
      </c>
      <c r="I2408" s="2">
        <f>'[1]2025年已发货'!I:I</f>
        <v>15984585768</v>
      </c>
      <c r="J2408" s="2" vm="1" t="e">
        <f>_xlfn._xlws.FILTER(辅助信息!D:D,辅助信息!G:G=G2408)</f>
        <v>#VALUE!</v>
      </c>
    </row>
    <row r="2409" hidden="1" spans="1:10">
      <c r="A2409" s="2" t="str">
        <f>'[1]2025年已发货'!A:A</f>
        <v>成实</v>
      </c>
      <c r="B2409" s="2" t="str">
        <f>'[1]2025年已发货'!B:B</f>
        <v>盘螺</v>
      </c>
      <c r="C2409" s="2" t="str">
        <f>'[1]2025年已发货'!C:C</f>
        <v>HRB400E Φ8</v>
      </c>
      <c r="D2409" s="2" t="str">
        <f>'[1]2025年已发货'!D:D</f>
        <v>吨</v>
      </c>
      <c r="E2409" s="2">
        <f>'[1]2025年已发货'!E:E</f>
        <v>24</v>
      </c>
      <c r="F2409" s="4">
        <f>'[1]2025年已发货'!F:F</f>
        <v>45770</v>
      </c>
      <c r="G2409" s="2" t="str">
        <f>'[1]2025年已发货'!G:G</f>
        <v>（四川商建-射洪城乡一体化项目）遂宁市射洪市忠新幼儿园北侧约220米新溪小区</v>
      </c>
      <c r="H2409" s="2" t="str">
        <f>'[1]2025年已发货'!H:H</f>
        <v>柏子刚</v>
      </c>
      <c r="I2409" s="2">
        <f>'[1]2025年已发货'!I:I</f>
        <v>15692885305</v>
      </c>
      <c r="J2409" s="2" t="str">
        <f>_xlfn._xlws.FILTER(辅助信息!D:D,辅助信息!G:G=G2409)</f>
        <v>四川商建
射洪城乡一体化项目</v>
      </c>
    </row>
    <row r="2410" hidden="1" spans="1:10">
      <c r="A2410" s="2" t="str">
        <f>'[1]2025年已发货'!A:A</f>
        <v>成实</v>
      </c>
      <c r="B2410" s="2" t="str">
        <f>'[1]2025年已发货'!B:B</f>
        <v>盘螺</v>
      </c>
      <c r="C2410" s="2" t="str">
        <f>'[1]2025年已发货'!C:C</f>
        <v>HRB400E Φ10</v>
      </c>
      <c r="D2410" s="2" t="str">
        <f>'[1]2025年已发货'!D:D</f>
        <v>吨</v>
      </c>
      <c r="E2410" s="2">
        <f>'[1]2025年已发货'!E:E</f>
        <v>8</v>
      </c>
      <c r="F2410" s="4">
        <f>'[1]2025年已发货'!F:F</f>
        <v>45770</v>
      </c>
      <c r="G2410" s="2" t="str">
        <f>'[1]2025年已发货'!G:G</f>
        <v>（四川商建-射洪城乡一体化项目）遂宁市射洪市忠新幼儿园北侧约220米新溪小区</v>
      </c>
      <c r="H2410" s="2" t="str">
        <f>'[1]2025年已发货'!H:H</f>
        <v>柏子刚</v>
      </c>
      <c r="I2410" s="2">
        <f>'[1]2025年已发货'!I:I</f>
        <v>15692885305</v>
      </c>
      <c r="J2410" s="2" t="str">
        <f>_xlfn._xlws.FILTER(辅助信息!D:D,辅助信息!G:G=G2410)</f>
        <v>四川商建
射洪城乡一体化项目</v>
      </c>
    </row>
    <row r="2411" hidden="1" spans="1:10">
      <c r="A2411" s="2" t="str">
        <f>'[1]2025年已发货'!A:A</f>
        <v>成实</v>
      </c>
      <c r="B2411" s="2" t="str">
        <f>'[1]2025年已发货'!B:B</f>
        <v>螺纹钢</v>
      </c>
      <c r="C2411" s="2" t="str">
        <f>'[1]2025年已发货'!C:C</f>
        <v>HRB400E Φ16 9m</v>
      </c>
      <c r="D2411" s="2" t="str">
        <f>'[1]2025年已发货'!D:D</f>
        <v>吨</v>
      </c>
      <c r="E2411" s="2">
        <f>'[1]2025年已发货'!E:E</f>
        <v>70</v>
      </c>
      <c r="F2411" s="4">
        <f>'[1]2025年已发货'!F:F</f>
        <v>45770</v>
      </c>
      <c r="G2411" s="2" t="str">
        <f>'[1]2025年已发货'!G:G</f>
        <v>（四川商建-射洪城乡一体化项目）遂宁市射洪市忠新幼儿园北侧约220米新溪小区</v>
      </c>
      <c r="H2411" s="2" t="str">
        <f>'[1]2025年已发货'!H:H</f>
        <v>柏子刚</v>
      </c>
      <c r="I2411" s="2">
        <f>'[1]2025年已发货'!I:I</f>
        <v>15692885305</v>
      </c>
      <c r="J2411" s="2" t="str">
        <f>_xlfn._xlws.FILTER(辅助信息!D:D,辅助信息!G:G=G2411)</f>
        <v>四川商建
射洪城乡一体化项目</v>
      </c>
    </row>
    <row r="2412" hidden="1" spans="1:10">
      <c r="A2412" s="2" t="str">
        <f>'[1]2025年已发货'!A:A</f>
        <v>成实</v>
      </c>
      <c r="B2412" s="2" t="str">
        <f>'[1]2025年已发货'!B:B</f>
        <v>螺纹钢</v>
      </c>
      <c r="C2412" s="2" t="str">
        <f>'[1]2025年已发货'!C:C</f>
        <v>HRB400E Φ18 9m</v>
      </c>
      <c r="D2412" s="2" t="str">
        <f>'[1]2025年已发货'!D:D</f>
        <v>吨</v>
      </c>
      <c r="E2412" s="2">
        <f>'[1]2025年已发货'!E:E</f>
        <v>10</v>
      </c>
      <c r="F2412" s="4">
        <f>'[1]2025年已发货'!F:F</f>
        <v>45770</v>
      </c>
      <c r="G2412" s="2" t="str">
        <f>'[1]2025年已发货'!G:G</f>
        <v>（四川商建-射洪城乡一体化项目）遂宁市射洪市忠新幼儿园北侧约220米新溪小区</v>
      </c>
      <c r="H2412" s="2" t="str">
        <f>'[1]2025年已发货'!H:H</f>
        <v>柏子刚</v>
      </c>
      <c r="I2412" s="2">
        <f>'[1]2025年已发货'!I:I</f>
        <v>15692885305</v>
      </c>
      <c r="J2412" s="2" t="str">
        <f>_xlfn._xlws.FILTER(辅助信息!D:D,辅助信息!G:G=G2412)</f>
        <v>四川商建
射洪城乡一体化项目</v>
      </c>
    </row>
    <row r="2413" hidden="1" spans="1:10">
      <c r="A2413" s="2" t="str">
        <f>'[1]2025年已发货'!A:A</f>
        <v>成实</v>
      </c>
      <c r="B2413" s="2" t="str">
        <f>'[1]2025年已发货'!B:B</f>
        <v>螺纹钢</v>
      </c>
      <c r="C2413" s="2" t="str">
        <f>'[1]2025年已发货'!C:C</f>
        <v>HRB400E Φ22 9m</v>
      </c>
      <c r="D2413" s="2" t="str">
        <f>'[1]2025年已发货'!D:D</f>
        <v>吨</v>
      </c>
      <c r="E2413" s="2">
        <f>'[1]2025年已发货'!E:E</f>
        <v>24</v>
      </c>
      <c r="F2413" s="4">
        <f>'[1]2025年已发货'!F:F</f>
        <v>45770</v>
      </c>
      <c r="G2413" s="2" t="str">
        <f>'[1]2025年已发货'!G:G</f>
        <v>（四川商建-射洪城乡一体化项目）遂宁市射洪市忠新幼儿园北侧约220米新溪小区</v>
      </c>
      <c r="H2413" s="2" t="str">
        <f>'[1]2025年已发货'!H:H</f>
        <v>柏子刚</v>
      </c>
      <c r="I2413" s="2">
        <f>'[1]2025年已发货'!I:I</f>
        <v>15692885305</v>
      </c>
      <c r="J2413" s="2" t="str">
        <f>_xlfn._xlws.FILTER(辅助信息!D:D,辅助信息!G:G=G2413)</f>
        <v>四川商建
射洪城乡一体化项目</v>
      </c>
    </row>
    <row r="2414" hidden="1" spans="1:10">
      <c r="A2414" s="2" t="str">
        <f>'[1]2025年已发货'!A:A</f>
        <v>八局</v>
      </c>
      <c r="B2414" s="2" t="str">
        <f>'[1]2025年已发货'!B:B</f>
        <v>螺纹钢</v>
      </c>
      <c r="C2414" s="2" t="str">
        <f>'[1]2025年已发货'!C:C</f>
        <v>HRB400E Φ16 9m</v>
      </c>
      <c r="D2414" s="2" t="str">
        <f>'[1]2025年已发货'!D:D</f>
        <v>吨</v>
      </c>
      <c r="E2414" s="2">
        <f>'[1]2025年已发货'!E:E</f>
        <v>15</v>
      </c>
      <c r="F2414" s="4">
        <f>'[1]2025年已发货'!F:F</f>
        <v>45771</v>
      </c>
      <c r="G2414" s="2" t="str">
        <f>'[1]2025年已发货'!G:G</f>
        <v>（北京工程局乐山机场项目）乐山市五通桥区冠英镇</v>
      </c>
      <c r="H2414" s="2" t="str">
        <f>'[1]2025年已发货'!H:H</f>
        <v>王治</v>
      </c>
      <c r="I2414" s="2">
        <f>'[1]2025年已发货'!I:I</f>
        <v>18811564698</v>
      </c>
      <c r="J2414" s="2" vm="1" t="e">
        <f>_xlfn._xlws.FILTER(辅助信息!D:D,辅助信息!G:G=G2414)</f>
        <v>#VALUE!</v>
      </c>
    </row>
    <row r="2415" hidden="1" spans="1:10">
      <c r="A2415" s="2" t="str">
        <f>'[1]2025年已发货'!A:A</f>
        <v>八局</v>
      </c>
      <c r="B2415" s="2" t="str">
        <f>'[1]2025年已发货'!B:B</f>
        <v>螺纹钢</v>
      </c>
      <c r="C2415" s="2" t="str">
        <f>'[1]2025年已发货'!C:C</f>
        <v>HRB400E Φ20 9m</v>
      </c>
      <c r="D2415" s="2" t="str">
        <f>'[1]2025年已发货'!D:D</f>
        <v>吨</v>
      </c>
      <c r="E2415" s="2">
        <f>'[1]2025年已发货'!E:E</f>
        <v>4</v>
      </c>
      <c r="F2415" s="4">
        <f>'[1]2025年已发货'!F:F</f>
        <v>45771</v>
      </c>
      <c r="G2415" s="2" t="str">
        <f>'[1]2025年已发货'!G:G</f>
        <v>（北京工程局乐山机场项目）乐山市五通桥区冠英镇</v>
      </c>
      <c r="H2415" s="2" t="str">
        <f>'[1]2025年已发货'!H:H</f>
        <v>王治</v>
      </c>
      <c r="I2415" s="2">
        <f>'[1]2025年已发货'!I:I</f>
        <v>18811564698</v>
      </c>
      <c r="J2415" s="2" vm="1" t="e">
        <f>_xlfn._xlws.FILTER(辅助信息!D:D,辅助信息!G:G=G2415)</f>
        <v>#VALUE!</v>
      </c>
    </row>
    <row r="2416" hidden="1" spans="1:10">
      <c r="A2416" s="2" t="str">
        <f>'[1]2025年已发货'!A:A</f>
        <v>八局</v>
      </c>
      <c r="B2416" s="2" t="str">
        <f>'[1]2025年已发货'!B:B</f>
        <v>螺纹钢</v>
      </c>
      <c r="C2416" s="2" t="str">
        <f>'[1]2025年已发货'!C:C</f>
        <v>HRB500E Φ25 9m</v>
      </c>
      <c r="D2416" s="2" t="str">
        <f>'[1]2025年已发货'!D:D</f>
        <v>吨</v>
      </c>
      <c r="E2416" s="2">
        <f>'[1]2025年已发货'!E:E</f>
        <v>5</v>
      </c>
      <c r="F2416" s="4">
        <f>'[1]2025年已发货'!F:F</f>
        <v>45771</v>
      </c>
      <c r="G2416" s="2" t="str">
        <f>'[1]2025年已发货'!G:G</f>
        <v>（北京工程局乐山机场项目）乐山市五通桥区冠英镇</v>
      </c>
      <c r="H2416" s="2" t="str">
        <f>'[1]2025年已发货'!H:H</f>
        <v>王治</v>
      </c>
      <c r="I2416" s="2">
        <f>'[1]2025年已发货'!I:I</f>
        <v>18811564698</v>
      </c>
      <c r="J2416" s="2" vm="1" t="e">
        <f>_xlfn._xlws.FILTER(辅助信息!D:D,辅助信息!G:G=G2416)</f>
        <v>#VALUE!</v>
      </c>
    </row>
    <row r="2417" hidden="1" spans="1:10">
      <c r="A2417" s="2" t="str">
        <f>'[1]2025年已发货'!A:A</f>
        <v>八局</v>
      </c>
      <c r="B2417" s="2" t="str">
        <f>'[1]2025年已发货'!B:B</f>
        <v>螺纹钢</v>
      </c>
      <c r="C2417" s="2" t="str">
        <f>'[1]2025年已发货'!C:C</f>
        <v>HRB500E Φ28 9m</v>
      </c>
      <c r="D2417" s="2" t="str">
        <f>'[1]2025年已发货'!D:D</f>
        <v>吨</v>
      </c>
      <c r="E2417" s="2">
        <f>'[1]2025年已发货'!E:E</f>
        <v>9</v>
      </c>
      <c r="F2417" s="4">
        <f>'[1]2025年已发货'!F:F</f>
        <v>45771</v>
      </c>
      <c r="G2417" s="2" t="str">
        <f>'[1]2025年已发货'!G:G</f>
        <v>（北京工程局乐山机场项目）乐山市五通桥区冠英镇</v>
      </c>
      <c r="H2417" s="2" t="str">
        <f>'[1]2025年已发货'!H:H</f>
        <v>王治</v>
      </c>
      <c r="I2417" s="2">
        <f>'[1]2025年已发货'!I:I</f>
        <v>18811564698</v>
      </c>
      <c r="J2417" s="2" vm="1" t="e">
        <f>_xlfn._xlws.FILTER(辅助信息!D:D,辅助信息!G:G=G2417)</f>
        <v>#VALUE!</v>
      </c>
    </row>
    <row r="2418" hidden="1" spans="1:10">
      <c r="A2418" s="2" t="str">
        <f>'[1]2025年已发货'!A:A</f>
        <v>八局</v>
      </c>
      <c r="B2418" s="2" t="str">
        <f>'[1]2025年已发货'!B:B</f>
        <v>螺纹钢</v>
      </c>
      <c r="C2418" s="2" t="str">
        <f>'[1]2025年已发货'!C:C</f>
        <v>HRB400EФ22*9m</v>
      </c>
      <c r="D2418" s="2" t="str">
        <f>'[1]2025年已发货'!D:D</f>
        <v>吨</v>
      </c>
      <c r="E2418" s="2">
        <f>'[1]2025年已发货'!E:E</f>
        <v>35</v>
      </c>
      <c r="F2418" s="4">
        <f>'[1]2025年已发货'!F:F</f>
        <v>45771</v>
      </c>
      <c r="G2418" s="2" t="str">
        <f>'[1]2025年已发货'!G:G</f>
        <v>（中铁一局四公司康新高速TJ1-1标吉拉隧道）四川省甘孜州康定市折多塘村车管所旁</v>
      </c>
      <c r="H2418" s="2" t="str">
        <f>'[1]2025年已发货'!H:H</f>
        <v>王德华</v>
      </c>
      <c r="I2418" s="2">
        <f>'[1]2025年已发货'!I:I</f>
        <v>18008085797</v>
      </c>
      <c r="J2418" s="2" vm="1" t="e">
        <f>_xlfn._xlws.FILTER(辅助信息!D:D,辅助信息!G:G=G2418)</f>
        <v>#VALUE!</v>
      </c>
    </row>
    <row r="2419" hidden="1" spans="1:10">
      <c r="A2419" s="2" t="str">
        <f>'[1]2025年已发货'!A:A</f>
        <v>晋邦</v>
      </c>
      <c r="B2419" s="2" t="str">
        <f>'[1]2025年已发货'!B:B</f>
        <v>螺纹钢</v>
      </c>
      <c r="C2419" s="2" t="str">
        <f>'[1]2025年已发货'!C:C</f>
        <v>HRB400EФ20*9m</v>
      </c>
      <c r="D2419" s="2" t="str">
        <f>'[1]2025年已发货'!D:D</f>
        <v>吨</v>
      </c>
      <c r="E2419" s="2">
        <f>'[1]2025年已发货'!E:E</f>
        <v>35</v>
      </c>
      <c r="F2419" s="4">
        <f>'[1]2025年已发货'!F:F</f>
        <v>45771</v>
      </c>
      <c r="G2419" s="2" t="str">
        <f>'[1]2025年已发货'!G:G</f>
        <v>（中铁六局呼和公司康新高速TJ4-2标）四川省甘孜藏族自治州康定市新都桥镇东俄罗三村中建八局搅拌站旁</v>
      </c>
      <c r="H2419" s="2" t="str">
        <f>'[1]2025年已发货'!H:H</f>
        <v>王坤</v>
      </c>
      <c r="I2419" s="2">
        <f>'[1]2025年已发货'!I:I</f>
        <v>15647490007</v>
      </c>
      <c r="J2419" s="2" vm="1" t="e">
        <f>_xlfn._xlws.FILTER(辅助信息!D:D,辅助信息!G:G=G2419)</f>
        <v>#VALUE!</v>
      </c>
    </row>
    <row r="2420" hidden="1" spans="1:10">
      <c r="A2420" s="2" t="str">
        <f>'[1]2025年已发货'!A:A</f>
        <v>晋邦</v>
      </c>
      <c r="B2420" s="2" t="str">
        <f>'[1]2025年已发货'!B:B</f>
        <v>螺纹钢</v>
      </c>
      <c r="C2420" s="2" t="str">
        <f>'[1]2025年已发货'!C:C</f>
        <v>HRB400EФ12*9m</v>
      </c>
      <c r="D2420" s="2" t="str">
        <f>'[1]2025年已发货'!D:D</f>
        <v>吨</v>
      </c>
      <c r="E2420" s="2">
        <f>'[1]2025年已发货'!E:E</f>
        <v>35</v>
      </c>
      <c r="F2420" s="4">
        <f>'[1]2025年已发货'!F:F</f>
        <v>45771</v>
      </c>
      <c r="G2420" s="2" t="str">
        <f>'[1]2025年已发货'!G:G</f>
        <v>（中铁六局呼和公司康新高速TJ4-2标）四川省甘孜藏族自治州康定市新都桥镇东俄罗三村中建八局搅拌站旁</v>
      </c>
      <c r="H2420" s="2" t="str">
        <f>'[1]2025年已发货'!H:H</f>
        <v>王坤</v>
      </c>
      <c r="I2420" s="2">
        <f>'[1]2025年已发货'!I:I</f>
        <v>15647490007</v>
      </c>
      <c r="J2420" s="2" vm="1" t="e">
        <f>_xlfn._xlws.FILTER(辅助信息!D:D,辅助信息!G:G=G2420)</f>
        <v>#VALUE!</v>
      </c>
    </row>
    <row r="2421" hidden="1" spans="1:10">
      <c r="A2421" s="2" t="str">
        <f>'[1]2025年已发货'!A:A</f>
        <v>晋邦</v>
      </c>
      <c r="B2421" s="2" t="str">
        <f>'[1]2025年已发货'!B:B</f>
        <v>螺纹钢</v>
      </c>
      <c r="C2421" s="2" t="str">
        <f>'[1]2025年已发货'!C:C</f>
        <v>HRB400EФ16*9m</v>
      </c>
      <c r="D2421" s="2" t="str">
        <f>'[1]2025年已发货'!D:D</f>
        <v>吨</v>
      </c>
      <c r="E2421" s="2">
        <f>'[1]2025年已发货'!E:E</f>
        <v>35</v>
      </c>
      <c r="F2421" s="4">
        <f>'[1]2025年已发货'!F:F</f>
        <v>45771</v>
      </c>
      <c r="G2421" s="2" t="str">
        <f>'[1]2025年已发货'!G:G</f>
        <v>（中铁六局呼和公司康新高速TJ4-2标）四川省甘孜藏族自治州康定市新都桥镇东俄罗三村中建八局搅拌站旁</v>
      </c>
      <c r="H2421" s="2" t="str">
        <f>'[1]2025年已发货'!H:H</f>
        <v>王坤</v>
      </c>
      <c r="I2421" s="2">
        <f>'[1]2025年已发货'!I:I</f>
        <v>15647490007</v>
      </c>
      <c r="J2421" s="2" vm="1" t="e">
        <f>_xlfn._xlws.FILTER(辅助信息!D:D,辅助信息!G:G=G2421)</f>
        <v>#VALUE!</v>
      </c>
    </row>
    <row r="2422" hidden="1" spans="1:10">
      <c r="A2422" s="2" t="str">
        <f>'[1]2025年已发货'!A:A</f>
        <v>晋邦</v>
      </c>
      <c r="B2422" s="2" t="str">
        <f>'[1]2025年已发货'!B:B</f>
        <v>螺纹钢</v>
      </c>
      <c r="C2422" s="2" t="str">
        <f>'[1]2025年已发货'!C:C</f>
        <v>HRB400EФ22*9m</v>
      </c>
      <c r="D2422" s="2" t="str">
        <f>'[1]2025年已发货'!D:D</f>
        <v>吨</v>
      </c>
      <c r="E2422" s="2">
        <f>'[1]2025年已发货'!E:E</f>
        <v>35</v>
      </c>
      <c r="F2422" s="4">
        <f>'[1]2025年已发货'!F:F</f>
        <v>45771</v>
      </c>
      <c r="G2422" s="2" t="str">
        <f>'[1]2025年已发货'!G:G</f>
        <v>（中铁六局呼和公司康新高速TJ4-2标）四川省甘孜藏族自治州康定市新都桥镇东俄罗三村中建八局搅拌站旁</v>
      </c>
      <c r="H2422" s="2" t="str">
        <f>'[1]2025年已发货'!H:H</f>
        <v>王坤</v>
      </c>
      <c r="I2422" s="2">
        <f>'[1]2025年已发货'!I:I</f>
        <v>15647490007</v>
      </c>
      <c r="J2422" s="2" vm="1" t="e">
        <f>_xlfn._xlws.FILTER(辅助信息!D:D,辅助信息!G:G=G2422)</f>
        <v>#VALUE!</v>
      </c>
    </row>
    <row r="2423" hidden="1" spans="1:10">
      <c r="A2423" s="2" t="str">
        <f>'[1]2025年已发货'!A:A</f>
        <v>晋邦</v>
      </c>
      <c r="B2423" s="2" t="str">
        <f>'[1]2025年已发货'!B:B</f>
        <v>螺纹钢</v>
      </c>
      <c r="C2423" s="2" t="str">
        <f>'[1]2025年已发货'!C:C</f>
        <v>HRB400EФ25*9m</v>
      </c>
      <c r="D2423" s="2" t="str">
        <f>'[1]2025年已发货'!D:D</f>
        <v>吨</v>
      </c>
      <c r="E2423" s="2">
        <f>'[1]2025年已发货'!E:E</f>
        <v>35</v>
      </c>
      <c r="F2423" s="4">
        <f>'[1]2025年已发货'!F:F</f>
        <v>45771</v>
      </c>
      <c r="G2423" s="2" t="str">
        <f>'[1]2025年已发货'!G:G</f>
        <v>（中铁六局呼和公司康新高速TJ4-2标）四川省甘孜藏族自治州康定市新都桥镇东俄罗三村中建八局搅拌站旁</v>
      </c>
      <c r="H2423" s="2" t="str">
        <f>'[1]2025年已发货'!H:H</f>
        <v>王坤</v>
      </c>
      <c r="I2423" s="2">
        <f>'[1]2025年已发货'!I:I</f>
        <v>15647490007</v>
      </c>
      <c r="J2423" s="2" vm="1" t="e">
        <f>_xlfn._xlws.FILTER(辅助信息!D:D,辅助信息!G:G=G2423)</f>
        <v>#VALUE!</v>
      </c>
    </row>
    <row r="2424" hidden="1" spans="1:10">
      <c r="A2424" s="2" t="str">
        <f>'[1]2025年已发货'!A:A</f>
        <v>晋邦</v>
      </c>
      <c r="B2424" s="2" t="str">
        <f>'[1]2025年已发货'!B:B</f>
        <v>螺纹钢</v>
      </c>
      <c r="C2424" s="2" t="str">
        <f>'[1]2025年已发货'!C:C</f>
        <v>HRB400EФ28*9m</v>
      </c>
      <c r="D2424" s="2" t="str">
        <f>'[1]2025年已发货'!D:D</f>
        <v>吨</v>
      </c>
      <c r="E2424" s="2">
        <f>'[1]2025年已发货'!E:E</f>
        <v>35</v>
      </c>
      <c r="F2424" s="4">
        <f>'[1]2025年已发货'!F:F</f>
        <v>45771</v>
      </c>
      <c r="G2424" s="2" t="str">
        <f>'[1]2025年已发货'!G:G</f>
        <v>（中铁六局呼和公司康新高速TJ4-2标）四川省甘孜藏族自治州康定市新都桥镇东俄罗三村中建八局搅拌站旁</v>
      </c>
      <c r="H2424" s="2" t="str">
        <f>'[1]2025年已发货'!H:H</f>
        <v>王坤</v>
      </c>
      <c r="I2424" s="2">
        <f>'[1]2025年已发货'!I:I</f>
        <v>15647490007</v>
      </c>
      <c r="J2424" s="2" vm="1" t="e">
        <f>_xlfn._xlws.FILTER(辅助信息!D:D,辅助信息!G:G=G2424)</f>
        <v>#VALUE!</v>
      </c>
    </row>
    <row r="2425" hidden="1" spans="1:10">
      <c r="A2425" s="2" t="str">
        <f>'[1]2025年已发货'!A:A</f>
        <v>晋邦</v>
      </c>
      <c r="B2425" s="2" t="str">
        <f>'[1]2025年已发货'!B:B</f>
        <v>盘圆</v>
      </c>
      <c r="C2425" s="2" t="str">
        <f>'[1]2025年已发货'!C:C</f>
        <v>HPB300Φ8</v>
      </c>
      <c r="D2425" s="2" t="str">
        <f>'[1]2025年已发货'!D:D</f>
        <v>吨</v>
      </c>
      <c r="E2425" s="2">
        <f>'[1]2025年已发货'!E:E</f>
        <v>35</v>
      </c>
      <c r="F2425" s="4">
        <f>'[1]2025年已发货'!F:F</f>
        <v>45771</v>
      </c>
      <c r="G2425" s="2" t="str">
        <f>'[1]2025年已发货'!G:G</f>
        <v>（中铁六局呼和公司康新高速TJ4-2标）四川省甘孜藏族自治州康定市新都桥镇东俄罗三村中建八局搅拌站旁</v>
      </c>
      <c r="H2425" s="2" t="str">
        <f>'[1]2025年已发货'!H:H</f>
        <v>王坤</v>
      </c>
      <c r="I2425" s="2">
        <f>'[1]2025年已发货'!I:I</f>
        <v>15647490007</v>
      </c>
      <c r="J2425" s="2" vm="1" t="e">
        <f>_xlfn._xlws.FILTER(辅助信息!D:D,辅助信息!G:G=G2425)</f>
        <v>#VALUE!</v>
      </c>
    </row>
    <row r="2426" hidden="1" spans="1:10">
      <c r="A2426" s="2" t="str">
        <f>'[1]2025年已发货'!A:A</f>
        <v>吉晨盛泰</v>
      </c>
      <c r="B2426" s="2" t="str">
        <f>'[1]2025年已发货'!B:B</f>
        <v>盘螺</v>
      </c>
      <c r="C2426" s="2" t="str">
        <f>'[1]2025年已发货'!C:C</f>
        <v>HRB400EΦ10</v>
      </c>
      <c r="D2426" s="2" t="str">
        <f>'[1]2025年已发货'!D:D</f>
        <v>吨</v>
      </c>
      <c r="E2426" s="2">
        <f>'[1]2025年已发货'!E:E</f>
        <v>35</v>
      </c>
      <c r="F2426" s="4">
        <f>'[1]2025年已发货'!F:F</f>
        <v>45771</v>
      </c>
      <c r="G2426" s="2" t="str">
        <f>'[1]2025年已发货'!G:G</f>
        <v>（中铁广州局深圳公司西昭高速9标）四川省凉山彝族自治州西昌市西昌北钢筋房</v>
      </c>
      <c r="H2426" s="2" t="str">
        <f>'[1]2025年已发货'!H:H</f>
        <v>伍红林</v>
      </c>
      <c r="I2426" s="2">
        <f>'[1]2025年已发货'!I:I</f>
        <v>18683860677</v>
      </c>
      <c r="J2426" s="2" vm="1" t="e">
        <f>_xlfn._xlws.FILTER(辅助信息!D:D,辅助信息!G:G=G2426)</f>
        <v>#VALUE!</v>
      </c>
    </row>
    <row r="2427" hidden="1" spans="1:10">
      <c r="A2427" s="2" t="str">
        <f>'[1]2025年已发货'!A:A</f>
        <v>达钢</v>
      </c>
      <c r="B2427" s="2" t="str">
        <f>'[1]2025年已发货'!B:B</f>
        <v>螺纹钢</v>
      </c>
      <c r="C2427" s="2" t="str">
        <f>'[1]2025年已发货'!C:C</f>
        <v>HRB400E Φ12 9m</v>
      </c>
      <c r="D2427" s="2" t="str">
        <f>'[1]2025年已发货'!D:D</f>
        <v>吨</v>
      </c>
      <c r="E2427" s="2">
        <f>'[1]2025年已发货'!E:E</f>
        <v>35</v>
      </c>
      <c r="F2427" s="4">
        <f>'[1]2025年已发货'!F:F</f>
        <v>45771</v>
      </c>
      <c r="G2427" s="2" t="str">
        <f>'[1]2025年已发货'!G:G</f>
        <v>(五冶钢构医学科学产业园建设项目房建连接线道路工程)四川省南充市顺庆区搬罾街道学府大道二段</v>
      </c>
      <c r="H2427" s="2" t="str">
        <f>'[1]2025年已发货'!H:H</f>
        <v>刘建中</v>
      </c>
      <c r="I2427" s="2">
        <f>'[1]2025年已发货'!I:I</f>
        <v>13908143055</v>
      </c>
      <c r="J2427" s="2" t="str">
        <f>_xlfn._xlws.FILTER(辅助信息!D:D,辅助信息!G:G=G2427)</f>
        <v>五冶钢构南充医学科学产业园建设项目</v>
      </c>
    </row>
    <row r="2428" hidden="1" spans="1:10">
      <c r="A2428" s="2" t="str">
        <f>'[1]2025年已发货'!A:A</f>
        <v>德胜</v>
      </c>
      <c r="B2428" s="2" t="str">
        <f>'[1]2025年已发货'!B:B</f>
        <v>螺纹钢</v>
      </c>
      <c r="C2428" s="2" t="str">
        <f>'[1]2025年已发货'!C:C</f>
        <v>HRB400E Φ14 9m</v>
      </c>
      <c r="D2428" s="2" t="str">
        <f>'[1]2025年已发货'!D:D</f>
        <v>吨</v>
      </c>
      <c r="E2428" s="2">
        <f>'[1]2025年已发货'!E:E</f>
        <v>20</v>
      </c>
      <c r="F2428" s="4">
        <f>'[1]2025年已发货'!F:F</f>
        <v>45771</v>
      </c>
      <c r="G2428" s="2" t="str">
        <f>'[1]2025年已发货'!G:G</f>
        <v>(宜宾兴港三江新区长江工业园建设项目-M2-2#厂房)宜宾市翠屏区宜宾汽车零部件配套产业基地(纬五路南)</v>
      </c>
      <c r="H2428" s="2" t="str">
        <f>'[1]2025年已发货'!H:H</f>
        <v>王涛</v>
      </c>
      <c r="I2428" s="2">
        <f>'[1]2025年已发货'!I:I</f>
        <v>18381110677</v>
      </c>
      <c r="J2428" s="2" t="str">
        <f>_xlfn._xlws.FILTER(辅助信息!D:D,辅助信息!G:G=G2428)</f>
        <v>宜宾兴港三江新区长江工业园建设项目</v>
      </c>
    </row>
    <row r="2429" hidden="1" spans="1:10">
      <c r="A2429" s="2" t="str">
        <f>'[1]2025年已发货'!A:A</f>
        <v>德胜</v>
      </c>
      <c r="B2429" s="2" t="str">
        <f>'[1]2025年已发货'!B:B</f>
        <v>螺纹钢</v>
      </c>
      <c r="C2429" s="2" t="str">
        <f>'[1]2025年已发货'!C:C</f>
        <v>HRB400E Φ16 9m</v>
      </c>
      <c r="D2429" s="2" t="str">
        <f>'[1]2025年已发货'!D:D</f>
        <v>吨</v>
      </c>
      <c r="E2429" s="2">
        <f>'[1]2025年已发货'!E:E</f>
        <v>20</v>
      </c>
      <c r="F2429" s="4">
        <f>'[1]2025年已发货'!F:F</f>
        <v>45771</v>
      </c>
      <c r="G2429" s="2" t="str">
        <f>'[1]2025年已发货'!G:G</f>
        <v>(宜宾兴港三江新区长江工业园建设项目-M2-2#厂房)宜宾市翠屏区宜宾汽车零部件配套产业基地(纬五路南)</v>
      </c>
      <c r="H2429" s="2" t="str">
        <f>'[1]2025年已发货'!H:H</f>
        <v>王涛</v>
      </c>
      <c r="I2429" s="2">
        <f>'[1]2025年已发货'!I:I</f>
        <v>18381110677</v>
      </c>
      <c r="J2429" s="2" t="str">
        <f>_xlfn._xlws.FILTER(辅助信息!D:D,辅助信息!G:G=G2429)</f>
        <v>宜宾兴港三江新区长江工业园建设项目</v>
      </c>
    </row>
    <row r="2430" hidden="1" spans="1:10">
      <c r="A2430" s="2" t="str">
        <f>'[1]2025年已发货'!A:A</f>
        <v>德胜</v>
      </c>
      <c r="B2430" s="2" t="str">
        <f>'[1]2025年已发货'!B:B</f>
        <v>螺纹钢</v>
      </c>
      <c r="C2430" s="2" t="str">
        <f>'[1]2025年已发货'!C:C</f>
        <v>HRB400E Φ18 9m</v>
      </c>
      <c r="D2430" s="2" t="str">
        <f>'[1]2025年已发货'!D:D</f>
        <v>吨</v>
      </c>
      <c r="E2430" s="2">
        <f>'[1]2025年已发货'!E:E</f>
        <v>15</v>
      </c>
      <c r="F2430" s="4">
        <f>'[1]2025年已发货'!F:F</f>
        <v>45771</v>
      </c>
      <c r="G2430" s="2" t="str">
        <f>'[1]2025年已发货'!G:G</f>
        <v>(宜宾兴港三江新区长江工业园建设项目-M2-2#厂房)宜宾市翠屏区宜宾汽车零部件配套产业基地(纬五路南)</v>
      </c>
      <c r="H2430" s="2" t="str">
        <f>'[1]2025年已发货'!H:H</f>
        <v>王涛</v>
      </c>
      <c r="I2430" s="2">
        <f>'[1]2025年已发货'!I:I</f>
        <v>18381110677</v>
      </c>
      <c r="J2430" s="2" t="str">
        <f>_xlfn._xlws.FILTER(辅助信息!D:D,辅助信息!G:G=G2430)</f>
        <v>宜宾兴港三江新区长江工业园建设项目</v>
      </c>
    </row>
    <row r="2431" hidden="1" spans="1:10">
      <c r="A2431" s="2" t="str">
        <f>'[1]2025年已发货'!A:A</f>
        <v>德胜</v>
      </c>
      <c r="B2431" s="2" t="str">
        <f>'[1]2025年已发货'!B:B</f>
        <v>螺纹钢</v>
      </c>
      <c r="C2431" s="2" t="str">
        <f>'[1]2025年已发货'!C:C</f>
        <v>HRB400E Φ20 9m</v>
      </c>
      <c r="D2431" s="2" t="str">
        <f>'[1]2025年已发货'!D:D</f>
        <v>吨</v>
      </c>
      <c r="E2431" s="2">
        <f>'[1]2025年已发货'!E:E</f>
        <v>20</v>
      </c>
      <c r="F2431" s="4">
        <f>'[1]2025年已发货'!F:F</f>
        <v>45771</v>
      </c>
      <c r="G2431" s="2" t="str">
        <f>'[1]2025年已发货'!G:G</f>
        <v>(宜宾兴港三江新区长江工业园建设项目-M2-2#厂房)宜宾市翠屏区宜宾汽车零部件配套产业基地(纬五路南)</v>
      </c>
      <c r="H2431" s="2" t="str">
        <f>'[1]2025年已发货'!H:H</f>
        <v>王涛</v>
      </c>
      <c r="I2431" s="2">
        <f>'[1]2025年已发货'!I:I</f>
        <v>18381110677</v>
      </c>
      <c r="J2431" s="2" t="str">
        <f>_xlfn._xlws.FILTER(辅助信息!D:D,辅助信息!G:G=G2431)</f>
        <v>宜宾兴港三江新区长江工业园建设项目</v>
      </c>
    </row>
    <row r="2432" hidden="1" spans="1:10">
      <c r="A2432" s="2" t="str">
        <f>'[1]2025年已发货'!A:A</f>
        <v>德胜</v>
      </c>
      <c r="B2432" s="2" t="str">
        <f>'[1]2025年已发货'!B:B</f>
        <v>螺纹钢</v>
      </c>
      <c r="C2432" s="2" t="str">
        <f>'[1]2025年已发货'!C:C</f>
        <v>HRB400E Φ22 9m</v>
      </c>
      <c r="D2432" s="2" t="str">
        <f>'[1]2025年已发货'!D:D</f>
        <v>吨</v>
      </c>
      <c r="E2432" s="2">
        <f>'[1]2025年已发货'!E:E</f>
        <v>20</v>
      </c>
      <c r="F2432" s="4">
        <f>'[1]2025年已发货'!F:F</f>
        <v>45771</v>
      </c>
      <c r="G2432" s="2" t="str">
        <f>'[1]2025年已发货'!G:G</f>
        <v>(宜宾兴港三江新区长江工业园建设项目-M2-2#厂房)宜宾市翠屏区宜宾汽车零部件配套产业基地(纬五路南)</v>
      </c>
      <c r="H2432" s="2" t="str">
        <f>'[1]2025年已发货'!H:H</f>
        <v>王涛</v>
      </c>
      <c r="I2432" s="2">
        <f>'[1]2025年已发货'!I:I</f>
        <v>18381110677</v>
      </c>
      <c r="J2432" s="2" t="str">
        <f>_xlfn._xlws.FILTER(辅助信息!D:D,辅助信息!G:G=G2432)</f>
        <v>宜宾兴港三江新区长江工业园建设项目</v>
      </c>
    </row>
    <row r="2433" hidden="1" spans="1:10">
      <c r="A2433" s="2" t="str">
        <f>'[1]2025年已发货'!A:A</f>
        <v>德胜</v>
      </c>
      <c r="B2433" s="2" t="str">
        <f>'[1]2025年已发货'!B:B</f>
        <v>螺纹钢</v>
      </c>
      <c r="C2433" s="2" t="str">
        <f>'[1]2025年已发货'!C:C</f>
        <v>HRB400E Φ25 9m</v>
      </c>
      <c r="D2433" s="2" t="str">
        <f>'[1]2025年已发货'!D:D</f>
        <v>吨</v>
      </c>
      <c r="E2433" s="2">
        <f>'[1]2025年已发货'!E:E</f>
        <v>10</v>
      </c>
      <c r="F2433" s="4">
        <f>'[1]2025年已发货'!F:F</f>
        <v>45771</v>
      </c>
      <c r="G2433" s="2" t="str">
        <f>'[1]2025年已发货'!G:G</f>
        <v>(宜宾兴港三江新区长江工业园建设项目-M2-2#厂房)宜宾市翠屏区宜宾汽车零部件配套产业基地(纬五路南)</v>
      </c>
      <c r="H2433" s="2" t="str">
        <f>'[1]2025年已发货'!H:H</f>
        <v>王涛</v>
      </c>
      <c r="I2433" s="2">
        <f>'[1]2025年已发货'!I:I</f>
        <v>18381110677</v>
      </c>
      <c r="J2433" s="2" t="str">
        <f>_xlfn._xlws.FILTER(辅助信息!D:D,辅助信息!G:G=G2433)</f>
        <v>宜宾兴港三江新区长江工业园建设项目</v>
      </c>
    </row>
    <row r="2434" hidden="1" spans="1:10">
      <c r="A2434" s="2" t="str">
        <f>'[1]2025年已发货'!A:A</f>
        <v>德胜</v>
      </c>
      <c r="B2434" s="2" t="str">
        <f>'[1]2025年已发货'!B:B</f>
        <v>螺纹钢</v>
      </c>
      <c r="C2434" s="2" t="str">
        <f>'[1]2025年已发货'!C:C</f>
        <v>HRB400E Φ16 9m</v>
      </c>
      <c r="D2434" s="2" t="str">
        <f>'[1]2025年已发货'!D:D</f>
        <v>吨</v>
      </c>
      <c r="E2434" s="2">
        <f>'[1]2025年已发货'!E:E</f>
        <v>35</v>
      </c>
      <c r="F2434" s="4">
        <f>'[1]2025年已发货'!F:F</f>
        <v>45771</v>
      </c>
      <c r="G2434" s="2" t="str">
        <f>'[1]2025年已发货'!G:G</f>
        <v>(宜宾兴港三江新区长江工业园建设项目-M2-00-04桩)宜宾市翠屏区宜宾汽车零部件配套产业基地(纬五路南)</v>
      </c>
      <c r="H2434" s="2" t="str">
        <f>'[1]2025年已发货'!H:H</f>
        <v>王涛</v>
      </c>
      <c r="I2434" s="2">
        <f>'[1]2025年已发货'!I:I</f>
        <v>18381110677</v>
      </c>
      <c r="J2434" s="2" t="str">
        <f>_xlfn._xlws.FILTER(辅助信息!D:D,辅助信息!G:G=G2434)</f>
        <v>宜宾兴港三江新区长江工业园建设项目</v>
      </c>
    </row>
    <row r="2435" hidden="1" spans="1:10">
      <c r="A2435" s="2" t="str">
        <f>'[1]2025年已发货'!A:A</f>
        <v>德胜</v>
      </c>
      <c r="B2435" s="2" t="str">
        <f>'[1]2025年已发货'!B:B</f>
        <v>螺纹钢</v>
      </c>
      <c r="C2435" s="2" t="str">
        <f>'[1]2025年已发货'!C:C</f>
        <v>HRB400E Φ18 9m</v>
      </c>
      <c r="D2435" s="2" t="str">
        <f>'[1]2025年已发货'!D:D</f>
        <v>吨</v>
      </c>
      <c r="E2435" s="2">
        <f>'[1]2025年已发货'!E:E</f>
        <v>35</v>
      </c>
      <c r="F2435" s="4">
        <f>'[1]2025年已发货'!F:F</f>
        <v>45771</v>
      </c>
      <c r="G2435" s="2" t="str">
        <f>'[1]2025年已发货'!G:G</f>
        <v>(宜宾兴港三江新区长江工业园建设项目-M2-00-04桩)宜宾市翠屏区宜宾汽车零部件配套产业基地(纬五路南)</v>
      </c>
      <c r="H2435" s="2" t="str">
        <f>'[1]2025年已发货'!H:H</f>
        <v>王涛</v>
      </c>
      <c r="I2435" s="2">
        <f>'[1]2025年已发货'!I:I</f>
        <v>18381110677</v>
      </c>
      <c r="J2435" s="2" t="str">
        <f>_xlfn._xlws.FILTER(辅助信息!D:D,辅助信息!G:G=G2435)</f>
        <v>宜宾兴港三江新区长江工业园建设项目</v>
      </c>
    </row>
    <row r="2436" hidden="1" spans="1:10">
      <c r="A2436" s="2" t="str">
        <f>'[1]2025年已发货'!A:A</f>
        <v>德胜</v>
      </c>
      <c r="B2436" s="2" t="str">
        <f>'[1]2025年已发货'!B:B</f>
        <v>螺纹钢</v>
      </c>
      <c r="C2436" s="2" t="str">
        <f>'[1]2025年已发货'!C:C</f>
        <v>HRB400E Φ16 12m</v>
      </c>
      <c r="D2436" s="2" t="str">
        <f>'[1]2025年已发货'!D:D</f>
        <v>吨</v>
      </c>
      <c r="E2436" s="2">
        <f>'[1]2025年已发货'!E:E</f>
        <v>35</v>
      </c>
      <c r="F2436" s="4">
        <f>'[1]2025年已发货'!F:F</f>
        <v>45771</v>
      </c>
      <c r="G2436" s="2" t="str">
        <f>'[1]2025年已发货'!G:G</f>
        <v>(宜宾兴港三江新区长江工业园建设项目-M2-00-04桩)宜宾市翠屏区宜宾汽车零部件配套产业基地(纬五路南)</v>
      </c>
      <c r="H2436" s="2" t="str">
        <f>'[1]2025年已发货'!H:H</f>
        <v>王涛</v>
      </c>
      <c r="I2436" s="2">
        <f>'[1]2025年已发货'!I:I</f>
        <v>18381110677</v>
      </c>
      <c r="J2436" s="2" t="str">
        <f>_xlfn._xlws.FILTER(辅助信息!D:D,辅助信息!G:G=G2436)</f>
        <v>宜宾兴港三江新区长江工业园建设项目</v>
      </c>
    </row>
    <row r="2437" hidden="1" spans="1:10">
      <c r="A2437" s="2" t="str">
        <f>'[1]2025年已发货'!A:A</f>
        <v>德胜</v>
      </c>
      <c r="B2437" s="2" t="str">
        <f>'[1]2025年已发货'!B:B</f>
        <v>螺纹钢</v>
      </c>
      <c r="C2437" s="2" t="str">
        <f>'[1]2025年已发货'!C:C</f>
        <v>HRB400E Φ18 12m</v>
      </c>
      <c r="D2437" s="2" t="str">
        <f>'[1]2025年已发货'!D:D</f>
        <v>吨</v>
      </c>
      <c r="E2437" s="2">
        <f>'[1]2025年已发货'!E:E</f>
        <v>35</v>
      </c>
      <c r="F2437" s="4">
        <f>'[1]2025年已发货'!F:F</f>
        <v>45771</v>
      </c>
      <c r="G2437" s="2" t="str">
        <f>'[1]2025年已发货'!G:G</f>
        <v>(宜宾兴港三江新区长江工业园建设项目-M2-00-04桩)宜宾市翠屏区宜宾汽车零部件配套产业基地(纬五路南)</v>
      </c>
      <c r="H2437" s="2" t="str">
        <f>'[1]2025年已发货'!H:H</f>
        <v>王涛</v>
      </c>
      <c r="I2437" s="2">
        <f>'[1]2025年已发货'!I:I</f>
        <v>18381110677</v>
      </c>
      <c r="J2437" s="2" t="str">
        <f>_xlfn._xlws.FILTER(辅助信息!D:D,辅助信息!G:G=G2437)</f>
        <v>宜宾兴港三江新区长江工业园建设项目</v>
      </c>
    </row>
    <row r="2438" hidden="1" spans="1:10">
      <c r="A2438" s="2" t="str">
        <f>'[1]2025年已发货'!A:A</f>
        <v>德胜</v>
      </c>
      <c r="B2438" s="2" t="str">
        <f>'[1]2025年已发货'!B:B</f>
        <v>螺纹钢</v>
      </c>
      <c r="C2438" s="2" t="str">
        <f>'[1]2025年已发货'!C:C</f>
        <v>HRB400E Φ16 9m</v>
      </c>
      <c r="D2438" s="2" t="str">
        <f>'[1]2025年已发货'!D:D</f>
        <v>吨</v>
      </c>
      <c r="E2438" s="2">
        <f>'[1]2025年已发货'!E:E</f>
        <v>6</v>
      </c>
      <c r="F2438" s="4">
        <f>'[1]2025年已发货'!F:F</f>
        <v>45771</v>
      </c>
      <c r="G2438" s="2" t="str">
        <f>'[1]2025年已发货'!G:G</f>
        <v>(宜宾兴港三江新区长江工业园建设项目-M2-6#厂房)宜宾市翠屏区宜宾汽车零部件配套产业基地(纬五路南)</v>
      </c>
      <c r="H2438" s="2" t="str">
        <f>'[1]2025年已发货'!H:H</f>
        <v>王涛</v>
      </c>
      <c r="I2438" s="2">
        <f>'[1]2025年已发货'!I:I</f>
        <v>18381110677</v>
      </c>
      <c r="J2438" s="2" t="str">
        <f>_xlfn._xlws.FILTER(辅助信息!D:D,辅助信息!G:G=G2438)</f>
        <v>宜宾兴港三江新区长江工业园建设项目</v>
      </c>
    </row>
    <row r="2439" hidden="1" spans="1:10">
      <c r="A2439" s="2" t="str">
        <f>'[1]2025年已发货'!A:A</f>
        <v>德胜</v>
      </c>
      <c r="B2439" s="2" t="str">
        <f>'[1]2025年已发货'!B:B</f>
        <v>螺纹钢</v>
      </c>
      <c r="C2439" s="2" t="str">
        <f>'[1]2025年已发货'!C:C</f>
        <v>HRB400E Φ22 9m</v>
      </c>
      <c r="D2439" s="2" t="str">
        <f>'[1]2025年已发货'!D:D</f>
        <v>吨</v>
      </c>
      <c r="E2439" s="2">
        <f>'[1]2025年已发货'!E:E</f>
        <v>5</v>
      </c>
      <c r="F2439" s="4">
        <f>'[1]2025年已发货'!F:F</f>
        <v>45771</v>
      </c>
      <c r="G2439" s="2" t="str">
        <f>'[1]2025年已发货'!G:G</f>
        <v>(宜宾兴港三江新区长江工业园建设项目-M2-6#厂房)宜宾市翠屏区宜宾汽车零部件配套产业基地(纬五路南)</v>
      </c>
      <c r="H2439" s="2" t="str">
        <f>'[1]2025年已发货'!H:H</f>
        <v>王涛</v>
      </c>
      <c r="I2439" s="2">
        <f>'[1]2025年已发货'!I:I</f>
        <v>18381110677</v>
      </c>
      <c r="J2439" s="2" t="str">
        <f>_xlfn._xlws.FILTER(辅助信息!D:D,辅助信息!G:G=G2439)</f>
        <v>宜宾兴港三江新区长江工业园建设项目</v>
      </c>
    </row>
    <row r="2440" hidden="1" spans="1:10">
      <c r="A2440" s="2" t="str">
        <f>'[1]2025年已发货'!A:A</f>
        <v>德胜</v>
      </c>
      <c r="B2440" s="2" t="str">
        <f>'[1]2025年已发货'!B:B</f>
        <v>螺纹钢</v>
      </c>
      <c r="C2440" s="2" t="str">
        <f>'[1]2025年已发货'!C:C</f>
        <v>HRB400E Φ25 9m</v>
      </c>
      <c r="D2440" s="2" t="str">
        <f>'[1]2025年已发货'!D:D</f>
        <v>吨</v>
      </c>
      <c r="E2440" s="2">
        <f>'[1]2025年已发货'!E:E</f>
        <v>6</v>
      </c>
      <c r="F2440" s="4">
        <f>'[1]2025年已发货'!F:F</f>
        <v>45771</v>
      </c>
      <c r="G2440" s="2" t="str">
        <f>'[1]2025年已发货'!G:G</f>
        <v>(宜宾兴港三江新区长江工业园建设项目-M2-6#厂房)宜宾市翠屏区宜宾汽车零部件配套产业基地(纬五路南)</v>
      </c>
      <c r="H2440" s="2" t="str">
        <f>'[1]2025年已发货'!H:H</f>
        <v>王涛</v>
      </c>
      <c r="I2440" s="2">
        <f>'[1]2025年已发货'!I:I</f>
        <v>18381110677</v>
      </c>
      <c r="J2440" s="2" t="str">
        <f>_xlfn._xlws.FILTER(辅助信息!D:D,辅助信息!G:G=G2440)</f>
        <v>宜宾兴港三江新区长江工业园建设项目</v>
      </c>
    </row>
    <row r="2441" hidden="1" spans="1:10">
      <c r="A2441" s="2" t="str">
        <f>'[1]2025年已发货'!A:A</f>
        <v>德胜</v>
      </c>
      <c r="B2441" s="2" t="str">
        <f>'[1]2025年已发货'!B:B</f>
        <v>螺纹钢</v>
      </c>
      <c r="C2441" s="2" t="str">
        <f>'[1]2025年已发货'!C:C</f>
        <v>HRB400E Φ20 12m</v>
      </c>
      <c r="D2441" s="2" t="str">
        <f>'[1]2025年已发货'!D:D</f>
        <v>吨</v>
      </c>
      <c r="E2441" s="2">
        <f>'[1]2025年已发货'!E:E</f>
        <v>35</v>
      </c>
      <c r="F2441" s="4">
        <f>'[1]2025年已发货'!F:F</f>
        <v>45771</v>
      </c>
      <c r="G2441" s="2" t="str">
        <f>'[1]2025年已发货'!G:G</f>
        <v>(宜宾兴港三江新区长江工业园建设项目-M2-6#厂房)宜宾市翠屏区宜宾汽车零部件配套产业基地(纬五路南)</v>
      </c>
      <c r="H2441" s="2" t="str">
        <f>'[1]2025年已发货'!H:H</f>
        <v>王涛</v>
      </c>
      <c r="I2441" s="2">
        <f>'[1]2025年已发货'!I:I</f>
        <v>18381110677</v>
      </c>
      <c r="J2441" s="2" t="str">
        <f>_xlfn._xlws.FILTER(辅助信息!D:D,辅助信息!G:G=G2441)</f>
        <v>宜宾兴港三江新区长江工业园建设项目</v>
      </c>
    </row>
    <row r="2442" hidden="1" spans="1:10">
      <c r="A2442" s="2" t="str">
        <f>'[1]2025年已发货'!A:A</f>
        <v>德胜</v>
      </c>
      <c r="B2442" s="2" t="str">
        <f>'[1]2025年已发货'!B:B</f>
        <v>螺纹钢</v>
      </c>
      <c r="C2442" s="2" t="str">
        <f>'[1]2025年已发货'!C:C</f>
        <v>HRB400E Φ22 12m</v>
      </c>
      <c r="D2442" s="2" t="str">
        <f>'[1]2025年已发货'!D:D</f>
        <v>吨</v>
      </c>
      <c r="E2442" s="2">
        <f>'[1]2025年已发货'!E:E</f>
        <v>20</v>
      </c>
      <c r="F2442" s="4">
        <f>'[1]2025年已发货'!F:F</f>
        <v>45771</v>
      </c>
      <c r="G2442" s="2" t="str">
        <f>'[1]2025年已发货'!G:G</f>
        <v>(宜宾兴港三江新区长江工业园建设项目-M2-6#厂房)宜宾市翠屏区宜宾汽车零部件配套产业基地(纬五路南)</v>
      </c>
      <c r="H2442" s="2" t="str">
        <f>'[1]2025年已发货'!H:H</f>
        <v>王涛</v>
      </c>
      <c r="I2442" s="2">
        <f>'[1]2025年已发货'!I:I</f>
        <v>18381110677</v>
      </c>
      <c r="J2442" s="2" t="str">
        <f>_xlfn._xlws.FILTER(辅助信息!D:D,辅助信息!G:G=G2442)</f>
        <v>宜宾兴港三江新区长江工业园建设项目</v>
      </c>
    </row>
    <row r="2443" hidden="1" spans="1:10">
      <c r="A2443" s="2" t="str">
        <f>'[1]2025年已发货'!A:A</f>
        <v>德胜</v>
      </c>
      <c r="B2443" s="2" t="str">
        <f>'[1]2025年已发货'!B:B</f>
        <v>螺纹钢</v>
      </c>
      <c r="C2443" s="2" t="str">
        <f>'[1]2025年已发货'!C:C</f>
        <v>HRB400E Φ12 9m</v>
      </c>
      <c r="D2443" s="2" t="str">
        <f>'[1]2025年已发货'!D:D</f>
        <v>吨</v>
      </c>
      <c r="E2443" s="2">
        <f>'[1]2025年已发货'!E:E</f>
        <v>10</v>
      </c>
      <c r="F2443" s="4">
        <f>'[1]2025年已发货'!F:F</f>
        <v>45771</v>
      </c>
      <c r="G2443" s="2" t="str">
        <f>'[1]2025年已发货'!G:G</f>
        <v>(宜宾兴港三江新区长江工业园建设项目-M2-7#厂房)宜宾市翠屏区宜宾汽车零部件配套产业基地(纬五路南)</v>
      </c>
      <c r="H2443" s="2" t="str">
        <f>'[1]2025年已发货'!H:H</f>
        <v>王涛</v>
      </c>
      <c r="I2443" s="2">
        <f>'[1]2025年已发货'!I:I</f>
        <v>18381110677</v>
      </c>
      <c r="J2443" s="2" t="str">
        <f>_xlfn._xlws.FILTER(辅助信息!D:D,辅助信息!G:G=G2443)</f>
        <v>宜宾兴港三江新区长江工业园建设项目</v>
      </c>
    </row>
    <row r="2444" hidden="1" spans="1:10">
      <c r="A2444" s="2" t="str">
        <f>'[1]2025年已发货'!A:A</f>
        <v>德胜</v>
      </c>
      <c r="B2444" s="2" t="str">
        <f>'[1]2025年已发货'!B:B</f>
        <v>螺纹钢</v>
      </c>
      <c r="C2444" s="2" t="str">
        <f>'[1]2025年已发货'!C:C</f>
        <v>HRB400E Φ16 9m</v>
      </c>
      <c r="D2444" s="2" t="str">
        <f>'[1]2025年已发货'!D:D</f>
        <v>吨</v>
      </c>
      <c r="E2444" s="2">
        <f>'[1]2025年已发货'!E:E</f>
        <v>6</v>
      </c>
      <c r="F2444" s="4">
        <f>'[1]2025年已发货'!F:F</f>
        <v>45771</v>
      </c>
      <c r="G2444" s="2" t="str">
        <f>'[1]2025年已发货'!G:G</f>
        <v>(宜宾兴港三江新区长江工业园建设项目-M2-7#厂房)宜宾市翠屏区宜宾汽车零部件配套产业基地(纬五路南)</v>
      </c>
      <c r="H2444" s="2" t="str">
        <f>'[1]2025年已发货'!H:H</f>
        <v>王涛</v>
      </c>
      <c r="I2444" s="2">
        <f>'[1]2025年已发货'!I:I</f>
        <v>18381110677</v>
      </c>
      <c r="J2444" s="2" t="str">
        <f>_xlfn._xlws.FILTER(辅助信息!D:D,辅助信息!G:G=G2444)</f>
        <v>宜宾兴港三江新区长江工业园建设项目</v>
      </c>
    </row>
    <row r="2445" hidden="1" spans="1:10">
      <c r="A2445" s="2" t="str">
        <f>'[1]2025年已发货'!A:A</f>
        <v>德胜</v>
      </c>
      <c r="B2445" s="2" t="str">
        <f>'[1]2025年已发货'!B:B</f>
        <v>螺纹钢</v>
      </c>
      <c r="C2445" s="2" t="str">
        <f>'[1]2025年已发货'!C:C</f>
        <v>HRB400E Φ20 9m</v>
      </c>
      <c r="D2445" s="2" t="str">
        <f>'[1]2025年已发货'!D:D</f>
        <v>吨</v>
      </c>
      <c r="E2445" s="2">
        <f>'[1]2025年已发货'!E:E</f>
        <v>17</v>
      </c>
      <c r="F2445" s="4">
        <f>'[1]2025年已发货'!F:F</f>
        <v>45771</v>
      </c>
      <c r="G2445" s="2" t="str">
        <f>'[1]2025年已发货'!G:G</f>
        <v>(宜宾兴港三江新区长江工业园建设项目-M2-7#厂房)宜宾市翠屏区宜宾汽车零部件配套产业基地(纬五路南)</v>
      </c>
      <c r="H2445" s="2" t="str">
        <f>'[1]2025年已发货'!H:H</f>
        <v>王涛</v>
      </c>
      <c r="I2445" s="2">
        <f>'[1]2025年已发货'!I:I</f>
        <v>18381110677</v>
      </c>
      <c r="J2445" s="2" t="str">
        <f>_xlfn._xlws.FILTER(辅助信息!D:D,辅助信息!G:G=G2445)</f>
        <v>宜宾兴港三江新区长江工业园建设项目</v>
      </c>
    </row>
    <row r="2446" hidden="1" spans="1:10">
      <c r="A2446" s="2" t="str">
        <f>'[1]2025年已发货'!A:A</f>
        <v>德胜</v>
      </c>
      <c r="B2446" s="2" t="str">
        <f>'[1]2025年已发货'!B:B</f>
        <v>螺纹钢</v>
      </c>
      <c r="C2446" s="2" t="str">
        <f>'[1]2025年已发货'!C:C</f>
        <v>HRB400E Φ22 9m</v>
      </c>
      <c r="D2446" s="2" t="str">
        <f>'[1]2025年已发货'!D:D</f>
        <v>吨</v>
      </c>
      <c r="E2446" s="2">
        <f>'[1]2025年已发货'!E:E</f>
        <v>20</v>
      </c>
      <c r="F2446" s="4">
        <f>'[1]2025年已发货'!F:F</f>
        <v>45771</v>
      </c>
      <c r="G2446" s="2" t="str">
        <f>'[1]2025年已发货'!G:G</f>
        <v>(宜宾兴港三江新区长江工业园建设项目-M2-7#厂房)宜宾市翠屏区宜宾汽车零部件配套产业基地(纬五路南)</v>
      </c>
      <c r="H2446" s="2" t="str">
        <f>'[1]2025年已发货'!H:H</f>
        <v>王涛</v>
      </c>
      <c r="I2446" s="2">
        <f>'[1]2025年已发货'!I:I</f>
        <v>18381110677</v>
      </c>
      <c r="J2446" s="2" t="str">
        <f>_xlfn._xlws.FILTER(辅助信息!D:D,辅助信息!G:G=G2446)</f>
        <v>宜宾兴港三江新区长江工业园建设项目</v>
      </c>
    </row>
    <row r="2447" hidden="1" spans="1:10">
      <c r="A2447" s="2" t="str">
        <f>'[1]2025年已发货'!A:A</f>
        <v>德胜</v>
      </c>
      <c r="B2447" s="2" t="str">
        <f>'[1]2025年已发货'!B:B</f>
        <v>螺纹钢</v>
      </c>
      <c r="C2447" s="2" t="str">
        <f>'[1]2025年已发货'!C:C</f>
        <v>HRB400E Φ25 9m</v>
      </c>
      <c r="D2447" s="2" t="str">
        <f>'[1]2025年已发货'!D:D</f>
        <v>吨</v>
      </c>
      <c r="E2447" s="2">
        <f>'[1]2025年已发货'!E:E</f>
        <v>6</v>
      </c>
      <c r="F2447" s="4">
        <f>'[1]2025年已发货'!F:F</f>
        <v>45771</v>
      </c>
      <c r="G2447" s="2" t="str">
        <f>'[1]2025年已发货'!G:G</f>
        <v>(宜宾兴港三江新区长江工业园建设项目-M2-7#厂房)宜宾市翠屏区宜宾汽车零部件配套产业基地(纬五路南)</v>
      </c>
      <c r="H2447" s="2" t="str">
        <f>'[1]2025年已发货'!H:H</f>
        <v>王涛</v>
      </c>
      <c r="I2447" s="2">
        <f>'[1]2025年已发货'!I:I</f>
        <v>18381110677</v>
      </c>
      <c r="J2447" s="2" t="str">
        <f>_xlfn._xlws.FILTER(辅助信息!D:D,辅助信息!G:G=G2447)</f>
        <v>宜宾兴港三江新区长江工业园建设项目</v>
      </c>
    </row>
    <row r="2448" hidden="1" spans="1:10">
      <c r="A2448" s="2" t="str">
        <f>'[1]2025年已发货'!A:A</f>
        <v>德胜</v>
      </c>
      <c r="B2448" s="2" t="str">
        <f>'[1]2025年已发货'!B:B</f>
        <v>螺纹钢</v>
      </c>
      <c r="C2448" s="2" t="str">
        <f>'[1]2025年已发货'!C:C</f>
        <v>HRB400E Φ14 12m</v>
      </c>
      <c r="D2448" s="2" t="str">
        <f>'[1]2025年已发货'!D:D</f>
        <v>吨</v>
      </c>
      <c r="E2448" s="2">
        <f>'[1]2025年已发货'!E:E</f>
        <v>22</v>
      </c>
      <c r="F2448" s="4">
        <f>'[1]2025年已发货'!F:F</f>
        <v>45771</v>
      </c>
      <c r="G2448" s="2" t="str">
        <f>'[1]2025年已发货'!G:G</f>
        <v>(宜宾兴港三江新区长江工业园建设项目-M2-7#厂房)宜宾市翠屏区宜宾汽车零部件配套产业基地(纬五路南)</v>
      </c>
      <c r="H2448" s="2" t="str">
        <f>'[1]2025年已发货'!H:H</f>
        <v>王涛</v>
      </c>
      <c r="I2448" s="2">
        <f>'[1]2025年已发货'!I:I</f>
        <v>18381110677</v>
      </c>
      <c r="J2448" s="2" t="str">
        <f>_xlfn._xlws.FILTER(辅助信息!D:D,辅助信息!G:G=G2448)</f>
        <v>宜宾兴港三江新区长江工业园建设项目</v>
      </c>
    </row>
    <row r="2449" hidden="1" spans="1:10">
      <c r="A2449" s="2" t="str">
        <f>'[1]2025年已发货'!A:A</f>
        <v>德胜</v>
      </c>
      <c r="B2449" s="2" t="str">
        <f>'[1]2025年已发货'!B:B</f>
        <v>螺纹钢</v>
      </c>
      <c r="C2449" s="2" t="str">
        <f>'[1]2025年已发货'!C:C</f>
        <v>HRB400E Φ22 12m</v>
      </c>
      <c r="D2449" s="2" t="str">
        <f>'[1]2025年已发货'!D:D</f>
        <v>吨</v>
      </c>
      <c r="E2449" s="2">
        <f>'[1]2025年已发货'!E:E</f>
        <v>25</v>
      </c>
      <c r="F2449" s="4">
        <f>'[1]2025年已发货'!F:F</f>
        <v>45771</v>
      </c>
      <c r="G2449" s="2" t="str">
        <f>'[1]2025年已发货'!G:G</f>
        <v>(宜宾兴港三江新区长江工业园建设项目-M2-7#厂房)宜宾市翠屏区宜宾汽车零部件配套产业基地(纬五路南)</v>
      </c>
      <c r="H2449" s="2" t="str">
        <f>'[1]2025年已发货'!H:H</f>
        <v>王涛</v>
      </c>
      <c r="I2449" s="2">
        <f>'[1]2025年已发货'!I:I</f>
        <v>18381110677</v>
      </c>
      <c r="J2449" s="2" t="str">
        <f>_xlfn._xlws.FILTER(辅助信息!D:D,辅助信息!G:G=G2449)</f>
        <v>宜宾兴港三江新区长江工业园建设项目</v>
      </c>
    </row>
    <row r="2450" hidden="1" spans="1:10">
      <c r="A2450" s="2" t="str">
        <f>'[1]2025年已发货'!A:A</f>
        <v>润耀</v>
      </c>
      <c r="B2450" s="2" t="str">
        <f>'[1]2025年已发货'!B:B</f>
        <v>螺纹钢</v>
      </c>
      <c r="C2450" s="2" t="str">
        <f>'[1]2025年已发货'!C:C</f>
        <v>HRB400EФ12*9m</v>
      </c>
      <c r="D2450" s="2" t="str">
        <f>'[1]2025年已发货'!D:D</f>
        <v>吨</v>
      </c>
      <c r="E2450" s="2">
        <f>'[1]2025年已发货'!E:E</f>
        <v>3</v>
      </c>
      <c r="F2450" s="4">
        <f>'[1]2025年已发货'!F:F</f>
        <v>45771</v>
      </c>
      <c r="G2450" s="2" t="str">
        <f>'[1]2025年已发货'!G:G</f>
        <v>（成铁西物-重庆渝北金山项目）重庆市渝北区康庄美地C区（司机拍摄签收小票时需设置时间及地点水印）</v>
      </c>
      <c r="H2450" s="2" t="str">
        <f>'[1]2025年已发货'!H:H</f>
        <v>黄永福</v>
      </c>
      <c r="I2450" s="2" t="str">
        <f>'[1]2025年已发货'!I:I</f>
        <v>15982823571</v>
      </c>
      <c r="J2450" s="2" vm="1" t="e">
        <f>_xlfn._xlws.FILTER(辅助信息!D:D,辅助信息!G:G=G2450)</f>
        <v>#VALUE!</v>
      </c>
    </row>
    <row r="2451" hidden="1" spans="1:10">
      <c r="A2451" s="2" t="str">
        <f>'[1]2025年已发货'!A:A</f>
        <v>润耀</v>
      </c>
      <c r="B2451" s="2" t="str">
        <f>'[1]2025年已发货'!B:B</f>
        <v>螺纹钢</v>
      </c>
      <c r="C2451" s="2" t="str">
        <f>'[1]2025年已发货'!C:C</f>
        <v>HRB400EФ14*9m</v>
      </c>
      <c r="D2451" s="2" t="str">
        <f>'[1]2025年已发货'!D:D</f>
        <v>吨</v>
      </c>
      <c r="E2451" s="2">
        <f>'[1]2025年已发货'!E:E</f>
        <v>7</v>
      </c>
      <c r="F2451" s="4">
        <f>'[1]2025年已发货'!F:F</f>
        <v>45771</v>
      </c>
      <c r="G2451" s="2" t="str">
        <f>'[1]2025年已发货'!G:G</f>
        <v>（成铁西物-重庆渝北金山项目）重庆市渝北区康庄美地C区（司机拍摄签收小票时需设置时间及地点水印）</v>
      </c>
      <c r="H2451" s="2" t="str">
        <f>'[1]2025年已发货'!H:H</f>
        <v>黄永福</v>
      </c>
      <c r="I2451" s="2" t="str">
        <f>'[1]2025年已发货'!I:I</f>
        <v>15982823571</v>
      </c>
      <c r="J2451" s="2" vm="1" t="e">
        <f>_xlfn._xlws.FILTER(辅助信息!D:D,辅助信息!G:G=G2451)</f>
        <v>#VALUE!</v>
      </c>
    </row>
    <row r="2452" hidden="1" spans="1:10">
      <c r="A2452" s="2" t="str">
        <f>'[1]2025年已发货'!A:A</f>
        <v>润耀</v>
      </c>
      <c r="B2452" s="2" t="str">
        <f>'[1]2025年已发货'!B:B</f>
        <v>螺纹钢</v>
      </c>
      <c r="C2452" s="2" t="str">
        <f>'[1]2025年已发货'!C:C</f>
        <v>HRB400EФ16*9m</v>
      </c>
      <c r="D2452" s="2" t="str">
        <f>'[1]2025年已发货'!D:D</f>
        <v>吨</v>
      </c>
      <c r="E2452" s="2">
        <f>'[1]2025年已发货'!E:E</f>
        <v>3</v>
      </c>
      <c r="F2452" s="4">
        <f>'[1]2025年已发货'!F:F</f>
        <v>45771</v>
      </c>
      <c r="G2452" s="2" t="str">
        <f>'[1]2025年已发货'!G:G</f>
        <v>（成铁西物-重庆渝北金山项目）重庆市渝北区康庄美地C区（司机拍摄签收小票时需设置时间及地点水印）</v>
      </c>
      <c r="H2452" s="2" t="str">
        <f>'[1]2025年已发货'!H:H</f>
        <v>黄永福</v>
      </c>
      <c r="I2452" s="2" t="str">
        <f>'[1]2025年已发货'!I:I</f>
        <v>15982823571</v>
      </c>
      <c r="J2452" s="2" vm="1" t="e">
        <f>_xlfn._xlws.FILTER(辅助信息!D:D,辅助信息!G:G=G2452)</f>
        <v>#VALUE!</v>
      </c>
    </row>
    <row r="2453" hidden="1" spans="1:10">
      <c r="A2453" s="2" t="str">
        <f>'[1]2025年已发货'!A:A</f>
        <v>润耀</v>
      </c>
      <c r="B2453" s="2" t="str">
        <f>'[1]2025年已发货'!B:B</f>
        <v>螺纹钢</v>
      </c>
      <c r="C2453" s="2" t="str">
        <f>'[1]2025年已发货'!C:C</f>
        <v>HRB400EФ18*9m</v>
      </c>
      <c r="D2453" s="2" t="str">
        <f>'[1]2025年已发货'!D:D</f>
        <v>吨</v>
      </c>
      <c r="E2453" s="2">
        <f>'[1]2025年已发货'!E:E</f>
        <v>3</v>
      </c>
      <c r="F2453" s="4">
        <f>'[1]2025年已发货'!F:F</f>
        <v>45771</v>
      </c>
      <c r="G2453" s="2" t="str">
        <f>'[1]2025年已发货'!G:G</f>
        <v>（成铁西物-重庆渝北金山项目）重庆市渝北区康庄美地C区（司机拍摄签收小票时需设置时间及地点水印）</v>
      </c>
      <c r="H2453" s="2" t="str">
        <f>'[1]2025年已发货'!H:H</f>
        <v>黄永福</v>
      </c>
      <c r="I2453" s="2" t="str">
        <f>'[1]2025年已发货'!I:I</f>
        <v>15982823571</v>
      </c>
      <c r="J2453" s="2" vm="1" t="e">
        <f>_xlfn._xlws.FILTER(辅助信息!D:D,辅助信息!G:G=G2453)</f>
        <v>#VALUE!</v>
      </c>
    </row>
    <row r="2454" hidden="1" spans="1:10">
      <c r="A2454" s="2" t="str">
        <f>'[1]2025年已发货'!A:A</f>
        <v>润耀</v>
      </c>
      <c r="B2454" s="2" t="str">
        <f>'[1]2025年已发货'!B:B</f>
        <v>螺纹钢</v>
      </c>
      <c r="C2454" s="2" t="str">
        <f>'[1]2025年已发货'!C:C</f>
        <v>HRB400EФ25*9m</v>
      </c>
      <c r="D2454" s="2" t="str">
        <f>'[1]2025年已发货'!D:D</f>
        <v>吨</v>
      </c>
      <c r="E2454" s="2">
        <f>'[1]2025年已发货'!E:E</f>
        <v>13</v>
      </c>
      <c r="F2454" s="4">
        <f>'[1]2025年已发货'!F:F</f>
        <v>45771</v>
      </c>
      <c r="G2454" s="2" t="str">
        <f>'[1]2025年已发货'!G:G</f>
        <v>（成铁西物-重庆渝北金山项目）重庆市渝北区康庄美地C区（司机拍摄签收小票时需设置时间及地点水印）</v>
      </c>
      <c r="H2454" s="2" t="str">
        <f>'[1]2025年已发货'!H:H</f>
        <v>黄永福</v>
      </c>
      <c r="I2454" s="2" t="str">
        <f>'[1]2025年已发货'!I:I</f>
        <v>15982823571</v>
      </c>
      <c r="J2454" s="2" vm="1" t="e">
        <f>_xlfn._xlws.FILTER(辅助信息!D:D,辅助信息!G:G=G2454)</f>
        <v>#VALUE!</v>
      </c>
    </row>
    <row r="2455" hidden="1" spans="1:10">
      <c r="A2455" s="2" t="str">
        <f>'[1]2025年已发货'!A:A</f>
        <v>润耀</v>
      </c>
      <c r="B2455" s="2" t="str">
        <f>'[1]2025年已发货'!B:B</f>
        <v>螺纹钢</v>
      </c>
      <c r="C2455" s="2" t="str">
        <f>'[1]2025年已发货'!C:C</f>
        <v>HRB400EФ28*9m</v>
      </c>
      <c r="D2455" s="2" t="str">
        <f>'[1]2025年已发货'!D:D</f>
        <v>吨</v>
      </c>
      <c r="E2455" s="2">
        <f>'[1]2025年已发货'!E:E</f>
        <v>3</v>
      </c>
      <c r="F2455" s="4">
        <f>'[1]2025年已发货'!F:F</f>
        <v>45771</v>
      </c>
      <c r="G2455" s="2" t="str">
        <f>'[1]2025年已发货'!G:G</f>
        <v>（成铁西物-重庆渝北金山项目）重庆市渝北区康庄美地C区（司机拍摄签收小票时需设置时间及地点水印）</v>
      </c>
      <c r="H2455" s="2" t="str">
        <f>'[1]2025年已发货'!H:H</f>
        <v>黄永福</v>
      </c>
      <c r="I2455" s="2" t="str">
        <f>'[1]2025年已发货'!I:I</f>
        <v>15982823571</v>
      </c>
      <c r="J2455" s="2" vm="1" t="e">
        <f>_xlfn._xlws.FILTER(辅助信息!D:D,辅助信息!G:G=G2455)</f>
        <v>#VALUE!</v>
      </c>
    </row>
    <row r="2456" hidden="1" spans="1:10">
      <c r="A2456" s="2" t="str">
        <f>'[1]2025年已发货'!A:A</f>
        <v>晋邦</v>
      </c>
      <c r="B2456" s="2" t="str">
        <f>'[1]2025年已发货'!B:B</f>
        <v>盘螺</v>
      </c>
      <c r="C2456" s="2" t="str">
        <f>'[1]2025年已发货'!C:C</f>
        <v>HRB400E Φ8</v>
      </c>
      <c r="D2456" s="2" t="str">
        <f>'[1]2025年已发货'!D:D</f>
        <v>吨</v>
      </c>
      <c r="E2456" s="2">
        <f>'[1]2025年已发货'!E:E</f>
        <v>2.5</v>
      </c>
      <c r="F2456" s="4">
        <f>'[1]2025年已发货'!F:F</f>
        <v>45771</v>
      </c>
      <c r="G2456" s="2" t="str">
        <f>'[1]2025年已发货'!G:G</f>
        <v>（达州市公共卫生医疗中心项目-二标-78号楼）达州市通川区西外复兴镇公共卫生临床医疗中心项目</v>
      </c>
      <c r="H2456" s="2" t="str">
        <f>'[1]2025年已发货'!H:H</f>
        <v>黄永林</v>
      </c>
      <c r="I2456" s="2">
        <f>'[1]2025年已发货'!I:I</f>
        <v>15982487227</v>
      </c>
      <c r="J2456" s="2" t="str">
        <f>_xlfn._xlws.FILTER(辅助信息!D:D,辅助信息!G:G=G2456)</f>
        <v>五冶钢构达州市公共卫生临床医疗中心项目</v>
      </c>
    </row>
    <row r="2457" hidden="1" spans="1:10">
      <c r="A2457" s="2" t="str">
        <f>'[1]2025年已发货'!A:A</f>
        <v>晋邦</v>
      </c>
      <c r="B2457" s="2" t="str">
        <f>'[1]2025年已发货'!B:B</f>
        <v>盘螺</v>
      </c>
      <c r="C2457" s="2" t="str">
        <f>'[1]2025年已发货'!C:C</f>
        <v>HRB400E Φ10</v>
      </c>
      <c r="D2457" s="2" t="str">
        <f>'[1]2025年已发货'!D:D</f>
        <v>吨</v>
      </c>
      <c r="E2457" s="2">
        <f>'[1]2025年已发货'!E:E</f>
        <v>2.5</v>
      </c>
      <c r="F2457" s="4">
        <f>'[1]2025年已发货'!F:F</f>
        <v>45771</v>
      </c>
      <c r="G2457" s="2" t="str">
        <f>'[1]2025年已发货'!G:G</f>
        <v>（达州市公共卫生医疗中心项目-二标-78号楼）达州市通川区西外复兴镇公共卫生临床医疗中心项目</v>
      </c>
      <c r="H2457" s="2" t="str">
        <f>'[1]2025年已发货'!H:H</f>
        <v>黄永林</v>
      </c>
      <c r="I2457" s="2">
        <f>'[1]2025年已发货'!I:I</f>
        <v>15982487227</v>
      </c>
      <c r="J2457" s="2" t="str">
        <f>_xlfn._xlws.FILTER(辅助信息!D:D,辅助信息!G:G=G2457)</f>
        <v>五冶钢构达州市公共卫生临床医疗中心项目</v>
      </c>
    </row>
    <row r="2458" hidden="1" spans="1:10">
      <c r="A2458" s="2" t="str">
        <f>'[1]2025年已发货'!A:A</f>
        <v>晋邦</v>
      </c>
      <c r="B2458" s="2" t="str">
        <f>'[1]2025年已发货'!B:B</f>
        <v>螺纹钢</v>
      </c>
      <c r="C2458" s="2" t="str">
        <f>'[1]2025年已发货'!C:C</f>
        <v>HRB400E Φ12 9m</v>
      </c>
      <c r="D2458" s="2" t="str">
        <f>'[1]2025年已发货'!D:D</f>
        <v>吨</v>
      </c>
      <c r="E2458" s="2">
        <f>'[1]2025年已发货'!E:E</f>
        <v>24</v>
      </c>
      <c r="F2458" s="4">
        <f>'[1]2025年已发货'!F:F</f>
        <v>45771</v>
      </c>
      <c r="G2458" s="2" t="str">
        <f>'[1]2025年已发货'!G:G</f>
        <v>（达州市公共卫生医疗中心项目-二标-78号楼）达州市通川区西外复兴镇公共卫生临床医疗中心项目</v>
      </c>
      <c r="H2458" s="2" t="str">
        <f>'[1]2025年已发货'!H:H</f>
        <v>黄永林</v>
      </c>
      <c r="I2458" s="2">
        <f>'[1]2025年已发货'!I:I</f>
        <v>15982487227</v>
      </c>
      <c r="J2458" s="2" t="str">
        <f>_xlfn._xlws.FILTER(辅助信息!D:D,辅助信息!G:G=G2458)</f>
        <v>五冶钢构达州市公共卫生临床医疗中心项目</v>
      </c>
    </row>
    <row r="2459" hidden="1" spans="1:10">
      <c r="A2459" s="2" t="str">
        <f>'[1]2025年已发货'!A:A</f>
        <v>晋邦</v>
      </c>
      <c r="B2459" s="2" t="str">
        <f>'[1]2025年已发货'!B:B</f>
        <v>螺纹钢</v>
      </c>
      <c r="C2459" s="2" t="str">
        <f>'[1]2025年已发货'!C:C</f>
        <v>HRB400E Φ14 9m</v>
      </c>
      <c r="D2459" s="2" t="str">
        <f>'[1]2025年已发货'!D:D</f>
        <v>吨</v>
      </c>
      <c r="E2459" s="2">
        <f>'[1]2025年已发货'!E:E</f>
        <v>6</v>
      </c>
      <c r="F2459" s="4">
        <f>'[1]2025年已发货'!F:F</f>
        <v>45771</v>
      </c>
      <c r="G2459" s="2" t="str">
        <f>'[1]2025年已发货'!G:G</f>
        <v>（达州市公共卫生医疗中心项目-二标-78号楼）达州市通川区西外复兴镇公共卫生临床医疗中心项目</v>
      </c>
      <c r="H2459" s="2" t="str">
        <f>'[1]2025年已发货'!H:H</f>
        <v>黄永林</v>
      </c>
      <c r="I2459" s="2">
        <f>'[1]2025年已发货'!I:I</f>
        <v>15982487227</v>
      </c>
      <c r="J2459" s="2" t="str">
        <f>_xlfn._xlws.FILTER(辅助信息!D:D,辅助信息!G:G=G2459)</f>
        <v>五冶钢构达州市公共卫生临床医疗中心项目</v>
      </c>
    </row>
    <row r="2460" hidden="1" spans="1:10">
      <c r="A2460" s="2" t="str">
        <f>'[1]2025年已发货'!A:A</f>
        <v>晋邦</v>
      </c>
      <c r="B2460" s="2" t="str">
        <f>'[1]2025年已发货'!B:B</f>
        <v>螺纹钢</v>
      </c>
      <c r="C2460" s="2" t="str">
        <f>'[1]2025年已发货'!C:C</f>
        <v>HRB400E Φ12 9m</v>
      </c>
      <c r="D2460" s="2" t="str">
        <f>'[1]2025年已发货'!D:D</f>
        <v>吨</v>
      </c>
      <c r="E2460" s="2">
        <f>'[1]2025年已发货'!E:E</f>
        <v>24</v>
      </c>
      <c r="F2460" s="4">
        <f>'[1]2025年已发货'!F:F</f>
        <v>45771</v>
      </c>
      <c r="G2460" s="2" t="str">
        <f>'[1]2025年已发货'!G:G</f>
        <v>（商投建工达州中医药科技园-2工区-景观桥）达州市通川区达州中医药职业学院犀牛大道北段</v>
      </c>
      <c r="H2460" s="2" t="str">
        <f>'[1]2025年已发货'!H:H</f>
        <v>李波</v>
      </c>
      <c r="I2460" s="2">
        <f>'[1]2025年已发货'!I:I</f>
        <v>18381899787</v>
      </c>
      <c r="J2460" s="2" t="str">
        <f>_xlfn._xlws.FILTER(辅助信息!D:D,辅助信息!G:G=G2460)</f>
        <v>商投建工达州中医药科技园</v>
      </c>
    </row>
    <row r="2461" hidden="1" spans="1:10">
      <c r="A2461" s="2" t="str">
        <f>'[1]2025年已发货'!A:A</f>
        <v>晋邦</v>
      </c>
      <c r="B2461" s="2" t="str">
        <f>'[1]2025年已发货'!B:B</f>
        <v>螺纹钢</v>
      </c>
      <c r="C2461" s="2" t="str">
        <f>'[1]2025年已发货'!C:C</f>
        <v>HRB400E Φ20 9m</v>
      </c>
      <c r="D2461" s="2" t="str">
        <f>'[1]2025年已发货'!D:D</f>
        <v>吨</v>
      </c>
      <c r="E2461" s="2">
        <f>'[1]2025年已发货'!E:E</f>
        <v>21</v>
      </c>
      <c r="F2461" s="4">
        <f>'[1]2025年已发货'!F:F</f>
        <v>45771</v>
      </c>
      <c r="G2461" s="2" t="str">
        <f>'[1]2025年已发货'!G:G</f>
        <v>（商投建工达州中医药科技园-2工区-景观桥）达州市通川区达州中医药职业学院犀牛大道北段</v>
      </c>
      <c r="H2461" s="2" t="str">
        <f>'[1]2025年已发货'!H:H</f>
        <v>李波</v>
      </c>
      <c r="I2461" s="2">
        <f>'[1]2025年已发货'!I:I</f>
        <v>18381899787</v>
      </c>
      <c r="J2461" s="2" t="str">
        <f>_xlfn._xlws.FILTER(辅助信息!D:D,辅助信息!G:G=G2461)</f>
        <v>商投建工达州中医药科技园</v>
      </c>
    </row>
    <row r="2462" hidden="1" spans="1:10">
      <c r="A2462" s="2" t="str">
        <f>'[1]2025年已发货'!A:A</f>
        <v>晋邦</v>
      </c>
      <c r="B2462" s="2" t="str">
        <f>'[1]2025年已发货'!B:B</f>
        <v>螺纹钢</v>
      </c>
      <c r="C2462" s="2" t="str">
        <f>'[1]2025年已发货'!C:C</f>
        <v>HRB400E Φ32 9m</v>
      </c>
      <c r="D2462" s="2" t="str">
        <f>'[1]2025年已发货'!D:D</f>
        <v>吨</v>
      </c>
      <c r="E2462" s="2">
        <f>'[1]2025年已发货'!E:E</f>
        <v>65</v>
      </c>
      <c r="F2462" s="4">
        <f>'[1]2025年已发货'!F:F</f>
        <v>45771</v>
      </c>
      <c r="G2462" s="2" t="str">
        <f>'[1]2025年已发货'!G:G</f>
        <v>（商投建工达州中医药科技园-2工区-景观桥）达州市通川区达州中医药职业学院犀牛大道北段</v>
      </c>
      <c r="H2462" s="2" t="str">
        <f>'[1]2025年已发货'!H:H</f>
        <v>李波</v>
      </c>
      <c r="I2462" s="2">
        <f>'[1]2025年已发货'!I:I</f>
        <v>18381899787</v>
      </c>
      <c r="J2462" s="2" t="str">
        <f>_xlfn._xlws.FILTER(辅助信息!D:D,辅助信息!G:G=G2462)</f>
        <v>商投建工达州中医药科技园</v>
      </c>
    </row>
    <row r="2463" hidden="1" spans="1:10">
      <c r="A2463" s="2" t="str">
        <f>'[1]2025年已发货'!A:A</f>
        <v>晋邦</v>
      </c>
      <c r="B2463" s="2" t="str">
        <f>'[1]2025年已发货'!B:B</f>
        <v>盘螺</v>
      </c>
      <c r="C2463" s="2" t="str">
        <f>'[1]2025年已发货'!C:C</f>
        <v>HRB400E Φ6</v>
      </c>
      <c r="D2463" s="2" t="str">
        <f>'[1]2025年已发货'!D:D</f>
        <v>吨</v>
      </c>
      <c r="E2463" s="2">
        <f>'[1]2025年已发货'!E:E</f>
        <v>10</v>
      </c>
      <c r="F2463" s="4">
        <f>'[1]2025年已发货'!F:F</f>
        <v>45771</v>
      </c>
      <c r="G2463" s="2" t="str">
        <f>'[1]2025年已发货'!G:G</f>
        <v>(宜宾兴港三江新区长江工业园建设项目-M2-2#厂房)宜宾市翠屏区宜宾汽车零部件配套产业基地(纬五路南)</v>
      </c>
      <c r="H2463" s="2" t="str">
        <f>'[1]2025年已发货'!H:H</f>
        <v>王涛</v>
      </c>
      <c r="I2463" s="2">
        <f>'[1]2025年已发货'!I:I</f>
        <v>18381110677</v>
      </c>
      <c r="J2463" s="2" t="str">
        <f>_xlfn._xlws.FILTER(辅助信息!D:D,辅助信息!G:G=G2463)</f>
        <v>宜宾兴港三江新区长江工业园建设项目</v>
      </c>
    </row>
    <row r="2464" hidden="1" spans="1:10">
      <c r="A2464" s="2" t="str">
        <f>'[1]2025年已发货'!A:A</f>
        <v>晋邦</v>
      </c>
      <c r="B2464" s="2" t="str">
        <f>'[1]2025年已发货'!B:B</f>
        <v>盘螺</v>
      </c>
      <c r="C2464" s="2" t="str">
        <f>'[1]2025年已发货'!C:C</f>
        <v>HRB400E Φ8</v>
      </c>
      <c r="D2464" s="2" t="str">
        <f>'[1]2025年已发货'!D:D</f>
        <v>吨</v>
      </c>
      <c r="E2464" s="2">
        <f>'[1]2025年已发货'!E:E</f>
        <v>20</v>
      </c>
      <c r="F2464" s="4">
        <f>'[1]2025年已发货'!F:F</f>
        <v>45771</v>
      </c>
      <c r="G2464" s="2" t="str">
        <f>'[1]2025年已发货'!G:G</f>
        <v>(宜宾兴港三江新区长江工业园建设项目-M2-2#厂房)宜宾市翠屏区宜宾汽车零部件配套产业基地(纬五路南)</v>
      </c>
      <c r="H2464" s="2" t="str">
        <f>'[1]2025年已发货'!H:H</f>
        <v>王涛</v>
      </c>
      <c r="I2464" s="2">
        <f>'[1]2025年已发货'!I:I</f>
        <v>18381110677</v>
      </c>
      <c r="J2464" s="2" t="str">
        <f>_xlfn._xlws.FILTER(辅助信息!D:D,辅助信息!G:G=G2464)</f>
        <v>宜宾兴港三江新区长江工业园建设项目</v>
      </c>
    </row>
    <row r="2465" hidden="1" spans="1:10">
      <c r="A2465" s="2" t="str">
        <f>'[1]2025年已发货'!A:A</f>
        <v>晋邦</v>
      </c>
      <c r="B2465" s="2" t="str">
        <f>'[1]2025年已发货'!B:B</f>
        <v>盘螺</v>
      </c>
      <c r="C2465" s="2" t="str">
        <f>'[1]2025年已发货'!C:C</f>
        <v>HRB400E Φ10</v>
      </c>
      <c r="D2465" s="2" t="str">
        <f>'[1]2025年已发货'!D:D</f>
        <v>吨</v>
      </c>
      <c r="E2465" s="2">
        <f>'[1]2025年已发货'!E:E</f>
        <v>30</v>
      </c>
      <c r="F2465" s="4">
        <f>'[1]2025年已发货'!F:F</f>
        <v>45771</v>
      </c>
      <c r="G2465" s="2" t="str">
        <f>'[1]2025年已发货'!G:G</f>
        <v>(宜宾兴港三江新区长江工业园建设项目-M2-2#厂房)宜宾市翠屏区宜宾汽车零部件配套产业基地(纬五路南)</v>
      </c>
      <c r="H2465" s="2" t="str">
        <f>'[1]2025年已发货'!H:H</f>
        <v>王涛</v>
      </c>
      <c r="I2465" s="2">
        <f>'[1]2025年已发货'!I:I</f>
        <v>18381110677</v>
      </c>
      <c r="J2465" s="2" t="str">
        <f>_xlfn._xlws.FILTER(辅助信息!D:D,辅助信息!G:G=G2465)</f>
        <v>宜宾兴港三江新区长江工业园建设项目</v>
      </c>
    </row>
    <row r="2466" hidden="1" spans="1:10">
      <c r="A2466" s="2" t="str">
        <f>'[1]2025年已发货'!A:A</f>
        <v>晋邦</v>
      </c>
      <c r="B2466" s="2" t="str">
        <f>'[1]2025年已发货'!B:B</f>
        <v>螺纹钢</v>
      </c>
      <c r="C2466" s="2" t="str">
        <f>'[1]2025年已发货'!C:C</f>
        <v>HRB400E Φ12 9m</v>
      </c>
      <c r="D2466" s="2" t="str">
        <f>'[1]2025年已发货'!D:D</f>
        <v>吨</v>
      </c>
      <c r="E2466" s="2">
        <f>'[1]2025年已发货'!E:E</f>
        <v>10</v>
      </c>
      <c r="F2466" s="4">
        <f>'[1]2025年已发货'!F:F</f>
        <v>45771</v>
      </c>
      <c r="G2466" s="2" t="str">
        <f>'[1]2025年已发货'!G:G</f>
        <v>(宜宾兴港三江新区长江工业园建设项目-M2-2#厂房)宜宾市翠屏区宜宾汽车零部件配套产业基地(纬五路南)</v>
      </c>
      <c r="H2466" s="2" t="str">
        <f>'[1]2025年已发货'!H:H</f>
        <v>王涛</v>
      </c>
      <c r="I2466" s="2">
        <f>'[1]2025年已发货'!I:I</f>
        <v>18381110677</v>
      </c>
      <c r="J2466" s="2" t="str">
        <f>_xlfn._xlws.FILTER(辅助信息!D:D,辅助信息!G:G=G2466)</f>
        <v>宜宾兴港三江新区长江工业园建设项目</v>
      </c>
    </row>
    <row r="2467" hidden="1" spans="1:10">
      <c r="A2467" s="2" t="str">
        <f>'[1]2025年已发货'!A:A</f>
        <v>晋邦</v>
      </c>
      <c r="B2467" s="2" t="str">
        <f>'[1]2025年已发货'!B:B</f>
        <v>盘螺</v>
      </c>
      <c r="C2467" s="2" t="str">
        <f>'[1]2025年已发货'!C:C</f>
        <v>HRB400E Φ10</v>
      </c>
      <c r="D2467" s="2" t="str">
        <f>'[1]2025年已发货'!D:D</f>
        <v>吨</v>
      </c>
      <c r="E2467" s="2">
        <f>'[1]2025年已发货'!E:E</f>
        <v>35</v>
      </c>
      <c r="F2467" s="4">
        <f>'[1]2025年已发货'!F:F</f>
        <v>45771</v>
      </c>
      <c r="G2467" s="2" t="str">
        <f>'[1]2025年已发货'!G:G</f>
        <v>(宜宾兴港三江新区长江工业园建设项目-M2-00-04桩)宜宾市翠屏区宜宾汽车零部件配套产业基地(纬五路南)</v>
      </c>
      <c r="H2467" s="2" t="str">
        <f>'[1]2025年已发货'!H:H</f>
        <v>王涛</v>
      </c>
      <c r="I2467" s="2">
        <f>'[1]2025年已发货'!I:I</f>
        <v>18381110677</v>
      </c>
      <c r="J2467" s="2" t="str">
        <f>_xlfn._xlws.FILTER(辅助信息!D:D,辅助信息!G:G=G2467)</f>
        <v>宜宾兴港三江新区长江工业园建设项目</v>
      </c>
    </row>
    <row r="2468" hidden="1" spans="1:10">
      <c r="A2468" s="2" t="str">
        <f>'[1]2025年已发货'!A:A</f>
        <v>晋邦</v>
      </c>
      <c r="B2468" s="2" t="str">
        <f>'[1]2025年已发货'!B:B</f>
        <v>盘螺</v>
      </c>
      <c r="C2468" s="2" t="str">
        <f>'[1]2025年已发货'!C:C</f>
        <v>HRB400E Φ8</v>
      </c>
      <c r="D2468" s="2" t="str">
        <f>'[1]2025年已发货'!D:D</f>
        <v>吨</v>
      </c>
      <c r="E2468" s="2">
        <f>'[1]2025年已发货'!E:E</f>
        <v>10</v>
      </c>
      <c r="F2468" s="4">
        <f>'[1]2025年已发货'!F:F</f>
        <v>45771</v>
      </c>
      <c r="G2468" s="2" t="str">
        <f>'[1]2025年已发货'!G:G</f>
        <v>(宜宾兴港三江新区长江工业园建设项目-M2-6#厂房)宜宾市翠屏区宜宾汽车零部件配套产业基地(纬五路南)</v>
      </c>
      <c r="H2468" s="2" t="str">
        <f>'[1]2025年已发货'!H:H</f>
        <v>王涛</v>
      </c>
      <c r="I2468" s="2">
        <f>'[1]2025年已发货'!I:I</f>
        <v>18381110677</v>
      </c>
      <c r="J2468" s="2" t="str">
        <f>_xlfn._xlws.FILTER(辅助信息!D:D,辅助信息!G:G=G2468)</f>
        <v>宜宾兴港三江新区长江工业园建设项目</v>
      </c>
    </row>
    <row r="2469" hidden="1" spans="1:10">
      <c r="A2469" s="2" t="str">
        <f>'[1]2025年已发货'!A:A</f>
        <v>晋邦</v>
      </c>
      <c r="B2469" s="2" t="str">
        <f>'[1]2025年已发货'!B:B</f>
        <v>盘螺</v>
      </c>
      <c r="C2469" s="2" t="str">
        <f>'[1]2025年已发货'!C:C</f>
        <v>HRB400E Φ10</v>
      </c>
      <c r="D2469" s="2" t="str">
        <f>'[1]2025年已发货'!D:D</f>
        <v>吨</v>
      </c>
      <c r="E2469" s="2">
        <f>'[1]2025年已发货'!E:E</f>
        <v>30</v>
      </c>
      <c r="F2469" s="4">
        <f>'[1]2025年已发货'!F:F</f>
        <v>45771</v>
      </c>
      <c r="G2469" s="2" t="str">
        <f>'[1]2025年已发货'!G:G</f>
        <v>(宜宾兴港三江新区长江工业园建设项目-M2-6#厂房)宜宾市翠屏区宜宾汽车零部件配套产业基地(纬五路南)</v>
      </c>
      <c r="H2469" s="2" t="str">
        <f>'[1]2025年已发货'!H:H</f>
        <v>王涛</v>
      </c>
      <c r="I2469" s="2">
        <f>'[1]2025年已发货'!I:I</f>
        <v>18381110677</v>
      </c>
      <c r="J2469" s="2" t="str">
        <f>_xlfn._xlws.FILTER(辅助信息!D:D,辅助信息!G:G=G2469)</f>
        <v>宜宾兴港三江新区长江工业园建设项目</v>
      </c>
    </row>
    <row r="2470" hidden="1" spans="1:10">
      <c r="A2470" s="2" t="str">
        <f>'[1]2025年已发货'!A:A</f>
        <v>晋邦</v>
      </c>
      <c r="B2470" s="2" t="str">
        <f>'[1]2025年已发货'!B:B</f>
        <v>螺纹钢</v>
      </c>
      <c r="C2470" s="2" t="str">
        <f>'[1]2025年已发货'!C:C</f>
        <v>HRB400E Φ12 9m</v>
      </c>
      <c r="D2470" s="2" t="str">
        <f>'[1]2025年已发货'!D:D</f>
        <v>吨</v>
      </c>
      <c r="E2470" s="2">
        <f>'[1]2025年已发货'!E:E</f>
        <v>10</v>
      </c>
      <c r="F2470" s="4">
        <f>'[1]2025年已发货'!F:F</f>
        <v>45771</v>
      </c>
      <c r="G2470" s="2" t="str">
        <f>'[1]2025年已发货'!G:G</f>
        <v>(宜宾兴港三江新区长江工业园建设项目-M2-6#厂房)宜宾市翠屏区宜宾汽车零部件配套产业基地(纬五路南)</v>
      </c>
      <c r="H2470" s="2" t="str">
        <f>'[1]2025年已发货'!H:H</f>
        <v>王涛</v>
      </c>
      <c r="I2470" s="2">
        <f>'[1]2025年已发货'!I:I</f>
        <v>18381110677</v>
      </c>
      <c r="J2470" s="2" t="str">
        <f>_xlfn._xlws.FILTER(辅助信息!D:D,辅助信息!G:G=G2470)</f>
        <v>宜宾兴港三江新区长江工业园建设项目</v>
      </c>
    </row>
    <row r="2471" hidden="1" spans="1:10">
      <c r="A2471" s="2" t="str">
        <f>'[1]2025年已发货'!A:A</f>
        <v>晋邦</v>
      </c>
      <c r="B2471" s="2" t="str">
        <f>'[1]2025年已发货'!B:B</f>
        <v>螺纹钢</v>
      </c>
      <c r="C2471" s="2" t="str">
        <f>'[1]2025年已发货'!C:C</f>
        <v>HRB400E Φ20 9m</v>
      </c>
      <c r="D2471" s="2" t="str">
        <f>'[1]2025年已发货'!D:D</f>
        <v>吨</v>
      </c>
      <c r="E2471" s="2">
        <f>'[1]2025年已发货'!E:E</f>
        <v>20</v>
      </c>
      <c r="F2471" s="4">
        <f>'[1]2025年已发货'!F:F</f>
        <v>45771</v>
      </c>
      <c r="G2471" s="2" t="str">
        <f>'[1]2025年已发货'!G:G</f>
        <v>(宜宾兴港三江新区长江工业园建设项目-M2-6#厂房)宜宾市翠屏区宜宾汽车零部件配套产业基地(纬五路南)</v>
      </c>
      <c r="H2471" s="2" t="str">
        <f>'[1]2025年已发货'!H:H</f>
        <v>王涛</v>
      </c>
      <c r="I2471" s="2">
        <f>'[1]2025年已发货'!I:I</f>
        <v>18381110677</v>
      </c>
      <c r="J2471" s="2" t="str">
        <f>_xlfn._xlws.FILTER(辅助信息!D:D,辅助信息!G:G=G2471)</f>
        <v>宜宾兴港三江新区长江工业园建设项目</v>
      </c>
    </row>
    <row r="2472" hidden="1" spans="1:10">
      <c r="A2472" s="2" t="str">
        <f>'[1]2025年已发货'!A:A</f>
        <v>晋邦</v>
      </c>
      <c r="B2472" s="2" t="str">
        <f>'[1]2025年已发货'!B:B</f>
        <v>盘螺</v>
      </c>
      <c r="C2472" s="2" t="str">
        <f>'[1]2025年已发货'!C:C</f>
        <v>HRB400E Φ8</v>
      </c>
      <c r="D2472" s="2" t="str">
        <f>'[1]2025年已发货'!D:D</f>
        <v>吨</v>
      </c>
      <c r="E2472" s="2">
        <f>'[1]2025年已发货'!E:E</f>
        <v>6</v>
      </c>
      <c r="F2472" s="4">
        <f>'[1]2025年已发货'!F:F</f>
        <v>45771</v>
      </c>
      <c r="G2472" s="2" t="str">
        <f>'[1]2025年已发货'!G:G</f>
        <v>(宜宾兴港三江新区长江工业园建设项目-M2-7#厂房)宜宾市翠屏区宜宾汽车零部件配套产业基地(纬五路南)</v>
      </c>
      <c r="H2472" s="2" t="str">
        <f>'[1]2025年已发货'!H:H</f>
        <v>王涛</v>
      </c>
      <c r="I2472" s="2">
        <f>'[1]2025年已发货'!I:I</f>
        <v>18381110677</v>
      </c>
      <c r="J2472" s="2" t="str">
        <f>_xlfn._xlws.FILTER(辅助信息!D:D,辅助信息!G:G=G2472)</f>
        <v>宜宾兴港三江新区长江工业园建设项目</v>
      </c>
    </row>
    <row r="2473" hidden="1" spans="1:10">
      <c r="A2473" s="2" t="str">
        <f>'[1]2025年已发货'!A:A</f>
        <v>晋邦</v>
      </c>
      <c r="B2473" s="2" t="str">
        <f>'[1]2025年已发货'!B:B</f>
        <v>盘螺</v>
      </c>
      <c r="C2473" s="2" t="str">
        <f>'[1]2025年已发货'!C:C</f>
        <v>HRB400E Φ10</v>
      </c>
      <c r="D2473" s="2" t="str">
        <f>'[1]2025年已发货'!D:D</f>
        <v>吨</v>
      </c>
      <c r="E2473" s="2">
        <f>'[1]2025年已发货'!E:E</f>
        <v>30</v>
      </c>
      <c r="F2473" s="4">
        <f>'[1]2025年已发货'!F:F</f>
        <v>45771</v>
      </c>
      <c r="G2473" s="2" t="str">
        <f>'[1]2025年已发货'!G:G</f>
        <v>(宜宾兴港三江新区长江工业园建设项目-M2-7#厂房)宜宾市翠屏区宜宾汽车零部件配套产业基地(纬五路南)</v>
      </c>
      <c r="H2473" s="2" t="str">
        <f>'[1]2025年已发货'!H:H</f>
        <v>王涛</v>
      </c>
      <c r="I2473" s="2">
        <f>'[1]2025年已发货'!I:I</f>
        <v>18381110677</v>
      </c>
      <c r="J2473" s="2" t="str">
        <f>_xlfn._xlws.FILTER(辅助信息!D:D,辅助信息!G:G=G2473)</f>
        <v>宜宾兴港三江新区长江工业园建设项目</v>
      </c>
    </row>
    <row r="2474" hidden="1" spans="1:10">
      <c r="A2474" s="2" t="str">
        <f>'[1]2025年已发货'!A:A</f>
        <v>晋邦</v>
      </c>
      <c r="B2474" s="2" t="str">
        <f>'[1]2025年已发货'!B:B</f>
        <v>盘螺</v>
      </c>
      <c r="C2474" s="2" t="str">
        <f>'[1]2025年已发货'!C:C</f>
        <v>HRB400E Φ6</v>
      </c>
      <c r="D2474" s="2" t="str">
        <f>'[1]2025年已发货'!D:D</f>
        <v>吨</v>
      </c>
      <c r="E2474" s="2">
        <f>'[1]2025年已发货'!E:E</f>
        <v>20</v>
      </c>
      <c r="F2474" s="4">
        <f>'[1]2025年已发货'!F:F</f>
        <v>45771</v>
      </c>
      <c r="G2474" s="2" t="str">
        <f>'[1]2025年已发货'!G:G</f>
        <v>(五冶钢构医学科学产业园建设项目房建三部-管网总坪)四川省南充市顺庆区搬罾街道学府大道二段</v>
      </c>
      <c r="H2474" s="2" t="str">
        <f>'[1]2025年已发货'!H:H</f>
        <v>郑林</v>
      </c>
      <c r="I2474" s="2">
        <f>'[1]2025年已发货'!I:I</f>
        <v>18349955455</v>
      </c>
      <c r="J2474" s="2" t="str">
        <f>_xlfn._xlws.FILTER(辅助信息!D:D,辅助信息!G:G=G2474)</f>
        <v>五冶钢构南充医学科学产业园建设项目</v>
      </c>
    </row>
    <row r="2475" hidden="1" spans="1:10">
      <c r="A2475" s="2" t="str">
        <f>'[1]2025年已发货'!A:A</f>
        <v>晋邦</v>
      </c>
      <c r="B2475" s="2" t="str">
        <f>'[1]2025年已发货'!B:B</f>
        <v>盘螺</v>
      </c>
      <c r="C2475" s="2" t="str">
        <f>'[1]2025年已发货'!C:C</f>
        <v>HRB400E Φ8</v>
      </c>
      <c r="D2475" s="2" t="str">
        <f>'[1]2025年已发货'!D:D</f>
        <v>吨</v>
      </c>
      <c r="E2475" s="2">
        <f>'[1]2025年已发货'!E:E</f>
        <v>2</v>
      </c>
      <c r="F2475" s="4">
        <f>'[1]2025年已发货'!F:F</f>
        <v>45771</v>
      </c>
      <c r="G2475" s="2" t="str">
        <f>'[1]2025年已发货'!G:G</f>
        <v>(五冶钢构医学科学产业园建设项目房建三部-管网总坪)四川省南充市顺庆区搬罾街道学府大道二段</v>
      </c>
      <c r="H2475" s="2" t="str">
        <f>'[1]2025年已发货'!H:H</f>
        <v>郑林</v>
      </c>
      <c r="I2475" s="2">
        <f>'[1]2025年已发货'!I:I</f>
        <v>18349955455</v>
      </c>
      <c r="J2475" s="2" t="str">
        <f>_xlfn._xlws.FILTER(辅助信息!D:D,辅助信息!G:G=G2475)</f>
        <v>五冶钢构南充医学科学产业园建设项目</v>
      </c>
    </row>
    <row r="2476" hidden="1" spans="1:10">
      <c r="A2476" s="2" t="str">
        <f>'[1]2025年已发货'!A:A</f>
        <v>晋邦</v>
      </c>
      <c r="B2476" s="2" t="str">
        <f>'[1]2025年已发货'!B:B</f>
        <v>盘螺</v>
      </c>
      <c r="C2476" s="2" t="str">
        <f>'[1]2025年已发货'!C:C</f>
        <v>HRB400E Φ10</v>
      </c>
      <c r="D2476" s="2" t="str">
        <f>'[1]2025年已发货'!D:D</f>
        <v>吨</v>
      </c>
      <c r="E2476" s="2">
        <f>'[1]2025年已发货'!E:E</f>
        <v>3</v>
      </c>
      <c r="F2476" s="4">
        <f>'[1]2025年已发货'!F:F</f>
        <v>45771</v>
      </c>
      <c r="G2476" s="2" t="str">
        <f>'[1]2025年已发货'!G:G</f>
        <v>(五冶钢构医学科学产业园建设项目房建三部-管网总坪)四川省南充市顺庆区搬罾街道学府大道二段</v>
      </c>
      <c r="H2476" s="2" t="str">
        <f>'[1]2025年已发货'!H:H</f>
        <v>郑林</v>
      </c>
      <c r="I2476" s="2">
        <f>'[1]2025年已发货'!I:I</f>
        <v>18349955455</v>
      </c>
      <c r="J2476" s="2" t="str">
        <f>_xlfn._xlws.FILTER(辅助信息!D:D,辅助信息!G:G=G2476)</f>
        <v>五冶钢构南充医学科学产业园建设项目</v>
      </c>
    </row>
    <row r="2477" hidden="1" spans="1:10">
      <c r="A2477" s="2" t="str">
        <f>'[1]2025年已发货'!A:A</f>
        <v>晋邦</v>
      </c>
      <c r="B2477" s="2" t="str">
        <f>'[1]2025年已发货'!B:B</f>
        <v>螺纹钢</v>
      </c>
      <c r="C2477" s="2" t="str">
        <f>'[1]2025年已发货'!C:C</f>
        <v>HRB400E Φ12 9m</v>
      </c>
      <c r="D2477" s="2" t="str">
        <f>'[1]2025年已发货'!D:D</f>
        <v>吨</v>
      </c>
      <c r="E2477" s="2">
        <f>'[1]2025年已发货'!E:E</f>
        <v>10</v>
      </c>
      <c r="F2477" s="4">
        <f>'[1]2025年已发货'!F:F</f>
        <v>45771</v>
      </c>
      <c r="G2477" s="2" t="str">
        <f>'[1]2025年已发货'!G:G</f>
        <v>(五冶钢构医学科学产业园建设项目房建三部-管网总坪)四川省南充市顺庆区搬罾街道学府大道二段</v>
      </c>
      <c r="H2477" s="2" t="str">
        <f>'[1]2025年已发货'!H:H</f>
        <v>郑林</v>
      </c>
      <c r="I2477" s="2">
        <f>'[1]2025年已发货'!I:I</f>
        <v>18349955455</v>
      </c>
      <c r="J2477" s="2" t="str">
        <f>_xlfn._xlws.FILTER(辅助信息!D:D,辅助信息!G:G=G2477)</f>
        <v>五冶钢构南充医学科学产业园建设项目</v>
      </c>
    </row>
    <row r="2478" hidden="1" spans="1:10">
      <c r="A2478" s="2" t="str">
        <f>'[1]2025年已发货'!A:A</f>
        <v>吉晨盛泰</v>
      </c>
      <c r="B2478" s="2" t="str">
        <f>'[1]2025年已发货'!B:B</f>
        <v>盘螺</v>
      </c>
      <c r="C2478" s="2" t="str">
        <f>'[1]2025年已发货'!C:C</f>
        <v>HRB400E Φ8</v>
      </c>
      <c r="D2478" s="2" t="str">
        <f>'[1]2025年已发货'!D:D</f>
        <v>吨</v>
      </c>
      <c r="E2478" s="2">
        <f>'[1]2025年已发货'!E:E</f>
        <v>10</v>
      </c>
      <c r="F2478" s="4">
        <f>'[1]2025年已发货'!F:F</f>
        <v>45772</v>
      </c>
      <c r="G2478" s="2" t="str">
        <f>'[1]2025年已发货'!G:G</f>
        <v>（中铁一局四公司西昭高速6标4分部）四川省凉山彝族自治州昭觉县杨日占里</v>
      </c>
      <c r="H2478" s="2" t="str">
        <f>'[1]2025年已发货'!H:H</f>
        <v>马占全</v>
      </c>
      <c r="I2478" s="2">
        <f>'[1]2025年已发货'!I:I</f>
        <v>18189516465</v>
      </c>
      <c r="J2478" s="2" vm="1" t="e">
        <f>_xlfn._xlws.FILTER(辅助信息!D:D,辅助信息!G:G=G2478)</f>
        <v>#VALUE!</v>
      </c>
    </row>
    <row r="2479" hidden="1" spans="1:10">
      <c r="A2479" s="2" t="str">
        <f>'[1]2025年已发货'!A:A</f>
        <v>吉晨盛泰</v>
      </c>
      <c r="B2479" s="2" t="str">
        <f>'[1]2025年已发货'!B:B</f>
        <v>螺纹钢</v>
      </c>
      <c r="C2479" s="2" t="str">
        <f>'[1]2025年已发货'!C:C</f>
        <v>HRB400E Φ32*9m</v>
      </c>
      <c r="D2479" s="2" t="str">
        <f>'[1]2025年已发货'!D:D</f>
        <v>吨</v>
      </c>
      <c r="E2479" s="2">
        <f>'[1]2025年已发货'!E:E</f>
        <v>50</v>
      </c>
      <c r="F2479" s="4">
        <f>'[1]2025年已发货'!F:F</f>
        <v>45772</v>
      </c>
      <c r="G2479" s="2" t="str">
        <f>'[1]2025年已发货'!G:G</f>
        <v>（中铁一局四公司西昭高速6标4分部）四川省凉山彝族自治州昭觉县杨日占里</v>
      </c>
      <c r="H2479" s="2" t="str">
        <f>'[1]2025年已发货'!H:H</f>
        <v>马占全</v>
      </c>
      <c r="I2479" s="2">
        <f>'[1]2025年已发货'!I:I</f>
        <v>18189516465</v>
      </c>
      <c r="J2479" s="2" vm="1" t="e">
        <f>_xlfn._xlws.FILTER(辅助信息!D:D,辅助信息!G:G=G2479)</f>
        <v>#VALUE!</v>
      </c>
    </row>
    <row r="2480" hidden="1" spans="1:10">
      <c r="A2480" s="2" t="str">
        <f>'[1]2025年已发货'!A:A</f>
        <v>吉晨盛泰</v>
      </c>
      <c r="B2480" s="2" t="str">
        <f>'[1]2025年已发货'!B:B</f>
        <v>螺纹钢</v>
      </c>
      <c r="C2480" s="2" t="str">
        <f>'[1]2025年已发货'!C:C</f>
        <v>HRB400E Φ16*9m</v>
      </c>
      <c r="D2480" s="2" t="str">
        <f>'[1]2025年已发货'!D:D</f>
        <v>吨</v>
      </c>
      <c r="E2480" s="2">
        <f>'[1]2025年已发货'!E:E</f>
        <v>40</v>
      </c>
      <c r="F2480" s="4">
        <f>'[1]2025年已发货'!F:F</f>
        <v>45772</v>
      </c>
      <c r="G2480" s="2" t="str">
        <f>'[1]2025年已发货'!G:G</f>
        <v>（中铁一局四公司西昭高速6标4分部）四川省凉山彝族自治州昭觉县杨日占里</v>
      </c>
      <c r="H2480" s="2" t="str">
        <f>'[1]2025年已发货'!H:H</f>
        <v>马占全</v>
      </c>
      <c r="I2480" s="2">
        <f>'[1]2025年已发货'!I:I</f>
        <v>18189516465</v>
      </c>
      <c r="J2480" s="2" vm="1" t="e">
        <f>_xlfn._xlws.FILTER(辅助信息!D:D,辅助信息!G:G=G2480)</f>
        <v>#VALUE!</v>
      </c>
    </row>
    <row r="2481" hidden="1" spans="1:10">
      <c r="A2481" s="2" t="str">
        <f>'[1]2025年已发货'!A:A</f>
        <v>吉晨盛泰</v>
      </c>
      <c r="B2481" s="2" t="str">
        <f>'[1]2025年已发货'!B:B</f>
        <v>螺纹钢</v>
      </c>
      <c r="C2481" s="2" t="str">
        <f>'[1]2025年已发货'!C:C</f>
        <v>HRB500E Φ28*9m</v>
      </c>
      <c r="D2481" s="2" t="str">
        <f>'[1]2025年已发货'!D:D</f>
        <v>吨</v>
      </c>
      <c r="E2481" s="2">
        <f>'[1]2025年已发货'!E:E</f>
        <v>60</v>
      </c>
      <c r="F2481" s="4">
        <f>'[1]2025年已发货'!F:F</f>
        <v>45772</v>
      </c>
      <c r="G2481" s="2" t="str">
        <f>'[1]2025年已发货'!G:G</f>
        <v>（中铁一局四公司西昭高速6标4分部）四川省凉山彝族自治州昭觉县杨日占里</v>
      </c>
      <c r="H2481" s="2" t="str">
        <f>'[1]2025年已发货'!H:H</f>
        <v>马占全</v>
      </c>
      <c r="I2481" s="2">
        <f>'[1]2025年已发货'!I:I</f>
        <v>18189516465</v>
      </c>
      <c r="J2481" s="2" vm="1" t="e">
        <f>_xlfn._xlws.FILTER(辅助信息!D:D,辅助信息!G:G=G2481)</f>
        <v>#VALUE!</v>
      </c>
    </row>
    <row r="2482" hidden="1" spans="1:10">
      <c r="A2482" s="2" t="str">
        <f>'[1]2025年已发货'!A:A</f>
        <v>吉晨盛泰</v>
      </c>
      <c r="B2482" s="2" t="str">
        <f>'[1]2025年已发货'!B:B</f>
        <v>高线</v>
      </c>
      <c r="C2482" s="2" t="str">
        <f>'[1]2025年已发货'!C:C</f>
        <v>HPB300 Φ12</v>
      </c>
      <c r="D2482" s="2" t="str">
        <f>'[1]2025年已发货'!D:D</f>
        <v>吨</v>
      </c>
      <c r="E2482" s="2">
        <f>'[1]2025年已发货'!E:E</f>
        <v>30</v>
      </c>
      <c r="F2482" s="4">
        <f>'[1]2025年已发货'!F:F</f>
        <v>45772</v>
      </c>
      <c r="G2482" s="2" t="str">
        <f>'[1]2025年已发货'!G:G</f>
        <v>（ 中铁一局四公司西昭高速6标3部）昭觉县洒拉地坡乡三分部山里钢筋场</v>
      </c>
      <c r="H2482" s="2" t="str">
        <f>'[1]2025年已发货'!H:H</f>
        <v>陈忠</v>
      </c>
      <c r="I2482" s="2">
        <f>'[1]2025年已发货'!I:I</f>
        <v>15730783825</v>
      </c>
      <c r="J2482" s="2" vm="1" t="e">
        <f>_xlfn._xlws.FILTER(辅助信息!D:D,辅助信息!G:G=G2482)</f>
        <v>#VALUE!</v>
      </c>
    </row>
    <row r="2483" hidden="1" spans="1:10">
      <c r="A2483" s="2" t="str">
        <f>'[1]2025年已发货'!A:A</f>
        <v>吉晨盛泰</v>
      </c>
      <c r="B2483" s="2" t="str">
        <f>'[1]2025年已发货'!B:B</f>
        <v>盘螺</v>
      </c>
      <c r="C2483" s="2" t="str">
        <f>'[1]2025年已发货'!C:C</f>
        <v>HRB400E Φ10</v>
      </c>
      <c r="D2483" s="2" t="str">
        <f>'[1]2025年已发货'!D:D</f>
        <v>吨</v>
      </c>
      <c r="E2483" s="2">
        <f>'[1]2025年已发货'!E:E</f>
        <v>60</v>
      </c>
      <c r="F2483" s="4">
        <f>'[1]2025年已发货'!F:F</f>
        <v>45772</v>
      </c>
      <c r="G2483" s="2" t="str">
        <f>'[1]2025年已发货'!G:G</f>
        <v>（ 中铁一局四公司西昭高速6标3部）昭觉县洒拉地坡乡三分部山里钢筋场</v>
      </c>
      <c r="H2483" s="2" t="str">
        <f>'[1]2025年已发货'!H:H</f>
        <v>陈忠</v>
      </c>
      <c r="I2483" s="2">
        <f>'[1]2025年已发货'!I:I</f>
        <v>15730783825</v>
      </c>
      <c r="J2483" s="2" vm="1" t="e">
        <f>_xlfn._xlws.FILTER(辅助信息!D:D,辅助信息!G:G=G2483)</f>
        <v>#VALUE!</v>
      </c>
    </row>
    <row r="2484" hidden="1" spans="1:10">
      <c r="A2484" s="2" t="str">
        <f>'[1]2025年已发货'!A:A</f>
        <v>吉晨盛泰</v>
      </c>
      <c r="B2484" s="2" t="str">
        <f>'[1]2025年已发货'!B:B</f>
        <v>盘螺</v>
      </c>
      <c r="C2484" s="2" t="str">
        <f>'[1]2025年已发货'!C:C</f>
        <v>HRB400E Φ12</v>
      </c>
      <c r="D2484" s="2" t="str">
        <f>'[1]2025年已发货'!D:D</f>
        <v>吨</v>
      </c>
      <c r="E2484" s="2">
        <f>'[1]2025年已发货'!E:E</f>
        <v>150</v>
      </c>
      <c r="F2484" s="4">
        <f>'[1]2025年已发货'!F:F</f>
        <v>45772</v>
      </c>
      <c r="G2484" s="2" t="str">
        <f>'[1]2025年已发货'!G:G</f>
        <v>（ 中铁一局四公司西昭高速6标3部）昭觉县洒拉地坡乡三分部山里钢筋场</v>
      </c>
      <c r="H2484" s="2" t="str">
        <f>'[1]2025年已发货'!H:H</f>
        <v>陈忠</v>
      </c>
      <c r="I2484" s="2">
        <f>'[1]2025年已发货'!I:I</f>
        <v>15730783825</v>
      </c>
      <c r="J2484" s="2" vm="1" t="e">
        <f>_xlfn._xlws.FILTER(辅助信息!D:D,辅助信息!G:G=G2484)</f>
        <v>#VALUE!</v>
      </c>
    </row>
    <row r="2485" hidden="1" spans="1:10">
      <c r="A2485" s="2" t="str">
        <f>'[1]2025年已发货'!A:A</f>
        <v>吉晨盛泰</v>
      </c>
      <c r="B2485" s="2" t="str">
        <f>'[1]2025年已发货'!B:B</f>
        <v>螺纹钢</v>
      </c>
      <c r="C2485" s="2" t="str">
        <f>'[1]2025年已发货'!C:C</f>
        <v>HRB400E Φ14*9m</v>
      </c>
      <c r="D2485" s="2" t="str">
        <f>'[1]2025年已发货'!D:D</f>
        <v>吨</v>
      </c>
      <c r="E2485" s="2">
        <f>'[1]2025年已发货'!E:E</f>
        <v>40</v>
      </c>
      <c r="F2485" s="4">
        <f>'[1]2025年已发货'!F:F</f>
        <v>45772</v>
      </c>
      <c r="G2485" s="2" t="str">
        <f>'[1]2025年已发货'!G:G</f>
        <v>（ 中铁一局四公司西昭高速6标3部）昭觉县洒拉地坡乡三分部山里钢筋场</v>
      </c>
      <c r="H2485" s="2" t="str">
        <f>'[1]2025年已发货'!H:H</f>
        <v>陈忠</v>
      </c>
      <c r="I2485" s="2">
        <f>'[1]2025年已发货'!I:I</f>
        <v>15730783825</v>
      </c>
      <c r="J2485" s="2" vm="1" t="e">
        <f>_xlfn._xlws.FILTER(辅助信息!D:D,辅助信息!G:G=G2485)</f>
        <v>#VALUE!</v>
      </c>
    </row>
    <row r="2486" hidden="1" spans="1:10">
      <c r="A2486" s="2" t="str">
        <f>'[1]2025年已发货'!A:A</f>
        <v>吉晨盛泰</v>
      </c>
      <c r="B2486" s="2" t="str">
        <f>'[1]2025年已发货'!B:B</f>
        <v>螺纹钢</v>
      </c>
      <c r="C2486" s="2" t="str">
        <f>'[1]2025年已发货'!C:C</f>
        <v>HRB400E Φ16*9m</v>
      </c>
      <c r="D2486" s="2" t="str">
        <f>'[1]2025年已发货'!D:D</f>
        <v>吨</v>
      </c>
      <c r="E2486" s="2">
        <f>'[1]2025年已发货'!E:E</f>
        <v>40</v>
      </c>
      <c r="F2486" s="4">
        <f>'[1]2025年已发货'!F:F</f>
        <v>45772</v>
      </c>
      <c r="G2486" s="2" t="str">
        <f>'[1]2025年已发货'!G:G</f>
        <v>（ 中铁一局四公司西昭高速6标3部）昭觉县洒拉地坡乡三分部山里钢筋场</v>
      </c>
      <c r="H2486" s="2" t="str">
        <f>'[1]2025年已发货'!H:H</f>
        <v>陈忠</v>
      </c>
      <c r="I2486" s="2">
        <f>'[1]2025年已发货'!I:I</f>
        <v>15730783825</v>
      </c>
      <c r="J2486" s="2" vm="1" t="e">
        <f>_xlfn._xlws.FILTER(辅助信息!D:D,辅助信息!G:G=G2486)</f>
        <v>#VALUE!</v>
      </c>
    </row>
    <row r="2487" hidden="1" spans="1:10">
      <c r="A2487" s="2" t="str">
        <f>'[1]2025年已发货'!A:A</f>
        <v>吉晨盛泰</v>
      </c>
      <c r="B2487" s="2" t="str">
        <f>'[1]2025年已发货'!B:B</f>
        <v>螺纹钢</v>
      </c>
      <c r="C2487" s="2" t="str">
        <f>'[1]2025年已发货'!C:C</f>
        <v>HRB500E Φ28*9m</v>
      </c>
      <c r="D2487" s="2" t="str">
        <f>'[1]2025年已发货'!D:D</f>
        <v>吨</v>
      </c>
      <c r="E2487" s="2">
        <f>'[1]2025年已发货'!E:E</f>
        <v>100</v>
      </c>
      <c r="F2487" s="4">
        <f>'[1]2025年已发货'!F:F</f>
        <v>45772</v>
      </c>
      <c r="G2487" s="2" t="str">
        <f>'[1]2025年已发货'!G:G</f>
        <v>（ 中铁一局四公司西昭高速6标3部）昭觉县洒拉地坡乡三分部山里钢筋场</v>
      </c>
      <c r="H2487" s="2" t="str">
        <f>'[1]2025年已发货'!H:H</f>
        <v>陈忠</v>
      </c>
      <c r="I2487" s="2">
        <f>'[1]2025年已发货'!I:I</f>
        <v>15730783825</v>
      </c>
      <c r="J2487" s="2" vm="1" t="e">
        <f>_xlfn._xlws.FILTER(辅助信息!D:D,辅助信息!G:G=G2487)</f>
        <v>#VALUE!</v>
      </c>
    </row>
    <row r="2488" hidden="1" spans="1:10">
      <c r="A2488" s="2" t="str">
        <f>'[1]2025年已发货'!A:A</f>
        <v>吉晨盛泰</v>
      </c>
      <c r="B2488" s="2" t="str">
        <f>'[1]2025年已发货'!B:B</f>
        <v>螺纹钢</v>
      </c>
      <c r="C2488" s="2" t="str">
        <f>'[1]2025年已发货'!C:C</f>
        <v>HRB500E Φ32*9m</v>
      </c>
      <c r="D2488" s="2" t="str">
        <f>'[1]2025年已发货'!D:D</f>
        <v>吨</v>
      </c>
      <c r="E2488" s="2">
        <f>'[1]2025年已发货'!E:E</f>
        <v>60</v>
      </c>
      <c r="F2488" s="4">
        <f>'[1]2025年已发货'!F:F</f>
        <v>45772</v>
      </c>
      <c r="G2488" s="2" t="str">
        <f>'[1]2025年已发货'!G:G</f>
        <v>（ 中铁一局四公司西昭高速6标3部）昭觉县洒拉地坡乡三分部山里钢筋场</v>
      </c>
      <c r="H2488" s="2" t="str">
        <f>'[1]2025年已发货'!H:H</f>
        <v>陈忠</v>
      </c>
      <c r="I2488" s="2">
        <f>'[1]2025年已发货'!I:I</f>
        <v>15730783825</v>
      </c>
      <c r="J2488" s="2" vm="1" t="e">
        <f>_xlfn._xlws.FILTER(辅助信息!D:D,辅助信息!G:G=G2488)</f>
        <v>#VALUE!</v>
      </c>
    </row>
    <row r="2489" hidden="1" spans="1:10">
      <c r="A2489" s="2" t="str">
        <f>'[1]2025年已发货'!A:A</f>
        <v>成实</v>
      </c>
      <c r="B2489" s="2" t="str">
        <f>'[1]2025年已发货'!B:B</f>
        <v>盘螺</v>
      </c>
      <c r="C2489" s="2" t="str">
        <f>'[1]2025年已发货'!C:C</f>
        <v>HRB400E Φ10</v>
      </c>
      <c r="D2489" s="2" t="str">
        <f>'[1]2025年已发货'!D:D</f>
        <v>吨</v>
      </c>
      <c r="E2489" s="2">
        <f>'[1]2025年已发货'!E:E</f>
        <v>6</v>
      </c>
      <c r="F2489" s="4">
        <f>'[1]2025年已发货'!F:F</f>
        <v>45772</v>
      </c>
      <c r="G2489" s="2" t="str">
        <f>'[1]2025年已发货'!G:G</f>
        <v>（自永2标九局西南分公司钢筋棚）四川省自贡市骑龙镇大湾村</v>
      </c>
      <c r="H2489" s="2" t="str">
        <f>'[1]2025年已发货'!H:H</f>
        <v>高彦彬</v>
      </c>
      <c r="I2489" s="2">
        <f>'[1]2025年已发货'!I:I</f>
        <v>13835906370</v>
      </c>
      <c r="J2489" s="2" vm="1" t="e">
        <f>_xlfn._xlws.FILTER(辅助信息!D:D,辅助信息!G:G=G2489)</f>
        <v>#VALUE!</v>
      </c>
    </row>
    <row r="2490" hidden="1" spans="1:10">
      <c r="A2490" s="2" t="str">
        <f>'[1]2025年已发货'!A:A</f>
        <v>成实</v>
      </c>
      <c r="B2490" s="2" t="str">
        <f>'[1]2025年已发货'!B:B</f>
        <v>螺纹钢</v>
      </c>
      <c r="C2490" s="2" t="str">
        <f>'[1]2025年已发货'!C:C</f>
        <v>HRB400E Φ12×9米</v>
      </c>
      <c r="D2490" s="2" t="str">
        <f>'[1]2025年已发货'!D:D</f>
        <v>吨</v>
      </c>
      <c r="E2490" s="2">
        <f>'[1]2025年已发货'!E:E</f>
        <v>18</v>
      </c>
      <c r="F2490" s="4">
        <f>'[1]2025年已发货'!F:F</f>
        <v>45772</v>
      </c>
      <c r="G2490" s="2" t="str">
        <f>'[1]2025年已发货'!G:G</f>
        <v>（自永2标九局西南分公司钢筋棚）四川省自贡市骑龙镇大湾村</v>
      </c>
      <c r="H2490" s="2" t="str">
        <f>'[1]2025年已发货'!H:H</f>
        <v>高彦彬</v>
      </c>
      <c r="I2490" s="2">
        <f>'[1]2025年已发货'!I:I</f>
        <v>13835906370</v>
      </c>
      <c r="J2490" s="2" vm="1" t="e">
        <f>_xlfn._xlws.FILTER(辅助信息!D:D,辅助信息!G:G=G2490)</f>
        <v>#VALUE!</v>
      </c>
    </row>
    <row r="2491" hidden="1" spans="1:10">
      <c r="A2491" s="2" t="str">
        <f>'[1]2025年已发货'!A:A</f>
        <v>成实</v>
      </c>
      <c r="B2491" s="2" t="str">
        <f>'[1]2025年已发货'!B:B</f>
        <v>螺纹钢</v>
      </c>
      <c r="C2491" s="2" t="str">
        <f>'[1]2025年已发货'!C:C</f>
        <v>HRB400E Φ16×9米</v>
      </c>
      <c r="D2491" s="2" t="str">
        <f>'[1]2025年已发货'!D:D</f>
        <v>吨</v>
      </c>
      <c r="E2491" s="2">
        <f>'[1]2025年已发货'!E:E</f>
        <v>3</v>
      </c>
      <c r="F2491" s="4">
        <f>'[1]2025年已发货'!F:F</f>
        <v>45772</v>
      </c>
      <c r="G2491" s="2" t="str">
        <f>'[1]2025年已发货'!G:G</f>
        <v>（自永2标九局西南分公司钢筋棚）四川省自贡市骑龙镇大湾村</v>
      </c>
      <c r="H2491" s="2" t="str">
        <f>'[1]2025年已发货'!H:H</f>
        <v>高彦彬</v>
      </c>
      <c r="I2491" s="2">
        <f>'[1]2025年已发货'!I:I</f>
        <v>13835906370</v>
      </c>
      <c r="J2491" s="2" vm="1" t="e">
        <f>_xlfn._xlws.FILTER(辅助信息!D:D,辅助信息!G:G=G2491)</f>
        <v>#VALUE!</v>
      </c>
    </row>
    <row r="2492" hidden="1" spans="1:10">
      <c r="A2492" s="2" t="str">
        <f>'[1]2025年已发货'!A:A</f>
        <v>成实</v>
      </c>
      <c r="B2492" s="2" t="str">
        <f>'[1]2025年已发货'!B:B</f>
        <v>螺纹钢</v>
      </c>
      <c r="C2492" s="2" t="str">
        <f>'[1]2025年已发货'!C:C</f>
        <v>HRB400E Φ22×9米</v>
      </c>
      <c r="D2492" s="2" t="str">
        <f>'[1]2025年已发货'!D:D</f>
        <v>吨</v>
      </c>
      <c r="E2492" s="2">
        <f>'[1]2025年已发货'!E:E</f>
        <v>3</v>
      </c>
      <c r="F2492" s="4">
        <f>'[1]2025年已发货'!F:F</f>
        <v>45772</v>
      </c>
      <c r="G2492" s="2" t="str">
        <f>'[1]2025年已发货'!G:G</f>
        <v>（自永2标九局西南分公司钢筋棚）四川省自贡市骑龙镇大湾村</v>
      </c>
      <c r="H2492" s="2" t="str">
        <f>'[1]2025年已发货'!H:H</f>
        <v>高彦彬</v>
      </c>
      <c r="I2492" s="2">
        <f>'[1]2025年已发货'!I:I</f>
        <v>13835906370</v>
      </c>
      <c r="J2492" s="2" vm="1" t="e">
        <f>_xlfn._xlws.FILTER(辅助信息!D:D,辅助信息!G:G=G2492)</f>
        <v>#VALUE!</v>
      </c>
    </row>
    <row r="2493" hidden="1" spans="1:10">
      <c r="A2493" s="2" t="str">
        <f>'[1]2025年已发货'!A:A</f>
        <v>成实</v>
      </c>
      <c r="B2493" s="2" t="str">
        <f>'[1]2025年已发货'!B:B</f>
        <v>螺纹钢</v>
      </c>
      <c r="C2493" s="2" t="str">
        <f>'[1]2025年已发货'!C:C</f>
        <v>HRB400E Φ28×9米</v>
      </c>
      <c r="D2493" s="2" t="str">
        <f>'[1]2025年已发货'!D:D</f>
        <v>吨</v>
      </c>
      <c r="E2493" s="2">
        <f>'[1]2025年已发货'!E:E</f>
        <v>6</v>
      </c>
      <c r="F2493" s="4">
        <f>'[1]2025年已发货'!F:F</f>
        <v>45772</v>
      </c>
      <c r="G2493" s="2" t="str">
        <f>'[1]2025年已发货'!G:G</f>
        <v>（自永2标九局西南分公司钢筋棚）四川省自贡市骑龙镇大湾村</v>
      </c>
      <c r="H2493" s="2" t="str">
        <f>'[1]2025年已发货'!H:H</f>
        <v>高彦彬</v>
      </c>
      <c r="I2493" s="2">
        <f>'[1]2025年已发货'!I:I</f>
        <v>13835906370</v>
      </c>
      <c r="J2493" s="2" vm="1" t="e">
        <f>_xlfn._xlws.FILTER(辅助信息!D:D,辅助信息!G:G=G2493)</f>
        <v>#VALUE!</v>
      </c>
    </row>
    <row r="2494" hidden="1" spans="1:10">
      <c r="A2494" s="2" t="str">
        <f>'[1]2025年已发货'!A:A</f>
        <v>成实</v>
      </c>
      <c r="B2494" s="2" t="str">
        <f>'[1]2025年已发货'!B:B</f>
        <v>螺纹钢</v>
      </c>
      <c r="C2494" s="2" t="str">
        <f>'[1]2025年已发货'!C:C</f>
        <v>HRB400E Φ32×9米</v>
      </c>
      <c r="D2494" s="2" t="str">
        <f>'[1]2025年已发货'!D:D</f>
        <v>吨</v>
      </c>
      <c r="E2494" s="2">
        <f>'[1]2025年已发货'!E:E</f>
        <v>11</v>
      </c>
      <c r="F2494" s="4">
        <f>'[1]2025年已发货'!F:F</f>
        <v>45772</v>
      </c>
      <c r="G2494" s="2" t="str">
        <f>'[1]2025年已发货'!G:G</f>
        <v>（自永2标九局西南分公司钢筋棚）四川省自贡市骑龙镇大湾村</v>
      </c>
      <c r="H2494" s="2" t="str">
        <f>'[1]2025年已发货'!H:H</f>
        <v>高彦彬</v>
      </c>
      <c r="I2494" s="2">
        <f>'[1]2025年已发货'!I:I</f>
        <v>13835906370</v>
      </c>
      <c r="J2494" s="2" vm="1" t="e">
        <f>_xlfn._xlws.FILTER(辅助信息!D:D,辅助信息!G:G=G2494)</f>
        <v>#VALUE!</v>
      </c>
    </row>
    <row r="2495" hidden="1" spans="1:10">
      <c r="A2495" s="2" t="str">
        <f>'[1]2025年已发货'!A:A</f>
        <v>成实</v>
      </c>
      <c r="B2495" s="2" t="str">
        <f>'[1]2025年已发货'!B:B</f>
        <v>螺纹钢</v>
      </c>
      <c r="C2495" s="2" t="str">
        <f>'[1]2025年已发货'!C:C</f>
        <v>HRB400E Φ32×12米</v>
      </c>
      <c r="D2495" s="2" t="str">
        <f>'[1]2025年已发货'!D:D</f>
        <v>吨</v>
      </c>
      <c r="E2495" s="2">
        <f>'[1]2025年已发货'!E:E</f>
        <v>22</v>
      </c>
      <c r="F2495" s="4">
        <f>'[1]2025年已发货'!F:F</f>
        <v>45772</v>
      </c>
      <c r="G2495" s="2" t="str">
        <f>'[1]2025年已发货'!G:G</f>
        <v>（自永2标九局西南分公司钢筋棚）四川省自贡市骑龙镇大湾村</v>
      </c>
      <c r="H2495" s="2" t="str">
        <f>'[1]2025年已发货'!H:H</f>
        <v>高彦彬</v>
      </c>
      <c r="I2495" s="2">
        <f>'[1]2025年已发货'!I:I</f>
        <v>13835906370</v>
      </c>
      <c r="J2495" s="2" vm="1" t="e">
        <f>_xlfn._xlws.FILTER(辅助信息!D:D,辅助信息!G:G=G2495)</f>
        <v>#VALUE!</v>
      </c>
    </row>
    <row r="2496" hidden="1" spans="1:10">
      <c r="A2496" s="2" t="str">
        <f>'[1]2025年已发货'!A:A</f>
        <v>成实</v>
      </c>
      <c r="B2496" s="2" t="str">
        <f>'[1]2025年已发货'!B:B</f>
        <v>螺纹钢</v>
      </c>
      <c r="C2496" s="2" t="str">
        <f>'[1]2025年已发货'!C:C</f>
        <v>HRB400EФ12*9m</v>
      </c>
      <c r="D2496" s="2" t="str">
        <f>'[1]2025年已发货'!D:D</f>
        <v>吨</v>
      </c>
      <c r="E2496" s="2">
        <f>'[1]2025年已发货'!E:E</f>
        <v>15</v>
      </c>
      <c r="F2496" s="4">
        <f>'[1]2025年已发货'!F:F</f>
        <v>45772</v>
      </c>
      <c r="G2496" s="2" t="str">
        <f>'[1]2025年已发货'!G:G</f>
        <v>（成铁西物-地铁5号线项目）成都市武侯区天府一街与昆华路交叉口（提前联系项目准备吊车）</v>
      </c>
      <c r="H2496" s="2" t="str">
        <f>'[1]2025年已发货'!H:H</f>
        <v>黄永福</v>
      </c>
      <c r="I2496" s="2" t="str">
        <f>'[1]2025年已发货'!I:I</f>
        <v>15982823571</v>
      </c>
      <c r="J2496" s="2" vm="1" t="e">
        <f>_xlfn._xlws.FILTER(辅助信息!D:D,辅助信息!G:G=G2496)</f>
        <v>#VALUE!</v>
      </c>
    </row>
    <row r="2497" hidden="1" spans="1:10">
      <c r="A2497" s="2" t="str">
        <f>'[1]2025年已发货'!A:A</f>
        <v>成实</v>
      </c>
      <c r="B2497" s="2" t="str">
        <f>'[1]2025年已发货'!B:B</f>
        <v>盘圆</v>
      </c>
      <c r="C2497" s="2" t="str">
        <f>'[1]2025年已发货'!C:C</f>
        <v>HPB300Ф8</v>
      </c>
      <c r="D2497" s="2" t="str">
        <f>'[1]2025年已发货'!D:D</f>
        <v>吨</v>
      </c>
      <c r="E2497" s="2">
        <f>'[1]2025年已发货'!E:E</f>
        <v>18.5</v>
      </c>
      <c r="F2497" s="4">
        <f>'[1]2025年已发货'!F:F</f>
        <v>45772</v>
      </c>
      <c r="G2497" s="2" t="str">
        <f>'[1]2025年已发货'!G:G</f>
        <v>（成铁西物-地铁5号线项目）成都市武侯区天府一街与昆华路交叉口（提前联系项目准备吊车）</v>
      </c>
      <c r="H2497" s="2" t="str">
        <f>'[1]2025年已发货'!H:H</f>
        <v>黄永福</v>
      </c>
      <c r="I2497" s="2" t="str">
        <f>'[1]2025年已发货'!I:I</f>
        <v>15982823571</v>
      </c>
      <c r="J2497" s="2" vm="1" t="e">
        <f>_xlfn._xlws.FILTER(辅助信息!D:D,辅助信息!G:G=G2497)</f>
        <v>#VALUE!</v>
      </c>
    </row>
    <row r="2498" hidden="1" spans="1:10">
      <c r="A2498" s="2" t="str">
        <f>'[1]2025年已发货'!A:A</f>
        <v>成实</v>
      </c>
      <c r="B2498" s="2" t="str">
        <f>'[1]2025年已发货'!B:B</f>
        <v>盘螺</v>
      </c>
      <c r="C2498" s="2" t="str">
        <f>'[1]2025年已发货'!C:C</f>
        <v>HRB400E Φ10</v>
      </c>
      <c r="D2498" s="2" t="str">
        <f>'[1]2025年已发货'!D:D</f>
        <v>吨</v>
      </c>
      <c r="E2498" s="2">
        <f>'[1]2025年已发货'!E:E</f>
        <v>28.5</v>
      </c>
      <c r="F2498" s="4">
        <f>'[1]2025年已发货'!F:F</f>
        <v>45772</v>
      </c>
      <c r="G2498" s="2" t="str">
        <f>'[1]2025年已发货'!G:G</f>
        <v>（中铁五局新津tod项目）成都市新津区旭辉天府未来城南(华金路南)</v>
      </c>
      <c r="H2498" s="2" t="str">
        <f>'[1]2025年已发货'!H:H</f>
        <v>戴军</v>
      </c>
      <c r="I2498" s="2">
        <f>'[1]2025年已发货'!I:I</f>
        <v>15984585768</v>
      </c>
      <c r="J2498" s="2" vm="1" t="e">
        <f>_xlfn._xlws.FILTER(辅助信息!D:D,辅助信息!G:G=G2498)</f>
        <v>#VALUE!</v>
      </c>
    </row>
    <row r="2499" hidden="1" spans="1:10">
      <c r="A2499" s="2" t="str">
        <f>'[1]2025年已发货'!A:A</f>
        <v>成实</v>
      </c>
      <c r="B2499" s="2" t="str">
        <f>'[1]2025年已发货'!B:B</f>
        <v>螺纹钢</v>
      </c>
      <c r="C2499" s="2" t="str">
        <f>'[1]2025年已发货'!C:C</f>
        <v>HRB400E Φ12 9m</v>
      </c>
      <c r="D2499" s="2" t="str">
        <f>'[1]2025年已发货'!D:D</f>
        <v>吨</v>
      </c>
      <c r="E2499" s="2">
        <f>'[1]2025年已发货'!E:E</f>
        <v>43.2</v>
      </c>
      <c r="F2499" s="4">
        <f>'[1]2025年已发货'!F:F</f>
        <v>45772</v>
      </c>
      <c r="G2499" s="2" t="str">
        <f>'[1]2025年已发货'!G:G</f>
        <v>（中铁五局新津tod项目）成都市新津区旭辉天府未来城南(华金路南)</v>
      </c>
      <c r="H2499" s="2" t="str">
        <f>'[1]2025年已发货'!H:H</f>
        <v>戴军</v>
      </c>
      <c r="I2499" s="2">
        <f>'[1]2025年已发货'!I:I</f>
        <v>15984585768</v>
      </c>
      <c r="J2499" s="2" vm="1" t="e">
        <f>_xlfn._xlws.FILTER(辅助信息!D:D,辅助信息!G:G=G2499)</f>
        <v>#VALUE!</v>
      </c>
    </row>
    <row r="2500" hidden="1" spans="1:10">
      <c r="A2500" s="2" t="str">
        <f>'[1]2025年已发货'!A:A</f>
        <v>成实</v>
      </c>
      <c r="B2500" s="2" t="str">
        <f>'[1]2025年已发货'!B:B</f>
        <v>螺纹钢</v>
      </c>
      <c r="C2500" s="2" t="str">
        <f>'[1]2025年已发货'!C:C</f>
        <v>HRB400E Φ14 9m</v>
      </c>
      <c r="D2500" s="2" t="str">
        <f>'[1]2025年已发货'!D:D</f>
        <v>吨</v>
      </c>
      <c r="E2500" s="2">
        <f>'[1]2025年已发货'!E:E</f>
        <v>16.2</v>
      </c>
      <c r="F2500" s="4">
        <f>'[1]2025年已发货'!F:F</f>
        <v>45772</v>
      </c>
      <c r="G2500" s="2" t="str">
        <f>'[1]2025年已发货'!G:G</f>
        <v>（中铁五局新津tod项目）成都市新津区旭辉天府未来城南(华金路南)</v>
      </c>
      <c r="H2500" s="2" t="str">
        <f>'[1]2025年已发货'!H:H</f>
        <v>戴军</v>
      </c>
      <c r="I2500" s="2">
        <f>'[1]2025年已发货'!I:I</f>
        <v>15984585768</v>
      </c>
      <c r="J2500" s="2" vm="1" t="e">
        <f>_xlfn._xlws.FILTER(辅助信息!D:D,辅助信息!G:G=G2500)</f>
        <v>#VALUE!</v>
      </c>
    </row>
    <row r="2501" hidden="1" spans="1:10">
      <c r="A2501" s="2" t="str">
        <f>'[1]2025年已发货'!A:A</f>
        <v>成实</v>
      </c>
      <c r="B2501" s="2" t="str">
        <f>'[1]2025年已发货'!B:B</f>
        <v>螺纹钢</v>
      </c>
      <c r="C2501" s="2" t="str">
        <f>'[1]2025年已发货'!C:C</f>
        <v>HRB400E Φ16 9m</v>
      </c>
      <c r="D2501" s="2" t="str">
        <f>'[1]2025年已发货'!D:D</f>
        <v>吨</v>
      </c>
      <c r="E2501" s="2">
        <f>'[1]2025年已发货'!E:E</f>
        <v>16.2</v>
      </c>
      <c r="F2501" s="4">
        <f>'[1]2025年已发货'!F:F</f>
        <v>45772</v>
      </c>
      <c r="G2501" s="2" t="str">
        <f>'[1]2025年已发货'!G:G</f>
        <v>（中铁五局新津tod项目）成都市新津区旭辉天府未来城南(华金路南)</v>
      </c>
      <c r="H2501" s="2" t="str">
        <f>'[1]2025年已发货'!H:H</f>
        <v>戴军</v>
      </c>
      <c r="I2501" s="2">
        <f>'[1]2025年已发货'!I:I</f>
        <v>15984585768</v>
      </c>
      <c r="J2501" s="2" vm="1" t="e">
        <f>_xlfn._xlws.FILTER(辅助信息!D:D,辅助信息!G:G=G2501)</f>
        <v>#VALUE!</v>
      </c>
    </row>
    <row r="2502" hidden="1" spans="1:10">
      <c r="A2502" s="2" t="str">
        <f>'[1]2025年已发货'!A:A</f>
        <v>晋邦</v>
      </c>
      <c r="B2502" s="2" t="str">
        <f>'[1]2025年已发货'!B:B</f>
        <v>盘螺</v>
      </c>
      <c r="C2502" s="2" t="str">
        <f>'[1]2025年已发货'!C:C</f>
        <v>HRB400E Φ10</v>
      </c>
      <c r="D2502" s="2" t="str">
        <f>'[1]2025年已发货'!D:D</f>
        <v>吨</v>
      </c>
      <c r="E2502" s="2">
        <f>'[1]2025年已发货'!E:E</f>
        <v>5</v>
      </c>
      <c r="F2502" s="4">
        <f>'[1]2025年已发货'!F:F</f>
        <v>45772</v>
      </c>
      <c r="G2502" s="2" t="str">
        <f>'[1]2025年已发货'!G:G</f>
        <v>（十九冶-华电重庆奉节）重庆市奉节县康乐镇七星村</v>
      </c>
      <c r="H2502" s="2" t="str">
        <f>'[1]2025年已发货'!H:H</f>
        <v>岑甲乐</v>
      </c>
      <c r="I2502" s="2">
        <f>'[1]2025年已发货'!I:I</f>
        <v>17349037782</v>
      </c>
      <c r="J2502" s="2" vm="1" t="e">
        <f>_xlfn._xlws.FILTER(辅助信息!D:D,辅助信息!G:G=G2502)</f>
        <v>#VALUE!</v>
      </c>
    </row>
    <row r="2503" hidden="1" spans="1:10">
      <c r="A2503" s="2" t="str">
        <f>'[1]2025年已发货'!A:A</f>
        <v>晋邦</v>
      </c>
      <c r="B2503" s="2" t="str">
        <f>'[1]2025年已发货'!B:B</f>
        <v>螺纹钢</v>
      </c>
      <c r="C2503" s="2" t="str">
        <f>'[1]2025年已发货'!C:C</f>
        <v>HRB400E Φ14 9m</v>
      </c>
      <c r="D2503" s="2" t="str">
        <f>'[1]2025年已发货'!D:D</f>
        <v>吨</v>
      </c>
      <c r="E2503" s="2">
        <f>'[1]2025年已发货'!E:E</f>
        <v>13</v>
      </c>
      <c r="F2503" s="4">
        <f>'[1]2025年已发货'!F:F</f>
        <v>45772</v>
      </c>
      <c r="G2503" s="2" t="str">
        <f>'[1]2025年已发货'!G:G</f>
        <v>（十九冶-华电重庆奉节）重庆市奉节县康乐镇七星村</v>
      </c>
      <c r="H2503" s="2" t="str">
        <f>'[1]2025年已发货'!H:H</f>
        <v>岑甲乐</v>
      </c>
      <c r="I2503" s="2">
        <f>'[1]2025年已发货'!I:I</f>
        <v>17349037782</v>
      </c>
      <c r="J2503" s="2" vm="1" t="e">
        <f>_xlfn._xlws.FILTER(辅助信息!D:D,辅助信息!G:G=G2503)</f>
        <v>#VALUE!</v>
      </c>
    </row>
    <row r="2504" hidden="1" spans="1:10">
      <c r="A2504" s="2" t="str">
        <f>'[1]2025年已发货'!A:A</f>
        <v>晋邦</v>
      </c>
      <c r="B2504" s="2" t="str">
        <f>'[1]2025年已发货'!B:B</f>
        <v>螺纹钢</v>
      </c>
      <c r="C2504" s="2" t="str">
        <f>'[1]2025年已发货'!C:C</f>
        <v>HRB400E Φ20 9m</v>
      </c>
      <c r="D2504" s="2" t="str">
        <f>'[1]2025年已发货'!D:D</f>
        <v>吨</v>
      </c>
      <c r="E2504" s="2">
        <f>'[1]2025年已发货'!E:E</f>
        <v>5.2</v>
      </c>
      <c r="F2504" s="4">
        <f>'[1]2025年已发货'!F:F</f>
        <v>45772</v>
      </c>
      <c r="G2504" s="2" t="str">
        <f>'[1]2025年已发货'!G:G</f>
        <v>（十九冶-华电重庆奉节）重庆市奉节县康乐镇七星村</v>
      </c>
      <c r="H2504" s="2" t="str">
        <f>'[1]2025年已发货'!H:H</f>
        <v>岑甲乐</v>
      </c>
      <c r="I2504" s="2">
        <f>'[1]2025年已发货'!I:I</f>
        <v>17349037782</v>
      </c>
      <c r="J2504" s="2" vm="1" t="e">
        <f>_xlfn._xlws.FILTER(辅助信息!D:D,辅助信息!G:G=G2504)</f>
        <v>#VALUE!</v>
      </c>
    </row>
    <row r="2505" hidden="1" spans="1:10">
      <c r="A2505" s="2" t="str">
        <f>'[1]2025年已发货'!A:A</f>
        <v>晋邦</v>
      </c>
      <c r="B2505" s="2" t="str">
        <f>'[1]2025年已发货'!B:B</f>
        <v>螺纹钢</v>
      </c>
      <c r="C2505" s="2" t="str">
        <f>'[1]2025年已发货'!C:C</f>
        <v>HRB400E Φ25 9m</v>
      </c>
      <c r="D2505" s="2" t="str">
        <f>'[1]2025年已发货'!D:D</f>
        <v>吨</v>
      </c>
      <c r="E2505" s="2">
        <f>'[1]2025年已发货'!E:E</f>
        <v>2.6</v>
      </c>
      <c r="F2505" s="4">
        <f>'[1]2025年已发货'!F:F</f>
        <v>45772</v>
      </c>
      <c r="G2505" s="2" t="str">
        <f>'[1]2025年已发货'!G:G</f>
        <v>（十九冶-华电重庆奉节）重庆市奉节县康乐镇七星村</v>
      </c>
      <c r="H2505" s="2" t="str">
        <f>'[1]2025年已发货'!H:H</f>
        <v>岑甲乐</v>
      </c>
      <c r="I2505" s="2">
        <f>'[1]2025年已发货'!I:I</f>
        <v>17349037782</v>
      </c>
      <c r="J2505" s="2" vm="1" t="e">
        <f>_xlfn._xlws.FILTER(辅助信息!D:D,辅助信息!G:G=G2505)</f>
        <v>#VALUE!</v>
      </c>
    </row>
    <row r="2506" hidden="1" spans="1:10">
      <c r="A2506" s="2" t="str">
        <f>'[1]2025年已发货'!A:A</f>
        <v>晋邦</v>
      </c>
      <c r="B2506" s="2" t="str">
        <f>'[1]2025年已发货'!B:B</f>
        <v>螺纹钢</v>
      </c>
      <c r="C2506" s="2" t="str">
        <f>'[1]2025年已发货'!C:C</f>
        <v>HRB400E Φ28 9m</v>
      </c>
      <c r="D2506" s="2" t="str">
        <f>'[1]2025年已发货'!D:D</f>
        <v>吨</v>
      </c>
      <c r="E2506" s="2">
        <f>'[1]2025年已发货'!E:E</f>
        <v>10</v>
      </c>
      <c r="F2506" s="4">
        <f>'[1]2025年已发货'!F:F</f>
        <v>45772</v>
      </c>
      <c r="G2506" s="2" t="str">
        <f>'[1]2025年已发货'!G:G</f>
        <v>（十九冶-华电重庆奉节）重庆市奉节县康乐镇七星村</v>
      </c>
      <c r="H2506" s="2" t="str">
        <f>'[1]2025年已发货'!H:H</f>
        <v>岑甲乐</v>
      </c>
      <c r="I2506" s="2">
        <f>'[1]2025年已发货'!I:I</f>
        <v>17349037782</v>
      </c>
      <c r="J2506" s="2" vm="1" t="e">
        <f>_xlfn._xlws.FILTER(辅助信息!D:D,辅助信息!G:G=G2506)</f>
        <v>#VALUE!</v>
      </c>
    </row>
    <row r="2507" hidden="1" spans="1:10">
      <c r="A2507" s="2" t="str">
        <f>'[1]2025年已发货'!A:A</f>
        <v>晋邦</v>
      </c>
      <c r="B2507" s="2" t="str">
        <f>'[1]2025年已发货'!B:B</f>
        <v>螺纹钢</v>
      </c>
      <c r="C2507" s="2" t="str">
        <f>'[1]2025年已发货'!C:C</f>
        <v>HRB500E Φ16</v>
      </c>
      <c r="D2507" s="2" t="str">
        <f>'[1]2025年已发货'!D:D</f>
        <v>吨</v>
      </c>
      <c r="E2507" s="2">
        <f>'[1]2025年已发货'!E:E</f>
        <v>3</v>
      </c>
      <c r="F2507" s="4">
        <f>'[1]2025年已发货'!F:F</f>
        <v>45772</v>
      </c>
      <c r="G2507" s="2" t="str">
        <f>'[1]2025年已发货'!G:G</f>
        <v>（商投建工达州中医药科技园-4工区-2号楼）达州市通川区达州中医药职业学院犀牛大道北段</v>
      </c>
      <c r="H2507" s="2" t="str">
        <f>'[1]2025年已发货'!H:H</f>
        <v>张扬</v>
      </c>
      <c r="I2507" s="2">
        <f>'[1]2025年已发货'!I:I</f>
        <v>18381904567</v>
      </c>
      <c r="J2507" s="2" t="str">
        <f>_xlfn._xlws.FILTER(辅助信息!D:D,辅助信息!G:G=G2507)</f>
        <v>商投建工达州中医药科技园</v>
      </c>
    </row>
    <row r="2508" hidden="1" spans="1:10">
      <c r="A2508" s="2" t="str">
        <f>'[1]2025年已发货'!A:A</f>
        <v>晋邦</v>
      </c>
      <c r="B2508" s="2" t="str">
        <f>'[1]2025年已发货'!B:B</f>
        <v>螺纹钢</v>
      </c>
      <c r="C2508" s="2" t="str">
        <f>'[1]2025年已发货'!C:C</f>
        <v>HRB500E Φ18</v>
      </c>
      <c r="D2508" s="2" t="str">
        <f>'[1]2025年已发货'!D:D</f>
        <v>吨</v>
      </c>
      <c r="E2508" s="2">
        <f>'[1]2025年已发货'!E:E</f>
        <v>12</v>
      </c>
      <c r="F2508" s="4">
        <f>'[1]2025年已发货'!F:F</f>
        <v>45772</v>
      </c>
      <c r="G2508" s="2" t="str">
        <f>'[1]2025年已发货'!G:G</f>
        <v>（商投建工达州中医药科技园-4工区-2号楼）达州市通川区达州中医药职业学院犀牛大道北段</v>
      </c>
      <c r="H2508" s="2" t="str">
        <f>'[1]2025年已发货'!H:H</f>
        <v>张扬</v>
      </c>
      <c r="I2508" s="2">
        <f>'[1]2025年已发货'!I:I</f>
        <v>18381904567</v>
      </c>
      <c r="J2508" s="2" t="str">
        <f>_xlfn._xlws.FILTER(辅助信息!D:D,辅助信息!G:G=G2508)</f>
        <v>商投建工达州中医药科技园</v>
      </c>
    </row>
    <row r="2509" hidden="1" spans="1:10">
      <c r="A2509" s="2" t="str">
        <f>'[1]2025年已发货'!A:A</f>
        <v>晋邦</v>
      </c>
      <c r="B2509" s="2" t="str">
        <f>'[1]2025年已发货'!B:B</f>
        <v>螺纹钢</v>
      </c>
      <c r="C2509" s="2" t="str">
        <f>'[1]2025年已发货'!C:C</f>
        <v>HRB500E Φ20</v>
      </c>
      <c r="D2509" s="2" t="str">
        <f>'[1]2025年已发货'!D:D</f>
        <v>吨</v>
      </c>
      <c r="E2509" s="2">
        <f>'[1]2025年已发货'!E:E</f>
        <v>9</v>
      </c>
      <c r="F2509" s="4">
        <f>'[1]2025年已发货'!F:F</f>
        <v>45772</v>
      </c>
      <c r="G2509" s="2" t="str">
        <f>'[1]2025年已发货'!G:G</f>
        <v>（商投建工达州中医药科技园-4工区-2号楼）达州市通川区达州中医药职业学院犀牛大道北段</v>
      </c>
      <c r="H2509" s="2" t="str">
        <f>'[1]2025年已发货'!H:H</f>
        <v>张扬</v>
      </c>
      <c r="I2509" s="2">
        <f>'[1]2025年已发货'!I:I</f>
        <v>18381904567</v>
      </c>
      <c r="J2509" s="2" t="str">
        <f>_xlfn._xlws.FILTER(辅助信息!D:D,辅助信息!G:G=G2509)</f>
        <v>商投建工达州中医药科技园</v>
      </c>
    </row>
    <row r="2510" hidden="1" spans="1:10">
      <c r="A2510" s="2" t="str">
        <f>'[1]2025年已发货'!A:A</f>
        <v>晋邦</v>
      </c>
      <c r="B2510" s="2" t="str">
        <f>'[1]2025年已发货'!B:B</f>
        <v>螺纹钢</v>
      </c>
      <c r="C2510" s="2" t="str">
        <f>'[1]2025年已发货'!C:C</f>
        <v>HRB500E Φ22</v>
      </c>
      <c r="D2510" s="2" t="str">
        <f>'[1]2025年已发货'!D:D</f>
        <v>吨</v>
      </c>
      <c r="E2510" s="2">
        <f>'[1]2025年已发货'!E:E</f>
        <v>9</v>
      </c>
      <c r="F2510" s="4">
        <f>'[1]2025年已发货'!F:F</f>
        <v>45772</v>
      </c>
      <c r="G2510" s="2" t="str">
        <f>'[1]2025年已发货'!G:G</f>
        <v>（商投建工达州中医药科技园-4工区-2号楼）达州市通川区达州中医药职业学院犀牛大道北段</v>
      </c>
      <c r="H2510" s="2" t="str">
        <f>'[1]2025年已发货'!H:H</f>
        <v>张扬</v>
      </c>
      <c r="I2510" s="2">
        <f>'[1]2025年已发货'!I:I</f>
        <v>18381904567</v>
      </c>
      <c r="J2510" s="2" t="str">
        <f>_xlfn._xlws.FILTER(辅助信息!D:D,辅助信息!G:G=G2510)</f>
        <v>商投建工达州中医药科技园</v>
      </c>
    </row>
    <row r="2511" hidden="1" spans="1:10">
      <c r="A2511" s="2" t="str">
        <f>'[1]2025年已发货'!A:A</f>
        <v>晋邦</v>
      </c>
      <c r="B2511" s="2" t="str">
        <f>'[1]2025年已发货'!B:B</f>
        <v>螺纹钢</v>
      </c>
      <c r="C2511" s="2" t="str">
        <f>'[1]2025年已发货'!C:C</f>
        <v>HRB500E Φ22</v>
      </c>
      <c r="D2511" s="2" t="str">
        <f>'[1]2025年已发货'!D:D</f>
        <v>吨</v>
      </c>
      <c r="E2511" s="2">
        <f>'[1]2025年已发货'!E:E</f>
        <v>21</v>
      </c>
      <c r="F2511" s="4">
        <f>'[1]2025年已发货'!F:F</f>
        <v>45772</v>
      </c>
      <c r="G2511" s="2" t="str">
        <f>'[1]2025年已发货'!G:G</f>
        <v>（商投建工达州中医药科技园-4工区-7号楼）达州市通川区达州中医药职业学院犀牛大道北段</v>
      </c>
      <c r="H2511" s="2" t="str">
        <f>'[1]2025年已发货'!H:H</f>
        <v>张扬</v>
      </c>
      <c r="I2511" s="2">
        <f>'[1]2025年已发货'!I:I</f>
        <v>18381904567</v>
      </c>
      <c r="J2511" s="2" t="str">
        <f>_xlfn._xlws.FILTER(辅助信息!D:D,辅助信息!G:G=G2511)</f>
        <v>商投建工达州中医药科技园</v>
      </c>
    </row>
    <row r="2512" hidden="1" spans="1:10">
      <c r="A2512" s="2" t="str">
        <f>'[1]2025年已发货'!A:A</f>
        <v>晋邦</v>
      </c>
      <c r="B2512" s="2" t="str">
        <f>'[1]2025年已发货'!B:B</f>
        <v>螺纹钢</v>
      </c>
      <c r="C2512" s="2" t="str">
        <f>'[1]2025年已发货'!C:C</f>
        <v>HRB500E Φ25</v>
      </c>
      <c r="D2512" s="2" t="str">
        <f>'[1]2025年已发货'!D:D</f>
        <v>吨</v>
      </c>
      <c r="E2512" s="2">
        <f>'[1]2025年已发货'!E:E</f>
        <v>30</v>
      </c>
      <c r="F2512" s="4">
        <f>'[1]2025年已发货'!F:F</f>
        <v>45772</v>
      </c>
      <c r="G2512" s="2" t="str">
        <f>'[1]2025年已发货'!G:G</f>
        <v>（商投建工达州中医药科技园-4工区-7号楼）达州市通川区达州中医药职业学院犀牛大道北段</v>
      </c>
      <c r="H2512" s="2" t="str">
        <f>'[1]2025年已发货'!H:H</f>
        <v>张扬</v>
      </c>
      <c r="I2512" s="2">
        <f>'[1]2025年已发货'!I:I</f>
        <v>18381904567</v>
      </c>
      <c r="J2512" s="2" t="str">
        <f>_xlfn._xlws.FILTER(辅助信息!D:D,辅助信息!G:G=G2512)</f>
        <v>商投建工达州中医药科技园</v>
      </c>
    </row>
    <row r="2513" hidden="1" spans="1:10">
      <c r="A2513" s="2" t="str">
        <f>'[1]2025年已发货'!A:A</f>
        <v>晋邦</v>
      </c>
      <c r="B2513" s="2" t="str">
        <f>'[1]2025年已发货'!B:B</f>
        <v>高线</v>
      </c>
      <c r="C2513" s="2" t="str">
        <f>'[1]2025年已发货'!C:C</f>
        <v>HPB300 Φ10</v>
      </c>
      <c r="D2513" s="2" t="str">
        <f>'[1]2025年已发货'!D:D</f>
        <v>吨</v>
      </c>
      <c r="E2513" s="2">
        <f>'[1]2025年已发货'!E:E</f>
        <v>3</v>
      </c>
      <c r="F2513" s="4">
        <f>'[1]2025年已发货'!F:F</f>
        <v>45772</v>
      </c>
      <c r="G2513" s="2" t="str">
        <f>'[1]2025年已发货'!G:G</f>
        <v>（商投建工达州中医药科技园-2工区-景观桥）达州市通川区达州中医药职业学院犀牛大道北段</v>
      </c>
      <c r="H2513" s="2" t="str">
        <f>'[1]2025年已发货'!H:H</f>
        <v>李波</v>
      </c>
      <c r="I2513" s="2">
        <f>'[1]2025年已发货'!I:I</f>
        <v>18381899787</v>
      </c>
      <c r="J2513" s="2" t="str">
        <f>_xlfn._xlws.FILTER(辅助信息!D:D,辅助信息!G:G=G2513)</f>
        <v>商投建工达州中医药科技园</v>
      </c>
    </row>
    <row r="2514" hidden="1" spans="1:10">
      <c r="A2514" s="2" t="str">
        <f>'[1]2025年已发货'!A:A</f>
        <v>晋邦</v>
      </c>
      <c r="B2514" s="2" t="str">
        <f>'[1]2025年已发货'!B:B</f>
        <v>盘螺</v>
      </c>
      <c r="C2514" s="2" t="str">
        <f>'[1]2025年已发货'!C:C</f>
        <v>HRB400E Φ10</v>
      </c>
      <c r="D2514" s="2" t="str">
        <f>'[1]2025年已发货'!D:D</f>
        <v>吨</v>
      </c>
      <c r="E2514" s="2">
        <f>'[1]2025年已发货'!E:E</f>
        <v>3</v>
      </c>
      <c r="F2514" s="4">
        <f>'[1]2025年已发货'!F:F</f>
        <v>45772</v>
      </c>
      <c r="G2514" s="2" t="str">
        <f>'[1]2025年已发货'!G:G</f>
        <v>（商投建工达州中医药科技园-2工区-景观桥）达州市通川区达州中医药职业学院犀牛大道北段</v>
      </c>
      <c r="H2514" s="2" t="str">
        <f>'[1]2025年已发货'!H:H</f>
        <v>李波</v>
      </c>
      <c r="I2514" s="2">
        <f>'[1]2025年已发货'!I:I</f>
        <v>18381899787</v>
      </c>
      <c r="J2514" s="2" t="str">
        <f>_xlfn._xlws.FILTER(辅助信息!D:D,辅助信息!G:G=G2514)</f>
        <v>商投建工达州中医药科技园</v>
      </c>
    </row>
    <row r="2515" hidden="1" spans="1:10">
      <c r="A2515" s="2" t="str">
        <f>'[1]2025年已发货'!A:A</f>
        <v>晋邦</v>
      </c>
      <c r="B2515" s="2" t="str">
        <f>'[1]2025年已发货'!B:B</f>
        <v>螺纹钢</v>
      </c>
      <c r="C2515" s="2" t="str">
        <f>'[1]2025年已发货'!C:C</f>
        <v>HRB400E Φ16 9m</v>
      </c>
      <c r="D2515" s="2" t="str">
        <f>'[1]2025年已发货'!D:D</f>
        <v>吨</v>
      </c>
      <c r="E2515" s="2">
        <f>'[1]2025年已发货'!E:E</f>
        <v>17</v>
      </c>
      <c r="F2515" s="4">
        <f>'[1]2025年已发货'!F:F</f>
        <v>45772</v>
      </c>
      <c r="G2515" s="2" t="str">
        <f>'[1]2025年已发货'!G:G</f>
        <v>（商投建工达州中医药科技园-2工区-景观桥）达州市通川区达州中医药职业学院犀牛大道北段</v>
      </c>
      <c r="H2515" s="2" t="str">
        <f>'[1]2025年已发货'!H:H</f>
        <v>李波</v>
      </c>
      <c r="I2515" s="2">
        <f>'[1]2025年已发货'!I:I</f>
        <v>18381899787</v>
      </c>
      <c r="J2515" s="2" t="str">
        <f>_xlfn._xlws.FILTER(辅助信息!D:D,辅助信息!G:G=G2515)</f>
        <v>商投建工达州中医药科技园</v>
      </c>
    </row>
    <row r="2516" hidden="1" spans="1:10">
      <c r="A2516" s="2" t="str">
        <f>'[1]2025年已发货'!A:A</f>
        <v>晋邦</v>
      </c>
      <c r="B2516" s="2" t="str">
        <f>'[1]2025年已发货'!B:B</f>
        <v>螺纹钢</v>
      </c>
      <c r="C2516" s="2" t="str">
        <f>'[1]2025年已发货'!C:C</f>
        <v>HRB400E Φ25 9m</v>
      </c>
      <c r="D2516" s="2" t="str">
        <f>'[1]2025年已发货'!D:D</f>
        <v>吨</v>
      </c>
      <c r="E2516" s="2">
        <f>'[1]2025年已发货'!E:E</f>
        <v>12</v>
      </c>
      <c r="F2516" s="4">
        <f>'[1]2025年已发货'!F:F</f>
        <v>45772</v>
      </c>
      <c r="G2516" s="2" t="str">
        <f>'[1]2025年已发货'!G:G</f>
        <v>（商投建工达州中医药科技园-2工区-景观桥）达州市通川区达州中医药职业学院犀牛大道北段</v>
      </c>
      <c r="H2516" s="2" t="str">
        <f>'[1]2025年已发货'!H:H</f>
        <v>李波</v>
      </c>
      <c r="I2516" s="2">
        <f>'[1]2025年已发货'!I:I</f>
        <v>18381899787</v>
      </c>
      <c r="J2516" s="2" t="str">
        <f>_xlfn._xlws.FILTER(辅助信息!D:D,辅助信息!G:G=G2516)</f>
        <v>商投建工达州中医药科技园</v>
      </c>
    </row>
    <row r="2517" hidden="1" spans="1:10">
      <c r="A2517" s="2" t="str">
        <f>'[1]2025年已发货'!A:A</f>
        <v>德胜</v>
      </c>
      <c r="B2517" s="2" t="str">
        <f>'[1]2025年已发货'!B:B</f>
        <v>螺纹钢</v>
      </c>
      <c r="C2517" s="2" t="str">
        <f>'[1]2025年已发货'!C:C</f>
        <v>HRB500E Φ14 9m</v>
      </c>
      <c r="D2517" s="2" t="str">
        <f>'[1]2025年已发货'!D:D</f>
        <v>吨</v>
      </c>
      <c r="E2517" s="2">
        <f>'[1]2025年已发货'!E:E</f>
        <v>12</v>
      </c>
      <c r="F2517" s="4">
        <f>'[1]2025年已发货'!F:F</f>
        <v>45772</v>
      </c>
      <c r="G2517" s="2" t="str">
        <f>'[1]2025年已发货'!G:G</f>
        <v>(宜宾兴港三江新区长江工业园建设项目-9#厂房)宜宾市翠屏区宜宾汽车零部件配套产业基地(纬五路南)</v>
      </c>
      <c r="H2517" s="2" t="str">
        <f>'[1]2025年已发货'!H:H</f>
        <v>严石林</v>
      </c>
      <c r="I2517" s="2">
        <f>'[1]2025年已发货'!I:I</f>
        <v>15924731822</v>
      </c>
      <c r="J2517" s="2" t="str">
        <f>_xlfn._xlws.FILTER(辅助信息!D:D,辅助信息!G:G=G2517)</f>
        <v>宜宾兴港三江新区长江工业园建设项目</v>
      </c>
    </row>
    <row r="2518" hidden="1" spans="1:10">
      <c r="A2518" s="2" t="str">
        <f>'[1]2025年已发货'!A:A</f>
        <v>德胜</v>
      </c>
      <c r="B2518" s="2" t="str">
        <f>'[1]2025年已发货'!B:B</f>
        <v>螺纹钢</v>
      </c>
      <c r="C2518" s="2" t="str">
        <f>'[1]2025年已发货'!C:C</f>
        <v>HRB500E Φ22 12m</v>
      </c>
      <c r="D2518" s="2" t="str">
        <f>'[1]2025年已发货'!D:D</f>
        <v>吨</v>
      </c>
      <c r="E2518" s="2">
        <f>'[1]2025年已发货'!E:E</f>
        <v>75</v>
      </c>
      <c r="F2518" s="4">
        <f>'[1]2025年已发货'!F:F</f>
        <v>45772</v>
      </c>
      <c r="G2518" s="2" t="str">
        <f>'[1]2025年已发货'!G:G</f>
        <v>(宜宾兴港三江新区长江工业园建设项目-9#厂房)宜宾市翠屏区宜宾汽车零部件配套产业基地(纬五路南)</v>
      </c>
      <c r="H2518" s="2" t="str">
        <f>'[1]2025年已发货'!H:H</f>
        <v>严石林</v>
      </c>
      <c r="I2518" s="2">
        <f>'[1]2025年已发货'!I:I</f>
        <v>15924731822</v>
      </c>
      <c r="J2518" s="2" t="str">
        <f>_xlfn._xlws.FILTER(辅助信息!D:D,辅助信息!G:G=G2518)</f>
        <v>宜宾兴港三江新区长江工业园建设项目</v>
      </c>
    </row>
    <row r="2519" hidden="1" spans="1:10">
      <c r="A2519" s="2" t="str">
        <f>'[1]2025年已发货'!A:A</f>
        <v>德胜</v>
      </c>
      <c r="B2519" s="2" t="str">
        <f>'[1]2025年已发货'!B:B</f>
        <v>螺纹钢</v>
      </c>
      <c r="C2519" s="2" t="str">
        <f>'[1]2025年已发货'!C:C</f>
        <v>HRB500E Φ25 12m</v>
      </c>
      <c r="D2519" s="2" t="str">
        <f>'[1]2025年已发货'!D:D</f>
        <v>吨</v>
      </c>
      <c r="E2519" s="2">
        <f>'[1]2025年已发货'!E:E</f>
        <v>18</v>
      </c>
      <c r="F2519" s="4">
        <f>'[1]2025年已发货'!F:F</f>
        <v>45772</v>
      </c>
      <c r="G2519" s="2" t="str">
        <f>'[1]2025年已发货'!G:G</f>
        <v>(宜宾兴港三江新区长江工业园建设项目-9#厂房)宜宾市翠屏区宜宾汽车零部件配套产业基地(纬五路南)</v>
      </c>
      <c r="H2519" s="2" t="str">
        <f>'[1]2025年已发货'!H:H</f>
        <v>严石林</v>
      </c>
      <c r="I2519" s="2">
        <f>'[1]2025年已发货'!I:I</f>
        <v>15924731822</v>
      </c>
      <c r="J2519" s="2" t="str">
        <f>_xlfn._xlws.FILTER(辅助信息!D:D,辅助信息!G:G=G2519)</f>
        <v>宜宾兴港三江新区长江工业园建设项目</v>
      </c>
    </row>
    <row r="2520" hidden="1" spans="1:10">
      <c r="A2520" s="2" t="str">
        <f>'[1]2025年已发货'!A:A</f>
        <v>德胜</v>
      </c>
      <c r="B2520" s="2" t="str">
        <f>'[1]2025年已发货'!B:B</f>
        <v>螺纹钢</v>
      </c>
      <c r="C2520" s="2" t="str">
        <f>'[1]2025年已发货'!C:C</f>
        <v>HRB400E Φ18 9m</v>
      </c>
      <c r="D2520" s="2" t="str">
        <f>'[1]2025年已发货'!D:D</f>
        <v>吨</v>
      </c>
      <c r="E2520" s="2">
        <f>'[1]2025年已发货'!E:E</f>
        <v>13.5</v>
      </c>
      <c r="F2520" s="4">
        <f>'[1]2025年已发货'!F:F</f>
        <v>45772</v>
      </c>
      <c r="G2520" s="2" t="str">
        <f>'[1]2025年已发货'!G:G</f>
        <v>（中铁五局新津tod项目）成都市新津区旭辉天府未来城南(华金路南)</v>
      </c>
      <c r="H2520" s="2" t="str">
        <f>'[1]2025年已发货'!H:H</f>
        <v>戴军</v>
      </c>
      <c r="I2520" s="2">
        <f>'[1]2025年已发货'!I:I</f>
        <v>15984585768</v>
      </c>
      <c r="J2520" s="2" vm="1" t="e">
        <f>_xlfn._xlws.FILTER(辅助信息!D:D,辅助信息!G:G=G2520)</f>
        <v>#VALUE!</v>
      </c>
    </row>
    <row r="2521" hidden="1" spans="1:10">
      <c r="A2521" s="2" t="str">
        <f>'[1]2025年已发货'!A:A</f>
        <v>德胜</v>
      </c>
      <c r="B2521" s="2" t="str">
        <f>'[1]2025年已发货'!B:B</f>
        <v>螺纹钢</v>
      </c>
      <c r="C2521" s="2" t="str">
        <f>'[1]2025年已发货'!C:C</f>
        <v>HRB400E Φ20 9m</v>
      </c>
      <c r="D2521" s="2" t="str">
        <f>'[1]2025年已发货'!D:D</f>
        <v>吨</v>
      </c>
      <c r="E2521" s="2">
        <f>'[1]2025年已发货'!E:E</f>
        <v>10.8</v>
      </c>
      <c r="F2521" s="4">
        <f>'[1]2025年已发货'!F:F</f>
        <v>45772</v>
      </c>
      <c r="G2521" s="2" t="str">
        <f>'[1]2025年已发货'!G:G</f>
        <v>（中铁五局新津tod项目）成都市新津区旭辉天府未来城南(华金路南)</v>
      </c>
      <c r="H2521" s="2" t="str">
        <f>'[1]2025年已发货'!H:H</f>
        <v>戴军</v>
      </c>
      <c r="I2521" s="2">
        <f>'[1]2025年已发货'!I:I</f>
        <v>15984585768</v>
      </c>
      <c r="J2521" s="2" vm="1" t="e">
        <f>_xlfn._xlws.FILTER(辅助信息!D:D,辅助信息!G:G=G2521)</f>
        <v>#VALUE!</v>
      </c>
    </row>
    <row r="2522" hidden="1" spans="1:10">
      <c r="A2522" s="2" t="str">
        <f>'[1]2025年已发货'!A:A</f>
        <v>德胜</v>
      </c>
      <c r="B2522" s="2" t="str">
        <f>'[1]2025年已发货'!B:B</f>
        <v>螺纹钢</v>
      </c>
      <c r="C2522" s="2" t="str">
        <f>'[1]2025年已发货'!C:C</f>
        <v>HRB500E Φ20 9m</v>
      </c>
      <c r="D2522" s="2" t="str">
        <f>'[1]2025年已发货'!D:D</f>
        <v>吨</v>
      </c>
      <c r="E2522" s="2">
        <f>'[1]2025年已发货'!E:E</f>
        <v>6</v>
      </c>
      <c r="F2522" s="4">
        <f>'[1]2025年已发货'!F:F</f>
        <v>45772</v>
      </c>
      <c r="G2522" s="2" t="str">
        <f>'[1]2025年已发货'!G:G</f>
        <v>（中铁五局新津tod项目）成都市新津区旭辉天府未来城南(华金路南)</v>
      </c>
      <c r="H2522" s="2" t="str">
        <f>'[1]2025年已发货'!H:H</f>
        <v>戴军</v>
      </c>
      <c r="I2522" s="2">
        <f>'[1]2025年已发货'!I:I</f>
        <v>15984585768</v>
      </c>
      <c r="J2522" s="2" vm="1" t="e">
        <f>_xlfn._xlws.FILTER(辅助信息!D:D,辅助信息!G:G=G2522)</f>
        <v>#VALUE!</v>
      </c>
    </row>
    <row r="2523" hidden="1" spans="1:10">
      <c r="A2523" s="2" t="str">
        <f>'[1]2025年已发货'!A:A</f>
        <v>德胜</v>
      </c>
      <c r="B2523" s="2" t="str">
        <f>'[1]2025年已发货'!B:B</f>
        <v>螺纹钢</v>
      </c>
      <c r="C2523" s="2" t="str">
        <f>'[1]2025年已发货'!C:C</f>
        <v>HRB500E Φ22 9m</v>
      </c>
      <c r="D2523" s="2" t="str">
        <f>'[1]2025年已发货'!D:D</f>
        <v>吨</v>
      </c>
      <c r="E2523" s="2">
        <f>'[1]2025年已发货'!E:E</f>
        <v>6</v>
      </c>
      <c r="F2523" s="4">
        <f>'[1]2025年已发货'!F:F</f>
        <v>45772</v>
      </c>
      <c r="G2523" s="2" t="str">
        <f>'[1]2025年已发货'!G:G</f>
        <v>（中铁五局新津tod项目）成都市新津区旭辉天府未来城南(华金路南)</v>
      </c>
      <c r="H2523" s="2" t="str">
        <f>'[1]2025年已发货'!H:H</f>
        <v>戴军</v>
      </c>
      <c r="I2523" s="2">
        <f>'[1]2025年已发货'!I:I</f>
        <v>15984585768</v>
      </c>
      <c r="J2523" s="2" vm="1" t="e">
        <f>_xlfn._xlws.FILTER(辅助信息!D:D,辅助信息!G:G=G2523)</f>
        <v>#VALUE!</v>
      </c>
    </row>
    <row r="2524" hidden="1" spans="1:10">
      <c r="A2524" s="2" t="str">
        <f>'[1]2025年已发货'!A:A</f>
        <v>八局</v>
      </c>
      <c r="B2524" s="2" t="str">
        <f>'[1]2025年已发货'!B:B</f>
        <v>螺纹钢</v>
      </c>
      <c r="C2524" s="2" t="str">
        <f>'[1]2025年已发货'!C:C</f>
        <v>HRB400E Φ14 9m</v>
      </c>
      <c r="D2524" s="2" t="str">
        <f>'[1]2025年已发货'!D:D</f>
        <v>吨</v>
      </c>
      <c r="E2524" s="2">
        <f>'[1]2025年已发货'!E:E</f>
        <v>15</v>
      </c>
      <c r="F2524" s="4">
        <f>'[1]2025年已发货'!F:F</f>
        <v>45772</v>
      </c>
      <c r="G2524" s="2" t="str">
        <f>'[1]2025年已发货'!G:G</f>
        <v>（五局乐山机场项目）乐山市五通桥区冠英镇</v>
      </c>
      <c r="H2524" s="2" t="str">
        <f>'[1]2025年已发货'!H:H</f>
        <v>王思思</v>
      </c>
      <c r="I2524" s="2">
        <f>'[1]2025年已发货'!I:I</f>
        <v>18973190156</v>
      </c>
      <c r="J2524" s="2" vm="1" t="e">
        <f>_xlfn._xlws.FILTER(辅助信息!D:D,辅助信息!G:G=G2524)</f>
        <v>#VALUE!</v>
      </c>
    </row>
    <row r="2525" hidden="1" spans="1:10">
      <c r="A2525" s="2" t="str">
        <f>'[1]2025年已发货'!A:A</f>
        <v>八局</v>
      </c>
      <c r="B2525" s="2" t="str">
        <f>'[1]2025年已发货'!B:B</f>
        <v>螺纹钢</v>
      </c>
      <c r="C2525" s="2" t="str">
        <f>'[1]2025年已发货'!C:C</f>
        <v>HRB400E Φ20 9m</v>
      </c>
      <c r="D2525" s="2" t="str">
        <f>'[1]2025年已发货'!D:D</f>
        <v>吨</v>
      </c>
      <c r="E2525" s="2">
        <f>'[1]2025年已发货'!E:E</f>
        <v>20</v>
      </c>
      <c r="F2525" s="4">
        <f>'[1]2025年已发货'!F:F</f>
        <v>45772</v>
      </c>
      <c r="G2525" s="2" t="str">
        <f>'[1]2025年已发货'!G:G</f>
        <v>（五局乐山机场项目）乐山市五通桥区冠英镇</v>
      </c>
      <c r="H2525" s="2" t="str">
        <f>'[1]2025年已发货'!H:H</f>
        <v>王思思</v>
      </c>
      <c r="I2525" s="2">
        <f>'[1]2025年已发货'!I:I</f>
        <v>18973190156</v>
      </c>
      <c r="J2525" s="2" vm="1" t="e">
        <f>_xlfn._xlws.FILTER(辅助信息!D:D,辅助信息!G:G=G2525)</f>
        <v>#VALUE!</v>
      </c>
    </row>
    <row r="2526" hidden="1" spans="1:10">
      <c r="A2526" s="2" t="str">
        <f>'[1]2025年已发货'!A:A</f>
        <v>八局</v>
      </c>
      <c r="B2526" s="2" t="str">
        <f>'[1]2025年已发货'!B:B</f>
        <v>螺纹钢</v>
      </c>
      <c r="C2526" s="2" t="str">
        <f>'[1]2025年已发货'!C:C</f>
        <v>HRB400E Φ12 9m</v>
      </c>
      <c r="D2526" s="2" t="str">
        <f>'[1]2025年已发货'!D:D</f>
        <v>吨</v>
      </c>
      <c r="E2526" s="2">
        <f>'[1]2025年已发货'!E:E</f>
        <v>36</v>
      </c>
      <c r="F2526" s="4">
        <f>'[1]2025年已发货'!F:F</f>
        <v>45772</v>
      </c>
      <c r="G2526" s="2" t="str">
        <f>'[1]2025年已发货'!G:G</f>
        <v>（五局乐山机场项目）乐山市五通桥区冠英镇</v>
      </c>
      <c r="H2526" s="2" t="str">
        <f>'[1]2025年已发货'!H:H</f>
        <v>王思思</v>
      </c>
      <c r="I2526" s="2">
        <f>'[1]2025年已发货'!I:I</f>
        <v>18973190156</v>
      </c>
      <c r="J2526" s="2" vm="1" t="e">
        <f>_xlfn._xlws.FILTER(辅助信息!D:D,辅助信息!G:G=G2526)</f>
        <v>#VALUE!</v>
      </c>
    </row>
    <row r="2527" hidden="1" spans="1:10">
      <c r="A2527" s="2" t="str">
        <f>'[1]2025年已发货'!A:A</f>
        <v>八局</v>
      </c>
      <c r="B2527" s="2" t="str">
        <f>'[1]2025年已发货'!B:B</f>
        <v>螺纹钢</v>
      </c>
      <c r="C2527" s="2" t="str">
        <f>'[1]2025年已发货'!C:C</f>
        <v>HRB400E Φ12 12m</v>
      </c>
      <c r="D2527" s="2" t="str">
        <f>'[1]2025年已发货'!D:D</f>
        <v>吨</v>
      </c>
      <c r="E2527" s="2">
        <f>'[1]2025年已发货'!E:E</f>
        <v>70</v>
      </c>
      <c r="F2527" s="4">
        <f>'[1]2025年已发货'!F:F</f>
        <v>45772</v>
      </c>
      <c r="G2527" s="2" t="str">
        <f>'[1]2025年已发货'!G:G</f>
        <v>（中铁广州局-成渝扩容2标）成渝扩容项目ZCB3-2标2＃拌和站【雁江区联盟桥东北50米(资资路) 】</v>
      </c>
      <c r="H2527" s="2" t="str">
        <f>'[1]2025年已发货'!H:H</f>
        <v>刘沛琦</v>
      </c>
      <c r="I2527" s="2">
        <f>'[1]2025年已发货'!I:I</f>
        <v>18011784798</v>
      </c>
      <c r="J2527" s="2" vm="1" t="e">
        <f>_xlfn._xlws.FILTER(辅助信息!D:D,辅助信息!G:G=G2527)</f>
        <v>#VALUE!</v>
      </c>
    </row>
    <row r="2528" hidden="1" spans="1:10">
      <c r="A2528" s="2" t="str">
        <f>'[1]2025年已发货'!A:A</f>
        <v>润耀</v>
      </c>
      <c r="B2528" s="2" t="str">
        <f>'[1]2025年已发货'!B:B</f>
        <v>盘圆</v>
      </c>
      <c r="C2528" s="2" t="str">
        <f>'[1]2025年已发货'!C:C</f>
        <v>HPB300Ф10</v>
      </c>
      <c r="D2528" s="2" t="str">
        <f>'[1]2025年已发货'!D:D</f>
        <v>吨</v>
      </c>
      <c r="E2528" s="2">
        <f>'[1]2025年已发货'!E:E</f>
        <v>3</v>
      </c>
      <c r="F2528" s="4">
        <f>'[1]2025年已发货'!F:F</f>
        <v>45772</v>
      </c>
      <c r="G2528" s="2" t="str">
        <f>'[1]2025年已发货'!G:G</f>
        <v>（成铁西物-重庆渝北金山项目）重庆市渝北区康庄美地C区（司机拍摄签收小票时需设置时间及地点水印）</v>
      </c>
      <c r="H2528" s="2" t="str">
        <f>'[1]2025年已发货'!H:H</f>
        <v>黄永福</v>
      </c>
      <c r="I2528" s="2" t="str">
        <f>'[1]2025年已发货'!I:I</f>
        <v>15982823571</v>
      </c>
      <c r="J2528" s="2" vm="1" t="e">
        <f>_xlfn._xlws.FILTER(辅助信息!D:D,辅助信息!G:G=G2528)</f>
        <v>#VALUE!</v>
      </c>
    </row>
    <row r="2529" hidden="1" spans="1:10">
      <c r="A2529" s="2" t="str">
        <f>'[1]2025年已发货'!A:A</f>
        <v>润耀</v>
      </c>
      <c r="B2529" s="2" t="str">
        <f>'[1]2025年已发货'!B:B</f>
        <v>螺纹钢</v>
      </c>
      <c r="C2529" s="2" t="str">
        <f>'[1]2025年已发货'!C:C</f>
        <v>HRB400EФ20*9m</v>
      </c>
      <c r="D2529" s="2" t="str">
        <f>'[1]2025年已发货'!D:D</f>
        <v>吨</v>
      </c>
      <c r="E2529" s="2">
        <f>'[1]2025年已发货'!E:E</f>
        <v>19</v>
      </c>
      <c r="F2529" s="4">
        <f>'[1]2025年已发货'!F:F</f>
        <v>45772</v>
      </c>
      <c r="G2529" s="2" t="str">
        <f>'[1]2025年已发货'!G:G</f>
        <v>（成铁西物-重庆渝北金山项目）重庆市渝北区康庄美地C区（司机拍摄签收小票时需设置时间及地点水印）</v>
      </c>
      <c r="H2529" s="2" t="str">
        <f>'[1]2025年已发货'!H:H</f>
        <v>黄永福</v>
      </c>
      <c r="I2529" s="2" t="str">
        <f>'[1]2025年已发货'!I:I</f>
        <v>15982823571</v>
      </c>
      <c r="J2529" s="2" vm="1" t="e">
        <f>_xlfn._xlws.FILTER(辅助信息!D:D,辅助信息!G:G=G2529)</f>
        <v>#VALUE!</v>
      </c>
    </row>
    <row r="2530" hidden="1" spans="1:10">
      <c r="A2530" s="2" t="str">
        <f>'[1]2025年已发货'!A:A</f>
        <v>润耀</v>
      </c>
      <c r="B2530" s="2" t="str">
        <f>'[1]2025年已发货'!B:B</f>
        <v>螺纹钢</v>
      </c>
      <c r="C2530" s="2" t="str">
        <f>'[1]2025年已发货'!C:C</f>
        <v>HRB400EФ28*9m</v>
      </c>
      <c r="D2530" s="2" t="str">
        <f>'[1]2025年已发货'!D:D</f>
        <v>吨</v>
      </c>
      <c r="E2530" s="2">
        <f>'[1]2025年已发货'!E:E</f>
        <v>14</v>
      </c>
      <c r="F2530" s="4">
        <f>'[1]2025年已发货'!F:F</f>
        <v>45772</v>
      </c>
      <c r="G2530" s="2" t="str">
        <f>'[1]2025年已发货'!G:G</f>
        <v>（成铁西物-重庆渝北金山项目）重庆市渝北区康庄美地C区（司机拍摄签收小票时需设置时间及地点水印）</v>
      </c>
      <c r="H2530" s="2" t="str">
        <f>'[1]2025年已发货'!H:H</f>
        <v>黄永福</v>
      </c>
      <c r="I2530" s="2" t="str">
        <f>'[1]2025年已发货'!I:I</f>
        <v>15982823571</v>
      </c>
      <c r="J2530" s="2" vm="1" t="e">
        <f>_xlfn._xlws.FILTER(辅助信息!D:D,辅助信息!G:G=G2530)</f>
        <v>#VALUE!</v>
      </c>
    </row>
    <row r="2531" hidden="1" spans="1:10">
      <c r="A2531" s="2" t="str">
        <f>'[1]2025年已发货'!A:A</f>
        <v>润耀</v>
      </c>
      <c r="B2531" s="2" t="str">
        <f>'[1]2025年已发货'!B:B</f>
        <v>螺纹钢</v>
      </c>
      <c r="C2531" s="2" t="str">
        <f>'[1]2025年已发货'!C:C</f>
        <v>HRB400EФ12*9m</v>
      </c>
      <c r="D2531" s="2" t="str">
        <f>'[1]2025年已发货'!D:D</f>
        <v>吨</v>
      </c>
      <c r="E2531" s="2">
        <f>'[1]2025年已发货'!E:E</f>
        <v>12</v>
      </c>
      <c r="F2531" s="4">
        <f>'[1]2025年已发货'!F:F</f>
        <v>45772</v>
      </c>
      <c r="G2531" s="2" t="str">
        <f>'[1]2025年已发货'!G:G</f>
        <v>（成铁西物-地铁5号线项目）成都市武侯区天府一街与昆华路交叉口（提前联系项目准备吊车）</v>
      </c>
      <c r="H2531" s="2" t="str">
        <f>'[1]2025年已发货'!H:H</f>
        <v>黄永福</v>
      </c>
      <c r="I2531" s="2" t="str">
        <f>'[1]2025年已发货'!I:I</f>
        <v>15982823571</v>
      </c>
      <c r="J2531" s="2" vm="1" t="e">
        <f>_xlfn._xlws.FILTER(辅助信息!D:D,辅助信息!G:G=G2531)</f>
        <v>#VALUE!</v>
      </c>
    </row>
    <row r="2532" hidden="1" spans="1:10">
      <c r="A2532" s="2" t="str">
        <f>'[1]2025年已发货'!A:A</f>
        <v>润耀</v>
      </c>
      <c r="B2532" s="2" t="str">
        <f>'[1]2025年已发货'!B:B</f>
        <v>螺纹钢</v>
      </c>
      <c r="C2532" s="2" t="str">
        <f>'[1]2025年已发货'!C:C</f>
        <v>HRB400EФ20*9m</v>
      </c>
      <c r="D2532" s="2" t="str">
        <f>'[1]2025年已发货'!D:D</f>
        <v>吨</v>
      </c>
      <c r="E2532" s="2">
        <f>'[1]2025年已发货'!E:E</f>
        <v>2.5</v>
      </c>
      <c r="F2532" s="4">
        <f>'[1]2025年已发货'!F:F</f>
        <v>45772</v>
      </c>
      <c r="G2532" s="2" t="str">
        <f>'[1]2025年已发货'!G:G</f>
        <v>（成铁西物-地铁5号线项目）成都市武侯区天府一街与昆华路交叉口（提前联系项目准备吊车）</v>
      </c>
      <c r="H2532" s="2" t="str">
        <f>'[1]2025年已发货'!H:H</f>
        <v>黄永福</v>
      </c>
      <c r="I2532" s="2" t="str">
        <f>'[1]2025年已发货'!I:I</f>
        <v>15982823571</v>
      </c>
      <c r="J2532" s="2" vm="1" t="e">
        <f>_xlfn._xlws.FILTER(辅助信息!D:D,辅助信息!G:G=G2532)</f>
        <v>#VALUE!</v>
      </c>
    </row>
    <row r="2533" hidden="1" spans="1:10">
      <c r="A2533" s="2" t="str">
        <f>'[1]2025年已发货'!A:A</f>
        <v>润耀</v>
      </c>
      <c r="B2533" s="2" t="str">
        <f>'[1]2025年已发货'!B:B</f>
        <v>螺纹钢</v>
      </c>
      <c r="C2533" s="2" t="str">
        <f>'[1]2025年已发货'!C:C</f>
        <v>HRB400EФ22*9m</v>
      </c>
      <c r="D2533" s="2" t="str">
        <f>'[1]2025年已发货'!D:D</f>
        <v>吨</v>
      </c>
      <c r="E2533" s="2">
        <f>'[1]2025年已发货'!E:E</f>
        <v>14</v>
      </c>
      <c r="F2533" s="4">
        <f>'[1]2025年已发货'!F:F</f>
        <v>45772</v>
      </c>
      <c r="G2533" s="2" t="str">
        <f>'[1]2025年已发货'!G:G</f>
        <v>（成铁西物-地铁5号线项目）成都市武侯区天府一街与昆华路交叉口（提前联系项目准备吊车）</v>
      </c>
      <c r="H2533" s="2" t="str">
        <f>'[1]2025年已发货'!H:H</f>
        <v>黄永福</v>
      </c>
      <c r="I2533" s="2">
        <f>'[1]2025年已发货'!I:I</f>
        <v>15982823571</v>
      </c>
      <c r="J2533" s="2" vm="1" t="e">
        <f>_xlfn._xlws.FILTER(辅助信息!D:D,辅助信息!G:G=G2533)</f>
        <v>#VALUE!</v>
      </c>
    </row>
    <row r="2534" hidden="1" spans="1:10">
      <c r="A2534" s="2" t="str">
        <f>'[1]2025年已发货'!A:A</f>
        <v>润耀</v>
      </c>
      <c r="B2534" s="2" t="str">
        <f>'[1]2025年已发货'!B:B</f>
        <v>螺纹钢</v>
      </c>
      <c r="C2534" s="2" t="str">
        <f>'[1]2025年已发货'!C:C</f>
        <v>HRB400EФ25*9m</v>
      </c>
      <c r="D2534" s="2" t="str">
        <f>'[1]2025年已发货'!D:D</f>
        <v>吨</v>
      </c>
      <c r="E2534" s="2">
        <f>'[1]2025年已发货'!E:E</f>
        <v>72</v>
      </c>
      <c r="F2534" s="4">
        <f>'[1]2025年已发货'!F:F</f>
        <v>45772</v>
      </c>
      <c r="G2534" s="2" t="str">
        <f>'[1]2025年已发货'!G:G</f>
        <v>（成铁西物-地铁5号线项目）成都市武侯区天府一街与昆华路交叉口（提前联系项目准备吊车）</v>
      </c>
      <c r="H2534" s="2" t="str">
        <f>'[1]2025年已发货'!H:H</f>
        <v>黄永福</v>
      </c>
      <c r="I2534" s="2" t="str">
        <f>'[1]2025年已发货'!I:I</f>
        <v>15982823571</v>
      </c>
      <c r="J2534" s="2" vm="1" t="e">
        <f>_xlfn._xlws.FILTER(辅助信息!D:D,辅助信息!G:G=G2534)</f>
        <v>#VALUE!</v>
      </c>
    </row>
    <row r="2535" hidden="1" spans="1:10">
      <c r="A2535" s="2" t="str">
        <f>'[1]2025年已发货'!A:A</f>
        <v>润耀</v>
      </c>
      <c r="B2535" s="2" t="str">
        <f>'[1]2025年已发货'!B:B</f>
        <v>螺纹钢</v>
      </c>
      <c r="C2535" s="2" t="str">
        <f>'[1]2025年已发货'!C:C</f>
        <v>HRB400EФ28*9m</v>
      </c>
      <c r="D2535" s="2" t="str">
        <f>'[1]2025年已发货'!D:D</f>
        <v>吨</v>
      </c>
      <c r="E2535" s="2">
        <f>'[1]2025年已发货'!E:E</f>
        <v>76</v>
      </c>
      <c r="F2535" s="4">
        <f>'[1]2025年已发货'!F:F</f>
        <v>45772</v>
      </c>
      <c r="G2535" s="2" t="str">
        <f>'[1]2025年已发货'!G:G</f>
        <v>（成铁西物-地铁5号线项目）成都市武侯区天府一街与昆华路交叉口（提前联系项目准备吊车）</v>
      </c>
      <c r="H2535" s="2" t="str">
        <f>'[1]2025年已发货'!H:H</f>
        <v>黄永福</v>
      </c>
      <c r="I2535" s="2" t="str">
        <f>'[1]2025年已发货'!I:I</f>
        <v>15982823571</v>
      </c>
      <c r="J2535" s="2" vm="1" t="e">
        <f>_xlfn._xlws.FILTER(辅助信息!D:D,辅助信息!G:G=G2535)</f>
        <v>#VALUE!</v>
      </c>
    </row>
    <row r="2536" hidden="1" spans="1:10">
      <c r="A2536" s="2" t="str">
        <f>'[1]2025年已发货'!A:A</f>
        <v>德胜</v>
      </c>
      <c r="B2536" s="2" t="str">
        <f>'[1]2025年已发货'!B:B</f>
        <v>螺纹钢</v>
      </c>
      <c r="C2536" s="2" t="str">
        <f>'[1]2025年已发货'!C:C</f>
        <v>HRB400EФ12*9m</v>
      </c>
      <c r="D2536" s="2" t="str">
        <f>'[1]2025年已发货'!D:D</f>
        <v>吨</v>
      </c>
      <c r="E2536" s="2">
        <f>'[1]2025年已发货'!E:E</f>
        <v>6</v>
      </c>
      <c r="F2536" s="4">
        <f>'[1]2025年已发货'!F:F</f>
        <v>45772</v>
      </c>
      <c r="G2536" s="2" t="str">
        <f>'[1]2025年已发货'!G:G</f>
        <v>（中核城建-邛崃项目）成都市邛崃市成温邛快速路陈河坝西南338米处</v>
      </c>
      <c r="H2536" s="2" t="str">
        <f>'[1]2025年已发货'!H:H</f>
        <v>杨帆</v>
      </c>
      <c r="I2536" s="2">
        <f>'[1]2025年已发货'!I:I</f>
        <v>13402868889</v>
      </c>
      <c r="J2536" s="2" vm="1" t="e">
        <f>_xlfn._xlws.FILTER(辅助信息!D:D,辅助信息!G:G=G2536)</f>
        <v>#VALUE!</v>
      </c>
    </row>
    <row r="2537" hidden="1" spans="1:10">
      <c r="A2537" s="2" t="str">
        <f>'[1]2025年已发货'!A:A</f>
        <v>德胜</v>
      </c>
      <c r="B2537" s="2" t="str">
        <f>'[1]2025年已发货'!B:B</f>
        <v>螺纹钢</v>
      </c>
      <c r="C2537" s="2" t="str">
        <f>'[1]2025年已发货'!C:C</f>
        <v>HRB400EФ14*9m</v>
      </c>
      <c r="D2537" s="2" t="str">
        <f>'[1]2025年已发货'!D:D</f>
        <v>吨</v>
      </c>
      <c r="E2537" s="2">
        <f>'[1]2025年已发货'!E:E</f>
        <v>5</v>
      </c>
      <c r="F2537" s="4">
        <f>'[1]2025年已发货'!F:F</f>
        <v>45772</v>
      </c>
      <c r="G2537" s="2" t="str">
        <f>'[1]2025年已发货'!G:G</f>
        <v>（中核城建-邛崃项目）成都市邛崃市成温邛快速路陈河坝西南338米处</v>
      </c>
      <c r="H2537" s="2" t="str">
        <f>'[1]2025年已发货'!H:H</f>
        <v>杨帆</v>
      </c>
      <c r="I2537" s="2">
        <f>'[1]2025年已发货'!I:I</f>
        <v>13402868889</v>
      </c>
      <c r="J2537" s="2" vm="1" t="e">
        <f>_xlfn._xlws.FILTER(辅助信息!D:D,辅助信息!G:G=G2537)</f>
        <v>#VALUE!</v>
      </c>
    </row>
    <row r="2538" hidden="1" spans="1:10">
      <c r="A2538" s="2" t="str">
        <f>'[1]2025年已发货'!A:A</f>
        <v>德胜</v>
      </c>
      <c r="B2538" s="2" t="str">
        <f>'[1]2025年已发货'!B:B</f>
        <v>螺纹钢</v>
      </c>
      <c r="C2538" s="2" t="str">
        <f>'[1]2025年已发货'!C:C</f>
        <v>HRB400EФ16*9m</v>
      </c>
      <c r="D2538" s="2" t="str">
        <f>'[1]2025年已发货'!D:D</f>
        <v>吨</v>
      </c>
      <c r="E2538" s="2">
        <f>'[1]2025年已发货'!E:E</f>
        <v>6</v>
      </c>
      <c r="F2538" s="4">
        <f>'[1]2025年已发货'!F:F</f>
        <v>45772</v>
      </c>
      <c r="G2538" s="2" t="str">
        <f>'[1]2025年已发货'!G:G</f>
        <v>（中核城建-邛崃项目）成都市邛崃市成温邛快速路陈河坝西南338米处</v>
      </c>
      <c r="H2538" s="2" t="str">
        <f>'[1]2025年已发货'!H:H</f>
        <v>杨帆</v>
      </c>
      <c r="I2538" s="2">
        <f>'[1]2025年已发货'!I:I</f>
        <v>13402868889</v>
      </c>
      <c r="J2538" s="2" vm="1" t="e">
        <f>_xlfn._xlws.FILTER(辅助信息!D:D,辅助信息!G:G=G2538)</f>
        <v>#VALUE!</v>
      </c>
    </row>
    <row r="2539" hidden="1" spans="1:10">
      <c r="A2539" s="2" t="str">
        <f>'[1]2025年已发货'!A:A</f>
        <v>德胜</v>
      </c>
      <c r="B2539" s="2" t="str">
        <f>'[1]2025年已发货'!B:B</f>
        <v>螺纹钢</v>
      </c>
      <c r="C2539" s="2" t="str">
        <f>'[1]2025年已发货'!C:C</f>
        <v>HRB400EФ20*9m</v>
      </c>
      <c r="D2539" s="2" t="str">
        <f>'[1]2025年已发货'!D:D</f>
        <v>吨</v>
      </c>
      <c r="E2539" s="2">
        <f>'[1]2025年已发货'!E:E</f>
        <v>20</v>
      </c>
      <c r="F2539" s="4">
        <f>'[1]2025年已发货'!F:F</f>
        <v>45772</v>
      </c>
      <c r="G2539" s="2" t="str">
        <f>'[1]2025年已发货'!G:G</f>
        <v>（中核城建-邛崃项目）成都市邛崃市成温邛快速路陈河坝西南338米处</v>
      </c>
      <c r="H2539" s="2" t="str">
        <f>'[1]2025年已发货'!H:H</f>
        <v>杨帆</v>
      </c>
      <c r="I2539" s="2">
        <f>'[1]2025年已发货'!I:I</f>
        <v>13402868889</v>
      </c>
      <c r="J2539" s="2" vm="1" t="e">
        <f>_xlfn._xlws.FILTER(辅助信息!D:D,辅助信息!G:G=G2539)</f>
        <v>#VALUE!</v>
      </c>
    </row>
    <row r="2540" hidden="1" spans="1:10">
      <c r="A2540" s="2" t="str">
        <f>'[1]2025年已发货'!A:A</f>
        <v>成实</v>
      </c>
      <c r="B2540" s="2" t="str">
        <f>'[1]2025年已发货'!B:B</f>
        <v>盘圆</v>
      </c>
      <c r="C2540" s="2" t="str">
        <f>'[1]2025年已发货'!C:C</f>
        <v>HPB300Ф12</v>
      </c>
      <c r="D2540" s="2" t="str">
        <f>'[1]2025年已发货'!D:D</f>
        <v>吨</v>
      </c>
      <c r="E2540" s="2">
        <f>'[1]2025年已发货'!E:E</f>
        <v>35</v>
      </c>
      <c r="F2540" s="4">
        <f>'[1]2025年已发货'!F:F</f>
        <v>45773</v>
      </c>
      <c r="G2540" s="2" t="str">
        <f>'[1]2025年已发货'!G:G</f>
        <v>（中铁一局四公司康新高速TJ1-1标贡不卡隧道）四川省甘孜州康定市折多塘村车管所旁</v>
      </c>
      <c r="H2540" s="2" t="str">
        <f>'[1]2025年已发货'!H:H</f>
        <v>李彰</v>
      </c>
      <c r="I2540" s="2">
        <f>'[1]2025年已发货'!I:I</f>
        <v>18523285235</v>
      </c>
      <c r="J2540" s="2" vm="1" t="e">
        <f>_xlfn._xlws.FILTER(辅助信息!D:D,辅助信息!G:G=G2540)</f>
        <v>#VALUE!</v>
      </c>
    </row>
    <row r="2541" hidden="1" spans="1:10">
      <c r="A2541" s="2" t="str">
        <f>'[1]2025年已发货'!A:A</f>
        <v>佳业</v>
      </c>
      <c r="B2541" s="2" t="str">
        <f>'[1]2025年已发货'!B:B</f>
        <v>螺纹钢</v>
      </c>
      <c r="C2541" s="2" t="str">
        <f>'[1]2025年已发货'!C:C</f>
        <v>HRB400E Φ12 9m</v>
      </c>
      <c r="D2541" s="2" t="str">
        <f>'[1]2025年已发货'!D:D</f>
        <v>吨</v>
      </c>
      <c r="E2541" s="2">
        <f>'[1]2025年已发货'!E:E</f>
        <v>53</v>
      </c>
      <c r="F2541" s="4">
        <f>'[1]2025年已发货'!F:F</f>
        <v>45773</v>
      </c>
      <c r="G2541" s="2" t="str">
        <f>'[1]2025年已发货'!G:G</f>
        <v>(宜宾兴港三江新区长江工业园建设项目-M2-2#厂房)宜宾市翠屏区宜宾汽车零部件配套产业基地(纬五路南)</v>
      </c>
      <c r="H2541" s="2" t="str">
        <f>'[1]2025年已发货'!H:H</f>
        <v>王涛</v>
      </c>
      <c r="I2541" s="2">
        <f>'[1]2025年已发货'!I:I</f>
        <v>18381110677</v>
      </c>
      <c r="J2541" s="2" t="str">
        <f>_xlfn._xlws.FILTER(辅助信息!D:D,辅助信息!G:G=G2541)</f>
        <v>宜宾兴港三江新区长江工业园建设项目</v>
      </c>
    </row>
    <row r="2542" hidden="1" spans="1:10">
      <c r="A2542" s="2" t="str">
        <f>'[1]2025年已发货'!A:A</f>
        <v>佳业</v>
      </c>
      <c r="B2542" s="2" t="str">
        <f>'[1]2025年已发货'!B:B</f>
        <v>螺纹钢</v>
      </c>
      <c r="C2542" s="2" t="str">
        <f>'[1]2025年已发货'!C:C</f>
        <v>HRB400E Φ18 9m</v>
      </c>
      <c r="D2542" s="2" t="str">
        <f>'[1]2025年已发货'!D:D</f>
        <v>吨</v>
      </c>
      <c r="E2542" s="2">
        <f>'[1]2025年已发货'!E:E</f>
        <v>86</v>
      </c>
      <c r="F2542" s="4">
        <f>'[1]2025年已发货'!F:F</f>
        <v>45773</v>
      </c>
      <c r="G2542" s="2" t="str">
        <f>'[1]2025年已发货'!G:G</f>
        <v>(宜宾兴港三江新区长江工业园建设项目-M2-2#厂房)宜宾市翠屏区宜宾汽车零部件配套产业基地(纬五路南)</v>
      </c>
      <c r="H2542" s="2" t="str">
        <f>'[1]2025年已发货'!H:H</f>
        <v>王涛</v>
      </c>
      <c r="I2542" s="2">
        <f>'[1]2025年已发货'!I:I</f>
        <v>18381110677</v>
      </c>
      <c r="J2542" s="2" t="str">
        <f>_xlfn._xlws.FILTER(辅助信息!D:D,辅助信息!G:G=G2542)</f>
        <v>宜宾兴港三江新区长江工业园建设项目</v>
      </c>
    </row>
    <row r="2543" hidden="1" spans="1:10">
      <c r="A2543" s="2" t="str">
        <f>'[1]2025年已发货'!A:A</f>
        <v>佳业</v>
      </c>
      <c r="B2543" s="2" t="str">
        <f>'[1]2025年已发货'!B:B</f>
        <v>螺纹钢</v>
      </c>
      <c r="C2543" s="2" t="str">
        <f>'[1]2025年已发货'!C:C</f>
        <v>HRB400E Φ16  9m</v>
      </c>
      <c r="D2543" s="2" t="str">
        <f>'[1]2025年已发货'!D:D</f>
        <v>吨</v>
      </c>
      <c r="E2543" s="2">
        <f>'[1]2025年已发货'!E:E</f>
        <v>70</v>
      </c>
      <c r="F2543" s="4">
        <f>'[1]2025年已发货'!F:F</f>
        <v>45773</v>
      </c>
      <c r="G2543" s="2" t="str">
        <f>'[1]2025年已发货'!G:G</f>
        <v>(宜宾兴港三江新区长江工业园建设项目-M2-00-04桩)宜宾市翠屏区宜宾汽车零部件配套产业基地(纬五路南)</v>
      </c>
      <c r="H2543" s="2" t="str">
        <f>'[1]2025年已发货'!H:H</f>
        <v>王涛</v>
      </c>
      <c r="I2543" s="2">
        <f>'[1]2025年已发货'!I:I</f>
        <v>18381110677</v>
      </c>
      <c r="J2543" s="2" t="str">
        <f>_xlfn._xlws.FILTER(辅助信息!D:D,辅助信息!G:G=G2543)</f>
        <v>宜宾兴港三江新区长江工业园建设项目</v>
      </c>
    </row>
    <row r="2544" hidden="1" spans="1:10">
      <c r="A2544" s="2" t="str">
        <f>'[1]2025年已发货'!A:A</f>
        <v>佳业</v>
      </c>
      <c r="B2544" s="2" t="str">
        <f>'[1]2025年已发货'!B:B</f>
        <v>螺纹钢</v>
      </c>
      <c r="C2544" s="2" t="str">
        <f>'[1]2025年已发货'!C:C</f>
        <v>HRB400E Φ20 12m</v>
      </c>
      <c r="D2544" s="2" t="str">
        <f>'[1]2025年已发货'!D:D</f>
        <v>吨</v>
      </c>
      <c r="E2544" s="2">
        <f>'[1]2025年已发货'!E:E</f>
        <v>45</v>
      </c>
      <c r="F2544" s="4">
        <f>'[1]2025年已发货'!F:F</f>
        <v>45773</v>
      </c>
      <c r="G2544" s="2" t="str">
        <f>'[1]2025年已发货'!G:G</f>
        <v>(宜宾兴港三江新区长江工业园建设项目-M2-6#厂房)宜宾市翠屏区宜宾汽车零部件配套产业基地(纬五路南)</v>
      </c>
      <c r="H2544" s="2" t="str">
        <f>'[1]2025年已发货'!H:H</f>
        <v>王涛</v>
      </c>
      <c r="I2544" s="2">
        <f>'[1]2025年已发货'!I:I</f>
        <v>18381110677</v>
      </c>
      <c r="J2544" s="2" t="str">
        <f>_xlfn._xlws.FILTER(辅助信息!D:D,辅助信息!G:G=G2544)</f>
        <v>宜宾兴港三江新区长江工业园建设项目</v>
      </c>
    </row>
    <row r="2545" hidden="1" spans="1:10">
      <c r="A2545" s="2" t="str">
        <f>'[1]2025年已发货'!A:A</f>
        <v>佳业</v>
      </c>
      <c r="B2545" s="2" t="str">
        <f>'[1]2025年已发货'!B:B</f>
        <v>螺纹钢</v>
      </c>
      <c r="C2545" s="2" t="str">
        <f>'[1]2025年已发货'!C:C</f>
        <v>HRB400E Φ22 12m</v>
      </c>
      <c r="D2545" s="2" t="str">
        <f>'[1]2025年已发货'!D:D</f>
        <v>吨</v>
      </c>
      <c r="E2545" s="2">
        <f>'[1]2025年已发货'!E:E</f>
        <v>65</v>
      </c>
      <c r="F2545" s="4">
        <f>'[1]2025年已发货'!F:F</f>
        <v>45773</v>
      </c>
      <c r="G2545" s="2" t="str">
        <f>'[1]2025年已发货'!G:G</f>
        <v>(宜宾兴港三江新区长江工业园建设项目-M2-7#厂房)宜宾市翠屏区宜宾汽车零部件配套产业基地(纬五路南)</v>
      </c>
      <c r="H2545" s="2" t="str">
        <f>'[1]2025年已发货'!H:H</f>
        <v>王涛</v>
      </c>
      <c r="I2545" s="2">
        <f>'[1]2025年已发货'!I:I</f>
        <v>18381110677</v>
      </c>
      <c r="J2545" s="2" t="str">
        <f>_xlfn._xlws.FILTER(辅助信息!D:D,辅助信息!G:G=G2545)</f>
        <v>宜宾兴港三江新区长江工业园建设项目</v>
      </c>
    </row>
    <row r="2546" hidden="1" spans="1:10">
      <c r="A2546" s="2" t="str">
        <f>'[1]2025年已发货'!A:A</f>
        <v>佳业</v>
      </c>
      <c r="B2546" s="2" t="str">
        <f>'[1]2025年已发货'!B:B</f>
        <v>螺纹钢</v>
      </c>
      <c r="C2546" s="2" t="str">
        <f>'[1]2025年已发货'!C:C</f>
        <v>HRB400E Φ18 9m</v>
      </c>
      <c r="D2546" s="2" t="str">
        <f>'[1]2025年已发货'!D:D</f>
        <v>吨</v>
      </c>
      <c r="E2546" s="2">
        <f>'[1]2025年已发货'!E:E</f>
        <v>87</v>
      </c>
      <c r="F2546" s="4">
        <f>'[1]2025年已发货'!F:F</f>
        <v>45773</v>
      </c>
      <c r="G2546" s="2" t="str">
        <f>'[1]2025年已发货'!G:G</f>
        <v>(宜宾兴港三江新区长江工业园建设项目-11#厂房)宜宾市翠屏区宜宾汽车零部件配套产业基地(纬五路南)</v>
      </c>
      <c r="H2546" s="2" t="str">
        <f>'[1]2025年已发货'!H:H</f>
        <v>严石林</v>
      </c>
      <c r="I2546" s="2">
        <f>'[1]2025年已发货'!I:I</f>
        <v>15924731822</v>
      </c>
      <c r="J2546" s="2" t="str">
        <f>_xlfn._xlws.FILTER(辅助信息!D:D,辅助信息!G:G=G2546)</f>
        <v>宜宾兴港三江新区长江工业园建设项目</v>
      </c>
    </row>
    <row r="2547" hidden="1" spans="1:10">
      <c r="A2547" s="2" t="str">
        <f>'[1]2025年已发货'!A:A</f>
        <v>佳业</v>
      </c>
      <c r="B2547" s="2" t="str">
        <f>'[1]2025年已发货'!B:B</f>
        <v>螺纹钢</v>
      </c>
      <c r="C2547" s="2" t="str">
        <f>'[1]2025年已发货'!C:C</f>
        <v>HRB500E Φ22</v>
      </c>
      <c r="D2547" s="2" t="str">
        <f>'[1]2025年已发货'!D:D</f>
        <v>吨</v>
      </c>
      <c r="E2547" s="2">
        <f>'[1]2025年已发货'!E:E</f>
        <v>140</v>
      </c>
      <c r="F2547" s="4">
        <f>'[1]2025年已发货'!F:F</f>
        <v>45773</v>
      </c>
      <c r="G2547" s="2" t="str">
        <f>'[1]2025年已发货'!G:G</f>
        <v>(宜宾兴港三江新区长江工业园建设项目-3#8#9#承台)宜宾市翠屏区宜宾汽车零部件配套产业基地(纬五路南)</v>
      </c>
      <c r="H2547" s="2" t="str">
        <f>'[1]2025年已发货'!H:H</f>
        <v>严石林</v>
      </c>
      <c r="I2547" s="2">
        <f>'[1]2025年已发货'!I:I</f>
        <v>15924731822</v>
      </c>
      <c r="J2547" s="2" t="str">
        <f>_xlfn._xlws.FILTER(辅助信息!D:D,辅助信息!G:G=G2547)</f>
        <v>宜宾兴港三江新区长江工业园建设项目</v>
      </c>
    </row>
    <row r="2548" hidden="1" spans="1:10">
      <c r="A2548" s="2" t="str">
        <f>'[1]2025年已发货'!A:A</f>
        <v>达钢</v>
      </c>
      <c r="B2548" s="2" t="str">
        <f>'[1]2025年已发货'!B:B</f>
        <v>螺纹钢</v>
      </c>
      <c r="C2548" s="2" t="str">
        <f>'[1]2025年已发货'!C:C</f>
        <v>HRB400E Φ28 9m</v>
      </c>
      <c r="D2548" s="2" t="str">
        <f>'[1]2025年已发货'!D:D</f>
        <v>吨</v>
      </c>
      <c r="E2548" s="2">
        <f>'[1]2025年已发货'!E:E</f>
        <v>27</v>
      </c>
      <c r="F2548" s="4">
        <f>'[1]2025年已发货'!F:F</f>
        <v>45774</v>
      </c>
      <c r="G2548" s="2" t="str">
        <f>'[1]2025年已发货'!G:G</f>
        <v>（五冶达州国道542项目-三工区桥梁3工段）四川省达州市达川区赵固镇水文村原村委会下300米</v>
      </c>
      <c r="H2548" s="2" t="str">
        <f>'[1]2025年已发货'!H:H</f>
        <v>李代茂</v>
      </c>
      <c r="I2548" s="2">
        <f>'[1]2025年已发货'!I:I</f>
        <v>18302833536</v>
      </c>
      <c r="J2548" s="2" t="str">
        <f>_xlfn._xlws.FILTER(辅助信息!D:D,辅助信息!G:G=G2548)</f>
        <v>五冶达州国道542项目</v>
      </c>
    </row>
    <row r="2549" hidden="1" spans="1:10">
      <c r="A2549" s="2" t="str">
        <f>'[1]2025年已发货'!A:A</f>
        <v>达钢</v>
      </c>
      <c r="B2549" s="2" t="str">
        <f>'[1]2025年已发货'!B:B</f>
        <v>盘螺</v>
      </c>
      <c r="C2549" s="2" t="str">
        <f>'[1]2025年已发货'!C:C</f>
        <v>HRB400E Φ8</v>
      </c>
      <c r="D2549" s="2" t="str">
        <f>'[1]2025年已发货'!D:D</f>
        <v>吨</v>
      </c>
      <c r="E2549" s="2">
        <f>'[1]2025年已发货'!E:E</f>
        <v>15</v>
      </c>
      <c r="F2549" s="4">
        <f>'[1]2025年已发货'!F:F</f>
        <v>45774</v>
      </c>
      <c r="G2549" s="2" t="str">
        <f>'[1]2025年已发货'!G:G</f>
        <v>（商投建工达州中医药科技园-1工区）达州市通川区达州中医药职业学院犀牛大道北段</v>
      </c>
      <c r="H2549" s="2" t="str">
        <f>'[1]2025年已发货'!H:H</f>
        <v>程黄刚</v>
      </c>
      <c r="I2549" s="2">
        <f>'[1]2025年已发货'!I:I</f>
        <v>15108211617</v>
      </c>
      <c r="J2549" s="2" t="str">
        <f>_xlfn._xlws.FILTER(辅助信息!D:D,辅助信息!G:G=G2549)</f>
        <v>商投建工达州中医药科技园</v>
      </c>
    </row>
    <row r="2550" hidden="1" spans="1:10">
      <c r="A2550" s="2" t="str">
        <f>'[1]2025年已发货'!A:A</f>
        <v>达钢</v>
      </c>
      <c r="B2550" s="2" t="str">
        <f>'[1]2025年已发货'!B:B</f>
        <v>盘螺</v>
      </c>
      <c r="C2550" s="2" t="str">
        <f>'[1]2025年已发货'!C:C</f>
        <v>HRB400E Φ10</v>
      </c>
      <c r="D2550" s="2" t="str">
        <f>'[1]2025年已发货'!D:D</f>
        <v>吨</v>
      </c>
      <c r="E2550" s="2">
        <f>'[1]2025年已发货'!E:E</f>
        <v>3</v>
      </c>
      <c r="F2550" s="4">
        <f>'[1]2025年已发货'!F:F</f>
        <v>45774</v>
      </c>
      <c r="G2550" s="2" t="str">
        <f>'[1]2025年已发货'!G:G</f>
        <v>（商投建工达州中医药科技园-1工区）达州市通川区达州中医药职业学院犀牛大道北段</v>
      </c>
      <c r="H2550" s="2" t="str">
        <f>'[1]2025年已发货'!H:H</f>
        <v>程黄刚</v>
      </c>
      <c r="I2550" s="2">
        <f>'[1]2025年已发货'!I:I</f>
        <v>15108211617</v>
      </c>
      <c r="J2550" s="2" t="str">
        <f>_xlfn._xlws.FILTER(辅助信息!D:D,辅助信息!G:G=G2550)</f>
        <v>商投建工达州中医药科技园</v>
      </c>
    </row>
    <row r="2551" hidden="1" spans="1:10">
      <c r="A2551" s="2" t="str">
        <f>'[1]2025年已发货'!A:A</f>
        <v>达钢</v>
      </c>
      <c r="B2551" s="2" t="str">
        <f>'[1]2025年已发货'!B:B</f>
        <v>螺纹钢</v>
      </c>
      <c r="C2551" s="2" t="str">
        <f>'[1]2025年已发货'!C:C</f>
        <v>HRB400E Φ12 9m</v>
      </c>
      <c r="D2551" s="2" t="str">
        <f>'[1]2025年已发货'!D:D</f>
        <v>吨</v>
      </c>
      <c r="E2551" s="2">
        <f>'[1]2025年已发货'!E:E</f>
        <v>21</v>
      </c>
      <c r="F2551" s="4">
        <f>'[1]2025年已发货'!F:F</f>
        <v>45774</v>
      </c>
      <c r="G2551" s="2" t="str">
        <f>'[1]2025年已发货'!G:G</f>
        <v>（商投建工达州中医药科技园-1工区）达州市通川区达州中医药职业学院犀牛大道北段</v>
      </c>
      <c r="H2551" s="2" t="str">
        <f>'[1]2025年已发货'!H:H</f>
        <v>程黄刚</v>
      </c>
      <c r="I2551" s="2">
        <f>'[1]2025年已发货'!I:I</f>
        <v>15108211617</v>
      </c>
      <c r="J2551" s="2" t="str">
        <f>_xlfn._xlws.FILTER(辅助信息!D:D,辅助信息!G:G=G2551)</f>
        <v>商投建工达州中医药科技园</v>
      </c>
    </row>
    <row r="2552" hidden="1" spans="1:10">
      <c r="A2552" s="2" t="str">
        <f>'[1]2025年已发货'!A:A</f>
        <v>达钢</v>
      </c>
      <c r="B2552" s="2" t="str">
        <f>'[1]2025年已发货'!B:B</f>
        <v>螺纹钢</v>
      </c>
      <c r="C2552" s="2" t="str">
        <f>'[1]2025年已发货'!C:C</f>
        <v>HRB400E Φ22 9m</v>
      </c>
      <c r="D2552" s="2" t="str">
        <f>'[1]2025年已发货'!D:D</f>
        <v>吨</v>
      </c>
      <c r="E2552" s="2">
        <f>'[1]2025年已发货'!E:E</f>
        <v>9</v>
      </c>
      <c r="F2552" s="4">
        <f>'[1]2025年已发货'!F:F</f>
        <v>45774</v>
      </c>
      <c r="G2552" s="2" t="str">
        <f>'[1]2025年已发货'!G:G</f>
        <v>（商投建工达州中医药科技园-1工区）达州市通川区达州中医药职业学院犀牛大道北段</v>
      </c>
      <c r="H2552" s="2" t="str">
        <f>'[1]2025年已发货'!H:H</f>
        <v>程黄刚</v>
      </c>
      <c r="I2552" s="2">
        <f>'[1]2025年已发货'!I:I</f>
        <v>15108211617</v>
      </c>
      <c r="J2552" s="2" t="str">
        <f>_xlfn._xlws.FILTER(辅助信息!D:D,辅助信息!G:G=G2552)</f>
        <v>商投建工达州中医药科技园</v>
      </c>
    </row>
    <row r="2553" hidden="1" spans="1:10">
      <c r="A2553" s="2" t="str">
        <f>'[1]2025年已发货'!A:A</f>
        <v>达钢</v>
      </c>
      <c r="B2553" s="2" t="str">
        <f>'[1]2025年已发货'!B:B</f>
        <v>螺纹钢</v>
      </c>
      <c r="C2553" s="2" t="str">
        <f>'[1]2025年已发货'!C:C</f>
        <v>HRB400E Φ12 9m</v>
      </c>
      <c r="D2553" s="2" t="str">
        <f>'[1]2025年已发货'!D:D</f>
        <v>吨</v>
      </c>
      <c r="E2553" s="2">
        <f>'[1]2025年已发货'!E:E</f>
        <v>35</v>
      </c>
      <c r="F2553" s="4">
        <f>'[1]2025年已发货'!F:F</f>
        <v>45774</v>
      </c>
      <c r="G2553" s="2" t="str">
        <f>'[1]2025年已发货'!G:G</f>
        <v>（十九冶-江龙高速一分部）重庆市云阳县X886附近中国十九冶开云高速项目总包部西98米*复兴互通预制梁场</v>
      </c>
      <c r="H2553" s="2" t="str">
        <f>'[1]2025年已发货'!H:H</f>
        <v>吴章红</v>
      </c>
      <c r="I2553" s="2">
        <f>'[1]2025年已发货'!I:I</f>
        <v>18628165772</v>
      </c>
      <c r="J2553" s="2" vm="1" t="e">
        <f>_xlfn._xlws.FILTER(辅助信息!D:D,辅助信息!G:G=G2553)</f>
        <v>#VALUE!</v>
      </c>
    </row>
    <row r="2554" hidden="1" spans="1:10">
      <c r="A2554" s="2" t="str">
        <f>'[1]2025年已发货'!A:A</f>
        <v>成实</v>
      </c>
      <c r="B2554" s="2" t="str">
        <f>'[1]2025年已发货'!B:B</f>
        <v>螺纹钢</v>
      </c>
      <c r="C2554" s="2" t="str">
        <f>'[1]2025年已发货'!C:C</f>
        <v>HRB400E Φ16 9m</v>
      </c>
      <c r="D2554" s="2" t="str">
        <f>'[1]2025年已发货'!D:D</f>
        <v>吨</v>
      </c>
      <c r="E2554" s="2">
        <f>'[1]2025年已发货'!E:E</f>
        <v>12</v>
      </c>
      <c r="F2554" s="4">
        <f>'[1]2025年已发货'!F:F</f>
        <v>45774</v>
      </c>
      <c r="G2554" s="2" t="str">
        <f>'[1]2025年已发货'!G:G</f>
        <v>（四川商建-射洪城乡一体化项目）遂宁市射洪市忠新幼儿园北侧约220米新溪小区</v>
      </c>
      <c r="H2554" s="2" t="str">
        <f>'[1]2025年已发货'!H:H</f>
        <v>柏子刚</v>
      </c>
      <c r="I2554" s="2">
        <f>'[1]2025年已发货'!I:I</f>
        <v>15692885305</v>
      </c>
      <c r="J2554" s="2" t="str">
        <f>_xlfn._xlws.FILTER(辅助信息!D:D,辅助信息!G:G=G2554)</f>
        <v>四川商建
射洪城乡一体化项目</v>
      </c>
    </row>
    <row r="2555" hidden="1" spans="1:10">
      <c r="A2555" s="2" t="str">
        <f>'[1]2025年已发货'!A:A</f>
        <v>成实</v>
      </c>
      <c r="B2555" s="2" t="str">
        <f>'[1]2025年已发货'!B:B</f>
        <v>螺纹钢</v>
      </c>
      <c r="C2555" s="2" t="str">
        <f>'[1]2025年已发货'!C:C</f>
        <v>HRB400E Φ22 9m</v>
      </c>
      <c r="D2555" s="2" t="str">
        <f>'[1]2025年已发货'!D:D</f>
        <v>吨</v>
      </c>
      <c r="E2555" s="2">
        <f>'[1]2025年已发货'!E:E</f>
        <v>24</v>
      </c>
      <c r="F2555" s="4">
        <f>'[1]2025年已发货'!F:F</f>
        <v>45774</v>
      </c>
      <c r="G2555" s="2" t="str">
        <f>'[1]2025年已发货'!G:G</f>
        <v>（四川商建-射洪城乡一体化项目）遂宁市射洪市忠新幼儿园北侧约220米新溪小区</v>
      </c>
      <c r="H2555" s="2" t="str">
        <f>'[1]2025年已发货'!H:H</f>
        <v>柏子刚</v>
      </c>
      <c r="I2555" s="2">
        <f>'[1]2025年已发货'!I:I</f>
        <v>15692885305</v>
      </c>
      <c r="J2555" s="2" t="str">
        <f>_xlfn._xlws.FILTER(辅助信息!D:D,辅助信息!G:G=G2555)</f>
        <v>四川商建
射洪城乡一体化项目</v>
      </c>
    </row>
    <row r="2556" hidden="1" spans="1:10">
      <c r="A2556" s="2" t="str">
        <f>'[1]2025年已发货'!A:A</f>
        <v>晋邦</v>
      </c>
      <c r="B2556" s="2" t="str">
        <f>'[1]2025年已发货'!B:B</f>
        <v>高线</v>
      </c>
      <c r="C2556" s="2" t="str">
        <f>'[1]2025年已发货'!C:C</f>
        <v>HPB300 Φ8</v>
      </c>
      <c r="D2556" s="2" t="str">
        <f>'[1]2025年已发货'!D:D</f>
        <v>吨</v>
      </c>
      <c r="E2556" s="2">
        <f>'[1]2025年已发货'!E:E</f>
        <v>8</v>
      </c>
      <c r="F2556" s="4">
        <f>'[1]2025年已发货'!F:F</f>
        <v>45774</v>
      </c>
      <c r="G2556" s="2" t="str">
        <f>'[1]2025年已发货'!G:G</f>
        <v>（五冶达州国道542项目-一工区桥梁一工段）四川省达州市四川省达州市达川区石桥镇武寨村</v>
      </c>
      <c r="H2556" s="2" t="str">
        <f>'[1]2025年已发货'!H:H</f>
        <v>杨勇</v>
      </c>
      <c r="I2556" s="2">
        <f>'[1]2025年已发货'!I:I</f>
        <v>18398563998</v>
      </c>
      <c r="J2556" s="2" t="str">
        <f>_xlfn._xlws.FILTER(辅助信息!D:D,辅助信息!G:G=G2556)</f>
        <v>五冶达州国道542项目</v>
      </c>
    </row>
    <row r="2557" hidden="1" spans="1:10">
      <c r="A2557" s="2" t="str">
        <f>'[1]2025年已发货'!A:A</f>
        <v>晋邦</v>
      </c>
      <c r="B2557" s="2" t="str">
        <f>'[1]2025年已发货'!B:B</f>
        <v>螺纹钢</v>
      </c>
      <c r="C2557" s="2" t="str">
        <f>'[1]2025年已发货'!C:C</f>
        <v>HRB400E Φ12 9m</v>
      </c>
      <c r="D2557" s="2" t="str">
        <f>'[1]2025年已发货'!D:D</f>
        <v>吨</v>
      </c>
      <c r="E2557" s="2">
        <f>'[1]2025年已发货'!E:E</f>
        <v>9</v>
      </c>
      <c r="F2557" s="4">
        <f>'[1]2025年已发货'!F:F</f>
        <v>45774</v>
      </c>
      <c r="G2557" s="2" t="str">
        <f>'[1]2025年已发货'!G:G</f>
        <v>（五冶达州国道542项目-一工区桥梁一工段）四川省达州市四川省达州市达川区石桥镇武寨村</v>
      </c>
      <c r="H2557" s="2" t="str">
        <f>'[1]2025年已发货'!H:H</f>
        <v>杨勇</v>
      </c>
      <c r="I2557" s="2">
        <f>'[1]2025年已发货'!I:I</f>
        <v>18398563998</v>
      </c>
      <c r="J2557" s="2" t="str">
        <f>_xlfn._xlws.FILTER(辅助信息!D:D,辅助信息!G:G=G2557)</f>
        <v>五冶达州国道542项目</v>
      </c>
    </row>
    <row r="2558" hidden="1" spans="1:10">
      <c r="A2558" s="2" t="str">
        <f>'[1]2025年已发货'!A:A</f>
        <v>晋邦</v>
      </c>
      <c r="B2558" s="2" t="str">
        <f>'[1]2025年已发货'!B:B</f>
        <v>螺纹钢</v>
      </c>
      <c r="C2558" s="2" t="str">
        <f>'[1]2025年已发货'!C:C</f>
        <v>HRB400E Φ14 9m</v>
      </c>
      <c r="D2558" s="2" t="str">
        <f>'[1]2025年已发货'!D:D</f>
        <v>吨</v>
      </c>
      <c r="E2558" s="2">
        <f>'[1]2025年已发货'!E:E</f>
        <v>10</v>
      </c>
      <c r="F2558" s="4">
        <f>'[1]2025年已发货'!F:F</f>
        <v>45774</v>
      </c>
      <c r="G2558" s="2" t="str">
        <f>'[1]2025年已发货'!G:G</f>
        <v>（五冶达州国道542项目-一工区桥梁一工段）四川省达州市四川省达州市达川区石桥镇武寨村</v>
      </c>
      <c r="H2558" s="2" t="str">
        <f>'[1]2025年已发货'!H:H</f>
        <v>杨勇</v>
      </c>
      <c r="I2558" s="2">
        <f>'[1]2025年已发货'!I:I</f>
        <v>18398563998</v>
      </c>
      <c r="J2558" s="2" t="str">
        <f>_xlfn._xlws.FILTER(辅助信息!D:D,辅助信息!G:G=G2558)</f>
        <v>五冶达州国道542项目</v>
      </c>
    </row>
    <row r="2559" hidden="1" spans="1:10">
      <c r="A2559" s="2" t="str">
        <f>'[1]2025年已发货'!A:A</f>
        <v>晋邦</v>
      </c>
      <c r="B2559" s="2" t="str">
        <f>'[1]2025年已发货'!B:B</f>
        <v>螺纹钢</v>
      </c>
      <c r="C2559" s="2" t="str">
        <f>'[1]2025年已发货'!C:C</f>
        <v>HRB400E Φ16 9m</v>
      </c>
      <c r="D2559" s="2" t="str">
        <f>'[1]2025年已发货'!D:D</f>
        <v>吨</v>
      </c>
      <c r="E2559" s="2">
        <f>'[1]2025年已发货'!E:E</f>
        <v>3</v>
      </c>
      <c r="F2559" s="4">
        <f>'[1]2025年已发货'!F:F</f>
        <v>45774</v>
      </c>
      <c r="G2559" s="2" t="str">
        <f>'[1]2025年已发货'!G:G</f>
        <v>（五冶达州国道542项目-一工区桥梁一工段）四川省达州市四川省达州市达川区石桥镇武寨村</v>
      </c>
      <c r="H2559" s="2" t="str">
        <f>'[1]2025年已发货'!H:H</f>
        <v>杨勇</v>
      </c>
      <c r="I2559" s="2">
        <f>'[1]2025年已发货'!I:I</f>
        <v>18398563998</v>
      </c>
      <c r="J2559" s="2" t="str">
        <f>_xlfn._xlws.FILTER(辅助信息!D:D,辅助信息!G:G=G2559)</f>
        <v>五冶达州国道542项目</v>
      </c>
    </row>
    <row r="2560" hidden="1" spans="1:10">
      <c r="A2560" s="2" t="str">
        <f>'[1]2025年已发货'!A:A</f>
        <v>晋邦</v>
      </c>
      <c r="B2560" s="2" t="str">
        <f>'[1]2025年已发货'!B:B</f>
        <v>螺纹钢</v>
      </c>
      <c r="C2560" s="2" t="str">
        <f>'[1]2025年已发货'!C:C</f>
        <v>HRB400E Φ18 9m</v>
      </c>
      <c r="D2560" s="2" t="str">
        <f>'[1]2025年已发货'!D:D</f>
        <v>吨</v>
      </c>
      <c r="E2560" s="2">
        <f>'[1]2025年已发货'!E:E</f>
        <v>6</v>
      </c>
      <c r="F2560" s="4">
        <f>'[1]2025年已发货'!F:F</f>
        <v>45774</v>
      </c>
      <c r="G2560" s="2" t="str">
        <f>'[1]2025年已发货'!G:G</f>
        <v>（五冶达州国道542项目-一工区桥梁一工段）四川省达州市四川省达州市达川区石桥镇武寨村</v>
      </c>
      <c r="H2560" s="2" t="str">
        <f>'[1]2025年已发货'!H:H</f>
        <v>杨勇</v>
      </c>
      <c r="I2560" s="2">
        <f>'[1]2025年已发货'!I:I</f>
        <v>18398563998</v>
      </c>
      <c r="J2560" s="2" t="str">
        <f>_xlfn._xlws.FILTER(辅助信息!D:D,辅助信息!G:G=G2560)</f>
        <v>五冶达州国道542项目</v>
      </c>
    </row>
    <row r="2561" hidden="1" spans="1:10">
      <c r="A2561" s="2" t="str">
        <f>'[1]2025年已发货'!A:A</f>
        <v>晋邦</v>
      </c>
      <c r="B2561" s="2" t="str">
        <f>'[1]2025年已发货'!B:B</f>
        <v>螺纹钢</v>
      </c>
      <c r="C2561" s="2" t="str">
        <f>'[1]2025年已发货'!C:C</f>
        <v>HRB400E Φ12 9m</v>
      </c>
      <c r="D2561" s="2" t="str">
        <f>'[1]2025年已发货'!D:D</f>
        <v>吨</v>
      </c>
      <c r="E2561" s="2">
        <f>'[1]2025年已发货'!E:E</f>
        <v>18</v>
      </c>
      <c r="F2561" s="4">
        <f>'[1]2025年已发货'!F:F</f>
        <v>45774</v>
      </c>
      <c r="G2561" s="2" t="str">
        <f>'[1]2025年已发货'!G:G</f>
        <v>（五冶达州国道542项目-一工区桥梁二工段）四川省达州市达川区达川区石梯镇石成村</v>
      </c>
      <c r="H2561" s="2" t="str">
        <f>'[1]2025年已发货'!H:H</f>
        <v>夏树彬</v>
      </c>
      <c r="I2561" s="2">
        <f>'[1]2025年已发货'!I:I</f>
        <v>13518183653</v>
      </c>
      <c r="J2561" s="2" t="str">
        <f>_xlfn._xlws.FILTER(辅助信息!D:D,辅助信息!G:G=G2561)</f>
        <v>五冶达州国道542项目</v>
      </c>
    </row>
    <row r="2562" hidden="1" spans="1:10">
      <c r="A2562" s="2" t="str">
        <f>'[1]2025年已发货'!A:A</f>
        <v>晋邦</v>
      </c>
      <c r="B2562" s="2" t="str">
        <f>'[1]2025年已发货'!B:B</f>
        <v>螺纹钢</v>
      </c>
      <c r="C2562" s="2" t="str">
        <f>'[1]2025年已发货'!C:C</f>
        <v>HRB400E Φ14 9m</v>
      </c>
      <c r="D2562" s="2" t="str">
        <f>'[1]2025年已发货'!D:D</f>
        <v>吨</v>
      </c>
      <c r="E2562" s="2">
        <f>'[1]2025年已发货'!E:E</f>
        <v>16</v>
      </c>
      <c r="F2562" s="4">
        <f>'[1]2025年已发货'!F:F</f>
        <v>45774</v>
      </c>
      <c r="G2562" s="2" t="str">
        <f>'[1]2025年已发货'!G:G</f>
        <v>（五冶达州国道542项目-一工区桥梁二工段）四川省达州市达川区达川区石梯镇石成村</v>
      </c>
      <c r="H2562" s="2" t="str">
        <f>'[1]2025年已发货'!H:H</f>
        <v>夏树彬</v>
      </c>
      <c r="I2562" s="2">
        <f>'[1]2025年已发货'!I:I</f>
        <v>13518183653</v>
      </c>
      <c r="J2562" s="2" t="str">
        <f>_xlfn._xlws.FILTER(辅助信息!D:D,辅助信息!G:G=G2562)</f>
        <v>五冶达州国道542项目</v>
      </c>
    </row>
    <row r="2563" hidden="1" spans="1:10">
      <c r="A2563" s="2" t="str">
        <f>'[1]2025年已发货'!A:A</f>
        <v>晋邦</v>
      </c>
      <c r="B2563" s="2" t="str">
        <f>'[1]2025年已发货'!B:B</f>
        <v>螺纹钢</v>
      </c>
      <c r="C2563" s="2" t="str">
        <f>'[1]2025年已发货'!C:C</f>
        <v>HRB400E Φ25 9m</v>
      </c>
      <c r="D2563" s="2" t="str">
        <f>'[1]2025年已发货'!D:D</f>
        <v>吨</v>
      </c>
      <c r="E2563" s="2">
        <f>'[1]2025年已发货'!E:E</f>
        <v>6</v>
      </c>
      <c r="F2563" s="4">
        <f>'[1]2025年已发货'!F:F</f>
        <v>45774</v>
      </c>
      <c r="G2563" s="2" t="str">
        <f>'[1]2025年已发货'!G:G</f>
        <v>（五冶达州国道542项目-一工区桥梁二工段）四川省达州市达川区达川区石梯镇石成村</v>
      </c>
      <c r="H2563" s="2" t="str">
        <f>'[1]2025年已发货'!H:H</f>
        <v>夏树彬</v>
      </c>
      <c r="I2563" s="2">
        <f>'[1]2025年已发货'!I:I</f>
        <v>13518183653</v>
      </c>
      <c r="J2563" s="2" t="str">
        <f>_xlfn._xlws.FILTER(辅助信息!D:D,辅助信息!G:G=G2563)</f>
        <v>五冶达州国道542项目</v>
      </c>
    </row>
    <row r="2564" hidden="1" spans="1:10">
      <c r="A2564" s="2" t="str">
        <f>'[1]2025年已发货'!A:A</f>
        <v>晋邦</v>
      </c>
      <c r="B2564" s="2" t="str">
        <f>'[1]2025年已发货'!B:B</f>
        <v>盘螺</v>
      </c>
      <c r="C2564" s="2" t="str">
        <f>'[1]2025年已发货'!C:C</f>
        <v>HRB400E Φ6</v>
      </c>
      <c r="D2564" s="2" t="str">
        <f>'[1]2025年已发货'!D:D</f>
        <v>吨</v>
      </c>
      <c r="E2564" s="2">
        <f>'[1]2025年已发货'!E:E</f>
        <v>6</v>
      </c>
      <c r="F2564" s="4">
        <f>'[1]2025年已发货'!F:F</f>
        <v>45774</v>
      </c>
      <c r="G2564" s="2" t="str">
        <f>'[1]2025年已发货'!G:G</f>
        <v>（商投建工达州中医药科技园-1工区）达州市通川区达州中医药职业学院犀牛大道北段</v>
      </c>
      <c r="H2564" s="2" t="str">
        <f>'[1]2025年已发货'!H:H</f>
        <v>程黄刚</v>
      </c>
      <c r="I2564" s="2">
        <f>'[1]2025年已发货'!I:I</f>
        <v>15108211617</v>
      </c>
      <c r="J2564" s="2" t="str">
        <f>_xlfn._xlws.FILTER(辅助信息!D:D,辅助信息!G:G=G2564)</f>
        <v>商投建工达州中医药科技园</v>
      </c>
    </row>
    <row r="2565" hidden="1" spans="1:10">
      <c r="A2565" s="2" t="str">
        <f>'[1]2025年已发货'!A:A</f>
        <v>晋邦</v>
      </c>
      <c r="B2565" s="2" t="str">
        <f>'[1]2025年已发货'!B:B</f>
        <v>螺纹钢</v>
      </c>
      <c r="C2565" s="2" t="str">
        <f>'[1]2025年已发货'!C:C</f>
        <v>HRB400E Φ16 9m</v>
      </c>
      <c r="D2565" s="2" t="str">
        <f>'[1]2025年已发货'!D:D</f>
        <v>吨</v>
      </c>
      <c r="E2565" s="2">
        <f>'[1]2025年已发货'!E:E</f>
        <v>13</v>
      </c>
      <c r="F2565" s="4">
        <f>'[1]2025年已发货'!F:F</f>
        <v>45774</v>
      </c>
      <c r="G2565" s="2" t="str">
        <f>'[1]2025年已发货'!G:G</f>
        <v>（商投建工达州中医药科技园-1工区）达州市通川区达州中医药职业学院犀牛大道北段</v>
      </c>
      <c r="H2565" s="2" t="str">
        <f>'[1]2025年已发货'!H:H</f>
        <v>程黄刚</v>
      </c>
      <c r="I2565" s="2">
        <f>'[1]2025年已发货'!I:I</f>
        <v>15108211617</v>
      </c>
      <c r="J2565" s="2" t="str">
        <f>_xlfn._xlws.FILTER(辅助信息!D:D,辅助信息!G:G=G2565)</f>
        <v>商投建工达州中医药科技园</v>
      </c>
    </row>
    <row r="2566" hidden="1" spans="1:10">
      <c r="A2566" s="2" t="str">
        <f>'[1]2025年已发货'!A:A</f>
        <v>晋邦</v>
      </c>
      <c r="B2566" s="2" t="str">
        <f>'[1]2025年已发货'!B:B</f>
        <v>螺纹钢</v>
      </c>
      <c r="C2566" s="2" t="str">
        <f>'[1]2025年已发货'!C:C</f>
        <v>HRB400E Φ18 12m</v>
      </c>
      <c r="D2566" s="2" t="str">
        <f>'[1]2025年已发货'!D:D</f>
        <v>吨</v>
      </c>
      <c r="E2566" s="2">
        <f>'[1]2025年已发货'!E:E</f>
        <v>3</v>
      </c>
      <c r="F2566" s="4">
        <f>'[1]2025年已发货'!F:F</f>
        <v>45774</v>
      </c>
      <c r="G2566" s="2" t="str">
        <f>'[1]2025年已发货'!G:G</f>
        <v>（商投建工达州中医药科技园-1工区）达州市通川区达州中医药职业学院犀牛大道北段</v>
      </c>
      <c r="H2566" s="2" t="str">
        <f>'[1]2025年已发货'!H:H</f>
        <v>程黄刚</v>
      </c>
      <c r="I2566" s="2">
        <f>'[1]2025年已发货'!I:I</f>
        <v>15108211617</v>
      </c>
      <c r="J2566" s="2" t="str">
        <f>_xlfn._xlws.FILTER(辅助信息!D:D,辅助信息!G:G=G2566)</f>
        <v>商投建工达州中医药科技园</v>
      </c>
    </row>
    <row r="2567" hidden="1" spans="1:10">
      <c r="A2567" s="2" t="str">
        <f>'[1]2025年已发货'!A:A</f>
        <v>晋邦</v>
      </c>
      <c r="B2567" s="2" t="str">
        <f>'[1]2025年已发货'!B:B</f>
        <v>螺纹钢</v>
      </c>
      <c r="C2567" s="2" t="str">
        <f>'[1]2025年已发货'!C:C</f>
        <v>HRB400E Φ20 9m</v>
      </c>
      <c r="D2567" s="2" t="str">
        <f>'[1]2025年已发货'!D:D</f>
        <v>吨</v>
      </c>
      <c r="E2567" s="2">
        <f>'[1]2025年已发货'!E:E</f>
        <v>13</v>
      </c>
      <c r="F2567" s="4">
        <f>'[1]2025年已发货'!F:F</f>
        <v>45774</v>
      </c>
      <c r="G2567" s="2" t="str">
        <f>'[1]2025年已发货'!G:G</f>
        <v>（商投建工达州中医药科技园-1工区）达州市通川区达州中医药职业学院犀牛大道北段</v>
      </c>
      <c r="H2567" s="2" t="str">
        <f>'[1]2025年已发货'!H:H</f>
        <v>程黄刚</v>
      </c>
      <c r="I2567" s="2">
        <f>'[1]2025年已发货'!I:I</f>
        <v>15108211617</v>
      </c>
      <c r="J2567" s="2" t="str">
        <f>_xlfn._xlws.FILTER(辅助信息!D:D,辅助信息!G:G=G2567)</f>
        <v>商投建工达州中医药科技园</v>
      </c>
    </row>
    <row r="2568" hidden="1" spans="1:10">
      <c r="A2568" s="2" t="str">
        <f>'[1]2025年已发货'!A:A</f>
        <v>晋邦</v>
      </c>
      <c r="B2568" s="2" t="str">
        <f>'[1]2025年已发货'!B:B</f>
        <v>螺纹钢</v>
      </c>
      <c r="C2568" s="2" t="str">
        <f>'[1]2025年已发货'!C:C</f>
        <v>HRB400E Φ16 12m</v>
      </c>
      <c r="D2568" s="2" t="str">
        <f>'[1]2025年已发货'!D:D</f>
        <v>吨</v>
      </c>
      <c r="E2568" s="2">
        <f>'[1]2025年已发货'!E:E</f>
        <v>70</v>
      </c>
      <c r="F2568" s="4">
        <f>'[1]2025年已发货'!F:F</f>
        <v>45774</v>
      </c>
      <c r="G2568" s="2" t="str">
        <f>'[1]2025年已发货'!G:G</f>
        <v>(宜宾兴港三江新区长江工业园建设项目-M2-00-04桩)宜宾市翠屏区宜宾汽车零部件配套产业基地(纬五路南)</v>
      </c>
      <c r="H2568" s="2" t="str">
        <f>'[1]2025年已发货'!H:H</f>
        <v>王涛</v>
      </c>
      <c r="I2568" s="2">
        <f>'[1]2025年已发货'!I:I</f>
        <v>18381110677</v>
      </c>
      <c r="J2568" s="2" t="str">
        <f>_xlfn._xlws.FILTER(辅助信息!D:D,辅助信息!G:G=G2568)</f>
        <v>宜宾兴港三江新区长江工业园建设项目</v>
      </c>
    </row>
    <row r="2569" hidden="1" spans="1:10">
      <c r="A2569" s="2" t="str">
        <f>'[1]2025年已发货'!A:A</f>
        <v>晋邦</v>
      </c>
      <c r="B2569" s="2" t="str">
        <f>'[1]2025年已发货'!B:B</f>
        <v>盘螺</v>
      </c>
      <c r="C2569" s="2" t="str">
        <f>'[1]2025年已发货'!C:C</f>
        <v>HRB400E Φ10</v>
      </c>
      <c r="D2569" s="2" t="str">
        <f>'[1]2025年已发货'!D:D</f>
        <v>吨</v>
      </c>
      <c r="E2569" s="2">
        <f>'[1]2025年已发货'!E:E</f>
        <v>15</v>
      </c>
      <c r="F2569" s="4">
        <f>'[1]2025年已发货'!F:F</f>
        <v>45774</v>
      </c>
      <c r="G2569" s="2" t="str">
        <f>'[1]2025年已发货'!G:G</f>
        <v>(宜宾兴港三江新区长江工业园建设项目-M2-7#厂房)宜宾市翠屏区宜宾汽车零部件配套产业基地(纬五路南)</v>
      </c>
      <c r="H2569" s="2" t="str">
        <f>'[1]2025年已发货'!H:H</f>
        <v>王涛</v>
      </c>
      <c r="I2569" s="2">
        <f>'[1]2025年已发货'!I:I</f>
        <v>18381110677</v>
      </c>
      <c r="J2569" s="2" t="str">
        <f>_xlfn._xlws.FILTER(辅助信息!D:D,辅助信息!G:G=G2569)</f>
        <v>宜宾兴港三江新区长江工业园建设项目</v>
      </c>
    </row>
    <row r="2570" hidden="1" spans="1:10">
      <c r="A2570" s="2" t="str">
        <f>'[1]2025年已发货'!A:A</f>
        <v>晋邦</v>
      </c>
      <c r="B2570" s="2" t="str">
        <f>'[1]2025年已发货'!B:B</f>
        <v>螺纹钢</v>
      </c>
      <c r="C2570" s="2" t="str">
        <f>'[1]2025年已发货'!C:C</f>
        <v>HRB400E Φ22 12m</v>
      </c>
      <c r="D2570" s="2" t="str">
        <f>'[1]2025年已发货'!D:D</f>
        <v>吨</v>
      </c>
      <c r="E2570" s="2">
        <f>'[1]2025年已发货'!E:E</f>
        <v>20</v>
      </c>
      <c r="F2570" s="4">
        <f>'[1]2025年已发货'!F:F</f>
        <v>45774</v>
      </c>
      <c r="G2570" s="2" t="str">
        <f>'[1]2025年已发货'!G:G</f>
        <v>(宜宾兴港三江新区长江工业园建设项目-M2-7#厂房)宜宾市翠屏区宜宾汽车零部件配套产业基地(纬五路南)</v>
      </c>
      <c r="H2570" s="2" t="str">
        <f>'[1]2025年已发货'!H:H</f>
        <v>王涛</v>
      </c>
      <c r="I2570" s="2">
        <f>'[1]2025年已发货'!I:I</f>
        <v>18381110677</v>
      </c>
      <c r="J2570" s="2" t="str">
        <f>_xlfn._xlws.FILTER(辅助信息!D:D,辅助信息!G:G=G2570)</f>
        <v>宜宾兴港三江新区长江工业园建设项目</v>
      </c>
    </row>
    <row r="2571" hidden="1" spans="1:10">
      <c r="A2571" s="2" t="str">
        <f>'[1]2025年已发货'!A:A</f>
        <v>晋邦</v>
      </c>
      <c r="B2571" s="2" t="str">
        <f>'[1]2025年已发货'!B:B</f>
        <v>盘螺</v>
      </c>
      <c r="C2571" s="2" t="str">
        <f>'[1]2025年已发货'!C:C</f>
        <v>HRB400E Φ8</v>
      </c>
      <c r="D2571" s="2" t="str">
        <f>'[1]2025年已发货'!D:D</f>
        <v>吨</v>
      </c>
      <c r="E2571" s="2">
        <f>'[1]2025年已发货'!E:E</f>
        <v>20</v>
      </c>
      <c r="F2571" s="4">
        <f>'[1]2025年已发货'!F:F</f>
        <v>45774</v>
      </c>
      <c r="G2571" s="2" t="str">
        <f>'[1]2025年已发货'!G:G</f>
        <v>(宜宾兴港三江新区长江工业园建设项目-9#厂房)宜宾市翠屏区宜宾汽车零部件配套产业基地(纬五路南)</v>
      </c>
      <c r="H2571" s="2" t="str">
        <f>'[1]2025年已发货'!H:H</f>
        <v>严石林</v>
      </c>
      <c r="I2571" s="2">
        <f>'[1]2025年已发货'!I:I</f>
        <v>15924731822</v>
      </c>
      <c r="J2571" s="2" t="str">
        <f>_xlfn._xlws.FILTER(辅助信息!D:D,辅助信息!G:G=G2571)</f>
        <v>宜宾兴港三江新区长江工业园建设项目</v>
      </c>
    </row>
    <row r="2572" hidden="1" spans="1:10">
      <c r="A2572" s="2" t="str">
        <f>'[1]2025年已发货'!A:A</f>
        <v>晋邦</v>
      </c>
      <c r="B2572" s="2" t="str">
        <f>'[1]2025年已发货'!B:B</f>
        <v>盘螺</v>
      </c>
      <c r="C2572" s="2" t="str">
        <f>'[1]2025年已发货'!C:C</f>
        <v>HRB400E Φ10</v>
      </c>
      <c r="D2572" s="2" t="str">
        <f>'[1]2025年已发货'!D:D</f>
        <v>吨</v>
      </c>
      <c r="E2572" s="2">
        <f>'[1]2025年已发货'!E:E</f>
        <v>15</v>
      </c>
      <c r="F2572" s="4">
        <f>'[1]2025年已发货'!F:F</f>
        <v>45774</v>
      </c>
      <c r="G2572" s="2" t="str">
        <f>'[1]2025年已发货'!G:G</f>
        <v>(宜宾兴港三江新区长江工业园建设项目-9#厂房)宜宾市翠屏区宜宾汽车零部件配套产业基地(纬五路南)</v>
      </c>
      <c r="H2572" s="2" t="str">
        <f>'[1]2025年已发货'!H:H</f>
        <v>严石林</v>
      </c>
      <c r="I2572" s="2">
        <f>'[1]2025年已发货'!I:I</f>
        <v>15924731822</v>
      </c>
      <c r="J2572" s="2" t="str">
        <f>_xlfn._xlws.FILTER(辅助信息!D:D,辅助信息!G:G=G2572)</f>
        <v>宜宾兴港三江新区长江工业园建设项目</v>
      </c>
    </row>
    <row r="2573" hidden="1" spans="1:10">
      <c r="A2573" s="2" t="str">
        <f>'[1]2025年已发货'!A:A</f>
        <v>晋邦</v>
      </c>
      <c r="B2573" s="2" t="str">
        <f>'[1]2025年已发货'!B:B</f>
        <v>螺纹钢</v>
      </c>
      <c r="C2573" s="2" t="str">
        <f>'[1]2025年已发货'!C:C</f>
        <v>HRB400E Φ12 9m</v>
      </c>
      <c r="D2573" s="2" t="str">
        <f>'[1]2025年已发货'!D:D</f>
        <v>吨</v>
      </c>
      <c r="E2573" s="2">
        <f>'[1]2025年已发货'!E:E</f>
        <v>80</v>
      </c>
      <c r="F2573" s="4">
        <f>'[1]2025年已发货'!F:F</f>
        <v>45774</v>
      </c>
      <c r="G2573" s="2" t="str">
        <f>'[1]2025年已发货'!G:G</f>
        <v>（十九冶-江龙高速一分部）重庆市云阳县X886附近中国十九冶开云高速项目总包部西98米*复兴互通预制梁场</v>
      </c>
      <c r="H2573" s="2" t="str">
        <f>'[1]2025年已发货'!H:H</f>
        <v>吴章红</v>
      </c>
      <c r="I2573" s="2">
        <f>'[1]2025年已发货'!I:I</f>
        <v>18628165772</v>
      </c>
      <c r="J2573" s="2" vm="1" t="e">
        <f>_xlfn._xlws.FILTER(辅助信息!D:D,辅助信息!G:G=G2573)</f>
        <v>#VALUE!</v>
      </c>
    </row>
    <row r="2574" hidden="1" spans="1:10">
      <c r="A2574" s="2" t="str">
        <f>'[1]2025年已发货'!A:A</f>
        <v>晋邦</v>
      </c>
      <c r="B2574" s="2" t="str">
        <f>'[1]2025年已发货'!B:B</f>
        <v>螺纹钢</v>
      </c>
      <c r="C2574" s="2" t="str">
        <f>'[1]2025年已发货'!C:C</f>
        <v>HRB400E Φ25 9m</v>
      </c>
      <c r="D2574" s="2" t="str">
        <f>'[1]2025年已发货'!D:D</f>
        <v>吨</v>
      </c>
      <c r="E2574" s="2">
        <f>'[1]2025年已发货'!E:E</f>
        <v>27</v>
      </c>
      <c r="F2574" s="4">
        <f>'[1]2025年已发货'!F:F</f>
        <v>45774</v>
      </c>
      <c r="G2574" s="2" t="str">
        <f>'[1]2025年已发货'!G:G</f>
        <v>（十九冶-江龙高速一分部）重庆市云阳县X886附近中国十九冶开云高速项目总包部西98米*复兴互通预制梁场</v>
      </c>
      <c r="H2574" s="2" t="str">
        <f>'[1]2025年已发货'!H:H</f>
        <v>吴章红</v>
      </c>
      <c r="I2574" s="2">
        <f>'[1]2025年已发货'!I:I</f>
        <v>18628165772</v>
      </c>
      <c r="J2574" s="2" vm="1" t="e">
        <f>_xlfn._xlws.FILTER(辅助信息!D:D,辅助信息!G:G=G2574)</f>
        <v>#VALUE!</v>
      </c>
    </row>
    <row r="2575" hidden="1" spans="1:10">
      <c r="A2575" s="2" t="str">
        <f>'[1]2025年已发货'!A:A</f>
        <v>晋邦</v>
      </c>
      <c r="B2575" s="2" t="str">
        <f>'[1]2025年已发货'!B:B</f>
        <v>盘螺</v>
      </c>
      <c r="C2575" s="2" t="str">
        <f>'[1]2025年已发货'!C:C</f>
        <v>HRB400E Φ10</v>
      </c>
      <c r="D2575" s="2" t="str">
        <f>'[1]2025年已发货'!D:D</f>
        <v>吨</v>
      </c>
      <c r="E2575" s="2">
        <f>'[1]2025年已发货'!E:E</f>
        <v>18</v>
      </c>
      <c r="F2575" s="4">
        <f>'[1]2025年已发货'!F:F</f>
        <v>45774</v>
      </c>
      <c r="G2575" s="2" t="str">
        <f>'[1]2025年已发货'!G:G</f>
        <v>（十九冶-江龙高速一分部）重庆市云阳县X886附近中国十九冶开云高速项目总包部西98米*复兴互通预制梁场</v>
      </c>
      <c r="H2575" s="2" t="str">
        <f>'[1]2025年已发货'!H:H</f>
        <v>吴章红</v>
      </c>
      <c r="I2575" s="2">
        <f>'[1]2025年已发货'!I:I</f>
        <v>18628165772</v>
      </c>
      <c r="J2575" s="2" vm="1" t="e">
        <f>_xlfn._xlws.FILTER(辅助信息!D:D,辅助信息!G:G=G2575)</f>
        <v>#VALUE!</v>
      </c>
    </row>
    <row r="2576" hidden="1" spans="1:10">
      <c r="A2576" s="2" t="str">
        <f>'[1]2025年已发货'!A:A</f>
        <v>晋邦</v>
      </c>
      <c r="B2576" s="2" t="str">
        <f>'[1]2025年已发货'!B:B</f>
        <v>高线</v>
      </c>
      <c r="C2576" s="2" t="str">
        <f>'[1]2025年已发货'!C:C</f>
        <v>HPB300Φ10</v>
      </c>
      <c r="D2576" s="2" t="str">
        <f>'[1]2025年已发货'!D:D</f>
        <v>吨</v>
      </c>
      <c r="E2576" s="2">
        <f>'[1]2025年已发货'!E:E</f>
        <v>18</v>
      </c>
      <c r="F2576" s="4">
        <f>'[1]2025年已发货'!F:F</f>
        <v>45774</v>
      </c>
      <c r="G2576" s="2" t="str">
        <f>'[1]2025年已发货'!G:G</f>
        <v>（十九冶-江龙高速一分部）重庆市云阳县X886附近中国十九冶开云高速项目总包部西98米*复兴互通预制梁场</v>
      </c>
      <c r="H2576" s="2" t="str">
        <f>'[1]2025年已发货'!H:H</f>
        <v>吴章红</v>
      </c>
      <c r="I2576" s="2">
        <f>'[1]2025年已发货'!I:I</f>
        <v>18628165772</v>
      </c>
      <c r="J2576" s="2" vm="1" t="e">
        <f>_xlfn._xlws.FILTER(辅助信息!D:D,辅助信息!G:G=G2576)</f>
        <v>#VALUE!</v>
      </c>
    </row>
    <row r="2577" hidden="1" spans="1:10">
      <c r="A2577" s="2" t="str">
        <f>'[1]2025年已发货'!A:A</f>
        <v>晋邦</v>
      </c>
      <c r="B2577" s="2" t="str">
        <f>'[1]2025年已发货'!B:B</f>
        <v>螺纹钢</v>
      </c>
      <c r="C2577" s="2" t="str">
        <f>'[1]2025年已发货'!C:C</f>
        <v>HRB400E Φ12 9m</v>
      </c>
      <c r="D2577" s="2" t="str">
        <f>'[1]2025年已发货'!D:D</f>
        <v>吨</v>
      </c>
      <c r="E2577" s="2">
        <f>'[1]2025年已发货'!E:E</f>
        <v>70</v>
      </c>
      <c r="F2577" s="4">
        <f>'[1]2025年已发货'!F:F</f>
        <v>45774</v>
      </c>
      <c r="G2577" s="2" t="str">
        <f>'[1]2025年已发货'!G:G</f>
        <v>（十九冶-江龙高速二分部）重庆市云阳县S305附近*龙角梁场</v>
      </c>
      <c r="H2577" s="2" t="str">
        <f>'[1]2025年已发货'!H:H</f>
        <v>张鹏</v>
      </c>
      <c r="I2577" s="2">
        <f>'[1]2025年已发货'!I:I</f>
        <v>18223006448</v>
      </c>
      <c r="J2577" s="2" vm="1" t="e">
        <f>_xlfn._xlws.FILTER(辅助信息!D:D,辅助信息!G:G=G2577)</f>
        <v>#VALUE!</v>
      </c>
    </row>
    <row r="2578" hidden="1" spans="1:10">
      <c r="A2578" s="2" t="str">
        <f>'[1]2025年已发货'!A:A</f>
        <v>晋邦</v>
      </c>
      <c r="B2578" s="2" t="str">
        <f>'[1]2025年已发货'!B:B</f>
        <v>高线</v>
      </c>
      <c r="C2578" s="2" t="str">
        <f>'[1]2025年已发货'!C:C</f>
        <v>HPB300Φ8</v>
      </c>
      <c r="D2578" s="2" t="str">
        <f>'[1]2025年已发货'!D:D</f>
        <v>吨</v>
      </c>
      <c r="E2578" s="2">
        <f>'[1]2025年已发货'!E:E</f>
        <v>6</v>
      </c>
      <c r="F2578" s="4">
        <f>'[1]2025年已发货'!F:F</f>
        <v>45774</v>
      </c>
      <c r="G2578" s="2" t="str">
        <f>'[1]2025年已发货'!G:G</f>
        <v>（十九冶-江龙高速二分部）重庆市云阳县宝坪镇双塆村*宝坪梁场</v>
      </c>
      <c r="H2578" s="2" t="str">
        <f>'[1]2025年已发货'!H:H</f>
        <v>张鹏</v>
      </c>
      <c r="I2578" s="2">
        <f>'[1]2025年已发货'!I:I</f>
        <v>18223006448</v>
      </c>
      <c r="J2578" s="2" vm="1" t="e">
        <f>_xlfn._xlws.FILTER(辅助信息!D:D,辅助信息!G:G=G2578)</f>
        <v>#VALUE!</v>
      </c>
    </row>
    <row r="2579" hidden="1" spans="1:10">
      <c r="A2579" s="2" t="str">
        <f>'[1]2025年已发货'!A:A</f>
        <v>晋邦</v>
      </c>
      <c r="B2579" s="2" t="str">
        <f>'[1]2025年已发货'!B:B</f>
        <v>螺纹钢</v>
      </c>
      <c r="C2579" s="2" t="str">
        <f>'[1]2025年已发货'!C:C</f>
        <v>HRB400E Φ12 9m</v>
      </c>
      <c r="D2579" s="2" t="str">
        <f>'[1]2025年已发货'!D:D</f>
        <v>吨</v>
      </c>
      <c r="E2579" s="2">
        <f>'[1]2025年已发货'!E:E</f>
        <v>3</v>
      </c>
      <c r="F2579" s="4">
        <f>'[1]2025年已发货'!F:F</f>
        <v>45774</v>
      </c>
      <c r="G2579" s="2" t="str">
        <f>'[1]2025年已发货'!G:G</f>
        <v>（十九冶-江龙高速二分部）重庆市云阳县宝坪镇双塆村*宝坪梁场</v>
      </c>
      <c r="H2579" s="2" t="str">
        <f>'[1]2025年已发货'!H:H</f>
        <v>张鹏</v>
      </c>
      <c r="I2579" s="2">
        <f>'[1]2025年已发货'!I:I</f>
        <v>18223006448</v>
      </c>
      <c r="J2579" s="2" vm="1" t="e">
        <f>_xlfn._xlws.FILTER(辅助信息!D:D,辅助信息!G:G=G2579)</f>
        <v>#VALUE!</v>
      </c>
    </row>
    <row r="2580" hidden="1" spans="1:10">
      <c r="A2580" s="2" t="str">
        <f>'[1]2025年已发货'!A:A</f>
        <v>晋邦</v>
      </c>
      <c r="B2580" s="2" t="str">
        <f>'[1]2025年已发货'!B:B</f>
        <v>螺纹钢</v>
      </c>
      <c r="C2580" s="2" t="str">
        <f>'[1]2025年已发货'!C:C</f>
        <v>HRB400E Φ14 9m</v>
      </c>
      <c r="D2580" s="2" t="str">
        <f>'[1]2025年已发货'!D:D</f>
        <v>吨</v>
      </c>
      <c r="E2580" s="2">
        <f>'[1]2025年已发货'!E:E</f>
        <v>3</v>
      </c>
      <c r="F2580" s="4">
        <f>'[1]2025年已发货'!F:F</f>
        <v>45774</v>
      </c>
      <c r="G2580" s="2" t="str">
        <f>'[1]2025年已发货'!G:G</f>
        <v>（十九冶-江龙高速二分部）重庆市云阳县宝坪镇双塆村*宝坪梁场</v>
      </c>
      <c r="H2580" s="2" t="str">
        <f>'[1]2025年已发货'!H:H</f>
        <v>张鹏</v>
      </c>
      <c r="I2580" s="2">
        <f>'[1]2025年已发货'!I:I</f>
        <v>18223006448</v>
      </c>
      <c r="J2580" s="2" vm="1" t="e">
        <f>_xlfn._xlws.FILTER(辅助信息!D:D,辅助信息!G:G=G2580)</f>
        <v>#VALUE!</v>
      </c>
    </row>
    <row r="2581" hidden="1" spans="1:10">
      <c r="A2581" s="2" t="str">
        <f>'[1]2025年已发货'!A:A</f>
        <v>晋邦</v>
      </c>
      <c r="B2581" s="2" t="str">
        <f>'[1]2025年已发货'!B:B</f>
        <v>螺纹钢</v>
      </c>
      <c r="C2581" s="2" t="str">
        <f>'[1]2025年已发货'!C:C</f>
        <v>HRB400E Φ16 9m</v>
      </c>
      <c r="D2581" s="2" t="str">
        <f>'[1]2025年已发货'!D:D</f>
        <v>吨</v>
      </c>
      <c r="E2581" s="2">
        <f>'[1]2025年已发货'!E:E</f>
        <v>5</v>
      </c>
      <c r="F2581" s="4">
        <f>'[1]2025年已发货'!F:F</f>
        <v>45774</v>
      </c>
      <c r="G2581" s="2" t="str">
        <f>'[1]2025年已发货'!G:G</f>
        <v>（十九冶-江龙高速二分部）重庆市云阳县宝坪镇双塆村*宝坪梁场</v>
      </c>
      <c r="H2581" s="2" t="str">
        <f>'[1]2025年已发货'!H:H</f>
        <v>张鹏</v>
      </c>
      <c r="I2581" s="2">
        <f>'[1]2025年已发货'!I:I</f>
        <v>18223006448</v>
      </c>
      <c r="J2581" s="2" vm="1" t="e">
        <f>_xlfn._xlws.FILTER(辅助信息!D:D,辅助信息!G:G=G2581)</f>
        <v>#VALUE!</v>
      </c>
    </row>
    <row r="2582" hidden="1" spans="1:10">
      <c r="A2582" s="2" t="str">
        <f>'[1]2025年已发货'!A:A</f>
        <v>晋邦</v>
      </c>
      <c r="B2582" s="2" t="str">
        <f>'[1]2025年已发货'!B:B</f>
        <v>螺纹钢</v>
      </c>
      <c r="C2582" s="2" t="str">
        <f>'[1]2025年已发货'!C:C</f>
        <v>HRB400E Φ20 9m</v>
      </c>
      <c r="D2582" s="2" t="str">
        <f>'[1]2025年已发货'!D:D</f>
        <v>吨</v>
      </c>
      <c r="E2582" s="2">
        <f>'[1]2025年已发货'!E:E</f>
        <v>8</v>
      </c>
      <c r="F2582" s="4">
        <f>'[1]2025年已发货'!F:F</f>
        <v>45774</v>
      </c>
      <c r="G2582" s="2" t="str">
        <f>'[1]2025年已发货'!G:G</f>
        <v>（十九冶-江龙高速二分部）重庆市云阳县宝坪镇双塆村*宝坪梁场</v>
      </c>
      <c r="H2582" s="2" t="str">
        <f>'[1]2025年已发货'!H:H</f>
        <v>张鹏</v>
      </c>
      <c r="I2582" s="2">
        <f>'[1]2025年已发货'!I:I</f>
        <v>18223006448</v>
      </c>
      <c r="J2582" s="2" vm="1" t="e">
        <f>_xlfn._xlws.FILTER(辅助信息!D:D,辅助信息!G:G=G2582)</f>
        <v>#VALUE!</v>
      </c>
    </row>
    <row r="2583" hidden="1" spans="1:10">
      <c r="A2583" s="2" t="str">
        <f>'[1]2025年已发货'!A:A</f>
        <v>晋邦</v>
      </c>
      <c r="B2583" s="2" t="str">
        <f>'[1]2025年已发货'!B:B</f>
        <v>螺纹钢</v>
      </c>
      <c r="C2583" s="2" t="str">
        <f>'[1]2025年已发货'!C:C</f>
        <v>HRB400E Φ25 9m</v>
      </c>
      <c r="D2583" s="2" t="str">
        <f>'[1]2025年已发货'!D:D</f>
        <v>吨</v>
      </c>
      <c r="E2583" s="2">
        <f>'[1]2025年已发货'!E:E</f>
        <v>3</v>
      </c>
      <c r="F2583" s="4">
        <f>'[1]2025年已发货'!F:F</f>
        <v>45774</v>
      </c>
      <c r="G2583" s="2" t="str">
        <f>'[1]2025年已发货'!G:G</f>
        <v>（十九冶-江龙高速二分部）重庆市云阳县宝坪镇双塆村*宝坪梁场</v>
      </c>
      <c r="H2583" s="2" t="str">
        <f>'[1]2025年已发货'!H:H</f>
        <v>张鹏</v>
      </c>
      <c r="I2583" s="2">
        <f>'[1]2025年已发货'!I:I</f>
        <v>18223006448</v>
      </c>
      <c r="J2583" s="2" vm="1" t="e">
        <f>_xlfn._xlws.FILTER(辅助信息!D:D,辅助信息!G:G=G2583)</f>
        <v>#VALUE!</v>
      </c>
    </row>
    <row r="2584" hidden="1" spans="1:10">
      <c r="A2584" s="2" t="str">
        <f>'[1]2025年已发货'!A:A</f>
        <v>晋邦</v>
      </c>
      <c r="B2584" s="2" t="str">
        <f>'[1]2025年已发货'!B:B</f>
        <v>高线</v>
      </c>
      <c r="C2584" s="2" t="str">
        <f>'[1]2025年已发货'!C:C</f>
        <v>HPB300Φ8</v>
      </c>
      <c r="D2584" s="2" t="str">
        <f>'[1]2025年已发货'!D:D</f>
        <v>吨</v>
      </c>
      <c r="E2584" s="2">
        <f>'[1]2025年已发货'!E:E</f>
        <v>20</v>
      </c>
      <c r="F2584" s="4">
        <f>'[1]2025年已发货'!F:F</f>
        <v>45774</v>
      </c>
      <c r="G2584" s="2" t="str">
        <f>'[1]2025年已发货'!G:G</f>
        <v>（十九冶-江龙高速二分部）重庆市云阳县凤鸣镇平顶村*磨子坪隧道出口</v>
      </c>
      <c r="H2584" s="2" t="str">
        <f>'[1]2025年已发货'!H:H</f>
        <v>张鹏</v>
      </c>
      <c r="I2584" s="2">
        <f>'[1]2025年已发货'!I:I</f>
        <v>18223006448</v>
      </c>
      <c r="J2584" s="2" vm="1" t="e">
        <f>_xlfn._xlws.FILTER(辅助信息!D:D,辅助信息!G:G=G2584)</f>
        <v>#VALUE!</v>
      </c>
    </row>
    <row r="2585" hidden="1" spans="1:10">
      <c r="A2585" s="2" t="str">
        <f>'[1]2025年已发货'!A:A</f>
        <v>晋邦</v>
      </c>
      <c r="B2585" s="2" t="str">
        <f>'[1]2025年已发货'!B:B</f>
        <v>高线</v>
      </c>
      <c r="C2585" s="2" t="str">
        <f>'[1]2025年已发货'!C:C</f>
        <v>HPB300Φ10</v>
      </c>
      <c r="D2585" s="2" t="str">
        <f>'[1]2025年已发货'!D:D</f>
        <v>吨</v>
      </c>
      <c r="E2585" s="2">
        <f>'[1]2025年已发货'!E:E</f>
        <v>45</v>
      </c>
      <c r="F2585" s="4">
        <f>'[1]2025年已发货'!F:F</f>
        <v>45774</v>
      </c>
      <c r="G2585" s="2" t="str">
        <f>'[1]2025年已发货'!G:G</f>
        <v>（十九冶-江龙高速二分部）重庆市云阳县凤鸣镇平顶村*磨子坪隧道出口</v>
      </c>
      <c r="H2585" s="2" t="str">
        <f>'[1]2025年已发货'!H:H</f>
        <v>张鹏</v>
      </c>
      <c r="I2585" s="2">
        <f>'[1]2025年已发货'!I:I</f>
        <v>18223006448</v>
      </c>
      <c r="J2585" s="2" vm="1" t="e">
        <f>_xlfn._xlws.FILTER(辅助信息!D:D,辅助信息!G:G=G2585)</f>
        <v>#VALUE!</v>
      </c>
    </row>
    <row r="2586" hidden="1" spans="1:10">
      <c r="A2586" s="2" t="str">
        <f>'[1]2025年已发货'!A:A</f>
        <v>晋邦</v>
      </c>
      <c r="B2586" s="2" t="str">
        <f>'[1]2025年已发货'!B:B</f>
        <v>直螺纹</v>
      </c>
      <c r="C2586" s="2" t="str">
        <f>'[1]2025年已发货'!C:C</f>
        <v>HRB400E Φ12 9m</v>
      </c>
      <c r="D2586" s="2" t="str">
        <f>'[1]2025年已发货'!D:D</f>
        <v>吨</v>
      </c>
      <c r="E2586" s="2">
        <f>'[1]2025年已发货'!E:E</f>
        <v>40</v>
      </c>
      <c r="F2586" s="4">
        <f>'[1]2025年已发货'!F:F</f>
        <v>45774</v>
      </c>
      <c r="G2586" s="2" t="str">
        <f>'[1]2025年已发货'!G:G</f>
        <v>（十九冶-江龙高速二分部）重庆市云阳县宝坪镇双塆村*宝坪梁场</v>
      </c>
      <c r="H2586" s="2" t="str">
        <f>'[1]2025年已发货'!H:H</f>
        <v>张鹏</v>
      </c>
      <c r="I2586" s="2">
        <f>'[1]2025年已发货'!I:I</f>
        <v>18223006448</v>
      </c>
      <c r="J2586" s="2" vm="1" t="e">
        <f>_xlfn._xlws.FILTER(辅助信息!D:D,辅助信息!G:G=G2586)</f>
        <v>#VALUE!</v>
      </c>
    </row>
    <row r="2587" hidden="1" spans="1:10">
      <c r="A2587" s="2" t="str">
        <f>'[1]2025年已发货'!A:A</f>
        <v>晋邦</v>
      </c>
      <c r="B2587" s="2" t="str">
        <f>'[1]2025年已发货'!B:B</f>
        <v>直螺纹</v>
      </c>
      <c r="C2587" s="2" t="str">
        <f>'[1]2025年已发货'!C:C</f>
        <v>HRB400E Φ25 9m</v>
      </c>
      <c r="D2587" s="2" t="str">
        <f>'[1]2025年已发货'!D:D</f>
        <v>吨</v>
      </c>
      <c r="E2587" s="2">
        <f>'[1]2025年已发货'!E:E</f>
        <v>25</v>
      </c>
      <c r="F2587" s="4">
        <f>'[1]2025年已发货'!F:F</f>
        <v>45774</v>
      </c>
      <c r="G2587" s="2" t="str">
        <f>'[1]2025年已发货'!G:G</f>
        <v>（十九冶-江龙高速二分部）重庆市云阳县宝坪镇双塆村*宝坪梁场</v>
      </c>
      <c r="H2587" s="2" t="str">
        <f>'[1]2025年已发货'!H:H</f>
        <v>张鹏</v>
      </c>
      <c r="I2587" s="2">
        <f>'[1]2025年已发货'!I:I</f>
        <v>18223006448</v>
      </c>
      <c r="J2587" s="2" vm="1" t="e">
        <f>_xlfn._xlws.FILTER(辅助信息!D:D,辅助信息!G:G=G2587)</f>
        <v>#VALUE!</v>
      </c>
    </row>
    <row r="2588" hidden="1" spans="1:10">
      <c r="A2588" s="2" t="str">
        <f>'[1]2025年已发货'!A:A</f>
        <v>晋邦</v>
      </c>
      <c r="B2588" s="2" t="str">
        <f>'[1]2025年已发货'!B:B</f>
        <v>高线</v>
      </c>
      <c r="C2588" s="2" t="str">
        <f>'[1]2025年已发货'!C:C</f>
        <v>HPB300Φ10</v>
      </c>
      <c r="D2588" s="2" t="str">
        <f>'[1]2025年已发货'!D:D</f>
        <v>吨</v>
      </c>
      <c r="E2588" s="2">
        <f>'[1]2025年已发货'!E:E</f>
        <v>12</v>
      </c>
      <c r="F2588" s="4">
        <f>'[1]2025年已发货'!F:F</f>
        <v>45774</v>
      </c>
      <c r="G2588" s="2" t="str">
        <f>'[1]2025年已发货'!G:G</f>
        <v>（十九冶-江龙高速二分部）重庆市云阳县宝坪镇双塆村*宝坪梁场</v>
      </c>
      <c r="H2588" s="2" t="str">
        <f>'[1]2025年已发货'!H:H</f>
        <v>张鹏</v>
      </c>
      <c r="I2588" s="2">
        <f>'[1]2025年已发货'!I:I</f>
        <v>18223006448</v>
      </c>
      <c r="J2588" s="2" vm="1" t="e">
        <f>_xlfn._xlws.FILTER(辅助信息!D:D,辅助信息!G:G=G2588)</f>
        <v>#VALUE!</v>
      </c>
    </row>
    <row r="2589" hidden="1" spans="1:10">
      <c r="A2589" s="2" t="str">
        <f>'[1]2025年已发货'!A:A</f>
        <v>晋邦</v>
      </c>
      <c r="B2589" s="2" t="str">
        <f>'[1]2025年已发货'!B:B</f>
        <v>盘螺</v>
      </c>
      <c r="C2589" s="2" t="str">
        <f>'[1]2025年已发货'!C:C</f>
        <v>HRB400E Φ10</v>
      </c>
      <c r="D2589" s="2" t="str">
        <f>'[1]2025年已发货'!D:D</f>
        <v>吨</v>
      </c>
      <c r="E2589" s="2">
        <f>'[1]2025年已发货'!E:E</f>
        <v>13</v>
      </c>
      <c r="F2589" s="4">
        <f>'[1]2025年已发货'!F:F</f>
        <v>45774</v>
      </c>
      <c r="G2589" s="2" t="str">
        <f>'[1]2025年已发货'!G:G</f>
        <v>（十九冶-江龙高速二分部）重庆市云阳县宝坪镇双塆村*宝坪梁场</v>
      </c>
      <c r="H2589" s="2" t="str">
        <f>'[1]2025年已发货'!H:H</f>
        <v>张鹏</v>
      </c>
      <c r="I2589" s="2">
        <f>'[1]2025年已发货'!I:I</f>
        <v>18223006448</v>
      </c>
      <c r="J2589" s="2" vm="1" t="e">
        <f>_xlfn._xlws.FILTER(辅助信息!D:D,辅助信息!G:G=G2589)</f>
        <v>#VALUE!</v>
      </c>
    </row>
    <row r="2590" hidden="1" spans="1:10">
      <c r="A2590" s="2" t="str">
        <f>'[1]2025年已发货'!A:A</f>
        <v>晋邦</v>
      </c>
      <c r="B2590" s="2" t="str">
        <f>'[1]2025年已发货'!B:B</f>
        <v>直螺纹</v>
      </c>
      <c r="C2590" s="2" t="str">
        <f>'[1]2025年已发货'!C:C</f>
        <v>HRB400E Φ16 9m</v>
      </c>
      <c r="D2590" s="2" t="str">
        <f>'[1]2025年已发货'!D:D</f>
        <v>吨</v>
      </c>
      <c r="E2590" s="2">
        <f>'[1]2025年已发货'!E:E</f>
        <v>15</v>
      </c>
      <c r="F2590" s="4">
        <f>'[1]2025年已发货'!F:F</f>
        <v>45774</v>
      </c>
      <c r="G2590" s="2" t="str">
        <f>'[1]2025年已发货'!G:G</f>
        <v>（十九冶-江龙高速三分部）重庆市云阳县清水土家族乡云峰乡开云高速（钢厂村）*龙缸匝道桥</v>
      </c>
      <c r="H2590" s="2" t="str">
        <f>'[1]2025年已发货'!H:H</f>
        <v>任海军</v>
      </c>
      <c r="I2590" s="2">
        <f>'[1]2025年已发货'!I:I</f>
        <v>17725037830</v>
      </c>
      <c r="J2590" s="2" vm="1" t="e">
        <f>_xlfn._xlws.FILTER(辅助信息!D:D,辅助信息!G:G=G2590)</f>
        <v>#VALUE!</v>
      </c>
    </row>
    <row r="2591" hidden="1" spans="1:10">
      <c r="A2591" s="2" t="str">
        <f>'[1]2025年已发货'!A:A</f>
        <v>晋邦</v>
      </c>
      <c r="B2591" s="2" t="str">
        <f>'[1]2025年已发货'!B:B</f>
        <v>直螺纹</v>
      </c>
      <c r="C2591" s="2" t="str">
        <f>'[1]2025年已发货'!C:C</f>
        <v>HRB400E Φ12 9m</v>
      </c>
      <c r="D2591" s="2" t="str">
        <f>'[1]2025年已发货'!D:D</f>
        <v>吨</v>
      </c>
      <c r="E2591" s="2">
        <f>'[1]2025年已发货'!E:E</f>
        <v>15</v>
      </c>
      <c r="F2591" s="4">
        <f>'[1]2025年已发货'!F:F</f>
        <v>45774</v>
      </c>
      <c r="G2591" s="2" t="str">
        <f>'[1]2025年已发货'!G:G</f>
        <v>（十九冶-江龙高速三分部）重庆市云阳县清水土家族乡云峰乡开云高速（钢厂村）*龙缸匝道桥</v>
      </c>
      <c r="H2591" s="2" t="str">
        <f>'[1]2025年已发货'!H:H</f>
        <v>任海军</v>
      </c>
      <c r="I2591" s="2">
        <f>'[1]2025年已发货'!I:I</f>
        <v>17725037830</v>
      </c>
      <c r="J2591" s="2" vm="1" t="e">
        <f>_xlfn._xlws.FILTER(辅助信息!D:D,辅助信息!G:G=G2591)</f>
        <v>#VALUE!</v>
      </c>
    </row>
    <row r="2592" hidden="1" spans="1:10">
      <c r="A2592" s="2" t="str">
        <f>'[1]2025年已发货'!A:A</f>
        <v>晋邦</v>
      </c>
      <c r="B2592" s="2" t="str">
        <f>'[1]2025年已发货'!B:B</f>
        <v>直螺纹</v>
      </c>
      <c r="C2592" s="2" t="str">
        <f>'[1]2025年已发货'!C:C</f>
        <v>HRB400E Φ20 9m</v>
      </c>
      <c r="D2592" s="2" t="str">
        <f>'[1]2025年已发货'!D:D</f>
        <v>吨</v>
      </c>
      <c r="E2592" s="2">
        <f>'[1]2025年已发货'!E:E</f>
        <v>3</v>
      </c>
      <c r="F2592" s="4">
        <f>'[1]2025年已发货'!F:F</f>
        <v>45774</v>
      </c>
      <c r="G2592" s="2" t="str">
        <f>'[1]2025年已发货'!G:G</f>
        <v>（十九冶-江龙高速三分部）重庆市云阳县清水土家族乡云峰乡开云高速（钢厂村）*龙缸匝道桥</v>
      </c>
      <c r="H2592" s="2" t="str">
        <f>'[1]2025年已发货'!H:H</f>
        <v>任海军</v>
      </c>
      <c r="I2592" s="2">
        <f>'[1]2025年已发货'!I:I</f>
        <v>17725037830</v>
      </c>
      <c r="J2592" s="2" vm="1" t="e">
        <f>_xlfn._xlws.FILTER(辅助信息!D:D,辅助信息!G:G=G2592)</f>
        <v>#VALUE!</v>
      </c>
    </row>
    <row r="2593" hidden="1" spans="1:10">
      <c r="A2593" s="2" t="str">
        <f>'[1]2025年已发货'!A:A</f>
        <v>晋邦</v>
      </c>
      <c r="B2593" s="2" t="str">
        <f>'[1]2025年已发货'!B:B</f>
        <v>直螺纹</v>
      </c>
      <c r="C2593" s="2" t="str">
        <f>'[1]2025年已发货'!C:C</f>
        <v>HRB400E Φ12 9m</v>
      </c>
      <c r="D2593" s="2" t="str">
        <f>'[1]2025年已发货'!D:D</f>
        <v>吨</v>
      </c>
      <c r="E2593" s="2">
        <f>'[1]2025年已发货'!E:E</f>
        <v>30</v>
      </c>
      <c r="F2593" s="4">
        <f>'[1]2025年已发货'!F:F</f>
        <v>45774</v>
      </c>
      <c r="G2593" s="2" t="str">
        <f>'[1]2025年已发货'!G:G</f>
        <v>（十九冶-江龙高速三分部）重庆市云阳县龙角镇*皮家营梁场</v>
      </c>
      <c r="H2593" s="2" t="str">
        <f>'[1]2025年已发货'!H:H</f>
        <v>任海军</v>
      </c>
      <c r="I2593" s="2">
        <f>'[1]2025年已发货'!I:I</f>
        <v>17725037830</v>
      </c>
      <c r="J2593" s="2" vm="1" t="e">
        <f>_xlfn._xlws.FILTER(辅助信息!D:D,辅助信息!G:G=G2593)</f>
        <v>#VALUE!</v>
      </c>
    </row>
    <row r="2594" hidden="1" spans="1:10">
      <c r="A2594" s="2" t="str">
        <f>'[1]2025年已发货'!A:A</f>
        <v>晋邦</v>
      </c>
      <c r="B2594" s="2" t="str">
        <f>'[1]2025年已发货'!B:B</f>
        <v>直螺纹</v>
      </c>
      <c r="C2594" s="2" t="str">
        <f>'[1]2025年已发货'!C:C</f>
        <v>HRB400E Φ16 9m</v>
      </c>
      <c r="D2594" s="2" t="str">
        <f>'[1]2025年已发货'!D:D</f>
        <v>吨</v>
      </c>
      <c r="E2594" s="2">
        <f>'[1]2025年已发货'!E:E</f>
        <v>15</v>
      </c>
      <c r="F2594" s="4">
        <f>'[1]2025年已发货'!F:F</f>
        <v>45774</v>
      </c>
      <c r="G2594" s="2" t="str">
        <f>'[1]2025年已发货'!G:G</f>
        <v>（十九冶-江龙高速三分部）重庆市云阳县龙角镇*刘家漕3#桥</v>
      </c>
      <c r="H2594" s="2" t="str">
        <f>'[1]2025年已发货'!H:H</f>
        <v>任海军</v>
      </c>
      <c r="I2594" s="2">
        <f>'[1]2025年已发货'!I:I</f>
        <v>17725037830</v>
      </c>
      <c r="J2594" s="2" vm="1" t="e">
        <f>_xlfn._xlws.FILTER(辅助信息!D:D,辅助信息!G:G=G2594)</f>
        <v>#VALUE!</v>
      </c>
    </row>
    <row r="2595" hidden="1" spans="1:10">
      <c r="A2595" s="2" t="str">
        <f>'[1]2025年已发货'!A:A</f>
        <v>晋邦</v>
      </c>
      <c r="B2595" s="2" t="str">
        <f>'[1]2025年已发货'!B:B</f>
        <v>直螺纹</v>
      </c>
      <c r="C2595" s="2" t="str">
        <f>'[1]2025年已发货'!C:C</f>
        <v>HRB400E Φ12 9m</v>
      </c>
      <c r="D2595" s="2" t="str">
        <f>'[1]2025年已发货'!D:D</f>
        <v>吨</v>
      </c>
      <c r="E2595" s="2">
        <f>'[1]2025年已发货'!E:E</f>
        <v>15</v>
      </c>
      <c r="F2595" s="4">
        <f>'[1]2025年已发货'!F:F</f>
        <v>45774</v>
      </c>
      <c r="G2595" s="2" t="str">
        <f>'[1]2025年已发货'!G:G</f>
        <v>（十九冶-江龙高速三分部）重庆市云阳县龙角镇*刘家漕3#桥</v>
      </c>
      <c r="H2595" s="2" t="str">
        <f>'[1]2025年已发货'!H:H</f>
        <v>任海军</v>
      </c>
      <c r="I2595" s="2">
        <f>'[1]2025年已发货'!I:I</f>
        <v>17725037830</v>
      </c>
      <c r="J2595" s="2" vm="1" t="e">
        <f>_xlfn._xlws.FILTER(辅助信息!D:D,辅助信息!G:G=G2595)</f>
        <v>#VALUE!</v>
      </c>
    </row>
    <row r="2596" hidden="1" spans="1:10">
      <c r="A2596" s="2" t="str">
        <f>'[1]2025年已发货'!A:A</f>
        <v>晋邦</v>
      </c>
      <c r="B2596" s="2" t="str">
        <f>'[1]2025年已发货'!B:B</f>
        <v>高线</v>
      </c>
      <c r="C2596" s="2" t="str">
        <f>'[1]2025年已发货'!C:C</f>
        <v>HPB300Φ10</v>
      </c>
      <c r="D2596" s="2" t="str">
        <f>'[1]2025年已发货'!D:D</f>
        <v>吨</v>
      </c>
      <c r="E2596" s="2">
        <f>'[1]2025年已发货'!E:E</f>
        <v>5</v>
      </c>
      <c r="F2596" s="4">
        <f>'[1]2025年已发货'!F:F</f>
        <v>45774</v>
      </c>
      <c r="G2596" s="2" t="str">
        <f>'[1]2025年已发货'!G:G</f>
        <v>（十九冶-江龙高速三分部）重庆市云阳县龙角镇*刘家漕3#桥</v>
      </c>
      <c r="H2596" s="2" t="str">
        <f>'[1]2025年已发货'!H:H</f>
        <v>任海军</v>
      </c>
      <c r="I2596" s="2">
        <f>'[1]2025年已发货'!I:I</f>
        <v>17725037830</v>
      </c>
      <c r="J2596" s="2" vm="1" t="e">
        <f>_xlfn._xlws.FILTER(辅助信息!D:D,辅助信息!G:G=G2596)</f>
        <v>#VALUE!</v>
      </c>
    </row>
    <row r="2597" hidden="1" spans="1:10">
      <c r="A2597" s="2" t="str">
        <f>'[1]2025年已发货'!A:A</f>
        <v>晋邦</v>
      </c>
      <c r="B2597" s="2" t="str">
        <f>'[1]2025年已发货'!B:B</f>
        <v>直螺纹</v>
      </c>
      <c r="C2597" s="2" t="str">
        <f>'[1]2025年已发货'!C:C</f>
        <v>HRB400E Φ12 9m</v>
      </c>
      <c r="D2597" s="2" t="str">
        <f>'[1]2025年已发货'!D:D</f>
        <v>吨</v>
      </c>
      <c r="E2597" s="2">
        <f>'[1]2025年已发货'!E:E</f>
        <v>20</v>
      </c>
      <c r="F2597" s="4">
        <f>'[1]2025年已发货'!F:F</f>
        <v>45774</v>
      </c>
      <c r="G2597" s="2" t="str">
        <f>'[1]2025年已发货'!G:G</f>
        <v>（十九冶-江龙高速三分部）重庆市云阳县蔈草镇三坵田*小尖山梁场</v>
      </c>
      <c r="H2597" s="2" t="str">
        <f>'[1]2025年已发货'!H:H</f>
        <v>任海军</v>
      </c>
      <c r="I2597" s="2">
        <f>'[1]2025年已发货'!I:I</f>
        <v>17725037830</v>
      </c>
      <c r="J2597" s="2" vm="1" t="e">
        <f>_xlfn._xlws.FILTER(辅助信息!D:D,辅助信息!G:G=G2597)</f>
        <v>#VALUE!</v>
      </c>
    </row>
    <row r="2598" hidden="1" spans="1:10">
      <c r="A2598" s="2" t="str">
        <f>'[1]2025年已发货'!A:A</f>
        <v>晋邦</v>
      </c>
      <c r="B2598" s="2" t="str">
        <f>'[1]2025年已发货'!B:B</f>
        <v>直螺纹</v>
      </c>
      <c r="C2598" s="2" t="str">
        <f>'[1]2025年已发货'!C:C</f>
        <v>HRB400E Φ16 9m</v>
      </c>
      <c r="D2598" s="2" t="str">
        <f>'[1]2025年已发货'!D:D</f>
        <v>吨</v>
      </c>
      <c r="E2598" s="2">
        <f>'[1]2025年已发货'!E:E</f>
        <v>15</v>
      </c>
      <c r="F2598" s="4">
        <f>'[1]2025年已发货'!F:F</f>
        <v>45774</v>
      </c>
      <c r="G2598" s="2" t="str">
        <f>'[1]2025年已发货'!G:G</f>
        <v>（十九冶-江龙高速三分部）重庆市云阳县蔈草镇三坵田*小尖山梁场</v>
      </c>
      <c r="H2598" s="2" t="str">
        <f>'[1]2025年已发货'!H:H</f>
        <v>任海军</v>
      </c>
      <c r="I2598" s="2">
        <f>'[1]2025年已发货'!I:I</f>
        <v>17725037830</v>
      </c>
      <c r="J2598" s="2" vm="1" t="e">
        <f>_xlfn._xlws.FILTER(辅助信息!D:D,辅助信息!G:G=G2598)</f>
        <v>#VALUE!</v>
      </c>
    </row>
    <row r="2599" hidden="1" spans="1:10">
      <c r="A2599" s="2" t="str">
        <f>'[1]2025年已发货'!A:A</f>
        <v>晋邦</v>
      </c>
      <c r="B2599" s="2" t="str">
        <f>'[1]2025年已发货'!B:B</f>
        <v>直螺纹</v>
      </c>
      <c r="C2599" s="2" t="str">
        <f>'[1]2025年已发货'!C:C</f>
        <v>HRB400E Φ25 9m</v>
      </c>
      <c r="D2599" s="2" t="str">
        <f>'[1]2025年已发货'!D:D</f>
        <v>吨</v>
      </c>
      <c r="E2599" s="2">
        <f>'[1]2025年已发货'!E:E</f>
        <v>15</v>
      </c>
      <c r="F2599" s="4">
        <f>'[1]2025年已发货'!F:F</f>
        <v>45774</v>
      </c>
      <c r="G2599" s="2" t="str">
        <f>'[1]2025年已发货'!G:G</f>
        <v>（十九冶-江龙高速三分部）重庆市云阳县蔈草镇三坵田*小尖山梁场</v>
      </c>
      <c r="H2599" s="2" t="str">
        <f>'[1]2025年已发货'!H:H</f>
        <v>任海军</v>
      </c>
      <c r="I2599" s="2">
        <f>'[1]2025年已发货'!I:I</f>
        <v>17725037830</v>
      </c>
      <c r="J2599" s="2" vm="1" t="e">
        <f>_xlfn._xlws.FILTER(辅助信息!D:D,辅助信息!G:G=G2599)</f>
        <v>#VALUE!</v>
      </c>
    </row>
    <row r="2600" hidden="1" spans="1:10">
      <c r="A2600" s="2" t="str">
        <f>'[1]2025年已发货'!A:A</f>
        <v>晋邦</v>
      </c>
      <c r="B2600" s="2" t="str">
        <f>'[1]2025年已发货'!B:B</f>
        <v>直螺纹</v>
      </c>
      <c r="C2600" s="2" t="str">
        <f>'[1]2025年已发货'!C:C</f>
        <v>HRB400E Φ12 9m</v>
      </c>
      <c r="D2600" s="2" t="str">
        <f>'[1]2025年已发货'!D:D</f>
        <v>吨</v>
      </c>
      <c r="E2600" s="2">
        <f>'[1]2025年已发货'!E:E</f>
        <v>15</v>
      </c>
      <c r="F2600" s="4">
        <f>'[1]2025年已发货'!F:F</f>
        <v>45774</v>
      </c>
      <c r="G2600" s="2" t="str">
        <f>'[1]2025年已发货'!G:G</f>
        <v>（十九冶-江龙高速三分部）重庆市云阳县蔈草镇三坵田*朗树湾1#桥桥面</v>
      </c>
      <c r="H2600" s="2" t="str">
        <f>'[1]2025年已发货'!H:H</f>
        <v>任海军</v>
      </c>
      <c r="I2600" s="2">
        <f>'[1]2025年已发货'!I:I</f>
        <v>17725037830</v>
      </c>
      <c r="J2600" s="2" vm="1" t="e">
        <f>_xlfn._xlws.FILTER(辅助信息!D:D,辅助信息!G:G=G2600)</f>
        <v>#VALUE!</v>
      </c>
    </row>
    <row r="2601" hidden="1" spans="1:10">
      <c r="A2601" s="2" t="str">
        <f>'[1]2025年已发货'!A:A</f>
        <v>晋邦</v>
      </c>
      <c r="B2601" s="2" t="str">
        <f>'[1]2025年已发货'!B:B</f>
        <v>直螺纹</v>
      </c>
      <c r="C2601" s="2" t="str">
        <f>'[1]2025年已发货'!C:C</f>
        <v>HRB400E Φ25 9m</v>
      </c>
      <c r="D2601" s="2" t="str">
        <f>'[1]2025年已发货'!D:D</f>
        <v>吨</v>
      </c>
      <c r="E2601" s="2">
        <f>'[1]2025年已发货'!E:E</f>
        <v>2.5</v>
      </c>
      <c r="F2601" s="4">
        <f>'[1]2025年已发货'!F:F</f>
        <v>45774</v>
      </c>
      <c r="G2601" s="2" t="str">
        <f>'[1]2025年已发货'!G:G</f>
        <v>（十九冶-江龙高速三分部）重庆市云阳县蔈草镇三坵田*朗树湾1#桥桥面</v>
      </c>
      <c r="H2601" s="2" t="str">
        <f>'[1]2025年已发货'!H:H</f>
        <v>任海军</v>
      </c>
      <c r="I2601" s="2">
        <f>'[1]2025年已发货'!I:I</f>
        <v>17725037830</v>
      </c>
      <c r="J2601" s="2" vm="1" t="e">
        <f>_xlfn._xlws.FILTER(辅助信息!D:D,辅助信息!G:G=G2601)</f>
        <v>#VALUE!</v>
      </c>
    </row>
    <row r="2602" hidden="1" spans="1:10">
      <c r="A2602" s="2" t="str">
        <f>'[1]2025年已发货'!A:A</f>
        <v>润耀</v>
      </c>
      <c r="B2602" s="2" t="str">
        <f>'[1]2025年已发货'!B:B</f>
        <v>盘螺</v>
      </c>
      <c r="C2602" s="2" t="str">
        <f>'[1]2025年已发货'!C:C</f>
        <v>HRB400E Φ8</v>
      </c>
      <c r="D2602" s="2" t="str">
        <f>'[1]2025年已发货'!D:D</f>
        <v>吨</v>
      </c>
      <c r="E2602" s="2">
        <f>'[1]2025年已发货'!E:E</f>
        <v>9</v>
      </c>
      <c r="F2602" s="4">
        <f>'[1]2025年已发货'!F:F</f>
        <v>45774</v>
      </c>
      <c r="G2602" s="2" t="str">
        <f>'[1]2025年已发货'!G:G</f>
        <v>（五冶钢构宜宾高县月江镇建设项目）  四川省宜宾市高县月江镇刚记超市斜对面(还阳组团沪碳二期项目)</v>
      </c>
      <c r="H2602" s="2" t="str">
        <f>'[1]2025年已发货'!H:H</f>
        <v>张朝亮</v>
      </c>
      <c r="I2602" s="2">
        <f>'[1]2025年已发货'!I:I</f>
        <v>15228205853</v>
      </c>
      <c r="J2602" s="2" t="str">
        <f>_xlfn._xlws.FILTER(辅助信息!D:D,辅助信息!G:G=G2602)</f>
        <v>五冶钢构-宜宾市南溪区高县月江镇建设项目</v>
      </c>
    </row>
    <row r="2603" hidden="1" spans="1:10">
      <c r="A2603" s="2" t="str">
        <f>'[1]2025年已发货'!A:A</f>
        <v>润耀</v>
      </c>
      <c r="B2603" s="2" t="str">
        <f>'[1]2025年已发货'!B:B</f>
        <v>盘螺</v>
      </c>
      <c r="C2603" s="2" t="str">
        <f>'[1]2025年已发货'!C:C</f>
        <v>HRB400E Φ10</v>
      </c>
      <c r="D2603" s="2" t="str">
        <f>'[1]2025年已发货'!D:D</f>
        <v>吨</v>
      </c>
      <c r="E2603" s="2">
        <f>'[1]2025年已发货'!E:E</f>
        <v>9</v>
      </c>
      <c r="F2603" s="4">
        <f>'[1]2025年已发货'!F:F</f>
        <v>45774</v>
      </c>
      <c r="G2603" s="2" t="str">
        <f>'[1]2025年已发货'!G:G</f>
        <v>（五冶钢构宜宾高县月江镇建设项目）  四川省宜宾市高县月江镇刚记超市斜对面(还阳组团沪碳二期项目)</v>
      </c>
      <c r="H2603" s="2" t="str">
        <f>'[1]2025年已发货'!H:H</f>
        <v>张朝亮</v>
      </c>
      <c r="I2603" s="2">
        <f>'[1]2025年已发货'!I:I</f>
        <v>15228205853</v>
      </c>
      <c r="J2603" s="2" t="str">
        <f>_xlfn._xlws.FILTER(辅助信息!D:D,辅助信息!G:G=G2603)</f>
        <v>五冶钢构-宜宾市南溪区高县月江镇建设项目</v>
      </c>
    </row>
    <row r="2604" hidden="1" spans="1:10">
      <c r="A2604" s="2" t="str">
        <f>'[1]2025年已发货'!A:A</f>
        <v>润耀</v>
      </c>
      <c r="B2604" s="2" t="str">
        <f>'[1]2025年已发货'!B:B</f>
        <v>螺纹钢</v>
      </c>
      <c r="C2604" s="2" t="str">
        <f>'[1]2025年已发货'!C:C</f>
        <v>HRB400E Φ16 9m</v>
      </c>
      <c r="D2604" s="2" t="str">
        <f>'[1]2025年已发货'!D:D</f>
        <v>吨</v>
      </c>
      <c r="E2604" s="2">
        <f>'[1]2025年已发货'!E:E</f>
        <v>18</v>
      </c>
      <c r="F2604" s="4">
        <f>'[1]2025年已发货'!F:F</f>
        <v>45774</v>
      </c>
      <c r="G2604" s="2" t="str">
        <f>'[1]2025年已发货'!G:G</f>
        <v>（五冶钢构宜宾高县月江镇建设项目）  四川省宜宾市高县月江镇刚记超市斜对面(还阳组团沪碳二期项目)</v>
      </c>
      <c r="H2604" s="2" t="str">
        <f>'[1]2025年已发货'!H:H</f>
        <v>张朝亮</v>
      </c>
      <c r="I2604" s="2">
        <f>'[1]2025年已发货'!I:I</f>
        <v>15228205853</v>
      </c>
      <c r="J2604" s="2" t="str">
        <f>_xlfn._xlws.FILTER(辅助信息!D:D,辅助信息!G:G=G2604)</f>
        <v>五冶钢构-宜宾市南溪区高县月江镇建设项目</v>
      </c>
    </row>
    <row r="2605" hidden="1" spans="1:10">
      <c r="A2605" s="2" t="str">
        <f>'[1]2025年已发货'!A:A</f>
        <v>八局</v>
      </c>
      <c r="B2605" s="2" t="str">
        <f>'[1]2025年已发货'!B:B</f>
        <v>盘螺</v>
      </c>
      <c r="C2605" s="2" t="str">
        <f>'[1]2025年已发货'!C:C</f>
        <v>HRB400E Φ12</v>
      </c>
      <c r="D2605" s="2" t="str">
        <f>'[1]2025年已发货'!D:D</f>
        <v>吨</v>
      </c>
      <c r="E2605" s="2">
        <f>'[1]2025年已发货'!E:E</f>
        <v>30</v>
      </c>
      <c r="F2605" s="4">
        <f>'[1]2025年已发货'!F:F</f>
        <v>45774</v>
      </c>
      <c r="G2605" s="2" t="str">
        <f>'[1]2025年已发货'!G:G</f>
        <v>（北京工程局乐山机场项目）乐山市五通桥区冠英镇</v>
      </c>
      <c r="H2605" s="2" t="str">
        <f>'[1]2025年已发货'!H:H</f>
        <v>王治</v>
      </c>
      <c r="I2605" s="2">
        <f>'[1]2025年已发货'!I:I</f>
        <v>18811564698</v>
      </c>
      <c r="J2605" s="2" vm="1" t="e">
        <f>_xlfn._xlws.FILTER(辅助信息!D:D,辅助信息!G:G=G2605)</f>
        <v>#VALUE!</v>
      </c>
    </row>
    <row r="2606" hidden="1" spans="1:10">
      <c r="A2606" s="2" t="str">
        <f>'[1]2025年已发货'!A:A</f>
        <v>八局</v>
      </c>
      <c r="B2606" s="2" t="str">
        <f>'[1]2025年已发货'!B:B</f>
        <v>高线</v>
      </c>
      <c r="C2606" s="2" t="str">
        <f>'[1]2025年已发货'!C:C</f>
        <v>HPB300Φ10</v>
      </c>
      <c r="D2606" s="2" t="str">
        <f>'[1]2025年已发货'!D:D</f>
        <v>吨</v>
      </c>
      <c r="E2606" s="2">
        <f>'[1]2025年已发货'!E:E</f>
        <v>5</v>
      </c>
      <c r="F2606" s="4">
        <f>'[1]2025年已发货'!F:F</f>
        <v>45774</v>
      </c>
      <c r="G2606" s="2" t="str">
        <f>'[1]2025年已发货'!G:G</f>
        <v>（北京工程局乐山机场项目）乐山市五通桥区冠英镇</v>
      </c>
      <c r="H2606" s="2" t="str">
        <f>'[1]2025年已发货'!H:H</f>
        <v>王治</v>
      </c>
      <c r="I2606" s="2">
        <f>'[1]2025年已发货'!I:I</f>
        <v>18811564698</v>
      </c>
      <c r="J2606" s="2" vm="1" t="e">
        <f>_xlfn._xlws.FILTER(辅助信息!D:D,辅助信息!G:G=G2606)</f>
        <v>#VALUE!</v>
      </c>
    </row>
    <row r="2607" hidden="1" spans="1:10">
      <c r="A2607" s="2" t="str">
        <f>'[1]2025年已发货'!A:A</f>
        <v>八局</v>
      </c>
      <c r="B2607" s="2" t="str">
        <f>'[1]2025年已发货'!B:B</f>
        <v>螺纹钢</v>
      </c>
      <c r="C2607" s="2" t="str">
        <f>'[1]2025年已发货'!C:C</f>
        <v>HRB400E Φ12 9m</v>
      </c>
      <c r="D2607" s="2" t="str">
        <f>'[1]2025年已发货'!D:D</f>
        <v>吨</v>
      </c>
      <c r="E2607" s="2">
        <f>'[1]2025年已发货'!E:E</f>
        <v>35</v>
      </c>
      <c r="F2607" s="4">
        <f>'[1]2025年已发货'!F:F</f>
        <v>45774</v>
      </c>
      <c r="G2607" s="2" t="str">
        <f>'[1]2025年已发货'!G:G</f>
        <v>（北京工程局乐山机场项目）乐山市五通桥区冠英镇</v>
      </c>
      <c r="H2607" s="2" t="str">
        <f>'[1]2025年已发货'!H:H</f>
        <v>王治</v>
      </c>
      <c r="I2607" s="2">
        <f>'[1]2025年已发货'!I:I</f>
        <v>18811564698</v>
      </c>
      <c r="J2607" s="2" vm="1" t="e">
        <f>_xlfn._xlws.FILTER(辅助信息!D:D,辅助信息!G:G=G2607)</f>
        <v>#VALUE!</v>
      </c>
    </row>
    <row r="2608" hidden="1" spans="1:10">
      <c r="A2608" s="2" t="str">
        <f>'[1]2025年已发货'!A:A</f>
        <v>八局</v>
      </c>
      <c r="B2608" s="2" t="str">
        <f>'[1]2025年已发货'!B:B</f>
        <v>高线</v>
      </c>
      <c r="C2608" s="2" t="str">
        <f>'[1]2025年已发货'!C:C</f>
        <v>HPB300Φ10</v>
      </c>
      <c r="D2608" s="2" t="str">
        <f>'[1]2025年已发货'!D:D</f>
        <v>吨</v>
      </c>
      <c r="E2608" s="2">
        <f>'[1]2025年已发货'!E:E</f>
        <v>23</v>
      </c>
      <c r="F2608" s="4">
        <f>'[1]2025年已发货'!F:F</f>
        <v>45774</v>
      </c>
      <c r="G2608" s="2" t="str">
        <f>'[1]2025年已发货'!G:G</f>
        <v>（五局乐山机场项目）乐山市五通桥区冠英镇</v>
      </c>
      <c r="H2608" s="2" t="str">
        <f>'[1]2025年已发货'!H:H</f>
        <v>王思思</v>
      </c>
      <c r="I2608" s="2">
        <f>'[1]2025年已发货'!I:I</f>
        <v>18973190156</v>
      </c>
      <c r="J2608" s="2" vm="1" t="e">
        <f>_xlfn._xlws.FILTER(辅助信息!D:D,辅助信息!G:G=G2608)</f>
        <v>#VALUE!</v>
      </c>
    </row>
    <row r="2609" hidden="1" spans="1:10">
      <c r="A2609" s="2" t="str">
        <f>'[1]2025年已发货'!A:A</f>
        <v>八局</v>
      </c>
      <c r="B2609" s="2" t="str">
        <f>'[1]2025年已发货'!B:B</f>
        <v>螺纹钢</v>
      </c>
      <c r="C2609" s="2" t="str">
        <f>'[1]2025年已发货'!C:C</f>
        <v>HRB400E Φ16 9m</v>
      </c>
      <c r="D2609" s="2" t="str">
        <f>'[1]2025年已发货'!D:D</f>
        <v>吨</v>
      </c>
      <c r="E2609" s="2">
        <f>'[1]2025年已发货'!E:E</f>
        <v>15</v>
      </c>
      <c r="F2609" s="4">
        <f>'[1]2025年已发货'!F:F</f>
        <v>45774</v>
      </c>
      <c r="G2609" s="2" t="str">
        <f>'[1]2025年已发货'!G:G</f>
        <v>（五局乐山机场项目）乐山市五通桥区冠英镇</v>
      </c>
      <c r="H2609" s="2" t="str">
        <f>'[1]2025年已发货'!H:H</f>
        <v>王思思</v>
      </c>
      <c r="I2609" s="2">
        <f>'[1]2025年已发货'!I:I</f>
        <v>18973190156</v>
      </c>
      <c r="J2609" s="2" vm="1" t="e">
        <f>_xlfn._xlws.FILTER(辅助信息!D:D,辅助信息!G:G=G2609)</f>
        <v>#VALUE!</v>
      </c>
    </row>
    <row r="2610" hidden="1" spans="1:10">
      <c r="A2610" s="2" t="str">
        <f>'[1]2025年已发货'!A:A</f>
        <v>八局</v>
      </c>
      <c r="B2610" s="2" t="str">
        <f>'[1]2025年已发货'!B:B</f>
        <v>螺纹钢</v>
      </c>
      <c r="C2610" s="2" t="str">
        <f>'[1]2025年已发货'!C:C</f>
        <v>HRB500E Φ25 9m</v>
      </c>
      <c r="D2610" s="2" t="str">
        <f>'[1]2025年已发货'!D:D</f>
        <v>吨</v>
      </c>
      <c r="E2610" s="2">
        <f>'[1]2025年已发货'!E:E</f>
        <v>15</v>
      </c>
      <c r="F2610" s="4">
        <f>'[1]2025年已发货'!F:F</f>
        <v>45774</v>
      </c>
      <c r="G2610" s="2" t="str">
        <f>'[1]2025年已发货'!G:G</f>
        <v>四川省眉山市仁寿县彰加镇华炉村中铁十局资乐高速3#钢筋场</v>
      </c>
      <c r="H2610" s="2" t="str">
        <f>'[1]2025年已发货'!H:H</f>
        <v>杨飞</v>
      </c>
      <c r="I2610" s="2">
        <f>'[1]2025年已发货'!I:I</f>
        <v>15667998777</v>
      </c>
      <c r="J2610" s="2" vm="1" t="e">
        <f>_xlfn._xlws.FILTER(辅助信息!D:D,辅助信息!G:G=G2610)</f>
        <v>#VALUE!</v>
      </c>
    </row>
    <row r="2611" hidden="1" spans="1:10">
      <c r="A2611" s="2" t="str">
        <f>'[1]2025年已发货'!A:A</f>
        <v>八局</v>
      </c>
      <c r="B2611" s="2" t="str">
        <f>'[1]2025年已发货'!B:B</f>
        <v>高线</v>
      </c>
      <c r="C2611" s="2" t="str">
        <f>'[1]2025年已发货'!C:C</f>
        <v>HPB300Φ10</v>
      </c>
      <c r="D2611" s="2" t="str">
        <f>'[1]2025年已发货'!D:D</f>
        <v>吨</v>
      </c>
      <c r="E2611" s="2">
        <f>'[1]2025年已发货'!E:E</f>
        <v>20</v>
      </c>
      <c r="F2611" s="4">
        <f>'[1]2025年已发货'!F:F</f>
        <v>45774</v>
      </c>
      <c r="G2611" s="2" t="str">
        <f>'[1]2025年已发货'!G:G</f>
        <v>四川省眉山市仁寿县彰加镇华炉村中铁十局资乐高速3#钢筋场</v>
      </c>
      <c r="H2611" s="2" t="str">
        <f>'[1]2025年已发货'!H:H</f>
        <v>杨飞</v>
      </c>
      <c r="I2611" s="2">
        <f>'[1]2025年已发货'!I:I</f>
        <v>15667998777</v>
      </c>
      <c r="J2611" s="2" vm="1" t="e">
        <f>_xlfn._xlws.FILTER(辅助信息!D:D,辅助信息!G:G=G2611)</f>
        <v>#VALUE!</v>
      </c>
    </row>
    <row r="2612" hidden="1" spans="1:10">
      <c r="A2612" s="2" t="str">
        <f>'[1]2025年已发货'!A:A</f>
        <v>八局</v>
      </c>
      <c r="B2612" s="2" t="str">
        <f>'[1]2025年已发货'!B:B</f>
        <v>螺纹钢</v>
      </c>
      <c r="C2612" s="2" t="str">
        <f>'[1]2025年已发货'!C:C</f>
        <v>HRB400E Φ12 9m</v>
      </c>
      <c r="D2612" s="2" t="str">
        <f>'[1]2025年已发货'!D:D</f>
        <v>吨</v>
      </c>
      <c r="E2612" s="2">
        <f>'[1]2025年已发货'!E:E</f>
        <v>35</v>
      </c>
      <c r="F2612" s="4">
        <f>'[1]2025年已发货'!F:F</f>
        <v>45774</v>
      </c>
      <c r="G2612" s="2" t="str">
        <f>'[1]2025年已发货'!G:G</f>
        <v>（中铁广州局-资乐高速5标）四川省乐山市井研县希望大道116号</v>
      </c>
      <c r="H2612" s="2" t="str">
        <f>'[1]2025年已发货'!H:H</f>
        <v>廖俊杰</v>
      </c>
      <c r="I2612" s="2">
        <f>'[1]2025年已发货'!I:I</f>
        <v>15775100965</v>
      </c>
      <c r="J2612" s="2" vm="1" t="e">
        <f>_xlfn._xlws.FILTER(辅助信息!D:D,辅助信息!G:G=G2612)</f>
        <v>#VALUE!</v>
      </c>
    </row>
    <row r="2613" hidden="1" spans="1:10">
      <c r="A2613" s="2" t="str">
        <f>'[1]2025年已发货'!A:A</f>
        <v>八局</v>
      </c>
      <c r="B2613" s="2" t="str">
        <f>'[1]2025年已发货'!B:B</f>
        <v>盘螺</v>
      </c>
      <c r="C2613" s="2" t="str">
        <f>'[1]2025年已发货'!C:C</f>
        <v>HRB400E Φ12</v>
      </c>
      <c r="D2613" s="2" t="str">
        <f>'[1]2025年已发货'!D:D</f>
        <v>吨</v>
      </c>
      <c r="E2613" s="2">
        <f>'[1]2025年已发货'!E:E</f>
        <v>14</v>
      </c>
      <c r="F2613" s="4">
        <f>'[1]2025年已发货'!F:F</f>
        <v>45774</v>
      </c>
      <c r="G2613" s="2" t="str">
        <f>'[1]2025年已发货'!G:G</f>
        <v>（中铁广州局-资乐高速5标）四川省乐山市井研县希望大道116号</v>
      </c>
      <c r="H2613" s="2" t="str">
        <f>'[1]2025年已发货'!H:H</f>
        <v>廖俊杰</v>
      </c>
      <c r="I2613" s="2">
        <f>'[1]2025年已发货'!I:I</f>
        <v>15775100965</v>
      </c>
      <c r="J2613" s="2" vm="1" t="e">
        <f>_xlfn._xlws.FILTER(辅助信息!D:D,辅助信息!G:G=G2613)</f>
        <v>#VALUE!</v>
      </c>
    </row>
    <row r="2614" hidden="1" spans="1:10">
      <c r="A2614" s="2" t="str">
        <f>'[1]2025年已发货'!A:A</f>
        <v>八局</v>
      </c>
      <c r="B2614" s="2" t="str">
        <f>'[1]2025年已发货'!B:B</f>
        <v>螺纹钢</v>
      </c>
      <c r="C2614" s="2" t="str">
        <f>'[1]2025年已发货'!C:C</f>
        <v>HRB400E Φ16 12m</v>
      </c>
      <c r="D2614" s="2" t="str">
        <f>'[1]2025年已发货'!D:D</f>
        <v>吨</v>
      </c>
      <c r="E2614" s="2">
        <f>'[1]2025年已发货'!E:E</f>
        <v>18</v>
      </c>
      <c r="F2614" s="4">
        <f>'[1]2025年已发货'!F:F</f>
        <v>45774</v>
      </c>
      <c r="G2614" s="2" t="str">
        <f>'[1]2025年已发货'!G:G</f>
        <v>（中铁广州局-资乐高速5标）四川省乐山市井研县希望大道116号</v>
      </c>
      <c r="H2614" s="2" t="str">
        <f>'[1]2025年已发货'!H:H</f>
        <v>廖俊杰</v>
      </c>
      <c r="I2614" s="2">
        <f>'[1]2025年已发货'!I:I</f>
        <v>15775100965</v>
      </c>
      <c r="J2614" s="2" vm="1" t="e">
        <f>_xlfn._xlws.FILTER(辅助信息!D:D,辅助信息!G:G=G2614)</f>
        <v>#VALUE!</v>
      </c>
    </row>
    <row r="2615" hidden="1" spans="1:10">
      <c r="A2615" s="2" t="str">
        <f>'[1]2025年已发货'!A:A</f>
        <v>八局</v>
      </c>
      <c r="B2615" s="2" t="str">
        <f>'[1]2025年已发货'!B:B</f>
        <v>螺纹钢</v>
      </c>
      <c r="C2615" s="2" t="str">
        <f>'[1]2025年已发货'!C:C</f>
        <v>HRB400E Φ12×9米</v>
      </c>
      <c r="D2615" s="2" t="str">
        <f>'[1]2025年已发货'!D:D</f>
        <v>吨</v>
      </c>
      <c r="E2615" s="2">
        <f>'[1]2025年已发货'!E:E</f>
        <v>35</v>
      </c>
      <c r="F2615" s="4">
        <f>'[1]2025年已发货'!F:F</f>
        <v>45774</v>
      </c>
      <c r="G2615" s="2" t="str">
        <f>'[1]2025年已发货'!G:G</f>
        <v>（自永1标八局二分公司钢筋棚）四川省自贡市大安区牛佛镇</v>
      </c>
      <c r="H2615" s="2" t="str">
        <f>'[1]2025年已发货'!H:H</f>
        <v>沈维良</v>
      </c>
      <c r="I2615" s="2">
        <f>'[1]2025年已发货'!I:I</f>
        <v>18980505177</v>
      </c>
      <c r="J2615" s="2" vm="1" t="e">
        <f>_xlfn._xlws.FILTER(辅助信息!D:D,辅助信息!G:G=G2615)</f>
        <v>#VALUE!</v>
      </c>
    </row>
    <row r="2616" hidden="1" spans="1:10">
      <c r="A2616" s="2" t="str">
        <f>'[1]2025年已发货'!A:A</f>
        <v>八局</v>
      </c>
      <c r="B2616" s="2" t="str">
        <f>'[1]2025年已发货'!B:B</f>
        <v>螺纹钢</v>
      </c>
      <c r="C2616" s="2" t="str">
        <f>'[1]2025年已发货'!C:C</f>
        <v>HRB400E Φ20×9米</v>
      </c>
      <c r="D2616" s="2" t="str">
        <f>'[1]2025年已发货'!D:D</f>
        <v>吨</v>
      </c>
      <c r="E2616" s="2">
        <f>'[1]2025年已发货'!E:E</f>
        <v>29</v>
      </c>
      <c r="F2616" s="4">
        <f>'[1]2025年已发货'!F:F</f>
        <v>45774</v>
      </c>
      <c r="G2616" s="2" t="str">
        <f>'[1]2025年已发货'!G:G</f>
        <v>（自永1标八局二分公司钢筋棚）四川省自贡市大安区牛佛镇</v>
      </c>
      <c r="H2616" s="2" t="str">
        <f>'[1]2025年已发货'!H:H</f>
        <v>沈维良</v>
      </c>
      <c r="I2616" s="2">
        <f>'[1]2025年已发货'!I:I</f>
        <v>18980505177</v>
      </c>
      <c r="J2616" s="2" vm="1" t="e">
        <f>_xlfn._xlws.FILTER(辅助信息!D:D,辅助信息!G:G=G2616)</f>
        <v>#VALUE!</v>
      </c>
    </row>
    <row r="2617" hidden="1" spans="1:10">
      <c r="A2617" s="2" t="str">
        <f>'[1]2025年已发货'!A:A</f>
        <v>八局</v>
      </c>
      <c r="B2617" s="2" t="str">
        <f>'[1]2025年已发货'!B:B</f>
        <v>盘螺</v>
      </c>
      <c r="C2617" s="2" t="str">
        <f>'[1]2025年已发货'!C:C</f>
        <v>HRB400E Φ10</v>
      </c>
      <c r="D2617" s="2" t="str">
        <f>'[1]2025年已发货'!D:D</f>
        <v>吨</v>
      </c>
      <c r="E2617" s="2">
        <f>'[1]2025年已发货'!E:E</f>
        <v>6</v>
      </c>
      <c r="F2617" s="4">
        <f>'[1]2025年已发货'!F:F</f>
        <v>45774</v>
      </c>
      <c r="G2617" s="2" t="str">
        <f>'[1]2025年已发货'!G:G</f>
        <v>（自永1标八局二分公司钢筋棚）四川省自贡市大安区牛佛镇</v>
      </c>
      <c r="H2617" s="2" t="str">
        <f>'[1]2025年已发货'!H:H</f>
        <v>沈维良</v>
      </c>
      <c r="I2617" s="2">
        <f>'[1]2025年已发货'!I:I</f>
        <v>18980505177</v>
      </c>
      <c r="J2617" s="2" vm="1" t="e">
        <f>_xlfn._xlws.FILTER(辅助信息!D:D,辅助信息!G:G=G2617)</f>
        <v>#VALUE!</v>
      </c>
    </row>
    <row r="2618" hidden="1" spans="1:10">
      <c r="A2618" s="2" t="str">
        <f>'[1]2025年已发货'!A:A</f>
        <v>润耀</v>
      </c>
      <c r="B2618" s="2" t="str">
        <f>'[1]2025年已发货'!B:B</f>
        <v>盘螺</v>
      </c>
      <c r="C2618" s="2" t="str">
        <f>'[1]2025年已发货'!C:C</f>
        <v>HRB400EФ12</v>
      </c>
      <c r="D2618" s="2" t="str">
        <f>'[1]2025年已发货'!D:D</f>
        <v>吨</v>
      </c>
      <c r="E2618" s="2">
        <f>'[1]2025年已发货'!E:E</f>
        <v>35</v>
      </c>
      <c r="F2618" s="4">
        <f>'[1]2025年已发货'!F:F</f>
        <v>45775</v>
      </c>
      <c r="G2618" s="2" t="str">
        <f>'[1]2025年已发货'!G:G</f>
        <v>（成铁西物重庆永川）重庆市永川区何埂镇重庆三环高速何埂互通收费站出口与S206交汇处</v>
      </c>
      <c r="H2618" s="2" t="str">
        <f>'[1]2025年已发货'!H:H</f>
        <v>黄永福</v>
      </c>
      <c r="I2618" s="2">
        <f>'[1]2025年已发货'!I:I</f>
        <v>15982823571</v>
      </c>
      <c r="J2618" s="2" vm="1" t="e">
        <f>_xlfn._xlws.FILTER(辅助信息!D:D,辅助信息!G:G=G2618)</f>
        <v>#VALUE!</v>
      </c>
    </row>
    <row r="2619" hidden="1" spans="1:10">
      <c r="A2619" s="2" t="str">
        <f>'[1]2025年已发货'!A:A</f>
        <v>润耀</v>
      </c>
      <c r="B2619" s="2" t="str">
        <f>'[1]2025年已发货'!B:B</f>
        <v>螺纹钢</v>
      </c>
      <c r="C2619" s="2" t="str">
        <f>'[1]2025年已发货'!C:C</f>
        <v>HRB400EФ22*9m</v>
      </c>
      <c r="D2619" s="2" t="str">
        <f>'[1]2025年已发货'!D:D</f>
        <v>吨</v>
      </c>
      <c r="E2619" s="2">
        <f>'[1]2025年已发货'!E:E</f>
        <v>70</v>
      </c>
      <c r="F2619" s="4">
        <f>'[1]2025年已发货'!F:F</f>
        <v>45775</v>
      </c>
      <c r="G2619" s="2" t="str">
        <f>'[1]2025年已发货'!G:G</f>
        <v>（中铁一局四公司康新高速TJ1-1标贡不卡隧道）四川省甘孜州康定市折多塘村车管所旁</v>
      </c>
      <c r="H2619" s="2" t="str">
        <f>'[1]2025年已发货'!H:H</f>
        <v>李彰</v>
      </c>
      <c r="I2619" s="2">
        <f>'[1]2025年已发货'!I:I</f>
        <v>18523285235</v>
      </c>
      <c r="J2619" s="2" vm="1" t="e">
        <f>_xlfn._xlws.FILTER(辅助信息!D:D,辅助信息!G:G=G2619)</f>
        <v>#VALUE!</v>
      </c>
    </row>
    <row r="2620" hidden="1" spans="1:10">
      <c r="A2620" s="2" t="str">
        <f>'[1]2025年已发货'!A:A</f>
        <v>润耀</v>
      </c>
      <c r="B2620" s="2" t="str">
        <f>'[1]2025年已发货'!B:B</f>
        <v>螺纹钢</v>
      </c>
      <c r="C2620" s="2" t="str">
        <f>'[1]2025年已发货'!C:C</f>
        <v>HRB400EФ25*9m</v>
      </c>
      <c r="D2620" s="2" t="str">
        <f>'[1]2025年已发货'!D:D</f>
        <v>吨</v>
      </c>
      <c r="E2620" s="2">
        <f>'[1]2025年已发货'!E:E</f>
        <v>35</v>
      </c>
      <c r="F2620" s="4">
        <f>'[1]2025年已发货'!F:F</f>
        <v>45775</v>
      </c>
      <c r="G2620" s="2" t="str">
        <f>'[1]2025年已发货'!G:G</f>
        <v>（中铁一局四公司康新高速TJ1-1标雅加梗隧道）四川省甘孜州康定市雅加梗</v>
      </c>
      <c r="H2620" s="2" t="str">
        <f>'[1]2025年已发货'!H:H</f>
        <v>范国义</v>
      </c>
      <c r="I2620" s="2">
        <f>'[1]2025年已发货'!I:I</f>
        <v>15897676433</v>
      </c>
      <c r="J2620" s="2" vm="1" t="e">
        <f>_xlfn._xlws.FILTER(辅助信息!D:D,辅助信息!G:G=G2620)</f>
        <v>#VALUE!</v>
      </c>
    </row>
    <row r="2621" hidden="1" spans="1:10">
      <c r="A2621" s="2" t="str">
        <f>'[1]2025年已发货'!A:A</f>
        <v>润耀</v>
      </c>
      <c r="B2621" s="2" t="str">
        <f>'[1]2025年已发货'!B:B</f>
        <v>螺纹钢</v>
      </c>
      <c r="C2621" s="2" t="str">
        <f>'[1]2025年已发货'!C:C</f>
        <v>HRB400EФ22*9m</v>
      </c>
      <c r="D2621" s="2" t="str">
        <f>'[1]2025年已发货'!D:D</f>
        <v>吨</v>
      </c>
      <c r="E2621" s="2">
        <f>'[1]2025年已发货'!E:E</f>
        <v>70</v>
      </c>
      <c r="F2621" s="4">
        <f>'[1]2025年已发货'!F:F</f>
        <v>45775</v>
      </c>
      <c r="G2621" s="2" t="str">
        <f>'[1]2025年已发货'!G:G</f>
        <v>（中铁一局四公司康新高速TJ1-1标康定隧道）四川省甘孜州康定市榆林街道甘孜州博物馆旁</v>
      </c>
      <c r="H2621" s="2" t="str">
        <f>'[1]2025年已发货'!H:H</f>
        <v>陈由斌</v>
      </c>
      <c r="I2621" s="2">
        <f>'[1]2025年已发货'!I:I</f>
        <v>15005068786</v>
      </c>
      <c r="J2621" s="2" vm="1" t="e">
        <f>_xlfn._xlws.FILTER(辅助信息!D:D,辅助信息!G:G=G2621)</f>
        <v>#VALUE!</v>
      </c>
    </row>
    <row r="2622" hidden="1" spans="1:10">
      <c r="A2622" s="2" t="str">
        <f>'[1]2025年已发货'!A:A</f>
        <v>润耀</v>
      </c>
      <c r="B2622" s="2" t="str">
        <f>'[1]2025年已发货'!B:B</f>
        <v>螺纹钢</v>
      </c>
      <c r="C2622" s="2" t="str">
        <f>'[1]2025年已发货'!C:C</f>
        <v>HRB400EФ14*9m</v>
      </c>
      <c r="D2622" s="2" t="str">
        <f>'[1]2025年已发货'!D:D</f>
        <v>吨</v>
      </c>
      <c r="E2622" s="2">
        <f>'[1]2025年已发货'!E:E</f>
        <v>70</v>
      </c>
      <c r="F2622" s="4">
        <f>'[1]2025年已发货'!F:F</f>
        <v>45775</v>
      </c>
      <c r="G2622" s="2" t="str">
        <f>'[1]2025年已发货'!G:G</f>
        <v>（中铁六局呼和公司康新高速TJ4-2标）四川省甘孜藏族自治州康定市新都桥镇东俄罗三村中建八局搅拌站旁</v>
      </c>
      <c r="H2622" s="2" t="str">
        <f>'[1]2025年已发货'!H:H</f>
        <v>王坤</v>
      </c>
      <c r="I2622" s="2">
        <f>'[1]2025年已发货'!I:I</f>
        <v>15647490007</v>
      </c>
      <c r="J2622" s="2" vm="1" t="e">
        <f>_xlfn._xlws.FILTER(辅助信息!D:D,辅助信息!G:G=G2622)</f>
        <v>#VALUE!</v>
      </c>
    </row>
    <row r="2623" hidden="1" spans="1:10">
      <c r="A2623" s="2" t="str">
        <f>'[1]2025年已发货'!A:A</f>
        <v>润耀</v>
      </c>
      <c r="B2623" s="2" t="str">
        <f>'[1]2025年已发货'!B:B</f>
        <v>螺纹钢</v>
      </c>
      <c r="C2623" s="2" t="str">
        <f>'[1]2025年已发货'!C:C</f>
        <v>HRB400EФ20*9m</v>
      </c>
      <c r="D2623" s="2" t="str">
        <f>'[1]2025年已发货'!D:D</f>
        <v>吨</v>
      </c>
      <c r="E2623" s="2">
        <f>'[1]2025年已发货'!E:E</f>
        <v>70</v>
      </c>
      <c r="F2623" s="4">
        <f>'[1]2025年已发货'!F:F</f>
        <v>45775</v>
      </c>
      <c r="G2623" s="2" t="str">
        <f>'[1]2025年已发货'!G:G</f>
        <v>（中铁六局呼和公司康新高速TJ4-2标）四川省甘孜藏族自治州康定市新都桥镇东俄罗三村中建八局搅拌站旁</v>
      </c>
      <c r="H2623" s="2" t="str">
        <f>'[1]2025年已发货'!H:H</f>
        <v>王坤</v>
      </c>
      <c r="I2623" s="2">
        <f>'[1]2025年已发货'!I:I</f>
        <v>15647490007</v>
      </c>
      <c r="J2623" s="2" vm="1" t="e">
        <f>_xlfn._xlws.FILTER(辅助信息!D:D,辅助信息!G:G=G2623)</f>
        <v>#VALUE!</v>
      </c>
    </row>
    <row r="2624" hidden="1" spans="1:10">
      <c r="A2624" s="2" t="str">
        <f>'[1]2025年已发货'!A:A</f>
        <v>润耀</v>
      </c>
      <c r="B2624" s="2" t="str">
        <f>'[1]2025年已发货'!B:B</f>
        <v>盘螺</v>
      </c>
      <c r="C2624" s="2" t="str">
        <f>'[1]2025年已发货'!C:C</f>
        <v>HRB400EФ12</v>
      </c>
      <c r="D2624" s="2" t="str">
        <f>'[1]2025年已发货'!D:D</f>
        <v>吨</v>
      </c>
      <c r="E2624" s="2">
        <f>'[1]2025年已发货'!E:E</f>
        <v>35</v>
      </c>
      <c r="F2624" s="4">
        <f>'[1]2025年已发货'!F:F</f>
        <v>45775</v>
      </c>
      <c r="G2624" s="2" t="str">
        <f>'[1]2025年已发货'!G:G</f>
        <v>（中铁六局呼和公司康新高速TJ4-2标）四川省甘孜藏族自治州康定市新都桥镇东俄罗三村中建八局搅拌站旁</v>
      </c>
      <c r="H2624" s="2" t="str">
        <f>'[1]2025年已发货'!H:H</f>
        <v>王坤</v>
      </c>
      <c r="I2624" s="2">
        <f>'[1]2025年已发货'!I:I</f>
        <v>15647490007</v>
      </c>
      <c r="J2624" s="2" vm="1" t="e">
        <f>_xlfn._xlws.FILTER(辅助信息!D:D,辅助信息!G:G=G2624)</f>
        <v>#VALUE!</v>
      </c>
    </row>
    <row r="2625" hidden="1" spans="1:10">
      <c r="A2625" s="2" t="str">
        <f>'[1]2025年已发货'!A:A</f>
        <v>润耀</v>
      </c>
      <c r="B2625" s="2" t="str">
        <f>'[1]2025年已发货'!B:B</f>
        <v>盘螺</v>
      </c>
      <c r="C2625" s="2" t="str">
        <f>'[1]2025年已发货'!C:C</f>
        <v>HRB400EФ10</v>
      </c>
      <c r="D2625" s="2" t="str">
        <f>'[1]2025年已发货'!D:D</f>
        <v>吨</v>
      </c>
      <c r="E2625" s="2">
        <f>'[1]2025年已发货'!E:E</f>
        <v>35</v>
      </c>
      <c r="F2625" s="4">
        <f>'[1]2025年已发货'!F:F</f>
        <v>45775</v>
      </c>
      <c r="G2625" s="2" t="str">
        <f>'[1]2025年已发货'!G:G</f>
        <v>（中铁六局呼和公司康新高速TJ4-2标）四川省甘孜藏族自治州康定市新都桥镇东俄罗三村中建八局搅拌站旁</v>
      </c>
      <c r="H2625" s="2" t="str">
        <f>'[1]2025年已发货'!H:H</f>
        <v>王坤</v>
      </c>
      <c r="I2625" s="2">
        <f>'[1]2025年已发货'!I:I</f>
        <v>15647490007</v>
      </c>
      <c r="J2625" s="2" vm="1" t="e">
        <f>_xlfn._xlws.FILTER(辅助信息!D:D,辅助信息!G:G=G2625)</f>
        <v>#VALUE!</v>
      </c>
    </row>
    <row r="2626" hidden="1" spans="1:10">
      <c r="A2626" s="2" t="str">
        <f>'[1]2025年已发货'!A:A</f>
        <v>晋邦</v>
      </c>
      <c r="B2626" s="2" t="str">
        <f>'[1]2025年已发货'!B:B</f>
        <v>高线</v>
      </c>
      <c r="C2626" s="2" t="str">
        <f>'[1]2025年已发货'!C:C</f>
        <v>HPB300Φ8</v>
      </c>
      <c r="D2626" s="2" t="str">
        <f>'[1]2025年已发货'!D:D</f>
        <v>吨</v>
      </c>
      <c r="E2626" s="2">
        <f>'[1]2025年已发货'!E:E</f>
        <v>5</v>
      </c>
      <c r="F2626" s="4">
        <f>'[1]2025年已发货'!F:F</f>
        <v>45775</v>
      </c>
      <c r="G2626" s="2" t="str">
        <f>'[1]2025年已发货'!G:G</f>
        <v>（十九冶-华电重庆奉节）重庆市奉节县康乐镇七星村</v>
      </c>
      <c r="H2626" s="2" t="str">
        <f>'[1]2025年已发货'!H:H</f>
        <v>岑甲乐</v>
      </c>
      <c r="I2626" s="2">
        <f>'[1]2025年已发货'!I:I</f>
        <v>17349037782</v>
      </c>
      <c r="J2626" s="2" vm="1" t="e">
        <f>_xlfn._xlws.FILTER(辅助信息!D:D,辅助信息!G:G=G2626)</f>
        <v>#VALUE!</v>
      </c>
    </row>
    <row r="2627" hidden="1" spans="1:10">
      <c r="A2627" s="2" t="str">
        <f>'[1]2025年已发货'!A:A</f>
        <v>晋邦</v>
      </c>
      <c r="B2627" s="2" t="str">
        <f>'[1]2025年已发货'!B:B</f>
        <v>螺纹钢</v>
      </c>
      <c r="C2627" s="2" t="str">
        <f>'[1]2025年已发货'!C:C</f>
        <v>HRB400E Φ14 9m</v>
      </c>
      <c r="D2627" s="2" t="str">
        <f>'[1]2025年已发货'!D:D</f>
        <v>吨</v>
      </c>
      <c r="E2627" s="2">
        <f>'[1]2025年已发货'!E:E</f>
        <v>2</v>
      </c>
      <c r="F2627" s="4">
        <f>'[1]2025年已发货'!F:F</f>
        <v>45775</v>
      </c>
      <c r="G2627" s="2" t="str">
        <f>'[1]2025年已发货'!G:G</f>
        <v>（十九冶-华电重庆奉节）重庆市奉节县康乐镇七星村</v>
      </c>
      <c r="H2627" s="2" t="str">
        <f>'[1]2025年已发货'!H:H</f>
        <v>岑甲乐</v>
      </c>
      <c r="I2627" s="2">
        <f>'[1]2025年已发货'!I:I</f>
        <v>17349037782</v>
      </c>
      <c r="J2627" s="2" vm="1" t="e">
        <f>_xlfn._xlws.FILTER(辅助信息!D:D,辅助信息!G:G=G2627)</f>
        <v>#VALUE!</v>
      </c>
    </row>
    <row r="2628" hidden="1" spans="1:10">
      <c r="A2628" s="2" t="str">
        <f>'[1]2025年已发货'!A:A</f>
        <v>晋邦</v>
      </c>
      <c r="B2628" s="2" t="str">
        <f>'[1]2025年已发货'!B:B</f>
        <v>螺纹钢</v>
      </c>
      <c r="C2628" s="2" t="str">
        <f>'[1]2025年已发货'!C:C</f>
        <v>HRB400E Φ18 9m</v>
      </c>
      <c r="D2628" s="2" t="str">
        <f>'[1]2025年已发货'!D:D</f>
        <v>吨</v>
      </c>
      <c r="E2628" s="2">
        <f>'[1]2025年已发货'!E:E</f>
        <v>2</v>
      </c>
      <c r="F2628" s="4">
        <f>'[1]2025年已发货'!F:F</f>
        <v>45775</v>
      </c>
      <c r="G2628" s="2" t="str">
        <f>'[1]2025年已发货'!G:G</f>
        <v>（十九冶-华电重庆奉节）重庆市奉节县康乐镇七星村</v>
      </c>
      <c r="H2628" s="2" t="str">
        <f>'[1]2025年已发货'!H:H</f>
        <v>岑甲乐</v>
      </c>
      <c r="I2628" s="2">
        <f>'[1]2025年已发货'!I:I</f>
        <v>17349037782</v>
      </c>
      <c r="J2628" s="2" vm="1" t="e">
        <f>_xlfn._xlws.FILTER(辅助信息!D:D,辅助信息!G:G=G2628)</f>
        <v>#VALUE!</v>
      </c>
    </row>
    <row r="2629" hidden="1" spans="1:10">
      <c r="A2629" s="2" t="str">
        <f>'[1]2025年已发货'!A:A</f>
        <v>晋邦</v>
      </c>
      <c r="B2629" s="2" t="str">
        <f>'[1]2025年已发货'!B:B</f>
        <v>螺纹钢</v>
      </c>
      <c r="C2629" s="2" t="str">
        <f>'[1]2025年已发货'!C:C</f>
        <v>HRB400E Φ20 9m</v>
      </c>
      <c r="D2629" s="2" t="str">
        <f>'[1]2025年已发货'!D:D</f>
        <v>吨</v>
      </c>
      <c r="E2629" s="2">
        <f>'[1]2025年已发货'!E:E</f>
        <v>1</v>
      </c>
      <c r="F2629" s="4">
        <f>'[1]2025年已发货'!F:F</f>
        <v>45775</v>
      </c>
      <c r="G2629" s="2" t="str">
        <f>'[1]2025年已发货'!G:G</f>
        <v>（十九冶-华电重庆奉节）重庆市奉节县康乐镇七星村</v>
      </c>
      <c r="H2629" s="2" t="str">
        <f>'[1]2025年已发货'!H:H</f>
        <v>岑甲乐</v>
      </c>
      <c r="I2629" s="2">
        <f>'[1]2025年已发货'!I:I</f>
        <v>17349037782</v>
      </c>
      <c r="J2629" s="2" vm="1" t="e">
        <f>_xlfn._xlws.FILTER(辅助信息!D:D,辅助信息!G:G=G2629)</f>
        <v>#VALUE!</v>
      </c>
    </row>
    <row r="2630" hidden="1" spans="1:10">
      <c r="A2630" s="2" t="str">
        <f>'[1]2025年已发货'!A:A</f>
        <v>晋邦</v>
      </c>
      <c r="B2630" s="2" t="str">
        <f>'[1]2025年已发货'!B:B</f>
        <v>高线</v>
      </c>
      <c r="C2630" s="2" t="str">
        <f>'[1]2025年已发货'!C:C</f>
        <v>HPB300Φ10</v>
      </c>
      <c r="D2630" s="2" t="str">
        <f>'[1]2025年已发货'!D:D</f>
        <v>吨</v>
      </c>
      <c r="E2630" s="2">
        <f>'[1]2025年已发货'!E:E</f>
        <v>5</v>
      </c>
      <c r="F2630" s="4">
        <f>'[1]2025年已发货'!F:F</f>
        <v>45775</v>
      </c>
      <c r="G2630" s="2" t="str">
        <f>'[1]2025年已发货'!G:G</f>
        <v>（十九冶-华电重庆奉节）重庆市奉节县康乐镇七星村</v>
      </c>
      <c r="H2630" s="2" t="str">
        <f>'[1]2025年已发货'!H:H</f>
        <v>岑甲乐</v>
      </c>
      <c r="I2630" s="2">
        <f>'[1]2025年已发货'!I:I</f>
        <v>17349037782</v>
      </c>
      <c r="J2630" s="2" vm="1" t="e">
        <f>_xlfn._xlws.FILTER(辅助信息!D:D,辅助信息!G:G=G2630)</f>
        <v>#VALUE!</v>
      </c>
    </row>
    <row r="2631" hidden="1" spans="1:10">
      <c r="A2631" s="2" t="str">
        <f>'[1]2025年已发货'!A:A</f>
        <v>晋邦</v>
      </c>
      <c r="B2631" s="2" t="str">
        <f>'[1]2025年已发货'!B:B</f>
        <v>螺纹钢</v>
      </c>
      <c r="C2631" s="2" t="str">
        <f>'[1]2025年已发货'!C:C</f>
        <v>HRB400E Φ28 9m</v>
      </c>
      <c r="D2631" s="2" t="str">
        <f>'[1]2025年已发货'!D:D</f>
        <v>吨</v>
      </c>
      <c r="E2631" s="2">
        <f>'[1]2025年已发货'!E:E</f>
        <v>9</v>
      </c>
      <c r="F2631" s="4">
        <f>'[1]2025年已发货'!F:F</f>
        <v>45775</v>
      </c>
      <c r="G2631" s="2" t="str">
        <f>'[1]2025年已发货'!G:G</f>
        <v>（十九冶-华电重庆奉节）重庆市奉节县康乐镇七星村</v>
      </c>
      <c r="H2631" s="2" t="str">
        <f>'[1]2025年已发货'!H:H</f>
        <v>岑甲乐</v>
      </c>
      <c r="I2631" s="2">
        <f>'[1]2025年已发货'!I:I</f>
        <v>17349037782</v>
      </c>
      <c r="J2631" s="2" vm="1" t="e">
        <f>_xlfn._xlws.FILTER(辅助信息!D:D,辅助信息!G:G=G2631)</f>
        <v>#VALUE!</v>
      </c>
    </row>
    <row r="2632" hidden="1" spans="1:10">
      <c r="A2632" s="2" t="str">
        <f>'[1]2025年已发货'!A:A</f>
        <v>晋邦</v>
      </c>
      <c r="B2632" s="2" t="str">
        <f>'[1]2025年已发货'!B:B</f>
        <v>螺纹钢</v>
      </c>
      <c r="C2632" s="2" t="str">
        <f>'[1]2025年已发货'!C:C</f>
        <v>HRB400E Φ32 9m</v>
      </c>
      <c r="D2632" s="2" t="str">
        <f>'[1]2025年已发货'!D:D</f>
        <v>吨</v>
      </c>
      <c r="E2632" s="2">
        <f>'[1]2025年已发货'!E:E</f>
        <v>11</v>
      </c>
      <c r="F2632" s="4">
        <f>'[1]2025年已发货'!F:F</f>
        <v>45775</v>
      </c>
      <c r="G2632" s="2" t="str">
        <f>'[1]2025年已发货'!G:G</f>
        <v>（十九冶-华电重庆奉节）重庆市奉节县康乐镇七星村</v>
      </c>
      <c r="H2632" s="2" t="str">
        <f>'[1]2025年已发货'!H:H</f>
        <v>岑甲乐</v>
      </c>
      <c r="I2632" s="2">
        <f>'[1]2025年已发货'!I:I</f>
        <v>17349037782</v>
      </c>
      <c r="J2632" s="2" vm="1" t="e">
        <f>_xlfn._xlws.FILTER(辅助信息!D:D,辅助信息!G:G=G2632)</f>
        <v>#VALUE!</v>
      </c>
    </row>
    <row r="2633" hidden="1" spans="1:10">
      <c r="A2633" s="2" t="str">
        <f>'[1]2025年已发货'!A:A</f>
        <v>达钢</v>
      </c>
      <c r="B2633" s="2" t="str">
        <f>'[1]2025年已发货'!B:B</f>
        <v>螺纹钢</v>
      </c>
      <c r="C2633" s="2" t="str">
        <f>'[1]2025年已发货'!C:C</f>
        <v>HRB400E Φ16 9m</v>
      </c>
      <c r="D2633" s="2" t="str">
        <f>'[1]2025年已发货'!D:D</f>
        <v>吨</v>
      </c>
      <c r="E2633" s="2">
        <f>'[1]2025年已发货'!E:E</f>
        <v>12</v>
      </c>
      <c r="F2633" s="4">
        <f>'[1]2025年已发货'!F:F</f>
        <v>45775</v>
      </c>
      <c r="G2633" s="2" t="str">
        <f>'[1]2025年已发货'!G:G</f>
        <v>（十九冶-华电重庆奉节）重庆市奉节县康乐镇七星村</v>
      </c>
      <c r="H2633" s="2" t="str">
        <f>'[1]2025年已发货'!H:H</f>
        <v>岑甲乐</v>
      </c>
      <c r="I2633" s="2">
        <f>'[1]2025年已发货'!I:I</f>
        <v>17349037782</v>
      </c>
      <c r="J2633" s="2" vm="1" t="e">
        <f>_xlfn._xlws.FILTER(辅助信息!D:D,辅助信息!G:G=G2633)</f>
        <v>#VALUE!</v>
      </c>
    </row>
    <row r="2634" hidden="1" spans="1:10">
      <c r="A2634" s="2" t="str">
        <f>'[1]2025年已发货'!A:A</f>
        <v>达钢</v>
      </c>
      <c r="B2634" s="2" t="str">
        <f>'[1]2025年已发货'!B:B</f>
        <v>螺纹钢</v>
      </c>
      <c r="C2634" s="2" t="str">
        <f>'[1]2025年已发货'!C:C</f>
        <v>HRB400E Φ22 9m</v>
      </c>
      <c r="D2634" s="2" t="str">
        <f>'[1]2025年已发货'!D:D</f>
        <v>吨</v>
      </c>
      <c r="E2634" s="2">
        <f>'[1]2025年已发货'!E:E</f>
        <v>24</v>
      </c>
      <c r="F2634" s="4">
        <f>'[1]2025年已发货'!F:F</f>
        <v>45775</v>
      </c>
      <c r="G2634" s="2" t="str">
        <f>'[1]2025年已发货'!G:G</f>
        <v>（十九冶-华电重庆奉节）重庆市奉节县康乐镇七星村</v>
      </c>
      <c r="H2634" s="2" t="str">
        <f>'[1]2025年已发货'!H:H</f>
        <v>岑甲乐</v>
      </c>
      <c r="I2634" s="2">
        <f>'[1]2025年已发货'!I:I</f>
        <v>17349037782</v>
      </c>
      <c r="J2634" s="2" vm="1" t="e">
        <f>_xlfn._xlws.FILTER(辅助信息!D:D,辅助信息!G:G=G2634)</f>
        <v>#VALUE!</v>
      </c>
    </row>
    <row r="2635" hidden="1" spans="1:10">
      <c r="A2635" s="2" t="str">
        <f>'[1]2025年已发货'!A:A</f>
        <v>八局</v>
      </c>
      <c r="B2635" s="2" t="str">
        <f>'[1]2025年已发货'!B:B</f>
        <v>螺纹钢</v>
      </c>
      <c r="C2635" s="2" t="str">
        <f>'[1]2025年已发货'!C:C</f>
        <v>HRB400E Φ32 12m</v>
      </c>
      <c r="D2635" s="2" t="str">
        <f>'[1]2025年已发货'!D:D</f>
        <v>吨</v>
      </c>
      <c r="E2635" s="2">
        <f>'[1]2025年已发货'!E:E</f>
        <v>70</v>
      </c>
      <c r="F2635" s="4">
        <f>'[1]2025年已发货'!F:F</f>
        <v>45776</v>
      </c>
      <c r="G2635" s="2" t="str">
        <f>'[1]2025年已发货'!G:G</f>
        <v>（中铁广州局-成渝扩容2标）四川省资阳市雁江区堪嘉镇陈家湾刘家湾大桥桥头</v>
      </c>
      <c r="H2635" s="2" t="str">
        <f>'[1]2025年已发货'!H:H</f>
        <v>刘沛琦</v>
      </c>
      <c r="I2635" s="2">
        <f>'[1]2025年已发货'!I:I</f>
        <v>18011784798</v>
      </c>
      <c r="J2635" s="2" vm="1" t="e">
        <f>_xlfn._xlws.FILTER(辅助信息!D:D,辅助信息!G:G=G2635)</f>
        <v>#VALUE!</v>
      </c>
    </row>
    <row r="2636" hidden="1" spans="1:10">
      <c r="A2636" s="2" t="str">
        <f>'[1]2025年已发货'!A:A</f>
        <v>成实</v>
      </c>
      <c r="B2636" s="2" t="str">
        <f>'[1]2025年已发货'!B:B</f>
        <v>盘螺</v>
      </c>
      <c r="C2636" s="2" t="str">
        <f>'[1]2025年已发货'!C:C</f>
        <v>HRB400E Φ8</v>
      </c>
      <c r="D2636" s="2" t="str">
        <f>'[1]2025年已发货'!D:D</f>
        <v>吨</v>
      </c>
      <c r="E2636" s="2">
        <f>'[1]2025年已发货'!E:E</f>
        <v>12</v>
      </c>
      <c r="F2636" s="4">
        <f>'[1]2025年已发货'!F:F</f>
        <v>45776</v>
      </c>
      <c r="G2636" s="2" t="str">
        <f>'[1]2025年已发货'!G:G</f>
        <v>（四川商建-射洪城乡一体化项目）遂宁市射洪市忠新幼儿园北侧约220米新溪小区</v>
      </c>
      <c r="H2636" s="2" t="str">
        <f>'[1]2025年已发货'!H:H</f>
        <v>柏子刚</v>
      </c>
      <c r="I2636" s="2">
        <f>'[1]2025年已发货'!I:I</f>
        <v>15692885305</v>
      </c>
      <c r="J2636" s="2" t="str">
        <f>_xlfn._xlws.FILTER(辅助信息!D:D,辅助信息!G:G=G2636)</f>
        <v>四川商建
射洪城乡一体化项目</v>
      </c>
    </row>
    <row r="2637" hidden="1" spans="1:10">
      <c r="A2637" s="2" t="str">
        <f>'[1]2025年已发货'!A:A</f>
        <v>成实</v>
      </c>
      <c r="B2637" s="2" t="str">
        <f>'[1]2025年已发货'!B:B</f>
        <v>盘螺</v>
      </c>
      <c r="C2637" s="2" t="str">
        <f>'[1]2025年已发货'!C:C</f>
        <v>HRB400E Φ10</v>
      </c>
      <c r="D2637" s="2" t="str">
        <f>'[1]2025年已发货'!D:D</f>
        <v>吨</v>
      </c>
      <c r="E2637" s="2">
        <f>'[1]2025年已发货'!E:E</f>
        <v>22</v>
      </c>
      <c r="F2637" s="4">
        <f>'[1]2025年已发货'!F:F</f>
        <v>45776</v>
      </c>
      <c r="G2637" s="2" t="str">
        <f>'[1]2025年已发货'!G:G</f>
        <v>（四川商建-射洪城乡一体化项目）遂宁市射洪市忠新幼儿园北侧约220米新溪小区</v>
      </c>
      <c r="H2637" s="2" t="str">
        <f>'[1]2025年已发货'!H:H</f>
        <v>柏子刚</v>
      </c>
      <c r="I2637" s="2">
        <f>'[1]2025年已发货'!I:I</f>
        <v>15692885305</v>
      </c>
      <c r="J2637" s="2" t="str">
        <f>_xlfn._xlws.FILTER(辅助信息!D:D,辅助信息!G:G=G2637)</f>
        <v>四川商建
射洪城乡一体化项目</v>
      </c>
    </row>
    <row r="2638" hidden="1" spans="1:10">
      <c r="A2638" s="2" t="str">
        <f>'[1]2025年已发货'!A:A</f>
        <v>海南海控</v>
      </c>
      <c r="B2638" s="2" t="str">
        <f>'[1]2025年已发货'!B:B</f>
        <v>盘圆</v>
      </c>
      <c r="C2638" s="2" t="str">
        <f>'[1]2025年已发货'!C:C</f>
        <v>HPB300Ф8</v>
      </c>
      <c r="D2638" s="2" t="str">
        <f>'[1]2025年已发货'!D:D</f>
        <v>吨</v>
      </c>
      <c r="E2638" s="2">
        <f>'[1]2025年已发货'!E:E</f>
        <v>35</v>
      </c>
      <c r="F2638" s="4">
        <f>'[1]2025年已发货'!F:F</f>
        <v>45776</v>
      </c>
      <c r="G2638" s="2" t="str">
        <f>'[1]2025年已发货'!G:G</f>
        <v>（中铁一局四公司康新高速TJ1-1标贡不卡隧道）四川省甘孜州康定市折多塘村车管所旁</v>
      </c>
      <c r="H2638" s="2" t="str">
        <f>'[1]2025年已发货'!H:H</f>
        <v>李彰</v>
      </c>
      <c r="I2638" s="2">
        <f>'[1]2025年已发货'!I:I</f>
        <v>18523285235</v>
      </c>
      <c r="J2638" s="2" vm="1" t="e">
        <f>_xlfn._xlws.FILTER(辅助信息!D:D,辅助信息!G:G=G2638)</f>
        <v>#VALUE!</v>
      </c>
    </row>
    <row r="2639" hidden="1" spans="1:10">
      <c r="A2639" s="2" t="str">
        <f>'[1]2025年已发货'!A:A</f>
        <v>海南海控</v>
      </c>
      <c r="B2639" s="2" t="str">
        <f>'[1]2025年已发货'!B:B</f>
        <v>盘圆</v>
      </c>
      <c r="C2639" s="2" t="str">
        <f>'[1]2025年已发货'!C:C</f>
        <v>HPB300Ф10</v>
      </c>
      <c r="D2639" s="2" t="str">
        <f>'[1]2025年已发货'!D:D</f>
        <v>吨</v>
      </c>
      <c r="E2639" s="2">
        <f>'[1]2025年已发货'!E:E</f>
        <v>35</v>
      </c>
      <c r="F2639" s="4">
        <f>'[1]2025年已发货'!F:F</f>
        <v>45776</v>
      </c>
      <c r="G2639" s="2" t="str">
        <f>'[1]2025年已发货'!G:G</f>
        <v>（中铁八局康新高速TJ4-1标）四川省甘孜州康定市新都桥镇超限载检测站</v>
      </c>
      <c r="H2639" s="2" t="str">
        <f>'[1]2025年已发货'!H:H</f>
        <v>刘俊</v>
      </c>
      <c r="I2639" s="2">
        <f>'[1]2025年已发货'!I:I</f>
        <v>18587764925</v>
      </c>
      <c r="J2639" s="2" vm="1" t="e">
        <f>_xlfn._xlws.FILTER(辅助信息!D:D,辅助信息!G:G=G2639)</f>
        <v>#VALUE!</v>
      </c>
    </row>
    <row r="2640" hidden="1" spans="1:10">
      <c r="A2640" s="2" t="str">
        <f>'[1]2025年已发货'!A:A</f>
        <v>海南海控</v>
      </c>
      <c r="B2640" s="2" t="str">
        <f>'[1]2025年已发货'!B:B</f>
        <v>螺纹钢</v>
      </c>
      <c r="C2640" s="2" t="str">
        <f>'[1]2025年已发货'!C:C</f>
        <v>HRB400EФ12*9m</v>
      </c>
      <c r="D2640" s="2" t="str">
        <f>'[1]2025年已发货'!D:D</f>
        <v>吨</v>
      </c>
      <c r="E2640" s="2">
        <f>'[1]2025年已发货'!E:E</f>
        <v>70</v>
      </c>
      <c r="F2640" s="4">
        <f>'[1]2025年已发货'!F:F</f>
        <v>45776</v>
      </c>
      <c r="G2640" s="2" t="str">
        <f>'[1]2025年已发货'!G:G</f>
        <v>（中铁八局康新高速TJ4-1标）四川省甘孜州康定市新都桥镇超限载检测站</v>
      </c>
      <c r="H2640" s="2" t="str">
        <f>'[1]2025年已发货'!H:H</f>
        <v>刘俊</v>
      </c>
      <c r="I2640" s="2">
        <f>'[1]2025年已发货'!I:I</f>
        <v>18587764925</v>
      </c>
      <c r="J2640" s="2" vm="1" t="e">
        <f>_xlfn._xlws.FILTER(辅助信息!D:D,辅助信息!G:G=G2640)</f>
        <v>#VALUE!</v>
      </c>
    </row>
    <row r="2641" hidden="1" spans="1:10">
      <c r="A2641" s="2" t="str">
        <f>'[1]2025年已发货'!A:A</f>
        <v>海南海控</v>
      </c>
      <c r="B2641" s="2" t="str">
        <f>'[1]2025年已发货'!B:B</f>
        <v>螺纹钢</v>
      </c>
      <c r="C2641" s="2" t="str">
        <f>'[1]2025年已发货'!C:C</f>
        <v>HRB400EФ18*9m</v>
      </c>
      <c r="D2641" s="2" t="str">
        <f>'[1]2025年已发货'!D:D</f>
        <v>吨</v>
      </c>
      <c r="E2641" s="2">
        <f>'[1]2025年已发货'!E:E</f>
        <v>105</v>
      </c>
      <c r="F2641" s="4">
        <f>'[1]2025年已发货'!F:F</f>
        <v>45776</v>
      </c>
      <c r="G2641" s="2" t="str">
        <f>'[1]2025年已发货'!G:G</f>
        <v>（中铁六局呼和公司康新高速TJ4-2标）四川省甘孜藏族自治州康定市新都桥镇东俄罗三村中建八局搅拌站旁</v>
      </c>
      <c r="H2641" s="2" t="str">
        <f>'[1]2025年已发货'!H:H</f>
        <v>王坤</v>
      </c>
      <c r="I2641" s="2">
        <f>'[1]2025年已发货'!I:I</f>
        <v>15647490007</v>
      </c>
      <c r="J2641" s="2" vm="1" t="e">
        <f>_xlfn._xlws.FILTER(辅助信息!D:D,辅助信息!G:G=G2641)</f>
        <v>#VALUE!</v>
      </c>
    </row>
    <row r="2642" hidden="1" spans="1:10">
      <c r="A2642" s="2" t="str">
        <f>'[1]2025年已发货'!A:A</f>
        <v>成实</v>
      </c>
      <c r="B2642" s="2" t="str">
        <f>'[1]2025年已发货'!B:B</f>
        <v>盘螺</v>
      </c>
      <c r="C2642" s="2" t="str">
        <f>'[1]2025年已发货'!C:C</f>
        <v>HRB400E Φ10</v>
      </c>
      <c r="D2642" s="2" t="str">
        <f>'[1]2025年已发货'!D:D</f>
        <v>吨</v>
      </c>
      <c r="E2642" s="2">
        <f>'[1]2025年已发货'!E:E</f>
        <v>35</v>
      </c>
      <c r="F2642" s="4">
        <f>'[1]2025年已发货'!F:F</f>
        <v>45776</v>
      </c>
      <c r="G2642" s="2" t="str">
        <f>'[1]2025年已发货'!G:G</f>
        <v>（中铁五局-成渝扩容3标）四川省资阳市雁江区伍隍镇铺子村雁江区X138</v>
      </c>
      <c r="H2642" s="2" t="str">
        <f>'[1]2025年已发货'!H:H</f>
        <v>王健</v>
      </c>
      <c r="I2642" s="2">
        <f>'[1]2025年已发货'!I:I</f>
        <v>17726168395</v>
      </c>
      <c r="J2642" s="2" vm="1" t="e">
        <f>_xlfn._xlws.FILTER(辅助信息!D:D,辅助信息!G:G=G2642)</f>
        <v>#VALUE!</v>
      </c>
    </row>
    <row r="2643" hidden="1" spans="1:10">
      <c r="A2643" s="2" t="str">
        <f>'[1]2025年已发货'!A:A</f>
        <v>德胜</v>
      </c>
      <c r="B2643" s="2" t="str">
        <f>'[1]2025年已发货'!B:B</f>
        <v>螺纹钢</v>
      </c>
      <c r="C2643" s="2" t="str">
        <f>'[1]2025年已发货'!C:C</f>
        <v>HRB400E Φ25×9米</v>
      </c>
      <c r="D2643" s="2" t="str">
        <f>'[1]2025年已发货'!D:D</f>
        <v>吨</v>
      </c>
      <c r="E2643" s="2">
        <f>'[1]2025年已发货'!E:E</f>
        <v>105</v>
      </c>
      <c r="F2643" s="4">
        <f>'[1]2025年已发货'!F:F</f>
        <v>45776</v>
      </c>
      <c r="G2643" s="2" t="str">
        <f>'[1]2025年已发货'!G:G</f>
        <v>（自永1标八局二分公司钢筋棚）四川省自贡市大安区牛佛镇</v>
      </c>
      <c r="H2643" s="2" t="str">
        <f>'[1]2025年已发货'!H:H</f>
        <v>沈维良</v>
      </c>
      <c r="I2643" s="2">
        <f>'[1]2025年已发货'!I:I</f>
        <v>18980505177</v>
      </c>
      <c r="J2643" s="2" vm="1" t="e">
        <f>_xlfn._xlws.FILTER(辅助信息!D:D,辅助信息!G:G=G2643)</f>
        <v>#VALUE!</v>
      </c>
    </row>
    <row r="2644" hidden="1" spans="1:10">
      <c r="A2644" s="2" t="str">
        <f>'[1]2025年已发货'!A:A</f>
        <v>德胜</v>
      </c>
      <c r="B2644" s="2" t="str">
        <f>'[1]2025年已发货'!B:B</f>
        <v>螺纹钢</v>
      </c>
      <c r="C2644" s="2" t="str">
        <f>'[1]2025年已发货'!C:C</f>
        <v>HRB400E Φ32×9米</v>
      </c>
      <c r="D2644" s="2" t="str">
        <f>'[1]2025年已发货'!D:D</f>
        <v>吨</v>
      </c>
      <c r="E2644" s="2">
        <f>'[1]2025年已发货'!E:E</f>
        <v>35</v>
      </c>
      <c r="F2644" s="4">
        <f>'[1]2025年已发货'!F:F</f>
        <v>45776</v>
      </c>
      <c r="G2644" s="2" t="str">
        <f>'[1]2025年已发货'!G:G</f>
        <v>（自永1标八局二分公司钢筋棚）四川省自贡市大安区牛佛镇</v>
      </c>
      <c r="H2644" s="2" t="str">
        <f>'[1]2025年已发货'!H:H</f>
        <v>沈维良</v>
      </c>
      <c r="I2644" s="2">
        <f>'[1]2025年已发货'!I:I</f>
        <v>18980505177</v>
      </c>
      <c r="J2644" s="2" vm="1" t="e">
        <f>_xlfn._xlws.FILTER(辅助信息!D:D,辅助信息!G:G=G2644)</f>
        <v>#VALUE!</v>
      </c>
    </row>
    <row r="2645" hidden="1" spans="1:10">
      <c r="A2645" s="2" t="str">
        <f>'[1]2025年已发货'!A:A</f>
        <v>德胜</v>
      </c>
      <c r="B2645" s="2" t="str">
        <f>'[1]2025年已发货'!B:B</f>
        <v>螺纹钢</v>
      </c>
      <c r="C2645" s="2" t="str">
        <f>'[1]2025年已发货'!C:C</f>
        <v>HRB500E Φ28×9米</v>
      </c>
      <c r="D2645" s="2" t="str">
        <f>'[1]2025年已发货'!D:D</f>
        <v>吨</v>
      </c>
      <c r="E2645" s="2">
        <f>'[1]2025年已发货'!E:E</f>
        <v>35</v>
      </c>
      <c r="F2645" s="4">
        <f>'[1]2025年已发货'!F:F</f>
        <v>45776</v>
      </c>
      <c r="G2645" s="2" t="str">
        <f>'[1]2025年已发货'!G:G</f>
        <v>（自永1标八局二分公司钢筋棚）四川省自贡市大安区牛佛镇</v>
      </c>
      <c r="H2645" s="2" t="str">
        <f>'[1]2025年已发货'!H:H</f>
        <v>沈维良</v>
      </c>
      <c r="I2645" s="2">
        <f>'[1]2025年已发货'!I:I</f>
        <v>18980505177</v>
      </c>
      <c r="J2645" s="2" vm="1" t="e">
        <f>_xlfn._xlws.FILTER(辅助信息!D:D,辅助信息!G:G=G2645)</f>
        <v>#VALUE!</v>
      </c>
    </row>
    <row r="2646" hidden="1" spans="1:10">
      <c r="A2646" s="2" t="str">
        <f>'[1]2025年已发货'!A:A</f>
        <v>德胜</v>
      </c>
      <c r="B2646" s="2" t="str">
        <f>'[1]2025年已发货'!B:B</f>
        <v>螺纹钢</v>
      </c>
      <c r="C2646" s="2" t="str">
        <f>'[1]2025年已发货'!C:C</f>
        <v>HRB500E Φ32×9米</v>
      </c>
      <c r="D2646" s="2" t="str">
        <f>'[1]2025年已发货'!D:D</f>
        <v>吨</v>
      </c>
      <c r="E2646" s="2">
        <f>'[1]2025年已发货'!E:E</f>
        <v>35</v>
      </c>
      <c r="F2646" s="4">
        <f>'[1]2025年已发货'!F:F</f>
        <v>45776</v>
      </c>
      <c r="G2646" s="2" t="str">
        <f>'[1]2025年已发货'!G:G</f>
        <v>（自永1标八局二分公司钢筋棚）四川省自贡市大安区牛佛镇</v>
      </c>
      <c r="H2646" s="2" t="str">
        <f>'[1]2025年已发货'!H:H</f>
        <v>沈维良</v>
      </c>
      <c r="I2646" s="2">
        <f>'[1]2025年已发货'!I:I</f>
        <v>18980505177</v>
      </c>
      <c r="J2646" s="2" vm="1" t="e">
        <f>_xlfn._xlws.FILTER(辅助信息!D:D,辅助信息!G:G=G2646)</f>
        <v>#VALUE!</v>
      </c>
    </row>
    <row r="2647" hidden="1" spans="1:10">
      <c r="A2647" s="2" t="str">
        <f>'[1]2025年已发货'!A:A</f>
        <v>德胜</v>
      </c>
      <c r="B2647" s="2" t="str">
        <f>'[1]2025年已发货'!B:B</f>
        <v>螺纹钢</v>
      </c>
      <c r="C2647" s="2" t="str">
        <f>'[1]2025年已发货'!C:C</f>
        <v>HRB400E Φ28 12m</v>
      </c>
      <c r="D2647" s="2" t="str">
        <f>'[1]2025年已发货'!D:D</f>
        <v>吨</v>
      </c>
      <c r="E2647" s="2">
        <f>'[1]2025年已发货'!E:E</f>
        <v>35</v>
      </c>
      <c r="F2647" s="4">
        <f>'[1]2025年已发货'!F:F</f>
        <v>45776</v>
      </c>
      <c r="G2647" s="2" t="str">
        <f>'[1]2025年已发货'!G:G</f>
        <v>（中铁广州局-成渝扩容2标）成渝扩容项目ZCB3-2标2＃拌和站【雁江区联盟桥东北50米(资资路) 】</v>
      </c>
      <c r="H2647" s="2" t="str">
        <f>'[1]2025年已发货'!H:H</f>
        <v>刘沛琦</v>
      </c>
      <c r="I2647" s="2">
        <f>'[1]2025年已发货'!I:I</f>
        <v>18011784798</v>
      </c>
      <c r="J2647" s="2" vm="1" t="e">
        <f>_xlfn._xlws.FILTER(辅助信息!D:D,辅助信息!G:G=G2647)</f>
        <v>#VALUE!</v>
      </c>
    </row>
    <row r="2648" hidden="1" spans="1:10">
      <c r="A2648" s="2" t="str">
        <f>'[1]2025年已发货'!A:A</f>
        <v>德胜</v>
      </c>
      <c r="B2648" s="2" t="str">
        <f>'[1]2025年已发货'!B:B</f>
        <v>螺纹钢</v>
      </c>
      <c r="C2648" s="2" t="str">
        <f>'[1]2025年已发货'!C:C</f>
        <v>HRB400E Φ28 12m</v>
      </c>
      <c r="D2648" s="2" t="str">
        <f>'[1]2025年已发货'!D:D</f>
        <v>吨</v>
      </c>
      <c r="E2648" s="2">
        <f>'[1]2025年已发货'!E:E</f>
        <v>140</v>
      </c>
      <c r="F2648" s="4">
        <f>'[1]2025年已发货'!F:F</f>
        <v>45776</v>
      </c>
      <c r="G2648" s="2" t="str">
        <f>'[1]2025年已发货'!G:G</f>
        <v>（中铁广州局-成渝扩容2标）成渝扩容项目ZCB3-2标2＃拌和站【雁江区联盟桥东北50米(资资路) 】</v>
      </c>
      <c r="H2648" s="2" t="str">
        <f>'[1]2025年已发货'!H:H</f>
        <v>刘沛琦</v>
      </c>
      <c r="I2648" s="2">
        <f>'[1]2025年已发货'!I:I</f>
        <v>18011784798</v>
      </c>
      <c r="J2648" s="2" vm="1" t="e">
        <f>_xlfn._xlws.FILTER(辅助信息!D:D,辅助信息!G:G=G2648)</f>
        <v>#VALUE!</v>
      </c>
    </row>
    <row r="2649" hidden="1" spans="1:10">
      <c r="A2649" s="2" t="str">
        <f>'[1]2025年已发货'!A:A</f>
        <v>德胜</v>
      </c>
      <c r="B2649" s="2" t="str">
        <f>'[1]2025年已发货'!B:B</f>
        <v>螺纹钢</v>
      </c>
      <c r="C2649" s="2" t="str">
        <f>'[1]2025年已发货'!C:C</f>
        <v>HRB400E Φ25 12m</v>
      </c>
      <c r="D2649" s="2" t="str">
        <f>'[1]2025年已发货'!D:D</f>
        <v>吨</v>
      </c>
      <c r="E2649" s="2">
        <f>'[1]2025年已发货'!E:E</f>
        <v>175</v>
      </c>
      <c r="F2649" s="4">
        <f>'[1]2025年已发货'!F:F</f>
        <v>45776</v>
      </c>
      <c r="G2649" s="2" t="str">
        <f>'[1]2025年已发货'!G:G</f>
        <v>（中铁五局-成渝扩容3标）四川省资阳市雁江区伍隍镇铺子村雁江区X138</v>
      </c>
      <c r="H2649" s="2" t="str">
        <f>'[1]2025年已发货'!H:H</f>
        <v>王健</v>
      </c>
      <c r="I2649" s="2">
        <f>'[1]2025年已发货'!I:I</f>
        <v>17726168395</v>
      </c>
      <c r="J2649" s="2" vm="1" t="e">
        <f>_xlfn._xlws.FILTER(辅助信息!D:D,辅助信息!G:G=G2649)</f>
        <v>#VALUE!</v>
      </c>
    </row>
    <row r="2650" hidden="1" spans="1:10">
      <c r="A2650" s="2" t="str">
        <f>'[1]2025年已发货'!A:A</f>
        <v>德胜</v>
      </c>
      <c r="B2650" s="2" t="str">
        <f>'[1]2025年已发货'!B:B</f>
        <v>螺纹钢</v>
      </c>
      <c r="C2650" s="2" t="str">
        <f>'[1]2025年已发货'!C:C</f>
        <v>HRB500E Φ28 9m</v>
      </c>
      <c r="D2650" s="2" t="str">
        <f>'[1]2025年已发货'!D:D</f>
        <v>吨</v>
      </c>
      <c r="E2650" s="2">
        <f>'[1]2025年已发货'!E:E</f>
        <v>70</v>
      </c>
      <c r="F2650" s="4">
        <f>'[1]2025年已发货'!F:F</f>
        <v>45776</v>
      </c>
      <c r="G2650" s="2" t="str">
        <f>'[1]2025年已发货'!G:G</f>
        <v>（中铁十局-资乐高速4标）四川省眉山市仁寿县彰加镇促进村中铁十局2#钢筋厂</v>
      </c>
      <c r="H2650" s="2" t="str">
        <f>'[1]2025年已发货'!H:H</f>
        <v>杨飞</v>
      </c>
      <c r="I2650" s="2">
        <f>'[1]2025年已发货'!I:I</f>
        <v>15667998777</v>
      </c>
      <c r="J2650" s="2" vm="1" t="e">
        <f>_xlfn._xlws.FILTER(辅助信息!D:D,辅助信息!G:G=G2650)</f>
        <v>#VALUE!</v>
      </c>
    </row>
    <row r="2651" hidden="1" spans="1:10">
      <c r="A2651" s="2" t="str">
        <f>'[1]2025年已发货'!A:A</f>
        <v>德胜</v>
      </c>
      <c r="B2651" s="2" t="str">
        <f>'[1]2025年已发货'!B:B</f>
        <v>螺纹钢</v>
      </c>
      <c r="C2651" s="2" t="str">
        <f>'[1]2025年已发货'!C:C</f>
        <v>HRB400EΦ16*12m</v>
      </c>
      <c r="D2651" s="2" t="str">
        <f>'[1]2025年已发货'!D:D</f>
        <v>吨</v>
      </c>
      <c r="E2651" s="2">
        <f>'[1]2025年已发货'!E:E</f>
        <v>17</v>
      </c>
      <c r="F2651" s="4">
        <f>'[1]2025年已发货'!F:F</f>
        <v>45776</v>
      </c>
      <c r="G2651" s="2" t="str">
        <f>'[1]2025年已发货'!G:G</f>
        <v>乐山市峨边县沙坪镇中铁一局钢筋加工厂（污水处理厂）</v>
      </c>
      <c r="H2651" s="2" t="str">
        <f>'[1]2025年已发货'!H:H</f>
        <v>冯雷</v>
      </c>
      <c r="I2651" s="2" t="str">
        <f>'[1]2025年已发货'!I:I</f>
        <v>18700069985</v>
      </c>
      <c r="J2651" s="2" vm="1" t="e">
        <f>_xlfn._xlws.FILTER(辅助信息!D:D,辅助信息!G:G=G2651)</f>
        <v>#VALUE!</v>
      </c>
    </row>
    <row r="2652" hidden="1" spans="1:10">
      <c r="A2652" s="2" t="str">
        <f>'[1]2025年已发货'!A:A</f>
        <v>德胜</v>
      </c>
      <c r="B2652" s="2" t="str">
        <f>'[1]2025年已发货'!B:B</f>
        <v>螺纹钢</v>
      </c>
      <c r="C2652" s="2" t="str">
        <f>'[1]2025年已发货'!C:C</f>
        <v>HRB400EΦ32*9m</v>
      </c>
      <c r="D2652" s="2" t="str">
        <f>'[1]2025年已发货'!D:D</f>
        <v>吨</v>
      </c>
      <c r="E2652" s="2">
        <f>'[1]2025年已发货'!E:E</f>
        <v>52</v>
      </c>
      <c r="F2652" s="4">
        <f>'[1]2025年已发货'!F:F</f>
        <v>45776</v>
      </c>
      <c r="G2652" s="2" t="str">
        <f>'[1]2025年已发货'!G:G</f>
        <v>乐山市峨边县沙坪镇中铁一局钢筋加工厂（污水处理厂）</v>
      </c>
      <c r="H2652" s="2" t="str">
        <f>'[1]2025年已发货'!H:H</f>
        <v>冯雷</v>
      </c>
      <c r="I2652" s="2" t="str">
        <f>'[1]2025年已发货'!I:I</f>
        <v>18700069985</v>
      </c>
      <c r="J2652" s="2" vm="1" t="e">
        <f>_xlfn._xlws.FILTER(辅助信息!D:D,辅助信息!G:G=G2652)</f>
        <v>#VALUE!</v>
      </c>
    </row>
    <row r="2653" hidden="1" spans="1:10">
      <c r="A2653" s="2" t="str">
        <f>'[1]2025年已发货'!A:A</f>
        <v>德胜</v>
      </c>
      <c r="B2653" s="2" t="str">
        <f>'[1]2025年已发货'!B:B</f>
        <v>螺纹钢</v>
      </c>
      <c r="C2653" s="2" t="str">
        <f>'[1]2025年已发货'!C:C</f>
        <v>HRB400E Φ28 12m</v>
      </c>
      <c r="D2653" s="2" t="str">
        <f>'[1]2025年已发货'!D:D</f>
        <v>吨</v>
      </c>
      <c r="E2653" s="2">
        <f>'[1]2025年已发货'!E:E</f>
        <v>140</v>
      </c>
      <c r="F2653" s="4">
        <f>'[1]2025年已发货'!F:F</f>
        <v>45776</v>
      </c>
      <c r="G2653" s="2" t="str">
        <f>'[1]2025年已发货'!G:G</f>
        <v>（中铁广州局-成渝扩容2标）四川省资阳市雁江区堪嘉镇陈家湾刘家湾大桥桥头</v>
      </c>
      <c r="H2653" s="2" t="str">
        <f>'[1]2025年已发货'!H:H</f>
        <v>刘沛琦</v>
      </c>
      <c r="I2653" s="2">
        <f>'[1]2025年已发货'!I:I</f>
        <v>18011784798</v>
      </c>
      <c r="J2653" s="2" vm="1" t="e">
        <f>_xlfn._xlws.FILTER(辅助信息!D:D,辅助信息!G:G=G2653)</f>
        <v>#VALUE!</v>
      </c>
    </row>
    <row r="2654" hidden="1" spans="1:10">
      <c r="A2654" s="2" t="str">
        <f>'[1]2025年已发货'!A:A</f>
        <v>德胜</v>
      </c>
      <c r="B2654" s="2" t="str">
        <f>'[1]2025年已发货'!B:B</f>
        <v>螺纹钢</v>
      </c>
      <c r="C2654" s="2" t="str">
        <f>'[1]2025年已发货'!C:C</f>
        <v>HRB400EФ16*9m</v>
      </c>
      <c r="D2654" s="2" t="str">
        <f>'[1]2025年已发货'!D:D</f>
        <v>吨</v>
      </c>
      <c r="E2654" s="2">
        <f>'[1]2025年已发货'!E:E</f>
        <v>8</v>
      </c>
      <c r="F2654" s="4">
        <f>'[1]2025年已发货'!F:F</f>
        <v>45776</v>
      </c>
      <c r="G2654" s="2" t="str">
        <f>'[1]2025年已发货'!G:G</f>
        <v>（中铁一局四公司康新高速TJ1-1标雅加梗隧道）四川省甘孜州康定市雅加梗</v>
      </c>
      <c r="H2654" s="2" t="str">
        <f>'[1]2025年已发货'!H:H</f>
        <v>范国义</v>
      </c>
      <c r="I2654" s="2">
        <f>'[1]2025年已发货'!I:I</f>
        <v>15897676433</v>
      </c>
      <c r="J2654" s="2" vm="1" t="e">
        <f>_xlfn._xlws.FILTER(辅助信息!D:D,辅助信息!G:G=G2654)</f>
        <v>#VALUE!</v>
      </c>
    </row>
    <row r="2655" hidden="1" spans="1:10">
      <c r="A2655" s="2" t="str">
        <f>'[1]2025年已发货'!A:A</f>
        <v>德胜</v>
      </c>
      <c r="B2655" s="2" t="str">
        <f>'[1]2025年已发货'!B:B</f>
        <v>螺纹钢</v>
      </c>
      <c r="C2655" s="2" t="str">
        <f>'[1]2025年已发货'!C:C</f>
        <v>HRB400EФ20*9m</v>
      </c>
      <c r="D2655" s="2" t="str">
        <f>'[1]2025年已发货'!D:D</f>
        <v>吨</v>
      </c>
      <c r="E2655" s="2">
        <f>'[1]2025年已发货'!E:E</f>
        <v>2.5</v>
      </c>
      <c r="F2655" s="4">
        <f>'[1]2025年已发货'!F:F</f>
        <v>45776</v>
      </c>
      <c r="G2655" s="2" t="str">
        <f>'[1]2025年已发货'!G:G</f>
        <v>（中铁一局四公司康新高速TJ1-1标雅加梗隧道）四川省甘孜州康定市雅加梗</v>
      </c>
      <c r="H2655" s="2" t="str">
        <f>'[1]2025年已发货'!H:H</f>
        <v>范国义</v>
      </c>
      <c r="I2655" s="2">
        <f>'[1]2025年已发货'!I:I</f>
        <v>15897676433</v>
      </c>
      <c r="J2655" s="2" vm="1" t="e">
        <f>_xlfn._xlws.FILTER(辅助信息!D:D,辅助信息!G:G=G2655)</f>
        <v>#VALUE!</v>
      </c>
    </row>
    <row r="2656" hidden="1" spans="1:10">
      <c r="A2656" s="2" t="str">
        <f>'[1]2025年已发货'!A:A</f>
        <v>德胜</v>
      </c>
      <c r="B2656" s="2" t="str">
        <f>'[1]2025年已发货'!B:B</f>
        <v>螺纹钢</v>
      </c>
      <c r="C2656" s="2" t="str">
        <f>'[1]2025年已发货'!C:C</f>
        <v>HRB400EФ25*9m</v>
      </c>
      <c r="D2656" s="2" t="str">
        <f>'[1]2025年已发货'!D:D</f>
        <v>吨</v>
      </c>
      <c r="E2656" s="2">
        <f>'[1]2025年已发货'!E:E</f>
        <v>25</v>
      </c>
      <c r="F2656" s="4">
        <f>'[1]2025年已发货'!F:F</f>
        <v>45776</v>
      </c>
      <c r="G2656" s="2" t="str">
        <f>'[1]2025年已发货'!G:G</f>
        <v>（中铁一局四公司康新高速TJ1-1标雅加梗隧道）四川省甘孜州康定市雅加梗</v>
      </c>
      <c r="H2656" s="2" t="str">
        <f>'[1]2025年已发货'!H:H</f>
        <v>范国义</v>
      </c>
      <c r="I2656" s="2">
        <f>'[1]2025年已发货'!I:I</f>
        <v>15897676433</v>
      </c>
      <c r="J2656" s="2" vm="1" t="e">
        <f>_xlfn._xlws.FILTER(辅助信息!D:D,辅助信息!G:G=G2656)</f>
        <v>#VALUE!</v>
      </c>
    </row>
    <row r="2657" hidden="1" spans="1:10">
      <c r="A2657" s="2" t="str">
        <f>'[1]2025年已发货'!A:A</f>
        <v>德胜</v>
      </c>
      <c r="B2657" s="2" t="str">
        <f>'[1]2025年已发货'!B:B</f>
        <v>螺纹钢</v>
      </c>
      <c r="C2657" s="2" t="str">
        <f>'[1]2025年已发货'!C:C</f>
        <v>HRB400EФ20*12m</v>
      </c>
      <c r="D2657" s="2" t="str">
        <f>'[1]2025年已发货'!D:D</f>
        <v>吨</v>
      </c>
      <c r="E2657" s="2">
        <f>'[1]2025年已发货'!E:E</f>
        <v>35</v>
      </c>
      <c r="F2657" s="4">
        <f>'[1]2025年已发货'!F:F</f>
        <v>45776</v>
      </c>
      <c r="G2657" s="2" t="str">
        <f>'[1]2025年已发货'!G:G</f>
        <v>（中铁八局康新高速TJ4-1标）四川省甘孜州康定市新都桥镇超限载检测站</v>
      </c>
      <c r="H2657" s="2" t="str">
        <f>'[1]2025年已发货'!H:H</f>
        <v>刘俊</v>
      </c>
      <c r="I2657" s="2">
        <f>'[1]2025年已发货'!I:I</f>
        <v>18587764925</v>
      </c>
      <c r="J2657" s="2" vm="1" t="e">
        <f>_xlfn._xlws.FILTER(辅助信息!D:D,辅助信息!G:G=G2657)</f>
        <v>#VALUE!</v>
      </c>
    </row>
    <row r="2658" hidden="1" spans="1:10">
      <c r="A2658" s="2" t="str">
        <f>'[1]2025年已发货'!A:A</f>
        <v>德胜</v>
      </c>
      <c r="B2658" s="2" t="str">
        <f>'[1]2025年已发货'!B:B</f>
        <v>螺纹钢</v>
      </c>
      <c r="C2658" s="2" t="str">
        <f>'[1]2025年已发货'!C:C</f>
        <v>HRB500EФ25*9m</v>
      </c>
      <c r="D2658" s="2" t="str">
        <f>'[1]2025年已发货'!D:D</f>
        <v>吨</v>
      </c>
      <c r="E2658" s="2">
        <f>'[1]2025年已发货'!E:E</f>
        <v>70</v>
      </c>
      <c r="F2658" s="4">
        <f>'[1]2025年已发货'!F:F</f>
        <v>45776</v>
      </c>
      <c r="G2658" s="2" t="str">
        <f>'[1]2025年已发货'!G:G</f>
        <v>（中铁八局康新高速TJ4-1标）四川省甘孜州康定市新都桥镇超限载检测站</v>
      </c>
      <c r="H2658" s="2" t="str">
        <f>'[1]2025年已发货'!H:H</f>
        <v>刘俊</v>
      </c>
      <c r="I2658" s="2">
        <f>'[1]2025年已发货'!I:I</f>
        <v>18587764925</v>
      </c>
      <c r="J2658" s="2" vm="1" t="e">
        <f>_xlfn._xlws.FILTER(辅助信息!D:D,辅助信息!G:G=G2658)</f>
        <v>#VALUE!</v>
      </c>
    </row>
    <row r="2659" hidden="1" spans="1:10">
      <c r="A2659" s="2" t="str">
        <f>'[1]2025年已发货'!A:A</f>
        <v>德胜</v>
      </c>
      <c r="B2659" s="2" t="str">
        <f>'[1]2025年已发货'!B:B</f>
        <v>螺纹钢</v>
      </c>
      <c r="C2659" s="2" t="str">
        <f>'[1]2025年已发货'!C:C</f>
        <v>HRB500EФ25*9m</v>
      </c>
      <c r="D2659" s="2" t="str">
        <f>'[1]2025年已发货'!D:D</f>
        <v>吨</v>
      </c>
      <c r="E2659" s="2">
        <f>'[1]2025年已发货'!E:E</f>
        <v>140</v>
      </c>
      <c r="F2659" s="4">
        <f>'[1]2025年已发货'!F:F</f>
        <v>45776</v>
      </c>
      <c r="G2659" s="2" t="str">
        <f>'[1]2025年已发货'!G:G</f>
        <v>（中铁六局呼和公司康新高速TJ4-2标）四川省甘孜藏族自治州康定市新都桥镇东俄罗三村中建八局搅拌站旁</v>
      </c>
      <c r="H2659" s="2" t="str">
        <f>'[1]2025年已发货'!H:H</f>
        <v>王坤</v>
      </c>
      <c r="I2659" s="2">
        <f>'[1]2025年已发货'!I:I</f>
        <v>15647490007</v>
      </c>
      <c r="J2659" s="2" vm="1" t="e">
        <f>_xlfn._xlws.FILTER(辅助信息!D:D,辅助信息!G:G=G2659)</f>
        <v>#VALUE!</v>
      </c>
    </row>
    <row r="2660" hidden="1" spans="1:10">
      <c r="A2660" s="2" t="str">
        <f>'[1]2025年已发货'!A:A</f>
        <v>德胜</v>
      </c>
      <c r="B2660" s="2" t="str">
        <f>'[1]2025年已发货'!B:B</f>
        <v>螺纹钢</v>
      </c>
      <c r="C2660" s="2" t="str">
        <f>'[1]2025年已发货'!C:C</f>
        <v>HRB400EФ12*9m</v>
      </c>
      <c r="D2660" s="2" t="str">
        <f>'[1]2025年已发货'!D:D</f>
        <v>吨</v>
      </c>
      <c r="E2660" s="2">
        <f>'[1]2025年已发货'!E:E</f>
        <v>13</v>
      </c>
      <c r="F2660" s="4">
        <f>'[1]2025年已发货'!F:F</f>
        <v>45776</v>
      </c>
      <c r="G2660" s="2" t="str">
        <f>'[1]2025年已发货'!G:G</f>
        <v>（中核城建-邛崃项目）成都市邛崃市成温邛快速路陈河坝西南338米处</v>
      </c>
      <c r="H2660" s="2" t="str">
        <f>'[1]2025年已发货'!H:H</f>
        <v>杨帆</v>
      </c>
      <c r="I2660" s="2">
        <f>'[1]2025年已发货'!I:I</f>
        <v>13402868889</v>
      </c>
      <c r="J2660" s="2" vm="1" t="e">
        <f>_xlfn._xlws.FILTER(辅助信息!D:D,辅助信息!G:G=G2660)</f>
        <v>#VALUE!</v>
      </c>
    </row>
    <row r="2661" hidden="1" spans="1:10">
      <c r="A2661" s="2" t="str">
        <f>'[1]2025年已发货'!A:A</f>
        <v>德胜</v>
      </c>
      <c r="B2661" s="2" t="str">
        <f>'[1]2025年已发货'!B:B</f>
        <v>螺纹钢</v>
      </c>
      <c r="C2661" s="2" t="str">
        <f>'[1]2025年已发货'!C:C</f>
        <v>HRB400EФ14*9m</v>
      </c>
      <c r="D2661" s="2" t="str">
        <f>'[1]2025年已发货'!D:D</f>
        <v>吨</v>
      </c>
      <c r="E2661" s="2">
        <f>'[1]2025年已发货'!E:E</f>
        <v>4</v>
      </c>
      <c r="F2661" s="4">
        <f>'[1]2025年已发货'!F:F</f>
        <v>45776</v>
      </c>
      <c r="G2661" s="2" t="str">
        <f>'[1]2025年已发货'!G:G</f>
        <v>（中核城建-邛崃项目）成都市邛崃市成温邛快速路陈河坝西南338米处</v>
      </c>
      <c r="H2661" s="2" t="str">
        <f>'[1]2025年已发货'!H:H</f>
        <v>杨帆</v>
      </c>
      <c r="I2661" s="2">
        <f>'[1]2025年已发货'!I:I</f>
        <v>13402868889</v>
      </c>
      <c r="J2661" s="2" vm="1" t="e">
        <f>_xlfn._xlws.FILTER(辅助信息!D:D,辅助信息!G:G=G2661)</f>
        <v>#VALUE!</v>
      </c>
    </row>
    <row r="2662" hidden="1" spans="1:10">
      <c r="A2662" s="2" t="str">
        <f>'[1]2025年已发货'!A:A</f>
        <v>德胜</v>
      </c>
      <c r="B2662" s="2" t="str">
        <f>'[1]2025年已发货'!B:B</f>
        <v>螺纹钢</v>
      </c>
      <c r="C2662" s="2" t="str">
        <f>'[1]2025年已发货'!C:C</f>
        <v>HRB400EФ16*9m</v>
      </c>
      <c r="D2662" s="2" t="str">
        <f>'[1]2025年已发货'!D:D</f>
        <v>吨</v>
      </c>
      <c r="E2662" s="2">
        <f>'[1]2025年已发货'!E:E</f>
        <v>45</v>
      </c>
      <c r="F2662" s="4">
        <f>'[1]2025年已发货'!F:F</f>
        <v>45776</v>
      </c>
      <c r="G2662" s="2" t="str">
        <f>'[1]2025年已发货'!G:G</f>
        <v>（中核城建-邛崃项目）成都市邛崃市成温邛快速路陈河坝西南338米处</v>
      </c>
      <c r="H2662" s="2" t="str">
        <f>'[1]2025年已发货'!H:H</f>
        <v>杨帆</v>
      </c>
      <c r="I2662" s="2">
        <f>'[1]2025年已发货'!I:I</f>
        <v>13402868889</v>
      </c>
      <c r="J2662" s="2" vm="1" t="e">
        <f>_xlfn._xlws.FILTER(辅助信息!D:D,辅助信息!G:G=G2662)</f>
        <v>#VALUE!</v>
      </c>
    </row>
    <row r="2663" hidden="1" spans="1:10">
      <c r="A2663" s="2" t="str">
        <f>'[1]2025年已发货'!A:A</f>
        <v>德胜</v>
      </c>
      <c r="B2663" s="2" t="str">
        <f>'[1]2025年已发货'!B:B</f>
        <v>螺纹钢</v>
      </c>
      <c r="C2663" s="2" t="str">
        <f>'[1]2025年已发货'!C:C</f>
        <v>HRB400EФ18*9m</v>
      </c>
      <c r="D2663" s="2" t="str">
        <f>'[1]2025年已发货'!D:D</f>
        <v>吨</v>
      </c>
      <c r="E2663" s="2">
        <f>'[1]2025年已发货'!E:E</f>
        <v>4</v>
      </c>
      <c r="F2663" s="4">
        <f>'[1]2025年已发货'!F:F</f>
        <v>45776</v>
      </c>
      <c r="G2663" s="2" t="str">
        <f>'[1]2025年已发货'!G:G</f>
        <v>（中核城建-邛崃项目）成都市邛崃市成温邛快速路陈河坝西南338米处</v>
      </c>
      <c r="H2663" s="2" t="str">
        <f>'[1]2025年已发货'!H:H</f>
        <v>杨帆</v>
      </c>
      <c r="I2663" s="2">
        <f>'[1]2025年已发货'!I:I</f>
        <v>13402868889</v>
      </c>
      <c r="J2663" s="2" vm="1" t="e">
        <f>_xlfn._xlws.FILTER(辅助信息!D:D,辅助信息!G:G=G2663)</f>
        <v>#VALUE!</v>
      </c>
    </row>
    <row r="2664" hidden="1" spans="1:10">
      <c r="A2664" s="2" t="str">
        <f>'[1]2025年已发货'!A:A</f>
        <v>德胜</v>
      </c>
      <c r="B2664" s="2" t="str">
        <f>'[1]2025年已发货'!B:B</f>
        <v>螺纹钢</v>
      </c>
      <c r="C2664" s="2" t="str">
        <f>'[1]2025年已发货'!C:C</f>
        <v>HRB400EФ20*9m</v>
      </c>
      <c r="D2664" s="2" t="str">
        <f>'[1]2025年已发货'!D:D</f>
        <v>吨</v>
      </c>
      <c r="E2664" s="2">
        <f>'[1]2025年已发货'!E:E</f>
        <v>15</v>
      </c>
      <c r="F2664" s="4">
        <f>'[1]2025年已发货'!F:F</f>
        <v>45776</v>
      </c>
      <c r="G2664" s="2" t="str">
        <f>'[1]2025年已发货'!G:G</f>
        <v>（中核城建-邛崃项目）成都市邛崃市成温邛快速路陈河坝西南338米处</v>
      </c>
      <c r="H2664" s="2" t="str">
        <f>'[1]2025年已发货'!H:H</f>
        <v>杨帆</v>
      </c>
      <c r="I2664" s="2">
        <f>'[1]2025年已发货'!I:I</f>
        <v>13402868889</v>
      </c>
      <c r="J2664" s="2" vm="1" t="e">
        <f>_xlfn._xlws.FILTER(辅助信息!D:D,辅助信息!G:G=G2664)</f>
        <v>#VALUE!</v>
      </c>
    </row>
    <row r="2665" hidden="1" spans="1:10">
      <c r="A2665" s="2" t="str">
        <f>'[1]2025年已发货'!A:A</f>
        <v>德胜</v>
      </c>
      <c r="B2665" s="2" t="str">
        <f>'[1]2025年已发货'!B:B</f>
        <v>螺纹钢</v>
      </c>
      <c r="C2665" s="2" t="str">
        <f>'[1]2025年已发货'!C:C</f>
        <v>HRB400EФ25*9m</v>
      </c>
      <c r="D2665" s="2" t="str">
        <f>'[1]2025年已发货'!D:D</f>
        <v>吨</v>
      </c>
      <c r="E2665" s="2">
        <f>'[1]2025年已发货'!E:E</f>
        <v>7</v>
      </c>
      <c r="F2665" s="4">
        <f>'[1]2025年已发货'!F:F</f>
        <v>45776</v>
      </c>
      <c r="G2665" s="2" t="str">
        <f>'[1]2025年已发货'!G:G</f>
        <v>（中核城建-邛崃项目）成都市邛崃市成温邛快速路陈河坝西南338米处</v>
      </c>
      <c r="H2665" s="2" t="str">
        <f>'[1]2025年已发货'!H:H</f>
        <v>杨帆</v>
      </c>
      <c r="I2665" s="2">
        <f>'[1]2025年已发货'!I:I</f>
        <v>13402868889</v>
      </c>
      <c r="J2665" s="2" vm="1" t="e">
        <f>_xlfn._xlws.FILTER(辅助信息!D:D,辅助信息!G:G=G2665)</f>
        <v>#VALUE!</v>
      </c>
    </row>
    <row r="2666" hidden="1" spans="1:10">
      <c r="A2666" s="2" t="str">
        <f>'[1]2025年已发货'!A:A</f>
        <v>德胜</v>
      </c>
      <c r="B2666" s="2" t="str">
        <f>'[1]2025年已发货'!B:B</f>
        <v>螺纹钢</v>
      </c>
      <c r="C2666" s="2" t="str">
        <f>'[1]2025年已发货'!C:C</f>
        <v>HRB400EФ28*9m</v>
      </c>
      <c r="D2666" s="2" t="str">
        <f>'[1]2025年已发货'!D:D</f>
        <v>吨</v>
      </c>
      <c r="E2666" s="2">
        <f>'[1]2025年已发货'!E:E</f>
        <v>52</v>
      </c>
      <c r="F2666" s="4">
        <f>'[1]2025年已发货'!F:F</f>
        <v>45776</v>
      </c>
      <c r="G2666" s="2" t="str">
        <f>'[1]2025年已发货'!G:G</f>
        <v>（中核城建-邛崃项目）成都市邛崃市成温邛快速路陈河坝西南338米处</v>
      </c>
      <c r="H2666" s="2" t="str">
        <f>'[1]2025年已发货'!H:H</f>
        <v>杨帆</v>
      </c>
      <c r="I2666" s="2">
        <f>'[1]2025年已发货'!I:I</f>
        <v>13402868889</v>
      </c>
      <c r="J2666" s="2" vm="1" t="e">
        <f>_xlfn._xlws.FILTER(辅助信息!D:D,辅助信息!G:G=G2666)</f>
        <v>#VALUE!</v>
      </c>
    </row>
    <row r="2667" hidden="1" spans="1:10">
      <c r="A2667" s="2" t="str">
        <f>'[1]2025年已发货'!A:A</f>
        <v>达钢</v>
      </c>
      <c r="B2667" s="2" t="str">
        <f>'[1]2025年已发货'!B:B</f>
        <v>盘螺</v>
      </c>
      <c r="C2667" s="2" t="str">
        <f>'[1]2025年已发货'!C:C</f>
        <v>HRB400E Φ8</v>
      </c>
      <c r="D2667" s="2" t="str">
        <f>'[1]2025年已发货'!D:D</f>
        <v>吨</v>
      </c>
      <c r="E2667" s="2">
        <f>'[1]2025年已发货'!E:E</f>
        <v>50</v>
      </c>
      <c r="F2667" s="4">
        <f>'[1]2025年已发货'!F:F</f>
        <v>45776</v>
      </c>
      <c r="G2667" s="2" t="str">
        <f>'[1]2025年已发货'!G:G</f>
        <v>（商投建工达州中医药科技园-4工区-11号楼）达州市通川区达州中医药职业学院犀牛大道北段</v>
      </c>
      <c r="H2667" s="2" t="str">
        <f>'[1]2025年已发货'!H:H</f>
        <v>张扬</v>
      </c>
      <c r="I2667" s="2">
        <f>'[1]2025年已发货'!I:I</f>
        <v>18381904567</v>
      </c>
      <c r="J2667" s="2" t="str">
        <f>_xlfn._xlws.FILTER(辅助信息!D:D,辅助信息!G:G=G2667)</f>
        <v>商投建工达州中医药科技园</v>
      </c>
    </row>
    <row r="2668" hidden="1" spans="1:10">
      <c r="A2668" s="2" t="str">
        <f>'[1]2025年已发货'!A:A</f>
        <v>达钢</v>
      </c>
      <c r="B2668" s="2" t="str">
        <f>'[1]2025年已发货'!B:B</f>
        <v>螺纹钢</v>
      </c>
      <c r="C2668" s="2" t="str">
        <f>'[1]2025年已发货'!C:C</f>
        <v>HRB400E Φ16 9m</v>
      </c>
      <c r="D2668" s="2" t="str">
        <f>'[1]2025年已发货'!D:D</f>
        <v>吨</v>
      </c>
      <c r="E2668" s="2">
        <f>'[1]2025年已发货'!E:E</f>
        <v>15</v>
      </c>
      <c r="F2668" s="4">
        <f>'[1]2025年已发货'!F:F</f>
        <v>45776</v>
      </c>
      <c r="G2668" s="2" t="str">
        <f>'[1]2025年已发货'!G:G</f>
        <v>（商投建工达州中医药科技园-4工区-11号楼）达州市通川区达州中医药职业学院犀牛大道北段</v>
      </c>
      <c r="H2668" s="2" t="str">
        <f>'[1]2025年已发货'!H:H</f>
        <v>张扬</v>
      </c>
      <c r="I2668" s="2">
        <f>'[1]2025年已发货'!I:I</f>
        <v>18381904567</v>
      </c>
      <c r="J2668" s="2" t="str">
        <f>_xlfn._xlws.FILTER(辅助信息!D:D,辅助信息!G:G=G2668)</f>
        <v>商投建工达州中医药科技园</v>
      </c>
    </row>
    <row r="2669" hidden="1" spans="1:10">
      <c r="A2669" s="2" t="str">
        <f>'[1]2025年已发货'!A:A</f>
        <v>达钢</v>
      </c>
      <c r="B2669" s="2" t="str">
        <f>'[1]2025年已发货'!B:B</f>
        <v>螺纹钢</v>
      </c>
      <c r="C2669" s="2" t="str">
        <f>'[1]2025年已发货'!C:C</f>
        <v>HRB400E Φ22 9m</v>
      </c>
      <c r="D2669" s="2" t="str">
        <f>'[1]2025年已发货'!D:D</f>
        <v>吨</v>
      </c>
      <c r="E2669" s="2">
        <f>'[1]2025年已发货'!E:E</f>
        <v>42</v>
      </c>
      <c r="F2669" s="4">
        <f>'[1]2025年已发货'!F:F</f>
        <v>45776</v>
      </c>
      <c r="G2669" s="2" t="str">
        <f>'[1]2025年已发货'!G:G</f>
        <v>（商投建工达州中医药科技园-4工区-11号楼）达州市通川区达州中医药职业学院犀牛大道北段</v>
      </c>
      <c r="H2669" s="2" t="str">
        <f>'[1]2025年已发货'!H:H</f>
        <v>张扬</v>
      </c>
      <c r="I2669" s="2">
        <f>'[1]2025年已发货'!I:I</f>
        <v>18381904567</v>
      </c>
      <c r="J2669" s="2" t="str">
        <f>_xlfn._xlws.FILTER(辅助信息!D:D,辅助信息!G:G=G2669)</f>
        <v>商投建工达州中医药科技园</v>
      </c>
    </row>
    <row r="2670" hidden="1" spans="1:10">
      <c r="A2670" s="2" t="str">
        <f>'[1]2025年已发货'!A:A</f>
        <v>海南海控</v>
      </c>
      <c r="B2670" s="2" t="str">
        <f>'[1]2025年已发货'!B:B</f>
        <v>盘圆</v>
      </c>
      <c r="C2670" s="2" t="str">
        <f>'[1]2025年已发货'!C:C</f>
        <v>HPB300Ф12</v>
      </c>
      <c r="D2670" s="2" t="str">
        <f>'[1]2025年已发货'!D:D</f>
        <v>吨</v>
      </c>
      <c r="E2670" s="2">
        <f>'[1]2025年已发货'!E:E</f>
        <v>70</v>
      </c>
      <c r="F2670" s="4">
        <f>'[1]2025年已发货'!F:F</f>
        <v>45777</v>
      </c>
      <c r="G2670" s="2" t="str">
        <f>'[1]2025年已发货'!G:G</f>
        <v>（中铁一局四公司康新高速TJ1-1标贡不卡隧道）四川省甘孜州康定市折多塘村车管所旁</v>
      </c>
      <c r="H2670" s="2" t="str">
        <f>'[1]2025年已发货'!H:H</f>
        <v>李彰</v>
      </c>
      <c r="I2670" s="2">
        <f>'[1]2025年已发货'!I:I</f>
        <v>18523285235</v>
      </c>
      <c r="J2670" s="2" vm="1" t="e">
        <f>_xlfn._xlws.FILTER(辅助信息!D:D,辅助信息!G:G=G2670)</f>
        <v>#VALUE!</v>
      </c>
    </row>
    <row r="2671" hidden="1" spans="1:10">
      <c r="A2671" s="2" t="str">
        <f>'[1]2025年已发货'!A:A</f>
        <v>海南海控</v>
      </c>
      <c r="B2671" s="2" t="str">
        <f>'[1]2025年已发货'!B:B</f>
        <v>盘圆</v>
      </c>
      <c r="C2671" s="2" t="str">
        <f>'[1]2025年已发货'!C:C</f>
        <v>HPB300Ф12</v>
      </c>
      <c r="D2671" s="2" t="str">
        <f>'[1]2025年已发货'!D:D</f>
        <v>吨</v>
      </c>
      <c r="E2671" s="2">
        <f>'[1]2025年已发货'!E:E</f>
        <v>35</v>
      </c>
      <c r="F2671" s="4">
        <f>'[1]2025年已发货'!F:F</f>
        <v>45777</v>
      </c>
      <c r="G2671" s="2" t="str">
        <f>'[1]2025年已发货'!G:G</f>
        <v>（中铁一局四公司康新高速TJ1-1标雅加梗隧道）四川省甘孜州康定市雅加梗</v>
      </c>
      <c r="H2671" s="2" t="str">
        <f>'[1]2025年已发货'!H:H</f>
        <v>范国义</v>
      </c>
      <c r="I2671" s="2">
        <f>'[1]2025年已发货'!I:I</f>
        <v>15897676433</v>
      </c>
      <c r="J2671" s="2" vm="1" t="e">
        <f>_xlfn._xlws.FILTER(辅助信息!D:D,辅助信息!G:G=G2671)</f>
        <v>#VALUE!</v>
      </c>
    </row>
    <row r="2672" hidden="1" spans="1:10">
      <c r="A2672" s="2" t="str">
        <f>'[1]2025年已发货'!A:A</f>
        <v>海南海控</v>
      </c>
      <c r="B2672" s="2" t="str">
        <f>'[1]2025年已发货'!B:B</f>
        <v>螺纹钢</v>
      </c>
      <c r="C2672" s="2" t="str">
        <f>'[1]2025年已发货'!C:C</f>
        <v>HRB400EФ20*9m</v>
      </c>
      <c r="D2672" s="2" t="str">
        <f>'[1]2025年已发货'!D:D</f>
        <v>吨</v>
      </c>
      <c r="E2672" s="2">
        <f>'[1]2025年已发货'!E:E</f>
        <v>105</v>
      </c>
      <c r="F2672" s="4">
        <f>'[1]2025年已发货'!F:F</f>
        <v>45777</v>
      </c>
      <c r="G2672" s="2" t="str">
        <f>'[1]2025年已发货'!G:G</f>
        <v>（中铁六局呼和公司康新高速TJ4-2标）四川省甘孜藏族自治州康定市新都桥镇东俄罗三村中建八局搅拌站旁</v>
      </c>
      <c r="H2672" s="2" t="str">
        <f>'[1]2025年已发货'!H:H</f>
        <v>王坤</v>
      </c>
      <c r="I2672" s="2">
        <f>'[1]2025年已发货'!I:I</f>
        <v>15647490007</v>
      </c>
      <c r="J2672" s="2" vm="1" t="e">
        <f>_xlfn._xlws.FILTER(辅助信息!D:D,辅助信息!G:G=G2672)</f>
        <v>#VALUE!</v>
      </c>
    </row>
    <row r="2673" hidden="1" spans="1:10">
      <c r="A2673" s="2" t="str">
        <f>'[1]2025年已发货'!A:A</f>
        <v>达钢</v>
      </c>
      <c r="B2673" s="2" t="str">
        <f>'[1]2025年已发货'!B:B</f>
        <v>盘螺</v>
      </c>
      <c r="C2673" s="2" t="str">
        <f>'[1]2025年已发货'!C:C</f>
        <v>HRB400E Φ8</v>
      </c>
      <c r="D2673" s="2" t="str">
        <f>'[1]2025年已发货'!D:D</f>
        <v>吨</v>
      </c>
      <c r="E2673" s="2">
        <f>'[1]2025年已发货'!E:E</f>
        <v>25</v>
      </c>
      <c r="F2673" s="4">
        <f>'[1]2025年已发货'!F:F</f>
        <v>45777</v>
      </c>
      <c r="G2673" s="2" t="str">
        <f>'[1]2025年已发货'!G:G</f>
        <v>（五冶钢构宜宾高县月江镇建设项目）  四川省宜宾市高县月江镇刚记超市斜对面(还阳组团沪碳二期项目)</v>
      </c>
      <c r="H2673" s="2" t="str">
        <f>'[1]2025年已发货'!H:H</f>
        <v>张朝亮</v>
      </c>
      <c r="I2673" s="2">
        <f>'[1]2025年已发货'!I:I</f>
        <v>15228205853</v>
      </c>
      <c r="J2673" s="2" t="str">
        <f>_xlfn._xlws.FILTER(辅助信息!D:D,辅助信息!G:G=G2673)</f>
        <v>五冶钢构-宜宾市南溪区高县月江镇建设项目</v>
      </c>
    </row>
    <row r="2674" hidden="1" spans="1:10">
      <c r="A2674" s="2" t="str">
        <f>'[1]2025年已发货'!A:A</f>
        <v>达钢</v>
      </c>
      <c r="B2674" s="2" t="str">
        <f>'[1]2025年已发货'!B:B</f>
        <v>螺纹钢</v>
      </c>
      <c r="C2674" s="2" t="str">
        <f>'[1]2025年已发货'!C:C</f>
        <v>HRB400E Φ16 9m</v>
      </c>
      <c r="D2674" s="2" t="str">
        <f>'[1]2025年已发货'!D:D</f>
        <v>吨</v>
      </c>
      <c r="E2674" s="2">
        <f>'[1]2025年已发货'!E:E</f>
        <v>12</v>
      </c>
      <c r="F2674" s="4">
        <f>'[1]2025年已发货'!F:F</f>
        <v>45777</v>
      </c>
      <c r="G2674" s="2" t="str">
        <f>'[1]2025年已发货'!G:G</f>
        <v>（五冶钢构宜宾高县月江镇建设项目）  四川省宜宾市高县月江镇刚记超市斜对面(还阳组团沪碳二期项目)</v>
      </c>
      <c r="H2674" s="2" t="str">
        <f>'[1]2025年已发货'!H:H</f>
        <v>张朝亮</v>
      </c>
      <c r="I2674" s="2">
        <f>'[1]2025年已发货'!I:I</f>
        <v>15228205853</v>
      </c>
      <c r="J2674" s="2" t="str">
        <f>_xlfn._xlws.FILTER(辅助信息!D:D,辅助信息!G:G=G2674)</f>
        <v>五冶钢构-宜宾市南溪区高县月江镇建设项目</v>
      </c>
    </row>
    <row r="2675" hidden="1" spans="1:10">
      <c r="A2675" s="2" t="str">
        <f>'[1]2025年已发货'!A:A</f>
        <v>陕钢</v>
      </c>
      <c r="B2675" s="2" t="str">
        <f>'[1]2025年已发货'!B:B</f>
        <v>高线</v>
      </c>
      <c r="C2675" s="2" t="str">
        <f>'[1]2025年已发货'!C:C</f>
        <v>HPB300Φ6</v>
      </c>
      <c r="D2675" s="2" t="str">
        <f>'[1]2025年已发货'!D:D</f>
        <v>吨</v>
      </c>
      <c r="E2675" s="2">
        <f>'[1]2025年已发货'!E:E</f>
        <v>5</v>
      </c>
      <c r="F2675" s="4">
        <f>'[1]2025年已发货'!F:F</f>
        <v>45777</v>
      </c>
      <c r="G2675" s="2" t="str">
        <f>'[1]2025年已发货'!G:G</f>
        <v>（五局乐山机场项目）乐山市五通桥区冠英镇</v>
      </c>
      <c r="H2675" s="2" t="str">
        <f>'[1]2025年已发货'!H:H</f>
        <v>王思思</v>
      </c>
      <c r="I2675" s="2">
        <f>'[1]2025年已发货'!I:I</f>
        <v>18973190156</v>
      </c>
      <c r="J2675" s="2" vm="1" t="e">
        <f>_xlfn._xlws.FILTER(辅助信息!D:D,辅助信息!G:G=G2675)</f>
        <v>#VALUE!</v>
      </c>
    </row>
    <row r="2676" hidden="1" spans="1:10">
      <c r="A2676" s="2" t="str">
        <f>'[1]2025年已发货'!A:A</f>
        <v>陕钢</v>
      </c>
      <c r="B2676" s="2" t="str">
        <f>'[1]2025年已发货'!B:B</f>
        <v>高线</v>
      </c>
      <c r="C2676" s="2" t="str">
        <f>'[1]2025年已发货'!C:C</f>
        <v>HPB300Φ8</v>
      </c>
      <c r="D2676" s="2" t="str">
        <f>'[1]2025年已发货'!D:D</f>
        <v>吨</v>
      </c>
      <c r="E2676" s="2">
        <f>'[1]2025年已发货'!E:E</f>
        <v>25</v>
      </c>
      <c r="F2676" s="4">
        <f>'[1]2025年已发货'!F:F</f>
        <v>45777</v>
      </c>
      <c r="G2676" s="2" t="str">
        <f>'[1]2025年已发货'!G:G</f>
        <v>（五局乐山机场项目）乐山市五通桥区冠英镇</v>
      </c>
      <c r="H2676" s="2" t="str">
        <f>'[1]2025年已发货'!H:H</f>
        <v>王思思</v>
      </c>
      <c r="I2676" s="2">
        <f>'[1]2025年已发货'!I:I</f>
        <v>18973190156</v>
      </c>
      <c r="J2676" s="2" vm="1" t="e">
        <f>_xlfn._xlws.FILTER(辅助信息!D:D,辅助信息!G:G=G2676)</f>
        <v>#VALUE!</v>
      </c>
    </row>
    <row r="2677" hidden="1" spans="1:10">
      <c r="A2677" s="2" t="str">
        <f>'[1]2025年已发货'!A:A</f>
        <v>陕钢</v>
      </c>
      <c r="B2677" s="2" t="str">
        <f>'[1]2025年已发货'!B:B</f>
        <v>盘螺</v>
      </c>
      <c r="C2677" s="2" t="str">
        <f>'[1]2025年已发货'!C:C</f>
        <v>HRB400E Φ6</v>
      </c>
      <c r="D2677" s="2" t="str">
        <f>'[1]2025年已发货'!D:D</f>
        <v>吨</v>
      </c>
      <c r="E2677" s="2">
        <f>'[1]2025年已发货'!E:E</f>
        <v>5</v>
      </c>
      <c r="F2677" s="4">
        <f>'[1]2025年已发货'!F:F</f>
        <v>45777</v>
      </c>
      <c r="G2677" s="2" t="str">
        <f>'[1]2025年已发货'!G:G</f>
        <v>（五局乐山机场项目）乐山市五通桥区冠英镇</v>
      </c>
      <c r="H2677" s="2" t="str">
        <f>'[1]2025年已发货'!H:H</f>
        <v>王思思</v>
      </c>
      <c r="I2677" s="2">
        <f>'[1]2025年已发货'!I:I</f>
        <v>18973190156</v>
      </c>
      <c r="J2677" s="2" vm="1" t="e">
        <f>_xlfn._xlws.FILTER(辅助信息!D:D,辅助信息!G:G=G2677)</f>
        <v>#VALUE!</v>
      </c>
    </row>
    <row r="2678" hidden="1" spans="1:10">
      <c r="A2678" s="2" t="str">
        <f>'[1]2025年已发货'!A:A</f>
        <v>润耀</v>
      </c>
      <c r="B2678" s="2" t="str">
        <f>'[1]2025年已发货'!B:B</f>
        <v>盘螺</v>
      </c>
      <c r="C2678" s="2" t="str">
        <f>'[1]2025年已发货'!C:C</f>
        <v>HRB400EФ8</v>
      </c>
      <c r="D2678" s="2" t="str">
        <f>'[1]2025年已发货'!D:D</f>
        <v>吨</v>
      </c>
      <c r="E2678" s="2">
        <f>'[1]2025年已发货'!E:E</f>
        <v>15</v>
      </c>
      <c r="F2678" s="4">
        <f>'[1]2025年已发货'!F:F</f>
        <v>45777</v>
      </c>
      <c r="G2678" s="2" t="str">
        <f>'[1]2025年已发货'!G:G</f>
        <v>（中核中原-温江北林医养综合体项目）四川省成都市温江区万春大道第三人民医院东</v>
      </c>
      <c r="H2678" s="2" t="str">
        <f>'[1]2025年已发货'!H:H</f>
        <v>蔡杰</v>
      </c>
      <c r="I2678" s="2">
        <f>'[1]2025年已发货'!I:I</f>
        <v>18875129329</v>
      </c>
      <c r="J2678" s="2" vm="1" t="e">
        <f>_xlfn._xlws.FILTER(辅助信息!D:D,辅助信息!G:G=G2678)</f>
        <v>#VALUE!</v>
      </c>
    </row>
    <row r="2679" hidden="1" spans="1:10">
      <c r="A2679" s="2" t="str">
        <f>'[1]2025年已发货'!A:A</f>
        <v>润耀</v>
      </c>
      <c r="B2679" s="2" t="str">
        <f>'[1]2025年已发货'!B:B</f>
        <v>盘螺</v>
      </c>
      <c r="C2679" s="2" t="str">
        <f>'[1]2025年已发货'!C:C</f>
        <v>HRB400EФ10</v>
      </c>
      <c r="D2679" s="2" t="str">
        <f>'[1]2025年已发货'!D:D</f>
        <v>吨</v>
      </c>
      <c r="E2679" s="2">
        <f>'[1]2025年已发货'!E:E</f>
        <v>25</v>
      </c>
      <c r="F2679" s="4">
        <f>'[1]2025年已发货'!F:F</f>
        <v>45777</v>
      </c>
      <c r="G2679" s="2" t="str">
        <f>'[1]2025年已发货'!G:G</f>
        <v>（中核中原-温江北林医养综合体项目）四川省成都市温江区万春大道第三人民医院东</v>
      </c>
      <c r="H2679" s="2" t="str">
        <f>'[1]2025年已发货'!H:H</f>
        <v>蔡杰</v>
      </c>
      <c r="I2679" s="2">
        <f>'[1]2025年已发货'!I:I</f>
        <v>18875129329</v>
      </c>
      <c r="J2679" s="2" vm="1" t="e">
        <f>_xlfn._xlws.FILTER(辅助信息!D:D,辅助信息!G:G=G2679)</f>
        <v>#VALUE!</v>
      </c>
    </row>
    <row r="2680" hidden="1" spans="1:10">
      <c r="A2680" s="2" t="str">
        <f>'[1]2025年已发货'!A:A</f>
        <v>润耀</v>
      </c>
      <c r="B2680" s="2" t="str">
        <f>'[1]2025年已发货'!B:B</f>
        <v>盘螺</v>
      </c>
      <c r="C2680" s="2" t="str">
        <f>'[1]2025年已发货'!C:C</f>
        <v>HRB400E Φ10</v>
      </c>
      <c r="D2680" s="2" t="str">
        <f>'[1]2025年已发货'!D:D</f>
        <v>吨</v>
      </c>
      <c r="E2680" s="2">
        <f>'[1]2025年已发货'!E:E</f>
        <v>12</v>
      </c>
      <c r="F2680" s="4">
        <f>'[1]2025年已发货'!F:F</f>
        <v>45777</v>
      </c>
      <c r="G2680" s="2" t="str">
        <f>'[1]2025年已发货'!G:G</f>
        <v>(五冶钢构宜宾高县月江镇建设项目-2)四川省宜宾市高县月江镇高县宜宾保润汽车维修服务有限公司西南(S436西)(污水管网项目)</v>
      </c>
      <c r="H2680" s="2" t="str">
        <f>'[1]2025年已发货'!H:H</f>
        <v>张朝亮</v>
      </c>
      <c r="I2680" s="2">
        <f>'[1]2025年已发货'!I:I</f>
        <v>15228205853</v>
      </c>
      <c r="J2680" s="2" t="str">
        <f>_xlfn._xlws.FILTER(辅助信息!D:D,辅助信息!G:G=G2680)</f>
        <v>五冶钢构-宜宾市南溪区高县月江镇建设项目</v>
      </c>
    </row>
    <row r="2681" hidden="1" spans="1:10">
      <c r="A2681" s="2" t="str">
        <f>'[1]2025年已发货'!A:A</f>
        <v>润耀</v>
      </c>
      <c r="B2681" s="2" t="str">
        <f>'[1]2025年已发货'!B:B</f>
        <v>螺纹钢</v>
      </c>
      <c r="C2681" s="2" t="str">
        <f>'[1]2025年已发货'!C:C</f>
        <v>HRB400E Φ25 9m</v>
      </c>
      <c r="D2681" s="2" t="str">
        <f>'[1]2025年已发货'!D:D</f>
        <v>吨</v>
      </c>
      <c r="E2681" s="2">
        <f>'[1]2025年已发货'!E:E</f>
        <v>21</v>
      </c>
      <c r="F2681" s="4">
        <f>'[1]2025年已发货'!F:F</f>
        <v>45777</v>
      </c>
      <c r="G2681" s="2" t="str">
        <f>'[1]2025年已发货'!G:G</f>
        <v>(五冶钢构宜宾高县月江镇建设项目-2)四川省宜宾市高县月江镇高县宜宾保润汽车维修服务有限公司西南(S436西)(污水管网项目)</v>
      </c>
      <c r="H2681" s="2" t="str">
        <f>'[1]2025年已发货'!H:H</f>
        <v>张朝亮</v>
      </c>
      <c r="I2681" s="2">
        <f>'[1]2025年已发货'!I:I</f>
        <v>15228205853</v>
      </c>
      <c r="J2681" s="2" t="str">
        <f>_xlfn._xlws.FILTER(辅助信息!D:D,辅助信息!G:G=G2681)</f>
        <v>五冶钢构-宜宾市南溪区高县月江镇建设项目</v>
      </c>
    </row>
    <row r="2682" hidden="1" spans="1:10">
      <c r="A2682" s="2" t="str">
        <f>'[1]2025年已发货'!A:A</f>
        <v>润耀</v>
      </c>
      <c r="B2682" s="2" t="str">
        <f>'[1]2025年已发货'!B:B</f>
        <v>盘螺</v>
      </c>
      <c r="C2682" s="2" t="str">
        <f>'[1]2025年已发货'!C:C</f>
        <v>HRB400E Φ12</v>
      </c>
      <c r="D2682" s="2" t="str">
        <f>'[1]2025年已发货'!D:D</f>
        <v>吨</v>
      </c>
      <c r="E2682" s="2">
        <f>'[1]2025年已发货'!E:E</f>
        <v>35</v>
      </c>
      <c r="F2682" s="4">
        <f>'[1]2025年已发货'!F:F</f>
        <v>45777</v>
      </c>
      <c r="G2682" s="2" t="str">
        <f>'[1]2025年已发货'!G:G</f>
        <v>（中铁三局-铜资高速1标）四川省资阳市安岳县石羊镇猫坝村2#钢筋场</v>
      </c>
      <c r="H2682" s="2" t="str">
        <f>'[1]2025年已发货'!H:H</f>
        <v>王雪</v>
      </c>
      <c r="I2682" s="2">
        <f>'[1]2025年已发货'!I:I</f>
        <v>18729676589</v>
      </c>
      <c r="J2682" s="2" vm="1" t="e">
        <f>_xlfn._xlws.FILTER(辅助信息!D:D,辅助信息!G:G=G2682)</f>
        <v>#VALUE!</v>
      </c>
    </row>
    <row r="2683" hidden="1" spans="1:10">
      <c r="A2683" s="2" t="str">
        <f>'[1]2025年已发货'!A:A</f>
        <v>润耀</v>
      </c>
      <c r="B2683" s="2" t="str">
        <f>'[1]2025年已发货'!B:B</f>
        <v>高线</v>
      </c>
      <c r="C2683" s="2" t="str">
        <f>'[1]2025年已发货'!C:C</f>
        <v>HPB300Φ12</v>
      </c>
      <c r="D2683" s="2" t="str">
        <f>'[1]2025年已发货'!D:D</f>
        <v>吨</v>
      </c>
      <c r="E2683" s="2">
        <f>'[1]2025年已发货'!E:E</f>
        <v>35</v>
      </c>
      <c r="F2683" s="4">
        <f>'[1]2025年已发货'!F:F</f>
        <v>45777</v>
      </c>
      <c r="G2683" s="2" t="str">
        <f>'[1]2025年已发货'!G:G</f>
        <v>（中铁十局-资乐高速4标）四川省眉山市仁寿县彰加镇促进村中铁十局2#钢筋厂</v>
      </c>
      <c r="H2683" s="2" t="str">
        <f>'[1]2025年已发货'!H:H</f>
        <v>杨飞</v>
      </c>
      <c r="I2683" s="2">
        <f>'[1]2025年已发货'!I:I</f>
        <v>15667998777</v>
      </c>
      <c r="J2683" s="2" vm="1" t="e">
        <f>_xlfn._xlws.FILTER(辅助信息!D:D,辅助信息!G:G=G2683)</f>
        <v>#VALUE!</v>
      </c>
    </row>
    <row r="2684" hidden="1" spans="1:10">
      <c r="A2684" s="2" t="str">
        <f>'[1]2025年已发货'!A:A</f>
        <v>润耀</v>
      </c>
      <c r="B2684" s="2" t="str">
        <f>'[1]2025年已发货'!B:B</f>
        <v>高线</v>
      </c>
      <c r="C2684" s="2" t="str">
        <f>'[1]2025年已发货'!C:C</f>
        <v>HPB300Φ12</v>
      </c>
      <c r="D2684" s="2" t="str">
        <f>'[1]2025年已发货'!D:D</f>
        <v>吨</v>
      </c>
      <c r="E2684" s="2">
        <f>'[1]2025年已发货'!E:E</f>
        <v>35</v>
      </c>
      <c r="F2684" s="4">
        <f>'[1]2025年已发货'!F:F</f>
        <v>45777</v>
      </c>
      <c r="G2684" s="2" t="str">
        <f>'[1]2025年已发货'!G:G</f>
        <v>（中铁十局-资乐高速4标）四川省眉山市仁寿县彰加镇促进村中铁十局2#钢筋厂</v>
      </c>
      <c r="H2684" s="2" t="str">
        <f>'[1]2025年已发货'!H:H</f>
        <v>杨飞</v>
      </c>
      <c r="I2684" s="2">
        <f>'[1]2025年已发货'!I:I</f>
        <v>15667998777</v>
      </c>
      <c r="J2684" s="2" vm="1" t="e">
        <f>_xlfn._xlws.FILTER(辅助信息!D:D,辅助信息!G:G=G2684)</f>
        <v>#VALUE!</v>
      </c>
    </row>
    <row r="2685" hidden="1" spans="1:10">
      <c r="A2685" s="2" t="str">
        <f>'[1]2025年已发货'!A:A</f>
        <v>润耀</v>
      </c>
      <c r="B2685" s="2" t="str">
        <f>'[1]2025年已发货'!B:B</f>
        <v>螺纹钢</v>
      </c>
      <c r="C2685" s="2" t="str">
        <f>'[1]2025年已发货'!C:C</f>
        <v>HRB400E Φ12 9m</v>
      </c>
      <c r="D2685" s="2" t="str">
        <f>'[1]2025年已发货'!D:D</f>
        <v>吨</v>
      </c>
      <c r="E2685" s="2">
        <f>'[1]2025年已发货'!E:E</f>
        <v>25</v>
      </c>
      <c r="F2685" s="4">
        <f>'[1]2025年已发货'!F:F</f>
        <v>45777</v>
      </c>
      <c r="G2685" s="2" t="str">
        <f>'[1]2025年已发货'!G:G</f>
        <v>（五局乐山机场项目）乐山市五通桥区冠英镇</v>
      </c>
      <c r="H2685" s="2" t="str">
        <f>'[1]2025年已发货'!H:H</f>
        <v>王思思</v>
      </c>
      <c r="I2685" s="2">
        <f>'[1]2025年已发货'!I:I</f>
        <v>18973190156</v>
      </c>
      <c r="J2685" s="2" vm="1" t="e">
        <f>_xlfn._xlws.FILTER(辅助信息!D:D,辅助信息!G:G=G2685)</f>
        <v>#VALUE!</v>
      </c>
    </row>
    <row r="2686" hidden="1" spans="1:10">
      <c r="A2686" s="2" t="str">
        <f>'[1]2025年已发货'!A:A</f>
        <v>润耀</v>
      </c>
      <c r="B2686" s="2" t="str">
        <f>'[1]2025年已发货'!B:B</f>
        <v>螺纹钢</v>
      </c>
      <c r="C2686" s="2" t="str">
        <f>'[1]2025年已发货'!C:C</f>
        <v>HRB400E Φ14 9m</v>
      </c>
      <c r="D2686" s="2" t="str">
        <f>'[1]2025年已发货'!D:D</f>
        <v>吨</v>
      </c>
      <c r="E2686" s="2">
        <f>'[1]2025年已发货'!E:E</f>
        <v>35</v>
      </c>
      <c r="F2686" s="4">
        <f>'[1]2025年已发货'!F:F</f>
        <v>45777</v>
      </c>
      <c r="G2686" s="2" t="str">
        <f>'[1]2025年已发货'!G:G</f>
        <v>（五局乐山机场项目）乐山市五通桥区冠英镇</v>
      </c>
      <c r="H2686" s="2" t="str">
        <f>'[1]2025年已发货'!H:H</f>
        <v>王思思</v>
      </c>
      <c r="I2686" s="2">
        <f>'[1]2025年已发货'!I:I</f>
        <v>18973190156</v>
      </c>
      <c r="J2686" s="2" vm="1" t="e">
        <f>_xlfn._xlws.FILTER(辅助信息!D:D,辅助信息!G:G=G2686)</f>
        <v>#VALUE!</v>
      </c>
    </row>
    <row r="2687" hidden="1" spans="1:10">
      <c r="A2687" s="2" t="str">
        <f>'[1]2025年已发货'!A:A</f>
        <v>润耀</v>
      </c>
      <c r="B2687" s="2" t="str">
        <f>'[1]2025年已发货'!B:B</f>
        <v>螺纹钢</v>
      </c>
      <c r="C2687" s="2" t="str">
        <f>'[1]2025年已发货'!C:C</f>
        <v>HRB400E Φ20 9m</v>
      </c>
      <c r="D2687" s="2" t="str">
        <f>'[1]2025年已发货'!D:D</f>
        <v>吨</v>
      </c>
      <c r="E2687" s="2">
        <f>'[1]2025年已发货'!E:E</f>
        <v>18</v>
      </c>
      <c r="F2687" s="4">
        <f>'[1]2025年已发货'!F:F</f>
        <v>45777</v>
      </c>
      <c r="G2687" s="2" t="str">
        <f>'[1]2025年已发货'!G:G</f>
        <v>（五局乐山机场项目）乐山市五通桥区冠英镇</v>
      </c>
      <c r="H2687" s="2" t="str">
        <f>'[1]2025年已发货'!H:H</f>
        <v>王思思</v>
      </c>
      <c r="I2687" s="2">
        <f>'[1]2025年已发货'!I:I</f>
        <v>18973190156</v>
      </c>
      <c r="J2687" s="2" vm="1" t="e">
        <f>_xlfn._xlws.FILTER(辅助信息!D:D,辅助信息!G:G=G2687)</f>
        <v>#VALUE!</v>
      </c>
    </row>
    <row r="2688" hidden="1" spans="1:10">
      <c r="A2688" s="2" t="str">
        <f>'[1]2025年已发货'!A:A</f>
        <v>润耀</v>
      </c>
      <c r="B2688" s="2" t="str">
        <f>'[1]2025年已发货'!B:B</f>
        <v>螺纹钢</v>
      </c>
      <c r="C2688" s="2" t="str">
        <f>'[1]2025年已发货'!C:C</f>
        <v>HRB400E Φ12 9m</v>
      </c>
      <c r="D2688" s="2" t="str">
        <f>'[1]2025年已发货'!D:D</f>
        <v>吨</v>
      </c>
      <c r="E2688" s="2">
        <f>'[1]2025年已发货'!E:E</f>
        <v>8</v>
      </c>
      <c r="F2688" s="4">
        <f>'[1]2025年已发货'!F:F</f>
        <v>45777</v>
      </c>
      <c r="G2688" s="2" t="str">
        <f>'[1]2025年已发货'!G:G</f>
        <v>（五局乐山机场项目）乐山市五通桥区冠英镇</v>
      </c>
      <c r="H2688" s="2" t="str">
        <f>'[1]2025年已发货'!H:H</f>
        <v>王思思</v>
      </c>
      <c r="I2688" s="2">
        <f>'[1]2025年已发货'!I:I</f>
        <v>18973190156</v>
      </c>
      <c r="J2688" s="2" vm="1" t="e">
        <f>_xlfn._xlws.FILTER(辅助信息!D:D,辅助信息!G:G=G2688)</f>
        <v>#VALUE!</v>
      </c>
    </row>
    <row r="2689" hidden="1" spans="1:10">
      <c r="A2689" s="2" t="str">
        <f>'[1]2025年已发货'!A:A</f>
        <v>润耀</v>
      </c>
      <c r="B2689" s="2" t="str">
        <f>'[1]2025年已发货'!B:B</f>
        <v>盘螺</v>
      </c>
      <c r="C2689" s="2" t="str">
        <f>'[1]2025年已发货'!C:C</f>
        <v>HRB400E Φ10</v>
      </c>
      <c r="D2689" s="2" t="str">
        <f>'[1]2025年已发货'!D:D</f>
        <v>吨</v>
      </c>
      <c r="E2689" s="2">
        <f>'[1]2025年已发货'!E:E</f>
        <v>27</v>
      </c>
      <c r="F2689" s="4">
        <f>'[1]2025年已发货'!F:F</f>
        <v>45777</v>
      </c>
      <c r="G2689" s="2" t="str">
        <f>'[1]2025年已发货'!G:G</f>
        <v>（五局乐山机场项目）乐山市五通桥区冠英镇</v>
      </c>
      <c r="H2689" s="2" t="str">
        <f>'[1]2025年已发货'!H:H</f>
        <v>王思思</v>
      </c>
      <c r="I2689" s="2">
        <f>'[1]2025年已发货'!I:I</f>
        <v>18973190156</v>
      </c>
      <c r="J2689" s="2" vm="1" t="e">
        <f>_xlfn._xlws.FILTER(辅助信息!D:D,辅助信息!G:G=G2689)</f>
        <v>#VALUE!</v>
      </c>
    </row>
    <row r="2690" hidden="1" spans="1:10">
      <c r="A2690" s="2" t="str">
        <f>'[1]2025年已发货'!A:A</f>
        <v>润耀</v>
      </c>
      <c r="B2690" s="2" t="str">
        <f>'[1]2025年已发货'!B:B</f>
        <v>盘螺</v>
      </c>
      <c r="C2690" s="2" t="str">
        <f>'[1]2025年已发货'!C:C</f>
        <v>HRB400E Φ8</v>
      </c>
      <c r="D2690" s="2" t="str">
        <f>'[1]2025年已发货'!D:D</f>
        <v>吨</v>
      </c>
      <c r="E2690" s="2">
        <f>'[1]2025年已发货'!E:E</f>
        <v>3</v>
      </c>
      <c r="F2690" s="4">
        <f>'[1]2025年已发货'!F:F</f>
        <v>45777</v>
      </c>
      <c r="G2690" s="2" t="str">
        <f>'[1]2025年已发货'!G:G</f>
        <v>（华西简阳西城嘉苑）四川省成都市简阳市简城街道高屋村</v>
      </c>
      <c r="H2690" s="2" t="str">
        <f>'[1]2025年已发货'!H:H</f>
        <v>张瀚镭</v>
      </c>
      <c r="I2690" s="2">
        <f>'[1]2025年已发货'!I:I</f>
        <v>15884666220</v>
      </c>
      <c r="J2690" s="2" t="str">
        <f>_xlfn._xlws.FILTER(辅助信息!D:D,辅助信息!G:G=G2690)</f>
        <v>华西简阳西城嘉苑</v>
      </c>
    </row>
    <row r="2691" hidden="1" spans="1:10">
      <c r="A2691" s="2" t="str">
        <f>'[1]2025年已发货'!A:A</f>
        <v>润耀</v>
      </c>
      <c r="B2691" s="2" t="str">
        <f>'[1]2025年已发货'!B:B</f>
        <v>盘螺</v>
      </c>
      <c r="C2691" s="2" t="str">
        <f>'[1]2025年已发货'!C:C</f>
        <v>HRB400E Φ10</v>
      </c>
      <c r="D2691" s="2" t="str">
        <f>'[1]2025年已发货'!D:D</f>
        <v>吨</v>
      </c>
      <c r="E2691" s="2">
        <f>'[1]2025年已发货'!E:E</f>
        <v>5</v>
      </c>
      <c r="F2691" s="4">
        <f>'[1]2025年已发货'!F:F</f>
        <v>45777</v>
      </c>
      <c r="G2691" s="2" t="str">
        <f>'[1]2025年已发货'!G:G</f>
        <v>（华西简阳西城嘉苑）四川省成都市简阳市简城街道高屋村</v>
      </c>
      <c r="H2691" s="2" t="str">
        <f>'[1]2025年已发货'!H:H</f>
        <v>张瀚镭</v>
      </c>
      <c r="I2691" s="2">
        <f>'[1]2025年已发货'!I:I</f>
        <v>15884666220</v>
      </c>
      <c r="J2691" s="2" t="str">
        <f>_xlfn._xlws.FILTER(辅助信息!D:D,辅助信息!G:G=G2691)</f>
        <v>华西简阳西城嘉苑</v>
      </c>
    </row>
    <row r="2692" hidden="1" spans="1:10">
      <c r="A2692" s="2" t="str">
        <f>'[1]2025年已发货'!A:A</f>
        <v>润耀</v>
      </c>
      <c r="B2692" s="2" t="str">
        <f>'[1]2025年已发货'!B:B</f>
        <v>盘螺</v>
      </c>
      <c r="C2692" s="2" t="str">
        <f>'[1]2025年已发货'!C:C</f>
        <v>HRB400E Φ12</v>
      </c>
      <c r="D2692" s="2" t="str">
        <f>'[1]2025年已发货'!D:D</f>
        <v>吨</v>
      </c>
      <c r="E2692" s="2">
        <f>'[1]2025年已发货'!E:E</f>
        <v>40</v>
      </c>
      <c r="F2692" s="4">
        <f>'[1]2025年已发货'!F:F</f>
        <v>45777</v>
      </c>
      <c r="G2692" s="2" t="str">
        <f>'[1]2025年已发货'!G:G</f>
        <v>（华西简阳西城嘉苑）四川省成都市简阳市简城街道高屋村</v>
      </c>
      <c r="H2692" s="2" t="str">
        <f>'[1]2025年已发货'!H:H</f>
        <v>张瀚镭</v>
      </c>
      <c r="I2692" s="2">
        <f>'[1]2025年已发货'!I:I</f>
        <v>15884666220</v>
      </c>
      <c r="J2692" s="2" t="str">
        <f>_xlfn._xlws.FILTER(辅助信息!D:D,辅助信息!G:G=G2692)</f>
        <v>华西简阳西城嘉苑</v>
      </c>
    </row>
    <row r="2693" hidden="1" spans="1:10">
      <c r="A2693" s="2" t="str">
        <f>'[1]2025年已发货'!A:A</f>
        <v>润耀</v>
      </c>
      <c r="B2693" s="2" t="str">
        <f>'[1]2025年已发货'!B:B</f>
        <v>螺纹钢</v>
      </c>
      <c r="C2693" s="2" t="str">
        <f>'[1]2025年已发货'!C:C</f>
        <v>HRB400E Φ12 9m</v>
      </c>
      <c r="D2693" s="2" t="str">
        <f>'[1]2025年已发货'!D:D</f>
        <v>吨</v>
      </c>
      <c r="E2693" s="2">
        <f>'[1]2025年已发货'!E:E</f>
        <v>3</v>
      </c>
      <c r="F2693" s="4">
        <f>'[1]2025年已发货'!F:F</f>
        <v>45777</v>
      </c>
      <c r="G2693" s="2" t="str">
        <f>'[1]2025年已发货'!G:G</f>
        <v>（华西简阳西城嘉苑）四川省成都市简阳市简城街道高屋村</v>
      </c>
      <c r="H2693" s="2" t="str">
        <f>'[1]2025年已发货'!H:H</f>
        <v>张瀚镭</v>
      </c>
      <c r="I2693" s="2">
        <f>'[1]2025年已发货'!I:I</f>
        <v>15884666220</v>
      </c>
      <c r="J2693" s="2" t="str">
        <f>_xlfn._xlws.FILTER(辅助信息!D:D,辅助信息!G:G=G2693)</f>
        <v>华西简阳西城嘉苑</v>
      </c>
    </row>
    <row r="2694" hidden="1" spans="1:10">
      <c r="A2694" s="2" t="str">
        <f>'[1]2025年已发货'!A:A</f>
        <v>润耀</v>
      </c>
      <c r="B2694" s="2" t="str">
        <f>'[1]2025年已发货'!B:B</f>
        <v>螺纹钢</v>
      </c>
      <c r="C2694" s="2" t="str">
        <f>'[1]2025年已发货'!C:C</f>
        <v>HRB400E Φ14 9m</v>
      </c>
      <c r="D2694" s="2" t="str">
        <f>'[1]2025年已发货'!D:D</f>
        <v>吨</v>
      </c>
      <c r="E2694" s="2">
        <f>'[1]2025年已发货'!E:E</f>
        <v>54</v>
      </c>
      <c r="F2694" s="4">
        <f>'[1]2025年已发货'!F:F</f>
        <v>45777</v>
      </c>
      <c r="G2694" s="2" t="str">
        <f>'[1]2025年已发货'!G:G</f>
        <v>（华西简阳西城嘉苑）四川省成都市简阳市简城街道高屋村</v>
      </c>
      <c r="H2694" s="2" t="str">
        <f>'[1]2025年已发货'!H:H</f>
        <v>张瀚镭</v>
      </c>
      <c r="I2694" s="2">
        <f>'[1]2025年已发货'!I:I</f>
        <v>15884666220</v>
      </c>
      <c r="J2694" s="2" t="str">
        <f>_xlfn._xlws.FILTER(辅助信息!D:D,辅助信息!G:G=G2694)</f>
        <v>华西简阳西城嘉苑</v>
      </c>
    </row>
    <row r="2695" hidden="1" spans="1:10">
      <c r="A2695" s="2" t="str">
        <f>'[1]2025年已发货'!A:A</f>
        <v>润耀</v>
      </c>
      <c r="B2695" s="2" t="str">
        <f>'[1]2025年已发货'!B:B</f>
        <v>螺纹钢</v>
      </c>
      <c r="C2695" s="2" t="str">
        <f>'[1]2025年已发货'!C:C</f>
        <v>HRB400E Φ16 9m</v>
      </c>
      <c r="D2695" s="2" t="str">
        <f>'[1]2025年已发货'!D:D</f>
        <v>吨</v>
      </c>
      <c r="E2695" s="2">
        <f>'[1]2025年已发货'!E:E</f>
        <v>126</v>
      </c>
      <c r="F2695" s="4">
        <f>'[1]2025年已发货'!F:F</f>
        <v>45777</v>
      </c>
      <c r="G2695" s="2" t="str">
        <f>'[1]2025年已发货'!G:G</f>
        <v>（华西简阳西城嘉苑）四川省成都市简阳市简城街道高屋村</v>
      </c>
      <c r="H2695" s="2" t="str">
        <f>'[1]2025年已发货'!H:H</f>
        <v>张瀚镭</v>
      </c>
      <c r="I2695" s="2">
        <f>'[1]2025年已发货'!I:I</f>
        <v>15884666220</v>
      </c>
      <c r="J2695" s="2" t="str">
        <f>_xlfn._xlws.FILTER(辅助信息!D:D,辅助信息!G:G=G2695)</f>
        <v>华西简阳西城嘉苑</v>
      </c>
    </row>
    <row r="2696" hidden="1" spans="1:10">
      <c r="A2696" s="2" t="str">
        <f>'[1]2025年已发货'!A:A</f>
        <v>润耀</v>
      </c>
      <c r="B2696" s="2" t="str">
        <f>'[1]2025年已发货'!B:B</f>
        <v>螺纹钢</v>
      </c>
      <c r="C2696" s="2" t="str">
        <f>'[1]2025年已发货'!C:C</f>
        <v>HRB400E Φ18 9m</v>
      </c>
      <c r="D2696" s="2" t="str">
        <f>'[1]2025年已发货'!D:D</f>
        <v>吨</v>
      </c>
      <c r="E2696" s="2">
        <f>'[1]2025年已发货'!E:E</f>
        <v>25</v>
      </c>
      <c r="F2696" s="4">
        <f>'[1]2025年已发货'!F:F</f>
        <v>45777</v>
      </c>
      <c r="G2696" s="2" t="str">
        <f>'[1]2025年已发货'!G:G</f>
        <v>（华西简阳西城嘉苑）四川省成都市简阳市简城街道高屋村</v>
      </c>
      <c r="H2696" s="2" t="str">
        <f>'[1]2025年已发货'!H:H</f>
        <v>张瀚镭</v>
      </c>
      <c r="I2696" s="2">
        <f>'[1]2025年已发货'!I:I</f>
        <v>15884666220</v>
      </c>
      <c r="J2696" s="2" t="str">
        <f>_xlfn._xlws.FILTER(辅助信息!D:D,辅助信息!G:G=G2696)</f>
        <v>华西简阳西城嘉苑</v>
      </c>
    </row>
    <row r="2697" hidden="1" spans="1:10">
      <c r="A2697" s="2" t="str">
        <f>'[1]2025年已发货'!A:A</f>
        <v>润耀</v>
      </c>
      <c r="B2697" s="2" t="str">
        <f>'[1]2025年已发货'!B:B</f>
        <v>螺纹钢</v>
      </c>
      <c r="C2697" s="2" t="str">
        <f>'[1]2025年已发货'!C:C</f>
        <v>HRB400E Φ20 9m</v>
      </c>
      <c r="D2697" s="2" t="str">
        <f>'[1]2025年已发货'!D:D</f>
        <v>吨</v>
      </c>
      <c r="E2697" s="2">
        <f>'[1]2025年已发货'!E:E</f>
        <v>39</v>
      </c>
      <c r="F2697" s="4">
        <f>'[1]2025年已发货'!F:F</f>
        <v>45777</v>
      </c>
      <c r="G2697" s="2" t="str">
        <f>'[1]2025年已发货'!G:G</f>
        <v>（华西简阳西城嘉苑）四川省成都市简阳市简城街道高屋村</v>
      </c>
      <c r="H2697" s="2" t="str">
        <f>'[1]2025年已发货'!H:H</f>
        <v>张瀚镭</v>
      </c>
      <c r="I2697" s="2">
        <f>'[1]2025年已发货'!I:I</f>
        <v>15884666220</v>
      </c>
      <c r="J2697" s="2" t="str">
        <f>_xlfn._xlws.FILTER(辅助信息!D:D,辅助信息!G:G=G2697)</f>
        <v>华西简阳西城嘉苑</v>
      </c>
    </row>
    <row r="2698" hidden="1" spans="1:10">
      <c r="A2698" s="2" t="str">
        <f>'[1]2025年已发货'!A:A</f>
        <v>润耀</v>
      </c>
      <c r="B2698" s="2" t="str">
        <f>'[1]2025年已发货'!B:B</f>
        <v>螺纹钢</v>
      </c>
      <c r="C2698" s="2" t="str">
        <f>'[1]2025年已发货'!C:C</f>
        <v>HRB400E Φ22 9m</v>
      </c>
      <c r="D2698" s="2" t="str">
        <f>'[1]2025年已发货'!D:D</f>
        <v>吨</v>
      </c>
      <c r="E2698" s="2">
        <f>'[1]2025年已发货'!E:E</f>
        <v>4</v>
      </c>
      <c r="F2698" s="4">
        <f>'[1]2025年已发货'!F:F</f>
        <v>45777</v>
      </c>
      <c r="G2698" s="2" t="str">
        <f>'[1]2025年已发货'!G:G</f>
        <v>（华西简阳西城嘉苑）四川省成都市简阳市简城街道高屋村</v>
      </c>
      <c r="H2698" s="2" t="str">
        <f>'[1]2025年已发货'!H:H</f>
        <v>张瀚镭</v>
      </c>
      <c r="I2698" s="2">
        <f>'[1]2025年已发货'!I:I</f>
        <v>15884666220</v>
      </c>
      <c r="J2698" s="2" t="str">
        <f>_xlfn._xlws.FILTER(辅助信息!D:D,辅助信息!G:G=G2698)</f>
        <v>华西简阳西城嘉苑</v>
      </c>
    </row>
    <row r="2699" hidden="1" spans="1:10">
      <c r="A2699" s="2" t="str">
        <f>'[1]2025年已发货'!A:A</f>
        <v>润耀</v>
      </c>
      <c r="B2699" s="2" t="str">
        <f>'[1]2025年已发货'!B:B</f>
        <v>螺纹钢</v>
      </c>
      <c r="C2699" s="2" t="str">
        <f>'[1]2025年已发货'!C:C</f>
        <v>HRB400E Φ25 9m</v>
      </c>
      <c r="D2699" s="2" t="str">
        <f>'[1]2025年已发货'!D:D</f>
        <v>吨</v>
      </c>
      <c r="E2699" s="2">
        <f>'[1]2025年已发货'!E:E</f>
        <v>20</v>
      </c>
      <c r="F2699" s="4">
        <f>'[1]2025年已发货'!F:F</f>
        <v>45777</v>
      </c>
      <c r="G2699" s="2" t="str">
        <f>'[1]2025年已发货'!G:G</f>
        <v>（华西简阳西城嘉苑）四川省成都市简阳市简城街道高屋村</v>
      </c>
      <c r="H2699" s="2" t="str">
        <f>'[1]2025年已发货'!H:H</f>
        <v>张瀚镭</v>
      </c>
      <c r="I2699" s="2">
        <f>'[1]2025年已发货'!I:I</f>
        <v>15884666220</v>
      </c>
      <c r="J2699" s="2" t="str">
        <f>_xlfn._xlws.FILTER(辅助信息!D:D,辅助信息!G:G=G2699)</f>
        <v>华西简阳西城嘉苑</v>
      </c>
    </row>
    <row r="2700" hidden="1" spans="1:10">
      <c r="A2700" s="2" t="str">
        <f>'[1]2025年已发货'!A:A</f>
        <v>德胜</v>
      </c>
      <c r="B2700" s="2" t="str">
        <f>'[1]2025年已发货'!B:B</f>
        <v>螺纹钢</v>
      </c>
      <c r="C2700" s="2" t="str">
        <f>'[1]2025年已发货'!C:C</f>
        <v>HRB400E Φ16 9m</v>
      </c>
      <c r="D2700" s="2" t="str">
        <f>'[1]2025年已发货'!D:D</f>
        <v>吨</v>
      </c>
      <c r="E2700" s="2">
        <f>'[1]2025年已发货'!E:E</f>
        <v>17.5</v>
      </c>
      <c r="F2700" s="4">
        <f>'[1]2025年已发货'!F:F</f>
        <v>45777</v>
      </c>
      <c r="G2700" s="2" t="str">
        <f>'[1]2025年已发货'!G:G</f>
        <v>（五局乐山机场项目）乐山市五通桥区冠英镇</v>
      </c>
      <c r="H2700" s="2" t="str">
        <f>'[1]2025年已发货'!H:H</f>
        <v>王思思</v>
      </c>
      <c r="I2700" s="2">
        <f>'[1]2025年已发货'!I:I</f>
        <v>18973190156</v>
      </c>
      <c r="J2700" s="2" vm="1" t="e">
        <f>_xlfn._xlws.FILTER(辅助信息!D:D,辅助信息!G:G=G2700)</f>
        <v>#VALUE!</v>
      </c>
    </row>
    <row r="2701" hidden="1" spans="1:10">
      <c r="A2701" s="2" t="str">
        <f>'[1]2025年已发货'!A:A</f>
        <v>德胜</v>
      </c>
      <c r="B2701" s="2" t="str">
        <f>'[1]2025年已发货'!B:B</f>
        <v>螺纹钢</v>
      </c>
      <c r="C2701" s="2" t="str">
        <f>'[1]2025年已发货'!C:C</f>
        <v>HRB400E Φ18 9m</v>
      </c>
      <c r="D2701" s="2" t="str">
        <f>'[1]2025年已发货'!D:D</f>
        <v>吨</v>
      </c>
      <c r="E2701" s="2">
        <f>'[1]2025年已发货'!E:E</f>
        <v>32</v>
      </c>
      <c r="F2701" s="4">
        <f>'[1]2025年已发货'!F:F</f>
        <v>45777</v>
      </c>
      <c r="G2701" s="2" t="str">
        <f>'[1]2025年已发货'!G:G</f>
        <v>（五局乐山机场项目）乐山市五通桥区冠英镇</v>
      </c>
      <c r="H2701" s="2" t="str">
        <f>'[1]2025年已发货'!H:H</f>
        <v>王思思</v>
      </c>
      <c r="I2701" s="2">
        <f>'[1]2025年已发货'!I:I</f>
        <v>18973190156</v>
      </c>
      <c r="J2701" s="2" vm="1" t="e">
        <f>_xlfn._xlws.FILTER(辅助信息!D:D,辅助信息!G:G=G2701)</f>
        <v>#VALUE!</v>
      </c>
    </row>
    <row r="2702" hidden="1" spans="1:10">
      <c r="A2702" s="2" t="str">
        <f>'[1]2025年已发货'!A:A</f>
        <v>德胜</v>
      </c>
      <c r="B2702" s="2" t="str">
        <f>'[1]2025年已发货'!B:B</f>
        <v>螺纹钢</v>
      </c>
      <c r="C2702" s="2" t="str">
        <f>'[1]2025年已发货'!C:C</f>
        <v>HRB400E Φ20 9m</v>
      </c>
      <c r="D2702" s="2" t="str">
        <f>'[1]2025年已发货'!D:D</f>
        <v>吨</v>
      </c>
      <c r="E2702" s="2">
        <f>'[1]2025年已发货'!E:E</f>
        <v>10</v>
      </c>
      <c r="F2702" s="4">
        <f>'[1]2025年已发货'!F:F</f>
        <v>45777</v>
      </c>
      <c r="G2702" s="2" t="str">
        <f>'[1]2025年已发货'!G:G</f>
        <v>（五局乐山机场项目）乐山市五通桥区冠英镇</v>
      </c>
      <c r="H2702" s="2" t="str">
        <f>'[1]2025年已发货'!H:H</f>
        <v>王思思</v>
      </c>
      <c r="I2702" s="2">
        <f>'[1]2025年已发货'!I:I</f>
        <v>18973190156</v>
      </c>
      <c r="J2702" s="2" vm="1" t="e">
        <f>_xlfn._xlws.FILTER(辅助信息!D:D,辅助信息!G:G=G2702)</f>
        <v>#VALUE!</v>
      </c>
    </row>
    <row r="2703" hidden="1" spans="1:10">
      <c r="A2703" s="2" t="str">
        <f>'[1]2025年已发货'!A:A</f>
        <v>德胜</v>
      </c>
      <c r="B2703" s="2" t="str">
        <f>'[1]2025年已发货'!B:B</f>
        <v>螺纹钢</v>
      </c>
      <c r="C2703" s="2" t="str">
        <f>'[1]2025年已发货'!C:C</f>
        <v>HRB400E Φ22 9m</v>
      </c>
      <c r="D2703" s="2" t="str">
        <f>'[1]2025年已发货'!D:D</f>
        <v>吨</v>
      </c>
      <c r="E2703" s="2">
        <f>'[1]2025年已发货'!E:E</f>
        <v>15</v>
      </c>
      <c r="F2703" s="4">
        <f>'[1]2025年已发货'!F:F</f>
        <v>45777</v>
      </c>
      <c r="G2703" s="2" t="str">
        <f>'[1]2025年已发货'!G:G</f>
        <v>（五局乐山机场项目）乐山市五通桥区冠英镇</v>
      </c>
      <c r="H2703" s="2" t="str">
        <f>'[1]2025年已发货'!H:H</f>
        <v>王思思</v>
      </c>
      <c r="I2703" s="2">
        <f>'[1]2025年已发货'!I:I</f>
        <v>18973190156</v>
      </c>
      <c r="J2703" s="2" vm="1" t="e">
        <f>_xlfn._xlws.FILTER(辅助信息!D:D,辅助信息!G:G=G2703)</f>
        <v>#VALUE!</v>
      </c>
    </row>
    <row r="2704" hidden="1" spans="1:10">
      <c r="A2704" s="2" t="str">
        <f>'[1]2025年已发货'!A:A</f>
        <v>德胜</v>
      </c>
      <c r="B2704" s="2" t="str">
        <f>'[1]2025年已发货'!B:B</f>
        <v>螺纹钢</v>
      </c>
      <c r="C2704" s="2" t="str">
        <f>'[1]2025年已发货'!C:C</f>
        <v>HRB400E Φ25 9m</v>
      </c>
      <c r="D2704" s="2" t="str">
        <f>'[1]2025年已发货'!D:D</f>
        <v>吨</v>
      </c>
      <c r="E2704" s="2">
        <f>'[1]2025年已发货'!E:E</f>
        <v>30</v>
      </c>
      <c r="F2704" s="4">
        <f>'[1]2025年已发货'!F:F</f>
        <v>45777</v>
      </c>
      <c r="G2704" s="2" t="str">
        <f>'[1]2025年已发货'!G:G</f>
        <v>（五局乐山机场项目）乐山市五通桥区冠英镇</v>
      </c>
      <c r="H2704" s="2" t="str">
        <f>'[1]2025年已发货'!H:H</f>
        <v>王思思</v>
      </c>
      <c r="I2704" s="2">
        <f>'[1]2025年已发货'!I:I</f>
        <v>18973190156</v>
      </c>
      <c r="J2704" s="2" vm="1" t="e">
        <f>_xlfn._xlws.FILTER(辅助信息!D:D,辅助信息!G:G=G2704)</f>
        <v>#VALUE!</v>
      </c>
    </row>
    <row r="2705" hidden="1" spans="1:10">
      <c r="A2705" s="2" t="str">
        <f>'[1]2025年已发货'!A:A</f>
        <v>晋邦</v>
      </c>
      <c r="B2705" s="2" t="str">
        <f>'[1]2025年已发货'!B:B</f>
        <v>高线</v>
      </c>
      <c r="C2705" s="2" t="str">
        <f>'[1]2025年已发货'!C:C</f>
        <v>HPB300Φ6</v>
      </c>
      <c r="D2705" s="2" t="str">
        <f>'[1]2025年已发货'!D:D</f>
        <v>吨</v>
      </c>
      <c r="E2705" s="2">
        <f>'[1]2025年已发货'!E:E</f>
        <v>2</v>
      </c>
      <c r="F2705" s="4">
        <f>'[1]2025年已发货'!F:F</f>
        <v>45777</v>
      </c>
      <c r="G2705" s="2" t="str">
        <f>'[1]2025年已发货'!G:G</f>
        <v>（十九冶-华电重庆奉节）重庆市奉节县康乐镇七星村</v>
      </c>
      <c r="H2705" s="2" t="str">
        <f>'[1]2025年已发货'!H:H</f>
        <v>岑甲乐</v>
      </c>
      <c r="I2705" s="2">
        <f>'[1]2025年已发货'!I:I</f>
        <v>17349037782</v>
      </c>
      <c r="J2705" s="2" vm="1" t="e">
        <f>_xlfn._xlws.FILTER(辅助信息!D:D,辅助信息!G:G=G2705)</f>
        <v>#VALUE!</v>
      </c>
    </row>
    <row r="2706" hidden="1" spans="1:10">
      <c r="A2706" s="2" t="str">
        <f>'[1]2025年已发货'!A:A</f>
        <v>晋邦</v>
      </c>
      <c r="B2706" s="2" t="str">
        <f>'[1]2025年已发货'!B:B</f>
        <v>高线</v>
      </c>
      <c r="C2706" s="2" t="str">
        <f>'[1]2025年已发货'!C:C</f>
        <v>HPB300Φ8</v>
      </c>
      <c r="D2706" s="2" t="str">
        <f>'[1]2025年已发货'!D:D</f>
        <v>吨</v>
      </c>
      <c r="E2706" s="2">
        <f>'[1]2025年已发货'!E:E</f>
        <v>4</v>
      </c>
      <c r="F2706" s="4">
        <f>'[1]2025年已发货'!F:F</f>
        <v>45777</v>
      </c>
      <c r="G2706" s="2" t="str">
        <f>'[1]2025年已发货'!G:G</f>
        <v>（十九冶-华电重庆奉节）重庆市奉节县康乐镇七星村</v>
      </c>
      <c r="H2706" s="2" t="str">
        <f>'[1]2025年已发货'!H:H</f>
        <v>岑甲乐</v>
      </c>
      <c r="I2706" s="2">
        <f>'[1]2025年已发货'!I:I</f>
        <v>17349037782</v>
      </c>
      <c r="J2706" s="2" vm="1" t="e">
        <f>_xlfn._xlws.FILTER(辅助信息!D:D,辅助信息!G:G=G2706)</f>
        <v>#VALUE!</v>
      </c>
    </row>
    <row r="2707" hidden="1" spans="1:10">
      <c r="A2707" s="2" t="str">
        <f>'[1]2025年已发货'!A:A</f>
        <v>晋邦</v>
      </c>
      <c r="B2707" s="2" t="str">
        <f>'[1]2025年已发货'!B:B</f>
        <v>盘螺</v>
      </c>
      <c r="C2707" s="2" t="str">
        <f>'[1]2025年已发货'!C:C</f>
        <v>HRB400E Φ6</v>
      </c>
      <c r="D2707" s="2" t="str">
        <f>'[1]2025年已发货'!D:D</f>
        <v>吨</v>
      </c>
      <c r="E2707" s="2">
        <f>'[1]2025年已发货'!E:E</f>
        <v>1</v>
      </c>
      <c r="F2707" s="4">
        <f>'[1]2025年已发货'!F:F</f>
        <v>45777</v>
      </c>
      <c r="G2707" s="2" t="str">
        <f>'[1]2025年已发货'!G:G</f>
        <v>（十九冶-华电重庆奉节）重庆市奉节县康乐镇七星村</v>
      </c>
      <c r="H2707" s="2" t="str">
        <f>'[1]2025年已发货'!H:H</f>
        <v>岑甲乐</v>
      </c>
      <c r="I2707" s="2">
        <f>'[1]2025年已发货'!I:I</f>
        <v>17349037782</v>
      </c>
      <c r="J2707" s="2" vm="1" t="e">
        <f>_xlfn._xlws.FILTER(辅助信息!D:D,辅助信息!G:G=G2707)</f>
        <v>#VALUE!</v>
      </c>
    </row>
    <row r="2708" hidden="1" spans="1:10">
      <c r="A2708" s="2" t="str">
        <f>'[1]2025年已发货'!A:A</f>
        <v>晋邦</v>
      </c>
      <c r="B2708" s="2" t="str">
        <f>'[1]2025年已发货'!B:B</f>
        <v>盘螺</v>
      </c>
      <c r="C2708" s="2" t="str">
        <f>'[1]2025年已发货'!C:C</f>
        <v>HRB400E Φ8</v>
      </c>
      <c r="D2708" s="2" t="str">
        <f>'[1]2025年已发货'!D:D</f>
        <v>吨</v>
      </c>
      <c r="E2708" s="2">
        <f>'[1]2025年已发货'!E:E</f>
        <v>20</v>
      </c>
      <c r="F2708" s="4">
        <f>'[1]2025年已发货'!F:F</f>
        <v>45777</v>
      </c>
      <c r="G2708" s="2" t="str">
        <f>'[1]2025年已发货'!G:G</f>
        <v>（十九冶-华电重庆奉节）重庆市奉节县康乐镇七星村</v>
      </c>
      <c r="H2708" s="2" t="str">
        <f>'[1]2025年已发货'!H:H</f>
        <v>岑甲乐</v>
      </c>
      <c r="I2708" s="2">
        <f>'[1]2025年已发货'!I:I</f>
        <v>17349037782</v>
      </c>
      <c r="J2708" s="2" vm="1" t="e">
        <f>_xlfn._xlws.FILTER(辅助信息!D:D,辅助信息!G:G=G2708)</f>
        <v>#VALUE!</v>
      </c>
    </row>
    <row r="2709" hidden="1" spans="1:10">
      <c r="A2709" s="2" t="str">
        <f>'[1]2025年已发货'!A:A</f>
        <v>晋邦</v>
      </c>
      <c r="B2709" s="2" t="str">
        <f>'[1]2025年已发货'!B:B</f>
        <v>盘螺</v>
      </c>
      <c r="C2709" s="2" t="str">
        <f>'[1]2025年已发货'!C:C</f>
        <v>HRB400E Φ10</v>
      </c>
      <c r="D2709" s="2" t="str">
        <f>'[1]2025年已发货'!D:D</f>
        <v>吨</v>
      </c>
      <c r="E2709" s="2">
        <f>'[1]2025年已发货'!E:E</f>
        <v>15</v>
      </c>
      <c r="F2709" s="4">
        <f>'[1]2025年已发货'!F:F</f>
        <v>45777</v>
      </c>
      <c r="G2709" s="2" t="str">
        <f>'[1]2025年已发货'!G:G</f>
        <v>（十九冶-华电重庆奉节）重庆市奉节县康乐镇七星村</v>
      </c>
      <c r="H2709" s="2" t="str">
        <f>'[1]2025年已发货'!H:H</f>
        <v>岑甲乐</v>
      </c>
      <c r="I2709" s="2">
        <f>'[1]2025年已发货'!I:I</f>
        <v>17349037782</v>
      </c>
      <c r="J2709" s="2" vm="1" t="e">
        <f>_xlfn._xlws.FILTER(辅助信息!D:D,辅助信息!G:G=G2709)</f>
        <v>#VALUE!</v>
      </c>
    </row>
    <row r="2710" hidden="1" spans="1:10">
      <c r="A2710" s="2" t="str">
        <f>'[1]2025年已发货'!A:A</f>
        <v>晋邦</v>
      </c>
      <c r="B2710" s="2" t="str">
        <f>'[1]2025年已发货'!B:B</f>
        <v>螺纹钢</v>
      </c>
      <c r="C2710" s="2" t="str">
        <f>'[1]2025年已发货'!C:C</f>
        <v>HRB400E Φ12 9m</v>
      </c>
      <c r="D2710" s="2" t="str">
        <f>'[1]2025年已发货'!D:D</f>
        <v>吨</v>
      </c>
      <c r="E2710" s="2">
        <f>'[1]2025年已发货'!E:E</f>
        <v>10</v>
      </c>
      <c r="F2710" s="4">
        <f>'[1]2025年已发货'!F:F</f>
        <v>45777</v>
      </c>
      <c r="G2710" s="2" t="str">
        <f>'[1]2025年已发货'!G:G</f>
        <v>（十九冶-华电重庆奉节）重庆市奉节县康乐镇七星村</v>
      </c>
      <c r="H2710" s="2" t="str">
        <f>'[1]2025年已发货'!H:H</f>
        <v>岑甲乐</v>
      </c>
      <c r="I2710" s="2">
        <f>'[1]2025年已发货'!I:I</f>
        <v>17349037782</v>
      </c>
      <c r="J2710" s="2" vm="1" t="e">
        <f>_xlfn._xlws.FILTER(辅助信息!D:D,辅助信息!G:G=G2710)</f>
        <v>#VALUE!</v>
      </c>
    </row>
    <row r="2711" hidden="1" spans="1:10">
      <c r="A2711" s="2" t="str">
        <f>'[1]2025年已发货'!A:A</f>
        <v>晋邦</v>
      </c>
      <c r="B2711" s="2" t="str">
        <f>'[1]2025年已发货'!B:B</f>
        <v>螺纹钢</v>
      </c>
      <c r="C2711" s="2" t="str">
        <f>'[1]2025年已发货'!C:C</f>
        <v>HRB400E Φ14 9m</v>
      </c>
      <c r="D2711" s="2" t="str">
        <f>'[1]2025年已发货'!D:D</f>
        <v>吨</v>
      </c>
      <c r="E2711" s="2">
        <f>'[1]2025年已发货'!E:E</f>
        <v>35</v>
      </c>
      <c r="F2711" s="4">
        <f>'[1]2025年已发货'!F:F</f>
        <v>45777</v>
      </c>
      <c r="G2711" s="2" t="str">
        <f>'[1]2025年已发货'!G:G</f>
        <v>（十九冶-华电重庆奉节）重庆市奉节县康乐镇七星村</v>
      </c>
      <c r="H2711" s="2" t="str">
        <f>'[1]2025年已发货'!H:H</f>
        <v>岑甲乐</v>
      </c>
      <c r="I2711" s="2">
        <f>'[1]2025年已发货'!I:I</f>
        <v>17349037782</v>
      </c>
      <c r="J2711" s="2" vm="1" t="e">
        <f>_xlfn._xlws.FILTER(辅助信息!D:D,辅助信息!G:G=G2711)</f>
        <v>#VALUE!</v>
      </c>
    </row>
    <row r="2712" hidden="1" spans="1:10">
      <c r="A2712" s="2" t="str">
        <f>'[1]2025年已发货'!A:A</f>
        <v>晋邦</v>
      </c>
      <c r="B2712" s="2" t="str">
        <f>'[1]2025年已发货'!B:B</f>
        <v>螺纹钢</v>
      </c>
      <c r="C2712" s="2" t="str">
        <f>'[1]2025年已发货'!C:C</f>
        <v>HRB400E Φ20 9m</v>
      </c>
      <c r="D2712" s="2" t="str">
        <f>'[1]2025年已发货'!D:D</f>
        <v>吨</v>
      </c>
      <c r="E2712" s="2">
        <f>'[1]2025年已发货'!E:E</f>
        <v>53</v>
      </c>
      <c r="F2712" s="4">
        <f>'[1]2025年已发货'!F:F</f>
        <v>45777</v>
      </c>
      <c r="G2712" s="2" t="str">
        <f>'[1]2025年已发货'!G:G</f>
        <v>（十九冶-华电重庆奉节）重庆市奉节县康乐镇七星村</v>
      </c>
      <c r="H2712" s="2" t="str">
        <f>'[1]2025年已发货'!H:H</f>
        <v>岑甲乐</v>
      </c>
      <c r="I2712" s="2">
        <f>'[1]2025年已发货'!I:I</f>
        <v>17349037782</v>
      </c>
      <c r="J2712" s="2" vm="1" t="e">
        <f>_xlfn._xlws.FILTER(辅助信息!D:D,辅助信息!G:G=G2712)</f>
        <v>#VALUE!</v>
      </c>
    </row>
    <row r="2713" hidden="1" spans="1:10">
      <c r="A2713" s="2" t="str">
        <f>'[1]2025年已发货'!A:A</f>
        <v>晋邦</v>
      </c>
      <c r="B2713" s="2" t="str">
        <f>'[1]2025年已发货'!B:B</f>
        <v>螺纹钢</v>
      </c>
      <c r="C2713" s="2" t="str">
        <f>'[1]2025年已发货'!C:C</f>
        <v>HRB400E Φ22 9m</v>
      </c>
      <c r="D2713" s="2" t="str">
        <f>'[1]2025年已发货'!D:D</f>
        <v>吨</v>
      </c>
      <c r="E2713" s="2">
        <f>'[1]2025年已发货'!E:E</f>
        <v>10</v>
      </c>
      <c r="F2713" s="4">
        <f>'[1]2025年已发货'!F:F</f>
        <v>45777</v>
      </c>
      <c r="G2713" s="2" t="str">
        <f>'[1]2025年已发货'!G:G</f>
        <v>（十九冶-华电重庆奉节）重庆市奉节县康乐镇七星村</v>
      </c>
      <c r="H2713" s="2" t="str">
        <f>'[1]2025年已发货'!H:H</f>
        <v>岑甲乐</v>
      </c>
      <c r="I2713" s="2">
        <f>'[1]2025年已发货'!I:I</f>
        <v>17349037782</v>
      </c>
      <c r="J2713" s="2" vm="1" t="e">
        <f>_xlfn._xlws.FILTER(辅助信息!D:D,辅助信息!G:G=G2713)</f>
        <v>#VALUE!</v>
      </c>
    </row>
    <row r="2714" hidden="1" spans="1:10">
      <c r="A2714" s="2" t="str">
        <f>'[1]2025年已发货'!A:A</f>
        <v>晋邦</v>
      </c>
      <c r="B2714" s="2" t="str">
        <f>'[1]2025年已发货'!B:B</f>
        <v>螺纹钢</v>
      </c>
      <c r="C2714" s="2" t="str">
        <f>'[1]2025年已发货'!C:C</f>
        <v>HRB400E Φ25 9m</v>
      </c>
      <c r="D2714" s="2" t="str">
        <f>'[1]2025年已发货'!D:D</f>
        <v>吨</v>
      </c>
      <c r="E2714" s="2">
        <f>'[1]2025年已发货'!E:E</f>
        <v>25</v>
      </c>
      <c r="F2714" s="4">
        <f>'[1]2025年已发货'!F:F</f>
        <v>45777</v>
      </c>
      <c r="G2714" s="2" t="str">
        <f>'[1]2025年已发货'!G:G</f>
        <v>（十九冶-华电重庆奉节）重庆市奉节县康乐镇七星村</v>
      </c>
      <c r="H2714" s="2" t="str">
        <f>'[1]2025年已发货'!H:H</f>
        <v>岑甲乐</v>
      </c>
      <c r="I2714" s="2">
        <f>'[1]2025年已发货'!I:I</f>
        <v>17349037782</v>
      </c>
      <c r="J2714" s="2" vm="1" t="e">
        <f>_xlfn._xlws.FILTER(辅助信息!D:D,辅助信息!G:G=G2714)</f>
        <v>#VALUE!</v>
      </c>
    </row>
    <row r="2715" hidden="1" spans="1:10">
      <c r="A2715" s="2" t="str">
        <f>'[1]2025年已发货'!A:A</f>
        <v>晋邦</v>
      </c>
      <c r="B2715" s="2" t="str">
        <f>'[1]2025年已发货'!B:B</f>
        <v>螺纹钢</v>
      </c>
      <c r="C2715" s="2" t="str">
        <f>'[1]2025年已发货'!C:C</f>
        <v>HRB400E Φ16 9m</v>
      </c>
      <c r="D2715" s="2" t="str">
        <f>'[1]2025年已发货'!D:D</f>
        <v>吨</v>
      </c>
      <c r="E2715" s="2">
        <f>'[1]2025年已发货'!E:E</f>
        <v>70</v>
      </c>
      <c r="F2715" s="4">
        <f>'[1]2025年已发货'!F:F</f>
        <v>45777</v>
      </c>
      <c r="G2715" s="2" t="str">
        <f>'[1]2025年已发货'!G:G</f>
        <v>（十九冶-江龙高速一分部）重庆市云阳县X886附近中国十九冶开云高速项目总包部西98米*复兴互通预制梁场</v>
      </c>
      <c r="H2715" s="2" t="str">
        <f>'[1]2025年已发货'!H:H</f>
        <v>吴章红</v>
      </c>
      <c r="I2715" s="2">
        <f>'[1]2025年已发货'!I:I</f>
        <v>18628165772</v>
      </c>
      <c r="J2715" s="2" vm="1" t="e">
        <f>_xlfn._xlws.FILTER(辅助信息!D:D,辅助信息!G:G=G2715)</f>
        <v>#VALUE!</v>
      </c>
    </row>
    <row r="2716" hidden="1" spans="1:10">
      <c r="A2716" s="2" t="str">
        <f>'[1]2025年已发货'!A:A</f>
        <v>晋邦</v>
      </c>
      <c r="B2716" s="2" t="str">
        <f>'[1]2025年已发货'!B:B</f>
        <v>盘螺</v>
      </c>
      <c r="C2716" s="2" t="str">
        <f>'[1]2025年已发货'!C:C</f>
        <v>HRB400E Φ8</v>
      </c>
      <c r="D2716" s="2" t="str">
        <f>'[1]2025年已发货'!D:D</f>
        <v>吨</v>
      </c>
      <c r="E2716" s="2">
        <f>'[1]2025年已发货'!E:E</f>
        <v>5</v>
      </c>
      <c r="F2716" s="4">
        <f>'[1]2025年已发货'!F:F</f>
        <v>45777</v>
      </c>
      <c r="G2716" s="2" t="str">
        <f>'[1]2025年已发货'!G:G</f>
        <v>（五冶达州新材料产业园）达州市市东部经开区新材料产业园麻柳镇石和尚村</v>
      </c>
      <c r="H2716" s="2" t="str">
        <f>'[1]2025年已发货'!H:H</f>
        <v>张焱</v>
      </c>
      <c r="I2716" s="2">
        <f>'[1]2025年已发货'!I:I</f>
        <v>15528785906</v>
      </c>
      <c r="J2716" s="2" t="str">
        <f>_xlfn._xlws.FILTER(辅助信息!D:D,辅助信息!G:G=G2716)</f>
        <v>五冶达州新材料产业园</v>
      </c>
    </row>
    <row r="2717" hidden="1" spans="1:10">
      <c r="A2717" s="2" t="str">
        <f>'[1]2025年已发货'!A:A</f>
        <v>晋邦</v>
      </c>
      <c r="B2717" s="2" t="str">
        <f>'[1]2025年已发货'!B:B</f>
        <v>盘螺</v>
      </c>
      <c r="C2717" s="2" t="str">
        <f>'[1]2025年已发货'!C:C</f>
        <v>HRB400E Φ10</v>
      </c>
      <c r="D2717" s="2" t="str">
        <f>'[1]2025年已发货'!D:D</f>
        <v>吨</v>
      </c>
      <c r="E2717" s="2">
        <f>'[1]2025年已发货'!E:E</f>
        <v>2.5</v>
      </c>
      <c r="F2717" s="4">
        <f>'[1]2025年已发货'!F:F</f>
        <v>45777</v>
      </c>
      <c r="G2717" s="2" t="str">
        <f>'[1]2025年已发货'!G:G</f>
        <v>（五冶达州新材料产业园）达州市市东部经开区新材料产业园麻柳镇石和尚村</v>
      </c>
      <c r="H2717" s="2" t="str">
        <f>'[1]2025年已发货'!H:H</f>
        <v>张焱</v>
      </c>
      <c r="I2717" s="2">
        <f>'[1]2025年已发货'!I:I</f>
        <v>15528785906</v>
      </c>
      <c r="J2717" s="2" t="str">
        <f>_xlfn._xlws.FILTER(辅助信息!D:D,辅助信息!G:G=G2717)</f>
        <v>五冶达州新材料产业园</v>
      </c>
    </row>
    <row r="2718" hidden="1" spans="1:10">
      <c r="A2718" s="2" t="str">
        <f>'[1]2025年已发货'!A:A</f>
        <v>晋邦</v>
      </c>
      <c r="B2718" s="2" t="str">
        <f>'[1]2025年已发货'!B:B</f>
        <v>螺纹钢</v>
      </c>
      <c r="C2718" s="2" t="str">
        <f>'[1]2025年已发货'!C:C</f>
        <v>HRB400E Φ12 9m</v>
      </c>
      <c r="D2718" s="2" t="str">
        <f>'[1]2025年已发货'!D:D</f>
        <v>吨</v>
      </c>
      <c r="E2718" s="2">
        <f>'[1]2025年已发货'!E:E</f>
        <v>6</v>
      </c>
      <c r="F2718" s="4">
        <f>'[1]2025年已发货'!F:F</f>
        <v>45777</v>
      </c>
      <c r="G2718" s="2" t="str">
        <f>'[1]2025年已发货'!G:G</f>
        <v>（五冶达州新材料产业园）达州市市东部经开区新材料产业园麻柳镇石和尚村</v>
      </c>
      <c r="H2718" s="2" t="str">
        <f>'[1]2025年已发货'!H:H</f>
        <v>张焱</v>
      </c>
      <c r="I2718" s="2">
        <f>'[1]2025年已发货'!I:I</f>
        <v>15528785906</v>
      </c>
      <c r="J2718" s="2" t="str">
        <f>_xlfn._xlws.FILTER(辅助信息!D:D,辅助信息!G:G=G2718)</f>
        <v>五冶达州新材料产业园</v>
      </c>
    </row>
    <row r="2719" hidden="1" spans="1:10">
      <c r="A2719" s="2" t="str">
        <f>'[1]2025年已发货'!A:A</f>
        <v>晋邦</v>
      </c>
      <c r="B2719" s="2" t="str">
        <f>'[1]2025年已发货'!B:B</f>
        <v>螺纹钢</v>
      </c>
      <c r="C2719" s="2" t="str">
        <f>'[1]2025年已发货'!C:C</f>
        <v>HRB400E Φ14 9m</v>
      </c>
      <c r="D2719" s="2" t="str">
        <f>'[1]2025年已发货'!D:D</f>
        <v>吨</v>
      </c>
      <c r="E2719" s="2">
        <f>'[1]2025年已发货'!E:E</f>
        <v>9</v>
      </c>
      <c r="F2719" s="4">
        <f>'[1]2025年已发货'!F:F</f>
        <v>45777</v>
      </c>
      <c r="G2719" s="2" t="str">
        <f>'[1]2025年已发货'!G:G</f>
        <v>（五冶达州新材料产业园）达州市市东部经开区新材料产业园麻柳镇石和尚村</v>
      </c>
      <c r="H2719" s="2" t="str">
        <f>'[1]2025年已发货'!H:H</f>
        <v>张焱</v>
      </c>
      <c r="I2719" s="2">
        <f>'[1]2025年已发货'!I:I</f>
        <v>15528785906</v>
      </c>
      <c r="J2719" s="2" t="str">
        <f>_xlfn._xlws.FILTER(辅助信息!D:D,辅助信息!G:G=G2719)</f>
        <v>五冶达州新材料产业园</v>
      </c>
    </row>
    <row r="2720" hidden="1" spans="1:10">
      <c r="A2720" s="2" t="str">
        <f>'[1]2025年已发货'!A:A</f>
        <v>晋邦</v>
      </c>
      <c r="B2720" s="2" t="str">
        <f>'[1]2025年已发货'!B:B</f>
        <v>螺纹钢</v>
      </c>
      <c r="C2720" s="2" t="str">
        <f>'[1]2025年已发货'!C:C</f>
        <v>HRB400E Φ16 9m</v>
      </c>
      <c r="D2720" s="2" t="str">
        <f>'[1]2025年已发货'!D:D</f>
        <v>吨</v>
      </c>
      <c r="E2720" s="2">
        <f>'[1]2025年已发货'!E:E</f>
        <v>6</v>
      </c>
      <c r="F2720" s="4">
        <f>'[1]2025年已发货'!F:F</f>
        <v>45777</v>
      </c>
      <c r="G2720" s="2" t="str">
        <f>'[1]2025年已发货'!G:G</f>
        <v>（五冶达州新材料产业园）达州市市东部经开区新材料产业园麻柳镇石和尚村</v>
      </c>
      <c r="H2720" s="2" t="str">
        <f>'[1]2025年已发货'!H:H</f>
        <v>张焱</v>
      </c>
      <c r="I2720" s="2">
        <f>'[1]2025年已发货'!I:I</f>
        <v>15528785906</v>
      </c>
      <c r="J2720" s="2" t="str">
        <f>_xlfn._xlws.FILTER(辅助信息!D:D,辅助信息!G:G=G2720)</f>
        <v>五冶达州新材料产业园</v>
      </c>
    </row>
    <row r="2721" hidden="1" spans="1:10">
      <c r="A2721" s="2" t="str">
        <f>'[1]2025年已发货'!A:A</f>
        <v>晋邦</v>
      </c>
      <c r="B2721" s="2" t="str">
        <f>'[1]2025年已发货'!B:B</f>
        <v>螺纹钢</v>
      </c>
      <c r="C2721" s="2" t="str">
        <f>'[1]2025年已发货'!C:C</f>
        <v>HRB400E Φ18 9m</v>
      </c>
      <c r="D2721" s="2" t="str">
        <f>'[1]2025年已发货'!D:D</f>
        <v>吨</v>
      </c>
      <c r="E2721" s="2">
        <f>'[1]2025年已发货'!E:E</f>
        <v>3</v>
      </c>
      <c r="F2721" s="4">
        <f>'[1]2025年已发货'!F:F</f>
        <v>45777</v>
      </c>
      <c r="G2721" s="2" t="str">
        <f>'[1]2025年已发货'!G:G</f>
        <v>（五冶达州新材料产业园）达州市市东部经开区新材料产业园麻柳镇石和尚村</v>
      </c>
      <c r="H2721" s="2" t="str">
        <f>'[1]2025年已发货'!H:H</f>
        <v>张焱</v>
      </c>
      <c r="I2721" s="2">
        <f>'[1]2025年已发货'!I:I</f>
        <v>15528785906</v>
      </c>
      <c r="J2721" s="2" t="str">
        <f>_xlfn._xlws.FILTER(辅助信息!D:D,辅助信息!G:G=G2721)</f>
        <v>五冶达州新材料产业园</v>
      </c>
    </row>
    <row r="2722" hidden="1" spans="1:10">
      <c r="A2722" s="2" t="str">
        <f>'[1]2025年已发货'!A:A</f>
        <v>晋邦</v>
      </c>
      <c r="B2722" s="2" t="str">
        <f>'[1]2025年已发货'!B:B</f>
        <v>螺纹钢</v>
      </c>
      <c r="C2722" s="2" t="str">
        <f>'[1]2025年已发货'!C:C</f>
        <v>HRB400E Φ20 9m</v>
      </c>
      <c r="D2722" s="2" t="str">
        <f>'[1]2025年已发货'!D:D</f>
        <v>吨</v>
      </c>
      <c r="E2722" s="2">
        <f>'[1]2025年已发货'!E:E</f>
        <v>3</v>
      </c>
      <c r="F2722" s="4">
        <f>'[1]2025年已发货'!F:F</f>
        <v>45777</v>
      </c>
      <c r="G2722" s="2" t="str">
        <f>'[1]2025年已发货'!G:G</f>
        <v>（五冶达州新材料产业园）达州市市东部经开区新材料产业园麻柳镇石和尚村</v>
      </c>
      <c r="H2722" s="2" t="str">
        <f>'[1]2025年已发货'!H:H</f>
        <v>张焱</v>
      </c>
      <c r="I2722" s="2">
        <f>'[1]2025年已发货'!I:I</f>
        <v>15528785906</v>
      </c>
      <c r="J2722" s="2" t="str">
        <f>_xlfn._xlws.FILTER(辅助信息!D:D,辅助信息!G:G=G2722)</f>
        <v>五冶达州新材料产业园</v>
      </c>
    </row>
    <row r="2723" hidden="1" spans="1:10">
      <c r="A2723" s="2" t="str">
        <f>'[1]2025年已发货'!A:A</f>
        <v>吉晨盛泰</v>
      </c>
      <c r="B2723" s="2" t="str">
        <f>'[1]2025年已发货'!B:B</f>
        <v>盘螺</v>
      </c>
      <c r="C2723" s="2" t="str">
        <f>'[1]2025年已发货'!C:C</f>
        <v>HRB400E Φ8</v>
      </c>
      <c r="D2723" s="2" t="str">
        <f>'[1]2025年已发货'!D:D</f>
        <v>吨</v>
      </c>
      <c r="E2723" s="2">
        <f>'[1]2025年已发货'!E:E</f>
        <v>35</v>
      </c>
      <c r="F2723" s="4">
        <f>'[1]2025年已发货'!F:F</f>
        <v>45777</v>
      </c>
      <c r="G2723" s="2" t="str">
        <f>'[1]2025年已发货'!G:G</f>
        <v>凉山州昭觉县新城镇阿都马打(中铁十局西昭高速3号拌合站过磅)</v>
      </c>
      <c r="H2723" s="2" t="str">
        <f>'[1]2025年已发货'!H:H</f>
        <v>魏忠魁 </v>
      </c>
      <c r="I2723" s="2">
        <f>'[1]2025年已发货'!I:I</f>
        <v>18229056777</v>
      </c>
      <c r="J2723" s="2" vm="1" t="e">
        <f>_xlfn._xlws.FILTER(辅助信息!D:D,辅助信息!G:G=G2723)</f>
        <v>#VALUE!</v>
      </c>
    </row>
    <row r="2724" hidden="1" spans="1:10">
      <c r="A2724" s="2" t="str">
        <f>'[1]2025年已发货'!A:A</f>
        <v>吉晨盛泰</v>
      </c>
      <c r="B2724" s="2" t="str">
        <f>'[1]2025年已发货'!B:B</f>
        <v>螺纹钢</v>
      </c>
      <c r="C2724" s="2" t="str">
        <f>'[1]2025年已发货'!C:C</f>
        <v>HRB400E Φ12</v>
      </c>
      <c r="D2724" s="2" t="str">
        <f>'[1]2025年已发货'!D:D</f>
        <v>吨</v>
      </c>
      <c r="E2724" s="2">
        <f>'[1]2025年已发货'!E:E</f>
        <v>190</v>
      </c>
      <c r="F2724" s="4">
        <f>'[1]2025年已发货'!F:F</f>
        <v>45777</v>
      </c>
      <c r="G2724" s="2" t="str">
        <f>'[1]2025年已发货'!G:G</f>
        <v>凉山州昭觉县新城镇阿都马打(中铁十局西昭高速3号拌合站过磅)</v>
      </c>
      <c r="H2724" s="2" t="str">
        <f>'[1]2025年已发货'!H:H</f>
        <v>魏忠魁 </v>
      </c>
      <c r="I2724" s="2">
        <f>'[1]2025年已发货'!I:I</f>
        <v>18229056777</v>
      </c>
      <c r="J2724" s="2" vm="1" t="e">
        <f>_xlfn._xlws.FILTER(辅助信息!D:D,辅助信息!G:G=G2724)</f>
        <v>#VALUE!</v>
      </c>
    </row>
    <row r="2725" hidden="1" spans="1:10">
      <c r="A2725" s="2" t="str">
        <f>'[1]2025年已发货'!A:A</f>
        <v>吉晨盛泰</v>
      </c>
      <c r="B2725" s="2" t="str">
        <f>'[1]2025年已发货'!B:B</f>
        <v>螺纹钢</v>
      </c>
      <c r="C2725" s="2" t="str">
        <f>'[1]2025年已发货'!C:C</f>
        <v>HRB400E Φ14</v>
      </c>
      <c r="D2725" s="2" t="str">
        <f>'[1]2025年已发货'!D:D</f>
        <v>吨</v>
      </c>
      <c r="E2725" s="2">
        <f>'[1]2025年已发货'!E:E</f>
        <v>40</v>
      </c>
      <c r="F2725" s="4">
        <f>'[1]2025年已发货'!F:F</f>
        <v>45777</v>
      </c>
      <c r="G2725" s="2" t="str">
        <f>'[1]2025年已发货'!G:G</f>
        <v>凉山州昭觉县新城镇阿都马打(中铁十局西昭高速3号拌合站过磅)</v>
      </c>
      <c r="H2725" s="2" t="str">
        <f>'[1]2025年已发货'!H:H</f>
        <v>魏忠魁 </v>
      </c>
      <c r="I2725" s="2">
        <f>'[1]2025年已发货'!I:I</f>
        <v>18229056777</v>
      </c>
      <c r="J2725" s="2" vm="1" t="e">
        <f>_xlfn._xlws.FILTER(辅助信息!D:D,辅助信息!G:G=G2725)</f>
        <v>#VALUE!</v>
      </c>
    </row>
    <row r="2726" hidden="1" spans="1:10">
      <c r="A2726" s="2" t="str">
        <f>'[1]2025年已发货'!A:A</f>
        <v>吉晨盛泰</v>
      </c>
      <c r="B2726" s="2" t="str">
        <f>'[1]2025年已发货'!B:B</f>
        <v>螺纹钢</v>
      </c>
      <c r="C2726" s="2" t="str">
        <f>'[1]2025年已发货'!C:C</f>
        <v>HRB400E Φ16</v>
      </c>
      <c r="D2726" s="2" t="str">
        <f>'[1]2025年已发货'!D:D</f>
        <v>吨</v>
      </c>
      <c r="E2726" s="2">
        <f>'[1]2025年已发货'!E:E</f>
        <v>35</v>
      </c>
      <c r="F2726" s="4">
        <f>'[1]2025年已发货'!F:F</f>
        <v>45777</v>
      </c>
      <c r="G2726" s="2" t="str">
        <f>'[1]2025年已发货'!G:G</f>
        <v>凉山州昭觉县新城镇阿都马打(中铁十局西昭高速3号拌合站过磅)</v>
      </c>
      <c r="H2726" s="2" t="str">
        <f>'[1]2025年已发货'!H:H</f>
        <v>魏忠魁 </v>
      </c>
      <c r="I2726" s="2">
        <f>'[1]2025年已发货'!I:I</f>
        <v>18229056777</v>
      </c>
      <c r="J2726" s="2" vm="1" t="e">
        <f>_xlfn._xlws.FILTER(辅助信息!D:D,辅助信息!G:G=G2726)</f>
        <v>#VALUE!</v>
      </c>
    </row>
    <row r="2727" hidden="1" spans="1:10">
      <c r="A2727" s="2" t="str">
        <f>'[1]2025年已发货'!A:A</f>
        <v>吉晨盛泰</v>
      </c>
      <c r="B2727" s="2" t="str">
        <f>'[1]2025年已发货'!B:B</f>
        <v>螺纹钢</v>
      </c>
      <c r="C2727" s="2" t="str">
        <f>'[1]2025年已发货'!C:C</f>
        <v>HRB500E Φ32</v>
      </c>
      <c r="D2727" s="2" t="str">
        <f>'[1]2025年已发货'!D:D</f>
        <v>吨</v>
      </c>
      <c r="E2727" s="2">
        <f>'[1]2025年已发货'!E:E</f>
        <v>75</v>
      </c>
      <c r="F2727" s="4">
        <f>'[1]2025年已发货'!F:F</f>
        <v>45777</v>
      </c>
      <c r="G2727" s="2" t="str">
        <f>'[1]2025年已发货'!G:G</f>
        <v>凉山州昭觉县新城镇阿都马打(中铁十局西昭高速3号拌合站过磅)</v>
      </c>
      <c r="H2727" s="2" t="str">
        <f>'[1]2025年已发货'!H:H</f>
        <v>魏忠魁 </v>
      </c>
      <c r="I2727" s="2">
        <f>'[1]2025年已发货'!I:I</f>
        <v>18229056777</v>
      </c>
      <c r="J2727" s="2" vm="1" t="e">
        <f>_xlfn._xlws.FILTER(辅助信息!D:D,辅助信息!G:G=G2727)</f>
        <v>#VALUE!</v>
      </c>
    </row>
    <row r="2728" hidden="1" spans="1:10">
      <c r="A2728" s="2" t="str">
        <f>'[1]2025年已发货'!A:A</f>
        <v>吉晨盛泰</v>
      </c>
      <c r="B2728" s="2" t="str">
        <f>'[1]2025年已发货'!B:B</f>
        <v>螺纹钢</v>
      </c>
      <c r="C2728" s="2" t="str">
        <f>'[1]2025年已发货'!C:C</f>
        <v>HRB400E Φ32</v>
      </c>
      <c r="D2728" s="2" t="str">
        <f>'[1]2025年已发货'!D:D</f>
        <v>吨</v>
      </c>
      <c r="E2728" s="2">
        <f>'[1]2025年已发货'!E:E</f>
        <v>50</v>
      </c>
      <c r="F2728" s="4">
        <f>'[1]2025年已发货'!F:F</f>
        <v>45777</v>
      </c>
      <c r="G2728" s="2" t="str">
        <f>'[1]2025年已发货'!G:G</f>
        <v>凉山州昭觉县新城镇阿都马打(中铁十局西昭高速3号拌合站过磅)</v>
      </c>
      <c r="H2728" s="2" t="str">
        <f>'[1]2025年已发货'!H:H</f>
        <v>魏忠魁 </v>
      </c>
      <c r="I2728" s="2">
        <f>'[1]2025年已发货'!I:I</f>
        <v>18229056777</v>
      </c>
      <c r="J2728" s="2" vm="1" t="e">
        <f>_xlfn._xlws.FILTER(辅助信息!D:D,辅助信息!G:G=G2728)</f>
        <v>#VALUE!</v>
      </c>
    </row>
    <row r="2729" hidden="1" spans="1:10">
      <c r="A2729" s="2" t="str">
        <f>'[1]2025年已发货'!A:A</f>
        <v>吉晨盛泰</v>
      </c>
      <c r="B2729" s="2" t="str">
        <f>'[1]2025年已发货'!B:B</f>
        <v>螺纹钢</v>
      </c>
      <c r="C2729" s="2" t="str">
        <f>'[1]2025年已发货'!C:C</f>
        <v>HRB400E Φ32</v>
      </c>
      <c r="D2729" s="2" t="str">
        <f>'[1]2025年已发货'!D:D</f>
        <v>吨</v>
      </c>
      <c r="E2729" s="2">
        <f>'[1]2025年已发货'!E:E</f>
        <v>150</v>
      </c>
      <c r="F2729" s="4">
        <f>'[1]2025年已发货'!F:F</f>
        <v>45777</v>
      </c>
      <c r="G2729" s="2" t="str">
        <f>'[1]2025年已发货'!G:G</f>
        <v>凉山州昭觉县谷曲镇瓦洛乌村</v>
      </c>
      <c r="H2729" s="2" t="str">
        <f>'[1]2025年已发货'!H:H</f>
        <v>魏忠魁 </v>
      </c>
      <c r="I2729" s="2">
        <f>'[1]2025年已发货'!I:I</f>
        <v>18229056777</v>
      </c>
      <c r="J2729" s="2" vm="1" t="e">
        <f>_xlfn._xlws.FILTER(辅助信息!D:D,辅助信息!G:G=G2729)</f>
        <v>#VALUE!</v>
      </c>
    </row>
    <row r="2730" hidden="1" spans="1:10">
      <c r="A2730" s="2" t="str">
        <f>'[1]2025年已发货'!A:A</f>
        <v>吉晨盛泰</v>
      </c>
      <c r="B2730" s="2" t="str">
        <f>'[1]2025年已发货'!B:B</f>
        <v>高线</v>
      </c>
      <c r="C2730" s="2" t="str">
        <f>'[1]2025年已发货'!C:C</f>
        <v>HPB300Φ6</v>
      </c>
      <c r="D2730" s="2" t="str">
        <f>'[1]2025年已发货'!D:D</f>
        <v>吨</v>
      </c>
      <c r="E2730" s="2">
        <f>'[1]2025年已发货'!E:E</f>
        <v>10</v>
      </c>
      <c r="F2730" s="4">
        <f>'[1]2025年已发货'!F:F</f>
        <v>45777</v>
      </c>
      <c r="G2730" s="2" t="str">
        <f>'[1]2025年已发货'!G:G</f>
        <v>5标一分部十局第七公司1号钢构厂</v>
      </c>
      <c r="H2730" s="2" t="str">
        <f>'[1]2025年已发货'!H:H</f>
        <v>吴裕</v>
      </c>
      <c r="I2730" s="2">
        <f>'[1]2025年已发货'!I:I</f>
        <v>19802920715</v>
      </c>
      <c r="J2730" s="2" vm="1" t="e">
        <f>_xlfn._xlws.FILTER(辅助信息!D:D,辅助信息!G:G=G2730)</f>
        <v>#VALUE!</v>
      </c>
    </row>
    <row r="2731" hidden="1" spans="1:10">
      <c r="A2731" s="2" t="str">
        <f>'[1]2025年已发货'!A:A</f>
        <v>吉晨盛泰</v>
      </c>
      <c r="B2731" s="2" t="str">
        <f>'[1]2025年已发货'!B:B</f>
        <v>螺纹钢</v>
      </c>
      <c r="C2731" s="2" t="str">
        <f>'[1]2025年已发货'!C:C</f>
        <v>HRB400E Φ12</v>
      </c>
      <c r="D2731" s="2" t="str">
        <f>'[1]2025年已发货'!D:D</f>
        <v>吨</v>
      </c>
      <c r="E2731" s="2">
        <f>'[1]2025年已发货'!E:E</f>
        <v>10</v>
      </c>
      <c r="F2731" s="4">
        <f>'[1]2025年已发货'!F:F</f>
        <v>45777</v>
      </c>
      <c r="G2731" s="2" t="str">
        <f>'[1]2025年已发货'!G:G</f>
        <v>5标一分部十局第七公司1号钢构厂</v>
      </c>
      <c r="H2731" s="2" t="str">
        <f>'[1]2025年已发货'!H:H</f>
        <v>吴裕</v>
      </c>
      <c r="I2731" s="2">
        <f>'[1]2025年已发货'!I:I</f>
        <v>19802920715</v>
      </c>
      <c r="J2731" s="2" vm="1" t="e">
        <f>_xlfn._xlws.FILTER(辅助信息!D:D,辅助信息!G:G=G2731)</f>
        <v>#VALUE!</v>
      </c>
    </row>
    <row r="2732" hidden="1" spans="1:10">
      <c r="A2732" s="2" t="str">
        <f>'[1]2025年已发货'!A:A</f>
        <v>吉晨盛泰</v>
      </c>
      <c r="B2732" s="2" t="str">
        <f>'[1]2025年已发货'!B:B</f>
        <v>螺纹钢</v>
      </c>
      <c r="C2732" s="2" t="str">
        <f>'[1]2025年已发货'!C:C</f>
        <v>HRB400E Φ14</v>
      </c>
      <c r="D2732" s="2" t="str">
        <f>'[1]2025年已发货'!D:D</f>
        <v>吨</v>
      </c>
      <c r="E2732" s="2">
        <f>'[1]2025年已发货'!E:E</f>
        <v>20</v>
      </c>
      <c r="F2732" s="4">
        <f>'[1]2025年已发货'!F:F</f>
        <v>45777</v>
      </c>
      <c r="G2732" s="2" t="str">
        <f>'[1]2025年已发货'!G:G</f>
        <v>5标一分部十局第七公司1号钢构厂</v>
      </c>
      <c r="H2732" s="2" t="str">
        <f>'[1]2025年已发货'!H:H</f>
        <v>吴裕</v>
      </c>
      <c r="I2732" s="2">
        <f>'[1]2025年已发货'!I:I</f>
        <v>19802920715</v>
      </c>
      <c r="J2732" s="2" vm="1" t="e">
        <f>_xlfn._xlws.FILTER(辅助信息!D:D,辅助信息!G:G=G2732)</f>
        <v>#VALUE!</v>
      </c>
    </row>
    <row r="2733" hidden="1" spans="1:10">
      <c r="A2733" s="2" t="str">
        <f>'[1]2025年已发货'!A:A</f>
        <v>吉晨盛泰</v>
      </c>
      <c r="B2733" s="2" t="str">
        <f>'[1]2025年已发货'!B:B</f>
        <v>螺纹钢</v>
      </c>
      <c r="C2733" s="2" t="str">
        <f>'[1]2025年已发货'!C:C</f>
        <v>HRB400E Φ16</v>
      </c>
      <c r="D2733" s="2" t="str">
        <f>'[1]2025年已发货'!D:D</f>
        <v>吨</v>
      </c>
      <c r="E2733" s="2">
        <f>'[1]2025年已发货'!E:E</f>
        <v>30</v>
      </c>
      <c r="F2733" s="4">
        <f>'[1]2025年已发货'!F:F</f>
        <v>45777</v>
      </c>
      <c r="G2733" s="2" t="str">
        <f>'[1]2025年已发货'!G:G</f>
        <v>5标一分部十局第七公司1号钢构厂</v>
      </c>
      <c r="H2733" s="2" t="str">
        <f>'[1]2025年已发货'!H:H</f>
        <v>吴裕</v>
      </c>
      <c r="I2733" s="2">
        <f>'[1]2025年已发货'!I:I</f>
        <v>19802920715</v>
      </c>
      <c r="J2733" s="2" vm="1" t="e">
        <f>_xlfn._xlws.FILTER(辅助信息!D:D,辅助信息!G:G=G2733)</f>
        <v>#VALUE!</v>
      </c>
    </row>
    <row r="2734" hidden="1" spans="1:10">
      <c r="A2734" s="2" t="str">
        <f>'[1]2025年已发货'!A:A</f>
        <v>吉晨盛泰</v>
      </c>
      <c r="B2734" s="2" t="str">
        <f>'[1]2025年已发货'!B:B</f>
        <v>螺纹钢</v>
      </c>
      <c r="C2734" s="2" t="str">
        <f>'[1]2025年已发货'!C:C</f>
        <v>HRB400E Φ22</v>
      </c>
      <c r="D2734" s="2" t="str">
        <f>'[1]2025年已发货'!D:D</f>
        <v>吨</v>
      </c>
      <c r="E2734" s="2">
        <f>'[1]2025年已发货'!E:E</f>
        <v>15</v>
      </c>
      <c r="F2734" s="4">
        <f>'[1]2025年已发货'!F:F</f>
        <v>45777</v>
      </c>
      <c r="G2734" s="2" t="str">
        <f>'[1]2025年已发货'!G:G</f>
        <v>5标一分部十局第七公司1号钢构厂</v>
      </c>
      <c r="H2734" s="2" t="str">
        <f>'[1]2025年已发货'!H:H</f>
        <v>吴裕</v>
      </c>
      <c r="I2734" s="2">
        <f>'[1]2025年已发货'!I:I</f>
        <v>19802920715</v>
      </c>
      <c r="J2734" s="2" vm="1" t="e">
        <f>_xlfn._xlws.FILTER(辅助信息!D:D,辅助信息!G:G=G2734)</f>
        <v>#VALUE!</v>
      </c>
    </row>
    <row r="2735" hidden="1" spans="1:10">
      <c r="A2735" s="2" t="str">
        <f>'[1]2025年已发货'!A:A</f>
        <v>吉晨盛泰</v>
      </c>
      <c r="B2735" s="2" t="str">
        <f>'[1]2025年已发货'!B:B</f>
        <v>螺纹钢</v>
      </c>
      <c r="C2735" s="2" t="str">
        <f>'[1]2025年已发货'!C:C</f>
        <v>HRB500E Φ25</v>
      </c>
      <c r="D2735" s="2" t="str">
        <f>'[1]2025年已发货'!D:D</f>
        <v>吨</v>
      </c>
      <c r="E2735" s="2">
        <f>'[1]2025年已发货'!E:E</f>
        <v>12</v>
      </c>
      <c r="F2735" s="4">
        <f>'[1]2025年已发货'!F:F</f>
        <v>45777</v>
      </c>
      <c r="G2735" s="2" t="str">
        <f>'[1]2025年已发货'!G:G</f>
        <v>5标一分部十局第七公司1号钢构厂</v>
      </c>
      <c r="H2735" s="2" t="str">
        <f>'[1]2025年已发货'!H:H</f>
        <v>吴裕</v>
      </c>
      <c r="I2735" s="2">
        <f>'[1]2025年已发货'!I:I</f>
        <v>19802920715</v>
      </c>
      <c r="J2735" s="2" vm="1" t="e">
        <f>_xlfn._xlws.FILTER(辅助信息!D:D,辅助信息!G:G=G2735)</f>
        <v>#VALUE!</v>
      </c>
    </row>
    <row r="2736" hidden="1" spans="1:10">
      <c r="A2736" s="2" t="str">
        <f>'[1]2025年已发货'!A:A</f>
        <v>吉晨盛泰</v>
      </c>
      <c r="B2736" s="2" t="str">
        <f>'[1]2025年已发货'!B:B</f>
        <v>螺纹钢</v>
      </c>
      <c r="C2736" s="2" t="str">
        <f>'[1]2025年已发货'!C:C</f>
        <v>HRB500E Φ28</v>
      </c>
      <c r="D2736" s="2" t="str">
        <f>'[1]2025年已发货'!D:D</f>
        <v>吨</v>
      </c>
      <c r="E2736" s="2">
        <f>'[1]2025年已发货'!E:E</f>
        <v>10</v>
      </c>
      <c r="F2736" s="4">
        <f>'[1]2025年已发货'!F:F</f>
        <v>45777</v>
      </c>
      <c r="G2736" s="2" t="str">
        <f>'[1]2025年已发货'!G:G</f>
        <v>5标一分部十局第七公司1号钢构厂</v>
      </c>
      <c r="H2736" s="2" t="str">
        <f>'[1]2025年已发货'!H:H</f>
        <v>吴裕</v>
      </c>
      <c r="I2736" s="2">
        <f>'[1]2025年已发货'!I:I</f>
        <v>19802920715</v>
      </c>
      <c r="J2736" s="2" vm="1" t="e">
        <f>_xlfn._xlws.FILTER(辅助信息!D:D,辅助信息!G:G=G2736)</f>
        <v>#VALUE!</v>
      </c>
    </row>
    <row r="2737" hidden="1" spans="1:10">
      <c r="A2737" s="2" t="str">
        <f>'[1]2025年已发货'!A:A</f>
        <v>吉晨盛泰</v>
      </c>
      <c r="B2737" s="2" t="str">
        <f>'[1]2025年已发货'!B:B</f>
        <v>螺纹钢</v>
      </c>
      <c r="C2737" s="2" t="str">
        <f>'[1]2025年已发货'!C:C</f>
        <v>HRB400E Φ12</v>
      </c>
      <c r="D2737" s="2" t="str">
        <f>'[1]2025年已发货'!D:D</f>
        <v>吨</v>
      </c>
      <c r="E2737" s="2">
        <f>'[1]2025年已发货'!E:E</f>
        <v>10</v>
      </c>
      <c r="F2737" s="4">
        <f>'[1]2025年已发货'!F:F</f>
        <v>45777</v>
      </c>
      <c r="G2737" s="2" t="str">
        <f>'[1]2025年已发货'!G:G</f>
        <v>中铁隧道局路桥公司西昭高速2标1分部凉山州金阳县派来镇</v>
      </c>
      <c r="H2737" s="2" t="str">
        <f>'[1]2025年已发货'!H:H</f>
        <v>杨勇</v>
      </c>
      <c r="I2737" s="2">
        <f>'[1]2025年已发货'!I:I</f>
        <v>18882117172</v>
      </c>
      <c r="J2737" s="2" vm="1" t="e">
        <f>_xlfn._xlws.FILTER(辅助信息!D:D,辅助信息!G:G=G2737)</f>
        <v>#VALUE!</v>
      </c>
    </row>
    <row r="2738" hidden="1" spans="1:10">
      <c r="A2738" s="2" t="str">
        <f>'[1]2025年已发货'!A:A</f>
        <v>吉晨盛泰</v>
      </c>
      <c r="B2738" s="2" t="str">
        <f>'[1]2025年已发货'!B:B</f>
        <v>螺纹钢</v>
      </c>
      <c r="C2738" s="2" t="str">
        <f>'[1]2025年已发货'!C:C</f>
        <v>HRB400E Φ14</v>
      </c>
      <c r="D2738" s="2" t="str">
        <f>'[1]2025年已发货'!D:D</f>
        <v>吨</v>
      </c>
      <c r="E2738" s="2">
        <f>'[1]2025年已发货'!E:E</f>
        <v>20</v>
      </c>
      <c r="F2738" s="4">
        <f>'[1]2025年已发货'!F:F</f>
        <v>45777</v>
      </c>
      <c r="G2738" s="2" t="str">
        <f>'[1]2025年已发货'!G:G</f>
        <v>中铁隧道局路桥公司西昭高速2标1分部凉山州金阳县派来镇</v>
      </c>
      <c r="H2738" s="2" t="str">
        <f>'[1]2025年已发货'!H:H</f>
        <v>杨勇</v>
      </c>
      <c r="I2738" s="2">
        <f>'[1]2025年已发货'!I:I</f>
        <v>18882117172</v>
      </c>
      <c r="J2738" s="2" vm="1" t="e">
        <f>_xlfn._xlws.FILTER(辅助信息!D:D,辅助信息!G:G=G2738)</f>
        <v>#VALUE!</v>
      </c>
    </row>
    <row r="2739" hidden="1" spans="1:10">
      <c r="A2739" s="2" t="str">
        <f>'[1]2025年已发货'!A:A</f>
        <v>吉晨盛泰</v>
      </c>
      <c r="B2739" s="2" t="str">
        <f>'[1]2025年已发货'!B:B</f>
        <v>螺纹钢</v>
      </c>
      <c r="C2739" s="2" t="str">
        <f>'[1]2025年已发货'!C:C</f>
        <v>HRB400E Φ16</v>
      </c>
      <c r="D2739" s="2" t="str">
        <f>'[1]2025年已发货'!D:D</f>
        <v>吨</v>
      </c>
      <c r="E2739" s="2">
        <f>'[1]2025年已发货'!E:E</f>
        <v>65</v>
      </c>
      <c r="F2739" s="4">
        <f>'[1]2025年已发货'!F:F</f>
        <v>45777</v>
      </c>
      <c r="G2739" s="2" t="str">
        <f>'[1]2025年已发货'!G:G</f>
        <v>中铁隧道局路桥公司西昭高速2标1分部凉山州金阳县派来镇</v>
      </c>
      <c r="H2739" s="2" t="str">
        <f>'[1]2025年已发货'!H:H</f>
        <v>杨勇</v>
      </c>
      <c r="I2739" s="2">
        <f>'[1]2025年已发货'!I:I</f>
        <v>18882117172</v>
      </c>
      <c r="J2739" s="2" vm="1" t="e">
        <f>_xlfn._xlws.FILTER(辅助信息!D:D,辅助信息!G:G=G2739)</f>
        <v>#VALUE!</v>
      </c>
    </row>
    <row r="2740" hidden="1" spans="1:10">
      <c r="A2740" s="2" t="str">
        <f>'[1]2025年已发货'!A:A</f>
        <v>吉晨盛泰</v>
      </c>
      <c r="B2740" s="2" t="str">
        <f>'[1]2025年已发货'!B:B</f>
        <v>螺纹钢</v>
      </c>
      <c r="C2740" s="2" t="str">
        <f>'[1]2025年已发货'!C:C</f>
        <v>HRB400E Φ22</v>
      </c>
      <c r="D2740" s="2" t="str">
        <f>'[1]2025年已发货'!D:D</f>
        <v>吨</v>
      </c>
      <c r="E2740" s="2">
        <f>'[1]2025年已发货'!E:E</f>
        <v>10</v>
      </c>
      <c r="F2740" s="4">
        <f>'[1]2025年已发货'!F:F</f>
        <v>45777</v>
      </c>
      <c r="G2740" s="2" t="str">
        <f>'[1]2025年已发货'!G:G</f>
        <v>中铁隧道局路桥公司西昭高速2标1分部凉山州金阳县派来镇</v>
      </c>
      <c r="H2740" s="2" t="str">
        <f>'[1]2025年已发货'!H:H</f>
        <v>杨勇</v>
      </c>
      <c r="I2740" s="2">
        <f>'[1]2025年已发货'!I:I</f>
        <v>18882117172</v>
      </c>
      <c r="J2740" s="2" vm="1" t="e">
        <f>_xlfn._xlws.FILTER(辅助信息!D:D,辅助信息!G:G=G2740)</f>
        <v>#VALUE!</v>
      </c>
    </row>
    <row r="2741" hidden="1" spans="1:10">
      <c r="A2741" s="2" t="str">
        <f>'[1]2025年已发货'!A:A</f>
        <v>吉晨盛泰</v>
      </c>
      <c r="B2741" s="2" t="str">
        <f>'[1]2025年已发货'!B:B</f>
        <v>螺纹钢</v>
      </c>
      <c r="C2741" s="2" t="str">
        <f>'[1]2025年已发货'!C:C</f>
        <v>HRB400E Φ25</v>
      </c>
      <c r="D2741" s="2" t="str">
        <f>'[1]2025年已发货'!D:D</f>
        <v>吨</v>
      </c>
      <c r="E2741" s="2">
        <f>'[1]2025年已发货'!E:E</f>
        <v>35</v>
      </c>
      <c r="F2741" s="4">
        <f>'[1]2025年已发货'!F:F</f>
        <v>45777</v>
      </c>
      <c r="G2741" s="2" t="str">
        <f>'[1]2025年已发货'!G:G</f>
        <v>中铁隧道局路桥公司西昭高速2标1分部凉山州金阳县派来镇</v>
      </c>
      <c r="H2741" s="2" t="str">
        <f>'[1]2025年已发货'!H:H</f>
        <v>杨勇</v>
      </c>
      <c r="I2741" s="2">
        <f>'[1]2025年已发货'!I:I</f>
        <v>18882117172</v>
      </c>
      <c r="J2741" s="2" vm="1" t="e">
        <f>_xlfn._xlws.FILTER(辅助信息!D:D,辅助信息!G:G=G2741)</f>
        <v>#VALUE!</v>
      </c>
    </row>
    <row r="2742" hidden="1" spans="1:10">
      <c r="A2742" s="2" t="str">
        <f>'[1]2025年已发货'!A:A</f>
        <v>吉晨盛泰</v>
      </c>
      <c r="B2742" s="2" t="str">
        <f>'[1]2025年已发货'!B:B</f>
        <v>高线</v>
      </c>
      <c r="C2742" s="2" t="str">
        <f>'[1]2025年已发货'!C:C</f>
        <v>HPB300Φ8</v>
      </c>
      <c r="D2742" s="2" t="str">
        <f>'[1]2025年已发货'!D:D</f>
        <v>吨</v>
      </c>
      <c r="E2742" s="2">
        <f>'[1]2025年已发货'!E:E</f>
        <v>8</v>
      </c>
      <c r="F2742" s="4">
        <f>'[1]2025年已发货'!F:F</f>
        <v>45777</v>
      </c>
      <c r="G2742" s="2" t="str">
        <f>'[1]2025年已发货'!G:G</f>
        <v>中铁隧道局路桥公司西昭高速2标1分部凉山州金阳县派来镇</v>
      </c>
      <c r="H2742" s="2" t="str">
        <f>'[1]2025年已发货'!H:H</f>
        <v>杨勇</v>
      </c>
      <c r="I2742" s="2">
        <f>'[1]2025年已发货'!I:I</f>
        <v>18882117172</v>
      </c>
      <c r="J2742" s="2" vm="1" t="e">
        <f>_xlfn._xlws.FILTER(辅助信息!D:D,辅助信息!G:G=G2742)</f>
        <v>#VALUE!</v>
      </c>
    </row>
    <row r="2743" hidden="1" spans="1:10">
      <c r="A2743" s="2" t="str">
        <f>'[1]2025年已发货'!A:A</f>
        <v>吉晨盛泰</v>
      </c>
      <c r="B2743" s="2" t="str">
        <f>'[1]2025年已发货'!B:B</f>
        <v>高线</v>
      </c>
      <c r="C2743" s="2" t="str">
        <f>'[1]2025年已发货'!C:C</f>
        <v>HPB300Φ6</v>
      </c>
      <c r="D2743" s="2" t="str">
        <f>'[1]2025年已发货'!D:D</f>
        <v>吨</v>
      </c>
      <c r="E2743" s="2">
        <f>'[1]2025年已发货'!E:E</f>
        <v>2</v>
      </c>
      <c r="F2743" s="4">
        <f>'[1]2025年已发货'!F:F</f>
        <v>45777</v>
      </c>
      <c r="G2743" s="2" t="str">
        <f>'[1]2025年已发货'!G:G</f>
        <v>中铁隧道局路桥公司西昭高速2标1分部凉山州金阳县派来镇</v>
      </c>
      <c r="H2743" s="2" t="str">
        <f>'[1]2025年已发货'!H:H</f>
        <v>杨勇</v>
      </c>
      <c r="I2743" s="2">
        <f>'[1]2025年已发货'!I:I</f>
        <v>18882117172</v>
      </c>
      <c r="J2743" s="2" vm="1" t="e">
        <f>_xlfn._xlws.FILTER(辅助信息!D:D,辅助信息!G:G=G2743)</f>
        <v>#VALUE!</v>
      </c>
    </row>
    <row r="2744" hidden="1" spans="1:10">
      <c r="A2744" s="2" t="str">
        <f>'[1]2025年已发货'!A:A</f>
        <v>吉晨盛泰</v>
      </c>
      <c r="B2744" s="2" t="str">
        <f>'[1]2025年已发货'!B:B</f>
        <v>螺纹钢</v>
      </c>
      <c r="C2744" s="2" t="str">
        <f>'[1]2025年已发货'!C:C</f>
        <v>HRB400E Φ22</v>
      </c>
      <c r="D2744" s="2" t="str">
        <f>'[1]2025年已发货'!D:D</f>
        <v>吨</v>
      </c>
      <c r="E2744" s="2">
        <f>'[1]2025年已发货'!E:E</f>
        <v>100</v>
      </c>
      <c r="F2744" s="4">
        <f>'[1]2025年已发货'!F:F</f>
        <v>45777</v>
      </c>
      <c r="G2744" s="2" t="str">
        <f>'[1]2025年已发货'!G:G</f>
        <v>中铁隧道局路桥公司西昭高速2标二分部凉山州布拖县地洛乡金阳隧道出口</v>
      </c>
      <c r="H2744" s="2" t="str">
        <f>'[1]2025年已发货'!H:H</f>
        <v>胡明建</v>
      </c>
      <c r="I2744" s="2">
        <f>'[1]2025年已发货'!I:I</f>
        <v>13558937055</v>
      </c>
      <c r="J2744" s="2" vm="1" t="e">
        <f>_xlfn._xlws.FILTER(辅助信息!D:D,辅助信息!G:G=G2744)</f>
        <v>#VALUE!</v>
      </c>
    </row>
    <row r="2745" hidden="1" spans="1:10">
      <c r="A2745" s="2" t="str">
        <f>'[1]2025年已发货'!A:A</f>
        <v>吉晨盛泰</v>
      </c>
      <c r="B2745" s="2" t="str">
        <f>'[1]2025年已发货'!B:B</f>
        <v>高线</v>
      </c>
      <c r="C2745" s="2" t="str">
        <f>'[1]2025年已发货'!C:C</f>
        <v>HPB300Φ8</v>
      </c>
      <c r="D2745" s="2" t="str">
        <f>'[1]2025年已发货'!D:D</f>
        <v>吨</v>
      </c>
      <c r="E2745" s="2">
        <f>'[1]2025年已发货'!E:E</f>
        <v>60</v>
      </c>
      <c r="F2745" s="4">
        <f>'[1]2025年已发货'!F:F</f>
        <v>45777</v>
      </c>
      <c r="G2745" s="2" t="str">
        <f>'[1]2025年已发货'!G:G</f>
        <v>中铁隧道局路桥公司西昭高速2标二分部凉山州布拖县地洛乡金阳隧道出口</v>
      </c>
      <c r="H2745" s="2" t="str">
        <f>'[1]2025年已发货'!H:H</f>
        <v>胡明建</v>
      </c>
      <c r="I2745" s="2">
        <f>'[1]2025年已发货'!I:I</f>
        <v>13558937055</v>
      </c>
      <c r="J2745" s="2" vm="1" t="e">
        <f>_xlfn._xlws.FILTER(辅助信息!D:D,辅助信息!G:G=G2745)</f>
        <v>#VALUE!</v>
      </c>
    </row>
    <row r="2746" hidden="1" spans="1:10">
      <c r="A2746" s="2" t="str">
        <f>'[1]2025年已发货'!A:A</f>
        <v>吉晨盛泰</v>
      </c>
      <c r="B2746" s="2" t="str">
        <f>'[1]2025年已发货'!B:B</f>
        <v>螺纹钢</v>
      </c>
      <c r="C2746" s="2" t="str">
        <f>'[1]2025年已发货'!C:C</f>
        <v>HRB500E Φ32</v>
      </c>
      <c r="D2746" s="2" t="str">
        <f>'[1]2025年已发货'!D:D</f>
        <v>吨</v>
      </c>
      <c r="E2746" s="2">
        <f>'[1]2025年已发货'!E:E</f>
        <v>55</v>
      </c>
      <c r="F2746" s="4">
        <f>'[1]2025年已发货'!F:F</f>
        <v>45777</v>
      </c>
      <c r="G2746" s="2" t="str">
        <f>'[1]2025年已发货'!G:G</f>
        <v>5标一分部十局第七公司1号钢构厂</v>
      </c>
      <c r="H2746" s="2" t="str">
        <f>'[1]2025年已发货'!H:H</f>
        <v>吴裕</v>
      </c>
      <c r="I2746" s="2">
        <f>'[1]2025年已发货'!I:I</f>
        <v>19802920715</v>
      </c>
      <c r="J2746" s="2" vm="1" t="e">
        <f>_xlfn._xlws.FILTER(辅助信息!D:D,辅助信息!G:G=G2746)</f>
        <v>#VALUE!</v>
      </c>
    </row>
    <row r="2747" hidden="1" spans="1:10">
      <c r="A2747" s="2" t="str">
        <f>'[1]2025年已发货'!A:A</f>
        <v>德胜</v>
      </c>
      <c r="B2747" s="2" t="str">
        <f>'[1]2025年已发货'!B:B</f>
        <v>螺纹钢</v>
      </c>
      <c r="C2747" s="2" t="str">
        <f>'[1]2025年已发货'!C:C</f>
        <v>HRB400E Φ12</v>
      </c>
      <c r="D2747" s="2" t="str">
        <f>'[1]2025年已发货'!D:D</f>
        <v>吨</v>
      </c>
      <c r="E2747" s="2">
        <f>'[1]2025年已发货'!E:E</f>
        <v>10</v>
      </c>
      <c r="F2747" s="4">
        <f>'[1]2025年已发货'!F:F</f>
        <v>45777</v>
      </c>
      <c r="G2747" s="2" t="str">
        <f>'[1]2025年已发货'!G:G</f>
        <v>中铁隧道局路桥公司西昭高速2标1分部凉山州金阳县派来镇</v>
      </c>
      <c r="H2747" s="2" t="str">
        <f>'[1]2025年已发货'!H:H</f>
        <v>杨勇</v>
      </c>
      <c r="I2747" s="2">
        <f>'[1]2025年已发货'!I:I</f>
        <v>18882117172</v>
      </c>
      <c r="J2747" s="2" vm="1" t="e">
        <f>_xlfn._xlws.FILTER(辅助信息!D:D,辅助信息!G:G=G2747)</f>
        <v>#VALUE!</v>
      </c>
    </row>
    <row r="2748" hidden="1" spans="1:10">
      <c r="A2748" s="2" t="str">
        <f>'[1]2025年已发货'!A:A</f>
        <v>德胜</v>
      </c>
      <c r="B2748" s="2" t="str">
        <f>'[1]2025年已发货'!B:B</f>
        <v>螺纹钢</v>
      </c>
      <c r="C2748" s="2" t="str">
        <f>'[1]2025年已发货'!C:C</f>
        <v>HRB400E Φ14</v>
      </c>
      <c r="D2748" s="2" t="str">
        <f>'[1]2025年已发货'!D:D</f>
        <v>吨</v>
      </c>
      <c r="E2748" s="2">
        <f>'[1]2025年已发货'!E:E</f>
        <v>20</v>
      </c>
      <c r="F2748" s="4">
        <f>'[1]2025年已发货'!F:F</f>
        <v>45777</v>
      </c>
      <c r="G2748" s="2" t="str">
        <f>'[1]2025年已发货'!G:G</f>
        <v>中铁隧道局路桥公司西昭高速2标1分部凉山州金阳县派来镇</v>
      </c>
      <c r="H2748" s="2" t="str">
        <f>'[1]2025年已发货'!H:H</f>
        <v>杨勇</v>
      </c>
      <c r="I2748" s="2">
        <f>'[1]2025年已发货'!I:I</f>
        <v>18882117172</v>
      </c>
      <c r="J2748" s="2" vm="1" t="e">
        <f>_xlfn._xlws.FILTER(辅助信息!D:D,辅助信息!G:G=G2748)</f>
        <v>#VALUE!</v>
      </c>
    </row>
    <row r="2749" hidden="1" spans="1:10">
      <c r="A2749" s="2" t="str">
        <f>'[1]2025年已发货'!A:A</f>
        <v>德胜</v>
      </c>
      <c r="B2749" s="2" t="str">
        <f>'[1]2025年已发货'!B:B</f>
        <v>螺纹钢</v>
      </c>
      <c r="C2749" s="2" t="str">
        <f>'[1]2025年已发货'!C:C</f>
        <v>HRB400E Φ16</v>
      </c>
      <c r="D2749" s="2" t="str">
        <f>'[1]2025年已发货'!D:D</f>
        <v>吨</v>
      </c>
      <c r="E2749" s="2">
        <f>'[1]2025年已发货'!E:E</f>
        <v>65</v>
      </c>
      <c r="F2749" s="4">
        <f>'[1]2025年已发货'!F:F</f>
        <v>45777</v>
      </c>
      <c r="G2749" s="2" t="str">
        <f>'[1]2025年已发货'!G:G</f>
        <v>中铁隧道局路桥公司西昭高速2标1分部凉山州金阳县派来镇</v>
      </c>
      <c r="H2749" s="2" t="str">
        <f>'[1]2025年已发货'!H:H</f>
        <v>杨勇</v>
      </c>
      <c r="I2749" s="2">
        <f>'[1]2025年已发货'!I:I</f>
        <v>18882117172</v>
      </c>
      <c r="J2749" s="2" vm="1" t="e">
        <f>_xlfn._xlws.FILTER(辅助信息!D:D,辅助信息!G:G=G2749)</f>
        <v>#VALUE!</v>
      </c>
    </row>
    <row r="2750" hidden="1" spans="1:10">
      <c r="A2750" s="2" t="str">
        <f>'[1]2025年已发货'!A:A</f>
        <v>德胜</v>
      </c>
      <c r="B2750" s="2" t="str">
        <f>'[1]2025年已发货'!B:B</f>
        <v>螺纹钢</v>
      </c>
      <c r="C2750" s="2" t="str">
        <f>'[1]2025年已发货'!C:C</f>
        <v>HRB400E Φ22</v>
      </c>
      <c r="D2750" s="2" t="str">
        <f>'[1]2025年已发货'!D:D</f>
        <v>吨</v>
      </c>
      <c r="E2750" s="2">
        <f>'[1]2025年已发货'!E:E</f>
        <v>10</v>
      </c>
      <c r="F2750" s="4">
        <f>'[1]2025年已发货'!F:F</f>
        <v>45777</v>
      </c>
      <c r="G2750" s="2" t="str">
        <f>'[1]2025年已发货'!G:G</f>
        <v>中铁隧道局路桥公司西昭高速2标1分部凉山州金阳县派来镇</v>
      </c>
      <c r="H2750" s="2" t="str">
        <f>'[1]2025年已发货'!H:H</f>
        <v>杨勇</v>
      </c>
      <c r="I2750" s="2">
        <f>'[1]2025年已发货'!I:I</f>
        <v>18882117172</v>
      </c>
      <c r="J2750" s="2" vm="1" t="e">
        <f>_xlfn._xlws.FILTER(辅助信息!D:D,辅助信息!G:G=G2750)</f>
        <v>#VALUE!</v>
      </c>
    </row>
    <row r="2751" hidden="1" spans="1:10">
      <c r="A2751" s="2" t="str">
        <f>'[1]2025年已发货'!A:A</f>
        <v>德胜</v>
      </c>
      <c r="B2751" s="2" t="str">
        <f>'[1]2025年已发货'!B:B</f>
        <v>螺纹钢</v>
      </c>
      <c r="C2751" s="2" t="str">
        <f>'[1]2025年已发货'!C:C</f>
        <v>HRB400E Φ25</v>
      </c>
      <c r="D2751" s="2" t="str">
        <f>'[1]2025年已发货'!D:D</f>
        <v>吨</v>
      </c>
      <c r="E2751" s="2">
        <f>'[1]2025年已发货'!E:E</f>
        <v>35</v>
      </c>
      <c r="F2751" s="4">
        <f>'[1]2025年已发货'!F:F</f>
        <v>45777</v>
      </c>
      <c r="G2751" s="2" t="str">
        <f>'[1]2025年已发货'!G:G</f>
        <v>中铁隧道局路桥公司西昭高速2标1分部凉山州金阳县派来镇</v>
      </c>
      <c r="H2751" s="2" t="str">
        <f>'[1]2025年已发货'!H:H</f>
        <v>杨勇</v>
      </c>
      <c r="I2751" s="2">
        <f>'[1]2025年已发货'!I:I</f>
        <v>18882117172</v>
      </c>
      <c r="J2751" s="2" vm="1" t="e">
        <f>_xlfn._xlws.FILTER(辅助信息!D:D,辅助信息!G:G=G2751)</f>
        <v>#VALUE!</v>
      </c>
    </row>
    <row r="2752" hidden="1" spans="1:10">
      <c r="A2752" s="2" t="str">
        <f>'[1]2025年已发货'!A:A</f>
        <v>德胜</v>
      </c>
      <c r="B2752" s="2" t="str">
        <f>'[1]2025年已发货'!B:B</f>
        <v>螺纹钢</v>
      </c>
      <c r="C2752" s="2" t="str">
        <f>'[1]2025年已发货'!C:C</f>
        <v>HRB400E Φ22</v>
      </c>
      <c r="D2752" s="2" t="str">
        <f>'[1]2025年已发货'!D:D</f>
        <v>吨</v>
      </c>
      <c r="E2752" s="2">
        <f>'[1]2025年已发货'!E:E</f>
        <v>100</v>
      </c>
      <c r="F2752" s="4">
        <f>'[1]2025年已发货'!F:F</f>
        <v>45777</v>
      </c>
      <c r="G2752" s="2" t="str">
        <f>'[1]2025年已发货'!G:G</f>
        <v>中铁隧道局路桥公司西昭高速2标二分部凉山州布拖县地洛乡金阳隧道出口</v>
      </c>
      <c r="H2752" s="2" t="str">
        <f>'[1]2025年已发货'!H:H</f>
        <v>胡明建</v>
      </c>
      <c r="I2752" s="2">
        <f>'[1]2025年已发货'!I:I</f>
        <v>13558937055</v>
      </c>
      <c r="J2752" s="2" vm="1" t="e">
        <f>_xlfn._xlws.FILTER(辅助信息!D:D,辅助信息!G:G=G2752)</f>
        <v>#VALUE!</v>
      </c>
    </row>
    <row r="2753" hidden="1" spans="1:10">
      <c r="A2753" s="2" t="str">
        <f>'[1]2025年已发货'!A:A</f>
        <v>陕钢</v>
      </c>
      <c r="B2753" s="2" t="str">
        <f>'[1]2025年已发货'!B:B</f>
        <v>高线</v>
      </c>
      <c r="C2753" s="2" t="str">
        <f>'[1]2025年已发货'!C:C</f>
        <v>HPB300 Φ8</v>
      </c>
      <c r="D2753" s="2" t="str">
        <f>'[1]2025年已发货'!D:D</f>
        <v>吨</v>
      </c>
      <c r="E2753" s="2">
        <f>'[1]2025年已发货'!E:E</f>
        <v>6</v>
      </c>
      <c r="F2753" s="4">
        <f>'[1]2025年已发货'!F:F</f>
        <v>45777</v>
      </c>
      <c r="G2753" s="2" t="str">
        <f>'[1]2025年已发货'!G:G</f>
        <v>（自永1标八局二分公司钢筋棚）四川省自贡市大安区牛佛镇</v>
      </c>
      <c r="H2753" s="2" t="str">
        <f>'[1]2025年已发货'!H:H</f>
        <v>沈维良</v>
      </c>
      <c r="I2753" s="2">
        <f>'[1]2025年已发货'!I:I</f>
        <v>18980505177</v>
      </c>
      <c r="J2753" s="2" vm="1" t="e">
        <f>_xlfn._xlws.FILTER(辅助信息!D:D,辅助信息!G:G=G2753)</f>
        <v>#VALUE!</v>
      </c>
    </row>
    <row r="2754" hidden="1" spans="1:10">
      <c r="A2754" s="2" t="str">
        <f>'[1]2025年已发货'!A:A</f>
        <v>陕钢</v>
      </c>
      <c r="B2754" s="2" t="str">
        <f>'[1]2025年已发货'!B:B</f>
        <v>高线</v>
      </c>
      <c r="C2754" s="2" t="str">
        <f>'[1]2025年已发货'!C:C</f>
        <v>HPB300 Φ12</v>
      </c>
      <c r="D2754" s="2" t="str">
        <f>'[1]2025年已发货'!D:D</f>
        <v>吨</v>
      </c>
      <c r="E2754" s="2">
        <f>'[1]2025年已发货'!E:E</f>
        <v>28</v>
      </c>
      <c r="F2754" s="4">
        <f>'[1]2025年已发货'!F:F</f>
        <v>45777</v>
      </c>
      <c r="G2754" s="2" t="str">
        <f>'[1]2025年已发货'!G:G</f>
        <v>（自永1标八局二分公司钢筋棚）四川省自贡市大安区牛佛镇</v>
      </c>
      <c r="H2754" s="2" t="str">
        <f>'[1]2025年已发货'!H:H</f>
        <v>沈维良</v>
      </c>
      <c r="I2754" s="2">
        <f>'[1]2025年已发货'!I:I</f>
        <v>18980505177</v>
      </c>
      <c r="J2754" s="2" vm="1" t="e">
        <f>_xlfn._xlws.FILTER(辅助信息!D:D,辅助信息!G:G=G2754)</f>
        <v>#VALUE!</v>
      </c>
    </row>
    <row r="2755" hidden="1" spans="1:10">
      <c r="A2755" s="2" t="str">
        <f>'[1]2025年已发货'!A:A</f>
        <v>陕钢</v>
      </c>
      <c r="B2755" s="2" t="str">
        <f>'[1]2025年已发货'!B:B</f>
        <v>高线</v>
      </c>
      <c r="C2755" s="2" t="str">
        <f>'[1]2025年已发货'!C:C</f>
        <v>HPB300 Φ6</v>
      </c>
      <c r="D2755" s="2" t="str">
        <f>'[1]2025年已发货'!D:D</f>
        <v>吨</v>
      </c>
      <c r="E2755" s="2">
        <f>'[1]2025年已发货'!E:E</f>
        <v>8</v>
      </c>
      <c r="F2755" s="4">
        <f>'[1]2025年已发货'!F:F</f>
        <v>45777</v>
      </c>
      <c r="G2755" s="2" t="str">
        <f>'[1]2025年已发货'!G:G</f>
        <v>四川省内江市隆昌市圣灯镇自永项目3标隆昌市圣灯镇中心学校</v>
      </c>
      <c r="H2755" s="2" t="str">
        <f>'[1]2025年已发货'!H:H</f>
        <v>单贺明</v>
      </c>
      <c r="I2755" s="2">
        <f>'[1]2025年已发货'!I:I</f>
        <v>18513327609</v>
      </c>
      <c r="J2755" s="2" vm="1" t="e">
        <f>_xlfn._xlws.FILTER(辅助信息!D:D,辅助信息!G:G=G2755)</f>
        <v>#VALUE!</v>
      </c>
    </row>
    <row r="2756" hidden="1" spans="1:10">
      <c r="A2756" s="2" t="str">
        <f>'[1]2025年已发货'!A:A</f>
        <v>陕钢</v>
      </c>
      <c r="B2756" s="2" t="str">
        <f>'[1]2025年已发货'!B:B</f>
        <v>螺纹钢</v>
      </c>
      <c r="C2756" s="2" t="str">
        <f>'[1]2025年已发货'!C:C</f>
        <v>HRB400E Φ25×12米</v>
      </c>
      <c r="D2756" s="2" t="str">
        <f>'[1]2025年已发货'!D:D</f>
        <v>吨</v>
      </c>
      <c r="E2756" s="2">
        <f>'[1]2025年已发货'!E:E</f>
        <v>17</v>
      </c>
      <c r="F2756" s="4">
        <f>'[1]2025年已发货'!F:F</f>
        <v>45777</v>
      </c>
      <c r="G2756" s="2" t="str">
        <f>'[1]2025年已发货'!G:G</f>
        <v>四川省内江市隆昌市圣灯镇自永项目3标隆昌市圣灯镇中心学校</v>
      </c>
      <c r="H2756" s="2" t="str">
        <f>'[1]2025年已发货'!H:H</f>
        <v>单贺明</v>
      </c>
      <c r="I2756" s="2">
        <f>'[1]2025年已发货'!I:I</f>
        <v>18513327609</v>
      </c>
      <c r="J2756" s="2" vm="1" t="e">
        <f>_xlfn._xlws.FILTER(辅助信息!D:D,辅助信息!G:G=G2756)</f>
        <v>#VALUE!</v>
      </c>
    </row>
    <row r="2757" hidden="1" spans="1:10">
      <c r="A2757" s="2" t="str">
        <f>'[1]2025年已发货'!A:A</f>
        <v>陕钢</v>
      </c>
      <c r="B2757" s="2" t="str">
        <f>'[1]2025年已发货'!B:B</f>
        <v>螺纹钢</v>
      </c>
      <c r="C2757" s="2" t="str">
        <f>'[1]2025年已发货'!C:C</f>
        <v>HRB400E Φ28×9米</v>
      </c>
      <c r="D2757" s="2" t="str">
        <f>'[1]2025年已发货'!D:D</f>
        <v>吨</v>
      </c>
      <c r="E2757" s="2">
        <f>'[1]2025年已发货'!E:E</f>
        <v>9</v>
      </c>
      <c r="F2757" s="4">
        <f>'[1]2025年已发货'!F:F</f>
        <v>45777</v>
      </c>
      <c r="G2757" s="2" t="str">
        <f>'[1]2025年已发货'!G:G</f>
        <v>四川省内江市隆昌市圣灯镇自永项目3标隆昌市圣灯镇中心学校</v>
      </c>
      <c r="H2757" s="2" t="str">
        <f>'[1]2025年已发货'!H:H</f>
        <v>单贺明</v>
      </c>
      <c r="I2757" s="2">
        <f>'[1]2025年已发货'!I:I</f>
        <v>18513327609</v>
      </c>
      <c r="J2757" s="2" vm="1" t="e">
        <f>_xlfn._xlws.FILTER(辅助信息!D:D,辅助信息!G:G=G2757)</f>
        <v>#VALUE!</v>
      </c>
    </row>
    <row r="2758" hidden="1" spans="1:10">
      <c r="A2758" s="2" t="str">
        <f>'[1]2025年已发货'!A:A</f>
        <v>陕钢</v>
      </c>
      <c r="B2758" s="2" t="str">
        <f>'[1]2025年已发货'!B:B</f>
        <v>螺纹钢</v>
      </c>
      <c r="C2758" s="2" t="str">
        <f>'[1]2025年已发货'!C:C</f>
        <v>HRB400E Φ12×9米</v>
      </c>
      <c r="D2758" s="2" t="str">
        <f>'[1]2025年已发货'!D:D</f>
        <v>吨</v>
      </c>
      <c r="E2758" s="2">
        <f>'[1]2025年已发货'!E:E</f>
        <v>14</v>
      </c>
      <c r="F2758" s="4">
        <f>'[1]2025年已发货'!F:F</f>
        <v>45777</v>
      </c>
      <c r="G2758" s="2" t="str">
        <f>'[1]2025年已发货'!G:G</f>
        <v>四川省内江市隆昌市圣灯镇自永项目3标隆昌市圣灯镇中心学校</v>
      </c>
      <c r="H2758" s="2" t="str">
        <f>'[1]2025年已发货'!H:H</f>
        <v>单贺明</v>
      </c>
      <c r="I2758" s="2">
        <f>'[1]2025年已发货'!I:I</f>
        <v>18513327609</v>
      </c>
      <c r="J2758" s="2" vm="1" t="e">
        <f>_xlfn._xlws.FILTER(辅助信息!D:D,辅助信息!G:G=G2758)</f>
        <v>#VALUE!</v>
      </c>
    </row>
    <row r="2759" hidden="1" spans="1:10">
      <c r="A2759" s="2" t="str">
        <f>'[1]2025年已发货'!A:A</f>
        <v>陕钢</v>
      </c>
      <c r="B2759" s="2" t="str">
        <f>'[1]2025年已发货'!B:B</f>
        <v>螺纹钢</v>
      </c>
      <c r="C2759" s="2" t="str">
        <f>'[1]2025年已发货'!C:C</f>
        <v>HRB400E Φ20×9米</v>
      </c>
      <c r="D2759" s="2" t="str">
        <f>'[1]2025年已发货'!D:D</f>
        <v>吨</v>
      </c>
      <c r="E2759" s="2">
        <f>'[1]2025年已发货'!E:E</f>
        <v>20</v>
      </c>
      <c r="F2759" s="4">
        <f>'[1]2025年已发货'!F:F</f>
        <v>45777</v>
      </c>
      <c r="G2759" s="2" t="str">
        <f>'[1]2025年已发货'!G:G</f>
        <v>四川省内江市隆昌市圣灯镇自永项目3标隆昌市圣灯镇中心学校</v>
      </c>
      <c r="H2759" s="2" t="str">
        <f>'[1]2025年已发货'!H:H</f>
        <v>单贺明</v>
      </c>
      <c r="I2759" s="2">
        <f>'[1]2025年已发货'!I:I</f>
        <v>18513327609</v>
      </c>
      <c r="J2759" s="2" vm="1" t="e">
        <f>_xlfn._xlws.FILTER(辅助信息!D:D,辅助信息!G:G=G2759)</f>
        <v>#VALUE!</v>
      </c>
    </row>
    <row r="2760" hidden="1" spans="1:10">
      <c r="A2760" s="2" t="str">
        <f>'[1]2025年已发货'!A:A</f>
        <v>陕钢</v>
      </c>
      <c r="B2760" s="2" t="str">
        <f>'[1]2025年已发货'!B:B</f>
        <v>高线</v>
      </c>
      <c r="C2760" s="2" t="str">
        <f>'[1]2025年已发货'!C:C</f>
        <v>HPB300Φ10</v>
      </c>
      <c r="D2760" s="2" t="str">
        <f>'[1]2025年已发货'!D:D</f>
        <v>吨</v>
      </c>
      <c r="E2760" s="2">
        <f>'[1]2025年已发货'!E:E</f>
        <v>35</v>
      </c>
      <c r="F2760" s="4">
        <f>'[1]2025年已发货'!F:F</f>
        <v>45777</v>
      </c>
      <c r="G2760" s="2" t="str">
        <f>'[1]2025年已发货'!G:G</f>
        <v>（中铁三局-铜资高速1标）四川省资阳市安岳县石羊镇猫坝村2#钢筋场</v>
      </c>
      <c r="H2760" s="2" t="str">
        <f>'[1]2025年已发货'!H:H</f>
        <v>王雪</v>
      </c>
      <c r="I2760" s="2">
        <f>'[1]2025年已发货'!I:I</f>
        <v>18729676589</v>
      </c>
      <c r="J2760" s="2" vm="1" t="e">
        <f>_xlfn._xlws.FILTER(辅助信息!D:D,辅助信息!G:G=G2760)</f>
        <v>#VALUE!</v>
      </c>
    </row>
    <row r="2761" hidden="1" spans="1:10">
      <c r="A2761" s="2" t="str">
        <f>'[1]2025年已发货'!A:A</f>
        <v>陕钢</v>
      </c>
      <c r="B2761" s="2" t="str">
        <f>'[1]2025年已发货'!B:B</f>
        <v>高线</v>
      </c>
      <c r="C2761" s="2" t="str">
        <f>'[1]2025年已发货'!C:C</f>
        <v>HPB300 Φ8</v>
      </c>
      <c r="D2761" s="2" t="str">
        <f>'[1]2025年已发货'!D:D</f>
        <v>吨</v>
      </c>
      <c r="E2761" s="2">
        <f>'[1]2025年已发货'!E:E</f>
        <v>2</v>
      </c>
      <c r="F2761" s="4">
        <f>'[1]2025年已发货'!F:F</f>
        <v>45778</v>
      </c>
      <c r="G2761" s="2" t="str">
        <f>'[1]2025年已发货'!G:G</f>
        <v>（华西简阳西城嘉苑）四川省成都市简阳市简城街道高屋村</v>
      </c>
      <c r="H2761" s="2" t="str">
        <f>'[1]2025年已发货'!H:H</f>
        <v>张瀚镭</v>
      </c>
      <c r="I2761" s="2">
        <f>'[1]2025年已发货'!I:I</f>
        <v>15884666220</v>
      </c>
      <c r="J2761" s="2" t="str">
        <f>_xlfn._xlws.FILTER(辅助信息!D:D,辅助信息!G:G=G2761)</f>
        <v>华西简阳西城嘉苑</v>
      </c>
    </row>
    <row r="2762" hidden="1" spans="1:10">
      <c r="A2762" s="2" t="str">
        <f>'[1]2025年已发货'!A:A</f>
        <v>陕钢</v>
      </c>
      <c r="B2762" s="2" t="str">
        <f>'[1]2025年已发货'!B:B</f>
        <v>盘螺</v>
      </c>
      <c r="C2762" s="2" t="str">
        <f>'[1]2025年已发货'!C:C</f>
        <v>HRB400E Φ6</v>
      </c>
      <c r="D2762" s="2" t="str">
        <f>'[1]2025年已发货'!D:D</f>
        <v>吨</v>
      </c>
      <c r="E2762" s="2">
        <f>'[1]2025年已发货'!E:E</f>
        <v>2</v>
      </c>
      <c r="F2762" s="4">
        <f>'[1]2025年已发货'!F:F</f>
        <v>45778</v>
      </c>
      <c r="G2762" s="2" t="str">
        <f>'[1]2025年已发货'!G:G</f>
        <v>（华西简阳西城嘉苑）四川省成都市简阳市简城街道高屋村</v>
      </c>
      <c r="H2762" s="2" t="str">
        <f>'[1]2025年已发货'!H:H</f>
        <v>张瀚镭</v>
      </c>
      <c r="I2762" s="2">
        <f>'[1]2025年已发货'!I:I</f>
        <v>15884666220</v>
      </c>
      <c r="J2762" s="2" t="str">
        <f>_xlfn._xlws.FILTER(辅助信息!D:D,辅助信息!G:G=G2762)</f>
        <v>华西简阳西城嘉苑</v>
      </c>
    </row>
    <row r="2763" hidden="1" spans="1:10">
      <c r="A2763" s="2" t="str">
        <f>'[1]2025年已发货'!A:A</f>
        <v>陕钢</v>
      </c>
      <c r="B2763" s="2" t="str">
        <f>'[1]2025年已发货'!B:B</f>
        <v>盘螺</v>
      </c>
      <c r="C2763" s="2" t="str">
        <f>'[1]2025年已发货'!C:C</f>
        <v>HRB400E Φ8</v>
      </c>
      <c r="D2763" s="2" t="str">
        <f>'[1]2025年已发货'!D:D</f>
        <v>吨</v>
      </c>
      <c r="E2763" s="2">
        <f>'[1]2025年已发货'!E:E</f>
        <v>12</v>
      </c>
      <c r="F2763" s="4">
        <f>'[1]2025年已发货'!F:F</f>
        <v>45778</v>
      </c>
      <c r="G2763" s="2" t="str">
        <f>'[1]2025年已发货'!G:G</f>
        <v>（华西简阳西城嘉苑）四川省成都市简阳市简城街道高屋村</v>
      </c>
      <c r="H2763" s="2" t="str">
        <f>'[1]2025年已发货'!H:H</f>
        <v>张瀚镭</v>
      </c>
      <c r="I2763" s="2">
        <f>'[1]2025年已发货'!I:I</f>
        <v>15884666220</v>
      </c>
      <c r="J2763" s="2" t="str">
        <f>_xlfn._xlws.FILTER(辅助信息!D:D,辅助信息!G:G=G2763)</f>
        <v>华西简阳西城嘉苑</v>
      </c>
    </row>
    <row r="2764" hidden="1" spans="1:10">
      <c r="A2764" s="2" t="str">
        <f>'[1]2025年已发货'!A:A</f>
        <v>陕钢</v>
      </c>
      <c r="B2764" s="2" t="str">
        <f>'[1]2025年已发货'!B:B</f>
        <v>盘螺</v>
      </c>
      <c r="C2764" s="2" t="str">
        <f>'[1]2025年已发货'!C:C</f>
        <v>HRB400E Φ10</v>
      </c>
      <c r="D2764" s="2" t="str">
        <f>'[1]2025年已发货'!D:D</f>
        <v>吨</v>
      </c>
      <c r="E2764" s="2">
        <f>'[1]2025年已发货'!E:E</f>
        <v>53</v>
      </c>
      <c r="F2764" s="4">
        <f>'[1]2025年已发货'!F:F</f>
        <v>45778</v>
      </c>
      <c r="G2764" s="2" t="str">
        <f>'[1]2025年已发货'!G:G</f>
        <v>（华西简阳西城嘉苑）四川省成都市简阳市简城街道高屋村</v>
      </c>
      <c r="H2764" s="2" t="str">
        <f>'[1]2025年已发货'!H:H</f>
        <v>张瀚镭</v>
      </c>
      <c r="I2764" s="2">
        <f>'[1]2025年已发货'!I:I</f>
        <v>15884666220</v>
      </c>
      <c r="J2764" s="2" t="str">
        <f>_xlfn._xlws.FILTER(辅助信息!D:D,辅助信息!G:G=G2764)</f>
        <v>华西简阳西城嘉苑</v>
      </c>
    </row>
    <row r="2765" hidden="1" spans="1:10">
      <c r="A2765" s="2" t="str">
        <f>'[1]2025年已发货'!A:A</f>
        <v>陕钢</v>
      </c>
      <c r="B2765" s="2" t="str">
        <f>'[1]2025年已发货'!B:B</f>
        <v>盘螺</v>
      </c>
      <c r="C2765" s="2" t="str">
        <f>'[1]2025年已发货'!C:C</f>
        <v>HRB400E Φ6</v>
      </c>
      <c r="D2765" s="2" t="str">
        <f>'[1]2025年已发货'!D:D</f>
        <v>吨</v>
      </c>
      <c r="E2765" s="2">
        <f>'[1]2025年已发货'!E:E</f>
        <v>2.5</v>
      </c>
      <c r="F2765" s="4">
        <f>'[1]2025年已发货'!F:F</f>
        <v>45778</v>
      </c>
      <c r="G2765" s="2" t="str">
        <f>'[1]2025年已发货'!G:G</f>
        <v>（华西酒城南）成都市武侯区火车南站西路8号酒城南项目</v>
      </c>
      <c r="H2765" s="2" t="str">
        <f>'[1]2025年已发货'!H:H</f>
        <v>龙耀宇</v>
      </c>
      <c r="I2765" s="2">
        <f>'[1]2025年已发货'!I:I</f>
        <v>18384145895</v>
      </c>
      <c r="J2765" s="2" t="str">
        <f>_xlfn._xlws.FILTER(辅助信息!D:D,辅助信息!G:G=G2765)</f>
        <v>华西酒城南</v>
      </c>
    </row>
    <row r="2766" hidden="1" spans="1:10">
      <c r="A2766" s="2" t="str">
        <f>'[1]2025年已发货'!A:A</f>
        <v>陕钢</v>
      </c>
      <c r="B2766" s="2" t="str">
        <f>'[1]2025年已发货'!B:B</f>
        <v>盘螺</v>
      </c>
      <c r="C2766" s="2" t="str">
        <f>'[1]2025年已发货'!C:C</f>
        <v>HRB400E Φ12</v>
      </c>
      <c r="D2766" s="2" t="str">
        <f>'[1]2025年已发货'!D:D</f>
        <v>吨</v>
      </c>
      <c r="E2766" s="2">
        <f>'[1]2025年已发货'!E:E</f>
        <v>32.5</v>
      </c>
      <c r="F2766" s="4">
        <f>'[1]2025年已发货'!F:F</f>
        <v>45778</v>
      </c>
      <c r="G2766" s="2" t="str">
        <f>'[1]2025年已发货'!G:G</f>
        <v>（华西酒城南）成都市武侯区火车南站西路8号酒城南项目</v>
      </c>
      <c r="H2766" s="2" t="str">
        <f>'[1]2025年已发货'!H:H</f>
        <v>龙耀宇</v>
      </c>
      <c r="I2766" s="2">
        <f>'[1]2025年已发货'!I:I</f>
        <v>18384145895</v>
      </c>
      <c r="J2766" s="2" t="str">
        <f>_xlfn._xlws.FILTER(辅助信息!D:D,辅助信息!G:G=G2766)</f>
        <v>华西酒城南</v>
      </c>
    </row>
    <row r="2767" hidden="1" spans="1:10">
      <c r="A2767" s="2" t="str">
        <f>'[1]2025年已发货'!A:A</f>
        <v>陕钢</v>
      </c>
      <c r="B2767" s="2" t="str">
        <f>'[1]2025年已发货'!B:B</f>
        <v>高线</v>
      </c>
      <c r="C2767" s="2" t="str">
        <f>'[1]2025年已发货'!C:C</f>
        <v>HPB300Φ6</v>
      </c>
      <c r="D2767" s="2" t="str">
        <f>'[1]2025年已发货'!D:D</f>
        <v>吨</v>
      </c>
      <c r="E2767" s="2">
        <f>'[1]2025年已发货'!E:E</f>
        <v>4</v>
      </c>
      <c r="F2767" s="4">
        <f>'[1]2025年已发货'!F:F</f>
        <v>45778</v>
      </c>
      <c r="G2767" s="2" t="str">
        <f>'[1]2025年已发货'!G:G</f>
        <v>（北京工程局乐山项目）乐山市五通桥区冠英镇</v>
      </c>
      <c r="H2767" s="2" t="str">
        <f>'[1]2025年已发货'!H:H</f>
        <v>王治</v>
      </c>
      <c r="I2767" s="2">
        <f>'[1]2025年已发货'!I:I</f>
        <v>18811564698</v>
      </c>
      <c r="J2767" s="2" vm="1" t="e">
        <f>_xlfn._xlws.FILTER(辅助信息!D:D,辅助信息!G:G=G2767)</f>
        <v>#VALUE!</v>
      </c>
    </row>
    <row r="2768" hidden="1" spans="1:10">
      <c r="A2768" s="2" t="str">
        <f>'[1]2025年已发货'!A:A</f>
        <v>陕钢</v>
      </c>
      <c r="B2768" s="2" t="str">
        <f>'[1]2025年已发货'!B:B</f>
        <v>高线</v>
      </c>
      <c r="C2768" s="2" t="str">
        <f>'[1]2025年已发货'!C:C</f>
        <v>HPB300Φ10</v>
      </c>
      <c r="D2768" s="2" t="str">
        <f>'[1]2025年已发货'!D:D</f>
        <v>吨</v>
      </c>
      <c r="E2768" s="2">
        <f>'[1]2025年已发货'!E:E</f>
        <v>30</v>
      </c>
      <c r="F2768" s="4">
        <f>'[1]2025年已发货'!F:F</f>
        <v>45778</v>
      </c>
      <c r="G2768" s="2" t="str">
        <f>'[1]2025年已发货'!G:G</f>
        <v>（北京工程局乐山项目）乐山市五通桥区冠英镇</v>
      </c>
      <c r="H2768" s="2" t="str">
        <f>'[1]2025年已发货'!H:H</f>
        <v>王治</v>
      </c>
      <c r="I2768" s="2">
        <f>'[1]2025年已发货'!I:I</f>
        <v>18811564698</v>
      </c>
      <c r="J2768" s="2" vm="1" t="e">
        <f>_xlfn._xlws.FILTER(辅助信息!D:D,辅助信息!G:G=G2768)</f>
        <v>#VALUE!</v>
      </c>
    </row>
    <row r="2769" hidden="1" spans="1:10">
      <c r="A2769" s="2" t="str">
        <f>'[1]2025年已发货'!A:A</f>
        <v>陕钢</v>
      </c>
      <c r="B2769" s="2" t="str">
        <f>'[1]2025年已发货'!B:B</f>
        <v>高线</v>
      </c>
      <c r="C2769" s="2" t="str">
        <f>'[1]2025年已发货'!C:C</f>
        <v>HPB300Φ10</v>
      </c>
      <c r="D2769" s="2" t="str">
        <f>'[1]2025年已发货'!D:D</f>
        <v>吨</v>
      </c>
      <c r="E2769" s="2">
        <f>'[1]2025年已发货'!E:E</f>
        <v>35</v>
      </c>
      <c r="F2769" s="4">
        <f>'[1]2025年已发货'!F:F</f>
        <v>45778</v>
      </c>
      <c r="G2769" s="2" t="str">
        <f>'[1]2025年已发货'!G:G</f>
        <v>（中铁十局-资乐高速4标）四川省眉山市仁寿县彰加镇促进村中铁十局2#钢筋厂</v>
      </c>
      <c r="H2769" s="2" t="str">
        <f>'[1]2025年已发货'!H:H</f>
        <v>杨飞</v>
      </c>
      <c r="I2769" s="2">
        <f>'[1]2025年已发货'!I:I</f>
        <v>15667998777</v>
      </c>
      <c r="J2769" s="2" vm="1" t="e">
        <f>_xlfn._xlws.FILTER(辅助信息!D:D,辅助信息!G:G=G2769)</f>
        <v>#VALUE!</v>
      </c>
    </row>
    <row r="2770" hidden="1" spans="1:10">
      <c r="A2770" s="2" t="str">
        <f>'[1]2025年已发货'!A:A</f>
        <v>陕钢</v>
      </c>
      <c r="B2770" s="2" t="str">
        <f>'[1]2025年已发货'!B:B</f>
        <v>高线</v>
      </c>
      <c r="C2770" s="2" t="str">
        <f>'[1]2025年已发货'!C:C</f>
        <v>HPB300Φ10</v>
      </c>
      <c r="D2770" s="2" t="str">
        <f>'[1]2025年已发货'!D:D</f>
        <v>吨</v>
      </c>
      <c r="E2770" s="2">
        <f>'[1]2025年已发货'!E:E</f>
        <v>35</v>
      </c>
      <c r="F2770" s="4">
        <f>'[1]2025年已发货'!F:F</f>
        <v>45778</v>
      </c>
      <c r="G2770" s="2" t="str">
        <f>'[1]2025年已发货'!G:G</f>
        <v>（中铁北京局-资乐高速6标）四川省乐山市市中区土主镇资乐高速TJ6标项目试验室</v>
      </c>
      <c r="H2770" s="2" t="str">
        <f>'[1]2025年已发货'!H:H</f>
        <v>刘岩</v>
      </c>
      <c r="I2770" s="2">
        <f>'[1]2025年已发货'!I:I</f>
        <v>18543566469</v>
      </c>
      <c r="J2770" s="2" vm="1" t="e">
        <f>_xlfn._xlws.FILTER(辅助信息!D:D,辅助信息!G:G=G2770)</f>
        <v>#VALUE!</v>
      </c>
    </row>
    <row r="2771" hidden="1" spans="1:10">
      <c r="A2771" s="2" t="str">
        <f>'[1]2025年已发货'!A:A</f>
        <v>陕钢</v>
      </c>
      <c r="B2771" s="2" t="str">
        <f>'[1]2025年已发货'!B:B</f>
        <v>盘螺</v>
      </c>
      <c r="C2771" s="2" t="str">
        <f>'[1]2025年已发货'!C:C</f>
        <v>HRB400EФ8</v>
      </c>
      <c r="D2771" s="2" t="str">
        <f>'[1]2025年已发货'!D:D</f>
        <v>吨</v>
      </c>
      <c r="E2771" s="2">
        <f>'[1]2025年已发货'!E:E</f>
        <v>16</v>
      </c>
      <c r="F2771" s="4">
        <f>'[1]2025年已发货'!F:F</f>
        <v>45778</v>
      </c>
      <c r="G2771" s="2" t="str">
        <f>'[1]2025年已发货'!G:G</f>
        <v>（中核华兴-峨眉山项目）四川省乐山市峨眉山市双福镇梓橦庙红华五期中核华兴工地</v>
      </c>
      <c r="H2771" s="2" t="str">
        <f>'[1]2025年已发货'!H:H</f>
        <v>李汉军</v>
      </c>
      <c r="I2771" s="2" t="str">
        <f>'[1]2025年已发货'!I:I</f>
        <v>18691249091</v>
      </c>
      <c r="J2771" s="2" vm="1" t="e">
        <f>_xlfn._xlws.FILTER(辅助信息!D:D,辅助信息!G:G=G2771)</f>
        <v>#VALUE!</v>
      </c>
    </row>
    <row r="2772" hidden="1" spans="1:10">
      <c r="A2772" s="2" t="str">
        <f>'[1]2025年已发货'!A:A</f>
        <v>陕钢</v>
      </c>
      <c r="B2772" s="2" t="str">
        <f>'[1]2025年已发货'!B:B</f>
        <v>螺纹钢</v>
      </c>
      <c r="C2772" s="2" t="str">
        <f>'[1]2025年已发货'!C:C</f>
        <v>HRB500EФ12*9m</v>
      </c>
      <c r="D2772" s="2" t="str">
        <f>'[1]2025年已发货'!D:D</f>
        <v>吨</v>
      </c>
      <c r="E2772" s="2">
        <f>'[1]2025年已发货'!E:E</f>
        <v>10</v>
      </c>
      <c r="F2772" s="4">
        <f>'[1]2025年已发货'!F:F</f>
        <v>45778</v>
      </c>
      <c r="G2772" s="2" t="str">
        <f>'[1]2025年已发货'!G:G</f>
        <v>（中核华兴-峨眉山项目）四川省乐山市峨眉山市双福镇梓橦庙红华五期中核华兴工地</v>
      </c>
      <c r="H2772" s="2" t="str">
        <f>'[1]2025年已发货'!H:H</f>
        <v>李汉军</v>
      </c>
      <c r="I2772" s="2">
        <f>'[1]2025年已发货'!I:I</f>
        <v>18691249091</v>
      </c>
      <c r="J2772" s="2" vm="1" t="e">
        <f>_xlfn._xlws.FILTER(辅助信息!D:D,辅助信息!G:G=G2772)</f>
        <v>#VALUE!</v>
      </c>
    </row>
    <row r="2773" hidden="1" spans="1:10">
      <c r="A2773" s="2" t="str">
        <f>'[1]2025年已发货'!A:A</f>
        <v>陕钢</v>
      </c>
      <c r="B2773" s="2" t="str">
        <f>'[1]2025年已发货'!B:B</f>
        <v>螺纹钢</v>
      </c>
      <c r="C2773" s="2" t="str">
        <f>'[1]2025年已发货'!C:C</f>
        <v>HRB500EФ32*9m</v>
      </c>
      <c r="D2773" s="2" t="str">
        <f>'[1]2025年已发货'!D:D</f>
        <v>吨</v>
      </c>
      <c r="E2773" s="2">
        <f>'[1]2025年已发货'!E:E</f>
        <v>10</v>
      </c>
      <c r="F2773" s="4">
        <f>'[1]2025年已发货'!F:F</f>
        <v>45778</v>
      </c>
      <c r="G2773" s="2" t="str">
        <f>'[1]2025年已发货'!G:G</f>
        <v>（中核华兴-峨眉山项目）四川省乐山市峨眉山市双福镇梓橦庙红华五期中核华兴工地</v>
      </c>
      <c r="H2773" s="2" t="str">
        <f>'[1]2025年已发货'!H:H</f>
        <v>李汉军</v>
      </c>
      <c r="I2773" s="2" t="str">
        <f>'[1]2025年已发货'!I:I</f>
        <v>18691249091</v>
      </c>
      <c r="J2773" s="2" vm="1" t="e">
        <f>_xlfn._xlws.FILTER(辅助信息!D:D,辅助信息!G:G=G2773)</f>
        <v>#VALUE!</v>
      </c>
    </row>
    <row r="2774" hidden="1" spans="1:10">
      <c r="A2774" s="2" t="str">
        <f>'[1]2025年已发货'!A:A</f>
        <v>德胜</v>
      </c>
      <c r="B2774" s="2" t="str">
        <f>'[1]2025年已发货'!B:B</f>
        <v>螺纹钢</v>
      </c>
      <c r="C2774" s="2" t="str">
        <f>'[1]2025年已发货'!C:C</f>
        <v>HRB400E Φ20 9m</v>
      </c>
      <c r="D2774" s="2" t="str">
        <f>'[1]2025年已发货'!D:D</f>
        <v>吨</v>
      </c>
      <c r="E2774" s="2">
        <f>'[1]2025年已发货'!E:E</f>
        <v>35</v>
      </c>
      <c r="F2774" s="4">
        <f>'[1]2025年已发货'!F:F</f>
        <v>45778</v>
      </c>
      <c r="G2774" s="2" t="str">
        <f>'[1]2025年已发货'!G:G</f>
        <v>（中铁广州局-成渝扩容2标）四川省资阳市雁江区南双路杨家糖房</v>
      </c>
      <c r="H2774" s="2" t="str">
        <f>'[1]2025年已发货'!H:H</f>
        <v>邓志强</v>
      </c>
      <c r="I2774" s="2">
        <f>'[1]2025年已发货'!I:I</f>
        <v>17603045490</v>
      </c>
      <c r="J2774" s="2" vm="1" t="e">
        <f>_xlfn._xlws.FILTER(辅助信息!D:D,辅助信息!G:G=G2774)</f>
        <v>#VALUE!</v>
      </c>
    </row>
    <row r="2775" hidden="1" spans="1:10">
      <c r="A2775" s="2" t="str">
        <f>'[1]2025年已发货'!A:A</f>
        <v>德胜</v>
      </c>
      <c r="B2775" s="2" t="str">
        <f>'[1]2025年已发货'!B:B</f>
        <v>螺纹钢</v>
      </c>
      <c r="C2775" s="2" t="str">
        <f>'[1]2025年已发货'!C:C</f>
        <v>HRB400E Φ25 12m</v>
      </c>
      <c r="D2775" s="2" t="str">
        <f>'[1]2025年已发货'!D:D</f>
        <v>吨</v>
      </c>
      <c r="E2775" s="2">
        <f>'[1]2025年已发货'!E:E</f>
        <v>70</v>
      </c>
      <c r="F2775" s="4">
        <f>'[1]2025年已发货'!F:F</f>
        <v>45778</v>
      </c>
      <c r="G2775" s="2" t="str">
        <f>'[1]2025年已发货'!G:G</f>
        <v>（中铁广州局-成渝扩容2标）四川省资阳市雁江区南双路杨家糖房</v>
      </c>
      <c r="H2775" s="2" t="str">
        <f>'[1]2025年已发货'!H:H</f>
        <v>邓志强</v>
      </c>
      <c r="I2775" s="2">
        <f>'[1]2025年已发货'!I:I</f>
        <v>17603045490</v>
      </c>
      <c r="J2775" s="2" vm="1" t="e">
        <f>_xlfn._xlws.FILTER(辅助信息!D:D,辅助信息!G:G=G2775)</f>
        <v>#VALUE!</v>
      </c>
    </row>
    <row r="2776" hidden="1" spans="1:10">
      <c r="A2776" s="2" t="str">
        <f>'[1]2025年已发货'!A:A</f>
        <v>德胜</v>
      </c>
      <c r="B2776" s="2" t="str">
        <f>'[1]2025年已发货'!B:B</f>
        <v>螺纹钢</v>
      </c>
      <c r="C2776" s="2" t="str">
        <f>'[1]2025年已发货'!C:C</f>
        <v>HRB400E Φ28 12m</v>
      </c>
      <c r="D2776" s="2" t="str">
        <f>'[1]2025年已发货'!D:D</f>
        <v>吨</v>
      </c>
      <c r="E2776" s="2">
        <f>'[1]2025年已发货'!E:E</f>
        <v>70</v>
      </c>
      <c r="F2776" s="4">
        <f>'[1]2025年已发货'!F:F</f>
        <v>45778</v>
      </c>
      <c r="G2776" s="2" t="str">
        <f>'[1]2025年已发货'!G:G</f>
        <v>（中铁五局-成渝扩容3标）四川省资阳市雁江区伍隍镇铺子村雁江区X138</v>
      </c>
      <c r="H2776" s="2" t="str">
        <f>'[1]2025年已发货'!H:H</f>
        <v>王健</v>
      </c>
      <c r="I2776" s="2">
        <f>'[1]2025年已发货'!I:I</f>
        <v>17726168395</v>
      </c>
      <c r="J2776" s="2" vm="1" t="e">
        <f>_xlfn._xlws.FILTER(辅助信息!D:D,辅助信息!G:G=G2776)</f>
        <v>#VALUE!</v>
      </c>
    </row>
    <row r="2777" hidden="1" spans="1:10">
      <c r="A2777" s="2" t="str">
        <f>'[1]2025年已发货'!A:A</f>
        <v>德胜</v>
      </c>
      <c r="B2777" s="2" t="str">
        <f>'[1]2025年已发货'!B:B</f>
        <v>螺纹钢</v>
      </c>
      <c r="C2777" s="2" t="str">
        <f>'[1]2025年已发货'!C:C</f>
        <v>HRB400E Φ28 9m</v>
      </c>
      <c r="D2777" s="2" t="str">
        <f>'[1]2025年已发货'!D:D</f>
        <v>吨</v>
      </c>
      <c r="E2777" s="2">
        <f>'[1]2025年已发货'!E:E</f>
        <v>105</v>
      </c>
      <c r="F2777" s="4">
        <f>'[1]2025年已发货'!F:F</f>
        <v>45778</v>
      </c>
      <c r="G2777" s="2" t="str">
        <f>'[1]2025年已发货'!G:G</f>
        <v>（中铁五局-成渝扩容3标）四川省资阳市雁江区伍隍镇铺子村雁江区X138</v>
      </c>
      <c r="H2777" s="2" t="str">
        <f>'[1]2025年已发货'!H:H</f>
        <v>王健</v>
      </c>
      <c r="I2777" s="2">
        <f>'[1]2025年已发货'!I:I</f>
        <v>17726168395</v>
      </c>
      <c r="J2777" s="2" vm="1" t="e">
        <f>_xlfn._xlws.FILTER(辅助信息!D:D,辅助信息!G:G=G2777)</f>
        <v>#VALUE!</v>
      </c>
    </row>
    <row r="2778" hidden="1" spans="1:10">
      <c r="A2778" s="2" t="str">
        <f>'[1]2025年已发货'!A:A</f>
        <v>德胜</v>
      </c>
      <c r="B2778" s="2" t="str">
        <f>'[1]2025年已发货'!B:B</f>
        <v>螺纹钢</v>
      </c>
      <c r="C2778" s="2" t="str">
        <f>'[1]2025年已发货'!C:C</f>
        <v>HRB400E Φ25 12m</v>
      </c>
      <c r="D2778" s="2" t="str">
        <f>'[1]2025年已发货'!D:D</f>
        <v>吨</v>
      </c>
      <c r="E2778" s="2">
        <f>'[1]2025年已发货'!E:E</f>
        <v>70</v>
      </c>
      <c r="F2778" s="4">
        <f>'[1]2025年已发货'!F:F</f>
        <v>45778</v>
      </c>
      <c r="G2778" s="2" t="str">
        <f>'[1]2025年已发货'!G:G</f>
        <v>（中铁五局-成渝扩容3标）四川省资阳市雁江区伍隍镇铺子村雁江区X138</v>
      </c>
      <c r="H2778" s="2" t="str">
        <f>'[1]2025年已发货'!H:H</f>
        <v>王健</v>
      </c>
      <c r="I2778" s="2">
        <f>'[1]2025年已发货'!I:I</f>
        <v>17726168395</v>
      </c>
      <c r="J2778" s="2" vm="1" t="e">
        <f>_xlfn._xlws.FILTER(辅助信息!D:D,辅助信息!G:G=G2778)</f>
        <v>#VALUE!</v>
      </c>
    </row>
    <row r="2779" hidden="1" spans="1:10">
      <c r="A2779" s="2" t="str">
        <f>'[1]2025年已发货'!A:A</f>
        <v>德胜</v>
      </c>
      <c r="B2779" s="2" t="str">
        <f>'[1]2025年已发货'!B:B</f>
        <v>螺纹钢</v>
      </c>
      <c r="C2779" s="2" t="str">
        <f>'[1]2025年已发货'!C:C</f>
        <v>HRB400E Φ20 9m</v>
      </c>
      <c r="D2779" s="2" t="str">
        <f>'[1]2025年已发货'!D:D</f>
        <v>吨</v>
      </c>
      <c r="E2779" s="2">
        <f>'[1]2025年已发货'!E:E</f>
        <v>35</v>
      </c>
      <c r="F2779" s="4">
        <f>'[1]2025年已发货'!F:F</f>
        <v>45778</v>
      </c>
      <c r="G2779" s="2" t="str">
        <f>'[1]2025年已发货'!G:G</f>
        <v>（中铁五局-成渝扩容3标）四川省资阳市雁江区伍隍镇铺子村雁江区X138</v>
      </c>
      <c r="H2779" s="2" t="str">
        <f>'[1]2025年已发货'!H:H</f>
        <v>王健</v>
      </c>
      <c r="I2779" s="2">
        <f>'[1]2025年已发货'!I:I</f>
        <v>17726168395</v>
      </c>
      <c r="J2779" s="2" vm="1" t="e">
        <f>_xlfn._xlws.FILTER(辅助信息!D:D,辅助信息!G:G=G2779)</f>
        <v>#VALUE!</v>
      </c>
    </row>
    <row r="2780" hidden="1" spans="1:10">
      <c r="A2780" s="2" t="str">
        <f>'[1]2025年已发货'!A:A</f>
        <v>德胜</v>
      </c>
      <c r="B2780" s="2" t="str">
        <f>'[1]2025年已发货'!B:B</f>
        <v>螺纹钢</v>
      </c>
      <c r="C2780" s="2" t="str">
        <f>'[1]2025年已发货'!C:C</f>
        <v>HRB400E Φ12 12m</v>
      </c>
      <c r="D2780" s="2" t="str">
        <f>'[1]2025年已发货'!D:D</f>
        <v>吨</v>
      </c>
      <c r="E2780" s="2">
        <f>'[1]2025年已发货'!E:E</f>
        <v>105</v>
      </c>
      <c r="F2780" s="4">
        <f>'[1]2025年已发货'!F:F</f>
        <v>45778</v>
      </c>
      <c r="G2780" s="2" t="str">
        <f>'[1]2025年已发货'!G:G</f>
        <v>（中铁五局-成渝扩容3标）四川省资阳市雁江区伍隍镇铺子村雁江区X138</v>
      </c>
      <c r="H2780" s="2" t="str">
        <f>'[1]2025年已发货'!H:H</f>
        <v>王健</v>
      </c>
      <c r="I2780" s="2">
        <f>'[1]2025年已发货'!I:I</f>
        <v>17726168395</v>
      </c>
      <c r="J2780" s="2" vm="1" t="e">
        <f>_xlfn._xlws.FILTER(辅助信息!D:D,辅助信息!G:G=G2780)</f>
        <v>#VALUE!</v>
      </c>
    </row>
    <row r="2781" hidden="1" spans="1:10">
      <c r="A2781" s="2" t="str">
        <f>'[1]2025年已发货'!A:A</f>
        <v>德胜</v>
      </c>
      <c r="B2781" s="2" t="str">
        <f>'[1]2025年已发货'!B:B</f>
        <v>螺纹钢</v>
      </c>
      <c r="C2781" s="2" t="str">
        <f>'[1]2025年已发货'!C:C</f>
        <v>HRB400E Φ12 9m</v>
      </c>
      <c r="D2781" s="2" t="str">
        <f>'[1]2025年已发货'!D:D</f>
        <v>吨</v>
      </c>
      <c r="E2781" s="2">
        <f>'[1]2025年已发货'!E:E</f>
        <v>15</v>
      </c>
      <c r="F2781" s="4">
        <f>'[1]2025年已发货'!F:F</f>
        <v>45778</v>
      </c>
      <c r="G2781" s="2" t="str">
        <f>'[1]2025年已发货'!G:G</f>
        <v>（四川商建-射洪城乡一体化项目）遂宁市射洪市忠新幼儿园北侧约220米新溪小区</v>
      </c>
      <c r="H2781" s="2" t="str">
        <f>'[1]2025年已发货'!H:H</f>
        <v>柏子刚</v>
      </c>
      <c r="I2781" s="2">
        <f>'[1]2025年已发货'!I:I</f>
        <v>15692885305</v>
      </c>
      <c r="J2781" s="2" t="str">
        <f>_xlfn._xlws.FILTER(辅助信息!D:D,辅助信息!G:G=G2781)</f>
        <v>四川商建
射洪城乡一体化项目</v>
      </c>
    </row>
    <row r="2782" hidden="1" spans="1:10">
      <c r="A2782" s="2" t="str">
        <f>'[1]2025年已发货'!A:A</f>
        <v>德胜</v>
      </c>
      <c r="B2782" s="2" t="str">
        <f>'[1]2025年已发货'!B:B</f>
        <v>螺纹钢</v>
      </c>
      <c r="C2782" s="2" t="str">
        <f>'[1]2025年已发货'!C:C</f>
        <v>HRB400E Φ18 9m</v>
      </c>
      <c r="D2782" s="2" t="str">
        <f>'[1]2025年已发货'!D:D</f>
        <v>吨</v>
      </c>
      <c r="E2782" s="2">
        <f>'[1]2025年已发货'!E:E</f>
        <v>12</v>
      </c>
      <c r="F2782" s="4">
        <f>'[1]2025年已发货'!F:F</f>
        <v>45778</v>
      </c>
      <c r="G2782" s="2" t="str">
        <f>'[1]2025年已发货'!G:G</f>
        <v>（四川商建-射洪城乡一体化项目）遂宁市射洪市忠新幼儿园北侧约220米新溪小区</v>
      </c>
      <c r="H2782" s="2" t="str">
        <f>'[1]2025年已发货'!H:H</f>
        <v>柏子刚</v>
      </c>
      <c r="I2782" s="2">
        <f>'[1]2025年已发货'!I:I</f>
        <v>15692885305</v>
      </c>
      <c r="J2782" s="2" t="str">
        <f>_xlfn._xlws.FILTER(辅助信息!D:D,辅助信息!G:G=G2782)</f>
        <v>四川商建
射洪城乡一体化项目</v>
      </c>
    </row>
    <row r="2783" hidden="1" spans="1:10">
      <c r="A2783" s="2" t="str">
        <f>'[1]2025年已发货'!A:A</f>
        <v>德胜</v>
      </c>
      <c r="B2783" s="2" t="str">
        <f>'[1]2025年已发货'!B:B</f>
        <v>螺纹钢</v>
      </c>
      <c r="C2783" s="2" t="str">
        <f>'[1]2025年已发货'!C:C</f>
        <v>HRB500E Φ12</v>
      </c>
      <c r="D2783" s="2" t="str">
        <f>'[1]2025年已发货'!D:D</f>
        <v>吨</v>
      </c>
      <c r="E2783" s="2">
        <f>'[1]2025年已发货'!E:E</f>
        <v>9</v>
      </c>
      <c r="F2783" s="4">
        <f>'[1]2025年已发货'!F:F</f>
        <v>45778</v>
      </c>
      <c r="G2783" s="2" t="str">
        <f>'[1]2025年已发货'!G:G</f>
        <v>（四川商建-射洪城乡一体化项目）遂宁市射洪市忠新幼儿园北侧约220米新溪小区</v>
      </c>
      <c r="H2783" s="2" t="str">
        <f>'[1]2025年已发货'!H:H</f>
        <v>柏子刚</v>
      </c>
      <c r="I2783" s="2">
        <f>'[1]2025年已发货'!I:I</f>
        <v>15692885305</v>
      </c>
      <c r="J2783" s="2" t="str">
        <f>_xlfn._xlws.FILTER(辅助信息!D:D,辅助信息!G:G=G2783)</f>
        <v>四川商建
射洪城乡一体化项目</v>
      </c>
    </row>
    <row r="2784" hidden="1" spans="1:10">
      <c r="A2784" s="2" t="str">
        <f>'[1]2025年已发货'!A:A</f>
        <v>德胜</v>
      </c>
      <c r="B2784" s="2" t="str">
        <f>'[1]2025年已发货'!B:B</f>
        <v>螺纹钢</v>
      </c>
      <c r="C2784" s="2" t="str">
        <f>'[1]2025年已发货'!C:C</f>
        <v>HRB500E Φ18</v>
      </c>
      <c r="D2784" s="2" t="str">
        <f>'[1]2025年已发货'!D:D</f>
        <v>吨</v>
      </c>
      <c r="E2784" s="2">
        <f>'[1]2025年已发货'!E:E</f>
        <v>3</v>
      </c>
      <c r="F2784" s="4">
        <f>'[1]2025年已发货'!F:F</f>
        <v>45778</v>
      </c>
      <c r="G2784" s="2" t="str">
        <f>'[1]2025年已发货'!G:G</f>
        <v>（四川商建-射洪城乡一体化项目）遂宁市射洪市忠新幼儿园北侧约220米新溪小区</v>
      </c>
      <c r="H2784" s="2" t="str">
        <f>'[1]2025年已发货'!H:H</f>
        <v>柏子刚</v>
      </c>
      <c r="I2784" s="2">
        <f>'[1]2025年已发货'!I:I</f>
        <v>15692885305</v>
      </c>
      <c r="J2784" s="2" t="str">
        <f>_xlfn._xlws.FILTER(辅助信息!D:D,辅助信息!G:G=G2784)</f>
        <v>四川商建
射洪城乡一体化项目</v>
      </c>
    </row>
    <row r="2785" hidden="1" spans="1:10">
      <c r="A2785" s="2" t="str">
        <f>'[1]2025年已发货'!A:A</f>
        <v>德胜</v>
      </c>
      <c r="B2785" s="2" t="str">
        <f>'[1]2025年已发货'!B:B</f>
        <v>螺纹钢</v>
      </c>
      <c r="C2785" s="2" t="str">
        <f>'[1]2025年已发货'!C:C</f>
        <v>HRB500E Φ25</v>
      </c>
      <c r="D2785" s="2" t="str">
        <f>'[1]2025年已发货'!D:D</f>
        <v>吨</v>
      </c>
      <c r="E2785" s="2">
        <f>'[1]2025年已发货'!E:E</f>
        <v>30</v>
      </c>
      <c r="F2785" s="4">
        <f>'[1]2025年已发货'!F:F</f>
        <v>45778</v>
      </c>
      <c r="G2785" s="2" t="str">
        <f>'[1]2025年已发货'!G:G</f>
        <v>（四川商建-射洪城乡一体化项目）遂宁市射洪市忠新幼儿园北侧约220米新溪小区</v>
      </c>
      <c r="H2785" s="2" t="str">
        <f>'[1]2025年已发货'!H:H</f>
        <v>柏子刚</v>
      </c>
      <c r="I2785" s="2">
        <f>'[1]2025年已发货'!I:I</f>
        <v>15692885305</v>
      </c>
      <c r="J2785" s="2" t="str">
        <f>_xlfn._xlws.FILTER(辅助信息!D:D,辅助信息!G:G=G2785)</f>
        <v>四川商建
射洪城乡一体化项目</v>
      </c>
    </row>
    <row r="2786" hidden="1" spans="1:10">
      <c r="A2786" s="2" t="str">
        <f>'[1]2025年已发货'!A:A</f>
        <v>德胜</v>
      </c>
      <c r="B2786" s="2" t="str">
        <f>'[1]2025年已发货'!B:B</f>
        <v>螺纹钢</v>
      </c>
      <c r="C2786" s="2" t="str">
        <f>'[1]2025年已发货'!C:C</f>
        <v>HRB400E Φ12 9m</v>
      </c>
      <c r="D2786" s="2" t="str">
        <f>'[1]2025年已发货'!D:D</f>
        <v>吨</v>
      </c>
      <c r="E2786" s="2">
        <f>'[1]2025年已发货'!E:E</f>
        <v>18</v>
      </c>
      <c r="F2786" s="4">
        <f>'[1]2025年已发货'!F:F</f>
        <v>45778</v>
      </c>
      <c r="G2786" s="2" t="str">
        <f>'[1]2025年已发货'!G:G</f>
        <v>（华西简阳西城嘉苑）四川省成都市简阳市简城街道高屋村</v>
      </c>
      <c r="H2786" s="2" t="str">
        <f>'[1]2025年已发货'!H:H</f>
        <v>张瀚镭</v>
      </c>
      <c r="I2786" s="2">
        <f>'[1]2025年已发货'!I:I</f>
        <v>15884666220</v>
      </c>
      <c r="J2786" s="2" t="str">
        <f>_xlfn._xlws.FILTER(辅助信息!D:D,辅助信息!G:G=G2786)</f>
        <v>华西简阳西城嘉苑</v>
      </c>
    </row>
    <row r="2787" hidden="1" spans="1:10">
      <c r="A2787" s="2" t="str">
        <f>'[1]2025年已发货'!A:A</f>
        <v>德胜</v>
      </c>
      <c r="B2787" s="2" t="str">
        <f>'[1]2025年已发货'!B:B</f>
        <v>螺纹钢</v>
      </c>
      <c r="C2787" s="2" t="str">
        <f>'[1]2025年已发货'!C:C</f>
        <v>HRB400E Φ14 9m</v>
      </c>
      <c r="D2787" s="2" t="str">
        <f>'[1]2025年已发货'!D:D</f>
        <v>吨</v>
      </c>
      <c r="E2787" s="2">
        <f>'[1]2025年已发货'!E:E</f>
        <v>2</v>
      </c>
      <c r="F2787" s="4">
        <f>'[1]2025年已发货'!F:F</f>
        <v>45778</v>
      </c>
      <c r="G2787" s="2" t="str">
        <f>'[1]2025年已发货'!G:G</f>
        <v>（华西简阳西城嘉苑）四川省成都市简阳市简城街道高屋村</v>
      </c>
      <c r="H2787" s="2" t="str">
        <f>'[1]2025年已发货'!H:H</f>
        <v>张瀚镭</v>
      </c>
      <c r="I2787" s="2">
        <f>'[1]2025年已发货'!I:I</f>
        <v>15884666220</v>
      </c>
      <c r="J2787" s="2" t="str">
        <f>_xlfn._xlws.FILTER(辅助信息!D:D,辅助信息!G:G=G2787)</f>
        <v>华西简阳西城嘉苑</v>
      </c>
    </row>
    <row r="2788" hidden="1" spans="1:10">
      <c r="A2788" s="2" t="str">
        <f>'[1]2025年已发货'!A:A</f>
        <v>德胜</v>
      </c>
      <c r="B2788" s="2" t="str">
        <f>'[1]2025年已发货'!B:B</f>
        <v>螺纹钢</v>
      </c>
      <c r="C2788" s="2" t="str">
        <f>'[1]2025年已发货'!C:C</f>
        <v>HRB400E Φ16 9m</v>
      </c>
      <c r="D2788" s="2" t="str">
        <f>'[1]2025年已发货'!D:D</f>
        <v>吨</v>
      </c>
      <c r="E2788" s="2">
        <f>'[1]2025年已发货'!E:E</f>
        <v>17</v>
      </c>
      <c r="F2788" s="4">
        <f>'[1]2025年已发货'!F:F</f>
        <v>45778</v>
      </c>
      <c r="G2788" s="2" t="str">
        <f>'[1]2025年已发货'!G:G</f>
        <v>（华西简阳西城嘉苑）四川省成都市简阳市简城街道高屋村</v>
      </c>
      <c r="H2788" s="2" t="str">
        <f>'[1]2025年已发货'!H:H</f>
        <v>张瀚镭</v>
      </c>
      <c r="I2788" s="2">
        <f>'[1]2025年已发货'!I:I</f>
        <v>15884666220</v>
      </c>
      <c r="J2788" s="2" t="str">
        <f>_xlfn._xlws.FILTER(辅助信息!D:D,辅助信息!G:G=G2788)</f>
        <v>华西简阳西城嘉苑</v>
      </c>
    </row>
    <row r="2789" hidden="1" spans="1:10">
      <c r="A2789" s="2" t="str">
        <f>'[1]2025年已发货'!A:A</f>
        <v>德胜</v>
      </c>
      <c r="B2789" s="2" t="str">
        <f>'[1]2025年已发货'!B:B</f>
        <v>螺纹钢</v>
      </c>
      <c r="C2789" s="2" t="str">
        <f>'[1]2025年已发货'!C:C</f>
        <v>HRB400E Φ18 9m</v>
      </c>
      <c r="D2789" s="2" t="str">
        <f>'[1]2025年已发货'!D:D</f>
        <v>吨</v>
      </c>
      <c r="E2789" s="2">
        <f>'[1]2025年已发货'!E:E</f>
        <v>16</v>
      </c>
      <c r="F2789" s="4">
        <f>'[1]2025年已发货'!F:F</f>
        <v>45778</v>
      </c>
      <c r="G2789" s="2" t="str">
        <f>'[1]2025年已发货'!G:G</f>
        <v>（华西简阳西城嘉苑）四川省成都市简阳市简城街道高屋村</v>
      </c>
      <c r="H2789" s="2" t="str">
        <f>'[1]2025年已发货'!H:H</f>
        <v>张瀚镭</v>
      </c>
      <c r="I2789" s="2">
        <f>'[1]2025年已发货'!I:I</f>
        <v>15884666220</v>
      </c>
      <c r="J2789" s="2" t="str">
        <f>_xlfn._xlws.FILTER(辅助信息!D:D,辅助信息!G:G=G2789)</f>
        <v>华西简阳西城嘉苑</v>
      </c>
    </row>
    <row r="2790" hidden="1" spans="1:10">
      <c r="A2790" s="2" t="str">
        <f>'[1]2025年已发货'!A:A</f>
        <v>德胜</v>
      </c>
      <c r="B2790" s="2" t="str">
        <f>'[1]2025年已发货'!B:B</f>
        <v>螺纹钢</v>
      </c>
      <c r="C2790" s="2" t="str">
        <f>'[1]2025年已发货'!C:C</f>
        <v>HRB400E Φ20 9m</v>
      </c>
      <c r="D2790" s="2" t="str">
        <f>'[1]2025年已发货'!D:D</f>
        <v>吨</v>
      </c>
      <c r="E2790" s="2">
        <f>'[1]2025年已发货'!E:E</f>
        <v>13</v>
      </c>
      <c r="F2790" s="4">
        <f>'[1]2025年已发货'!F:F</f>
        <v>45778</v>
      </c>
      <c r="G2790" s="2" t="str">
        <f>'[1]2025年已发货'!G:G</f>
        <v>（华西简阳西城嘉苑）四川省成都市简阳市简城街道高屋村</v>
      </c>
      <c r="H2790" s="2" t="str">
        <f>'[1]2025年已发货'!H:H</f>
        <v>张瀚镭</v>
      </c>
      <c r="I2790" s="2">
        <f>'[1]2025年已发货'!I:I</f>
        <v>15884666220</v>
      </c>
      <c r="J2790" s="2" t="str">
        <f>_xlfn._xlws.FILTER(辅助信息!D:D,辅助信息!G:G=G2790)</f>
        <v>华西简阳西城嘉苑</v>
      </c>
    </row>
    <row r="2791" hidden="1" spans="1:10">
      <c r="A2791" s="2" t="str">
        <f>'[1]2025年已发货'!A:A</f>
        <v>德胜</v>
      </c>
      <c r="B2791" s="2" t="str">
        <f>'[1]2025年已发货'!B:B</f>
        <v>螺纹钢</v>
      </c>
      <c r="C2791" s="2" t="str">
        <f>'[1]2025年已发货'!C:C</f>
        <v>HRB400E Φ22 9m</v>
      </c>
      <c r="D2791" s="2" t="str">
        <f>'[1]2025年已发货'!D:D</f>
        <v>吨</v>
      </c>
      <c r="E2791" s="2">
        <f>'[1]2025年已发货'!E:E</f>
        <v>2</v>
      </c>
      <c r="F2791" s="4">
        <f>'[1]2025年已发货'!F:F</f>
        <v>45778</v>
      </c>
      <c r="G2791" s="2" t="str">
        <f>'[1]2025年已发货'!G:G</f>
        <v>（华西简阳西城嘉苑）四川省成都市简阳市简城街道高屋村</v>
      </c>
      <c r="H2791" s="2" t="str">
        <f>'[1]2025年已发货'!H:H</f>
        <v>张瀚镭</v>
      </c>
      <c r="I2791" s="2">
        <f>'[1]2025年已发货'!I:I</f>
        <v>15884666220</v>
      </c>
      <c r="J2791" s="2" t="str">
        <f>_xlfn._xlws.FILTER(辅助信息!D:D,辅助信息!G:G=G2791)</f>
        <v>华西简阳西城嘉苑</v>
      </c>
    </row>
    <row r="2792" hidden="1" spans="1:10">
      <c r="A2792" s="2" t="str">
        <f>'[1]2025年已发货'!A:A</f>
        <v>德胜</v>
      </c>
      <c r="B2792" s="2" t="str">
        <f>'[1]2025年已发货'!B:B</f>
        <v>螺纹钢</v>
      </c>
      <c r="C2792" s="2" t="str">
        <f>'[1]2025年已发货'!C:C</f>
        <v>HRB400E Φ25 9m</v>
      </c>
      <c r="D2792" s="2" t="str">
        <f>'[1]2025年已发货'!D:D</f>
        <v>吨</v>
      </c>
      <c r="E2792" s="2">
        <f>'[1]2025年已发货'!E:E</f>
        <v>2</v>
      </c>
      <c r="F2792" s="4">
        <f>'[1]2025年已发货'!F:F</f>
        <v>45778</v>
      </c>
      <c r="G2792" s="2" t="str">
        <f>'[1]2025年已发货'!G:G</f>
        <v>（华西简阳西城嘉苑）四川省成都市简阳市简城街道高屋村</v>
      </c>
      <c r="H2792" s="2" t="str">
        <f>'[1]2025年已发货'!H:H</f>
        <v>张瀚镭</v>
      </c>
      <c r="I2792" s="2">
        <f>'[1]2025年已发货'!I:I</f>
        <v>15884666220</v>
      </c>
      <c r="J2792" s="2" t="str">
        <f>_xlfn._xlws.FILTER(辅助信息!D:D,辅助信息!G:G=G2792)</f>
        <v>华西简阳西城嘉苑</v>
      </c>
    </row>
    <row r="2793" hidden="1" spans="1:10">
      <c r="A2793" s="2" t="str">
        <f>'[1]2025年已发货'!A:A</f>
        <v>吉晨盛泰</v>
      </c>
      <c r="B2793" s="2" t="str">
        <f>'[1]2025年已发货'!B:B</f>
        <v>螺纹钢</v>
      </c>
      <c r="C2793" s="2" t="str">
        <f>'[1]2025年已发货'!C:C</f>
        <v>HRB400E Φ32</v>
      </c>
      <c r="D2793" s="2" t="str">
        <f>'[1]2025年已发货'!D:D</f>
        <v>吨</v>
      </c>
      <c r="E2793" s="2">
        <f>'[1]2025年已发货'!E:E</f>
        <v>40</v>
      </c>
      <c r="F2793" s="4">
        <f>'[1]2025年已发货'!F:F</f>
        <v>45778</v>
      </c>
      <c r="G2793" s="2" t="str">
        <f>'[1]2025年已发货'!G:G</f>
        <v>（中铁广州局深圳公司西昭高速9标）四川省凉山彝族自治州西昌市西乡乡三百村</v>
      </c>
      <c r="H2793" s="2" t="str">
        <f>'[1]2025年已发货'!H:H</f>
        <v>伍红林</v>
      </c>
      <c r="I2793" s="2">
        <f>'[1]2025年已发货'!I:I</f>
        <v>18683860677</v>
      </c>
      <c r="J2793" s="2" vm="1" t="e">
        <f>_xlfn._xlws.FILTER(辅助信息!D:D,辅助信息!G:G=G2793)</f>
        <v>#VALUE!</v>
      </c>
    </row>
    <row r="2794" hidden="1" spans="1:10">
      <c r="A2794" s="2" t="str">
        <f>'[1]2025年已发货'!A:A</f>
        <v>吉晨盛泰</v>
      </c>
      <c r="B2794" s="2" t="str">
        <f>'[1]2025年已发货'!B:B</f>
        <v>盘螺</v>
      </c>
      <c r="C2794" s="2" t="str">
        <f>'[1]2025年已发货'!C:C</f>
        <v>HRB400EΦ12</v>
      </c>
      <c r="D2794" s="2" t="str">
        <f>'[1]2025年已发货'!D:D</f>
        <v>吨</v>
      </c>
      <c r="E2794" s="2">
        <f>'[1]2025年已发货'!E:E</f>
        <v>32</v>
      </c>
      <c r="F2794" s="4">
        <f>'[1]2025年已发货'!F:F</f>
        <v>45779</v>
      </c>
      <c r="G2794" s="2" t="str">
        <f>'[1]2025年已发货'!G:G</f>
        <v>（中铁广州局深圳公司西昭高速9标）四川省凉山彝族自治州西昌市西乡乡三百村</v>
      </c>
      <c r="H2794" s="2" t="str">
        <f>'[1]2025年已发货'!H:H</f>
        <v>伍红林</v>
      </c>
      <c r="I2794" s="2">
        <f>'[1]2025年已发货'!I:I</f>
        <v>18683860677</v>
      </c>
      <c r="J2794" s="2" vm="1" t="e">
        <f>_xlfn._xlws.FILTER(辅助信息!D:D,辅助信息!G:G=G2794)</f>
        <v>#VALUE!</v>
      </c>
    </row>
    <row r="2795" hidden="1" spans="1:10">
      <c r="A2795" s="2" t="str">
        <f>'[1]2025年已发货'!A:A</f>
        <v>吉晨盛泰</v>
      </c>
      <c r="B2795" s="2" t="str">
        <f>'[1]2025年已发货'!B:B</f>
        <v>螺纹钢</v>
      </c>
      <c r="C2795" s="2" t="str">
        <f>'[1]2025年已发货'!C:C</f>
        <v>HRB400EΦ12</v>
      </c>
      <c r="D2795" s="2" t="str">
        <f>'[1]2025年已发货'!D:D</f>
        <v>吨</v>
      </c>
      <c r="E2795" s="2">
        <f>'[1]2025年已发货'!E:E</f>
        <v>20</v>
      </c>
      <c r="F2795" s="4">
        <f>'[1]2025年已发货'!F:F</f>
        <v>45779</v>
      </c>
      <c r="G2795" s="2" t="str">
        <f>'[1]2025年已发货'!G:G</f>
        <v>（中铁广州局深圳公司西昭高速9标）四川省凉山彝族自治州西昌市西乡乡三百村</v>
      </c>
      <c r="H2795" s="2" t="str">
        <f>'[1]2025年已发货'!H:H</f>
        <v>伍红林</v>
      </c>
      <c r="I2795" s="2">
        <f>'[1]2025年已发货'!I:I</f>
        <v>18683860677</v>
      </c>
      <c r="J2795" s="2" vm="1" t="e">
        <f>_xlfn._xlws.FILTER(辅助信息!D:D,辅助信息!G:G=G2795)</f>
        <v>#VALUE!</v>
      </c>
    </row>
    <row r="2796" hidden="1" spans="1:10">
      <c r="A2796" s="2" t="str">
        <f>'[1]2025年已发货'!A:A</f>
        <v>吉晨盛泰</v>
      </c>
      <c r="B2796" s="2" t="str">
        <f>'[1]2025年已发货'!B:B</f>
        <v>螺纹钢</v>
      </c>
      <c r="C2796" s="2" t="str">
        <f>'[1]2025年已发货'!C:C</f>
        <v>HRB400EΦ22</v>
      </c>
      <c r="D2796" s="2" t="str">
        <f>'[1]2025年已发货'!D:D</f>
        <v>吨</v>
      </c>
      <c r="E2796" s="2">
        <f>'[1]2025年已发货'!E:E</f>
        <v>35</v>
      </c>
      <c r="F2796" s="4">
        <f>'[1]2025年已发货'!F:F</f>
        <v>45779</v>
      </c>
      <c r="G2796" s="2" t="str">
        <f>'[1]2025年已发货'!G:G</f>
        <v>（中铁广州局深圳公司西昭高速9标）四川省凉山彝族自治州西昌市西乡乡三百村</v>
      </c>
      <c r="H2796" s="2" t="str">
        <f>'[1]2025年已发货'!H:H</f>
        <v>伍红林</v>
      </c>
      <c r="I2796" s="2">
        <f>'[1]2025年已发货'!I:I</f>
        <v>18683860677</v>
      </c>
      <c r="J2796" s="2" vm="1" t="e">
        <f>_xlfn._xlws.FILTER(辅助信息!D:D,辅助信息!G:G=G2796)</f>
        <v>#VALUE!</v>
      </c>
    </row>
    <row r="2797" hidden="1" spans="1:10">
      <c r="A2797" s="2" t="str">
        <f>'[1]2025年已发货'!A:A</f>
        <v>吉晨盛泰</v>
      </c>
      <c r="B2797" s="2" t="str">
        <f>'[1]2025年已发货'!B:B</f>
        <v>螺纹钢</v>
      </c>
      <c r="C2797" s="2" t="str">
        <f>'[1]2025年已发货'!C:C</f>
        <v>HRB400EΦ32</v>
      </c>
      <c r="D2797" s="2" t="str">
        <f>'[1]2025年已发货'!D:D</f>
        <v>吨</v>
      </c>
      <c r="E2797" s="2">
        <f>'[1]2025年已发货'!E:E</f>
        <v>98</v>
      </c>
      <c r="F2797" s="4">
        <f>'[1]2025年已发货'!F:F</f>
        <v>45779</v>
      </c>
      <c r="G2797" s="2" t="str">
        <f>'[1]2025年已发货'!G:G</f>
        <v>（中铁广州局深圳公司西昭高速9标）四川省凉山彝族自治州西昌市西乡乡三百村</v>
      </c>
      <c r="H2797" s="2" t="str">
        <f>'[1]2025年已发货'!H:H</f>
        <v>伍红林</v>
      </c>
      <c r="I2797" s="2">
        <f>'[1]2025年已发货'!I:I</f>
        <v>18683860677</v>
      </c>
      <c r="J2797" s="2" vm="1" t="e">
        <f>_xlfn._xlws.FILTER(辅助信息!D:D,辅助信息!G:G=G2797)</f>
        <v>#VALUE!</v>
      </c>
    </row>
    <row r="2798" hidden="1" spans="1:10">
      <c r="A2798" s="2" t="str">
        <f>'[1]2025年已发货'!A:A</f>
        <v>吉晨盛泰</v>
      </c>
      <c r="B2798" s="2" t="str">
        <f>'[1]2025年已发货'!B:B</f>
        <v>螺纹钢</v>
      </c>
      <c r="C2798" s="2" t="str">
        <f>'[1]2025年已发货'!C:C</f>
        <v>HRB500EΦ32</v>
      </c>
      <c r="D2798" s="2" t="str">
        <f>'[1]2025年已发货'!D:D</f>
        <v>吨</v>
      </c>
      <c r="E2798" s="2">
        <f>'[1]2025年已发货'!E:E</f>
        <v>60</v>
      </c>
      <c r="F2798" s="4">
        <f>'[1]2025年已发货'!F:F</f>
        <v>45779</v>
      </c>
      <c r="G2798" s="2" t="str">
        <f>'[1]2025年已发货'!G:G</f>
        <v>（中铁广州局深圳公司西昭高速9标）四川省凉山彝族自治州西昌市西乡乡三百村</v>
      </c>
      <c r="H2798" s="2" t="str">
        <f>'[1]2025年已发货'!H:H</f>
        <v>伍红林</v>
      </c>
      <c r="I2798" s="2">
        <f>'[1]2025年已发货'!I:I</f>
        <v>18683860677</v>
      </c>
      <c r="J2798" s="2" vm="1" t="e">
        <f>_xlfn._xlws.FILTER(辅助信息!D:D,辅助信息!G:G=G2798)</f>
        <v>#VALUE!</v>
      </c>
    </row>
    <row r="2799" hidden="1" spans="1:10">
      <c r="A2799" s="2" t="str">
        <f>'[1]2025年已发货'!A:A</f>
        <v>吉晨盛泰</v>
      </c>
      <c r="B2799" s="2" t="str">
        <f>'[1]2025年已发货'!B:B</f>
        <v>螺纹钢</v>
      </c>
      <c r="C2799" s="2" t="str">
        <f>'[1]2025年已发货'!C:C</f>
        <v>HRB500E Φ32</v>
      </c>
      <c r="D2799" s="2" t="str">
        <f>'[1]2025年已发货'!D:D</f>
        <v>吨</v>
      </c>
      <c r="E2799" s="2">
        <f>'[1]2025年已发货'!E:E</f>
        <v>40</v>
      </c>
      <c r="F2799" s="4">
        <f>'[1]2025年已发货'!F:F</f>
        <v>45778</v>
      </c>
      <c r="G2799" s="2" t="str">
        <f>'[1]2025年已发货'!G:G</f>
        <v>（中铁广州局深圳公司西昭高速9标）四川省凉山彝族自治州西昌市西乡乡三百村</v>
      </c>
      <c r="H2799" s="2" t="str">
        <f>'[1]2025年已发货'!H:H</f>
        <v>伍红林</v>
      </c>
      <c r="I2799" s="2">
        <f>'[1]2025年已发货'!I:I</f>
        <v>18683860677</v>
      </c>
      <c r="J2799" s="2" vm="1" t="e">
        <f>_xlfn._xlws.FILTER(辅助信息!D:D,辅助信息!G:G=G2799)</f>
        <v>#VALUE!</v>
      </c>
    </row>
    <row r="2800" hidden="1" spans="1:10">
      <c r="A2800" s="2" t="str">
        <f>'[1]2025年已发货'!A:A</f>
        <v>晋邦</v>
      </c>
      <c r="B2800" s="2" t="str">
        <f>'[1]2025年已发货'!B:B</f>
        <v>高线</v>
      </c>
      <c r="C2800" s="2" t="str">
        <f>'[1]2025年已发货'!C:C</f>
        <v>HPB300Φ8</v>
      </c>
      <c r="D2800" s="2" t="str">
        <f>'[1]2025年已发货'!D:D</f>
        <v>吨</v>
      </c>
      <c r="E2800" s="2">
        <f>'[1]2025年已发货'!E:E</f>
        <v>3</v>
      </c>
      <c r="F2800" s="4">
        <f>'[1]2025年已发货'!F:F</f>
        <v>45778</v>
      </c>
      <c r="G2800" s="2" t="str">
        <f>'[1]2025年已发货'!G:G</f>
        <v>（十九冶-华电重庆奉节）重庆市奉节县康乐镇七星村</v>
      </c>
      <c r="H2800" s="2" t="str">
        <f>'[1]2025年已发货'!H:H</f>
        <v>岑甲乐</v>
      </c>
      <c r="I2800" s="2">
        <f>'[1]2025年已发货'!I:I</f>
        <v>17349037782</v>
      </c>
      <c r="J2800" s="2" vm="1" t="e">
        <f>_xlfn._xlws.FILTER(辅助信息!D:D,辅助信息!G:G=G2800)</f>
        <v>#VALUE!</v>
      </c>
    </row>
    <row r="2801" hidden="1" spans="1:10">
      <c r="A2801" s="2" t="str">
        <f>'[1]2025年已发货'!A:A</f>
        <v>晋邦</v>
      </c>
      <c r="B2801" s="2" t="str">
        <f>'[1]2025年已发货'!B:B</f>
        <v>高线</v>
      </c>
      <c r="C2801" s="2" t="str">
        <f>'[1]2025年已发货'!C:C</f>
        <v>HPB300Φ10</v>
      </c>
      <c r="D2801" s="2" t="str">
        <f>'[1]2025年已发货'!D:D</f>
        <v>吨</v>
      </c>
      <c r="E2801" s="2">
        <f>'[1]2025年已发货'!E:E</f>
        <v>18</v>
      </c>
      <c r="F2801" s="4">
        <f>'[1]2025年已发货'!F:F</f>
        <v>45778</v>
      </c>
      <c r="G2801" s="2" t="str">
        <f>'[1]2025年已发货'!G:G</f>
        <v>（十九冶-华电重庆奉节）重庆市奉节县康乐镇七星村</v>
      </c>
      <c r="H2801" s="2" t="str">
        <f>'[1]2025年已发货'!H:H</f>
        <v>岑甲乐</v>
      </c>
      <c r="I2801" s="2">
        <f>'[1]2025年已发货'!I:I</f>
        <v>17349037782</v>
      </c>
      <c r="J2801" s="2" vm="1" t="e">
        <f>_xlfn._xlws.FILTER(辅助信息!D:D,辅助信息!G:G=G2801)</f>
        <v>#VALUE!</v>
      </c>
    </row>
    <row r="2802" hidden="1" spans="1:10">
      <c r="A2802" s="2" t="str">
        <f>'[1]2025年已发货'!A:A</f>
        <v>晋邦</v>
      </c>
      <c r="B2802" s="2" t="str">
        <f>'[1]2025年已发货'!B:B</f>
        <v>螺纹钢</v>
      </c>
      <c r="C2802" s="2" t="str">
        <f>'[1]2025年已发货'!C:C</f>
        <v>HRB400E Φ25 9m</v>
      </c>
      <c r="D2802" s="2" t="str">
        <f>'[1]2025年已发货'!D:D</f>
        <v>吨</v>
      </c>
      <c r="E2802" s="2">
        <f>'[1]2025年已发货'!E:E</f>
        <v>14</v>
      </c>
      <c r="F2802" s="4">
        <f>'[1]2025年已发货'!F:F</f>
        <v>45778</v>
      </c>
      <c r="G2802" s="2" t="str">
        <f>'[1]2025年已发货'!G:G</f>
        <v>（十九冶-华电重庆奉节）重庆市奉节县康乐镇七星村</v>
      </c>
      <c r="H2802" s="2" t="str">
        <f>'[1]2025年已发货'!H:H</f>
        <v>岑甲乐</v>
      </c>
      <c r="I2802" s="2">
        <f>'[1]2025年已发货'!I:I</f>
        <v>17349037782</v>
      </c>
      <c r="J2802" s="2" vm="1" t="e">
        <f>_xlfn._xlws.FILTER(辅助信息!D:D,辅助信息!G:G=G2802)</f>
        <v>#VALUE!</v>
      </c>
    </row>
    <row r="2803" hidden="1" spans="1:10">
      <c r="A2803" s="2" t="str">
        <f>'[1]2025年已发货'!A:A</f>
        <v>晋邦</v>
      </c>
      <c r="B2803" s="2" t="str">
        <f>'[1]2025年已发货'!B:B</f>
        <v>螺纹钢</v>
      </c>
      <c r="C2803" s="2" t="str">
        <f>'[1]2025年已发货'!C:C</f>
        <v>HRB400E Φ32 9m</v>
      </c>
      <c r="D2803" s="2" t="str">
        <f>'[1]2025年已发货'!D:D</f>
        <v>吨</v>
      </c>
      <c r="E2803" s="2">
        <f>'[1]2025年已发货'!E:E</f>
        <v>35</v>
      </c>
      <c r="F2803" s="4">
        <f>'[1]2025年已发货'!F:F</f>
        <v>45778</v>
      </c>
      <c r="G2803" s="2" t="str">
        <f>'[1]2025年已发货'!G:G</f>
        <v>（十九冶-华电重庆奉节）重庆市奉节县康乐镇七星村</v>
      </c>
      <c r="H2803" s="2" t="str">
        <f>'[1]2025年已发货'!H:H</f>
        <v>岑甲乐</v>
      </c>
      <c r="I2803" s="2">
        <f>'[1]2025年已发货'!I:I</f>
        <v>17349037782</v>
      </c>
      <c r="J2803" s="2" vm="1" t="e">
        <f>_xlfn._xlws.FILTER(辅助信息!D:D,辅助信息!G:G=G2803)</f>
        <v>#VALUE!</v>
      </c>
    </row>
    <row r="2804" hidden="1" spans="1:10">
      <c r="A2804" s="2" t="str">
        <f>'[1]2025年已发货'!A:A</f>
        <v>晋邦</v>
      </c>
      <c r="B2804" s="2" t="str">
        <f>'[1]2025年已发货'!B:B</f>
        <v>螺纹钢</v>
      </c>
      <c r="C2804" s="2" t="str">
        <f>'[1]2025年已发货'!C:C</f>
        <v>HRB400E Φ12 9m</v>
      </c>
      <c r="D2804" s="2" t="str">
        <f>'[1]2025年已发货'!D:D</f>
        <v>吨</v>
      </c>
      <c r="E2804" s="2">
        <f>'[1]2025年已发货'!E:E</f>
        <v>36</v>
      </c>
      <c r="F2804" s="4">
        <f>'[1]2025年已发货'!F:F</f>
        <v>45778</v>
      </c>
      <c r="G2804" s="2" t="str">
        <f>'[1]2025年已发货'!G:G</f>
        <v>中铁建工集团有限公司“十四五”酱香酒习水同民坝一期一标段项目</v>
      </c>
      <c r="H2804" s="2" t="str">
        <f>'[1]2025年已发货'!H:H</f>
        <v>周彰鑫</v>
      </c>
      <c r="I2804" s="2">
        <f>'[1]2025年已发货'!I:I</f>
        <v>18586545402</v>
      </c>
      <c r="J2804" s="2" vm="1" t="e">
        <f>_xlfn._xlws.FILTER(辅助信息!D:D,辅助信息!G:G=G2804)</f>
        <v>#VALUE!</v>
      </c>
    </row>
    <row r="2805" hidden="1" spans="1:10">
      <c r="A2805" s="2" t="str">
        <f>'[1]2025年已发货'!A:A</f>
        <v>晋邦</v>
      </c>
      <c r="B2805" s="2" t="str">
        <f>'[1]2025年已发货'!B:B</f>
        <v>螺纹钢</v>
      </c>
      <c r="C2805" s="2" t="str">
        <f>'[1]2025年已发货'!C:C</f>
        <v>HRB400E Φ14 9m</v>
      </c>
      <c r="D2805" s="2" t="str">
        <f>'[1]2025年已发货'!D:D</f>
        <v>吨</v>
      </c>
      <c r="E2805" s="2">
        <f>'[1]2025年已发货'!E:E</f>
        <v>3</v>
      </c>
      <c r="F2805" s="4">
        <f>'[1]2025年已发货'!F:F</f>
        <v>45778</v>
      </c>
      <c r="G2805" s="2" t="str">
        <f>'[1]2025年已发货'!G:G</f>
        <v>中铁建工集团有限公司“十四五”酱香酒习水同民坝一期一标段项目</v>
      </c>
      <c r="H2805" s="2" t="str">
        <f>'[1]2025年已发货'!H:H</f>
        <v>周彰鑫</v>
      </c>
      <c r="I2805" s="2">
        <f>'[1]2025年已发货'!I:I</f>
        <v>18586545402</v>
      </c>
      <c r="J2805" s="2" vm="1" t="e">
        <f>_xlfn._xlws.FILTER(辅助信息!D:D,辅助信息!G:G=G2805)</f>
        <v>#VALUE!</v>
      </c>
    </row>
    <row r="2806" hidden="1" spans="1:10">
      <c r="A2806" s="2" t="str">
        <f>'[1]2025年已发货'!A:A</f>
        <v>晋邦</v>
      </c>
      <c r="B2806" s="2" t="str">
        <f>'[1]2025年已发货'!B:B</f>
        <v>螺纹钢</v>
      </c>
      <c r="C2806" s="2" t="str">
        <f>'[1]2025年已发货'!C:C</f>
        <v>HRB400E Φ16 9m</v>
      </c>
      <c r="D2806" s="2" t="str">
        <f>'[1]2025年已发货'!D:D</f>
        <v>吨</v>
      </c>
      <c r="E2806" s="2">
        <f>'[1]2025年已发货'!E:E</f>
        <v>3</v>
      </c>
      <c r="F2806" s="4">
        <f>'[1]2025年已发货'!F:F</f>
        <v>45778</v>
      </c>
      <c r="G2806" s="2" t="str">
        <f>'[1]2025年已发货'!G:G</f>
        <v>中铁建工集团有限公司“十四五”酱香酒习水同民坝一期一标段项目</v>
      </c>
      <c r="H2806" s="2" t="str">
        <f>'[1]2025年已发货'!H:H</f>
        <v>周彰鑫</v>
      </c>
      <c r="I2806" s="2">
        <f>'[1]2025年已发货'!I:I</f>
        <v>18586545402</v>
      </c>
      <c r="J2806" s="2" vm="1" t="e">
        <f>_xlfn._xlws.FILTER(辅助信息!D:D,辅助信息!G:G=G2806)</f>
        <v>#VALUE!</v>
      </c>
    </row>
    <row r="2807" hidden="1" spans="1:10">
      <c r="A2807" s="2" t="str">
        <f>'[1]2025年已发货'!A:A</f>
        <v>晋邦</v>
      </c>
      <c r="B2807" s="2" t="str">
        <f>'[1]2025年已发货'!B:B</f>
        <v>螺纹钢</v>
      </c>
      <c r="C2807" s="2" t="str">
        <f>'[1]2025年已发货'!C:C</f>
        <v>HRB400E Φ18 9m</v>
      </c>
      <c r="D2807" s="2" t="str">
        <f>'[1]2025年已发货'!D:D</f>
        <v>吨</v>
      </c>
      <c r="E2807" s="2">
        <f>'[1]2025年已发货'!E:E</f>
        <v>3</v>
      </c>
      <c r="F2807" s="4">
        <f>'[1]2025年已发货'!F:F</f>
        <v>45778</v>
      </c>
      <c r="G2807" s="2" t="str">
        <f>'[1]2025年已发货'!G:G</f>
        <v>中铁建工集团有限公司“十四五”酱香酒习水同民坝一期一标段项目</v>
      </c>
      <c r="H2807" s="2" t="str">
        <f>'[1]2025年已发货'!H:H</f>
        <v>周彰鑫</v>
      </c>
      <c r="I2807" s="2">
        <f>'[1]2025年已发货'!I:I</f>
        <v>18586545402</v>
      </c>
      <c r="J2807" s="2" vm="1" t="e">
        <f>_xlfn._xlws.FILTER(辅助信息!D:D,辅助信息!G:G=G2807)</f>
        <v>#VALUE!</v>
      </c>
    </row>
    <row r="2808" hidden="1" spans="1:10">
      <c r="A2808" s="2" t="str">
        <f>'[1]2025年已发货'!A:A</f>
        <v>晋邦</v>
      </c>
      <c r="B2808" s="2" t="str">
        <f>'[1]2025年已发货'!B:B</f>
        <v>螺纹钢</v>
      </c>
      <c r="C2808" s="2" t="str">
        <f>'[1]2025年已发货'!C:C</f>
        <v>HRB400E Φ20 9m</v>
      </c>
      <c r="D2808" s="2" t="str">
        <f>'[1]2025年已发货'!D:D</f>
        <v>吨</v>
      </c>
      <c r="E2808" s="2">
        <f>'[1]2025年已发货'!E:E</f>
        <v>16</v>
      </c>
      <c r="F2808" s="4">
        <f>'[1]2025年已发货'!F:F</f>
        <v>45778</v>
      </c>
      <c r="G2808" s="2" t="str">
        <f>'[1]2025年已发货'!G:G</f>
        <v>中铁建工集团有限公司“十四五”酱香酒习水同民坝一期一标段项目</v>
      </c>
      <c r="H2808" s="2" t="str">
        <f>'[1]2025年已发货'!H:H</f>
        <v>周彰鑫</v>
      </c>
      <c r="I2808" s="2">
        <f>'[1]2025年已发货'!I:I</f>
        <v>18586545402</v>
      </c>
      <c r="J2808" s="2" vm="1" t="e">
        <f>_xlfn._xlws.FILTER(辅助信息!D:D,辅助信息!G:G=G2808)</f>
        <v>#VALUE!</v>
      </c>
    </row>
    <row r="2809" hidden="1" spans="1:10">
      <c r="A2809" s="2" t="str">
        <f>'[1]2025年已发货'!A:A</f>
        <v>晋邦</v>
      </c>
      <c r="B2809" s="2" t="str">
        <f>'[1]2025年已发货'!B:B</f>
        <v>螺纹钢</v>
      </c>
      <c r="C2809" s="2" t="str">
        <f>'[1]2025年已发货'!C:C</f>
        <v>HRB400E Φ25 9m</v>
      </c>
      <c r="D2809" s="2" t="str">
        <f>'[1]2025年已发货'!D:D</f>
        <v>吨</v>
      </c>
      <c r="E2809" s="2">
        <f>'[1]2025年已发货'!E:E</f>
        <v>9</v>
      </c>
      <c r="F2809" s="4">
        <f>'[1]2025年已发货'!F:F</f>
        <v>45778</v>
      </c>
      <c r="G2809" s="2" t="str">
        <f>'[1]2025年已发货'!G:G</f>
        <v>中铁建工集团有限公司“十四五”酱香酒习水同民坝一期一标段项目</v>
      </c>
      <c r="H2809" s="2" t="str">
        <f>'[1]2025年已发货'!H:H</f>
        <v>周彰鑫</v>
      </c>
      <c r="I2809" s="2">
        <f>'[1]2025年已发货'!I:I</f>
        <v>18586545402</v>
      </c>
      <c r="J2809" s="2" vm="1" t="e">
        <f>_xlfn._xlws.FILTER(辅助信息!D:D,辅助信息!G:G=G2809)</f>
        <v>#VALUE!</v>
      </c>
    </row>
    <row r="2810" hidden="1" spans="1:10">
      <c r="A2810" s="2" t="str">
        <f>'[1]2025年已发货'!A:A</f>
        <v>晋邦</v>
      </c>
      <c r="B2810" s="2" t="str">
        <f>'[1]2025年已发货'!B:B</f>
        <v>盘螺</v>
      </c>
      <c r="C2810" s="2" t="str">
        <f>'[1]2025年已发货'!C:C</f>
        <v>HRB400E Φ6</v>
      </c>
      <c r="D2810" s="2" t="str">
        <f>'[1]2025年已发货'!D:D</f>
        <v>吨</v>
      </c>
      <c r="E2810" s="2">
        <f>'[1]2025年已发货'!E:E</f>
        <v>12</v>
      </c>
      <c r="F2810" s="4">
        <f>'[1]2025年已发货'!F:F</f>
        <v>45779</v>
      </c>
      <c r="G2810" s="2" t="str">
        <f>'[1]2025年已发货'!G:G</f>
        <v>(五冶钢构医学科学产业园建设项目房建三部-管网总坪)四川省南充市顺庆区搬罾街道学府大道二段</v>
      </c>
      <c r="H2810" s="2" t="str">
        <f>'[1]2025年已发货'!H:H</f>
        <v>郑林</v>
      </c>
      <c r="I2810" s="2">
        <f>'[1]2025年已发货'!I:I</f>
        <v>18349955455</v>
      </c>
      <c r="J2810" s="2" t="str">
        <f>_xlfn._xlws.FILTER(辅助信息!D:D,辅助信息!G:G=G2810)</f>
        <v>五冶钢构南充医学科学产业园建设项目</v>
      </c>
    </row>
    <row r="2811" hidden="1" spans="1:10">
      <c r="A2811" s="2" t="str">
        <f>'[1]2025年已发货'!A:A</f>
        <v>晋邦</v>
      </c>
      <c r="B2811" s="2" t="str">
        <f>'[1]2025年已发货'!B:B</f>
        <v>盘螺</v>
      </c>
      <c r="C2811" s="2" t="str">
        <f>'[1]2025年已发货'!C:C</f>
        <v>HRB400E Φ10</v>
      </c>
      <c r="D2811" s="2" t="str">
        <f>'[1]2025年已发货'!D:D</f>
        <v>吨</v>
      </c>
      <c r="E2811" s="2">
        <f>'[1]2025年已发货'!E:E</f>
        <v>10</v>
      </c>
      <c r="F2811" s="4">
        <f>'[1]2025年已发货'!F:F</f>
        <v>45779</v>
      </c>
      <c r="G2811" s="2" t="str">
        <f>'[1]2025年已发货'!G:G</f>
        <v>(五冶钢构医学科学产业园建设项目房建三部-管网总坪)四川省南充市顺庆区搬罾街道学府大道二段</v>
      </c>
      <c r="H2811" s="2" t="str">
        <f>'[1]2025年已发货'!H:H</f>
        <v>郑林</v>
      </c>
      <c r="I2811" s="2">
        <f>'[1]2025年已发货'!I:I</f>
        <v>18349955455</v>
      </c>
      <c r="J2811" s="2" t="str">
        <f>_xlfn._xlws.FILTER(辅助信息!D:D,辅助信息!G:G=G2811)</f>
        <v>五冶钢构南充医学科学产业园建设项目</v>
      </c>
    </row>
    <row r="2812" hidden="1" spans="1:10">
      <c r="A2812" s="2" t="str">
        <f>'[1]2025年已发货'!A:A</f>
        <v>晋邦</v>
      </c>
      <c r="B2812" s="2" t="str">
        <f>'[1]2025年已发货'!B:B</f>
        <v>螺纹钢</v>
      </c>
      <c r="C2812" s="2" t="str">
        <f>'[1]2025年已发货'!C:C</f>
        <v>HRB400E Φ12 9m</v>
      </c>
      <c r="D2812" s="2" t="str">
        <f>'[1]2025年已发货'!D:D</f>
        <v>吨</v>
      </c>
      <c r="E2812" s="2">
        <f>'[1]2025年已发货'!E:E</f>
        <v>13</v>
      </c>
      <c r="F2812" s="4">
        <f>'[1]2025年已发货'!F:F</f>
        <v>45779</v>
      </c>
      <c r="G2812" s="2" t="str">
        <f>'[1]2025年已发货'!G:G</f>
        <v>(五冶钢构医学科学产业园建设项目房建三部-管网总坪)四川省南充市顺庆区搬罾街道学府大道二段</v>
      </c>
      <c r="H2812" s="2" t="str">
        <f>'[1]2025年已发货'!H:H</f>
        <v>郑林</v>
      </c>
      <c r="I2812" s="2">
        <f>'[1]2025年已发货'!I:I</f>
        <v>18349955455</v>
      </c>
      <c r="J2812" s="2" t="str">
        <f>_xlfn._xlws.FILTER(辅助信息!D:D,辅助信息!G:G=G2812)</f>
        <v>五冶钢构南充医学科学产业园建设项目</v>
      </c>
    </row>
    <row r="2813" hidden="1" spans="1:10">
      <c r="A2813" s="2" t="str">
        <f>'[1]2025年已发货'!A:A</f>
        <v>泸钢</v>
      </c>
      <c r="B2813" s="2" t="str">
        <f>'[1]2025年已发货'!B:B</f>
        <v>螺纹钢</v>
      </c>
      <c r="C2813" s="2" t="str">
        <f>'[1]2025年已发货'!C:C</f>
        <v>HRB400E Φ14 9m</v>
      </c>
      <c r="D2813" s="2" t="str">
        <f>'[1]2025年已发货'!D:D</f>
        <v>吨</v>
      </c>
      <c r="E2813" s="2">
        <f>'[1]2025年已发货'!E:E</f>
        <v>3</v>
      </c>
      <c r="F2813" s="4">
        <f>'[1]2025年已发货'!F:F</f>
        <v>45779</v>
      </c>
      <c r="G2813" s="2" t="str">
        <f>'[1]2025年已发货'!G:G</f>
        <v>（五冶钢构宜宾高县月江镇建设项目）  四川省宜宾市高县月江镇刚记超市斜对面(还阳组团沪碳二期项目)</v>
      </c>
      <c r="H2813" s="2" t="str">
        <f>'[1]2025年已发货'!H:H</f>
        <v>张朝亮</v>
      </c>
      <c r="I2813" s="2">
        <f>'[1]2025年已发货'!I:I</f>
        <v>15228205853</v>
      </c>
      <c r="J2813" s="2" t="str">
        <f>_xlfn._xlws.FILTER(辅助信息!D:D,辅助信息!G:G=G2813)</f>
        <v>五冶钢构-宜宾市南溪区高县月江镇建设项目</v>
      </c>
    </row>
    <row r="2814" hidden="1" spans="1:10">
      <c r="A2814" s="2" t="str">
        <f>'[1]2025年已发货'!A:A</f>
        <v>泸钢</v>
      </c>
      <c r="B2814" s="2" t="str">
        <f>'[1]2025年已发货'!B:B</f>
        <v>螺纹钢</v>
      </c>
      <c r="C2814" s="2" t="str">
        <f>'[1]2025年已发货'!C:C</f>
        <v>HRB400E Φ18 9m</v>
      </c>
      <c r="D2814" s="2" t="str">
        <f>'[1]2025年已发货'!D:D</f>
        <v>吨</v>
      </c>
      <c r="E2814" s="2">
        <f>'[1]2025年已发货'!E:E</f>
        <v>6</v>
      </c>
      <c r="F2814" s="4">
        <f>'[1]2025年已发货'!F:F</f>
        <v>45779</v>
      </c>
      <c r="G2814" s="2" t="str">
        <f>'[1]2025年已发货'!G:G</f>
        <v>（五冶钢构宜宾高县月江镇建设项目）  四川省宜宾市高县月江镇刚记超市斜对面(还阳组团沪碳二期项目)</v>
      </c>
      <c r="H2814" s="2" t="str">
        <f>'[1]2025年已发货'!H:H</f>
        <v>张朝亮</v>
      </c>
      <c r="I2814" s="2">
        <f>'[1]2025年已发货'!I:I</f>
        <v>15228205853</v>
      </c>
      <c r="J2814" s="2" t="str">
        <f>_xlfn._xlws.FILTER(辅助信息!D:D,辅助信息!G:G=G2814)</f>
        <v>五冶钢构-宜宾市南溪区高县月江镇建设项目</v>
      </c>
    </row>
    <row r="2815" hidden="1" spans="1:10">
      <c r="A2815" s="2" t="str">
        <f>'[1]2025年已发货'!A:A</f>
        <v>泸钢</v>
      </c>
      <c r="B2815" s="2" t="str">
        <f>'[1]2025年已发货'!B:B</f>
        <v>盘螺</v>
      </c>
      <c r="C2815" s="2" t="str">
        <f>'[1]2025年已发货'!C:C</f>
        <v>HRB400E Φ10</v>
      </c>
      <c r="D2815" s="2" t="str">
        <f>'[1]2025年已发货'!D:D</f>
        <v>吨</v>
      </c>
      <c r="E2815" s="2">
        <f>'[1]2025年已发货'!E:E</f>
        <v>10</v>
      </c>
      <c r="F2815" s="4">
        <f>'[1]2025年已发货'!F:F</f>
        <v>45779</v>
      </c>
      <c r="G2815" s="2" t="str">
        <f>'[1]2025年已发货'!G:G</f>
        <v>(五冶钢构宜宾高县月江镇建设项目-2)四川省宜宾市高县月江镇高县宜宾保润汽车维修服务有限公司西南(S436西)(污水管网项目)</v>
      </c>
      <c r="H2815" s="2" t="str">
        <f>'[1]2025年已发货'!H:H</f>
        <v>张朝亮</v>
      </c>
      <c r="I2815" s="2">
        <f>'[1]2025年已发货'!I:I</f>
        <v>15228205853</v>
      </c>
      <c r="J2815" s="2" t="str">
        <f>_xlfn._xlws.FILTER(辅助信息!D:D,辅助信息!G:G=G2815)</f>
        <v>五冶钢构-宜宾市南溪区高县月江镇建设项目</v>
      </c>
    </row>
    <row r="2816" hidden="1" spans="1:10">
      <c r="A2816" s="2" t="str">
        <f>'[1]2025年已发货'!A:A</f>
        <v>泸钢</v>
      </c>
      <c r="B2816" s="2" t="str">
        <f>'[1]2025年已发货'!B:B</f>
        <v>螺纹钢</v>
      </c>
      <c r="C2816" s="2" t="str">
        <f>'[1]2025年已发货'!C:C</f>
        <v>HRB400E Φ16 9m</v>
      </c>
      <c r="D2816" s="2" t="str">
        <f>'[1]2025年已发货'!D:D</f>
        <v>吨</v>
      </c>
      <c r="E2816" s="2">
        <f>'[1]2025年已发货'!E:E</f>
        <v>18</v>
      </c>
      <c r="F2816" s="4">
        <f>'[1]2025年已发货'!F:F</f>
        <v>45779</v>
      </c>
      <c r="G2816" s="2" t="str">
        <f>'[1]2025年已发货'!G:G</f>
        <v>(五冶钢构宜宾高县月江镇建设项目-2)四川省宜宾市高县月江镇高县宜宾保润汽车维修服务有限公司西南(S436西)(污水管网项目)</v>
      </c>
      <c r="H2816" s="2" t="str">
        <f>'[1]2025年已发货'!H:H</f>
        <v>张朝亮</v>
      </c>
      <c r="I2816" s="2">
        <f>'[1]2025年已发货'!I:I</f>
        <v>15228205853</v>
      </c>
      <c r="J2816" s="2" t="str">
        <f>_xlfn._xlws.FILTER(辅助信息!D:D,辅助信息!G:G=G2816)</f>
        <v>五冶钢构-宜宾市南溪区高县月江镇建设项目</v>
      </c>
    </row>
    <row r="2817" hidden="1" spans="1:10">
      <c r="A2817" s="2" t="str">
        <f>'[1]2025年已发货'!A:A</f>
        <v>海南海控</v>
      </c>
      <c r="B2817" s="2" t="str">
        <f>'[1]2025年已发货'!B:B</f>
        <v>盘圆</v>
      </c>
      <c r="C2817" s="2" t="str">
        <f>'[1]2025年已发货'!C:C</f>
        <v>HPB300Ф8</v>
      </c>
      <c r="D2817" s="2" t="str">
        <f>'[1]2025年已发货'!D:D</f>
        <v>吨</v>
      </c>
      <c r="E2817" s="2">
        <f>'[1]2025年已发货'!E:E</f>
        <v>35</v>
      </c>
      <c r="F2817" s="4">
        <f>'[1]2025年已发货'!F:F</f>
        <v>45779</v>
      </c>
      <c r="G2817" s="2" t="str">
        <f>'[1]2025年已发货'!G:G</f>
        <v>（中铁一局四公司康新高速TJ1-1标雅加梗隧道）四川省甘孜州康定市雅加梗</v>
      </c>
      <c r="H2817" s="2" t="str">
        <f>'[1]2025年已发货'!H:H</f>
        <v>范国义</v>
      </c>
      <c r="I2817" s="2">
        <f>'[1]2025年已发货'!I:I</f>
        <v>15897676433</v>
      </c>
      <c r="J2817" s="2" vm="1" t="e">
        <f>_xlfn._xlws.FILTER(辅助信息!D:D,辅助信息!G:G=G2817)</f>
        <v>#VALUE!</v>
      </c>
    </row>
    <row r="2818" hidden="1" spans="1:10">
      <c r="A2818" s="2" t="str">
        <f>'[1]2025年已发货'!A:A</f>
        <v>晋邦</v>
      </c>
      <c r="B2818" s="2" t="str">
        <f>'[1]2025年已发货'!B:B</f>
        <v>盘螺</v>
      </c>
      <c r="C2818" s="2" t="str">
        <f>'[1]2025年已发货'!C:C</f>
        <v>HRB400E Φ10</v>
      </c>
      <c r="D2818" s="2" t="str">
        <f>'[1]2025年已发货'!D:D</f>
        <v>吨</v>
      </c>
      <c r="E2818" s="2">
        <f>'[1]2025年已发货'!E:E</f>
        <v>35</v>
      </c>
      <c r="F2818" s="4">
        <f>'[1]2025年已发货'!F:F</f>
        <v>45780</v>
      </c>
      <c r="G2818" s="2" t="str">
        <f>'[1]2025年已发货'!G:G</f>
        <v>中铁建工集团贵州有限公司水城古镇改造工程(荷谐园三期)设计施工总承包项目部</v>
      </c>
      <c r="H2818" s="2" t="str">
        <f>'[1]2025年已发货'!H:H</f>
        <v>陈国旺</v>
      </c>
      <c r="I2818" s="2">
        <f>'[1]2025年已发货'!I:I</f>
        <v>18761662588</v>
      </c>
      <c r="J2818" s="2" vm="1" t="e">
        <f>_xlfn._xlws.FILTER(辅助信息!D:D,辅助信息!G:G=G2818)</f>
        <v>#VALUE!</v>
      </c>
    </row>
    <row r="2819" hidden="1" spans="1:10">
      <c r="A2819" s="2" t="str">
        <f>'[1]2025年已发货'!A:A</f>
        <v>晋邦</v>
      </c>
      <c r="B2819" s="2" t="str">
        <f>'[1]2025年已发货'!B:B</f>
        <v>螺纹钢</v>
      </c>
      <c r="C2819" s="2" t="str">
        <f>'[1]2025年已发货'!C:C</f>
        <v>HRB400E Φ25 9m</v>
      </c>
      <c r="D2819" s="2" t="str">
        <f>'[1]2025年已发货'!D:D</f>
        <v>吨</v>
      </c>
      <c r="E2819" s="2">
        <f>'[1]2025年已发货'!E:E</f>
        <v>10</v>
      </c>
      <c r="F2819" s="4">
        <f>'[1]2025年已发货'!F:F</f>
        <v>45780</v>
      </c>
      <c r="G2819" s="2" t="str">
        <f>'[1]2025年已发货'!G:G</f>
        <v>（十九冶-华电重庆奉节）重庆市奉节县康乐镇七星村</v>
      </c>
      <c r="H2819" s="2" t="str">
        <f>'[1]2025年已发货'!H:H</f>
        <v>岑甲乐</v>
      </c>
      <c r="I2819" s="2">
        <f>'[1]2025年已发货'!I:I</f>
        <v>17349037782</v>
      </c>
      <c r="J2819" s="2" vm="1" t="e">
        <f>_xlfn._xlws.FILTER(辅助信息!D:D,辅助信息!G:G=G2819)</f>
        <v>#VALUE!</v>
      </c>
    </row>
    <row r="2820" hidden="1" spans="1:10">
      <c r="A2820" s="2" t="str">
        <f>'[1]2025年已发货'!A:A</f>
        <v>达钢</v>
      </c>
      <c r="B2820" s="2" t="str">
        <f>'[1]2025年已发货'!B:B</f>
        <v>螺纹钢</v>
      </c>
      <c r="C2820" s="2" t="str">
        <f>'[1]2025年已发货'!C:C</f>
        <v>HRB400E Φ12 9m</v>
      </c>
      <c r="D2820" s="2" t="str">
        <f>'[1]2025年已发货'!D:D</f>
        <v>吨</v>
      </c>
      <c r="E2820" s="2">
        <f>'[1]2025年已发货'!E:E</f>
        <v>21</v>
      </c>
      <c r="F2820" s="4">
        <f>'[1]2025年已发货'!F:F</f>
        <v>45780</v>
      </c>
      <c r="G2820" s="2" t="str">
        <f>'[1]2025年已发货'!G:G</f>
        <v>（华西简阳西城嘉苑）四川省成都市简阳市简城街道高屋村</v>
      </c>
      <c r="H2820" s="2" t="str">
        <f>'[1]2025年已发货'!H:H</f>
        <v>张瀚镭</v>
      </c>
      <c r="I2820" s="2">
        <f>'[1]2025年已发货'!I:I</f>
        <v>15884666220</v>
      </c>
      <c r="J2820" s="2" t="str">
        <f>_xlfn._xlws.FILTER(辅助信息!D:D,辅助信息!G:G=G2820)</f>
        <v>华西简阳西城嘉苑</v>
      </c>
    </row>
    <row r="2821" hidden="1" spans="1:10">
      <c r="A2821" s="2" t="str">
        <f>'[1]2025年已发货'!A:A</f>
        <v>达钢</v>
      </c>
      <c r="B2821" s="2" t="str">
        <f>'[1]2025年已发货'!B:B</f>
        <v>螺纹钢</v>
      </c>
      <c r="C2821" s="2" t="str">
        <f>'[1]2025年已发货'!C:C</f>
        <v>HRB400E Φ14 9m</v>
      </c>
      <c r="D2821" s="2" t="str">
        <f>'[1]2025年已发货'!D:D</f>
        <v>吨</v>
      </c>
      <c r="E2821" s="2">
        <f>'[1]2025年已发货'!E:E</f>
        <v>9</v>
      </c>
      <c r="F2821" s="4">
        <f>'[1]2025年已发货'!F:F</f>
        <v>45780</v>
      </c>
      <c r="G2821" s="2" t="str">
        <f>'[1]2025年已发货'!G:G</f>
        <v>（华西简阳西城嘉苑）四川省成都市简阳市简城街道高屋村</v>
      </c>
      <c r="H2821" s="2" t="str">
        <f>'[1]2025年已发货'!H:H</f>
        <v>张瀚镭</v>
      </c>
      <c r="I2821" s="2">
        <f>'[1]2025年已发货'!I:I</f>
        <v>15884666220</v>
      </c>
      <c r="J2821" s="2" t="str">
        <f>_xlfn._xlws.FILTER(辅助信息!D:D,辅助信息!G:G=G2821)</f>
        <v>华西简阳西城嘉苑</v>
      </c>
    </row>
    <row r="2822" hidden="1" spans="1:10">
      <c r="A2822" s="2" t="str">
        <f>'[1]2025年已发货'!A:A</f>
        <v>达钢</v>
      </c>
      <c r="B2822" s="2" t="str">
        <f>'[1]2025年已发货'!B:B</f>
        <v>螺纹钢</v>
      </c>
      <c r="C2822" s="2" t="str">
        <f>'[1]2025年已发货'!C:C</f>
        <v>HRB400E Φ16 9m</v>
      </c>
      <c r="D2822" s="2" t="str">
        <f>'[1]2025年已发货'!D:D</f>
        <v>吨</v>
      </c>
      <c r="E2822" s="2">
        <f>'[1]2025年已发货'!E:E</f>
        <v>63</v>
      </c>
      <c r="F2822" s="4">
        <f>'[1]2025年已发货'!F:F</f>
        <v>45780</v>
      </c>
      <c r="G2822" s="2" t="str">
        <f>'[1]2025年已发货'!G:G</f>
        <v>（华西简阳西城嘉苑）四川省成都市简阳市简城街道高屋村</v>
      </c>
      <c r="H2822" s="2" t="str">
        <f>'[1]2025年已发货'!H:H</f>
        <v>张瀚镭</v>
      </c>
      <c r="I2822" s="2">
        <f>'[1]2025年已发货'!I:I</f>
        <v>15884666220</v>
      </c>
      <c r="J2822" s="2" t="str">
        <f>_xlfn._xlws.FILTER(辅助信息!D:D,辅助信息!G:G=G2822)</f>
        <v>华西简阳西城嘉苑</v>
      </c>
    </row>
    <row r="2823" hidden="1" spans="1:10">
      <c r="A2823" s="2" t="str">
        <f>'[1]2025年已发货'!A:A</f>
        <v>达钢</v>
      </c>
      <c r="B2823" s="2" t="str">
        <f>'[1]2025年已发货'!B:B</f>
        <v>螺纹钢</v>
      </c>
      <c r="C2823" s="2" t="str">
        <f>'[1]2025年已发货'!C:C</f>
        <v>HRB400E Φ20 9m</v>
      </c>
      <c r="D2823" s="2" t="str">
        <f>'[1]2025年已发货'!D:D</f>
        <v>吨</v>
      </c>
      <c r="E2823" s="2">
        <f>'[1]2025年已发货'!E:E</f>
        <v>9</v>
      </c>
      <c r="F2823" s="4">
        <f>'[1]2025年已发货'!F:F</f>
        <v>45780</v>
      </c>
      <c r="G2823" s="2" t="str">
        <f>'[1]2025年已发货'!G:G</f>
        <v>（华西简阳西城嘉苑）四川省成都市简阳市简城街道高屋村</v>
      </c>
      <c r="H2823" s="2" t="str">
        <f>'[1]2025年已发货'!H:H</f>
        <v>张瀚镭</v>
      </c>
      <c r="I2823" s="2">
        <f>'[1]2025年已发货'!I:I</f>
        <v>15884666220</v>
      </c>
      <c r="J2823" s="2" t="str">
        <f>_xlfn._xlws.FILTER(辅助信息!D:D,辅助信息!G:G=G2823)</f>
        <v>华西简阳西城嘉苑</v>
      </c>
    </row>
    <row r="2824" hidden="1" spans="1:10">
      <c r="A2824" s="2" t="str">
        <f>'[1]2025年已发货'!A:A</f>
        <v>达钢</v>
      </c>
      <c r="B2824" s="2" t="str">
        <f>'[1]2025年已发货'!B:B</f>
        <v>螺纹钢</v>
      </c>
      <c r="C2824" s="2" t="str">
        <f>'[1]2025年已发货'!C:C</f>
        <v>HRB400E Φ22 9m</v>
      </c>
      <c r="D2824" s="2" t="str">
        <f>'[1]2025年已发货'!D:D</f>
        <v>吨</v>
      </c>
      <c r="E2824" s="2">
        <f>'[1]2025年已发货'!E:E</f>
        <v>6</v>
      </c>
      <c r="F2824" s="4">
        <f>'[1]2025年已发货'!F:F</f>
        <v>45780</v>
      </c>
      <c r="G2824" s="2" t="str">
        <f>'[1]2025年已发货'!G:G</f>
        <v>（华西简阳西城嘉苑）四川省成都市简阳市简城街道高屋村</v>
      </c>
      <c r="H2824" s="2" t="str">
        <f>'[1]2025年已发货'!H:H</f>
        <v>张瀚镭</v>
      </c>
      <c r="I2824" s="2">
        <f>'[1]2025年已发货'!I:I</f>
        <v>15884666220</v>
      </c>
      <c r="J2824" s="2" t="str">
        <f>_xlfn._xlws.FILTER(辅助信息!D:D,辅助信息!G:G=G2824)</f>
        <v>华西简阳西城嘉苑</v>
      </c>
    </row>
    <row r="2825" s="1" customFormat="1" hidden="1" spans="1:11">
      <c r="A2825" s="7" t="str">
        <f>'[1]2025年已发货'!A:A</f>
        <v>达钢</v>
      </c>
      <c r="B2825" s="7" t="str">
        <f>'[1]2025年已发货'!B:B</f>
        <v>螺纹钢</v>
      </c>
      <c r="C2825" s="7" t="str">
        <f>'[1]2025年已发货'!C:C</f>
        <v>HRB400E Φ12 9m</v>
      </c>
      <c r="D2825" s="7" t="str">
        <f>'[1]2025年已发货'!D:D</f>
        <v>吨</v>
      </c>
      <c r="E2825" s="7">
        <f>'[1]2025年已发货'!E:E</f>
        <v>21</v>
      </c>
      <c r="F2825" s="8">
        <f>'[1]2025年已发货'!F:F</f>
        <v>45780</v>
      </c>
      <c r="G2825" s="7" t="str">
        <f>'[1]2025年已发货'!G:G</f>
        <v>（商投建工达州中医药科技园-4工区-11号楼）达州市通川区达州中医药职业学院犀牛大道北段</v>
      </c>
      <c r="H2825" s="7" t="str">
        <f>'[1]2025年已发货'!H:H</f>
        <v>张扬</v>
      </c>
      <c r="I2825" s="7">
        <f>'[1]2025年已发货'!I:I</f>
        <v>18381904567</v>
      </c>
      <c r="J2825" s="7" t="str">
        <f>_xlfn._xlws.FILTER(辅助信息!D:D,辅助信息!G:G=G2825)</f>
        <v>商投建工达州中医药科技园</v>
      </c>
      <c r="K2825" s="7"/>
    </row>
    <row r="2826" s="1" customFormat="1" hidden="1" spans="1:11">
      <c r="A2826" s="7" t="str">
        <f>'[1]2025年已发货'!A:A</f>
        <v>达钢</v>
      </c>
      <c r="B2826" s="7" t="str">
        <f>'[1]2025年已发货'!B:B</f>
        <v>螺纹钢</v>
      </c>
      <c r="C2826" s="7" t="str">
        <f>'[1]2025年已发货'!C:C</f>
        <v>HRB400E Φ18 9m</v>
      </c>
      <c r="D2826" s="7" t="str">
        <f>'[1]2025年已发货'!D:D</f>
        <v>吨</v>
      </c>
      <c r="E2826" s="7">
        <f>'[1]2025年已发货'!E:E</f>
        <v>30</v>
      </c>
      <c r="F2826" s="8">
        <f>'[1]2025年已发货'!F:F</f>
        <v>45780</v>
      </c>
      <c r="G2826" s="7" t="str">
        <f>'[1]2025年已发货'!G:G</f>
        <v>（商投建工达州中医药科技园-4工区-11号楼）达州市通川区达州中医药职业学院犀牛大道北段</v>
      </c>
      <c r="H2826" s="7" t="str">
        <f>'[1]2025年已发货'!H:H</f>
        <v>张扬</v>
      </c>
      <c r="I2826" s="7">
        <f>'[1]2025年已发货'!I:I</f>
        <v>18381904567</v>
      </c>
      <c r="J2826" s="7" t="str">
        <f>_xlfn._xlws.FILTER(辅助信息!D:D,辅助信息!G:G=G2826)</f>
        <v>商投建工达州中医药科技园</v>
      </c>
      <c r="K2826" s="7"/>
    </row>
    <row r="2827" hidden="1" spans="1:10">
      <c r="A2827" s="2" t="str">
        <f>'[1]2025年已发货'!A:A</f>
        <v>达钢</v>
      </c>
      <c r="B2827" s="2" t="str">
        <f>'[1]2025年已发货'!B:B</f>
        <v>高线</v>
      </c>
      <c r="C2827" s="2" t="str">
        <f>'[1]2025年已发货'!C:C</f>
        <v>HPB300 Φ8</v>
      </c>
      <c r="D2827" s="2" t="str">
        <f>'[1]2025年已发货'!D:D</f>
        <v>吨</v>
      </c>
      <c r="E2827" s="2">
        <f>'[1]2025年已发货'!E:E</f>
        <v>2.5</v>
      </c>
      <c r="F2827" s="4">
        <f>'[1]2025年已发货'!F:F</f>
        <v>45780</v>
      </c>
      <c r="G2827" s="2" t="str">
        <f>'[1]2025年已发货'!G:G</f>
        <v>(五冶钢构医学科学产业园建设项目房建二部-网羽馆（6-5）)四川省南充市顺庆区搬罾街道学府大道二段</v>
      </c>
      <c r="H2827" s="2" t="str">
        <f>'[1]2025年已发货'!H:H</f>
        <v>安南</v>
      </c>
      <c r="I2827" s="2">
        <f>'[1]2025年已发货'!I:I</f>
        <v>19950525030</v>
      </c>
      <c r="J2827" s="2" t="str">
        <f>_xlfn._xlws.FILTER(辅助信息!D:D,辅助信息!G:G=G2827)</f>
        <v>五冶钢构南充医学科学产业园建设项目</v>
      </c>
    </row>
    <row r="2828" hidden="1" spans="1:10">
      <c r="A2828" s="2" t="str">
        <f>'[1]2025年已发货'!A:A</f>
        <v>达钢</v>
      </c>
      <c r="B2828" s="2" t="str">
        <f>'[1]2025年已发货'!B:B</f>
        <v>螺纹钢</v>
      </c>
      <c r="C2828" s="2" t="str">
        <f>'[1]2025年已发货'!C:C</f>
        <v>HRB400E Φ12 9m</v>
      </c>
      <c r="D2828" s="2" t="str">
        <f>'[1]2025年已发货'!D:D</f>
        <v>吨</v>
      </c>
      <c r="E2828" s="2">
        <f>'[1]2025年已发货'!E:E</f>
        <v>33</v>
      </c>
      <c r="F2828" s="4">
        <f>'[1]2025年已发货'!F:F</f>
        <v>45780</v>
      </c>
      <c r="G2828" s="2" t="str">
        <f>'[1]2025年已发货'!G:G</f>
        <v>(五冶钢构医学科学产业园建设项目房建二部-网羽馆（6-5）)四川省南充市顺庆区搬罾街道学府大道二段</v>
      </c>
      <c r="H2828" s="2" t="str">
        <f>'[1]2025年已发货'!H:H</f>
        <v>安南</v>
      </c>
      <c r="I2828" s="2">
        <f>'[1]2025年已发货'!I:I</f>
        <v>19950525030</v>
      </c>
      <c r="J2828" s="2" t="str">
        <f>_xlfn._xlws.FILTER(辅助信息!D:D,辅助信息!G:G=G2828)</f>
        <v>五冶钢构南充医学科学产业园建设项目</v>
      </c>
    </row>
    <row r="2829" hidden="1" spans="1:10">
      <c r="A2829" s="2" t="str">
        <f>'[1]2025年已发货'!A:A</f>
        <v>达钢</v>
      </c>
      <c r="B2829" s="2" t="str">
        <f>'[1]2025年已发货'!B:B</f>
        <v>螺纹钢</v>
      </c>
      <c r="C2829" s="2" t="str">
        <f>'[1]2025年已发货'!C:C</f>
        <v>HRB500EФ14*9m</v>
      </c>
      <c r="D2829" s="2" t="str">
        <f>'[1]2025年已发货'!D:D</f>
        <v>吨</v>
      </c>
      <c r="E2829" s="2">
        <f>'[1]2025年已发货'!E:E</f>
        <v>30</v>
      </c>
      <c r="F2829" s="4">
        <f>'[1]2025年已发货'!F:F</f>
        <v>45780</v>
      </c>
      <c r="G2829" s="2" t="str">
        <f>'[1]2025年已发货'!G:G</f>
        <v>（中核中原-温江北林医养综合体项目）四川省成都市温江区万春大道第三人民医院东</v>
      </c>
      <c r="H2829" s="2" t="str">
        <f>'[1]2025年已发货'!H:H</f>
        <v>蔡杰</v>
      </c>
      <c r="I2829" s="2">
        <f>'[1]2025年已发货'!I:I</f>
        <v>18875129329</v>
      </c>
      <c r="J2829" s="2" vm="1" t="e">
        <f>_xlfn._xlws.FILTER(辅助信息!D:D,辅助信息!G:G=G2829)</f>
        <v>#VALUE!</v>
      </c>
    </row>
    <row r="2830" hidden="1" spans="1:10">
      <c r="A2830" s="2" t="str">
        <f>'[1]2025年已发货'!A:A</f>
        <v>达钢</v>
      </c>
      <c r="B2830" s="2" t="str">
        <f>'[1]2025年已发货'!B:B</f>
        <v>螺纹钢</v>
      </c>
      <c r="C2830" s="2" t="str">
        <f>'[1]2025年已发货'!C:C</f>
        <v>HRB500EФ16*9m</v>
      </c>
      <c r="D2830" s="2" t="str">
        <f>'[1]2025年已发货'!D:D</f>
        <v>吨</v>
      </c>
      <c r="E2830" s="2">
        <f>'[1]2025年已发货'!E:E</f>
        <v>30</v>
      </c>
      <c r="F2830" s="4">
        <f>'[1]2025年已发货'!F:F</f>
        <v>45780</v>
      </c>
      <c r="G2830" s="2" t="str">
        <f>'[1]2025年已发货'!G:G</f>
        <v>（中核中原-温江北林医养综合体项目）四川省成都市温江区万春大道第三人民医院东</v>
      </c>
      <c r="H2830" s="2" t="str">
        <f>'[1]2025年已发货'!H:H</f>
        <v>蔡杰</v>
      </c>
      <c r="I2830" s="2">
        <f>'[1]2025年已发货'!I:I</f>
        <v>18875129329</v>
      </c>
      <c r="J2830" s="2" vm="1" t="e">
        <f>_xlfn._xlws.FILTER(辅助信息!D:D,辅助信息!G:G=G2830)</f>
        <v>#VALUE!</v>
      </c>
    </row>
    <row r="2831" hidden="1" spans="1:10">
      <c r="A2831" s="2" t="str">
        <f>'[1]2025年已发货'!A:A</f>
        <v>达钢</v>
      </c>
      <c r="B2831" s="2" t="str">
        <f>'[1]2025年已发货'!B:B</f>
        <v>螺纹钢</v>
      </c>
      <c r="C2831" s="2" t="str">
        <f>'[1]2025年已发货'!C:C</f>
        <v>HRB500EФ28*12m</v>
      </c>
      <c r="D2831" s="2" t="str">
        <f>'[1]2025年已发货'!D:D</f>
        <v>吨</v>
      </c>
      <c r="E2831" s="2">
        <f>'[1]2025年已发货'!E:E</f>
        <v>12</v>
      </c>
      <c r="F2831" s="4">
        <f>'[1]2025年已发货'!F:F</f>
        <v>45780</v>
      </c>
      <c r="G2831" s="2" t="str">
        <f>'[1]2025年已发货'!G:G</f>
        <v>（中核中原-温江北林医养综合体项目）四川省成都市温江区万春大道第三人民医院东</v>
      </c>
      <c r="H2831" s="2" t="str">
        <f>'[1]2025年已发货'!H:H</f>
        <v>蔡杰</v>
      </c>
      <c r="I2831" s="2">
        <f>'[1]2025年已发货'!I:I</f>
        <v>18875129329</v>
      </c>
      <c r="J2831" s="2" vm="1" t="e">
        <f>_xlfn._xlws.FILTER(辅助信息!D:D,辅助信息!G:G=G2831)</f>
        <v>#VALUE!</v>
      </c>
    </row>
    <row r="2832" hidden="1" spans="1:10">
      <c r="A2832" s="2" t="str">
        <f>'[1]2025年已发货'!A:A</f>
        <v>达钢</v>
      </c>
      <c r="B2832" s="2" t="str">
        <f>'[1]2025年已发货'!B:B</f>
        <v>螺纹钢</v>
      </c>
      <c r="C2832" s="2" t="str">
        <f>'[1]2025年已发货'!C:C</f>
        <v>HRB400E Φ32 9m</v>
      </c>
      <c r="D2832" s="2" t="str">
        <f>'[1]2025年已发货'!D:D</f>
        <v>吨</v>
      </c>
      <c r="E2832" s="2">
        <f>'[1]2025年已发货'!E:E</f>
        <v>18</v>
      </c>
      <c r="F2832" s="4">
        <f>'[1]2025年已发货'!F:F</f>
        <v>45780</v>
      </c>
      <c r="G2832" s="2" t="str">
        <f>'[1]2025年已发货'!G:G</f>
        <v>（十九冶-华电重庆奉节）重庆市奉节县康乐镇七星村</v>
      </c>
      <c r="H2832" s="2" t="str">
        <f>'[1]2025年已发货'!H:H</f>
        <v>岑甲乐</v>
      </c>
      <c r="I2832" s="2">
        <f>'[1]2025年已发货'!I:I</f>
        <v>17349037782</v>
      </c>
      <c r="J2832" s="2" vm="1" t="e">
        <f>_xlfn._xlws.FILTER(辅助信息!D:D,辅助信息!G:G=G2832)</f>
        <v>#VALUE!</v>
      </c>
    </row>
    <row r="2833" hidden="1" spans="1:10">
      <c r="A2833" s="2" t="str">
        <f>'[1]2025年已发货'!A:A</f>
        <v>达钢</v>
      </c>
      <c r="B2833" s="2" t="str">
        <f>'[1]2025年已发货'!B:B</f>
        <v>盘螺</v>
      </c>
      <c r="C2833" s="2" t="str">
        <f>'[1]2025年已发货'!C:C</f>
        <v>HRB400E Φ8</v>
      </c>
      <c r="D2833" s="2" t="str">
        <f>'[1]2025年已发货'!D:D</f>
        <v>吨</v>
      </c>
      <c r="E2833" s="2">
        <f>'[1]2025年已发货'!E:E</f>
        <v>37.5</v>
      </c>
      <c r="F2833" s="4">
        <f>'[1]2025年已发货'!F:F</f>
        <v>45780</v>
      </c>
      <c r="G2833" s="2" t="str">
        <f>'[1]2025年已发货'!G:G</f>
        <v>（十九冶-华电重庆奉节）重庆市奉节县康乐镇七星村</v>
      </c>
      <c r="H2833" s="2" t="str">
        <f>'[1]2025年已发货'!H:H</f>
        <v>岑甲乐</v>
      </c>
      <c r="I2833" s="2">
        <f>'[1]2025年已发货'!I:I</f>
        <v>17349037782</v>
      </c>
      <c r="J2833" s="2" vm="1" t="e">
        <f>_xlfn._xlws.FILTER(辅助信息!D:D,辅助信息!G:G=G2833)</f>
        <v>#VALUE!</v>
      </c>
    </row>
    <row r="2834" hidden="1" spans="1:10">
      <c r="A2834" s="2" t="str">
        <f>'[1]2025年已发货'!A:A</f>
        <v>达钢</v>
      </c>
      <c r="B2834" s="2" t="str">
        <f>'[1]2025年已发货'!B:B</f>
        <v>螺纹钢</v>
      </c>
      <c r="C2834" s="2" t="str">
        <f>'[1]2025年已发货'!C:C</f>
        <v>HRB400E Φ12 9m</v>
      </c>
      <c r="D2834" s="2" t="str">
        <f>'[1]2025年已发货'!D:D</f>
        <v>吨</v>
      </c>
      <c r="E2834" s="2">
        <f>'[1]2025年已发货'!E:E</f>
        <v>9</v>
      </c>
      <c r="F2834" s="4">
        <f>'[1]2025年已发货'!F:F</f>
        <v>45780</v>
      </c>
      <c r="G2834" s="2" t="str">
        <f>'[1]2025年已发货'!G:G</f>
        <v>（十九冶-华电重庆奉节）重庆市奉节县康乐镇七星村</v>
      </c>
      <c r="H2834" s="2" t="str">
        <f>'[1]2025年已发货'!H:H</f>
        <v>岑甲乐</v>
      </c>
      <c r="I2834" s="2">
        <f>'[1]2025年已发货'!I:I</f>
        <v>17349037782</v>
      </c>
      <c r="J2834" s="2" vm="1" t="e">
        <f>_xlfn._xlws.FILTER(辅助信息!D:D,辅助信息!G:G=G2834)</f>
        <v>#VALUE!</v>
      </c>
    </row>
    <row r="2835" hidden="1" spans="1:10">
      <c r="A2835" s="2" t="str">
        <f>'[1]2025年已发货'!A:A</f>
        <v>达钢</v>
      </c>
      <c r="B2835" s="2" t="str">
        <f>'[1]2025年已发货'!B:B</f>
        <v>螺纹钢</v>
      </c>
      <c r="C2835" s="2" t="str">
        <f>'[1]2025年已发货'!C:C</f>
        <v>HRB400E Φ14 9m</v>
      </c>
      <c r="D2835" s="2" t="str">
        <f>'[1]2025年已发货'!D:D</f>
        <v>吨</v>
      </c>
      <c r="E2835" s="2">
        <f>'[1]2025年已发货'!E:E</f>
        <v>15</v>
      </c>
      <c r="F2835" s="4">
        <f>'[1]2025年已发货'!F:F</f>
        <v>45780</v>
      </c>
      <c r="G2835" s="2" t="str">
        <f>'[1]2025年已发货'!G:G</f>
        <v>（十九冶-华电重庆奉节）重庆市奉节县康乐镇七星村</v>
      </c>
      <c r="H2835" s="2" t="str">
        <f>'[1]2025年已发货'!H:H</f>
        <v>岑甲乐</v>
      </c>
      <c r="I2835" s="2">
        <f>'[1]2025年已发货'!I:I</f>
        <v>17349037782</v>
      </c>
      <c r="J2835" s="2" vm="1" t="e">
        <f>_xlfn._xlws.FILTER(辅助信息!D:D,辅助信息!G:G=G2835)</f>
        <v>#VALUE!</v>
      </c>
    </row>
    <row r="2836" hidden="1" spans="1:10">
      <c r="A2836" s="2" t="str">
        <f>'[1]2025年已发货'!A:A</f>
        <v>达钢</v>
      </c>
      <c r="B2836" s="2" t="str">
        <f>'[1]2025年已发货'!B:B</f>
        <v>螺纹钢</v>
      </c>
      <c r="C2836" s="2" t="str">
        <f>'[1]2025年已发货'!C:C</f>
        <v>HRB400E Φ16 9m</v>
      </c>
      <c r="D2836" s="2" t="str">
        <f>'[1]2025年已发货'!D:D</f>
        <v>吨</v>
      </c>
      <c r="E2836" s="2">
        <f>'[1]2025年已发货'!E:E</f>
        <v>9</v>
      </c>
      <c r="F2836" s="4">
        <f>'[1]2025年已发货'!F:F</f>
        <v>45780</v>
      </c>
      <c r="G2836" s="2" t="str">
        <f>'[1]2025年已发货'!G:G</f>
        <v>（十九冶-华电重庆奉节）重庆市奉节县康乐镇七星村</v>
      </c>
      <c r="H2836" s="2" t="str">
        <f>'[1]2025年已发货'!H:H</f>
        <v>岑甲乐</v>
      </c>
      <c r="I2836" s="2">
        <f>'[1]2025年已发货'!I:I</f>
        <v>17349037782</v>
      </c>
      <c r="J2836" s="2" vm="1" t="e">
        <f>_xlfn._xlws.FILTER(辅助信息!D:D,辅助信息!G:G=G2836)</f>
        <v>#VALUE!</v>
      </c>
    </row>
    <row r="2837" hidden="1" spans="1:10">
      <c r="A2837" s="2" t="str">
        <f>'[1]2025年已发货'!A:A</f>
        <v>达钢</v>
      </c>
      <c r="B2837" s="2" t="str">
        <f>'[1]2025年已发货'!B:B</f>
        <v>螺纹钢</v>
      </c>
      <c r="C2837" s="2" t="str">
        <f>'[1]2025年已发货'!C:C</f>
        <v>HRB400E Φ20 9m</v>
      </c>
      <c r="D2837" s="2" t="str">
        <f>'[1]2025年已发货'!D:D</f>
        <v>吨</v>
      </c>
      <c r="E2837" s="2">
        <f>'[1]2025年已发货'!E:E</f>
        <v>21</v>
      </c>
      <c r="F2837" s="4">
        <f>'[1]2025年已发货'!F:F</f>
        <v>45780</v>
      </c>
      <c r="G2837" s="2" t="str">
        <f>'[1]2025年已发货'!G:G</f>
        <v>（十九冶-华电重庆奉节）重庆市奉节县康乐镇七星村</v>
      </c>
      <c r="H2837" s="2" t="str">
        <f>'[1]2025年已发货'!H:H</f>
        <v>岑甲乐</v>
      </c>
      <c r="I2837" s="2">
        <f>'[1]2025年已发货'!I:I</f>
        <v>17349037782</v>
      </c>
      <c r="J2837" s="2" vm="1" t="e">
        <f>_xlfn._xlws.FILTER(辅助信息!D:D,辅助信息!G:G=G2837)</f>
        <v>#VALUE!</v>
      </c>
    </row>
    <row r="2838" hidden="1" spans="1:10">
      <c r="A2838" s="2" t="str">
        <f>'[1]2025年已发货'!A:A</f>
        <v>达钢</v>
      </c>
      <c r="B2838" s="2" t="str">
        <f>'[1]2025年已发货'!B:B</f>
        <v>螺纹钢</v>
      </c>
      <c r="C2838" s="2" t="str">
        <f>'[1]2025年已发货'!C:C</f>
        <v>HRB400E Φ22 9m</v>
      </c>
      <c r="D2838" s="2" t="str">
        <f>'[1]2025年已发货'!D:D</f>
        <v>吨</v>
      </c>
      <c r="E2838" s="2">
        <f>'[1]2025年已发货'!E:E</f>
        <v>36</v>
      </c>
      <c r="F2838" s="4">
        <f>'[1]2025年已发货'!F:F</f>
        <v>45780</v>
      </c>
      <c r="G2838" s="2" t="str">
        <f>'[1]2025年已发货'!G:G</f>
        <v>（十九冶-华电重庆奉节）重庆市奉节县康乐镇七星村</v>
      </c>
      <c r="H2838" s="2" t="str">
        <f>'[1]2025年已发货'!H:H</f>
        <v>岑甲乐</v>
      </c>
      <c r="I2838" s="2">
        <f>'[1]2025年已发货'!I:I</f>
        <v>17349037782</v>
      </c>
      <c r="J2838" s="2" vm="1" t="e">
        <f>_xlfn._xlws.FILTER(辅助信息!D:D,辅助信息!G:G=G2838)</f>
        <v>#VALUE!</v>
      </c>
    </row>
    <row r="2839" hidden="1" spans="1:10">
      <c r="A2839" s="2" t="str">
        <f>'[1]2025年已发货'!A:A</f>
        <v>达钢</v>
      </c>
      <c r="B2839" s="2" t="str">
        <f>'[1]2025年已发货'!B:B</f>
        <v>螺纹钢</v>
      </c>
      <c r="C2839" s="2" t="str">
        <f>'[1]2025年已发货'!C:C</f>
        <v>HRB500EФ25*9m</v>
      </c>
      <c r="D2839" s="2" t="str">
        <f>'[1]2025年已发货'!D:D</f>
        <v>吨</v>
      </c>
      <c r="E2839" s="2">
        <f>'[1]2025年已发货'!E:E</f>
        <v>30</v>
      </c>
      <c r="F2839" s="4">
        <f>'[1]2025年已发货'!F:F</f>
        <v>45781</v>
      </c>
      <c r="G2839" s="2" t="str">
        <f>'[1]2025年已发货'!G:G</f>
        <v>（中核中原-温江北林医养综合体项目）四川省成都市温江区万春大道第三人民医院东</v>
      </c>
      <c r="H2839" s="2" t="str">
        <f>'[1]2025年已发货'!H:H</f>
        <v>蔡杰</v>
      </c>
      <c r="I2839" s="2">
        <f>'[1]2025年已发货'!I:I</f>
        <v>18875129329</v>
      </c>
      <c r="J2839" s="2" vm="1" t="e">
        <f>_xlfn._xlws.FILTER(辅助信息!D:D,辅助信息!G:G=G2839)</f>
        <v>#VALUE!</v>
      </c>
    </row>
    <row r="2840" hidden="1" spans="1:10">
      <c r="A2840" s="2" t="str">
        <f>'[1]2025年已发货'!A:A</f>
        <v>达钢</v>
      </c>
      <c r="B2840" s="2" t="str">
        <f>'[1]2025年已发货'!B:B</f>
        <v>螺纹钢</v>
      </c>
      <c r="C2840" s="2" t="str">
        <f>'[1]2025年已发货'!C:C</f>
        <v>HRB500EФ25*12m</v>
      </c>
      <c r="D2840" s="2" t="str">
        <f>'[1]2025年已发货'!D:D</f>
        <v>吨</v>
      </c>
      <c r="E2840" s="2">
        <f>'[1]2025年已发货'!E:E</f>
        <v>5</v>
      </c>
      <c r="F2840" s="4">
        <f>'[1]2025年已发货'!F:F</f>
        <v>45781</v>
      </c>
      <c r="G2840" s="2" t="str">
        <f>'[1]2025年已发货'!G:G</f>
        <v>（中核中原-温江北林医养综合体项目）四川省成都市温江区万春大道第三人民医院东</v>
      </c>
      <c r="H2840" s="2" t="str">
        <f>'[1]2025年已发货'!H:H</f>
        <v>蔡杰</v>
      </c>
      <c r="I2840" s="2">
        <f>'[1]2025年已发货'!I:I</f>
        <v>18875129329</v>
      </c>
      <c r="J2840" s="2" vm="1" t="e">
        <f>_xlfn._xlws.FILTER(辅助信息!D:D,辅助信息!G:G=G2840)</f>
        <v>#VALUE!</v>
      </c>
    </row>
    <row r="2841" hidden="1" spans="1:10">
      <c r="A2841" s="2" t="str">
        <f>'[1]2025年已发货'!A:A</f>
        <v>德胜</v>
      </c>
      <c r="B2841" s="2" t="str">
        <f>'[1]2025年已发货'!B:B</f>
        <v>螺纹钢</v>
      </c>
      <c r="C2841" s="2" t="str">
        <f>'[1]2025年已发货'!C:C</f>
        <v>HRB400EФ18*9m</v>
      </c>
      <c r="D2841" s="2" t="str">
        <f>'[1]2025年已发货'!D:D</f>
        <v>吨</v>
      </c>
      <c r="E2841" s="2">
        <f>'[1]2025年已发货'!E:E</f>
        <v>35</v>
      </c>
      <c r="F2841" s="4">
        <f>'[1]2025年已发货'!F:F</f>
        <v>45781</v>
      </c>
      <c r="G2841" s="2" t="str">
        <f>'[1]2025年已发货'!G:G</f>
        <v>（中铁六局呼和公司康新高速TJ4-2标）四川省甘孜藏族自治州康定市新都桥镇东俄罗三村中建八局搅拌站旁</v>
      </c>
      <c r="H2841" s="2" t="str">
        <f>'[1]2025年已发货'!H:H</f>
        <v>王坤</v>
      </c>
      <c r="I2841" s="2">
        <f>'[1]2025年已发货'!I:I</f>
        <v>15647490007</v>
      </c>
      <c r="J2841" s="2" vm="1" t="e">
        <f>_xlfn._xlws.FILTER(辅助信息!D:D,辅助信息!G:G=G2841)</f>
        <v>#VALUE!</v>
      </c>
    </row>
    <row r="2842" hidden="1" spans="1:10">
      <c r="A2842" s="2" t="str">
        <f>'[1]2025年已发货'!A:A</f>
        <v>泸钢</v>
      </c>
      <c r="B2842" s="2" t="str">
        <f>'[1]2025年已发货'!B:B</f>
        <v>高线</v>
      </c>
      <c r="C2842" s="2" t="str">
        <f>'[1]2025年已发货'!C:C</f>
        <v>HPB300 Φ10</v>
      </c>
      <c r="D2842" s="2" t="str">
        <f>'[1]2025年已发货'!D:D</f>
        <v>吨</v>
      </c>
      <c r="E2842" s="2">
        <f>'[1]2025年已发货'!E:E</f>
        <v>2.5</v>
      </c>
      <c r="F2842" s="4">
        <f>'[1]2025年已发货'!F:F</f>
        <v>45781</v>
      </c>
      <c r="G2842" s="2" t="str">
        <f>'[1]2025年已发货'!G:G</f>
        <v>（四川商建-射洪城乡一体化项目）遂宁市射洪市忠新幼儿园北侧约220米新溪小区</v>
      </c>
      <c r="H2842" s="2" t="str">
        <f>'[1]2025年已发货'!H:H</f>
        <v>柏子刚</v>
      </c>
      <c r="I2842" s="2">
        <f>'[1]2025年已发货'!I:I</f>
        <v>15692885305</v>
      </c>
      <c r="J2842" s="2" t="str">
        <f>_xlfn._xlws.FILTER(辅助信息!D:D,辅助信息!G:G=G2842)</f>
        <v>四川商建
射洪城乡一体化项目</v>
      </c>
    </row>
    <row r="2843" hidden="1" spans="1:10">
      <c r="A2843" s="2" t="str">
        <f>'[1]2025年已发货'!A:A</f>
        <v>泸钢</v>
      </c>
      <c r="B2843" s="2" t="str">
        <f>'[1]2025年已发货'!B:B</f>
        <v>盘螺</v>
      </c>
      <c r="C2843" s="2" t="str">
        <f>'[1]2025年已发货'!C:C</f>
        <v>HRB400E Φ10</v>
      </c>
      <c r="D2843" s="2" t="str">
        <f>'[1]2025年已发货'!D:D</f>
        <v>吨</v>
      </c>
      <c r="E2843" s="2">
        <f>'[1]2025年已发货'!E:E</f>
        <v>32.5</v>
      </c>
      <c r="F2843" s="4">
        <f>'[1]2025年已发货'!F:F</f>
        <v>45781</v>
      </c>
      <c r="G2843" s="2" t="str">
        <f>'[1]2025年已发货'!G:G</f>
        <v>（四川商建-射洪城乡一体化项目）遂宁市射洪市忠新幼儿园北侧约220米新溪小区</v>
      </c>
      <c r="H2843" s="2" t="str">
        <f>'[1]2025年已发货'!H:H</f>
        <v>柏子刚</v>
      </c>
      <c r="I2843" s="2">
        <f>'[1]2025年已发货'!I:I</f>
        <v>15692885305</v>
      </c>
      <c r="J2843" s="2" t="str">
        <f>_xlfn._xlws.FILTER(辅助信息!D:D,辅助信息!G:G=G2843)</f>
        <v>四川商建
射洪城乡一体化项目</v>
      </c>
    </row>
    <row r="2844" hidden="1" spans="1:10">
      <c r="A2844" s="2" t="str">
        <f>'[1]2025年已发货'!A:A</f>
        <v>泸钢</v>
      </c>
      <c r="B2844" s="2" t="str">
        <f>'[1]2025年已发货'!B:B</f>
        <v>盘螺</v>
      </c>
      <c r="C2844" s="2" t="str">
        <f>'[1]2025年已发货'!C:C</f>
        <v>HRB400E Φ6</v>
      </c>
      <c r="D2844" s="2" t="str">
        <f>'[1]2025年已发货'!D:D</f>
        <v>吨</v>
      </c>
      <c r="E2844" s="2">
        <f>'[1]2025年已发货'!E:E</f>
        <v>15</v>
      </c>
      <c r="F2844" s="4">
        <f>'[1]2025年已发货'!F:F</f>
        <v>45781</v>
      </c>
      <c r="G2844" s="2" t="str">
        <f>'[1]2025年已发货'!G:G</f>
        <v>（五冶钢构宜宾高县月江镇建设项目）  四川省宜宾市高县月江镇刚记超市斜对面(还阳组团沪碳二期项目)</v>
      </c>
      <c r="H2844" s="2" t="str">
        <f>'[1]2025年已发货'!H:H</f>
        <v>张朝亮</v>
      </c>
      <c r="I2844" s="2">
        <f>'[1]2025年已发货'!I:I</f>
        <v>15228205853</v>
      </c>
      <c r="J2844" s="2" t="str">
        <f>_xlfn._xlws.FILTER(辅助信息!D:D,辅助信息!G:G=G2844)</f>
        <v>五冶钢构-宜宾市南溪区高县月江镇建设项目</v>
      </c>
    </row>
    <row r="2845" hidden="1" spans="1:10">
      <c r="A2845" s="2" t="str">
        <f>'[1]2025年已发货'!A:A</f>
        <v>泸钢</v>
      </c>
      <c r="B2845" s="2" t="str">
        <f>'[1]2025年已发货'!B:B</f>
        <v>盘螺</v>
      </c>
      <c r="C2845" s="2" t="str">
        <f>'[1]2025年已发货'!C:C</f>
        <v>HRB400E Φ8</v>
      </c>
      <c r="D2845" s="2" t="str">
        <f>'[1]2025年已发货'!D:D</f>
        <v>吨</v>
      </c>
      <c r="E2845" s="2">
        <f>'[1]2025年已发货'!E:E</f>
        <v>20</v>
      </c>
      <c r="F2845" s="4">
        <f>'[1]2025年已发货'!F:F</f>
        <v>45781</v>
      </c>
      <c r="G2845" s="2" t="str">
        <f>'[1]2025年已发货'!G:G</f>
        <v>（五冶钢构宜宾高县月江镇建设项目）  四川省宜宾市高县月江镇刚记超市斜对面(还阳组团沪碳二期项目)</v>
      </c>
      <c r="H2845" s="2" t="str">
        <f>'[1]2025年已发货'!H:H</f>
        <v>张朝亮</v>
      </c>
      <c r="I2845" s="2">
        <f>'[1]2025年已发货'!I:I</f>
        <v>15228205853</v>
      </c>
      <c r="J2845" s="2" t="str">
        <f>_xlfn._xlws.FILTER(辅助信息!D:D,辅助信息!G:G=G2845)</f>
        <v>五冶钢构-宜宾市南溪区高县月江镇建设项目</v>
      </c>
    </row>
    <row r="2846" hidden="1" spans="1:10">
      <c r="A2846" s="2" t="str">
        <f>'[1]2025年已发货'!A:A</f>
        <v>泸钢</v>
      </c>
      <c r="B2846" s="2" t="str">
        <f>'[1]2025年已发货'!B:B</f>
        <v>螺纹钢</v>
      </c>
      <c r="C2846" s="2" t="str">
        <f>'[1]2025年已发货'!C:C</f>
        <v>HRB400E Φ12×9米</v>
      </c>
      <c r="D2846" s="2" t="str">
        <f>'[1]2025年已发货'!D:D</f>
        <v>吨</v>
      </c>
      <c r="E2846" s="2">
        <f>'[1]2025年已发货'!E:E</f>
        <v>70</v>
      </c>
      <c r="F2846" s="4">
        <f>'[1]2025年已发货'!F:F</f>
        <v>45781</v>
      </c>
      <c r="G2846" s="2" t="str">
        <f>'[1]2025年已发货'!G:G</f>
        <v>（自永1标八局二分公司钢筋棚）四川省自贡市大安区牛佛镇</v>
      </c>
      <c r="H2846" s="2" t="str">
        <f>'[1]2025年已发货'!H:H</f>
        <v>沈维良</v>
      </c>
      <c r="I2846" s="2">
        <f>'[1]2025年已发货'!I:I</f>
        <v>18980505177</v>
      </c>
      <c r="J2846" s="2" vm="1" t="e">
        <f>_xlfn._xlws.FILTER(辅助信息!D:D,辅助信息!G:G=G2846)</f>
        <v>#VALUE!</v>
      </c>
    </row>
    <row r="2847" hidden="1" spans="1:10">
      <c r="A2847" s="2" t="str">
        <f>'[1]2025年已发货'!A:A</f>
        <v>泸钢</v>
      </c>
      <c r="B2847" s="2" t="str">
        <f>'[1]2025年已发货'!B:B</f>
        <v>螺纹钢</v>
      </c>
      <c r="C2847" s="2" t="str">
        <f>'[1]2025年已发货'!C:C</f>
        <v>HRB400E Φ14×9米</v>
      </c>
      <c r="D2847" s="2" t="str">
        <f>'[1]2025年已发货'!D:D</f>
        <v>吨</v>
      </c>
      <c r="E2847" s="2">
        <f>'[1]2025年已发货'!E:E</f>
        <v>35</v>
      </c>
      <c r="F2847" s="4">
        <f>'[1]2025年已发货'!F:F</f>
        <v>45781</v>
      </c>
      <c r="G2847" s="2" t="str">
        <f>'[1]2025年已发货'!G:G</f>
        <v>（自永1标八局二分公司钢筋棚）四川省自贡市大安区牛佛镇</v>
      </c>
      <c r="H2847" s="2" t="str">
        <f>'[1]2025年已发货'!H:H</f>
        <v>沈维良</v>
      </c>
      <c r="I2847" s="2">
        <f>'[1]2025年已发货'!I:I</f>
        <v>18980505177</v>
      </c>
      <c r="J2847" s="2" vm="1" t="e">
        <f>_xlfn._xlws.FILTER(辅助信息!D:D,辅助信息!G:G=G2847)</f>
        <v>#VALUE!</v>
      </c>
    </row>
    <row r="2848" hidden="1" spans="1:10">
      <c r="A2848" s="2" t="str">
        <f>'[1]2025年已发货'!A:A</f>
        <v>泸钢</v>
      </c>
      <c r="B2848" s="2" t="str">
        <f>'[1]2025年已发货'!B:B</f>
        <v>螺纹钢</v>
      </c>
      <c r="C2848" s="2" t="str">
        <f>'[1]2025年已发货'!C:C</f>
        <v>HRB400E Φ16×9米</v>
      </c>
      <c r="D2848" s="2" t="str">
        <f>'[1]2025年已发货'!D:D</f>
        <v>吨</v>
      </c>
      <c r="E2848" s="2">
        <f>'[1]2025年已发货'!E:E</f>
        <v>105</v>
      </c>
      <c r="F2848" s="4">
        <f>'[1]2025年已发货'!F:F</f>
        <v>45781</v>
      </c>
      <c r="G2848" s="2" t="str">
        <f>'[1]2025年已发货'!G:G</f>
        <v>（自永1标八局二分公司钢筋棚）四川省自贡市大安区牛佛镇</v>
      </c>
      <c r="H2848" s="2" t="str">
        <f>'[1]2025年已发货'!H:H</f>
        <v>沈维良</v>
      </c>
      <c r="I2848" s="2">
        <f>'[1]2025年已发货'!I:I</f>
        <v>18980505177</v>
      </c>
      <c r="J2848" s="2" vm="1" t="e">
        <f>_xlfn._xlws.FILTER(辅助信息!D:D,辅助信息!G:G=G2848)</f>
        <v>#VALUE!</v>
      </c>
    </row>
    <row r="2849" hidden="1" spans="1:10">
      <c r="A2849" s="2" t="str">
        <f>'[1]2025年已发货'!A:A</f>
        <v>泸钢</v>
      </c>
      <c r="B2849" s="2" t="str">
        <f>'[1]2025年已发货'!B:B</f>
        <v>螺纹钢</v>
      </c>
      <c r="C2849" s="2" t="str">
        <f>'[1]2025年已发货'!C:C</f>
        <v>HRB400E Φ20×9米</v>
      </c>
      <c r="D2849" s="2" t="str">
        <f>'[1]2025年已发货'!D:D</f>
        <v>吨</v>
      </c>
      <c r="E2849" s="2">
        <f>'[1]2025年已发货'!E:E</f>
        <v>70</v>
      </c>
      <c r="F2849" s="4">
        <f>'[1]2025年已发货'!F:F</f>
        <v>45781</v>
      </c>
      <c r="G2849" s="2" t="str">
        <f>'[1]2025年已发货'!G:G</f>
        <v>（自永1标八局二分公司钢筋棚）四川省自贡市大安区牛佛镇</v>
      </c>
      <c r="H2849" s="2" t="str">
        <f>'[1]2025年已发货'!H:H</f>
        <v>沈维良</v>
      </c>
      <c r="I2849" s="2">
        <f>'[1]2025年已发货'!I:I</f>
        <v>18980505177</v>
      </c>
      <c r="J2849" s="2" vm="1" t="e">
        <f>_xlfn._xlws.FILTER(辅助信息!D:D,辅助信息!G:G=G2849)</f>
        <v>#VALUE!</v>
      </c>
    </row>
    <row r="2850" hidden="1" spans="1:10">
      <c r="A2850" s="2" t="str">
        <f>'[1]2025年已发货'!A:A</f>
        <v>泸钢</v>
      </c>
      <c r="B2850" s="2" t="str">
        <f>'[1]2025年已发货'!B:B</f>
        <v>螺纹钢</v>
      </c>
      <c r="C2850" s="2" t="str">
        <f>'[1]2025年已发货'!C:C</f>
        <v>HRB500E Φ28×9米</v>
      </c>
      <c r="D2850" s="2" t="str">
        <f>'[1]2025年已发货'!D:D</f>
        <v>吨</v>
      </c>
      <c r="E2850" s="2">
        <f>'[1]2025年已发货'!E:E</f>
        <v>35</v>
      </c>
      <c r="F2850" s="4">
        <f>'[1]2025年已发货'!F:F</f>
        <v>45781</v>
      </c>
      <c r="G2850" s="2" t="str">
        <f>'[1]2025年已发货'!G:G</f>
        <v>（自永1标八局二分公司钢筋棚）四川省自贡市大安区牛佛镇</v>
      </c>
      <c r="H2850" s="2" t="str">
        <f>'[1]2025年已发货'!H:H</f>
        <v>沈维良</v>
      </c>
      <c r="I2850" s="2">
        <f>'[1]2025年已发货'!I:I</f>
        <v>18980505177</v>
      </c>
      <c r="J2850" s="2" vm="1" t="e">
        <f>_xlfn._xlws.FILTER(辅助信息!D:D,辅助信息!G:G=G2850)</f>
        <v>#VALUE!</v>
      </c>
    </row>
    <row r="2851" hidden="1" spans="1:10">
      <c r="A2851" s="2" t="str">
        <f>'[1]2025年已发货'!A:A</f>
        <v>德胜</v>
      </c>
      <c r="B2851" s="2" t="str">
        <f>'[1]2025年已发货'!B:B</f>
        <v>螺纹钢</v>
      </c>
      <c r="C2851" s="2" t="str">
        <f>'[1]2025年已发货'!C:C</f>
        <v>HRB500EФ28*9m</v>
      </c>
      <c r="D2851" s="2" t="str">
        <f>'[1]2025年已发货'!D:D</f>
        <v>吨</v>
      </c>
      <c r="E2851" s="2">
        <f>'[1]2025年已发货'!E:E</f>
        <v>20</v>
      </c>
      <c r="F2851" s="4">
        <f>'[1]2025年已发货'!F:F</f>
        <v>45781</v>
      </c>
      <c r="G2851" s="2" t="str">
        <f>'[1]2025年已发货'!G:G</f>
        <v>（中核中原-温江北林医养综合体项目）四川省成都市温江区万春大道第三人民医院东</v>
      </c>
      <c r="H2851" s="2" t="str">
        <f>'[1]2025年已发货'!H:H</f>
        <v>蔡杰</v>
      </c>
      <c r="I2851" s="2">
        <f>'[1]2025年已发货'!I:I</f>
        <v>18875129329</v>
      </c>
      <c r="J2851" s="2" vm="1" t="e">
        <f>_xlfn._xlws.FILTER(辅助信息!D:D,辅助信息!G:G=G2851)</f>
        <v>#VALUE!</v>
      </c>
    </row>
    <row r="2852" hidden="1" spans="1:10">
      <c r="A2852" s="2" t="str">
        <f>'[1]2025年已发货'!A:A</f>
        <v>德胜</v>
      </c>
      <c r="B2852" s="2" t="str">
        <f>'[1]2025年已发货'!B:B</f>
        <v>螺纹钢</v>
      </c>
      <c r="C2852" s="2" t="str">
        <f>'[1]2025年已发货'!C:C</f>
        <v>HRB500EФ22*12m</v>
      </c>
      <c r="D2852" s="2" t="str">
        <f>'[1]2025年已发货'!D:D</f>
        <v>吨</v>
      </c>
      <c r="E2852" s="2">
        <f>'[1]2025年已发货'!E:E</f>
        <v>20</v>
      </c>
      <c r="F2852" s="4">
        <f>'[1]2025年已发货'!F:F</f>
        <v>45781</v>
      </c>
      <c r="G2852" s="2" t="str">
        <f>'[1]2025年已发货'!G:G</f>
        <v>（中核中原-温江北林医养综合体项目）四川省成都市温江区万春大道第三人民医院东</v>
      </c>
      <c r="H2852" s="2" t="str">
        <f>'[1]2025年已发货'!H:H</f>
        <v>蔡杰</v>
      </c>
      <c r="I2852" s="2">
        <f>'[1]2025年已发货'!I:I</f>
        <v>18875129329</v>
      </c>
      <c r="J2852" s="2" vm="1" t="e">
        <f>_xlfn._xlws.FILTER(辅助信息!D:D,辅助信息!G:G=G2852)</f>
        <v>#VALUE!</v>
      </c>
    </row>
    <row r="2853" hidden="1" spans="1:10">
      <c r="A2853" s="2" t="str">
        <f>'[1]2025年已发货'!A:A</f>
        <v>德胜</v>
      </c>
      <c r="B2853" s="2" t="str">
        <f>'[1]2025年已发货'!B:B</f>
        <v>螺纹钢</v>
      </c>
      <c r="C2853" s="2" t="str">
        <f>'[1]2025年已发货'!C:C</f>
        <v>HRB500EФ25*12m</v>
      </c>
      <c r="D2853" s="2" t="str">
        <f>'[1]2025年已发货'!D:D</f>
        <v>吨</v>
      </c>
      <c r="E2853" s="2">
        <f>'[1]2025年已发货'!E:E</f>
        <v>10</v>
      </c>
      <c r="F2853" s="4">
        <f>'[1]2025年已发货'!F:F</f>
        <v>45781</v>
      </c>
      <c r="G2853" s="2" t="str">
        <f>'[1]2025年已发货'!G:G</f>
        <v>（中核中原-温江北林医养综合体项目）四川省成都市温江区万春大道第三人民医院东</v>
      </c>
      <c r="H2853" s="2" t="str">
        <f>'[1]2025年已发货'!H:H</f>
        <v>蔡杰</v>
      </c>
      <c r="I2853" s="2">
        <f>'[1]2025年已发货'!I:I</f>
        <v>18875129329</v>
      </c>
      <c r="J2853" s="2" vm="1" t="e">
        <f>_xlfn._xlws.FILTER(辅助信息!D:D,辅助信息!G:G=G2853)</f>
        <v>#VALUE!</v>
      </c>
    </row>
    <row r="2854" hidden="1" spans="1:10">
      <c r="A2854" s="2" t="str">
        <f>'[1]2025年已发货'!A:A</f>
        <v>德胜</v>
      </c>
      <c r="B2854" s="2" t="str">
        <f>'[1]2025年已发货'!B:B</f>
        <v>螺纹钢</v>
      </c>
      <c r="C2854" s="2" t="str">
        <f>'[1]2025年已发货'!C:C</f>
        <v>HRB400EФ20*12m</v>
      </c>
      <c r="D2854" s="2" t="str">
        <f>'[1]2025年已发货'!D:D</f>
        <v>吨</v>
      </c>
      <c r="E2854" s="2">
        <f>'[1]2025年已发货'!E:E</f>
        <v>4</v>
      </c>
      <c r="F2854" s="4">
        <f>'[1]2025年已发货'!F:F</f>
        <v>45781</v>
      </c>
      <c r="G2854" s="2" t="str">
        <f>'[1]2025年已发货'!G:G</f>
        <v>（中核中原-温江北林医养综合体项目）四川省成都市温江区万春大道第三人民医院东</v>
      </c>
      <c r="H2854" s="2" t="str">
        <f>'[1]2025年已发货'!H:H</f>
        <v>蔡杰</v>
      </c>
      <c r="I2854" s="2">
        <f>'[1]2025年已发货'!I:I</f>
        <v>18875129329</v>
      </c>
      <c r="J2854" s="2" vm="1" t="e">
        <f>_xlfn._xlws.FILTER(辅助信息!D:D,辅助信息!G:G=G2854)</f>
        <v>#VALUE!</v>
      </c>
    </row>
    <row r="2855" hidden="1" spans="1:10">
      <c r="A2855" s="2" t="str">
        <f>'[1]2025年已发货'!A:A</f>
        <v>德胜</v>
      </c>
      <c r="B2855" s="2" t="str">
        <f>'[1]2025年已发货'!B:B</f>
        <v>螺纹钢</v>
      </c>
      <c r="C2855" s="2" t="str">
        <f>'[1]2025年已发货'!C:C</f>
        <v>HRB400EФ22*12m</v>
      </c>
      <c r="D2855" s="2" t="str">
        <f>'[1]2025年已发货'!D:D</f>
        <v>吨</v>
      </c>
      <c r="E2855" s="2">
        <f>'[1]2025年已发货'!E:E</f>
        <v>6</v>
      </c>
      <c r="F2855" s="4">
        <f>'[1]2025年已发货'!F:F</f>
        <v>45781</v>
      </c>
      <c r="G2855" s="2" t="str">
        <f>'[1]2025年已发货'!G:G</f>
        <v>（中核中原-温江北林医养综合体项目）四川省成都市温江区万春大道第三人民医院东</v>
      </c>
      <c r="H2855" s="2" t="str">
        <f>'[1]2025年已发货'!H:H</f>
        <v>蔡杰</v>
      </c>
      <c r="I2855" s="2">
        <f>'[1]2025年已发货'!I:I</f>
        <v>18875129329</v>
      </c>
      <c r="J2855" s="2" vm="1" t="e">
        <f>_xlfn._xlws.FILTER(辅助信息!D:D,辅助信息!G:G=G2855)</f>
        <v>#VALUE!</v>
      </c>
    </row>
    <row r="2856" hidden="1" spans="1:10">
      <c r="A2856" s="2" t="str">
        <f>'[1]2025年已发货'!A:A</f>
        <v>德胜</v>
      </c>
      <c r="B2856" s="2" t="str">
        <f>'[1]2025年已发货'!B:B</f>
        <v>螺纹钢</v>
      </c>
      <c r="C2856" s="2" t="str">
        <f>'[1]2025年已发货'!C:C</f>
        <v>HRB400EФ25*12m</v>
      </c>
      <c r="D2856" s="2" t="str">
        <f>'[1]2025年已发货'!D:D</f>
        <v>吨</v>
      </c>
      <c r="E2856" s="2">
        <f>'[1]2025年已发货'!E:E</f>
        <v>10</v>
      </c>
      <c r="F2856" s="4">
        <f>'[1]2025年已发货'!F:F</f>
        <v>45781</v>
      </c>
      <c r="G2856" s="2" t="str">
        <f>'[1]2025年已发货'!G:G</f>
        <v>（中核中原-温江北林医养综合体项目）四川省成都市温江区万春大道第三人民医院东</v>
      </c>
      <c r="H2856" s="2" t="str">
        <f>'[1]2025年已发货'!H:H</f>
        <v>蔡杰</v>
      </c>
      <c r="I2856" s="2">
        <f>'[1]2025年已发货'!I:I</f>
        <v>18875129329</v>
      </c>
      <c r="J2856" s="2" vm="1" t="e">
        <f>_xlfn._xlws.FILTER(辅助信息!D:D,辅助信息!G:G=G2856)</f>
        <v>#VALUE!</v>
      </c>
    </row>
    <row r="2857" hidden="1" spans="1:10">
      <c r="A2857" s="2" t="str">
        <f>'[1]2025年已发货'!A:A</f>
        <v>晋邦</v>
      </c>
      <c r="B2857" s="2" t="str">
        <f>'[1]2025年已发货'!B:B</f>
        <v>螺纹钢</v>
      </c>
      <c r="C2857" s="2" t="str">
        <f>'[1]2025年已发货'!C:C</f>
        <v>HRB400E Φ12 9m</v>
      </c>
      <c r="D2857" s="2" t="str">
        <f>'[1]2025年已发货'!D:D</f>
        <v>吨</v>
      </c>
      <c r="E2857" s="2">
        <f>'[1]2025年已发货'!E:E</f>
        <v>18</v>
      </c>
      <c r="F2857" s="4">
        <f>'[1]2025年已发货'!F:F</f>
        <v>45781</v>
      </c>
      <c r="G2857" s="2" t="str">
        <f>'[1]2025年已发货'!G:G</f>
        <v>（十九冶-江龙高速一分部）重庆市云阳县X886附近中国十九冶开云高速项目总包部西98米*复兴互通预制梁场</v>
      </c>
      <c r="H2857" s="2" t="str">
        <f>'[1]2025年已发货'!H:H</f>
        <v>吴章红</v>
      </c>
      <c r="I2857" s="2">
        <f>'[1]2025年已发货'!I:I</f>
        <v>18628165772</v>
      </c>
      <c r="J2857" s="2" vm="1" t="e">
        <f>_xlfn._xlws.FILTER(辅助信息!D:D,辅助信息!G:G=G2857)</f>
        <v>#VALUE!</v>
      </c>
    </row>
    <row r="2858" hidden="1" spans="1:10">
      <c r="A2858" s="2" t="str">
        <f>'[1]2025年已发货'!A:A</f>
        <v>晋邦</v>
      </c>
      <c r="B2858" s="2" t="str">
        <f>'[1]2025年已发货'!B:B</f>
        <v>螺纹钢</v>
      </c>
      <c r="C2858" s="2" t="str">
        <f>'[1]2025年已发货'!C:C</f>
        <v>HRB400E Φ16 9m</v>
      </c>
      <c r="D2858" s="2" t="str">
        <f>'[1]2025年已发货'!D:D</f>
        <v>吨</v>
      </c>
      <c r="E2858" s="2">
        <f>'[1]2025年已发货'!E:E</f>
        <v>18</v>
      </c>
      <c r="F2858" s="4">
        <f>'[1]2025年已发货'!F:F</f>
        <v>45781</v>
      </c>
      <c r="G2858" s="2" t="str">
        <f>'[1]2025年已发货'!G:G</f>
        <v>（十九冶-江龙高速一分部）重庆市云阳县X886附近中国十九冶开云高速项目总包部西98米*复兴互通预制梁场</v>
      </c>
      <c r="H2858" s="2" t="str">
        <f>'[1]2025年已发货'!H:H</f>
        <v>吴章红</v>
      </c>
      <c r="I2858" s="2">
        <f>'[1]2025年已发货'!I:I</f>
        <v>18628165772</v>
      </c>
      <c r="J2858" s="2" vm="1" t="e">
        <f>_xlfn._xlws.FILTER(辅助信息!D:D,辅助信息!G:G=G2858)</f>
        <v>#VALUE!</v>
      </c>
    </row>
    <row r="2859" hidden="1" spans="1:10">
      <c r="A2859" s="2" t="str">
        <f>'[1]2025年已发货'!A:A</f>
        <v>达钢</v>
      </c>
      <c r="B2859" s="2" t="str">
        <f>'[1]2025年已发货'!B:B</f>
        <v>螺纹钢</v>
      </c>
      <c r="C2859" s="2" t="str">
        <f>'[1]2025年已发货'!C:C</f>
        <v>HRB400E Φ25 9m</v>
      </c>
      <c r="D2859" s="2" t="str">
        <f>'[1]2025年已发货'!D:D</f>
        <v>吨</v>
      </c>
      <c r="E2859" s="2">
        <f>'[1]2025年已发货'!E:E</f>
        <v>10</v>
      </c>
      <c r="F2859" s="4">
        <f>'[1]2025年已发货'!F:F</f>
        <v>45783</v>
      </c>
      <c r="G2859" s="2" t="str">
        <f>'[1]2025年已发货'!G:G</f>
        <v>（十九冶-华电重庆奉节）重庆市奉节县康乐镇七星村</v>
      </c>
      <c r="H2859" s="2" t="str">
        <f>'[1]2025年已发货'!H:H</f>
        <v>岑甲乐</v>
      </c>
      <c r="I2859" s="2">
        <f>'[1]2025年已发货'!I:I</f>
        <v>17349037782</v>
      </c>
      <c r="J2859" s="2" vm="1" t="e">
        <f>_xlfn._xlws.FILTER(辅助信息!D:D,辅助信息!G:G=G2859)</f>
        <v>#VALUE!</v>
      </c>
    </row>
    <row r="2860" hidden="1" spans="1:10">
      <c r="A2860" s="2" t="str">
        <f>'[1]2025年已发货'!A:A</f>
        <v>达钢</v>
      </c>
      <c r="B2860" s="2" t="str">
        <f>'[1]2025年已发货'!B:B</f>
        <v>螺纹钢</v>
      </c>
      <c r="C2860" s="2" t="str">
        <f>'[1]2025年已发货'!C:C</f>
        <v>HRB400E Φ32 9m</v>
      </c>
      <c r="D2860" s="2" t="str">
        <f>'[1]2025年已发货'!D:D</f>
        <v>吨</v>
      </c>
      <c r="E2860" s="2">
        <f>'[1]2025年已发货'!E:E</f>
        <v>130</v>
      </c>
      <c r="F2860" s="4">
        <f>'[1]2025年已发货'!F:F</f>
        <v>45783</v>
      </c>
      <c r="G2860" s="2" t="str">
        <f>'[1]2025年已发货'!G:G</f>
        <v>（十九冶-华电重庆奉节）重庆市奉节县康乐镇七星村</v>
      </c>
      <c r="H2860" s="2" t="str">
        <f>'[1]2025年已发货'!H:H</f>
        <v>岑甲乐</v>
      </c>
      <c r="I2860" s="2">
        <f>'[1]2025年已发货'!I:I</f>
        <v>17349037782</v>
      </c>
      <c r="J2860" s="2" vm="1" t="e">
        <f>_xlfn._xlws.FILTER(辅助信息!D:D,辅助信息!G:G=G2860)</f>
        <v>#VALUE!</v>
      </c>
    </row>
    <row r="2861" hidden="1" spans="1:10">
      <c r="A2861" s="2" t="str">
        <f>'[1]2025年已发货'!A:A</f>
        <v>达钢</v>
      </c>
      <c r="B2861" s="2" t="str">
        <f>'[1]2025年已发货'!B:B</f>
        <v>直螺纹</v>
      </c>
      <c r="C2861" s="2" t="str">
        <f>'[1]2025年已发货'!C:C</f>
        <v>HRB400E Φ12 9m</v>
      </c>
      <c r="D2861" s="2" t="str">
        <f>'[1]2025年已发货'!D:D</f>
        <v>吨</v>
      </c>
      <c r="E2861" s="2">
        <f>'[1]2025年已发货'!E:E</f>
        <v>33</v>
      </c>
      <c r="F2861" s="4">
        <f>'[1]2025年已发货'!F:F</f>
        <v>45783</v>
      </c>
      <c r="G2861" s="2" t="str">
        <f>'[1]2025年已发货'!G:G</f>
        <v>（十九冶-江龙高速三分部）重庆市云阳县龙角镇*皮家营梁场</v>
      </c>
      <c r="H2861" s="2" t="str">
        <f>'[1]2025年已发货'!H:H</f>
        <v>任海军</v>
      </c>
      <c r="I2861" s="2">
        <f>'[1]2025年已发货'!I:I</f>
        <v>17725037830</v>
      </c>
      <c r="J2861" s="2" vm="1" t="e">
        <f>_xlfn._xlws.FILTER(辅助信息!D:D,辅助信息!G:G=G2861)</f>
        <v>#VALUE!</v>
      </c>
    </row>
    <row r="2862" hidden="1" spans="1:10">
      <c r="A2862" s="2" t="str">
        <f>'[1]2025年已发货'!A:A</f>
        <v>达钢</v>
      </c>
      <c r="B2862" s="2" t="str">
        <f>'[1]2025年已发货'!B:B</f>
        <v>直螺纹</v>
      </c>
      <c r="C2862" s="2" t="str">
        <f>'[1]2025年已发货'!C:C</f>
        <v>HRB400E Φ25 9m</v>
      </c>
      <c r="D2862" s="2" t="str">
        <f>'[1]2025年已发货'!D:D</f>
        <v>吨</v>
      </c>
      <c r="E2862" s="2">
        <f>'[1]2025年已发货'!E:E</f>
        <v>2.5</v>
      </c>
      <c r="F2862" s="4">
        <f>'[1]2025年已发货'!F:F</f>
        <v>45783</v>
      </c>
      <c r="G2862" s="2" t="str">
        <f>'[1]2025年已发货'!G:G</f>
        <v>（十九冶-江龙高速三分部）重庆市云阳县龙角镇*皮家营梁场</v>
      </c>
      <c r="H2862" s="2" t="str">
        <f>'[1]2025年已发货'!H:H</f>
        <v>任海军</v>
      </c>
      <c r="I2862" s="2">
        <f>'[1]2025年已发货'!I:I</f>
        <v>17725037830</v>
      </c>
      <c r="J2862" s="2" vm="1" t="e">
        <f>_xlfn._xlws.FILTER(辅助信息!D:D,辅助信息!G:G=G2862)</f>
        <v>#VALUE!</v>
      </c>
    </row>
    <row r="2863" hidden="1" spans="1:10">
      <c r="A2863" s="2" t="str">
        <f>'[1]2025年已发货'!A:A</f>
        <v>达钢</v>
      </c>
      <c r="B2863" s="2" t="str">
        <f>'[1]2025年已发货'!B:B</f>
        <v>直螺纹</v>
      </c>
      <c r="C2863" s="2" t="str">
        <f>'[1]2025年已发货'!C:C</f>
        <v>HRB400E Φ12 9m</v>
      </c>
      <c r="D2863" s="2" t="str">
        <f>'[1]2025年已发货'!D:D</f>
        <v>吨</v>
      </c>
      <c r="E2863" s="2">
        <f>'[1]2025年已发货'!E:E</f>
        <v>65</v>
      </c>
      <c r="F2863" s="4">
        <f>'[1]2025年已发货'!F:F</f>
        <v>45783</v>
      </c>
      <c r="G2863" s="2" t="str">
        <f>'[1]2025年已发货'!G:G</f>
        <v>（十九冶-江龙高速三分部）重庆市云阳县蔈草镇三坵田*小尖山梁场</v>
      </c>
      <c r="H2863" s="2" t="str">
        <f>'[1]2025年已发货'!H:H</f>
        <v>任海军</v>
      </c>
      <c r="I2863" s="2">
        <f>'[1]2025年已发货'!I:I</f>
        <v>17725037830</v>
      </c>
      <c r="J2863" s="2" vm="1" t="e">
        <f>_xlfn._xlws.FILTER(辅助信息!D:D,辅助信息!G:G=G2863)</f>
        <v>#VALUE!</v>
      </c>
    </row>
    <row r="2864" hidden="1" spans="1:10">
      <c r="A2864" s="2" t="str">
        <f>'[1]2025年已发货'!A:A</f>
        <v>达钢</v>
      </c>
      <c r="B2864" s="2" t="str">
        <f>'[1]2025年已发货'!B:B</f>
        <v>直螺纹</v>
      </c>
      <c r="C2864" s="2" t="str">
        <f>'[1]2025年已发货'!C:C</f>
        <v>HRB400E Φ20 9m</v>
      </c>
      <c r="D2864" s="2" t="str">
        <f>'[1]2025年已发货'!D:D</f>
        <v>吨</v>
      </c>
      <c r="E2864" s="2">
        <f>'[1]2025年已发货'!E:E</f>
        <v>5</v>
      </c>
      <c r="F2864" s="4">
        <f>'[1]2025年已发货'!F:F</f>
        <v>45783</v>
      </c>
      <c r="G2864" s="2" t="str">
        <f>'[1]2025年已发货'!G:G</f>
        <v>（十九冶-江龙高速三分部）重庆市云阳县蔈草镇三坵田*小尖山梁场</v>
      </c>
      <c r="H2864" s="2" t="str">
        <f>'[1]2025年已发货'!H:H</f>
        <v>任海军</v>
      </c>
      <c r="I2864" s="2">
        <f>'[1]2025年已发货'!I:I</f>
        <v>17725037830</v>
      </c>
      <c r="J2864" s="2" vm="1" t="e">
        <f>_xlfn._xlws.FILTER(辅助信息!D:D,辅助信息!G:G=G2864)</f>
        <v>#VALUE!</v>
      </c>
    </row>
    <row r="2865" hidden="1" spans="1:10">
      <c r="A2865" s="2" t="str">
        <f>'[1]2025年已发货'!A:A</f>
        <v>陕钢</v>
      </c>
      <c r="B2865" s="2" t="str">
        <f>'[1]2025年已发货'!B:B</f>
        <v>盘螺</v>
      </c>
      <c r="C2865" s="2" t="str">
        <f>'[1]2025年已发货'!C:C</f>
        <v>HRB400E Φ12</v>
      </c>
      <c r="D2865" s="2" t="str">
        <f>'[1]2025年已发货'!D:D</f>
        <v>吨</v>
      </c>
      <c r="E2865" s="2">
        <f>'[1]2025年已发货'!E:E</f>
        <v>35</v>
      </c>
      <c r="F2865" s="4">
        <f>'[1]2025年已发货'!F:F</f>
        <v>45783</v>
      </c>
      <c r="G2865" s="2" t="str">
        <f>'[1]2025年已发货'!G:G</f>
        <v>（中铁三局-铜资高速1标）四川省资阳市安岳县石羊镇猫坝村2#钢筋场</v>
      </c>
      <c r="H2865" s="2" t="str">
        <f>'[1]2025年已发货'!H:H</f>
        <v>王雪</v>
      </c>
      <c r="I2865" s="2">
        <f>'[1]2025年已发货'!I:I</f>
        <v>18729676589</v>
      </c>
      <c r="J2865" s="2" vm="1" t="e">
        <f>_xlfn._xlws.FILTER(辅助信息!D:D,辅助信息!G:G=G2865)</f>
        <v>#VALUE!</v>
      </c>
    </row>
    <row r="2866" hidden="1" spans="1:10">
      <c r="A2866" s="2" t="str">
        <f>'[1]2025年已发货'!A:A</f>
        <v>陕钢</v>
      </c>
      <c r="B2866" s="2" t="str">
        <f>'[1]2025年已发货'!B:B</f>
        <v>高线</v>
      </c>
      <c r="C2866" s="2" t="str">
        <f>'[1]2025年已发货'!C:C</f>
        <v>HPB300Φ12</v>
      </c>
      <c r="D2866" s="2" t="str">
        <f>'[1]2025年已发货'!D:D</f>
        <v>吨</v>
      </c>
      <c r="E2866" s="2">
        <f>'[1]2025年已发货'!E:E</f>
        <v>35</v>
      </c>
      <c r="F2866" s="4">
        <f>'[1]2025年已发货'!F:F</f>
        <v>45783</v>
      </c>
      <c r="G2866" s="2" t="str">
        <f>'[1]2025年已发货'!G:G</f>
        <v>（中铁广州局-成渝扩容2标）四川省资阳市雁江区堪嘉镇陈家湾刘家湾大桥桥头</v>
      </c>
      <c r="H2866" s="2" t="str">
        <f>'[1]2025年已发货'!H:H</f>
        <v>刘沛琦</v>
      </c>
      <c r="I2866" s="2">
        <f>'[1]2025年已发货'!I:I</f>
        <v>18011784798</v>
      </c>
      <c r="J2866" s="2" vm="1" t="e">
        <f>_xlfn._xlws.FILTER(辅助信息!D:D,辅助信息!G:G=G2866)</f>
        <v>#VALUE!</v>
      </c>
    </row>
    <row r="2867" hidden="1" spans="1:10">
      <c r="A2867" s="2" t="str">
        <f>'[1]2025年已发货'!A:A</f>
        <v>德胜</v>
      </c>
      <c r="B2867" s="2" t="str">
        <f>'[1]2025年已发货'!B:B</f>
        <v>螺纹钢</v>
      </c>
      <c r="C2867" s="2" t="str">
        <f>'[1]2025年已发货'!C:C</f>
        <v>HRB400E Φ18 9m</v>
      </c>
      <c r="D2867" s="2" t="str">
        <f>'[1]2025年已发货'!D:D</f>
        <v>吨</v>
      </c>
      <c r="E2867" s="2">
        <f>'[1]2025年已发货'!E:E</f>
        <v>20</v>
      </c>
      <c r="F2867" s="4">
        <f>'[1]2025年已发货'!F:F</f>
        <v>45783</v>
      </c>
      <c r="G2867" s="2" t="str">
        <f>'[1]2025年已发货'!G:G</f>
        <v>(宜宾兴港三江新区长江工业园建设项目-3#8#土建)宜宾市翠屏区宜宾汽车零部件配套产业基地(纬五路南)</v>
      </c>
      <c r="H2867" s="2" t="str">
        <f>'[1]2025年已发货'!H:H</f>
        <v>严石林</v>
      </c>
      <c r="I2867" s="2">
        <f>'[1]2025年已发货'!I:I</f>
        <v>15924731822</v>
      </c>
      <c r="J2867" s="2" t="str">
        <f>_xlfn._xlws.FILTER(辅助信息!D:D,辅助信息!G:G=G2867)</f>
        <v>宜宾兴港三江新区长江工业园建设项目</v>
      </c>
    </row>
    <row r="2868" hidden="1" spans="1:10">
      <c r="A2868" s="2" t="str">
        <f>'[1]2025年已发货'!A:A</f>
        <v>德胜</v>
      </c>
      <c r="B2868" s="2" t="str">
        <f>'[1]2025年已发货'!B:B</f>
        <v>螺纹钢</v>
      </c>
      <c r="C2868" s="2" t="str">
        <f>'[1]2025年已发货'!C:C</f>
        <v>HRB500E Φ22 12m</v>
      </c>
      <c r="D2868" s="2" t="str">
        <f>'[1]2025年已发货'!D:D</f>
        <v>吨</v>
      </c>
      <c r="E2868" s="2">
        <f>'[1]2025年已发货'!E:E</f>
        <v>15</v>
      </c>
      <c r="F2868" s="4">
        <f>'[1]2025年已发货'!F:F</f>
        <v>45783</v>
      </c>
      <c r="G2868" s="2" t="str">
        <f>'[1]2025年已发货'!G:G</f>
        <v>(宜宾兴港三江新区长江工业园建设项目-3#8#土建)宜宾市翠屏区宜宾汽车零部件配套产业基地(纬五路南)</v>
      </c>
      <c r="H2868" s="2" t="str">
        <f>'[1]2025年已发货'!H:H</f>
        <v>严石林</v>
      </c>
      <c r="I2868" s="2">
        <f>'[1]2025年已发货'!I:I</f>
        <v>15924731822</v>
      </c>
      <c r="J2868" s="2" t="str">
        <f>_xlfn._xlws.FILTER(辅助信息!D:D,辅助信息!G:G=G2868)</f>
        <v>宜宾兴港三江新区长江工业园建设项目</v>
      </c>
    </row>
    <row r="2869" hidden="1" spans="1:10">
      <c r="A2869" s="2" t="str">
        <f>'[1]2025年已发货'!A:A</f>
        <v>陕钢</v>
      </c>
      <c r="B2869" s="2" t="str">
        <f>'[1]2025年已发货'!B:B</f>
        <v>盘螺</v>
      </c>
      <c r="C2869" s="2" t="str">
        <f>'[1]2025年已发货'!C:C</f>
        <v>HRB400E Φ8</v>
      </c>
      <c r="D2869" s="2" t="str">
        <f>'[1]2025年已发货'!D:D</f>
        <v>吨</v>
      </c>
      <c r="E2869" s="2">
        <f>'[1]2025年已发货'!E:E</f>
        <v>10</v>
      </c>
      <c r="F2869" s="4">
        <f>'[1]2025年已发货'!F:F</f>
        <v>45783</v>
      </c>
      <c r="G2869" s="2" t="str">
        <f>'[1]2025年已发货'!G:G</f>
        <v>（华西萌海科创农业生态谷）成都市简阳市白金山水库</v>
      </c>
      <c r="H2869" s="2" t="str">
        <f>'[1]2025年已发货'!H:H</f>
        <v>石清国</v>
      </c>
      <c r="I2869" s="2">
        <f>'[1]2025年已发货'!I:I</f>
        <v>13458642015</v>
      </c>
      <c r="J2869" s="2" t="str">
        <f>_xlfn._xlws.FILTER(辅助信息!D:D,辅助信息!G:G=G2869)</f>
        <v>华西萌海-科创农业生态谷</v>
      </c>
    </row>
    <row r="2870" hidden="1" spans="1:10">
      <c r="A2870" s="2" t="str">
        <f>'[1]2025年已发货'!A:A</f>
        <v>陕钢</v>
      </c>
      <c r="B2870" s="2" t="str">
        <f>'[1]2025年已发货'!B:B</f>
        <v>盘螺</v>
      </c>
      <c r="C2870" s="2" t="str">
        <f>'[1]2025年已发货'!C:C</f>
        <v>HRB400E Φ12</v>
      </c>
      <c r="D2870" s="2" t="str">
        <f>'[1]2025年已发货'!D:D</f>
        <v>吨</v>
      </c>
      <c r="E2870" s="2">
        <f>'[1]2025年已发货'!E:E</f>
        <v>10</v>
      </c>
      <c r="F2870" s="4">
        <f>'[1]2025年已发货'!F:F</f>
        <v>45783</v>
      </c>
      <c r="G2870" s="2" t="str">
        <f>'[1]2025年已发货'!G:G</f>
        <v>（华西萌海科创农业生态谷）成都市简阳市白金山水库</v>
      </c>
      <c r="H2870" s="2" t="str">
        <f>'[1]2025年已发货'!H:H</f>
        <v>石清国</v>
      </c>
      <c r="I2870" s="2">
        <f>'[1]2025年已发货'!I:I</f>
        <v>13458642015</v>
      </c>
      <c r="J2870" s="2" t="str">
        <f>_xlfn._xlws.FILTER(辅助信息!D:D,辅助信息!G:G=G2870)</f>
        <v>华西萌海-科创农业生态谷</v>
      </c>
    </row>
    <row r="2871" hidden="1" spans="1:10">
      <c r="A2871" s="2" t="str">
        <f>'[1]2025年已发货'!A:A</f>
        <v>陕钢</v>
      </c>
      <c r="B2871" s="2" t="str">
        <f>'[1]2025年已发货'!B:B</f>
        <v>螺纹钢</v>
      </c>
      <c r="C2871" s="2" t="str">
        <f>'[1]2025年已发货'!C:C</f>
        <v>HRB400E Φ12 9m</v>
      </c>
      <c r="D2871" s="2" t="str">
        <f>'[1]2025年已发货'!D:D</f>
        <v>吨</v>
      </c>
      <c r="E2871" s="2">
        <f>'[1]2025年已发货'!E:E</f>
        <v>8</v>
      </c>
      <c r="F2871" s="4">
        <f>'[1]2025年已发货'!F:F</f>
        <v>45783</v>
      </c>
      <c r="G2871" s="2" t="str">
        <f>'[1]2025年已发货'!G:G</f>
        <v>（华西萌海科创农业生态谷）成都市简阳市白金山水库</v>
      </c>
      <c r="H2871" s="2" t="str">
        <f>'[1]2025年已发货'!H:H</f>
        <v>石清国</v>
      </c>
      <c r="I2871" s="2">
        <f>'[1]2025年已发货'!I:I</f>
        <v>13458642015</v>
      </c>
      <c r="J2871" s="2" t="str">
        <f>_xlfn._xlws.FILTER(辅助信息!D:D,辅助信息!G:G=G2871)</f>
        <v>华西萌海-科创农业生态谷</v>
      </c>
    </row>
    <row r="2872" hidden="1" spans="1:10">
      <c r="A2872" s="2" t="str">
        <f>'[1]2025年已发货'!A:A</f>
        <v>陕钢</v>
      </c>
      <c r="B2872" s="2" t="str">
        <f>'[1]2025年已发货'!B:B</f>
        <v>螺纹钢</v>
      </c>
      <c r="C2872" s="2" t="str">
        <f>'[1]2025年已发货'!C:C</f>
        <v>HRB500E Φ12</v>
      </c>
      <c r="D2872" s="2" t="str">
        <f>'[1]2025年已发货'!D:D</f>
        <v>吨</v>
      </c>
      <c r="E2872" s="2">
        <f>'[1]2025年已发货'!E:E</f>
        <v>3</v>
      </c>
      <c r="F2872" s="4">
        <f>'[1]2025年已发货'!F:F</f>
        <v>45783</v>
      </c>
      <c r="G2872" s="2" t="str">
        <f>'[1]2025年已发货'!G:G</f>
        <v>（华西萌海科创农业生态谷）成都市简阳市白金山水库</v>
      </c>
      <c r="H2872" s="2" t="str">
        <f>'[1]2025年已发货'!H:H</f>
        <v>石清国</v>
      </c>
      <c r="I2872" s="2">
        <f>'[1]2025年已发货'!I:I</f>
        <v>13458642015</v>
      </c>
      <c r="J2872" s="2" t="str">
        <f>_xlfn._xlws.FILTER(辅助信息!D:D,辅助信息!G:G=G2872)</f>
        <v>华西萌海-科创农业生态谷</v>
      </c>
    </row>
    <row r="2873" hidden="1" spans="1:10">
      <c r="A2873" s="2" t="str">
        <f>'[1]2025年已发货'!A:A</f>
        <v>陕钢</v>
      </c>
      <c r="B2873" s="2" t="str">
        <f>'[1]2025年已发货'!B:B</f>
        <v>螺纹钢</v>
      </c>
      <c r="C2873" s="2" t="str">
        <f>'[1]2025年已发货'!C:C</f>
        <v>HRB500E Φ14</v>
      </c>
      <c r="D2873" s="2" t="str">
        <f>'[1]2025年已发货'!D:D</f>
        <v>吨</v>
      </c>
      <c r="E2873" s="2">
        <f>'[1]2025年已发货'!E:E</f>
        <v>3</v>
      </c>
      <c r="F2873" s="4">
        <f>'[1]2025年已发货'!F:F</f>
        <v>45783</v>
      </c>
      <c r="G2873" s="2" t="str">
        <f>'[1]2025年已发货'!G:G</f>
        <v>（华西萌海科创农业生态谷）成都市简阳市白金山水库</v>
      </c>
      <c r="H2873" s="2" t="str">
        <f>'[1]2025年已发货'!H:H</f>
        <v>石清国</v>
      </c>
      <c r="I2873" s="2">
        <f>'[1]2025年已发货'!I:I</f>
        <v>13458642015</v>
      </c>
      <c r="J2873" s="2" t="str">
        <f>_xlfn._xlws.FILTER(辅助信息!D:D,辅助信息!G:G=G2873)</f>
        <v>华西萌海-科创农业生态谷</v>
      </c>
    </row>
    <row r="2874" hidden="1" spans="1:10">
      <c r="A2874" s="2" t="str">
        <f>'[1]2025年已发货'!A:A</f>
        <v>陕钢</v>
      </c>
      <c r="B2874" s="2" t="str">
        <f>'[1]2025年已发货'!B:B</f>
        <v>螺纹钢</v>
      </c>
      <c r="C2874" s="2" t="str">
        <f>'[1]2025年已发货'!C:C</f>
        <v>HRB500E Φ20</v>
      </c>
      <c r="D2874" s="2" t="str">
        <f>'[1]2025年已发货'!D:D</f>
        <v>吨</v>
      </c>
      <c r="E2874" s="2">
        <f>'[1]2025年已发货'!E:E</f>
        <v>3</v>
      </c>
      <c r="F2874" s="4">
        <f>'[1]2025年已发货'!F:F</f>
        <v>45783</v>
      </c>
      <c r="G2874" s="2" t="str">
        <f>'[1]2025年已发货'!G:G</f>
        <v>（华西萌海科创农业生态谷）成都市简阳市白金山水库</v>
      </c>
      <c r="H2874" s="2" t="str">
        <f>'[1]2025年已发货'!H:H</f>
        <v>石清国</v>
      </c>
      <c r="I2874" s="2">
        <f>'[1]2025年已发货'!I:I</f>
        <v>13458642015</v>
      </c>
      <c r="J2874" s="2" t="str">
        <f>_xlfn._xlws.FILTER(辅助信息!D:D,辅助信息!G:G=G2874)</f>
        <v>华西萌海-科创农业生态谷</v>
      </c>
    </row>
    <row r="2875" hidden="1" spans="1:10">
      <c r="A2875" s="2" t="str">
        <f>'[1]2025年已发货'!A:A</f>
        <v>吉晨盛泰</v>
      </c>
      <c r="B2875" s="2" t="str">
        <f>'[1]2025年已发货'!B:B</f>
        <v>螺纹钢</v>
      </c>
      <c r="C2875" s="2" t="str">
        <f>'[1]2025年已发货'!C:C</f>
        <v>HRB400E Φ12*9m</v>
      </c>
      <c r="D2875" s="2" t="str">
        <f>'[1]2025年已发货'!D:D</f>
        <v>吨</v>
      </c>
      <c r="E2875" s="2">
        <f>'[1]2025年已发货'!E:E</f>
        <v>70</v>
      </c>
      <c r="F2875" s="4">
        <f>'[1]2025年已发货'!F:F</f>
        <v>45783</v>
      </c>
      <c r="G2875" s="2" t="str">
        <f>'[1]2025年已发货'!G:G</f>
        <v>（中铁一局四公司西昭高速6标4分部）四川省凉山彝族自治州昭觉县杨日占里</v>
      </c>
      <c r="H2875" s="2" t="str">
        <f>'[1]2025年已发货'!H:H</f>
        <v>马占全</v>
      </c>
      <c r="I2875" s="2">
        <f>'[1]2025年已发货'!I:I</f>
        <v>18189516465</v>
      </c>
      <c r="J2875" s="2" vm="1" t="e">
        <f>_xlfn._xlws.FILTER(辅助信息!D:D,辅助信息!G:G=G2875)</f>
        <v>#VALUE!</v>
      </c>
    </row>
    <row r="2876" hidden="1" spans="1:10">
      <c r="A2876" s="2" t="str">
        <f>'[1]2025年已发货'!A:A</f>
        <v>吉晨盛泰</v>
      </c>
      <c r="B2876" s="2" t="str">
        <f>'[1]2025年已发货'!B:B</f>
        <v>螺纹钢</v>
      </c>
      <c r="C2876" s="2" t="str">
        <f>'[1]2025年已发货'!C:C</f>
        <v>HRB400E Φ16*9m</v>
      </c>
      <c r="D2876" s="2" t="str">
        <f>'[1]2025年已发货'!D:D</f>
        <v>吨</v>
      </c>
      <c r="E2876" s="2">
        <f>'[1]2025年已发货'!E:E</f>
        <v>70</v>
      </c>
      <c r="F2876" s="4">
        <f>'[1]2025年已发货'!F:F</f>
        <v>45783</v>
      </c>
      <c r="G2876" s="2" t="str">
        <f>'[1]2025年已发货'!G:G</f>
        <v>（中铁一局四公司西昭高速6标4分部）四川省凉山彝族自治州昭觉县杨日占里</v>
      </c>
      <c r="H2876" s="2" t="str">
        <f>'[1]2025年已发货'!H:H</f>
        <v>马占全</v>
      </c>
      <c r="I2876" s="2">
        <f>'[1]2025年已发货'!I:I</f>
        <v>18189516465</v>
      </c>
      <c r="J2876" s="2" vm="1" t="e">
        <f>_xlfn._xlws.FILTER(辅助信息!D:D,辅助信息!G:G=G2876)</f>
        <v>#VALUE!</v>
      </c>
    </row>
    <row r="2877" hidden="1" spans="1:10">
      <c r="A2877" s="2" t="str">
        <f>'[1]2025年已发货'!A:A</f>
        <v>陕钢</v>
      </c>
      <c r="B2877" s="2" t="str">
        <f>'[1]2025年已发货'!B:B</f>
        <v>盘螺</v>
      </c>
      <c r="C2877" s="2" t="str">
        <f>'[1]2025年已发货'!C:C</f>
        <v>HRB400E Φ8</v>
      </c>
      <c r="D2877" s="2" t="str">
        <f>'[1]2025年已发货'!D:D</f>
        <v>吨</v>
      </c>
      <c r="E2877" s="2">
        <f>'[1]2025年已发货'!E:E</f>
        <v>15</v>
      </c>
      <c r="F2877" s="4">
        <f>'[1]2025年已发货'!F:F</f>
        <v>45783</v>
      </c>
      <c r="G2877" s="2" t="str">
        <f>'[1]2025年已发货'!G:G</f>
        <v>（五局乐山机场项目）乐山市五通桥区冠英镇</v>
      </c>
      <c r="H2877" s="2" t="str">
        <f>'[1]2025年已发货'!H:H</f>
        <v>王思思</v>
      </c>
      <c r="I2877" s="2">
        <f>'[1]2025年已发货'!I:I</f>
        <v>18973190156</v>
      </c>
      <c r="J2877" s="2" vm="1" t="e">
        <f>_xlfn._xlws.FILTER(辅助信息!D:D,辅助信息!G:G=G2877)</f>
        <v>#VALUE!</v>
      </c>
    </row>
    <row r="2878" hidden="1" spans="1:10">
      <c r="A2878" s="2" t="str">
        <f>'[1]2025年已发货'!A:A</f>
        <v>陕钢</v>
      </c>
      <c r="B2878" s="2" t="str">
        <f>'[1]2025年已发货'!B:B</f>
        <v>盘螺</v>
      </c>
      <c r="C2878" s="2" t="str">
        <f>'[1]2025年已发货'!C:C</f>
        <v>HRB400E Φ10</v>
      </c>
      <c r="D2878" s="2" t="str">
        <f>'[1]2025年已发货'!D:D</f>
        <v>吨</v>
      </c>
      <c r="E2878" s="2">
        <f>'[1]2025年已发货'!E:E</f>
        <v>12.5</v>
      </c>
      <c r="F2878" s="4">
        <f>'[1]2025年已发货'!F:F</f>
        <v>45783</v>
      </c>
      <c r="G2878" s="2" t="str">
        <f>'[1]2025年已发货'!G:G</f>
        <v>（五局乐山机场项目）乐山市五通桥区冠英镇</v>
      </c>
      <c r="H2878" s="2" t="str">
        <f>'[1]2025年已发货'!H:H</f>
        <v>王思思</v>
      </c>
      <c r="I2878" s="2">
        <f>'[1]2025年已发货'!I:I</f>
        <v>18973190156</v>
      </c>
      <c r="J2878" s="2" vm="1" t="e">
        <f>_xlfn._xlws.FILTER(辅助信息!D:D,辅助信息!G:G=G2878)</f>
        <v>#VALUE!</v>
      </c>
    </row>
    <row r="2879" hidden="1" spans="1:10">
      <c r="A2879" s="2" t="str">
        <f>'[1]2025年已发货'!A:A</f>
        <v>陕钢</v>
      </c>
      <c r="B2879" s="2" t="str">
        <f>'[1]2025年已发货'!B:B</f>
        <v>螺纹钢</v>
      </c>
      <c r="C2879" s="2" t="str">
        <f>'[1]2025年已发货'!C:C</f>
        <v>HRB400E Φ18 9m</v>
      </c>
      <c r="D2879" s="2" t="str">
        <f>'[1]2025年已发货'!D:D</f>
        <v>吨</v>
      </c>
      <c r="E2879" s="2">
        <f>'[1]2025年已发货'!E:E</f>
        <v>5</v>
      </c>
      <c r="F2879" s="4">
        <f>'[1]2025年已发货'!F:F</f>
        <v>45783</v>
      </c>
      <c r="G2879" s="2" t="str">
        <f>'[1]2025年已发货'!G:G</f>
        <v>（五局乐山机场项目）乐山市五通桥区冠英镇</v>
      </c>
      <c r="H2879" s="2" t="str">
        <f>'[1]2025年已发货'!H:H</f>
        <v>王思思</v>
      </c>
      <c r="I2879" s="2">
        <f>'[1]2025年已发货'!I:I</f>
        <v>18973190156</v>
      </c>
      <c r="J2879" s="2" vm="1" t="e">
        <f>_xlfn._xlws.FILTER(辅助信息!D:D,辅助信息!G:G=G2879)</f>
        <v>#VALUE!</v>
      </c>
    </row>
    <row r="2880" hidden="1" spans="1:10">
      <c r="A2880" s="2" t="str">
        <f>'[1]2025年已发货'!A:A</f>
        <v>达钢</v>
      </c>
      <c r="B2880" s="2" t="str">
        <f>'[1]2025年已发货'!B:B</f>
        <v>盘圆</v>
      </c>
      <c r="C2880" s="2" t="str">
        <f>'[1]2025年已发货'!C:C</f>
        <v>HPB300Ф8</v>
      </c>
      <c r="D2880" s="2" t="str">
        <f>'[1]2025年已发货'!D:D</f>
        <v>吨</v>
      </c>
      <c r="E2880" s="2">
        <f>'[1]2025年已发货'!E:E</f>
        <v>7</v>
      </c>
      <c r="F2880" s="4">
        <f>'[1]2025年已发货'!F:F</f>
        <v>45784</v>
      </c>
      <c r="G2880" s="2" t="str">
        <f>'[1]2025年已发货'!G:G</f>
        <v>（成铁西物-重庆渝北金山项目）重庆市渝北区康庄美地C区（司机拍摄签收小票时需设置时间及地点水印）</v>
      </c>
      <c r="H2880" s="2" t="str">
        <f>'[1]2025年已发货'!H:H</f>
        <v>黄永福</v>
      </c>
      <c r="I2880" s="2" t="str">
        <f>'[1]2025年已发货'!I:I</f>
        <v>15982823571</v>
      </c>
      <c r="J2880" s="2" vm="1" t="e">
        <f>_xlfn._xlws.FILTER(辅助信息!D:D,辅助信息!G:G=G2880)</f>
        <v>#VALUE!</v>
      </c>
    </row>
    <row r="2881" hidden="1" spans="1:10">
      <c r="A2881" s="2" t="str">
        <f>'[1]2025年已发货'!A:A</f>
        <v>达钢</v>
      </c>
      <c r="B2881" s="2" t="str">
        <f>'[1]2025年已发货'!B:B</f>
        <v>盘圆</v>
      </c>
      <c r="C2881" s="2" t="str">
        <f>'[1]2025年已发货'!C:C</f>
        <v>HPB300Ф10</v>
      </c>
      <c r="D2881" s="2" t="str">
        <f>'[1]2025年已发货'!D:D</f>
        <v>吨</v>
      </c>
      <c r="E2881" s="2">
        <f>'[1]2025年已发货'!E:E</f>
        <v>10</v>
      </c>
      <c r="F2881" s="4">
        <f>'[1]2025年已发货'!F:F</f>
        <v>45784</v>
      </c>
      <c r="G2881" s="2" t="str">
        <f>'[1]2025年已发货'!G:G</f>
        <v>（成铁西物-重庆渝北金山项目）重庆市渝北区康庄美地C区（司机拍摄签收小票时需设置时间及地点水印）</v>
      </c>
      <c r="H2881" s="2" t="str">
        <f>'[1]2025年已发货'!H:H</f>
        <v>黄永福</v>
      </c>
      <c r="I2881" s="2" t="str">
        <f>'[1]2025年已发货'!I:I</f>
        <v>15982823571</v>
      </c>
      <c r="J2881" s="2" vm="1" t="e">
        <f>_xlfn._xlws.FILTER(辅助信息!D:D,辅助信息!G:G=G2881)</f>
        <v>#VALUE!</v>
      </c>
    </row>
    <row r="2882" hidden="1" spans="1:10">
      <c r="A2882" s="2" t="str">
        <f>'[1]2025年已发货'!A:A</f>
        <v>达钢</v>
      </c>
      <c r="B2882" s="2" t="str">
        <f>'[1]2025年已发货'!B:B</f>
        <v>螺纹钢</v>
      </c>
      <c r="C2882" s="2" t="str">
        <f>'[1]2025年已发货'!C:C</f>
        <v>HRB400EФ12*9m</v>
      </c>
      <c r="D2882" s="2" t="str">
        <f>'[1]2025年已发货'!D:D</f>
        <v>吨</v>
      </c>
      <c r="E2882" s="2">
        <f>'[1]2025年已发货'!E:E</f>
        <v>18</v>
      </c>
      <c r="F2882" s="4">
        <f>'[1]2025年已发货'!F:F</f>
        <v>45784</v>
      </c>
      <c r="G2882" s="2" t="str">
        <f>'[1]2025年已发货'!G:G</f>
        <v>（成铁西物-重庆渝北金山项目）重庆市渝北区康庄美地C区（司机拍摄签收小票时需设置时间及地点水印）</v>
      </c>
      <c r="H2882" s="2" t="str">
        <f>'[1]2025年已发货'!H:H</f>
        <v>黄永福</v>
      </c>
      <c r="I2882" s="2" t="str">
        <f>'[1]2025年已发货'!I:I</f>
        <v>15982823571</v>
      </c>
      <c r="J2882" s="2" vm="1" t="e">
        <f>_xlfn._xlws.FILTER(辅助信息!D:D,辅助信息!G:G=G2882)</f>
        <v>#VALUE!</v>
      </c>
    </row>
    <row r="2883" hidden="1" spans="1:10">
      <c r="A2883" s="2" t="str">
        <f>'[1]2025年已发货'!A:A</f>
        <v>德胜恒嘉</v>
      </c>
      <c r="B2883" s="2" t="str">
        <f>'[1]2025年已发货'!B:B</f>
        <v>螺纹钢</v>
      </c>
      <c r="C2883" s="2" t="str">
        <f>'[1]2025年已发货'!C:C</f>
        <v>HRB400E Φ25 9m</v>
      </c>
      <c r="D2883" s="2" t="str">
        <f>'[1]2025年已发货'!D:D</f>
        <v>吨</v>
      </c>
      <c r="E2883" s="2">
        <f>'[1]2025年已发货'!E:E</f>
        <v>35</v>
      </c>
      <c r="F2883" s="4">
        <f>'[1]2025年已发货'!F:F</f>
        <v>45784</v>
      </c>
      <c r="G2883" s="2" t="str">
        <f>'[1]2025年已发货'!G:G</f>
        <v>（五局乐山机场项目）乐山市五通桥区冠英镇</v>
      </c>
      <c r="H2883" s="2" t="str">
        <f>'[1]2025年已发货'!H:H</f>
        <v>王思思</v>
      </c>
      <c r="I2883" s="2">
        <f>'[1]2025年已发货'!I:I</f>
        <v>18973190156</v>
      </c>
      <c r="J2883" s="2" vm="1" t="e">
        <f>_xlfn._xlws.FILTER(辅助信息!D:D,辅助信息!G:G=G2883)</f>
        <v>#VALUE!</v>
      </c>
    </row>
    <row r="2884" hidden="1" spans="1:10">
      <c r="A2884" s="2" t="str">
        <f>'[1]2025年已发货'!A:A</f>
        <v>德胜恒嘉</v>
      </c>
      <c r="B2884" s="2" t="str">
        <f>'[1]2025年已发货'!B:B</f>
        <v>螺纹钢</v>
      </c>
      <c r="C2884" s="2" t="str">
        <f>'[1]2025年已发货'!C:C</f>
        <v>HRB400E Φ32 12m</v>
      </c>
      <c r="D2884" s="2" t="str">
        <f>'[1]2025年已发货'!D:D</f>
        <v>吨</v>
      </c>
      <c r="E2884" s="2">
        <f>'[1]2025年已发货'!E:E</f>
        <v>35</v>
      </c>
      <c r="F2884" s="4">
        <f>'[1]2025年已发货'!F:F</f>
        <v>45784</v>
      </c>
      <c r="G2884" s="2" t="str">
        <f>'[1]2025年已发货'!G:G</f>
        <v>（中铁北京局-资乐高速6标）四川省乐山市市中区土主镇资乐高速TJ6标项目试验室</v>
      </c>
      <c r="H2884" s="2" t="str">
        <f>'[1]2025年已发货'!H:H</f>
        <v>刘岩</v>
      </c>
      <c r="I2884" s="2">
        <f>'[1]2025年已发货'!I:I</f>
        <v>18543566469</v>
      </c>
      <c r="J2884" s="2" vm="1" t="e">
        <f>_xlfn._xlws.FILTER(辅助信息!D:D,辅助信息!G:G=G2884)</f>
        <v>#VALUE!</v>
      </c>
    </row>
    <row r="2885" hidden="1" spans="1:10">
      <c r="A2885" s="2" t="str">
        <f>'[1]2025年已发货'!A:A</f>
        <v>达钢</v>
      </c>
      <c r="B2885" s="2" t="str">
        <f>'[1]2025年已发货'!B:B</f>
        <v>螺纹钢</v>
      </c>
      <c r="C2885" s="2" t="str">
        <f>'[1]2025年已发货'!C:C</f>
        <v>HRB500E Φ20</v>
      </c>
      <c r="D2885" s="2" t="str">
        <f>'[1]2025年已发货'!D:D</f>
        <v>吨</v>
      </c>
      <c r="E2885" s="2">
        <f>'[1]2025年已发货'!E:E</f>
        <v>9</v>
      </c>
      <c r="F2885" s="4">
        <f>'[1]2025年已发货'!F:F</f>
        <v>45784</v>
      </c>
      <c r="G2885" s="2" t="str">
        <f>'[1]2025年已发货'!G:G</f>
        <v>（华西简阳西城嘉苑）四川省成都市简阳市简城街道高屋村</v>
      </c>
      <c r="H2885" s="2" t="str">
        <f>'[1]2025年已发货'!H:H</f>
        <v>张瀚镭</v>
      </c>
      <c r="I2885" s="2">
        <f>'[1]2025年已发货'!I:I</f>
        <v>15884666220</v>
      </c>
      <c r="J2885" s="2" t="str">
        <f>_xlfn._xlws.FILTER(辅助信息!D:D,辅助信息!G:G=G2885)</f>
        <v>华西简阳西城嘉苑</v>
      </c>
    </row>
    <row r="2886" hidden="1" spans="1:10">
      <c r="A2886" s="2" t="str">
        <f>'[1]2025年已发货'!A:A</f>
        <v>达钢</v>
      </c>
      <c r="B2886" s="2" t="str">
        <f>'[1]2025年已发货'!B:B</f>
        <v>螺纹钢</v>
      </c>
      <c r="C2886" s="2" t="str">
        <f>'[1]2025年已发货'!C:C</f>
        <v>HRB500E Φ25</v>
      </c>
      <c r="D2886" s="2" t="str">
        <f>'[1]2025年已发货'!D:D</f>
        <v>吨</v>
      </c>
      <c r="E2886" s="2">
        <f>'[1]2025年已发货'!E:E</f>
        <v>12</v>
      </c>
      <c r="F2886" s="4">
        <f>'[1]2025年已发货'!F:F</f>
        <v>45784</v>
      </c>
      <c r="G2886" s="2" t="str">
        <f>'[1]2025年已发货'!G:G</f>
        <v>（华西简阳西城嘉苑）四川省成都市简阳市简城街道高屋村</v>
      </c>
      <c r="H2886" s="2" t="str">
        <f>'[1]2025年已发货'!H:H</f>
        <v>张瀚镭</v>
      </c>
      <c r="I2886" s="2">
        <f>'[1]2025年已发货'!I:I</f>
        <v>15884666220</v>
      </c>
      <c r="J2886" s="2" t="str">
        <f>_xlfn._xlws.FILTER(辅助信息!D:D,辅助信息!G:G=G2886)</f>
        <v>华西简阳西城嘉苑</v>
      </c>
    </row>
    <row r="2887" hidden="1" spans="1:10">
      <c r="A2887" s="2" t="str">
        <f>'[1]2025年已发货'!A:A</f>
        <v>达钢</v>
      </c>
      <c r="B2887" s="2" t="str">
        <f>'[1]2025年已发货'!B:B</f>
        <v>螺纹钢</v>
      </c>
      <c r="C2887" s="2" t="str">
        <f>'[1]2025年已发货'!C:C</f>
        <v>HRB400E Φ14 9m</v>
      </c>
      <c r="D2887" s="2" t="str">
        <f>'[1]2025年已发货'!D:D</f>
        <v>吨</v>
      </c>
      <c r="E2887" s="2">
        <f>'[1]2025年已发货'!E:E</f>
        <v>51</v>
      </c>
      <c r="F2887" s="4">
        <f>'[1]2025年已发货'!F:F</f>
        <v>45784</v>
      </c>
      <c r="G2887" s="2" t="str">
        <f>'[1]2025年已发货'!G:G</f>
        <v>（华西简阳西城嘉苑）四川省成都市简阳市简城街道高屋村</v>
      </c>
      <c r="H2887" s="2" t="str">
        <f>'[1]2025年已发货'!H:H</f>
        <v>张瀚镭</v>
      </c>
      <c r="I2887" s="2">
        <f>'[1]2025年已发货'!I:I</f>
        <v>15884666220</v>
      </c>
      <c r="J2887" s="2" t="str">
        <f>_xlfn._xlws.FILTER(辅助信息!D:D,辅助信息!G:G=G2887)</f>
        <v>华西简阳西城嘉苑</v>
      </c>
    </row>
    <row r="2888" hidden="1" spans="1:10">
      <c r="A2888" s="2" t="str">
        <f>'[1]2025年已发货'!A:A</f>
        <v>陕钢</v>
      </c>
      <c r="B2888" s="2" t="str">
        <f>'[1]2025年已发货'!B:B</f>
        <v>盘螺</v>
      </c>
      <c r="C2888" s="2" t="str">
        <f>'[1]2025年已发货'!C:C</f>
        <v>HRB400E Φ12</v>
      </c>
      <c r="D2888" s="2" t="str">
        <f>'[1]2025年已发货'!D:D</f>
        <v>吨</v>
      </c>
      <c r="E2888" s="2">
        <f>'[1]2025年已发货'!E:E</f>
        <v>5</v>
      </c>
      <c r="F2888" s="4">
        <f>'[1]2025年已发货'!F:F</f>
        <v>45784</v>
      </c>
      <c r="G2888" s="2" t="str">
        <f>'[1]2025年已发货'!G:G</f>
        <v>（华西简阳西城嘉苑）四川省成都市简阳市简城街道高屋村</v>
      </c>
      <c r="H2888" s="2" t="str">
        <f>'[1]2025年已发货'!H:H</f>
        <v>张瀚镭</v>
      </c>
      <c r="I2888" s="2">
        <f>'[1]2025年已发货'!I:I</f>
        <v>15884666220</v>
      </c>
      <c r="J2888" s="2" t="str">
        <f>_xlfn._xlws.FILTER(辅助信息!D:D,辅助信息!G:G=G2888)</f>
        <v>华西简阳西城嘉苑</v>
      </c>
    </row>
    <row r="2889" hidden="1" spans="1:10">
      <c r="A2889" s="2" t="str">
        <f>'[1]2025年已发货'!A:A</f>
        <v>陕钢</v>
      </c>
      <c r="B2889" s="2" t="str">
        <f>'[1]2025年已发货'!B:B</f>
        <v>螺纹钢</v>
      </c>
      <c r="C2889" s="2" t="str">
        <f>'[1]2025年已发货'!C:C</f>
        <v>HRB400E Φ14 9m</v>
      </c>
      <c r="D2889" s="2" t="str">
        <f>'[1]2025年已发货'!D:D</f>
        <v>吨</v>
      </c>
      <c r="E2889" s="2">
        <f>'[1]2025年已发货'!E:E</f>
        <v>20</v>
      </c>
      <c r="F2889" s="4">
        <f>'[1]2025年已发货'!F:F</f>
        <v>45784</v>
      </c>
      <c r="G2889" s="2" t="str">
        <f>'[1]2025年已发货'!G:G</f>
        <v>（华西简阳西城嘉苑）四川省成都市简阳市简城街道高屋村</v>
      </c>
      <c r="H2889" s="2" t="str">
        <f>'[1]2025年已发货'!H:H</f>
        <v>张瀚镭</v>
      </c>
      <c r="I2889" s="2">
        <f>'[1]2025年已发货'!I:I</f>
        <v>15884666220</v>
      </c>
      <c r="J2889" s="2" t="str">
        <f>_xlfn._xlws.FILTER(辅助信息!D:D,辅助信息!G:G=G2889)</f>
        <v>华西简阳西城嘉苑</v>
      </c>
    </row>
    <row r="2890" hidden="1" spans="1:10">
      <c r="A2890" s="2" t="str">
        <f>'[1]2025年已发货'!A:A</f>
        <v>陕钢</v>
      </c>
      <c r="B2890" s="2" t="str">
        <f>'[1]2025年已发货'!B:B</f>
        <v>螺纹钢</v>
      </c>
      <c r="C2890" s="2" t="str">
        <f>'[1]2025年已发货'!C:C</f>
        <v>HRB400E Φ16 9m</v>
      </c>
      <c r="D2890" s="2" t="str">
        <f>'[1]2025年已发货'!D:D</f>
        <v>吨</v>
      </c>
      <c r="E2890" s="2">
        <f>'[1]2025年已发货'!E:E</f>
        <v>17</v>
      </c>
      <c r="F2890" s="4">
        <f>'[1]2025年已发货'!F:F</f>
        <v>45784</v>
      </c>
      <c r="G2890" s="2" t="str">
        <f>'[1]2025年已发货'!G:G</f>
        <v>（华西简阳西城嘉苑）四川省成都市简阳市简城街道高屋村</v>
      </c>
      <c r="H2890" s="2" t="str">
        <f>'[1]2025年已发货'!H:H</f>
        <v>张瀚镭</v>
      </c>
      <c r="I2890" s="2">
        <f>'[1]2025年已发货'!I:I</f>
        <v>15884666220</v>
      </c>
      <c r="J2890" s="2" t="str">
        <f>_xlfn._xlws.FILTER(辅助信息!D:D,辅助信息!G:G=G2890)</f>
        <v>华西简阳西城嘉苑</v>
      </c>
    </row>
    <row r="2891" hidden="1" spans="1:10">
      <c r="A2891" s="2" t="str">
        <f>'[1]2025年已发货'!A:A</f>
        <v>陕钢</v>
      </c>
      <c r="B2891" s="2" t="str">
        <f>'[1]2025年已发货'!B:B</f>
        <v>螺纹钢</v>
      </c>
      <c r="C2891" s="2" t="str">
        <f>'[1]2025年已发货'!C:C</f>
        <v>HRB400E Φ18 9m</v>
      </c>
      <c r="D2891" s="2" t="str">
        <f>'[1]2025年已发货'!D:D</f>
        <v>吨</v>
      </c>
      <c r="E2891" s="2">
        <f>'[1]2025年已发货'!E:E</f>
        <v>20</v>
      </c>
      <c r="F2891" s="4">
        <f>'[1]2025年已发货'!F:F</f>
        <v>45784</v>
      </c>
      <c r="G2891" s="2" t="str">
        <f>'[1]2025年已发货'!G:G</f>
        <v>（华西简阳西城嘉苑）四川省成都市简阳市简城街道高屋村</v>
      </c>
      <c r="H2891" s="2" t="str">
        <f>'[1]2025年已发货'!H:H</f>
        <v>张瀚镭</v>
      </c>
      <c r="I2891" s="2">
        <f>'[1]2025年已发货'!I:I</f>
        <v>15884666220</v>
      </c>
      <c r="J2891" s="2" t="str">
        <f>_xlfn._xlws.FILTER(辅助信息!D:D,辅助信息!G:G=G2891)</f>
        <v>华西简阳西城嘉苑</v>
      </c>
    </row>
    <row r="2892" hidden="1" spans="1:10">
      <c r="A2892" s="2" t="str">
        <f>'[1]2025年已发货'!A:A</f>
        <v>陕钢</v>
      </c>
      <c r="B2892" s="2" t="str">
        <f>'[1]2025年已发货'!B:B</f>
        <v>螺纹钢</v>
      </c>
      <c r="C2892" s="2" t="str">
        <f>'[1]2025年已发货'!C:C</f>
        <v>HRB400E Φ20 9m</v>
      </c>
      <c r="D2892" s="2" t="str">
        <f>'[1]2025年已发货'!D:D</f>
        <v>吨</v>
      </c>
      <c r="E2892" s="2">
        <f>'[1]2025年已发货'!E:E</f>
        <v>3</v>
      </c>
      <c r="F2892" s="4">
        <f>'[1]2025年已发货'!F:F</f>
        <v>45784</v>
      </c>
      <c r="G2892" s="2" t="str">
        <f>'[1]2025年已发货'!G:G</f>
        <v>（华西简阳西城嘉苑）四川省成都市简阳市简城街道高屋村</v>
      </c>
      <c r="H2892" s="2" t="str">
        <f>'[1]2025年已发货'!H:H</f>
        <v>张瀚镭</v>
      </c>
      <c r="I2892" s="2">
        <f>'[1]2025年已发货'!I:I</f>
        <v>15884666220</v>
      </c>
      <c r="J2892" s="2" t="str">
        <f>_xlfn._xlws.FILTER(辅助信息!D:D,辅助信息!G:G=G2892)</f>
        <v>华西简阳西城嘉苑</v>
      </c>
    </row>
    <row r="2893" hidden="1" spans="1:10">
      <c r="A2893" s="2" t="str">
        <f>'[1]2025年已发货'!A:A</f>
        <v>陕钢</v>
      </c>
      <c r="B2893" s="2" t="str">
        <f>'[1]2025年已发货'!B:B</f>
        <v>螺纹钢</v>
      </c>
      <c r="C2893" s="2" t="str">
        <f>'[1]2025年已发货'!C:C</f>
        <v>HRB500E Φ22</v>
      </c>
      <c r="D2893" s="2" t="str">
        <f>'[1]2025年已发货'!D:D</f>
        <v>吨</v>
      </c>
      <c r="E2893" s="2">
        <f>'[1]2025年已发货'!E:E</f>
        <v>6</v>
      </c>
      <c r="F2893" s="4">
        <f>'[1]2025年已发货'!F:F</f>
        <v>45784</v>
      </c>
      <c r="G2893" s="2" t="str">
        <f>'[1]2025年已发货'!G:G</f>
        <v>（华西简阳西城嘉苑）四川省成都市简阳市简城街道高屋村</v>
      </c>
      <c r="H2893" s="2" t="str">
        <f>'[1]2025年已发货'!H:H</f>
        <v>张瀚镭</v>
      </c>
      <c r="I2893" s="2">
        <f>'[1]2025年已发货'!I:I</f>
        <v>15884666220</v>
      </c>
      <c r="J2893" s="2" t="str">
        <f>_xlfn._xlws.FILTER(辅助信息!D:D,辅助信息!G:G=G2893)</f>
        <v>华西简阳西城嘉苑</v>
      </c>
    </row>
    <row r="2894" hidden="1" spans="1:10">
      <c r="A2894" s="2" t="str">
        <f>'[1]2025年已发货'!A:A</f>
        <v>达钢</v>
      </c>
      <c r="B2894" s="2" t="str">
        <f>'[1]2025年已发货'!B:B</f>
        <v>高线</v>
      </c>
      <c r="C2894" s="2" t="str">
        <f>'[1]2025年已发货'!C:C</f>
        <v>HPB300Φ8</v>
      </c>
      <c r="D2894" s="2" t="str">
        <f>'[1]2025年已发货'!D:D</f>
        <v>吨</v>
      </c>
      <c r="E2894" s="2">
        <f>'[1]2025年已发货'!E:E</f>
        <v>7.5</v>
      </c>
      <c r="F2894" s="4">
        <f>'[1]2025年已发货'!F:F</f>
        <v>45784</v>
      </c>
      <c r="G2894" s="2" t="str">
        <f>'[1]2025年已发货'!G:G</f>
        <v>（十九冶-江龙高速二分部）重庆市云阳县S305附近*龙角互通连接线（变更段）</v>
      </c>
      <c r="H2894" s="2" t="str">
        <f>'[1]2025年已发货'!H:H</f>
        <v>张鹏</v>
      </c>
      <c r="I2894" s="2">
        <f>'[1]2025年已发货'!I:I</f>
        <v>18223006448</v>
      </c>
      <c r="J2894" s="2" vm="1" t="e">
        <f>_xlfn._xlws.FILTER(辅助信息!D:D,辅助信息!G:G=G2894)</f>
        <v>#VALUE!</v>
      </c>
    </row>
    <row r="2895" hidden="1" spans="1:10">
      <c r="A2895" s="2" t="str">
        <f>'[1]2025年已发货'!A:A</f>
        <v>达钢</v>
      </c>
      <c r="B2895" s="2" t="str">
        <f>'[1]2025年已发货'!B:B</f>
        <v>直螺纹</v>
      </c>
      <c r="C2895" s="2" t="str">
        <f>'[1]2025年已发货'!C:C</f>
        <v>HRB400E Φ32 9m</v>
      </c>
      <c r="D2895" s="2" t="str">
        <f>'[1]2025年已发货'!D:D</f>
        <v>吨</v>
      </c>
      <c r="E2895" s="2">
        <f>'[1]2025年已发货'!E:E</f>
        <v>35</v>
      </c>
      <c r="F2895" s="4">
        <f>'[1]2025年已发货'!F:F</f>
        <v>45784</v>
      </c>
      <c r="G2895" s="2" t="str">
        <f>'[1]2025年已发货'!G:G</f>
        <v>（十九冶-江龙高速二分部）重庆市云阳县S305附近*龙角互通连接线（变更段）</v>
      </c>
      <c r="H2895" s="2" t="str">
        <f>'[1]2025年已发货'!H:H</f>
        <v>张鹏</v>
      </c>
      <c r="I2895" s="2">
        <f>'[1]2025年已发货'!I:I</f>
        <v>18223006448</v>
      </c>
      <c r="J2895" s="2" vm="1" t="e">
        <f>_xlfn._xlws.FILTER(辅助信息!D:D,辅助信息!G:G=G2895)</f>
        <v>#VALUE!</v>
      </c>
    </row>
    <row r="2896" hidden="1" spans="1:10">
      <c r="A2896" s="2" t="str">
        <f>'[1]2025年已发货'!A:A</f>
        <v>达钢</v>
      </c>
      <c r="B2896" s="2" t="str">
        <f>'[1]2025年已发货'!B:B</f>
        <v>直螺纹</v>
      </c>
      <c r="C2896" s="2" t="str">
        <f>'[1]2025年已发货'!C:C</f>
        <v>HRB400E Φ12 9m</v>
      </c>
      <c r="D2896" s="2" t="str">
        <f>'[1]2025年已发货'!D:D</f>
        <v>吨</v>
      </c>
      <c r="E2896" s="2">
        <f>'[1]2025年已发货'!E:E</f>
        <v>66</v>
      </c>
      <c r="F2896" s="4">
        <f>'[1]2025年已发货'!F:F</f>
        <v>45784</v>
      </c>
      <c r="G2896" s="2" t="str">
        <f>'[1]2025年已发货'!G:G</f>
        <v>（十九冶-江龙高速二分部）重庆市云阳县宝坪镇双塆村*宝坪梁场</v>
      </c>
      <c r="H2896" s="2" t="str">
        <f>'[1]2025年已发货'!H:H</f>
        <v>张鹏</v>
      </c>
      <c r="I2896" s="2">
        <f>'[1]2025年已发货'!I:I</f>
        <v>18223006448</v>
      </c>
      <c r="J2896" s="2" vm="1" t="e">
        <f>_xlfn._xlws.FILTER(辅助信息!D:D,辅助信息!G:G=G2896)</f>
        <v>#VALUE!</v>
      </c>
    </row>
    <row r="2897" hidden="1" spans="1:10">
      <c r="A2897" s="2" t="str">
        <f>'[1]2025年已发货'!A:A</f>
        <v>晋邦</v>
      </c>
      <c r="B2897" s="2" t="str">
        <f>'[1]2025年已发货'!B:B</f>
        <v>盘螺</v>
      </c>
      <c r="C2897" s="2" t="str">
        <f>'[1]2025年已发货'!C:C</f>
        <v>HRB400E Φ8</v>
      </c>
      <c r="D2897" s="2" t="str">
        <f>'[1]2025年已发货'!D:D</f>
        <v>吨</v>
      </c>
      <c r="E2897" s="2">
        <f>'[1]2025年已发货'!E:E</f>
        <v>15.6</v>
      </c>
      <c r="F2897" s="4">
        <f>'[1]2025年已发货'!F:F</f>
        <v>45784</v>
      </c>
      <c r="G2897" s="2" t="str">
        <f>'[1]2025年已发货'!G:G</f>
        <v>（商投建工达州中医药科技园-1工区）达州市通川区达州中医药职业学院犀牛大道北段</v>
      </c>
      <c r="H2897" s="2" t="str">
        <f>'[1]2025年已发货'!H:H</f>
        <v>程黄刚</v>
      </c>
      <c r="I2897" s="2">
        <f>'[1]2025年已发货'!I:I</f>
        <v>15108211617</v>
      </c>
      <c r="J2897" s="2" t="str">
        <f>_xlfn._xlws.FILTER(辅助信息!D:D,辅助信息!G:G=G2897)</f>
        <v>商投建工达州中医药科技园</v>
      </c>
    </row>
    <row r="2898" hidden="1" spans="1:10">
      <c r="A2898" s="2" t="str">
        <f>'[1]2025年已发货'!A:A</f>
        <v>晋邦</v>
      </c>
      <c r="B2898" s="2" t="str">
        <f>'[1]2025年已发货'!B:B</f>
        <v>盘螺</v>
      </c>
      <c r="C2898" s="2" t="str">
        <f>'[1]2025年已发货'!C:C</f>
        <v>HRB400E Φ10</v>
      </c>
      <c r="D2898" s="2" t="str">
        <f>'[1]2025年已发货'!D:D</f>
        <v>吨</v>
      </c>
      <c r="E2898" s="2">
        <f>'[1]2025年已发货'!E:E</f>
        <v>4.7</v>
      </c>
      <c r="F2898" s="4">
        <f>'[1]2025年已发货'!F:F</f>
        <v>45784</v>
      </c>
      <c r="G2898" s="2" t="str">
        <f>'[1]2025年已发货'!G:G</f>
        <v>（商投建工达州中医药科技园-1工区）达州市通川区达州中医药职业学院犀牛大道北段</v>
      </c>
      <c r="H2898" s="2" t="str">
        <f>'[1]2025年已发货'!H:H</f>
        <v>程黄刚</v>
      </c>
      <c r="I2898" s="2">
        <f>'[1]2025年已发货'!I:I</f>
        <v>15108211617</v>
      </c>
      <c r="J2898" s="2" t="str">
        <f>_xlfn._xlws.FILTER(辅助信息!D:D,辅助信息!G:G=G2898)</f>
        <v>商投建工达州中医药科技园</v>
      </c>
    </row>
    <row r="2899" hidden="1" spans="1:10">
      <c r="A2899" s="2" t="str">
        <f>'[1]2025年已发货'!A:A</f>
        <v>晋邦</v>
      </c>
      <c r="B2899" s="2" t="str">
        <f>'[1]2025年已发货'!B:B</f>
        <v>螺纹钢</v>
      </c>
      <c r="C2899" s="2" t="str">
        <f>'[1]2025年已发货'!C:C</f>
        <v>HRB400E Φ12 9m</v>
      </c>
      <c r="D2899" s="2" t="str">
        <f>'[1]2025年已发货'!D:D</f>
        <v>吨</v>
      </c>
      <c r="E2899" s="2">
        <f>'[1]2025年已发货'!E:E</f>
        <v>16</v>
      </c>
      <c r="F2899" s="4">
        <f>'[1]2025年已发货'!F:F</f>
        <v>45784</v>
      </c>
      <c r="G2899" s="2" t="str">
        <f>'[1]2025年已发货'!G:G</f>
        <v>（商投建工达州中医药科技园-1工区）达州市通川区达州中医药职业学院犀牛大道北段</v>
      </c>
      <c r="H2899" s="2" t="str">
        <f>'[1]2025年已发货'!H:H</f>
        <v>程黄刚</v>
      </c>
      <c r="I2899" s="2">
        <f>'[1]2025年已发货'!I:I</f>
        <v>15108211617</v>
      </c>
      <c r="J2899" s="2" t="str">
        <f>_xlfn._xlws.FILTER(辅助信息!D:D,辅助信息!G:G=G2899)</f>
        <v>商投建工达州中医药科技园</v>
      </c>
    </row>
    <row r="2900" hidden="1" spans="1:10">
      <c r="A2900" s="2" t="str">
        <f>'[1]2025年已发货'!A:A</f>
        <v>晋邦</v>
      </c>
      <c r="B2900" s="2" t="str">
        <f>'[1]2025年已发货'!B:B</f>
        <v>螺纹钢</v>
      </c>
      <c r="C2900" s="2" t="str">
        <f>'[1]2025年已发货'!C:C</f>
        <v>HRB400E Φ14 9m</v>
      </c>
      <c r="D2900" s="2" t="str">
        <f>'[1]2025年已发货'!D:D</f>
        <v>吨</v>
      </c>
      <c r="E2900" s="2">
        <f>'[1]2025年已发货'!E:E</f>
        <v>2</v>
      </c>
      <c r="F2900" s="4">
        <f>'[1]2025年已发货'!F:F</f>
        <v>45784</v>
      </c>
      <c r="G2900" s="2" t="str">
        <f>'[1]2025年已发货'!G:G</f>
        <v>（商投建工达州中医药科技园-1工区）达州市通川区达州中医药职业学院犀牛大道北段</v>
      </c>
      <c r="H2900" s="2" t="str">
        <f>'[1]2025年已发货'!H:H</f>
        <v>程黄刚</v>
      </c>
      <c r="I2900" s="2">
        <f>'[1]2025年已发货'!I:I</f>
        <v>15108211617</v>
      </c>
      <c r="J2900" s="2" t="str">
        <f>_xlfn._xlws.FILTER(辅助信息!D:D,辅助信息!G:G=G2900)</f>
        <v>商投建工达州中医药科技园</v>
      </c>
    </row>
    <row r="2901" hidden="1" spans="1:10">
      <c r="A2901" s="2" t="str">
        <f>'[1]2025年已发货'!A:A</f>
        <v>晋邦</v>
      </c>
      <c r="B2901" s="2" t="str">
        <f>'[1]2025年已发货'!B:B</f>
        <v>螺纹钢</v>
      </c>
      <c r="C2901" s="2" t="str">
        <f>'[1]2025年已发货'!C:C</f>
        <v>HRB400E Φ16 9m</v>
      </c>
      <c r="D2901" s="2" t="str">
        <f>'[1]2025年已发货'!D:D</f>
        <v>吨</v>
      </c>
      <c r="E2901" s="2">
        <f>'[1]2025年已发货'!E:E</f>
        <v>4</v>
      </c>
      <c r="F2901" s="4">
        <f>'[1]2025年已发货'!F:F</f>
        <v>45784</v>
      </c>
      <c r="G2901" s="2" t="str">
        <f>'[1]2025年已发货'!G:G</f>
        <v>（商投建工达州中医药科技园-1工区）达州市通川区达州中医药职业学院犀牛大道北段</v>
      </c>
      <c r="H2901" s="2" t="str">
        <f>'[1]2025年已发货'!H:H</f>
        <v>程黄刚</v>
      </c>
      <c r="I2901" s="2">
        <f>'[1]2025年已发货'!I:I</f>
        <v>15108211617</v>
      </c>
      <c r="J2901" s="2" t="str">
        <f>_xlfn._xlws.FILTER(辅助信息!D:D,辅助信息!G:G=G2901)</f>
        <v>商投建工达州中医药科技园</v>
      </c>
    </row>
    <row r="2902" hidden="1" spans="1:10">
      <c r="A2902" s="2" t="str">
        <f>'[1]2025年已发货'!A:A</f>
        <v>晋邦</v>
      </c>
      <c r="B2902" s="2" t="str">
        <f>'[1]2025年已发货'!B:B</f>
        <v>螺纹钢</v>
      </c>
      <c r="C2902" s="2" t="str">
        <f>'[1]2025年已发货'!C:C</f>
        <v>HRB400E Φ20 9m</v>
      </c>
      <c r="D2902" s="2" t="str">
        <f>'[1]2025年已发货'!D:D</f>
        <v>吨</v>
      </c>
      <c r="E2902" s="2">
        <f>'[1]2025年已发货'!E:E</f>
        <v>5</v>
      </c>
      <c r="F2902" s="4">
        <f>'[1]2025年已发货'!F:F</f>
        <v>45784</v>
      </c>
      <c r="G2902" s="2" t="str">
        <f>'[1]2025年已发货'!G:G</f>
        <v>（商投建工达州中医药科技园-1工区）达州市通川区达州中医药职业学院犀牛大道北段</v>
      </c>
      <c r="H2902" s="2" t="str">
        <f>'[1]2025年已发货'!H:H</f>
        <v>程黄刚</v>
      </c>
      <c r="I2902" s="2">
        <f>'[1]2025年已发货'!I:I</f>
        <v>15108211617</v>
      </c>
      <c r="J2902" s="2" t="str">
        <f>_xlfn._xlws.FILTER(辅助信息!D:D,辅助信息!G:G=G2902)</f>
        <v>商投建工达州中医药科技园</v>
      </c>
    </row>
    <row r="2903" hidden="1" spans="1:10">
      <c r="A2903" s="2" t="str">
        <f>'[1]2025年已发货'!A:A</f>
        <v>晋邦</v>
      </c>
      <c r="B2903" s="2" t="str">
        <f>'[1]2025年已发货'!B:B</f>
        <v>螺纹钢</v>
      </c>
      <c r="C2903" s="2" t="str">
        <f>'[1]2025年已发货'!C:C</f>
        <v>HRB400E Φ22 9m</v>
      </c>
      <c r="D2903" s="2" t="str">
        <f>'[1]2025年已发货'!D:D</f>
        <v>吨</v>
      </c>
      <c r="E2903" s="2">
        <f>'[1]2025年已发货'!E:E</f>
        <v>23</v>
      </c>
      <c r="F2903" s="4">
        <f>'[1]2025年已发货'!F:F</f>
        <v>45784</v>
      </c>
      <c r="G2903" s="2" t="str">
        <f>'[1]2025年已发货'!G:G</f>
        <v>（商投建工达州中医药科技园-1工区）达州市通川区达州中医药职业学院犀牛大道北段</v>
      </c>
      <c r="H2903" s="2" t="str">
        <f>'[1]2025年已发货'!H:H</f>
        <v>程黄刚</v>
      </c>
      <c r="I2903" s="2">
        <f>'[1]2025年已发货'!I:I</f>
        <v>15108211617</v>
      </c>
      <c r="J2903" s="2" t="str">
        <f>_xlfn._xlws.FILTER(辅助信息!D:D,辅助信息!G:G=G2903)</f>
        <v>商投建工达州中医药科技园</v>
      </c>
    </row>
    <row r="2904" hidden="1" spans="1:10">
      <c r="A2904" s="2" t="str">
        <f>'[1]2025年已发货'!A:A</f>
        <v>晋邦</v>
      </c>
      <c r="B2904" s="2" t="str">
        <f>'[1]2025年已发货'!B:B</f>
        <v>盘螺</v>
      </c>
      <c r="C2904" s="2" t="str">
        <f>'[1]2025年已发货'!C:C</f>
        <v>HRB400E Φ6</v>
      </c>
      <c r="D2904" s="2" t="str">
        <f>'[1]2025年已发货'!D:D</f>
        <v>吨</v>
      </c>
      <c r="E2904" s="2">
        <f>'[1]2025年已发货'!E:E</f>
        <v>2</v>
      </c>
      <c r="F2904" s="4">
        <f>'[1]2025年已发货'!F:F</f>
        <v>45784</v>
      </c>
      <c r="G2904" s="2" t="str">
        <f>'[1]2025年已发货'!G:G</f>
        <v>（十九冶-江龙高速二分部）重庆市云阳县宝坪镇双塆村*宝坪服务区南侧综合楼</v>
      </c>
      <c r="H2904" s="2" t="str">
        <f>'[1]2025年已发货'!H:H</f>
        <v>张鹏</v>
      </c>
      <c r="I2904" s="2">
        <f>'[1]2025年已发货'!I:I</f>
        <v>18223006448</v>
      </c>
      <c r="J2904" s="2" vm="1" t="e">
        <f>_xlfn._xlws.FILTER(辅助信息!D:D,辅助信息!G:G=G2904)</f>
        <v>#VALUE!</v>
      </c>
    </row>
    <row r="2905" hidden="1" spans="1:10">
      <c r="A2905" s="2" t="str">
        <f>'[1]2025年已发货'!A:A</f>
        <v>晋邦</v>
      </c>
      <c r="B2905" s="2" t="str">
        <f>'[1]2025年已发货'!B:B</f>
        <v>盘螺</v>
      </c>
      <c r="C2905" s="2" t="str">
        <f>'[1]2025年已发货'!C:C</f>
        <v>HRB400E Φ8</v>
      </c>
      <c r="D2905" s="2" t="str">
        <f>'[1]2025年已发货'!D:D</f>
        <v>吨</v>
      </c>
      <c r="E2905" s="2">
        <f>'[1]2025年已发货'!E:E</f>
        <v>5</v>
      </c>
      <c r="F2905" s="4">
        <f>'[1]2025年已发货'!F:F</f>
        <v>45784</v>
      </c>
      <c r="G2905" s="2" t="str">
        <f>'[1]2025年已发货'!G:G</f>
        <v>（十九冶-江龙高速二分部）重庆市云阳县宝坪镇双塆村*宝坪服务区南侧综合楼</v>
      </c>
      <c r="H2905" s="2" t="str">
        <f>'[1]2025年已发货'!H:H</f>
        <v>张鹏</v>
      </c>
      <c r="I2905" s="2">
        <f>'[1]2025年已发货'!I:I</f>
        <v>18223006448</v>
      </c>
      <c r="J2905" s="2" vm="1" t="e">
        <f>_xlfn._xlws.FILTER(辅助信息!D:D,辅助信息!G:G=G2905)</f>
        <v>#VALUE!</v>
      </c>
    </row>
    <row r="2906" hidden="1" spans="1:10">
      <c r="A2906" s="2" t="str">
        <f>'[1]2025年已发货'!A:A</f>
        <v>晋邦</v>
      </c>
      <c r="B2906" s="2" t="str">
        <f>'[1]2025年已发货'!B:B</f>
        <v>直螺纹</v>
      </c>
      <c r="C2906" s="2" t="str">
        <f>'[1]2025年已发货'!C:C</f>
        <v>HRB400E Φ12 9m</v>
      </c>
      <c r="D2906" s="2" t="str">
        <f>'[1]2025年已发货'!D:D</f>
        <v>吨</v>
      </c>
      <c r="E2906" s="2">
        <f>'[1]2025年已发货'!E:E</f>
        <v>7</v>
      </c>
      <c r="F2906" s="4">
        <f>'[1]2025年已发货'!F:F</f>
        <v>45784</v>
      </c>
      <c r="G2906" s="2" t="str">
        <f>'[1]2025年已发货'!G:G</f>
        <v>（十九冶-江龙高速二分部）重庆市云阳县宝坪镇双塆村*宝坪服务区南侧综合楼</v>
      </c>
      <c r="H2906" s="2" t="str">
        <f>'[1]2025年已发货'!H:H</f>
        <v>张鹏</v>
      </c>
      <c r="I2906" s="2">
        <f>'[1]2025年已发货'!I:I</f>
        <v>18223006448</v>
      </c>
      <c r="J2906" s="2" vm="1" t="e">
        <f>_xlfn._xlws.FILTER(辅助信息!D:D,辅助信息!G:G=G2906)</f>
        <v>#VALUE!</v>
      </c>
    </row>
    <row r="2907" hidden="1" spans="1:10">
      <c r="A2907" s="2" t="str">
        <f>'[1]2025年已发货'!A:A</f>
        <v>晋邦</v>
      </c>
      <c r="B2907" s="2" t="str">
        <f>'[1]2025年已发货'!B:B</f>
        <v>直螺纹</v>
      </c>
      <c r="C2907" s="2" t="str">
        <f>'[1]2025年已发货'!C:C</f>
        <v>HRB400E Φ14 9m</v>
      </c>
      <c r="D2907" s="2" t="str">
        <f>'[1]2025年已发货'!D:D</f>
        <v>吨</v>
      </c>
      <c r="E2907" s="2">
        <f>'[1]2025年已发货'!E:E</f>
        <v>8</v>
      </c>
      <c r="F2907" s="4">
        <f>'[1]2025年已发货'!F:F</f>
        <v>45784</v>
      </c>
      <c r="G2907" s="2" t="str">
        <f>'[1]2025年已发货'!G:G</f>
        <v>（十九冶-江龙高速二分部）重庆市云阳县宝坪镇双塆村*宝坪服务区南侧综合楼</v>
      </c>
      <c r="H2907" s="2" t="str">
        <f>'[1]2025年已发货'!H:H</f>
        <v>张鹏</v>
      </c>
      <c r="I2907" s="2">
        <f>'[1]2025年已发货'!I:I</f>
        <v>18223006448</v>
      </c>
      <c r="J2907" s="2" vm="1" t="e">
        <f>_xlfn._xlws.FILTER(辅助信息!D:D,辅助信息!G:G=G2907)</f>
        <v>#VALUE!</v>
      </c>
    </row>
    <row r="2908" hidden="1" spans="1:10">
      <c r="A2908" s="2" t="str">
        <f>'[1]2025年已发货'!A:A</f>
        <v>晋邦</v>
      </c>
      <c r="B2908" s="2" t="str">
        <f>'[1]2025年已发货'!B:B</f>
        <v>直螺纹</v>
      </c>
      <c r="C2908" s="2" t="str">
        <f>'[1]2025年已发货'!C:C</f>
        <v>HRB400E Φ12 9m</v>
      </c>
      <c r="D2908" s="2" t="str">
        <f>'[1]2025年已发货'!D:D</f>
        <v>吨</v>
      </c>
      <c r="E2908" s="2">
        <f>'[1]2025年已发货'!E:E</f>
        <v>8</v>
      </c>
      <c r="F2908" s="4">
        <f>'[1]2025年已发货'!F:F</f>
        <v>45784</v>
      </c>
      <c r="G2908" s="2" t="str">
        <f>'[1]2025年已发货'!G:G</f>
        <v>（十九冶-江龙高速二分部）重庆市云阳县宝坪镇*宝坪梁场</v>
      </c>
      <c r="H2908" s="2" t="str">
        <f>'[1]2025年已发货'!H:H</f>
        <v>张鹏</v>
      </c>
      <c r="I2908" s="2">
        <f>'[1]2025年已发货'!I:I</f>
        <v>18223006448</v>
      </c>
      <c r="J2908" s="2" vm="1" t="e">
        <f>_xlfn._xlws.FILTER(辅助信息!D:D,辅助信息!G:G=G2908)</f>
        <v>#VALUE!</v>
      </c>
    </row>
    <row r="2909" hidden="1" spans="1:10">
      <c r="A2909" s="2" t="str">
        <f>'[1]2025年已发货'!A:A</f>
        <v>晋邦</v>
      </c>
      <c r="B2909" s="2" t="str">
        <f>'[1]2025年已发货'!B:B</f>
        <v>直螺纹</v>
      </c>
      <c r="C2909" s="2" t="str">
        <f>'[1]2025年已发货'!C:C</f>
        <v>HRB400E Φ16 9m</v>
      </c>
      <c r="D2909" s="2" t="str">
        <f>'[1]2025年已发货'!D:D</f>
        <v>吨</v>
      </c>
      <c r="E2909" s="2">
        <f>'[1]2025年已发货'!E:E</f>
        <v>10</v>
      </c>
      <c r="F2909" s="4">
        <f>'[1]2025年已发货'!F:F</f>
        <v>45784</v>
      </c>
      <c r="G2909" s="2" t="str">
        <f>'[1]2025年已发货'!G:G</f>
        <v>（十九冶-江龙高速二分部）重庆市云阳县S305附近*龙角互通连接线（变更段）</v>
      </c>
      <c r="H2909" s="2" t="str">
        <f>'[1]2025年已发货'!H:H</f>
        <v>张鹏</v>
      </c>
      <c r="I2909" s="2">
        <f>'[1]2025年已发货'!I:I</f>
        <v>18223006448</v>
      </c>
      <c r="J2909" s="2" vm="1" t="e">
        <f>_xlfn._xlws.FILTER(辅助信息!D:D,辅助信息!G:G=G2909)</f>
        <v>#VALUE!</v>
      </c>
    </row>
    <row r="2910" hidden="1" spans="1:10">
      <c r="A2910" s="2" t="str">
        <f>'[1]2025年已发货'!A:A</f>
        <v>晋邦</v>
      </c>
      <c r="B2910" s="2" t="str">
        <f>'[1]2025年已发货'!B:B</f>
        <v>直螺纹</v>
      </c>
      <c r="C2910" s="2" t="str">
        <f>'[1]2025年已发货'!C:C</f>
        <v>HRB400E Φ12 9m</v>
      </c>
      <c r="D2910" s="2" t="str">
        <f>'[1]2025年已发货'!D:D</f>
        <v>吨</v>
      </c>
      <c r="E2910" s="2">
        <f>'[1]2025年已发货'!E:E</f>
        <v>10</v>
      </c>
      <c r="F2910" s="4">
        <f>'[1]2025年已发货'!F:F</f>
        <v>45784</v>
      </c>
      <c r="G2910" s="2" t="str">
        <f>'[1]2025年已发货'!G:G</f>
        <v>（十九冶-江龙高速三分部）重庆市云阳县龙角镇*刘家漕3#桥</v>
      </c>
      <c r="H2910" s="2" t="str">
        <f>'[1]2025年已发货'!H:H</f>
        <v>任海军</v>
      </c>
      <c r="I2910" s="2">
        <f>'[1]2025年已发货'!I:I</f>
        <v>17725037830</v>
      </c>
      <c r="J2910" s="2" vm="1" t="e">
        <f>_xlfn._xlws.FILTER(辅助信息!D:D,辅助信息!G:G=G2910)</f>
        <v>#VALUE!</v>
      </c>
    </row>
    <row r="2911" hidden="1" spans="1:10">
      <c r="A2911" s="2" t="str">
        <f>'[1]2025年已发货'!A:A</f>
        <v>晋邦</v>
      </c>
      <c r="B2911" s="2" t="str">
        <f>'[1]2025年已发货'!B:B</f>
        <v>直螺纹</v>
      </c>
      <c r="C2911" s="2" t="str">
        <f>'[1]2025年已发货'!C:C</f>
        <v>HRB400E Φ16 9m</v>
      </c>
      <c r="D2911" s="2" t="str">
        <f>'[1]2025年已发货'!D:D</f>
        <v>吨</v>
      </c>
      <c r="E2911" s="2">
        <f>'[1]2025年已发货'!E:E</f>
        <v>15</v>
      </c>
      <c r="F2911" s="4">
        <f>'[1]2025年已发货'!F:F</f>
        <v>45784</v>
      </c>
      <c r="G2911" s="2" t="str">
        <f>'[1]2025年已发货'!G:G</f>
        <v>（十九冶-江龙高速三分部）重庆市云阳县龙角镇*刘家漕3#桥</v>
      </c>
      <c r="H2911" s="2" t="str">
        <f>'[1]2025年已发货'!H:H</f>
        <v>任海军</v>
      </c>
      <c r="I2911" s="2">
        <f>'[1]2025年已发货'!I:I</f>
        <v>17725037830</v>
      </c>
      <c r="J2911" s="2" vm="1" t="e">
        <f>_xlfn._xlws.FILTER(辅助信息!D:D,辅助信息!G:G=G2911)</f>
        <v>#VALUE!</v>
      </c>
    </row>
    <row r="2912" hidden="1" spans="1:10">
      <c r="A2912" s="2" t="str">
        <f>'[1]2025年已发货'!A:A</f>
        <v>晋邦</v>
      </c>
      <c r="B2912" s="2" t="str">
        <f>'[1]2025年已发货'!B:B</f>
        <v>盘螺</v>
      </c>
      <c r="C2912" s="2" t="str">
        <f>'[1]2025年已发货'!C:C</f>
        <v>HRB400E Φ10</v>
      </c>
      <c r="D2912" s="2" t="str">
        <f>'[1]2025年已发货'!D:D</f>
        <v>吨</v>
      </c>
      <c r="E2912" s="2">
        <f>'[1]2025年已发货'!E:E</f>
        <v>6</v>
      </c>
      <c r="F2912" s="4">
        <f>'[1]2025年已发货'!F:F</f>
        <v>45784</v>
      </c>
      <c r="G2912" s="2" t="str">
        <f>'[1]2025年已发货'!G:G</f>
        <v>（十九冶-江龙高速三分部）重庆市云阳县龙角镇*刘家漕3#桥</v>
      </c>
      <c r="H2912" s="2" t="str">
        <f>'[1]2025年已发货'!H:H</f>
        <v>任海军</v>
      </c>
      <c r="I2912" s="2">
        <f>'[1]2025年已发货'!I:I</f>
        <v>17725037830</v>
      </c>
      <c r="J2912" s="2" vm="1" t="e">
        <f>_xlfn._xlws.FILTER(辅助信息!D:D,辅助信息!G:G=G2912)</f>
        <v>#VALUE!</v>
      </c>
    </row>
    <row r="2913" hidden="1" spans="1:10">
      <c r="A2913" s="2" t="str">
        <f>'[1]2025年已发货'!A:A</f>
        <v>晋邦</v>
      </c>
      <c r="B2913" s="2" t="str">
        <f>'[1]2025年已发货'!B:B</f>
        <v>直螺纹</v>
      </c>
      <c r="C2913" s="2" t="str">
        <f>'[1]2025年已发货'!C:C</f>
        <v>HRB400E Φ16 9m</v>
      </c>
      <c r="D2913" s="2" t="str">
        <f>'[1]2025年已发货'!D:D</f>
        <v>吨</v>
      </c>
      <c r="E2913" s="2">
        <f>'[1]2025年已发货'!E:E</f>
        <v>15</v>
      </c>
      <c r="F2913" s="4">
        <f>'[1]2025年已发货'!F:F</f>
        <v>45784</v>
      </c>
      <c r="G2913" s="2" t="str">
        <f>'[1]2025年已发货'!G:G</f>
        <v>（十九冶-江龙高速三分部）重庆市云阳县开云高速（钢厂村）*龙缸互通</v>
      </c>
      <c r="H2913" s="2" t="str">
        <f>'[1]2025年已发货'!H:H</f>
        <v>任海军</v>
      </c>
      <c r="I2913" s="2">
        <f>'[1]2025年已发货'!I:I</f>
        <v>17725037830</v>
      </c>
      <c r="J2913" s="2" vm="1" t="e">
        <f>_xlfn._xlws.FILTER(辅助信息!D:D,辅助信息!G:G=G2913)</f>
        <v>#VALUE!</v>
      </c>
    </row>
    <row r="2914" hidden="1" spans="1:10">
      <c r="A2914" s="2" t="str">
        <f>'[1]2025年已发货'!A:A</f>
        <v>晋邦</v>
      </c>
      <c r="B2914" s="2" t="str">
        <f>'[1]2025年已发货'!B:B</f>
        <v>直螺纹</v>
      </c>
      <c r="C2914" s="2" t="str">
        <f>'[1]2025年已发货'!C:C</f>
        <v>HRB400E Φ20 9m</v>
      </c>
      <c r="D2914" s="2" t="str">
        <f>'[1]2025年已发货'!D:D</f>
        <v>吨</v>
      </c>
      <c r="E2914" s="2">
        <f>'[1]2025年已发货'!E:E</f>
        <v>5</v>
      </c>
      <c r="F2914" s="4">
        <f>'[1]2025年已发货'!F:F</f>
        <v>45784</v>
      </c>
      <c r="G2914" s="2" t="str">
        <f>'[1]2025年已发货'!G:G</f>
        <v>（十九冶-江龙高速三分部）重庆市云阳县开云高速（钢厂村）*龙缸互通</v>
      </c>
      <c r="H2914" s="2" t="str">
        <f>'[1]2025年已发货'!H:H</f>
        <v>任海军</v>
      </c>
      <c r="I2914" s="2">
        <f>'[1]2025年已发货'!I:I</f>
        <v>17725037830</v>
      </c>
      <c r="J2914" s="2" vm="1" t="e">
        <f>_xlfn._xlws.FILTER(辅助信息!D:D,辅助信息!G:G=G2914)</f>
        <v>#VALUE!</v>
      </c>
    </row>
    <row r="2915" hidden="1" spans="1:10">
      <c r="A2915" s="2" t="str">
        <f>'[1]2025年已发货'!A:A</f>
        <v>晋邦</v>
      </c>
      <c r="B2915" s="2" t="str">
        <f>'[1]2025年已发货'!B:B</f>
        <v>直螺纹</v>
      </c>
      <c r="C2915" s="2" t="str">
        <f>'[1]2025年已发货'!C:C</f>
        <v>HRB400E Φ22 9m</v>
      </c>
      <c r="D2915" s="2" t="str">
        <f>'[1]2025年已发货'!D:D</f>
        <v>吨</v>
      </c>
      <c r="E2915" s="2">
        <f>'[1]2025年已发货'!E:E</f>
        <v>8</v>
      </c>
      <c r="F2915" s="4">
        <f>'[1]2025年已发货'!F:F</f>
        <v>45784</v>
      </c>
      <c r="G2915" s="2" t="str">
        <f>'[1]2025年已发货'!G:G</f>
        <v>（十九冶-江龙高速三分部）重庆市云阳县开云高速（钢厂村）*龙缸互通</v>
      </c>
      <c r="H2915" s="2" t="str">
        <f>'[1]2025年已发货'!H:H</f>
        <v>任海军</v>
      </c>
      <c r="I2915" s="2">
        <f>'[1]2025年已发货'!I:I</f>
        <v>17725037830</v>
      </c>
      <c r="J2915" s="2" vm="1" t="e">
        <f>_xlfn._xlws.FILTER(辅助信息!D:D,辅助信息!G:G=G2915)</f>
        <v>#VALUE!</v>
      </c>
    </row>
    <row r="2916" hidden="1" spans="1:10">
      <c r="A2916" s="2" t="str">
        <f>'[1]2025年已发货'!A:A</f>
        <v>晋邦</v>
      </c>
      <c r="B2916" s="2" t="str">
        <f>'[1]2025年已发货'!B:B</f>
        <v>直螺纹</v>
      </c>
      <c r="C2916" s="2" t="str">
        <f>'[1]2025年已发货'!C:C</f>
        <v>HRB400E Φ32 9m</v>
      </c>
      <c r="D2916" s="2" t="str">
        <f>'[1]2025年已发货'!D:D</f>
        <v>吨</v>
      </c>
      <c r="E2916" s="2">
        <f>'[1]2025年已发货'!E:E</f>
        <v>8</v>
      </c>
      <c r="F2916" s="4">
        <f>'[1]2025年已发货'!F:F</f>
        <v>45784</v>
      </c>
      <c r="G2916" s="2" t="str">
        <f>'[1]2025年已发货'!G:G</f>
        <v>（十九冶-江龙高速三分部）重庆市云阳县开云高速（钢厂村）*龙缸互通</v>
      </c>
      <c r="H2916" s="2" t="str">
        <f>'[1]2025年已发货'!H:H</f>
        <v>任海军</v>
      </c>
      <c r="I2916" s="2">
        <f>'[1]2025年已发货'!I:I</f>
        <v>17725037830</v>
      </c>
      <c r="J2916" s="2" vm="1" t="e">
        <f>_xlfn._xlws.FILTER(辅助信息!D:D,辅助信息!G:G=G2916)</f>
        <v>#VALUE!</v>
      </c>
    </row>
    <row r="2917" hidden="1" spans="1:10">
      <c r="A2917" s="2" t="str">
        <f>'[1]2025年已发货'!A:A</f>
        <v>晋邦</v>
      </c>
      <c r="B2917" s="2" t="str">
        <f>'[1]2025年已发货'!B:B</f>
        <v>盘螺</v>
      </c>
      <c r="C2917" s="2" t="str">
        <f>'[1]2025年已发货'!C:C</f>
        <v>HRB400E Φ12</v>
      </c>
      <c r="D2917" s="2" t="str">
        <f>'[1]2025年已发货'!D:D</f>
        <v>吨</v>
      </c>
      <c r="E2917" s="2">
        <f>'[1]2025年已发货'!E:E</f>
        <v>12</v>
      </c>
      <c r="F2917" s="4">
        <f>'[1]2025年已发货'!F:F</f>
        <v>45784</v>
      </c>
      <c r="G2917" s="2" t="str">
        <f>'[1]2025年已发货'!G:G</f>
        <v>（十九冶-华电重庆奉节）重庆市奉节县康乐镇七星村</v>
      </c>
      <c r="H2917" s="2" t="str">
        <f>'[1]2025年已发货'!H:H</f>
        <v>岑甲乐</v>
      </c>
      <c r="I2917" s="2">
        <f>'[1]2025年已发货'!I:I</f>
        <v>17349037782</v>
      </c>
      <c r="J2917" s="2" vm="1" t="e">
        <f>_xlfn._xlws.FILTER(辅助信息!D:D,辅助信息!G:G=G2917)</f>
        <v>#VALUE!</v>
      </c>
    </row>
    <row r="2918" hidden="1" spans="1:10">
      <c r="A2918" s="2" t="str">
        <f>'[1]2025年已发货'!A:A</f>
        <v>晋邦</v>
      </c>
      <c r="B2918" s="2" t="str">
        <f>'[1]2025年已发货'!B:B</f>
        <v>螺纹钢</v>
      </c>
      <c r="C2918" s="2" t="str">
        <f>'[1]2025年已发货'!C:C</f>
        <v>HRB400E Φ32 9m</v>
      </c>
      <c r="D2918" s="2" t="str">
        <f>'[1]2025年已发货'!D:D</f>
        <v>吨</v>
      </c>
      <c r="E2918" s="2">
        <f>'[1]2025年已发货'!E:E</f>
        <v>24</v>
      </c>
      <c r="F2918" s="4">
        <f>'[1]2025年已发货'!F:F</f>
        <v>45784</v>
      </c>
      <c r="G2918" s="2" t="str">
        <f>'[1]2025年已发货'!G:G</f>
        <v>（十九冶-华电重庆奉节）重庆市奉节县康乐镇七星村</v>
      </c>
      <c r="H2918" s="2" t="str">
        <f>'[1]2025年已发货'!H:H</f>
        <v>岑甲乐</v>
      </c>
      <c r="I2918" s="2">
        <f>'[1]2025年已发货'!I:I</f>
        <v>17349037782</v>
      </c>
      <c r="J2918" s="2" vm="1" t="e">
        <f>_xlfn._xlws.FILTER(辅助信息!D:D,辅助信息!G:G=G2918)</f>
        <v>#VALUE!</v>
      </c>
    </row>
    <row r="2919" hidden="1" spans="1:10">
      <c r="A2919" s="2" t="str">
        <f>'[1]2025年已发货'!A:A</f>
        <v>陕钢</v>
      </c>
      <c r="B2919" s="2" t="str">
        <f>'[1]2025年已发货'!B:B</f>
        <v>盘螺</v>
      </c>
      <c r="C2919" s="2" t="str">
        <f>'[1]2025年已发货'!C:C</f>
        <v>HRB400EФ8</v>
      </c>
      <c r="D2919" s="2" t="str">
        <f>'[1]2025年已发货'!D:D</f>
        <v>吨</v>
      </c>
      <c r="E2919" s="2">
        <f>'[1]2025年已发货'!E:E</f>
        <v>18</v>
      </c>
      <c r="F2919" s="4">
        <f>'[1]2025年已发货'!F:F</f>
        <v>45785</v>
      </c>
      <c r="G2919" s="2" t="str">
        <f>'[1]2025年已发货'!G:G</f>
        <v>（中核华兴-峨眉山项目）四川省乐山市峨眉山市双福镇梓橦庙红华五期中核华兴工地</v>
      </c>
      <c r="H2919" s="2" t="str">
        <f>'[1]2025年已发货'!H:H</f>
        <v>李汉军</v>
      </c>
      <c r="I2919" s="2" t="str">
        <f>'[1]2025年已发货'!I:I</f>
        <v>18691249091</v>
      </c>
      <c r="J2919" s="2" vm="1" t="e">
        <f>_xlfn._xlws.FILTER(辅助信息!D:D,辅助信息!G:G=G2919)</f>
        <v>#VALUE!</v>
      </c>
    </row>
    <row r="2920" hidden="1" spans="1:10">
      <c r="A2920" s="2" t="str">
        <f>'[1]2025年已发货'!A:A</f>
        <v>陕钢</v>
      </c>
      <c r="B2920" s="2" t="str">
        <f>'[1]2025年已发货'!B:B</f>
        <v>盘螺</v>
      </c>
      <c r="C2920" s="2" t="str">
        <f>'[1]2025年已发货'!C:C</f>
        <v>HRB400EФ10</v>
      </c>
      <c r="D2920" s="2" t="str">
        <f>'[1]2025年已发货'!D:D</f>
        <v>吨</v>
      </c>
      <c r="E2920" s="2">
        <f>'[1]2025年已发货'!E:E</f>
        <v>17</v>
      </c>
      <c r="F2920" s="4">
        <f>'[1]2025年已发货'!F:F</f>
        <v>45785</v>
      </c>
      <c r="G2920" s="2" t="str">
        <f>'[1]2025年已发货'!G:G</f>
        <v>（中核华兴-峨眉山项目）四川省乐山市峨眉山市双福镇梓橦庙红华五期中核华兴工地</v>
      </c>
      <c r="H2920" s="2" t="str">
        <f>'[1]2025年已发货'!H:H</f>
        <v>李汉军</v>
      </c>
      <c r="I2920" s="2" t="str">
        <f>'[1]2025年已发货'!I:I</f>
        <v>18691249091</v>
      </c>
      <c r="J2920" s="2" vm="1" t="e">
        <f>_xlfn._xlws.FILTER(辅助信息!D:D,辅助信息!G:G=G2920)</f>
        <v>#VALUE!</v>
      </c>
    </row>
    <row r="2921" hidden="1" spans="1:10">
      <c r="A2921" s="2" t="str">
        <f>'[1]2025年已发货'!A:A</f>
        <v>达钢</v>
      </c>
      <c r="B2921" s="2" t="str">
        <f>'[1]2025年已发货'!B:B</f>
        <v>螺纹钢</v>
      </c>
      <c r="C2921" s="2" t="str">
        <f>'[1]2025年已发货'!C:C</f>
        <v>HRB400E Φ12 9m</v>
      </c>
      <c r="D2921" s="2" t="str">
        <f>'[1]2025年已发货'!D:D</f>
        <v>吨</v>
      </c>
      <c r="E2921" s="2">
        <f>'[1]2025年已发货'!E:E</f>
        <v>12</v>
      </c>
      <c r="F2921" s="4">
        <f>'[1]2025年已发货'!F:F</f>
        <v>45785</v>
      </c>
      <c r="G2921" s="2" t="str">
        <f>'[1]2025年已发货'!G:G</f>
        <v>（五冶钢构宜宾高县月江镇建设项目）  四川省宜宾市高县月江镇刚记超市斜对面(还阳组团沪碳二期项目)</v>
      </c>
      <c r="H2921" s="2" t="str">
        <f>'[1]2025年已发货'!H:H</f>
        <v>张朝亮</v>
      </c>
      <c r="I2921" s="2">
        <f>'[1]2025年已发货'!I:I</f>
        <v>15228205853</v>
      </c>
      <c r="J2921" s="2" t="str">
        <f>_xlfn._xlws.FILTER(辅助信息!D:D,辅助信息!G:G=G2921)</f>
        <v>五冶钢构-宜宾市南溪区高县月江镇建设项目</v>
      </c>
    </row>
    <row r="2922" hidden="1" spans="1:10">
      <c r="A2922" s="2" t="str">
        <f>'[1]2025年已发货'!A:A</f>
        <v>达钢</v>
      </c>
      <c r="B2922" s="2" t="str">
        <f>'[1]2025年已发货'!B:B</f>
        <v>螺纹钢</v>
      </c>
      <c r="C2922" s="2" t="str">
        <f>'[1]2025年已发货'!C:C</f>
        <v>HRB400E Φ14 9m</v>
      </c>
      <c r="D2922" s="2" t="str">
        <f>'[1]2025年已发货'!D:D</f>
        <v>吨</v>
      </c>
      <c r="E2922" s="2">
        <f>'[1]2025年已发货'!E:E</f>
        <v>12</v>
      </c>
      <c r="F2922" s="4">
        <f>'[1]2025年已发货'!F:F</f>
        <v>45785</v>
      </c>
      <c r="G2922" s="2" t="str">
        <f>'[1]2025年已发货'!G:G</f>
        <v>（五冶钢构宜宾高县月江镇建设项目）  四川省宜宾市高县月江镇刚记超市斜对面(还阳组团沪碳二期项目)</v>
      </c>
      <c r="H2922" s="2" t="str">
        <f>'[1]2025年已发货'!H:H</f>
        <v>张朝亮</v>
      </c>
      <c r="I2922" s="2">
        <f>'[1]2025年已发货'!I:I</f>
        <v>15228205853</v>
      </c>
      <c r="J2922" s="2" t="str">
        <f>_xlfn._xlws.FILTER(辅助信息!D:D,辅助信息!G:G=G2922)</f>
        <v>五冶钢构-宜宾市南溪区高县月江镇建设项目</v>
      </c>
    </row>
    <row r="2923" hidden="1" spans="1:10">
      <c r="A2923" s="2" t="str">
        <f>'[1]2025年已发货'!A:A</f>
        <v>达钢</v>
      </c>
      <c r="B2923" s="2" t="str">
        <f>'[1]2025年已发货'!B:B</f>
        <v>螺纹钢</v>
      </c>
      <c r="C2923" s="2" t="str">
        <f>'[1]2025年已发货'!C:C</f>
        <v>HRB400E Φ25 9m</v>
      </c>
      <c r="D2923" s="2" t="str">
        <f>'[1]2025年已发货'!D:D</f>
        <v>吨</v>
      </c>
      <c r="E2923" s="2">
        <f>'[1]2025年已发货'!E:E</f>
        <v>12</v>
      </c>
      <c r="F2923" s="4">
        <f>'[1]2025年已发货'!F:F</f>
        <v>45785</v>
      </c>
      <c r="G2923" s="2" t="str">
        <f>'[1]2025年已发货'!G:G</f>
        <v>（五冶钢构宜宾高县月江镇建设项目）  四川省宜宾市高县月江镇刚记超市斜对面(还阳组团沪碳二期项目)</v>
      </c>
      <c r="H2923" s="2" t="str">
        <f>'[1]2025年已发货'!H:H</f>
        <v>张朝亮</v>
      </c>
      <c r="I2923" s="2">
        <f>'[1]2025年已发货'!I:I</f>
        <v>15228205853</v>
      </c>
      <c r="J2923" s="2" t="str">
        <f>_xlfn._xlws.FILTER(辅助信息!D:D,辅助信息!G:G=G2923)</f>
        <v>五冶钢构-宜宾市南溪区高县月江镇建设项目</v>
      </c>
    </row>
    <row r="2924" hidden="1" spans="1:10">
      <c r="A2924" s="2" t="str">
        <f>'[1]2025年已发货'!A:A</f>
        <v>达钢</v>
      </c>
      <c r="B2924" s="2" t="str">
        <f>'[1]2025年已发货'!B:B</f>
        <v>螺纹钢</v>
      </c>
      <c r="C2924" s="2" t="str">
        <f>'[1]2025年已发货'!C:C</f>
        <v>HRB400E Φ14 9m</v>
      </c>
      <c r="D2924" s="2" t="str">
        <f>'[1]2025年已发货'!D:D</f>
        <v>吨</v>
      </c>
      <c r="E2924" s="2">
        <f>'[1]2025年已发货'!E:E</f>
        <v>9</v>
      </c>
      <c r="F2924" s="4">
        <f>'[1]2025年已发货'!F:F</f>
        <v>45785</v>
      </c>
      <c r="G2924" s="2" t="str">
        <f>'[1]2025年已发货'!G:G</f>
        <v>（华西简阳西城嘉苑）四川省成都市简阳市简城街道高屋村</v>
      </c>
      <c r="H2924" s="2" t="str">
        <f>'[1]2025年已发货'!H:H</f>
        <v>张瀚镭</v>
      </c>
      <c r="I2924" s="2">
        <f>'[1]2025年已发货'!I:I</f>
        <v>15884666220</v>
      </c>
      <c r="J2924" s="2" t="str">
        <f>_xlfn._xlws.FILTER(辅助信息!D:D,辅助信息!G:G=G2924)</f>
        <v>华西简阳西城嘉苑</v>
      </c>
    </row>
    <row r="2925" hidden="1" spans="1:10">
      <c r="A2925" s="2" t="str">
        <f>'[1]2025年已发货'!A:A</f>
        <v>达钢</v>
      </c>
      <c r="B2925" s="2" t="str">
        <f>'[1]2025年已发货'!B:B</f>
        <v>螺纹钢</v>
      </c>
      <c r="C2925" s="2" t="str">
        <f>'[1]2025年已发货'!C:C</f>
        <v>HRB400E Φ25 9m</v>
      </c>
      <c r="D2925" s="2" t="str">
        <f>'[1]2025年已发货'!D:D</f>
        <v>吨</v>
      </c>
      <c r="E2925" s="2">
        <f>'[1]2025年已发货'!E:E</f>
        <v>6</v>
      </c>
      <c r="F2925" s="4">
        <f>'[1]2025年已发货'!F:F</f>
        <v>45785</v>
      </c>
      <c r="G2925" s="2" t="str">
        <f>'[1]2025年已发货'!G:G</f>
        <v>（华西简阳西城嘉苑）四川省成都市简阳市简城街道高屋村</v>
      </c>
      <c r="H2925" s="2" t="str">
        <f>'[1]2025年已发货'!H:H</f>
        <v>张瀚镭</v>
      </c>
      <c r="I2925" s="2">
        <f>'[1]2025年已发货'!I:I</f>
        <v>15884666220</v>
      </c>
      <c r="J2925" s="2" t="str">
        <f>_xlfn._xlws.FILTER(辅助信息!D:D,辅助信息!G:G=G2925)</f>
        <v>华西简阳西城嘉苑</v>
      </c>
    </row>
    <row r="2926" hidden="1" spans="1:10">
      <c r="A2926" s="2" t="str">
        <f>'[1]2025年已发货'!A:A</f>
        <v>达钢</v>
      </c>
      <c r="B2926" s="2" t="str">
        <f>'[1]2025年已发货'!B:B</f>
        <v>螺纹钢</v>
      </c>
      <c r="C2926" s="2" t="str">
        <f>'[1]2025年已发货'!C:C</f>
        <v>HRB500E Φ20</v>
      </c>
      <c r="D2926" s="2" t="str">
        <f>'[1]2025年已发货'!D:D</f>
        <v>吨</v>
      </c>
      <c r="E2926" s="2">
        <f>'[1]2025年已发货'!E:E</f>
        <v>9</v>
      </c>
      <c r="F2926" s="4">
        <f>'[1]2025年已发货'!F:F</f>
        <v>45785</v>
      </c>
      <c r="G2926" s="2" t="str">
        <f>'[1]2025年已发货'!G:G</f>
        <v>（华西简阳西城嘉苑）四川省成都市简阳市简城街道高屋村</v>
      </c>
      <c r="H2926" s="2" t="str">
        <f>'[1]2025年已发货'!H:H</f>
        <v>张瀚镭</v>
      </c>
      <c r="I2926" s="2">
        <f>'[1]2025年已发货'!I:I</f>
        <v>15884666220</v>
      </c>
      <c r="J2926" s="2" t="str">
        <f>_xlfn._xlws.FILTER(辅助信息!D:D,辅助信息!G:G=G2926)</f>
        <v>华西简阳西城嘉苑</v>
      </c>
    </row>
    <row r="2927" hidden="1" spans="1:10">
      <c r="A2927" s="2" t="str">
        <f>'[1]2025年已发货'!A:A</f>
        <v>达钢</v>
      </c>
      <c r="B2927" s="2" t="str">
        <f>'[1]2025年已发货'!B:B</f>
        <v>螺纹钢</v>
      </c>
      <c r="C2927" s="2" t="str">
        <f>'[1]2025年已发货'!C:C</f>
        <v>HRB500E Φ25</v>
      </c>
      <c r="D2927" s="2" t="str">
        <f>'[1]2025年已发货'!D:D</f>
        <v>吨</v>
      </c>
      <c r="E2927" s="2">
        <f>'[1]2025年已发货'!E:E</f>
        <v>12</v>
      </c>
      <c r="F2927" s="4">
        <f>'[1]2025年已发货'!F:F</f>
        <v>45785</v>
      </c>
      <c r="G2927" s="2" t="str">
        <f>'[1]2025年已发货'!G:G</f>
        <v>（华西简阳西城嘉苑）四川省成都市简阳市简城街道高屋村</v>
      </c>
      <c r="H2927" s="2" t="str">
        <f>'[1]2025年已发货'!H:H</f>
        <v>张瀚镭</v>
      </c>
      <c r="I2927" s="2">
        <f>'[1]2025年已发货'!I:I</f>
        <v>15884666220</v>
      </c>
      <c r="J2927" s="2" t="str">
        <f>_xlfn._xlws.FILTER(辅助信息!D:D,辅助信息!G:G=G2927)</f>
        <v>华西简阳西城嘉苑</v>
      </c>
    </row>
    <row r="2928" hidden="1" spans="1:10">
      <c r="A2928" s="2" t="str">
        <f>'[1]2025年已发货'!A:A</f>
        <v>陕钢</v>
      </c>
      <c r="B2928" s="2" t="str">
        <f>'[1]2025年已发货'!B:B</f>
        <v>高线</v>
      </c>
      <c r="C2928" s="2" t="str">
        <f>'[1]2025年已发货'!C:C</f>
        <v>HPB300Φ10</v>
      </c>
      <c r="D2928" s="2" t="str">
        <f>'[1]2025年已发货'!D:D</f>
        <v>吨</v>
      </c>
      <c r="E2928" s="2">
        <f>'[1]2025年已发货'!E:E</f>
        <v>35</v>
      </c>
      <c r="F2928" s="4">
        <f>'[1]2025年已发货'!F:F</f>
        <v>45785</v>
      </c>
      <c r="G2928" s="2" t="str">
        <f>'[1]2025年已发货'!G:G</f>
        <v>（中铁三局-铜资高速1标）四川省资阳市安岳县石羊镇猫坝村2#钢筋场</v>
      </c>
      <c r="H2928" s="2" t="str">
        <f>'[1]2025年已发货'!H:H</f>
        <v>王雪</v>
      </c>
      <c r="I2928" s="2">
        <f>'[1]2025年已发货'!I:I</f>
        <v>18729676589</v>
      </c>
      <c r="J2928" s="2" vm="1" t="e">
        <f>_xlfn._xlws.FILTER(辅助信息!D:D,辅助信息!G:G=G2928)</f>
        <v>#VALUE!</v>
      </c>
    </row>
    <row r="2929" hidden="1" spans="1:10">
      <c r="A2929" s="2" t="str">
        <f>'[1]2025年已发货'!A:A</f>
        <v>海南海控</v>
      </c>
      <c r="B2929" s="2" t="str">
        <f>'[1]2025年已发货'!B:B</f>
        <v>螺纹钢</v>
      </c>
      <c r="C2929" s="2" t="str">
        <f>'[1]2025年已发货'!C:C</f>
        <v>HRB500EФ25*9m</v>
      </c>
      <c r="D2929" s="2" t="str">
        <f>'[1]2025年已发货'!D:D</f>
        <v>吨</v>
      </c>
      <c r="E2929" s="2">
        <f>'[1]2025年已发货'!E:E</f>
        <v>140</v>
      </c>
      <c r="F2929" s="4">
        <f>'[1]2025年已发货'!F:F</f>
        <v>45785</v>
      </c>
      <c r="G2929" s="2" t="str">
        <f>'[1]2025年已发货'!G:G</f>
        <v>（中铁六局呼和公司康新高速TJ4-2标）四川省甘孜藏族自治州康定市新都桥镇东俄罗三村中建八局搅拌站旁</v>
      </c>
      <c r="H2929" s="2" t="str">
        <f>'[1]2025年已发货'!H:H</f>
        <v>王坤</v>
      </c>
      <c r="I2929" s="2">
        <f>'[1]2025年已发货'!I:I</f>
        <v>15647490007</v>
      </c>
      <c r="J2929" s="2" vm="1" t="e">
        <f>_xlfn._xlws.FILTER(辅助信息!D:D,辅助信息!G:G=G2929)</f>
        <v>#VALUE!</v>
      </c>
    </row>
    <row r="2930" hidden="1" spans="1:10">
      <c r="A2930" s="2" t="str">
        <f>'[1]2025年已发货'!A:A</f>
        <v>晋邦</v>
      </c>
      <c r="B2930" s="2" t="str">
        <f>'[1]2025年已发货'!B:B</f>
        <v>盘螺</v>
      </c>
      <c r="C2930" s="2" t="str">
        <f>'[1]2025年已发货'!C:C</f>
        <v>HRB400E Φ10</v>
      </c>
      <c r="D2930" s="2" t="str">
        <f>'[1]2025年已发货'!D:D</f>
        <v>吨</v>
      </c>
      <c r="E2930" s="2">
        <f>'[1]2025年已发货'!E:E</f>
        <v>20</v>
      </c>
      <c r="F2930" s="4">
        <f>'[1]2025年已发货'!F:F</f>
        <v>45785</v>
      </c>
      <c r="G2930" s="2" t="str">
        <f>'[1]2025年已发货'!G:G</f>
        <v>（商投建工达州中医药科技园-4工区-11号楼）达州市通川区达州中医药职业学院犀牛大道北段</v>
      </c>
      <c r="H2930" s="2" t="str">
        <f>'[1]2025年已发货'!H:H</f>
        <v>张扬</v>
      </c>
      <c r="I2930" s="2">
        <f>'[1]2025年已发货'!I:I</f>
        <v>18381904567</v>
      </c>
      <c r="J2930" s="2" t="str">
        <f>_xlfn._xlws.FILTER(辅助信息!D:D,辅助信息!G:G=G2930)</f>
        <v>商投建工达州中医药科技园</v>
      </c>
    </row>
    <row r="2931" hidden="1" spans="1:10">
      <c r="A2931" s="2" t="str">
        <f>'[1]2025年已发货'!A:A</f>
        <v>晋邦</v>
      </c>
      <c r="B2931" s="2" t="str">
        <f>'[1]2025年已发货'!B:B</f>
        <v>螺纹钢</v>
      </c>
      <c r="C2931" s="2" t="str">
        <f>'[1]2025年已发货'!C:C</f>
        <v>HRB400E Φ25 9m</v>
      </c>
      <c r="D2931" s="2" t="str">
        <f>'[1]2025年已发货'!D:D</f>
        <v>吨</v>
      </c>
      <c r="E2931" s="2">
        <f>'[1]2025年已发货'!E:E</f>
        <v>18</v>
      </c>
      <c r="F2931" s="4">
        <f>'[1]2025年已发货'!F:F</f>
        <v>45785</v>
      </c>
      <c r="G2931" s="2" t="str">
        <f>'[1]2025年已发货'!G:G</f>
        <v>（商投建工达州中医药科技园-4工区-11号楼）达州市通川区达州中医药职业学院犀牛大道北段</v>
      </c>
      <c r="H2931" s="2" t="str">
        <f>'[1]2025年已发货'!H:H</f>
        <v>张扬</v>
      </c>
      <c r="I2931" s="2">
        <f>'[1]2025年已发货'!I:I</f>
        <v>18381904567</v>
      </c>
      <c r="J2931" s="2" t="str">
        <f>_xlfn._xlws.FILTER(辅助信息!D:D,辅助信息!G:G=G2931)</f>
        <v>商投建工达州中医药科技园</v>
      </c>
    </row>
    <row r="2932" hidden="1" spans="1:10">
      <c r="A2932" s="2" t="str">
        <f>'[1]2025年已发货'!A:A</f>
        <v>晋邦</v>
      </c>
      <c r="B2932" s="2" t="str">
        <f>'[1]2025年已发货'!B:B</f>
        <v>螺纹钢</v>
      </c>
      <c r="C2932" s="2" t="str">
        <f>'[1]2025年已发货'!C:C</f>
        <v>HRB400E Φ18 12m</v>
      </c>
      <c r="D2932" s="2" t="str">
        <f>'[1]2025年已发货'!D:D</f>
        <v>吨</v>
      </c>
      <c r="E2932" s="2">
        <f>'[1]2025年已发货'!E:E</f>
        <v>38</v>
      </c>
      <c r="F2932" s="4">
        <f>'[1]2025年已发货'!F:F</f>
        <v>45785</v>
      </c>
      <c r="G2932" s="2" t="str">
        <f>'[1]2025年已发货'!G:G</f>
        <v>（商投建工达州中医药科技园-4工区-11号楼）达州市通川区达州中医药职业学院犀牛大道北段</v>
      </c>
      <c r="H2932" s="2" t="str">
        <f>'[1]2025年已发货'!H:H</f>
        <v>张扬</v>
      </c>
      <c r="I2932" s="2">
        <f>'[1]2025年已发货'!I:I</f>
        <v>18381904567</v>
      </c>
      <c r="J2932" s="2" t="str">
        <f>_xlfn._xlws.FILTER(辅助信息!D:D,辅助信息!G:G=G2932)</f>
        <v>商投建工达州中医药科技园</v>
      </c>
    </row>
    <row r="2933" hidden="1" spans="1:10">
      <c r="A2933" s="2" t="str">
        <f>'[1]2025年已发货'!A:A</f>
        <v>晋邦</v>
      </c>
      <c r="B2933" s="2" t="str">
        <f>'[1]2025年已发货'!B:B</f>
        <v>螺纹钢</v>
      </c>
      <c r="C2933" s="2" t="str">
        <f>'[1]2025年已发货'!C:C</f>
        <v>HRB400E Φ18 12m</v>
      </c>
      <c r="D2933" s="2" t="str">
        <f>'[1]2025年已发货'!D:D</f>
        <v>吨</v>
      </c>
      <c r="E2933" s="2">
        <f>'[1]2025年已发货'!E:E</f>
        <v>35</v>
      </c>
      <c r="F2933" s="4">
        <f>'[1]2025年已发货'!F:F</f>
        <v>45785</v>
      </c>
      <c r="G2933" s="2" t="str">
        <f>'[1]2025年已发货'!G:G</f>
        <v>(宜宾兴港三江新区长江工业园建设项目-M2-2#厂房)宜宾市翠屏区宜宾汽车零部件配套产业基地(纬五路南)</v>
      </c>
      <c r="H2933" s="2" t="str">
        <f>'[1]2025年已发货'!H:H</f>
        <v>王涛</v>
      </c>
      <c r="I2933" s="2">
        <f>'[1]2025年已发货'!I:I</f>
        <v>18381110677</v>
      </c>
      <c r="J2933" s="2" t="str">
        <f>_xlfn._xlws.FILTER(辅助信息!D:D,辅助信息!G:G=G2933)</f>
        <v>宜宾兴港三江新区长江工业园建设项目</v>
      </c>
    </row>
    <row r="2934" hidden="1" spans="1:10">
      <c r="A2934" s="2" t="str">
        <f>'[1]2025年已发货'!A:A</f>
        <v>晋邦</v>
      </c>
      <c r="B2934" s="2" t="str">
        <f>'[1]2025年已发货'!B:B</f>
        <v>直螺纹</v>
      </c>
      <c r="C2934" s="2" t="str">
        <f>'[1]2025年已发货'!C:C</f>
        <v>HRB400E Φ12 9m</v>
      </c>
      <c r="D2934" s="2" t="str">
        <f>'[1]2025年已发货'!D:D</f>
        <v>吨</v>
      </c>
      <c r="E2934" s="2">
        <f>'[1]2025年已发货'!E:E</f>
        <v>15</v>
      </c>
      <c r="F2934" s="4">
        <f>'[1]2025年已发货'!F:F</f>
        <v>45785</v>
      </c>
      <c r="G2934" s="2" t="str">
        <f>'[1]2025年已发货'!G:G</f>
        <v>（十九冶-江龙高速三分部）重庆市云阳县蔈草镇三坵田*朗树湾1#桥桥面</v>
      </c>
      <c r="H2934" s="2" t="str">
        <f>'[1]2025年已发货'!H:H</f>
        <v>任海军</v>
      </c>
      <c r="I2934" s="2">
        <f>'[1]2025年已发货'!I:I</f>
        <v>17725037830</v>
      </c>
      <c r="J2934" s="2" vm="1" t="e">
        <f>_xlfn._xlws.FILTER(辅助信息!D:D,辅助信息!G:G=G2934)</f>
        <v>#VALUE!</v>
      </c>
    </row>
    <row r="2935" hidden="1" spans="1:10">
      <c r="A2935" s="2" t="str">
        <f>'[1]2025年已发货'!A:A</f>
        <v>晋邦</v>
      </c>
      <c r="B2935" s="2" t="str">
        <f>'[1]2025年已发货'!B:B</f>
        <v>直螺纹</v>
      </c>
      <c r="C2935" s="2" t="str">
        <f>'[1]2025年已发货'!C:C</f>
        <v>HRB400E Φ16 9m</v>
      </c>
      <c r="D2935" s="2" t="str">
        <f>'[1]2025年已发货'!D:D</f>
        <v>吨</v>
      </c>
      <c r="E2935" s="2">
        <f>'[1]2025年已发货'!E:E</f>
        <v>15</v>
      </c>
      <c r="F2935" s="4">
        <f>'[1]2025年已发货'!F:F</f>
        <v>45785</v>
      </c>
      <c r="G2935" s="2" t="str">
        <f>'[1]2025年已发货'!G:G</f>
        <v>（十九冶-江龙高速三分部）重庆市云阳县蔈草镇三坵田*朗树湾1#桥桥面</v>
      </c>
      <c r="H2935" s="2" t="str">
        <f>'[1]2025年已发货'!H:H</f>
        <v>任海军</v>
      </c>
      <c r="I2935" s="2">
        <f>'[1]2025年已发货'!I:I</f>
        <v>17725037830</v>
      </c>
      <c r="J2935" s="2" vm="1" t="e">
        <f>_xlfn._xlws.FILTER(辅助信息!D:D,辅助信息!G:G=G2935)</f>
        <v>#VALUE!</v>
      </c>
    </row>
    <row r="2936" hidden="1" spans="1:10">
      <c r="A2936" s="2" t="str">
        <f>'[1]2025年已发货'!A:A</f>
        <v>晋邦</v>
      </c>
      <c r="B2936" s="2" t="str">
        <f>'[1]2025年已发货'!B:B</f>
        <v>高线</v>
      </c>
      <c r="C2936" s="2" t="str">
        <f>'[1]2025年已发货'!C:C</f>
        <v>HPB300Φ8</v>
      </c>
      <c r="D2936" s="2" t="str">
        <f>'[1]2025年已发货'!D:D</f>
        <v>吨</v>
      </c>
      <c r="E2936" s="2">
        <f>'[1]2025年已发货'!E:E</f>
        <v>5</v>
      </c>
      <c r="F2936" s="4">
        <f>'[1]2025年已发货'!F:F</f>
        <v>45785</v>
      </c>
      <c r="G2936" s="2" t="str">
        <f>'[1]2025年已发货'!G:G</f>
        <v>（十九冶-江龙高速三分部）重庆市云阳县开云高速（钢厂村）*龙缸互通</v>
      </c>
      <c r="H2936" s="2" t="str">
        <f>'[1]2025年已发货'!H:H</f>
        <v>任海军</v>
      </c>
      <c r="I2936" s="2">
        <f>'[1]2025年已发货'!I:I</f>
        <v>17725037830</v>
      </c>
      <c r="J2936" s="2" vm="1" t="e">
        <f>_xlfn._xlws.FILTER(辅助信息!D:D,辅助信息!G:G=G2936)</f>
        <v>#VALUE!</v>
      </c>
    </row>
    <row r="2937" hidden="1" spans="1:10">
      <c r="A2937" s="2" t="str">
        <f>'[1]2025年已发货'!A:A</f>
        <v>晋邦</v>
      </c>
      <c r="B2937" s="2" t="str">
        <f>'[1]2025年已发货'!B:B</f>
        <v>直螺纹</v>
      </c>
      <c r="C2937" s="2" t="str">
        <f>'[1]2025年已发货'!C:C</f>
        <v>HRB400E Φ12 9m</v>
      </c>
      <c r="D2937" s="2" t="str">
        <f>'[1]2025年已发货'!D:D</f>
        <v>吨</v>
      </c>
      <c r="E2937" s="2">
        <f>'[1]2025年已发货'!E:E</f>
        <v>20</v>
      </c>
      <c r="F2937" s="4">
        <f>'[1]2025年已发货'!F:F</f>
        <v>45785</v>
      </c>
      <c r="G2937" s="2" t="str">
        <f>'[1]2025年已发货'!G:G</f>
        <v>（十九冶-江龙高速一分部）重庆市云阳县宝坪镇双塆村*九倒拐大桥</v>
      </c>
      <c r="H2937" s="2" t="str">
        <f>'[1]2025年已发货'!H:H</f>
        <v>吴章红</v>
      </c>
      <c r="I2937" s="2">
        <f>'[1]2025年已发货'!I:I</f>
        <v>18628165772</v>
      </c>
      <c r="J2937" s="2" vm="1" t="e">
        <f>_xlfn._xlws.FILTER(辅助信息!D:D,辅助信息!G:G=G2937)</f>
        <v>#VALUE!</v>
      </c>
    </row>
    <row r="2938" hidden="1" spans="1:10">
      <c r="A2938" s="2" t="str">
        <f>'[1]2025年已发货'!A:A</f>
        <v>晋邦</v>
      </c>
      <c r="B2938" s="2" t="str">
        <f>'[1]2025年已发货'!B:B</f>
        <v>直螺纹</v>
      </c>
      <c r="C2938" s="2" t="str">
        <f>'[1]2025年已发货'!C:C</f>
        <v>HRB400E Φ16 9m</v>
      </c>
      <c r="D2938" s="2" t="str">
        <f>'[1]2025年已发货'!D:D</f>
        <v>吨</v>
      </c>
      <c r="E2938" s="2">
        <f>'[1]2025年已发货'!E:E</f>
        <v>25</v>
      </c>
      <c r="F2938" s="4">
        <f>'[1]2025年已发货'!F:F</f>
        <v>45785</v>
      </c>
      <c r="G2938" s="2" t="str">
        <f>'[1]2025年已发货'!G:G</f>
        <v>（十九冶-江龙高速一分部）重庆市云阳县宝坪镇双塆村*九倒拐大桥</v>
      </c>
      <c r="H2938" s="2" t="str">
        <f>'[1]2025年已发货'!H:H</f>
        <v>吴章红</v>
      </c>
      <c r="I2938" s="2">
        <f>'[1]2025年已发货'!I:I</f>
        <v>18628165772</v>
      </c>
      <c r="J2938" s="2" vm="1" t="e">
        <f>_xlfn._xlws.FILTER(辅助信息!D:D,辅助信息!G:G=G2938)</f>
        <v>#VALUE!</v>
      </c>
    </row>
    <row r="2939" hidden="1" spans="1:10">
      <c r="A2939" s="2" t="str">
        <f>'[1]2025年已发货'!A:A</f>
        <v>晋邦</v>
      </c>
      <c r="B2939" s="2" t="str">
        <f>'[1]2025年已发货'!B:B</f>
        <v>直螺纹</v>
      </c>
      <c r="C2939" s="2" t="str">
        <f>'[1]2025年已发货'!C:C</f>
        <v>HRB400E Φ25 9m</v>
      </c>
      <c r="D2939" s="2" t="str">
        <f>'[1]2025年已发货'!D:D</f>
        <v>吨</v>
      </c>
      <c r="E2939" s="2">
        <f>'[1]2025年已发货'!E:E</f>
        <v>6</v>
      </c>
      <c r="F2939" s="4">
        <f>'[1]2025年已发货'!F:F</f>
        <v>45785</v>
      </c>
      <c r="G2939" s="2" t="str">
        <f>'[1]2025年已发货'!G:G</f>
        <v>（十九冶-江龙高速一分部）重庆市云阳县宝坪镇双塆村*九倒拐大桥</v>
      </c>
      <c r="H2939" s="2" t="str">
        <f>'[1]2025年已发货'!H:H</f>
        <v>吴章红</v>
      </c>
      <c r="I2939" s="2">
        <f>'[1]2025年已发货'!I:I</f>
        <v>18628165772</v>
      </c>
      <c r="J2939" s="2" vm="1" t="e">
        <f>_xlfn._xlws.FILTER(辅助信息!D:D,辅助信息!G:G=G2939)</f>
        <v>#VALUE!</v>
      </c>
    </row>
    <row r="2940" hidden="1" spans="1:10">
      <c r="A2940" s="2" t="str">
        <f>'[1]2025年已发货'!A:A</f>
        <v>晋邦</v>
      </c>
      <c r="B2940" s="2" t="str">
        <f>'[1]2025年已发货'!B:B</f>
        <v>盘螺</v>
      </c>
      <c r="C2940" s="2" t="str">
        <f>'[1]2025年已发货'!C:C</f>
        <v>HRB400E Φ10</v>
      </c>
      <c r="D2940" s="2" t="str">
        <f>'[1]2025年已发货'!D:D</f>
        <v>吨</v>
      </c>
      <c r="E2940" s="2">
        <f>'[1]2025年已发货'!E:E</f>
        <v>9</v>
      </c>
      <c r="F2940" s="4">
        <f>'[1]2025年已发货'!F:F</f>
        <v>45785</v>
      </c>
      <c r="G2940" s="2" t="str">
        <f>'[1]2025年已发货'!G:G</f>
        <v>（十九冶-江龙高速一分部）重庆市云阳县宝坪镇双塆村*九倒拐大桥</v>
      </c>
      <c r="H2940" s="2" t="str">
        <f>'[1]2025年已发货'!H:H</f>
        <v>吴章红</v>
      </c>
      <c r="I2940" s="2">
        <f>'[1]2025年已发货'!I:I</f>
        <v>18628165772</v>
      </c>
      <c r="J2940" s="2" vm="1" t="e">
        <f>_xlfn._xlws.FILTER(辅助信息!D:D,辅助信息!G:G=G2940)</f>
        <v>#VALUE!</v>
      </c>
    </row>
    <row r="2941" hidden="1" spans="1:10">
      <c r="A2941" s="2" t="str">
        <f>'[1]2025年已发货'!A:A</f>
        <v>晋邦</v>
      </c>
      <c r="B2941" s="2" t="str">
        <f>'[1]2025年已发货'!B:B</f>
        <v>高线</v>
      </c>
      <c r="C2941" s="2" t="str">
        <f>'[1]2025年已发货'!C:C</f>
        <v>HPB300Φ10</v>
      </c>
      <c r="D2941" s="2" t="str">
        <f>'[1]2025年已发货'!D:D</f>
        <v>吨</v>
      </c>
      <c r="E2941" s="2">
        <f>'[1]2025年已发货'!E:E</f>
        <v>9</v>
      </c>
      <c r="F2941" s="4">
        <f>'[1]2025年已发货'!F:F</f>
        <v>45785</v>
      </c>
      <c r="G2941" s="2" t="str">
        <f>'[1]2025年已发货'!G:G</f>
        <v>（十九冶-江龙高速一分部）重庆市云阳县宝坪镇双塆村*九倒拐大桥</v>
      </c>
      <c r="H2941" s="2" t="str">
        <f>'[1]2025年已发货'!H:H</f>
        <v>吴章红</v>
      </c>
      <c r="I2941" s="2">
        <f>'[1]2025年已发货'!I:I</f>
        <v>18628165772</v>
      </c>
      <c r="J2941" s="2" vm="1" t="e">
        <f>_xlfn._xlws.FILTER(辅助信息!D:D,辅助信息!G:G=G2941)</f>
        <v>#VALUE!</v>
      </c>
    </row>
    <row r="2942" hidden="1" spans="1:10">
      <c r="A2942" s="2" t="str">
        <f>'[1]2025年已发货'!A:A</f>
        <v>晋邦</v>
      </c>
      <c r="B2942" s="2" t="str">
        <f>'[1]2025年已发货'!B:B</f>
        <v>直螺纹</v>
      </c>
      <c r="C2942" s="2" t="str">
        <f>'[1]2025年已发货'!C:C</f>
        <v>HRB400E Φ12 9m</v>
      </c>
      <c r="D2942" s="2" t="str">
        <f>'[1]2025年已发货'!D:D</f>
        <v>吨</v>
      </c>
      <c r="E2942" s="2">
        <f>'[1]2025年已发货'!E:E</f>
        <v>108</v>
      </c>
      <c r="F2942" s="4">
        <f>'[1]2025年已发货'!F:F</f>
        <v>45785</v>
      </c>
      <c r="G2942" s="2" t="str">
        <f>'[1]2025年已发货'!G:G</f>
        <v>（十九冶-江龙高速一分部）重庆市云阳县X886附近中国十九冶开云高速项目总包部西98米*复兴互通预制梁场</v>
      </c>
      <c r="H2942" s="2" t="str">
        <f>'[1]2025年已发货'!H:H</f>
        <v>吴章红</v>
      </c>
      <c r="I2942" s="2">
        <f>'[1]2025年已发货'!I:I</f>
        <v>18628165772</v>
      </c>
      <c r="J2942" s="2" vm="1" t="e">
        <f>_xlfn._xlws.FILTER(辅助信息!D:D,辅助信息!G:G=G2942)</f>
        <v>#VALUE!</v>
      </c>
    </row>
    <row r="2943" hidden="1" spans="1:10">
      <c r="A2943" s="2" t="str">
        <f>'[1]2025年已发货'!A:A</f>
        <v>德胜</v>
      </c>
      <c r="B2943" s="2" t="str">
        <f>'[1]2025年已发货'!B:B</f>
        <v>螺纹钢</v>
      </c>
      <c r="C2943" s="2" t="str">
        <f>'[1]2025年已发货'!C:C</f>
        <v>HRB400E Φ12 12m</v>
      </c>
      <c r="D2943" s="2" t="str">
        <f>'[1]2025年已发货'!D:D</f>
        <v>吨</v>
      </c>
      <c r="E2943" s="2">
        <f>'[1]2025年已发货'!E:E</f>
        <v>11.124</v>
      </c>
      <c r="F2943" s="4">
        <f>'[1]2025年已发货'!F:F</f>
        <v>45786</v>
      </c>
      <c r="G2943" s="2" t="str">
        <f>'[1]2025年已发货'!G:G</f>
        <v>（安久供应链项目）四川省宜宾市翠屏区志诚路</v>
      </c>
      <c r="H2943" s="2" t="str">
        <f>'[1]2025年已发货'!H:H</f>
        <v>毛新熠</v>
      </c>
      <c r="I2943" s="2">
        <f>'[1]2025年已发货'!I:I</f>
        <v>18208171901</v>
      </c>
      <c r="J2943" s="2" vm="1" t="e">
        <f>_xlfn._xlws.FILTER(辅助信息!D:D,辅助信息!G:G=G2943)</f>
        <v>#VALUE!</v>
      </c>
    </row>
    <row r="2944" hidden="1" spans="1:10">
      <c r="A2944" s="2" t="str">
        <f>'[1]2025年已发货'!A:A</f>
        <v>德胜</v>
      </c>
      <c r="B2944" s="2" t="str">
        <f>'[1]2025年已发货'!B:B</f>
        <v>螺纹钢</v>
      </c>
      <c r="C2944" s="2" t="str">
        <f>'[1]2025年已发货'!C:C</f>
        <v>HRB400E Φ16 12m</v>
      </c>
      <c r="D2944" s="2" t="str">
        <f>'[1]2025年已发货'!D:D</f>
        <v>吨</v>
      </c>
      <c r="E2944" s="2">
        <f>'[1]2025年已发货'!E:E</f>
        <v>5.498</v>
      </c>
      <c r="F2944" s="4">
        <f>'[1]2025年已发货'!F:F</f>
        <v>45786</v>
      </c>
      <c r="G2944" s="2" t="str">
        <f>'[1]2025年已发货'!G:G</f>
        <v>（安久供应链项目）四川省宜宾市翠屏区志诚路</v>
      </c>
      <c r="H2944" s="2" t="str">
        <f>'[1]2025年已发货'!H:H</f>
        <v>毛新熠</v>
      </c>
      <c r="I2944" s="2">
        <f>'[1]2025年已发货'!I:I</f>
        <v>18208171901</v>
      </c>
      <c r="J2944" s="2" vm="1" t="e">
        <f>_xlfn._xlws.FILTER(辅助信息!D:D,辅助信息!G:G=G2944)</f>
        <v>#VALUE!</v>
      </c>
    </row>
    <row r="2945" hidden="1" spans="1:10">
      <c r="A2945" s="2" t="str">
        <f>'[1]2025年已发货'!A:A</f>
        <v>德胜</v>
      </c>
      <c r="B2945" s="2" t="str">
        <f>'[1]2025年已发货'!B:B</f>
        <v>螺纹钢</v>
      </c>
      <c r="C2945" s="2" t="str">
        <f>'[1]2025年已发货'!C:C</f>
        <v>HRB400E Φ22 12m</v>
      </c>
      <c r="D2945" s="2" t="str">
        <f>'[1]2025年已发货'!D:D</f>
        <v>吨</v>
      </c>
      <c r="E2945" s="2">
        <f>'[1]2025年已发货'!E:E</f>
        <v>8.154</v>
      </c>
      <c r="F2945" s="4">
        <f>'[1]2025年已发货'!F:F</f>
        <v>45786</v>
      </c>
      <c r="G2945" s="2" t="str">
        <f>'[1]2025年已发货'!G:G</f>
        <v>（安久供应链项目）四川省宜宾市翠屏区志诚路</v>
      </c>
      <c r="H2945" s="2" t="str">
        <f>'[1]2025年已发货'!H:H</f>
        <v>毛新熠</v>
      </c>
      <c r="I2945" s="2">
        <f>'[1]2025年已发货'!I:I</f>
        <v>18208171901</v>
      </c>
      <c r="J2945" s="2" vm="1" t="e">
        <f>_xlfn._xlws.FILTER(辅助信息!D:D,辅助信息!G:G=G2945)</f>
        <v>#VALUE!</v>
      </c>
    </row>
    <row r="2946" hidden="1" spans="1:10">
      <c r="A2946" s="2" t="str">
        <f>'[1]2025年已发货'!A:A</f>
        <v>德胜</v>
      </c>
      <c r="B2946" s="2" t="str">
        <f>'[1]2025年已发货'!B:B</f>
        <v>螺纹钢</v>
      </c>
      <c r="C2946" s="2" t="str">
        <f>'[1]2025年已发货'!C:C</f>
        <v>HRB400E Φ25 12m</v>
      </c>
      <c r="D2946" s="2" t="str">
        <f>'[1]2025年已发货'!D:D</f>
        <v>吨</v>
      </c>
      <c r="E2946" s="2">
        <f>'[1]2025年已发货'!E:E</f>
        <v>43.616</v>
      </c>
      <c r="F2946" s="4">
        <f>'[1]2025年已发货'!F:F</f>
        <v>45786</v>
      </c>
      <c r="G2946" s="2" t="str">
        <f>'[1]2025年已发货'!G:G</f>
        <v>（安久供应链项目）四川省宜宾市翠屏区志诚路</v>
      </c>
      <c r="H2946" s="2" t="str">
        <f>'[1]2025年已发货'!H:H</f>
        <v>毛新熠</v>
      </c>
      <c r="I2946" s="2">
        <f>'[1]2025年已发货'!I:I</f>
        <v>18208171901</v>
      </c>
      <c r="J2946" s="2" vm="1" t="e">
        <f>_xlfn._xlws.FILTER(辅助信息!D:D,辅助信息!G:G=G2946)</f>
        <v>#VALUE!</v>
      </c>
    </row>
    <row r="2947" hidden="1" spans="1:10">
      <c r="A2947" s="2" t="str">
        <f>'[1]2025年已发货'!A:A</f>
        <v>德胜</v>
      </c>
      <c r="B2947" s="2" t="str">
        <f>'[1]2025年已发货'!B:B</f>
        <v>螺纹钢</v>
      </c>
      <c r="C2947" s="2" t="str">
        <f>'[1]2025年已发货'!C:C</f>
        <v>HRB400E Φ28 12m</v>
      </c>
      <c r="D2947" s="2" t="str">
        <f>'[1]2025年已发货'!D:D</f>
        <v>吨</v>
      </c>
      <c r="E2947" s="2">
        <f>'[1]2025年已发货'!E:E</f>
        <v>89.892</v>
      </c>
      <c r="F2947" s="4">
        <f>'[1]2025年已发货'!F:F</f>
        <v>45786</v>
      </c>
      <c r="G2947" s="2" t="str">
        <f>'[1]2025年已发货'!G:G</f>
        <v>（安久供应链项目）四川省宜宾市翠屏区志诚路</v>
      </c>
      <c r="H2947" s="2" t="str">
        <f>'[1]2025年已发货'!H:H</f>
        <v>毛新熠</v>
      </c>
      <c r="I2947" s="2">
        <f>'[1]2025年已发货'!I:I</f>
        <v>18208171901</v>
      </c>
      <c r="J2947" s="2" vm="1" t="e">
        <f>_xlfn._xlws.FILTER(辅助信息!D:D,辅助信息!G:G=G2947)</f>
        <v>#VALUE!</v>
      </c>
    </row>
    <row r="2948" hidden="1" spans="1:10">
      <c r="A2948" s="2" t="str">
        <f>'[1]2025年已发货'!A:A</f>
        <v>德胜</v>
      </c>
      <c r="B2948" s="2" t="str">
        <f>'[1]2025年已发货'!B:B</f>
        <v>螺纹钢</v>
      </c>
      <c r="C2948" s="2" t="str">
        <f>'[1]2025年已发货'!C:C</f>
        <v>HRB400E Φ32 12m</v>
      </c>
      <c r="D2948" s="2" t="str">
        <f>'[1]2025年已发货'!D:D</f>
        <v>吨</v>
      </c>
      <c r="E2948" s="2">
        <f>'[1]2025年已发货'!E:E</f>
        <v>54.52</v>
      </c>
      <c r="F2948" s="4">
        <f>'[1]2025年已发货'!F:F</f>
        <v>45786</v>
      </c>
      <c r="G2948" s="2" t="str">
        <f>'[1]2025年已发货'!G:G</f>
        <v>（安久供应链项目）四川省宜宾市翠屏区志诚路</v>
      </c>
      <c r="H2948" s="2" t="str">
        <f>'[1]2025年已发货'!H:H</f>
        <v>毛新熠</v>
      </c>
      <c r="I2948" s="2">
        <f>'[1]2025年已发货'!I:I</f>
        <v>18208171901</v>
      </c>
      <c r="J2948" s="2" vm="1" t="e">
        <f>_xlfn._xlws.FILTER(辅助信息!D:D,辅助信息!G:G=G2948)</f>
        <v>#VALUE!</v>
      </c>
    </row>
    <row r="2949" hidden="1" spans="1:10">
      <c r="A2949" s="2" t="str">
        <f>'[1]2025年已发货'!A:A</f>
        <v>德胜恒嘉</v>
      </c>
      <c r="B2949" s="2" t="str">
        <f>'[1]2025年已发货'!B:B</f>
        <v>螺纹钢</v>
      </c>
      <c r="C2949" s="2" t="str">
        <f>'[1]2025年已发货'!C:C</f>
        <v>HRB400EФ12*9m</v>
      </c>
      <c r="D2949" s="2" t="str">
        <f>'[1]2025年已发货'!D:D</f>
        <v>吨</v>
      </c>
      <c r="E2949" s="2">
        <f>'[1]2025年已发货'!E:E</f>
        <v>35</v>
      </c>
      <c r="F2949" s="4">
        <f>'[1]2025年已发货'!F:F</f>
        <v>45786</v>
      </c>
      <c r="G2949" s="2" t="str">
        <f>'[1]2025年已发货'!G:G</f>
        <v>（中铁八局康新高速TJ4-1标）四川省甘孜州康定市新都桥镇超限载检测站</v>
      </c>
      <c r="H2949" s="2" t="str">
        <f>'[1]2025年已发货'!H:H</f>
        <v>刘俊</v>
      </c>
      <c r="I2949" s="2">
        <f>'[1]2025年已发货'!I:I</f>
        <v>18587764925</v>
      </c>
      <c r="J2949" s="2" vm="1" t="e">
        <f>_xlfn._xlws.FILTER(辅助信息!D:D,辅助信息!G:G=G2949)</f>
        <v>#VALUE!</v>
      </c>
    </row>
    <row r="2950" hidden="1" spans="1:10">
      <c r="A2950" s="2" t="str">
        <f>'[1]2025年已发货'!A:A</f>
        <v>德胜恒嘉</v>
      </c>
      <c r="B2950" s="2" t="str">
        <f>'[1]2025年已发货'!B:B</f>
        <v>螺纹钢</v>
      </c>
      <c r="C2950" s="2" t="str">
        <f>'[1]2025年已发货'!C:C</f>
        <v>HRB400EФ20*12m</v>
      </c>
      <c r="D2950" s="2" t="str">
        <f>'[1]2025年已发货'!D:D</f>
        <v>吨</v>
      </c>
      <c r="E2950" s="2">
        <f>'[1]2025年已发货'!E:E</f>
        <v>105</v>
      </c>
      <c r="F2950" s="4">
        <f>'[1]2025年已发货'!F:F</f>
        <v>45786</v>
      </c>
      <c r="G2950" s="2" t="str">
        <f>'[1]2025年已发货'!G:G</f>
        <v>（中铁八局康新高速TJ4-1标）四川省甘孜州康定市新都桥镇超限载检测站</v>
      </c>
      <c r="H2950" s="2" t="str">
        <f>'[1]2025年已发货'!H:H</f>
        <v>刘俊</v>
      </c>
      <c r="I2950" s="2">
        <f>'[1]2025年已发货'!I:I</f>
        <v>18587764925</v>
      </c>
      <c r="J2950" s="2" vm="1" t="e">
        <f>_xlfn._xlws.FILTER(辅助信息!D:D,辅助信息!G:G=G2950)</f>
        <v>#VALUE!</v>
      </c>
    </row>
    <row r="2951" hidden="1" spans="1:10">
      <c r="A2951" s="2" t="str">
        <f>'[1]2025年已发货'!A:A</f>
        <v>德胜恒嘉</v>
      </c>
      <c r="B2951" s="2" t="str">
        <f>'[1]2025年已发货'!B:B</f>
        <v>螺纹钢</v>
      </c>
      <c r="C2951" s="2" t="str">
        <f>'[1]2025年已发货'!C:C</f>
        <v>HRB400EФ22*12m</v>
      </c>
      <c r="D2951" s="2" t="str">
        <f>'[1]2025年已发货'!D:D</f>
        <v>吨</v>
      </c>
      <c r="E2951" s="2">
        <f>'[1]2025年已发货'!E:E</f>
        <v>35</v>
      </c>
      <c r="F2951" s="4">
        <f>'[1]2025年已发货'!F:F</f>
        <v>45786</v>
      </c>
      <c r="G2951" s="2" t="str">
        <f>'[1]2025年已发货'!G:G</f>
        <v>（中铁八局康新高速TJ4-1标）四川省甘孜州康定市新都桥镇超限载检测站</v>
      </c>
      <c r="H2951" s="2" t="str">
        <f>'[1]2025年已发货'!H:H</f>
        <v>刘俊</v>
      </c>
      <c r="I2951" s="2">
        <f>'[1]2025年已发货'!I:I</f>
        <v>18587764925</v>
      </c>
      <c r="J2951" s="2" vm="1" t="e">
        <f>_xlfn._xlws.FILTER(辅助信息!D:D,辅助信息!G:G=G2951)</f>
        <v>#VALUE!</v>
      </c>
    </row>
    <row r="2952" hidden="1" spans="1:10">
      <c r="A2952" s="2" t="str">
        <f>'[1]2025年已发货'!A:A</f>
        <v>德胜恒嘉</v>
      </c>
      <c r="B2952" s="2" t="str">
        <f>'[1]2025年已发货'!B:B</f>
        <v>螺纹钢</v>
      </c>
      <c r="C2952" s="2" t="str">
        <f>'[1]2025年已发货'!C:C</f>
        <v>HRB400EФ28*9m</v>
      </c>
      <c r="D2952" s="2" t="str">
        <f>'[1]2025年已发货'!D:D</f>
        <v>吨</v>
      </c>
      <c r="E2952" s="2">
        <f>'[1]2025年已发货'!E:E</f>
        <v>35</v>
      </c>
      <c r="F2952" s="4">
        <f>'[1]2025年已发货'!F:F</f>
        <v>45786</v>
      </c>
      <c r="G2952" s="2" t="str">
        <f>'[1]2025年已发货'!G:G</f>
        <v>（中铁八局康新高速TJ4-1标）四川省甘孜州康定市新都桥镇超限载检测站</v>
      </c>
      <c r="H2952" s="2" t="str">
        <f>'[1]2025年已发货'!H:H</f>
        <v>刘俊</v>
      </c>
      <c r="I2952" s="2">
        <f>'[1]2025年已发货'!I:I</f>
        <v>18587764925</v>
      </c>
      <c r="J2952" s="2" vm="1" t="e">
        <f>_xlfn._xlws.FILTER(辅助信息!D:D,辅助信息!G:G=G2952)</f>
        <v>#VALUE!</v>
      </c>
    </row>
    <row r="2953" hidden="1" spans="1:10">
      <c r="A2953" s="2" t="str">
        <f>'[1]2025年已发货'!A:A</f>
        <v>德胜恒嘉</v>
      </c>
      <c r="B2953" s="2" t="str">
        <f>'[1]2025年已发货'!B:B</f>
        <v>螺纹钢</v>
      </c>
      <c r="C2953" s="2" t="str">
        <f>'[1]2025年已发货'!C:C</f>
        <v>HRB500EФ25*12m</v>
      </c>
      <c r="D2953" s="2" t="str">
        <f>'[1]2025年已发货'!D:D</f>
        <v>吨</v>
      </c>
      <c r="E2953" s="2">
        <f>'[1]2025年已发货'!E:E</f>
        <v>70</v>
      </c>
      <c r="F2953" s="4">
        <f>'[1]2025年已发货'!F:F</f>
        <v>45786</v>
      </c>
      <c r="G2953" s="2" t="str">
        <f>'[1]2025年已发货'!G:G</f>
        <v>（中铁八局康新高速TJ4-1标）四川省甘孜州康定市新都桥镇超限载检测站</v>
      </c>
      <c r="H2953" s="2" t="str">
        <f>'[1]2025年已发货'!H:H</f>
        <v>刘俊</v>
      </c>
      <c r="I2953" s="2">
        <f>'[1]2025年已发货'!I:I</f>
        <v>18587764925</v>
      </c>
      <c r="J2953" s="2" vm="1" t="e">
        <f>_xlfn._xlws.FILTER(辅助信息!D:D,辅助信息!G:G=G2953)</f>
        <v>#VALUE!</v>
      </c>
    </row>
    <row r="2954" hidden="1" spans="1:10">
      <c r="A2954" s="2" t="str">
        <f>'[1]2025年已发货'!A:A</f>
        <v>达钢</v>
      </c>
      <c r="B2954" s="2" t="str">
        <f>'[1]2025年已发货'!B:B</f>
        <v>盘螺</v>
      </c>
      <c r="C2954" s="2" t="str">
        <f>'[1]2025年已发货'!C:C</f>
        <v>HRB400E Φ12</v>
      </c>
      <c r="D2954" s="2" t="str">
        <f>'[1]2025年已发货'!D:D</f>
        <v>吨</v>
      </c>
      <c r="E2954" s="2">
        <f>'[1]2025年已发货'!E:E</f>
        <v>35</v>
      </c>
      <c r="F2954" s="4">
        <f>'[1]2025年已发货'!F:F</f>
        <v>45786</v>
      </c>
      <c r="G2954" s="2" t="str">
        <f>'[1]2025年已发货'!G:G</f>
        <v>（中铁三局-铜资高速1标）四川省资阳市安岳县石羊镇猫坝村2#钢筋场</v>
      </c>
      <c r="H2954" s="2" t="str">
        <f>'[1]2025年已发货'!H:H</f>
        <v>王雪</v>
      </c>
      <c r="I2954" s="2">
        <f>'[1]2025年已发货'!I:I</f>
        <v>18729676589</v>
      </c>
      <c r="J2954" s="2" vm="1" t="e">
        <f>_xlfn._xlws.FILTER(辅助信息!D:D,辅助信息!G:G=G2954)</f>
        <v>#VALUE!</v>
      </c>
    </row>
    <row r="2955" hidden="1" spans="1:10">
      <c r="A2955" s="2" t="str">
        <f>'[1]2025年已发货'!A:A</f>
        <v>达钢</v>
      </c>
      <c r="B2955" s="2" t="str">
        <f>'[1]2025年已发货'!B:B</f>
        <v>螺纹钢</v>
      </c>
      <c r="C2955" s="2" t="str">
        <f>'[1]2025年已发货'!C:C</f>
        <v>HRB500E Φ25</v>
      </c>
      <c r="D2955" s="2" t="str">
        <f>'[1]2025年已发货'!D:D</f>
        <v>吨</v>
      </c>
      <c r="E2955" s="2">
        <f>'[1]2025年已发货'!E:E</f>
        <v>35</v>
      </c>
      <c r="F2955" s="4">
        <f>'[1]2025年已发货'!F:F</f>
        <v>45786</v>
      </c>
      <c r="G2955" s="2" t="str">
        <f>'[1]2025年已发货'!G:G</f>
        <v>（四川商建-射洪城乡一体化项目）遂宁市射洪市忠新幼儿园北侧约220米新溪小区</v>
      </c>
      <c r="H2955" s="2" t="str">
        <f>'[1]2025年已发货'!H:H</f>
        <v>柏子刚</v>
      </c>
      <c r="I2955" s="2">
        <f>'[1]2025年已发货'!I:I</f>
        <v>15692885305</v>
      </c>
      <c r="J2955" s="2" t="str">
        <f>_xlfn._xlws.FILTER(辅助信息!D:D,辅助信息!G:G=G2955)</f>
        <v>四川商建
射洪城乡一体化项目</v>
      </c>
    </row>
    <row r="2956" hidden="1" spans="1:10">
      <c r="A2956" s="2" t="str">
        <f>'[1]2025年已发货'!A:A</f>
        <v>晋邦</v>
      </c>
      <c r="B2956" s="2" t="str">
        <f>'[1]2025年已发货'!B:B</f>
        <v>盘螺</v>
      </c>
      <c r="C2956" s="2" t="str">
        <f>'[1]2025年已发货'!C:C</f>
        <v>HRB400E Φ8</v>
      </c>
      <c r="D2956" s="2" t="str">
        <f>'[1]2025年已发货'!D:D</f>
        <v>吨</v>
      </c>
      <c r="E2956" s="2">
        <f>'[1]2025年已发货'!E:E</f>
        <v>22.1</v>
      </c>
      <c r="F2956" s="4">
        <f>'[1]2025年已发货'!F:F</f>
        <v>45786</v>
      </c>
      <c r="G2956" s="2" t="str">
        <f>'[1]2025年已发货'!G:G</f>
        <v>（十九冶-华电重庆奉节）重庆市奉节县康乐镇七星村</v>
      </c>
      <c r="H2956" s="2" t="str">
        <f>'[1]2025年已发货'!H:H</f>
        <v>岑甲乐</v>
      </c>
      <c r="I2956" s="2">
        <f>'[1]2025年已发货'!I:I</f>
        <v>17349037782</v>
      </c>
      <c r="J2956" s="2" vm="1" t="e">
        <f>_xlfn._xlws.FILTER(辅助信息!D:D,辅助信息!G:G=G2956)</f>
        <v>#VALUE!</v>
      </c>
    </row>
    <row r="2957" hidden="1" spans="1:10">
      <c r="A2957" s="2" t="str">
        <f>'[1]2025年已发货'!A:A</f>
        <v>晋邦</v>
      </c>
      <c r="B2957" s="2" t="str">
        <f>'[1]2025年已发货'!B:B</f>
        <v>盘螺</v>
      </c>
      <c r="C2957" s="2" t="str">
        <f>'[1]2025年已发货'!C:C</f>
        <v>HRB400E Φ10</v>
      </c>
      <c r="D2957" s="2" t="str">
        <f>'[1]2025年已发货'!D:D</f>
        <v>吨</v>
      </c>
      <c r="E2957" s="2">
        <f>'[1]2025年已发货'!E:E</f>
        <v>19.28</v>
      </c>
      <c r="F2957" s="4">
        <f>'[1]2025年已发货'!F:F</f>
        <v>45786</v>
      </c>
      <c r="G2957" s="2" t="str">
        <f>'[1]2025年已发货'!G:G</f>
        <v>（十九冶-华电重庆奉节）重庆市奉节县康乐镇七星村</v>
      </c>
      <c r="H2957" s="2" t="str">
        <f>'[1]2025年已发货'!H:H</f>
        <v>岑甲乐</v>
      </c>
      <c r="I2957" s="2">
        <f>'[1]2025年已发货'!I:I</f>
        <v>17349037782</v>
      </c>
      <c r="J2957" s="2" vm="1" t="e">
        <f>_xlfn._xlws.FILTER(辅助信息!D:D,辅助信息!G:G=G2957)</f>
        <v>#VALUE!</v>
      </c>
    </row>
    <row r="2958" hidden="1" spans="1:10">
      <c r="A2958" s="2" t="str">
        <f>'[1]2025年已发货'!A:A</f>
        <v>晋邦</v>
      </c>
      <c r="B2958" s="2" t="str">
        <f>'[1]2025年已发货'!B:B</f>
        <v>螺纹钢</v>
      </c>
      <c r="C2958" s="2" t="str">
        <f>'[1]2025年已发货'!C:C</f>
        <v>HRB400E Φ25 9m</v>
      </c>
      <c r="D2958" s="2" t="str">
        <f>'[1]2025年已发货'!D:D</f>
        <v>吨</v>
      </c>
      <c r="E2958" s="2">
        <f>'[1]2025年已发货'!E:E</f>
        <v>30.852</v>
      </c>
      <c r="F2958" s="4">
        <f>'[1]2025年已发货'!F:F</f>
        <v>45786</v>
      </c>
      <c r="G2958" s="2" t="str">
        <f>'[1]2025年已发货'!G:G</f>
        <v>（十九冶-华电重庆奉节）重庆市奉节县康乐镇七星村</v>
      </c>
      <c r="H2958" s="2" t="str">
        <f>'[1]2025年已发货'!H:H</f>
        <v>岑甲乐</v>
      </c>
      <c r="I2958" s="2">
        <f>'[1]2025年已发货'!I:I</f>
        <v>17349037782</v>
      </c>
      <c r="J2958" s="2" vm="1" t="e">
        <f>_xlfn._xlws.FILTER(辅助信息!D:D,辅助信息!G:G=G2958)</f>
        <v>#VALUE!</v>
      </c>
    </row>
    <row r="2959" hidden="1" spans="1:10">
      <c r="A2959" s="2" t="str">
        <f>'[1]2025年已发货'!A:A</f>
        <v>晋邦</v>
      </c>
      <c r="B2959" s="2" t="str">
        <f>'[1]2025年已发货'!B:B</f>
        <v>螺纹钢</v>
      </c>
      <c r="C2959" s="2" t="str">
        <f>'[1]2025年已发货'!C:C</f>
        <v>HRB400E Φ18 12m</v>
      </c>
      <c r="D2959" s="2" t="str">
        <f>'[1]2025年已发货'!D:D</f>
        <v>吨</v>
      </c>
      <c r="E2959" s="2">
        <f>'[1]2025年已发货'!E:E</f>
        <v>35</v>
      </c>
      <c r="F2959" s="4">
        <f>'[1]2025年已发货'!F:F</f>
        <v>45786</v>
      </c>
      <c r="G2959" s="2" t="str">
        <f>'[1]2025年已发货'!G:G</f>
        <v>(宜宾兴港三江新区长江工业园建设项目-M2-2#厂房)宜宾市翠屏区宜宾汽车零部件配套产业基地(纬五路南)</v>
      </c>
      <c r="H2959" s="2" t="str">
        <f>'[1]2025年已发货'!H:H</f>
        <v>王涛</v>
      </c>
      <c r="I2959" s="2">
        <f>'[1]2025年已发货'!I:I</f>
        <v>18381110677</v>
      </c>
      <c r="J2959" s="2" t="str">
        <f>_xlfn._xlws.FILTER(辅助信息!D:D,辅助信息!G:G=G2959)</f>
        <v>宜宾兴港三江新区长江工业园建设项目</v>
      </c>
    </row>
    <row r="2960" hidden="1" spans="1:10">
      <c r="A2960" s="2" t="str">
        <f>'[1]2025年已发货'!A:A</f>
        <v>晋邦</v>
      </c>
      <c r="B2960" s="2" t="str">
        <f>'[1]2025年已发货'!B:B</f>
        <v>盘螺</v>
      </c>
      <c r="C2960" s="2" t="str">
        <f>'[1]2025年已发货'!C:C</f>
        <v>HRB400E Φ8</v>
      </c>
      <c r="D2960" s="2" t="str">
        <f>'[1]2025年已发货'!D:D</f>
        <v>吨</v>
      </c>
      <c r="E2960" s="2">
        <f>'[1]2025年已发货'!E:E</f>
        <v>8</v>
      </c>
      <c r="F2960" s="4">
        <f>'[1]2025年已发货'!F:F</f>
        <v>45786</v>
      </c>
      <c r="G2960" s="2" t="str">
        <f>'[1]2025年已发货'!G:G</f>
        <v>（商投建工达州中医药科技园-2工区-景观桥）达州市通川区达州中医药职业学院犀牛大道北段</v>
      </c>
      <c r="H2960" s="2" t="str">
        <f>'[1]2025年已发货'!H:H</f>
        <v>李波</v>
      </c>
      <c r="I2960" s="2">
        <f>'[1]2025年已发货'!I:I</f>
        <v>18381899787</v>
      </c>
      <c r="J2960" s="2" t="str">
        <f>_xlfn._xlws.FILTER(辅助信息!D:D,辅助信息!G:G=G2960)</f>
        <v>商投建工达州中医药科技园</v>
      </c>
    </row>
    <row r="2961" hidden="1" spans="1:10">
      <c r="A2961" s="2" t="str">
        <f>'[1]2025年已发货'!A:A</f>
        <v>晋邦</v>
      </c>
      <c r="B2961" s="2" t="str">
        <f>'[1]2025年已发货'!B:B</f>
        <v>螺纹钢</v>
      </c>
      <c r="C2961" s="2" t="str">
        <f>'[1]2025年已发货'!C:C</f>
        <v>HRB400E Φ12 9m</v>
      </c>
      <c r="D2961" s="2" t="str">
        <f>'[1]2025年已发货'!D:D</f>
        <v>吨</v>
      </c>
      <c r="E2961" s="2">
        <f>'[1]2025年已发货'!E:E</f>
        <v>3</v>
      </c>
      <c r="F2961" s="4">
        <f>'[1]2025年已发货'!F:F</f>
        <v>45786</v>
      </c>
      <c r="G2961" s="2" t="str">
        <f>'[1]2025年已发货'!G:G</f>
        <v>（商投建工达州中医药科技园-2工区-景观桥）达州市通川区达州中医药职业学院犀牛大道北段</v>
      </c>
      <c r="H2961" s="2" t="str">
        <f>'[1]2025年已发货'!H:H</f>
        <v>李波</v>
      </c>
      <c r="I2961" s="2">
        <f>'[1]2025年已发货'!I:I</f>
        <v>18381899787</v>
      </c>
      <c r="J2961" s="2" t="str">
        <f>_xlfn._xlws.FILTER(辅助信息!D:D,辅助信息!G:G=G2961)</f>
        <v>商投建工达州中医药科技园</v>
      </c>
    </row>
    <row r="2962" hidden="1" spans="1:10">
      <c r="A2962" s="2" t="str">
        <f>'[1]2025年已发货'!A:A</f>
        <v>晋邦</v>
      </c>
      <c r="B2962" s="2" t="str">
        <f>'[1]2025年已发货'!B:B</f>
        <v>螺纹钢</v>
      </c>
      <c r="C2962" s="2" t="str">
        <f>'[1]2025年已发货'!C:C</f>
        <v>HRB400E Φ14 9m</v>
      </c>
      <c r="D2962" s="2" t="str">
        <f>'[1]2025年已发货'!D:D</f>
        <v>吨</v>
      </c>
      <c r="E2962" s="2">
        <f>'[1]2025年已发货'!E:E</f>
        <v>10</v>
      </c>
      <c r="F2962" s="4">
        <f>'[1]2025年已发货'!F:F</f>
        <v>45786</v>
      </c>
      <c r="G2962" s="2" t="str">
        <f>'[1]2025年已发货'!G:G</f>
        <v>（商投建工达州中医药科技园-2工区-景观桥）达州市通川区达州中医药职业学院犀牛大道北段</v>
      </c>
      <c r="H2962" s="2" t="str">
        <f>'[1]2025年已发货'!H:H</f>
        <v>李波</v>
      </c>
      <c r="I2962" s="2">
        <f>'[1]2025年已发货'!I:I</f>
        <v>18381899787</v>
      </c>
      <c r="J2962" s="2" t="str">
        <f>_xlfn._xlws.FILTER(辅助信息!D:D,辅助信息!G:G=G2962)</f>
        <v>商投建工达州中医药科技园</v>
      </c>
    </row>
    <row r="2963" hidden="1" spans="1:10">
      <c r="A2963" s="2" t="str">
        <f>'[1]2025年已发货'!A:A</f>
        <v>晋邦</v>
      </c>
      <c r="B2963" s="2" t="str">
        <f>'[1]2025年已发货'!B:B</f>
        <v>螺纹钢</v>
      </c>
      <c r="C2963" s="2" t="str">
        <f>'[1]2025年已发货'!C:C</f>
        <v>HRB400E Φ20 9m</v>
      </c>
      <c r="D2963" s="2" t="str">
        <f>'[1]2025年已发货'!D:D</f>
        <v>吨</v>
      </c>
      <c r="E2963" s="2">
        <f>'[1]2025年已发货'!E:E</f>
        <v>50</v>
      </c>
      <c r="F2963" s="4">
        <f>'[1]2025年已发货'!F:F</f>
        <v>45786</v>
      </c>
      <c r="G2963" s="2" t="str">
        <f>'[1]2025年已发货'!G:G</f>
        <v>（商投建工达州中医药科技园-2工区-景观桥）达州市通川区达州中医药职业学院犀牛大道北段</v>
      </c>
      <c r="H2963" s="2" t="str">
        <f>'[1]2025年已发货'!H:H</f>
        <v>李波</v>
      </c>
      <c r="I2963" s="2">
        <f>'[1]2025年已发货'!I:I</f>
        <v>18381899787</v>
      </c>
      <c r="J2963" s="2" t="str">
        <f>_xlfn._xlws.FILTER(辅助信息!D:D,辅助信息!G:G=G2963)</f>
        <v>商投建工达州中医药科技园</v>
      </c>
    </row>
    <row r="2964" hidden="1" spans="1:10">
      <c r="A2964" s="2" t="str">
        <f>'[1]2025年已发货'!A:A</f>
        <v>晋邦</v>
      </c>
      <c r="B2964" s="2" t="str">
        <f>'[1]2025年已发货'!B:B</f>
        <v>盘螺</v>
      </c>
      <c r="C2964" s="2" t="str">
        <f>'[1]2025年已发货'!C:C</f>
        <v>HRB400E Φ8</v>
      </c>
      <c r="D2964" s="2" t="str">
        <f>'[1]2025年已发货'!D:D</f>
        <v>吨</v>
      </c>
      <c r="E2964" s="2">
        <f>'[1]2025年已发货'!E:E</f>
        <v>45</v>
      </c>
      <c r="F2964" s="4">
        <f>'[1]2025年已发货'!F:F</f>
        <v>45786</v>
      </c>
      <c r="G2964" s="2" t="str">
        <f>'[1]2025年已发货'!G:G</f>
        <v>（商投建工达州中医药科技园-4工区-7号楼）达州市通川区达州中医药职业学院犀牛大道北段</v>
      </c>
      <c r="H2964" s="2" t="str">
        <f>'[1]2025年已发货'!H:H</f>
        <v>张扬</v>
      </c>
      <c r="I2964" s="2">
        <f>'[1]2025年已发货'!I:I</f>
        <v>18381904567</v>
      </c>
      <c r="J2964" s="2" t="str">
        <f>_xlfn._xlws.FILTER(辅助信息!D:D,辅助信息!G:G=G2964)</f>
        <v>商投建工达州中医药科技园</v>
      </c>
    </row>
    <row r="2965" hidden="1" spans="1:10">
      <c r="A2965" s="2" t="str">
        <f>'[1]2025年已发货'!A:A</f>
        <v>晋邦</v>
      </c>
      <c r="B2965" s="2" t="str">
        <f>'[1]2025年已发货'!B:B</f>
        <v>盘螺</v>
      </c>
      <c r="C2965" s="2" t="str">
        <f>'[1]2025年已发货'!C:C</f>
        <v>HRB400E Φ10</v>
      </c>
      <c r="D2965" s="2" t="str">
        <f>'[1]2025年已发货'!D:D</f>
        <v>吨</v>
      </c>
      <c r="E2965" s="2">
        <f>'[1]2025年已发货'!E:E</f>
        <v>17.5</v>
      </c>
      <c r="F2965" s="4">
        <f>'[1]2025年已发货'!F:F</f>
        <v>45786</v>
      </c>
      <c r="G2965" s="2" t="str">
        <f>'[1]2025年已发货'!G:G</f>
        <v>（商投建工达州中医药科技园-4工区-11号楼）达州市通川区达州中医药职业学院犀牛大道北段</v>
      </c>
      <c r="H2965" s="2" t="str">
        <f>'[1]2025年已发货'!H:H</f>
        <v>张扬</v>
      </c>
      <c r="I2965" s="2">
        <f>'[1]2025年已发货'!I:I</f>
        <v>18381904567</v>
      </c>
      <c r="J2965" s="2" t="str">
        <f>_xlfn._xlws.FILTER(辅助信息!D:D,辅助信息!G:G=G2965)</f>
        <v>商投建工达州中医药科技园</v>
      </c>
    </row>
    <row r="2966" hidden="1" spans="1:10">
      <c r="A2966" s="2" t="str">
        <f>'[1]2025年已发货'!A:A</f>
        <v>晋邦</v>
      </c>
      <c r="B2966" s="2" t="str">
        <f>'[1]2025年已发货'!B:B</f>
        <v>盘圆</v>
      </c>
      <c r="C2966" s="2" t="str">
        <f>'[1]2025年已发货'!C:C</f>
        <v>HPB300Ф10</v>
      </c>
      <c r="D2966" s="2" t="str">
        <f>'[1]2025年已发货'!D:D</f>
        <v>吨</v>
      </c>
      <c r="E2966" s="2">
        <f>'[1]2025年已发货'!E:E</f>
        <v>2</v>
      </c>
      <c r="F2966" s="4">
        <f>'[1]2025年已发货'!F:F</f>
        <v>45786</v>
      </c>
      <c r="G2966" s="2" t="str">
        <f>'[1]2025年已发货'!G:G</f>
        <v>（成铁西物-重庆渝北金山项目）重庆市渝北区康庄美地C区（司机拍摄签收小票时需设置时间及地点水印）</v>
      </c>
      <c r="H2966" s="2" t="str">
        <f>'[1]2025年已发货'!H:H</f>
        <v>黄永福</v>
      </c>
      <c r="I2966" s="2" t="str">
        <f>'[1]2025年已发货'!I:I</f>
        <v>15982823571</v>
      </c>
      <c r="J2966" s="2" vm="1" t="e">
        <f>_xlfn._xlws.FILTER(辅助信息!D:D,辅助信息!G:G=G2966)</f>
        <v>#VALUE!</v>
      </c>
    </row>
    <row r="2967" hidden="1" spans="1:10">
      <c r="A2967" s="2" t="str">
        <f>'[1]2025年已发货'!A:A</f>
        <v>晋邦</v>
      </c>
      <c r="B2967" s="2" t="str">
        <f>'[1]2025年已发货'!B:B</f>
        <v>螺纹钢</v>
      </c>
      <c r="C2967" s="2" t="str">
        <f>'[1]2025年已发货'!C:C</f>
        <v>HRB400EФ12*9m</v>
      </c>
      <c r="D2967" s="2" t="str">
        <f>'[1]2025年已发货'!D:D</f>
        <v>吨</v>
      </c>
      <c r="E2967" s="2">
        <f>'[1]2025年已发货'!E:E</f>
        <v>3</v>
      </c>
      <c r="F2967" s="4">
        <f>'[1]2025年已发货'!F:F</f>
        <v>45786</v>
      </c>
      <c r="G2967" s="2" t="str">
        <f>'[1]2025年已发货'!G:G</f>
        <v>（成铁西物-重庆渝北金山项目）重庆市渝北区康庄美地C区（司机拍摄签收小票时需设置时间及地点水印）</v>
      </c>
      <c r="H2967" s="2" t="str">
        <f>'[1]2025年已发货'!H:H</f>
        <v>黄永福</v>
      </c>
      <c r="I2967" s="2" t="str">
        <f>'[1]2025年已发货'!I:I</f>
        <v>15982823571</v>
      </c>
      <c r="J2967" s="2" vm="1" t="e">
        <f>_xlfn._xlws.FILTER(辅助信息!D:D,辅助信息!G:G=G2967)</f>
        <v>#VALUE!</v>
      </c>
    </row>
    <row r="2968" hidden="1" spans="1:10">
      <c r="A2968" s="2" t="str">
        <f>'[1]2025年已发货'!A:A</f>
        <v>晋邦</v>
      </c>
      <c r="B2968" s="2" t="str">
        <f>'[1]2025年已发货'!B:B</f>
        <v>螺纹钢</v>
      </c>
      <c r="C2968" s="2" t="str">
        <f>'[1]2025年已发货'!C:C</f>
        <v>HRB400EФ16*9m</v>
      </c>
      <c r="D2968" s="2" t="str">
        <f>'[1]2025年已发货'!D:D</f>
        <v>吨</v>
      </c>
      <c r="E2968" s="2">
        <f>'[1]2025年已发货'!E:E</f>
        <v>30</v>
      </c>
      <c r="F2968" s="4">
        <f>'[1]2025年已发货'!F:F</f>
        <v>45786</v>
      </c>
      <c r="G2968" s="2" t="str">
        <f>'[1]2025年已发货'!G:G</f>
        <v>（成铁西物-重庆渝北金山项目）重庆市渝北区康庄美地C区（司机拍摄签收小票时需设置时间及地点水印）</v>
      </c>
      <c r="H2968" s="2" t="str">
        <f>'[1]2025年已发货'!H:H</f>
        <v>黄永福</v>
      </c>
      <c r="I2968" s="2" t="str">
        <f>'[1]2025年已发货'!I:I</f>
        <v>15982823571</v>
      </c>
      <c r="J2968" s="2" vm="1" t="e">
        <f>_xlfn._xlws.FILTER(辅助信息!D:D,辅助信息!G:G=G2968)</f>
        <v>#VALUE!</v>
      </c>
    </row>
    <row r="2969" hidden="1" spans="1:10">
      <c r="A2969" s="2" t="str">
        <f>'[1]2025年已发货'!A:A</f>
        <v>晋邦</v>
      </c>
      <c r="B2969" s="2" t="str">
        <f>'[1]2025年已发货'!B:B</f>
        <v>螺纹钢</v>
      </c>
      <c r="C2969" s="2" t="str">
        <f>'[1]2025年已发货'!C:C</f>
        <v>HRB400EФ20*9m</v>
      </c>
      <c r="D2969" s="2" t="str">
        <f>'[1]2025年已发货'!D:D</f>
        <v>吨</v>
      </c>
      <c r="E2969" s="2">
        <f>'[1]2025年已发货'!E:E</f>
        <v>50</v>
      </c>
      <c r="F2969" s="4">
        <f>'[1]2025年已发货'!F:F</f>
        <v>45786</v>
      </c>
      <c r="G2969" s="2" t="str">
        <f>'[1]2025年已发货'!G:G</f>
        <v>（成铁西物-重庆渝北金山项目）重庆市渝北区康庄美地C区（司机拍摄签收小票时需设置时间及地点水印）</v>
      </c>
      <c r="H2969" s="2" t="str">
        <f>'[1]2025年已发货'!H:H</f>
        <v>黄永福</v>
      </c>
      <c r="I2969" s="2" t="str">
        <f>'[1]2025年已发货'!I:I</f>
        <v>15982823571</v>
      </c>
      <c r="J2969" s="2" vm="1" t="e">
        <f>_xlfn._xlws.FILTER(辅助信息!D:D,辅助信息!G:G=G2969)</f>
        <v>#VALUE!</v>
      </c>
    </row>
    <row r="2970" hidden="1" spans="1:10">
      <c r="A2970" s="2" t="str">
        <f>'[1]2025年已发货'!A:A</f>
        <v>晋邦</v>
      </c>
      <c r="B2970" s="2" t="str">
        <f>'[1]2025年已发货'!B:B</f>
        <v>螺纹钢</v>
      </c>
      <c r="C2970" s="2" t="str">
        <f>'[1]2025年已发货'!C:C</f>
        <v>HRB400EФ25*9m</v>
      </c>
      <c r="D2970" s="2" t="str">
        <f>'[1]2025年已发货'!D:D</f>
        <v>吨</v>
      </c>
      <c r="E2970" s="2">
        <f>'[1]2025年已发货'!E:E</f>
        <v>7</v>
      </c>
      <c r="F2970" s="4">
        <f>'[1]2025年已发货'!F:F</f>
        <v>45786</v>
      </c>
      <c r="G2970" s="2" t="str">
        <f>'[1]2025年已发货'!G:G</f>
        <v>（成铁西物-重庆渝北金山项目）重庆市渝北区康庄美地C区（司机拍摄签收小票时需设置时间及地点水印）</v>
      </c>
      <c r="H2970" s="2" t="str">
        <f>'[1]2025年已发货'!H:H</f>
        <v>黄永福</v>
      </c>
      <c r="I2970" s="2" t="str">
        <f>'[1]2025年已发货'!I:I</f>
        <v>15982823571</v>
      </c>
      <c r="J2970" s="2" vm="1" t="e">
        <f>_xlfn._xlws.FILTER(辅助信息!D:D,辅助信息!G:G=G2970)</f>
        <v>#VALUE!</v>
      </c>
    </row>
    <row r="2971" hidden="1" spans="1:10">
      <c r="A2971" s="2" t="str">
        <f>'[1]2025年已发货'!A:A</f>
        <v>德胜恒嘉</v>
      </c>
      <c r="B2971" s="2" t="str">
        <f>'[1]2025年已发货'!B:B</f>
        <v>螺纹钢</v>
      </c>
      <c r="C2971" s="2" t="str">
        <f>'[1]2025年已发货'!C:C</f>
        <v>HRB400E Φ20 9m</v>
      </c>
      <c r="D2971" s="2" t="str">
        <f>'[1]2025年已发货'!D:D</f>
        <v>吨</v>
      </c>
      <c r="E2971" s="2">
        <f>'[1]2025年已发货'!E:E</f>
        <v>35</v>
      </c>
      <c r="F2971" s="4">
        <f>'[1]2025年已发货'!F:F</f>
        <v>45786</v>
      </c>
      <c r="G2971" s="2" t="str">
        <f>'[1]2025年已发货'!G:G</f>
        <v>（五局乐山机场项目）乐山市五通桥区冠英镇</v>
      </c>
      <c r="H2971" s="2" t="str">
        <f>'[1]2025年已发货'!H:H</f>
        <v>王思思</v>
      </c>
      <c r="I2971" s="2">
        <f>'[1]2025年已发货'!I:I</f>
        <v>18973190156</v>
      </c>
      <c r="J2971" s="2" vm="1" t="e">
        <f>_xlfn._xlws.FILTER(辅助信息!D:D,辅助信息!G:G=G2971)</f>
        <v>#VALUE!</v>
      </c>
    </row>
    <row r="2972" hidden="1" spans="1:10">
      <c r="A2972" s="2" t="str">
        <f>'[1]2025年已发货'!A:A</f>
        <v>晋邦</v>
      </c>
      <c r="B2972" s="2" t="str">
        <f>'[1]2025年已发货'!B:B</f>
        <v>盘螺</v>
      </c>
      <c r="C2972" s="2" t="str">
        <f>'[1]2025年已发货'!C:C</f>
        <v>HRB400E Φ6</v>
      </c>
      <c r="D2972" s="2" t="str">
        <f>'[1]2025年已发货'!D:D</f>
        <v>吨</v>
      </c>
      <c r="E2972" s="2">
        <f>'[1]2025年已发货'!E:E</f>
        <v>12</v>
      </c>
      <c r="F2972" s="4">
        <f>'[1]2025年已发货'!F:F</f>
        <v>45787</v>
      </c>
      <c r="G2972" s="2" t="str">
        <f>'[1]2025年已发货'!G:G</f>
        <v>(五冶钢构医学科学产业园建设项目房建三部-管网总坪)四川省南充市顺庆区搬罾街道学府大道二段</v>
      </c>
      <c r="H2972" s="2" t="str">
        <f>'[1]2025年已发货'!H:H</f>
        <v>郑林</v>
      </c>
      <c r="I2972" s="2">
        <f>'[1]2025年已发货'!I:I</f>
        <v>18349955455</v>
      </c>
      <c r="J2972" s="2" t="str">
        <f>_xlfn._xlws.FILTER(辅助信息!D:D,辅助信息!G:G=G2972)</f>
        <v>五冶钢构南充医学科学产业园建设项目</v>
      </c>
    </row>
    <row r="2973" hidden="1" spans="1:10">
      <c r="A2973" s="2" t="str">
        <f>'[1]2025年已发货'!A:A</f>
        <v>晋邦</v>
      </c>
      <c r="B2973" s="2" t="str">
        <f>'[1]2025年已发货'!B:B</f>
        <v>盘螺</v>
      </c>
      <c r="C2973" s="2" t="str">
        <f>'[1]2025年已发货'!C:C</f>
        <v>HRB400E Φ10</v>
      </c>
      <c r="D2973" s="2" t="str">
        <f>'[1]2025年已发货'!D:D</f>
        <v>吨</v>
      </c>
      <c r="E2973" s="2">
        <f>'[1]2025年已发货'!E:E</f>
        <v>10</v>
      </c>
      <c r="F2973" s="4">
        <f>'[1]2025年已发货'!F:F</f>
        <v>45787</v>
      </c>
      <c r="G2973" s="2" t="str">
        <f>'[1]2025年已发货'!G:G</f>
        <v>(五冶钢构医学科学产业园建设项目房建三部-管网总坪)四川省南充市顺庆区搬罾街道学府大道二段</v>
      </c>
      <c r="H2973" s="2" t="str">
        <f>'[1]2025年已发货'!H:H</f>
        <v>郑林</v>
      </c>
      <c r="I2973" s="2">
        <f>'[1]2025年已发货'!I:I</f>
        <v>18349955455</v>
      </c>
      <c r="J2973" s="2" t="str">
        <f>_xlfn._xlws.FILTER(辅助信息!D:D,辅助信息!G:G=G2973)</f>
        <v>五冶钢构南充医学科学产业园建设项目</v>
      </c>
    </row>
    <row r="2974" hidden="1" spans="1:10">
      <c r="A2974" s="2" t="str">
        <f>'[1]2025年已发货'!A:A</f>
        <v>晋邦</v>
      </c>
      <c r="B2974" s="2" t="str">
        <f>'[1]2025年已发货'!B:B</f>
        <v>螺纹钢</v>
      </c>
      <c r="C2974" s="2" t="str">
        <f>'[1]2025年已发货'!C:C</f>
        <v>HRB400E Φ12 9m</v>
      </c>
      <c r="D2974" s="2" t="str">
        <f>'[1]2025年已发货'!D:D</f>
        <v>吨</v>
      </c>
      <c r="E2974" s="2">
        <f>'[1]2025年已发货'!E:E</f>
        <v>13</v>
      </c>
      <c r="F2974" s="4">
        <f>'[1]2025年已发货'!F:F</f>
        <v>45787</v>
      </c>
      <c r="G2974" s="2" t="str">
        <f>'[1]2025年已发货'!G:G</f>
        <v>(五冶钢构医学科学产业园建设项目房建三部-管网总坪)四川省南充市顺庆区搬罾街道学府大道二段</v>
      </c>
      <c r="H2974" s="2" t="str">
        <f>'[1]2025年已发货'!H:H</f>
        <v>郑林</v>
      </c>
      <c r="I2974" s="2">
        <f>'[1]2025年已发货'!I:I</f>
        <v>18349955455</v>
      </c>
      <c r="J2974" s="2" t="str">
        <f>_xlfn._xlws.FILTER(辅助信息!D:D,辅助信息!G:G=G2974)</f>
        <v>五冶钢构南充医学科学产业园建设项目</v>
      </c>
    </row>
    <row r="2975" hidden="1" spans="1:10">
      <c r="A2975" s="2" t="str">
        <f>'[1]2025年已发货'!A:A</f>
        <v>海南海控</v>
      </c>
      <c r="B2975" s="2" t="str">
        <f>'[1]2025年已发货'!B:B</f>
        <v>盘圆</v>
      </c>
      <c r="C2975" s="2" t="str">
        <f>'[1]2025年已发货'!C:C</f>
        <v>HPB300Ф8</v>
      </c>
      <c r="D2975" s="2" t="str">
        <f>'[1]2025年已发货'!D:D</f>
        <v>吨</v>
      </c>
      <c r="E2975" s="2">
        <f>'[1]2025年已发货'!E:E</f>
        <v>35</v>
      </c>
      <c r="F2975" s="4">
        <f>'[1]2025年已发货'!F:F</f>
        <v>45787</v>
      </c>
      <c r="G2975" s="2" t="str">
        <f>'[1]2025年已发货'!G:G</f>
        <v>（中铁一局四公司康新高速TJ1-1标贡不卡隧道）四川省甘孜州康定市折多塘村车管所旁</v>
      </c>
      <c r="H2975" s="2" t="str">
        <f>'[1]2025年已发货'!H:H</f>
        <v>李彰</v>
      </c>
      <c r="I2975" s="2">
        <f>'[1]2025年已发货'!I:I</f>
        <v>18523285235</v>
      </c>
      <c r="J2975" s="2" vm="1" t="e">
        <f>_xlfn._xlws.FILTER(辅助信息!D:D,辅助信息!G:G=G2975)</f>
        <v>#VALUE!</v>
      </c>
    </row>
    <row r="2976" hidden="1" spans="1:10">
      <c r="A2976" s="2" t="str">
        <f>'[1]2025年已发货'!A:A</f>
        <v>海南海控</v>
      </c>
      <c r="B2976" s="2" t="str">
        <f>'[1]2025年已发货'!B:B</f>
        <v>盘圆</v>
      </c>
      <c r="C2976" s="2" t="str">
        <f>'[1]2025年已发货'!C:C</f>
        <v>HPB300Ф12</v>
      </c>
      <c r="D2976" s="2" t="str">
        <f>'[1]2025年已发货'!D:D</f>
        <v>吨</v>
      </c>
      <c r="E2976" s="2">
        <f>'[1]2025年已发货'!E:E</f>
        <v>30</v>
      </c>
      <c r="F2976" s="4">
        <f>'[1]2025年已发货'!F:F</f>
        <v>45787</v>
      </c>
      <c r="G2976" s="2" t="str">
        <f>'[1]2025年已发货'!G:G</f>
        <v>（中铁六局呼和公司康新高速TJ4-2标）四川省甘孜藏族自治州康定市新都桥镇东俄罗三村中建八局搅拌站旁</v>
      </c>
      <c r="H2976" s="2" t="str">
        <f>'[1]2025年已发货'!H:H</f>
        <v>王龙</v>
      </c>
      <c r="I2976" s="2">
        <f>'[1]2025年已发货'!I:I</f>
        <v>18809490151</v>
      </c>
      <c r="J2976" s="2" vm="1" t="e">
        <f>_xlfn._xlws.FILTER(辅助信息!D:D,辅助信息!G:G=G2976)</f>
        <v>#VALUE!</v>
      </c>
    </row>
    <row r="2977" hidden="1" spans="1:10">
      <c r="A2977" s="2" t="str">
        <f>'[1]2025年已发货'!A:A</f>
        <v>海南海控</v>
      </c>
      <c r="B2977" s="2" t="str">
        <f>'[1]2025年已发货'!B:B</f>
        <v>盘圆</v>
      </c>
      <c r="C2977" s="2" t="str">
        <f>'[1]2025年已发货'!C:C</f>
        <v>HPB300Ф6</v>
      </c>
      <c r="D2977" s="2" t="str">
        <f>'[1]2025年已发货'!D:D</f>
        <v>吨</v>
      </c>
      <c r="E2977" s="2">
        <f>'[1]2025年已发货'!E:E</f>
        <v>4</v>
      </c>
      <c r="F2977" s="4">
        <f>'[1]2025年已发货'!F:F</f>
        <v>45787</v>
      </c>
      <c r="G2977" s="2" t="str">
        <f>'[1]2025年已发货'!G:G</f>
        <v>（中铁六局呼和公司康新高速TJ4-2标）四川省甘孜藏族自治州康定市新都桥镇东俄罗三村中建八局搅拌站旁</v>
      </c>
      <c r="H2977" s="2" t="str">
        <f>'[1]2025年已发货'!H:H</f>
        <v>王龙</v>
      </c>
      <c r="I2977" s="2">
        <f>'[1]2025年已发货'!I:I</f>
        <v>18809490151</v>
      </c>
      <c r="J2977" s="2" vm="1" t="e">
        <f>_xlfn._xlws.FILTER(辅助信息!D:D,辅助信息!G:G=G2977)</f>
        <v>#VALUE!</v>
      </c>
    </row>
    <row r="2978" hidden="1" spans="1:10">
      <c r="A2978" s="2" t="str">
        <f>'[1]2025年已发货'!A:A</f>
        <v>德胜恒嘉</v>
      </c>
      <c r="B2978" s="2" t="str">
        <f>'[1]2025年已发货'!B:B</f>
        <v>螺纹钢</v>
      </c>
      <c r="C2978" s="2" t="str">
        <f>'[1]2025年已发货'!C:C</f>
        <v>HRB400EФ12*9m</v>
      </c>
      <c r="D2978" s="2" t="str">
        <f>'[1]2025年已发货'!D:D</f>
        <v>吨</v>
      </c>
      <c r="E2978" s="2">
        <f>'[1]2025年已发货'!E:E</f>
        <v>35</v>
      </c>
      <c r="F2978" s="4">
        <f>'[1]2025年已发货'!F:F</f>
        <v>45787</v>
      </c>
      <c r="G2978" s="2" t="str">
        <f>'[1]2025年已发货'!G:G</f>
        <v>（中铁六局呼和公司康新高速TJ4-2标）四川省甘孜藏族自治州康定市新都桥镇东俄罗三村中建八局搅拌站旁</v>
      </c>
      <c r="H2978" s="2" t="str">
        <f>'[1]2025年已发货'!H:H</f>
        <v>王龙</v>
      </c>
      <c r="I2978" s="2">
        <f>'[1]2025年已发货'!I:I</f>
        <v>18809490151</v>
      </c>
      <c r="J2978" s="2" vm="1" t="e">
        <f>_xlfn._xlws.FILTER(辅助信息!D:D,辅助信息!G:G=G2978)</f>
        <v>#VALUE!</v>
      </c>
    </row>
    <row r="2979" hidden="1" spans="1:10">
      <c r="A2979" s="2" t="str">
        <f>'[1]2025年已发货'!A:A</f>
        <v>德胜恒嘉</v>
      </c>
      <c r="B2979" s="2" t="str">
        <f>'[1]2025年已发货'!B:B</f>
        <v>螺纹钢</v>
      </c>
      <c r="C2979" s="2" t="str">
        <f>'[1]2025年已发货'!C:C</f>
        <v>HRB400EФ16*9m</v>
      </c>
      <c r="D2979" s="2" t="str">
        <f>'[1]2025年已发货'!D:D</f>
        <v>吨</v>
      </c>
      <c r="E2979" s="2">
        <f>'[1]2025年已发货'!E:E</f>
        <v>35</v>
      </c>
      <c r="F2979" s="4">
        <f>'[1]2025年已发货'!F:F</f>
        <v>45787</v>
      </c>
      <c r="G2979" s="2" t="str">
        <f>'[1]2025年已发货'!G:G</f>
        <v>（中铁六局呼和公司康新高速TJ4-2标）四川省甘孜藏族自治州康定市新都桥镇东俄罗三村中建八局搅拌站旁</v>
      </c>
      <c r="H2979" s="2" t="str">
        <f>'[1]2025年已发货'!H:H</f>
        <v>王龙</v>
      </c>
      <c r="I2979" s="2">
        <f>'[1]2025年已发货'!I:I</f>
        <v>18809490151</v>
      </c>
      <c r="J2979" s="2" vm="1" t="e">
        <f>_xlfn._xlws.FILTER(辅助信息!D:D,辅助信息!G:G=G2979)</f>
        <v>#VALUE!</v>
      </c>
    </row>
    <row r="2980" hidden="1" spans="1:10">
      <c r="A2980" s="2" t="str">
        <f>'[1]2025年已发货'!A:A</f>
        <v>德胜恒嘉</v>
      </c>
      <c r="B2980" s="2" t="str">
        <f>'[1]2025年已发货'!B:B</f>
        <v>螺纹钢</v>
      </c>
      <c r="C2980" s="2" t="str">
        <f>'[1]2025年已发货'!C:C</f>
        <v>HRB400EФ22*9m</v>
      </c>
      <c r="D2980" s="2" t="str">
        <f>'[1]2025年已发货'!D:D</f>
        <v>吨</v>
      </c>
      <c r="E2980" s="2">
        <f>'[1]2025年已发货'!E:E</f>
        <v>35</v>
      </c>
      <c r="F2980" s="4">
        <f>'[1]2025年已发货'!F:F</f>
        <v>45787</v>
      </c>
      <c r="G2980" s="2" t="str">
        <f>'[1]2025年已发货'!G:G</f>
        <v>（中铁六局呼和公司康新高速TJ4-2标）四川省甘孜藏族自治州康定市新都桥镇东俄罗三村中建八局搅拌站旁</v>
      </c>
      <c r="H2980" s="2" t="str">
        <f>'[1]2025年已发货'!H:H</f>
        <v>许文刚</v>
      </c>
      <c r="I2980" s="2">
        <f>'[1]2025年已发货'!I:I</f>
        <v>15848808186</v>
      </c>
      <c r="J2980" s="2" vm="1" t="e">
        <f>_xlfn._xlws.FILTER(辅助信息!D:D,辅助信息!G:G=G2980)</f>
        <v>#VALUE!</v>
      </c>
    </row>
    <row r="2981" hidden="1" spans="1:10">
      <c r="A2981" s="2" t="str">
        <f>'[1]2025年已发货'!A:A</f>
        <v>德胜恒嘉</v>
      </c>
      <c r="B2981" s="2" t="str">
        <f>'[1]2025年已发货'!B:B</f>
        <v>螺纹钢</v>
      </c>
      <c r="C2981" s="2" t="str">
        <f>'[1]2025年已发货'!C:C</f>
        <v>HRB400EФ12*9m</v>
      </c>
      <c r="D2981" s="2" t="str">
        <f>'[1]2025年已发货'!D:D</f>
        <v>吨</v>
      </c>
      <c r="E2981" s="2">
        <f>'[1]2025年已发货'!E:E</f>
        <v>70</v>
      </c>
      <c r="F2981" s="4">
        <f>'[1]2025年已发货'!F:F</f>
        <v>45787</v>
      </c>
      <c r="G2981" s="2" t="str">
        <f>'[1]2025年已发货'!G:G</f>
        <v>（中铁六局呼和公司康新高速TJ4-2标）四川省甘孜藏族自治州康定市新都桥镇东俄罗三村中建八局搅拌站旁</v>
      </c>
      <c r="H2981" s="2" t="str">
        <f>'[1]2025年已发货'!H:H</f>
        <v>王坤</v>
      </c>
      <c r="I2981" s="2">
        <f>'[1]2025年已发货'!I:I</f>
        <v>15647490007</v>
      </c>
      <c r="J2981" s="2" vm="1" t="e">
        <f>_xlfn._xlws.FILTER(辅助信息!D:D,辅助信息!G:G=G2981)</f>
        <v>#VALUE!</v>
      </c>
    </row>
    <row r="2982" hidden="1" spans="1:10">
      <c r="A2982" s="2" t="str">
        <f>'[1]2025年已发货'!A:A</f>
        <v>德胜恒嘉</v>
      </c>
      <c r="B2982" s="2" t="str">
        <f>'[1]2025年已发货'!B:B</f>
        <v>螺纹钢</v>
      </c>
      <c r="C2982" s="2" t="str">
        <f>'[1]2025年已发货'!C:C</f>
        <v>HRB400EФ14*9m</v>
      </c>
      <c r="D2982" s="2" t="str">
        <f>'[1]2025年已发货'!D:D</f>
        <v>吨</v>
      </c>
      <c r="E2982" s="2">
        <f>'[1]2025年已发货'!E:E</f>
        <v>105</v>
      </c>
      <c r="F2982" s="4">
        <f>'[1]2025年已发货'!F:F</f>
        <v>45787</v>
      </c>
      <c r="G2982" s="2" t="str">
        <f>'[1]2025年已发货'!G:G</f>
        <v>（中铁六局呼和公司康新高速TJ4-2标）四川省甘孜藏族自治州康定市新都桥镇东俄罗三村中建八局搅拌站旁</v>
      </c>
      <c r="H2982" s="2" t="str">
        <f>'[1]2025年已发货'!H:H</f>
        <v>王坤</v>
      </c>
      <c r="I2982" s="2">
        <f>'[1]2025年已发货'!I:I</f>
        <v>15647490007</v>
      </c>
      <c r="J2982" s="2" vm="1" t="e">
        <f>_xlfn._xlws.FILTER(辅助信息!D:D,辅助信息!G:G=G2982)</f>
        <v>#VALUE!</v>
      </c>
    </row>
    <row r="2983" hidden="1" spans="1:10">
      <c r="A2983" s="2" t="str">
        <f>'[1]2025年已发货'!A:A</f>
        <v>德胜恒嘉</v>
      </c>
      <c r="B2983" s="2" t="str">
        <f>'[1]2025年已发货'!B:B</f>
        <v>螺纹钢</v>
      </c>
      <c r="C2983" s="2" t="str">
        <f>'[1]2025年已发货'!C:C</f>
        <v>HRB500EФ22*9m</v>
      </c>
      <c r="D2983" s="2" t="str">
        <f>'[1]2025年已发货'!D:D</f>
        <v>吨</v>
      </c>
      <c r="E2983" s="2">
        <f>'[1]2025年已发货'!E:E</f>
        <v>70</v>
      </c>
      <c r="F2983" s="4">
        <f>'[1]2025年已发货'!F:F</f>
        <v>45787</v>
      </c>
      <c r="G2983" s="2" t="str">
        <f>'[1]2025年已发货'!G:G</f>
        <v>（中铁六局呼和公司康新高速TJ4-2标）四川省甘孜藏族自治州康定市新都桥镇东俄罗三村中建八局搅拌站旁</v>
      </c>
      <c r="H2983" s="2" t="str">
        <f>'[1]2025年已发货'!H:H</f>
        <v>王坤</v>
      </c>
      <c r="I2983" s="2">
        <f>'[1]2025年已发货'!I:I</f>
        <v>15647490007</v>
      </c>
      <c r="J2983" s="2" vm="1" t="e">
        <f>_xlfn._xlws.FILTER(辅助信息!D:D,辅助信息!G:G=G2983)</f>
        <v>#VALUE!</v>
      </c>
    </row>
    <row r="2984" hidden="1" spans="1:10">
      <c r="A2984" s="2" t="str">
        <f>'[1]2025年已发货'!A:A</f>
        <v>德胜恒嘉</v>
      </c>
      <c r="B2984" s="2" t="str">
        <f>'[1]2025年已发货'!B:B</f>
        <v>螺纹钢</v>
      </c>
      <c r="C2984" s="2" t="str">
        <f>'[1]2025年已发货'!C:C</f>
        <v>HRB500EФ25*9m</v>
      </c>
      <c r="D2984" s="2" t="str">
        <f>'[1]2025年已发货'!D:D</f>
        <v>吨</v>
      </c>
      <c r="E2984" s="2">
        <f>'[1]2025年已发货'!E:E</f>
        <v>140</v>
      </c>
      <c r="F2984" s="4">
        <f>'[1]2025年已发货'!F:F</f>
        <v>45787</v>
      </c>
      <c r="G2984" s="2" t="str">
        <f>'[1]2025年已发货'!G:G</f>
        <v>（中铁六局呼和公司康新高速TJ4-2标）四川省甘孜藏族自治州康定市新都桥镇东俄罗三村中建八局搅拌站旁</v>
      </c>
      <c r="H2984" s="2" t="str">
        <f>'[1]2025年已发货'!H:H</f>
        <v>王坤</v>
      </c>
      <c r="I2984" s="2">
        <f>'[1]2025年已发货'!I:I</f>
        <v>15647490007</v>
      </c>
      <c r="J2984" s="2" vm="1" t="e">
        <f>_xlfn._xlws.FILTER(辅助信息!D:D,辅助信息!G:G=G2984)</f>
        <v>#VALUE!</v>
      </c>
    </row>
    <row r="2985" hidden="1" spans="1:10">
      <c r="A2985" s="2" t="str">
        <f>'[1]2025年已发货'!A:A</f>
        <v>德胜恒嘉</v>
      </c>
      <c r="B2985" s="2" t="str">
        <f>'[1]2025年已发货'!B:B</f>
        <v>螺纹钢</v>
      </c>
      <c r="C2985" s="2" t="str">
        <f>'[1]2025年已发货'!C:C</f>
        <v>HRB400EФ20*9m</v>
      </c>
      <c r="D2985" s="2" t="str">
        <f>'[1]2025年已发货'!D:D</f>
        <v>吨</v>
      </c>
      <c r="E2985" s="2">
        <f>'[1]2025年已发货'!E:E</f>
        <v>70</v>
      </c>
      <c r="F2985" s="4">
        <f>'[1]2025年已发货'!F:F</f>
        <v>45787</v>
      </c>
      <c r="G2985" s="2" t="str">
        <f>'[1]2025年已发货'!G:G</f>
        <v>（中铁六局呼和公司康新高速TJ4-2标）四川省甘孜藏族自治州康定市新都桥镇东俄罗三村中建八局搅拌站旁</v>
      </c>
      <c r="H2985" s="2" t="str">
        <f>'[1]2025年已发货'!H:H</f>
        <v>王龙</v>
      </c>
      <c r="I2985" s="2">
        <f>'[1]2025年已发货'!I:I</f>
        <v>18809490151</v>
      </c>
      <c r="J2985" s="2" vm="1" t="e">
        <f>_xlfn._xlws.FILTER(辅助信息!D:D,辅助信息!G:G=G2985)</f>
        <v>#VALUE!</v>
      </c>
    </row>
    <row r="2986" hidden="1" spans="1:10">
      <c r="A2986" s="2" t="str">
        <f>'[1]2025年已发货'!A:A</f>
        <v>钢固融</v>
      </c>
      <c r="B2986" s="2" t="str">
        <f>'[1]2025年已发货'!B:B</f>
        <v>盘圆</v>
      </c>
      <c r="C2986" s="2" t="str">
        <f>'[1]2025年已发货'!C:C</f>
        <v>HRB300Ф8</v>
      </c>
      <c r="D2986" s="2" t="str">
        <f>'[1]2025年已发货'!D:D</f>
        <v>吨</v>
      </c>
      <c r="E2986" s="2">
        <f>'[1]2025年已发货'!E:E</f>
        <v>10</v>
      </c>
      <c r="F2986" s="4">
        <f>'[1]2025年已发货'!F:F</f>
        <v>45787</v>
      </c>
      <c r="G2986" s="2" t="str">
        <f>'[1]2025年已发货'!G:G</f>
        <v>（中核中原-温江北林医养综合体项目）四川省成都市温江区万春大道第三人民医院东</v>
      </c>
      <c r="H2986" s="2" t="str">
        <f>'[1]2025年已发货'!H:H</f>
        <v>蔡杰</v>
      </c>
      <c r="I2986" s="2">
        <f>'[1]2025年已发货'!I:I</f>
        <v>18875129329</v>
      </c>
      <c r="J2986" s="2" vm="1" t="e">
        <f>_xlfn._xlws.FILTER(辅助信息!D:D,辅助信息!G:G=G2986)</f>
        <v>#VALUE!</v>
      </c>
    </row>
    <row r="2987" hidden="1" spans="1:10">
      <c r="A2987" s="2" t="str">
        <f>'[1]2025年已发货'!A:A</f>
        <v>钢固融</v>
      </c>
      <c r="B2987" s="2" t="str">
        <f>'[1]2025年已发货'!B:B</f>
        <v>盘圆</v>
      </c>
      <c r="C2987" s="2" t="str">
        <f>'[1]2025年已发货'!C:C</f>
        <v>HRB300Ф10</v>
      </c>
      <c r="D2987" s="2" t="str">
        <f>'[1]2025年已发货'!D:D</f>
        <v>吨</v>
      </c>
      <c r="E2987" s="2">
        <f>'[1]2025年已发货'!E:E</f>
        <v>2</v>
      </c>
      <c r="F2987" s="4">
        <f>'[1]2025年已发货'!F:F</f>
        <v>45787</v>
      </c>
      <c r="G2987" s="2" t="str">
        <f>'[1]2025年已发货'!G:G</f>
        <v>（中核中原-温江北林医养综合体项目）四川省成都市温江区万春大道第三人民医院东</v>
      </c>
      <c r="H2987" s="2" t="str">
        <f>'[1]2025年已发货'!H:H</f>
        <v>蔡杰</v>
      </c>
      <c r="I2987" s="2">
        <f>'[1]2025年已发货'!I:I</f>
        <v>18875129329</v>
      </c>
      <c r="J2987" s="2" vm="1" t="e">
        <f>_xlfn._xlws.FILTER(辅助信息!D:D,辅助信息!G:G=G2987)</f>
        <v>#VALUE!</v>
      </c>
    </row>
    <row r="2988" hidden="1" spans="1:10">
      <c r="A2988" s="2" t="str">
        <f>'[1]2025年已发货'!A:A</f>
        <v>钢固融</v>
      </c>
      <c r="B2988" s="2" t="str">
        <f>'[1]2025年已发货'!B:B</f>
        <v>螺纹钢</v>
      </c>
      <c r="C2988" s="2" t="str">
        <f>'[1]2025年已发货'!C:C</f>
        <v>HRB400EФ12*9m</v>
      </c>
      <c r="D2988" s="2" t="str">
        <f>'[1]2025年已发货'!D:D</f>
        <v>吨</v>
      </c>
      <c r="E2988" s="2">
        <f>'[1]2025年已发货'!E:E</f>
        <v>18</v>
      </c>
      <c r="F2988" s="4">
        <f>'[1]2025年已发货'!F:F</f>
        <v>45787</v>
      </c>
      <c r="G2988" s="2" t="str">
        <f>'[1]2025年已发货'!G:G</f>
        <v>（中核中原-温江北林医养综合体项目）四川省成都市温江区万春大道第三人民医院东</v>
      </c>
      <c r="H2988" s="2" t="str">
        <f>'[1]2025年已发货'!H:H</f>
        <v>蔡杰</v>
      </c>
      <c r="I2988" s="2">
        <f>'[1]2025年已发货'!I:I</f>
        <v>18875129329</v>
      </c>
      <c r="J2988" s="2" vm="1" t="e">
        <f>_xlfn._xlws.FILTER(辅助信息!D:D,辅助信息!G:G=G2988)</f>
        <v>#VALUE!</v>
      </c>
    </row>
    <row r="2989" hidden="1" spans="1:10">
      <c r="A2989" s="2" t="str">
        <f>'[1]2025年已发货'!A:A</f>
        <v>钢固融</v>
      </c>
      <c r="B2989" s="2" t="str">
        <f>'[1]2025年已发货'!B:B</f>
        <v>螺纹钢</v>
      </c>
      <c r="C2989" s="2" t="str">
        <f>'[1]2025年已发货'!C:C</f>
        <v>HRB400EФ14*12m</v>
      </c>
      <c r="D2989" s="2" t="str">
        <f>'[1]2025年已发货'!D:D</f>
        <v>吨</v>
      </c>
      <c r="E2989" s="2">
        <f>'[1]2025年已发货'!E:E</f>
        <v>10</v>
      </c>
      <c r="F2989" s="4">
        <f>'[1]2025年已发货'!F:F</f>
        <v>45787</v>
      </c>
      <c r="G2989" s="2" t="str">
        <f>'[1]2025年已发货'!G:G</f>
        <v>（中核中原-温江北林医养综合体项目）四川省成都市温江区万春大道第三人民医院东</v>
      </c>
      <c r="H2989" s="2" t="str">
        <f>'[1]2025年已发货'!H:H</f>
        <v>蔡杰</v>
      </c>
      <c r="I2989" s="2">
        <f>'[1]2025年已发货'!I:I</f>
        <v>18875129329</v>
      </c>
      <c r="J2989" s="2" vm="1" t="e">
        <f>_xlfn._xlws.FILTER(辅助信息!D:D,辅助信息!G:G=G2989)</f>
        <v>#VALUE!</v>
      </c>
    </row>
    <row r="2990" hidden="1" spans="1:10">
      <c r="A2990" s="2" t="str">
        <f>'[1]2025年已发货'!A:A</f>
        <v>钢固融</v>
      </c>
      <c r="B2990" s="2" t="str">
        <f>'[1]2025年已发货'!B:B</f>
        <v>螺纹钢</v>
      </c>
      <c r="C2990" s="2" t="str">
        <f>'[1]2025年已发货'!C:C</f>
        <v>HRB400EФ16*9m</v>
      </c>
      <c r="D2990" s="2" t="str">
        <f>'[1]2025年已发货'!D:D</f>
        <v>吨</v>
      </c>
      <c r="E2990" s="2">
        <f>'[1]2025年已发货'!E:E</f>
        <v>15</v>
      </c>
      <c r="F2990" s="4">
        <f>'[1]2025年已发货'!F:F</f>
        <v>45787</v>
      </c>
      <c r="G2990" s="2" t="str">
        <f>'[1]2025年已发货'!G:G</f>
        <v>（中核中原-温江北林医养综合体项目）四川省成都市温江区万春大道第三人民医院东</v>
      </c>
      <c r="H2990" s="2" t="str">
        <f>'[1]2025年已发货'!H:H</f>
        <v>蔡杰</v>
      </c>
      <c r="I2990" s="2">
        <f>'[1]2025年已发货'!I:I</f>
        <v>18875129329</v>
      </c>
      <c r="J2990" s="2" vm="1" t="e">
        <f>_xlfn._xlws.FILTER(辅助信息!D:D,辅助信息!G:G=G2990)</f>
        <v>#VALUE!</v>
      </c>
    </row>
    <row r="2991" hidden="1" spans="1:10">
      <c r="A2991" s="2" t="str">
        <f>'[1]2025年已发货'!A:A</f>
        <v>钢固融</v>
      </c>
      <c r="B2991" s="2" t="str">
        <f>'[1]2025年已发货'!B:B</f>
        <v>螺纹钢</v>
      </c>
      <c r="C2991" s="2" t="str">
        <f>'[1]2025年已发货'!C:C</f>
        <v>HRB400EФ18*9m</v>
      </c>
      <c r="D2991" s="2" t="str">
        <f>'[1]2025年已发货'!D:D</f>
        <v>吨</v>
      </c>
      <c r="E2991" s="2">
        <f>'[1]2025年已发货'!E:E</f>
        <v>10</v>
      </c>
      <c r="F2991" s="4">
        <f>'[1]2025年已发货'!F:F</f>
        <v>45787</v>
      </c>
      <c r="G2991" s="2" t="str">
        <f>'[1]2025年已发货'!G:G</f>
        <v>（中核中原-温江北林医养综合体项目）四川省成都市温江区万春大道第三人民医院东</v>
      </c>
      <c r="H2991" s="2" t="str">
        <f>'[1]2025年已发货'!H:H</f>
        <v>蔡杰</v>
      </c>
      <c r="I2991" s="2">
        <f>'[1]2025年已发货'!I:I</f>
        <v>18875129329</v>
      </c>
      <c r="J2991" s="2" vm="1" t="e">
        <f>_xlfn._xlws.FILTER(辅助信息!D:D,辅助信息!G:G=G2991)</f>
        <v>#VALUE!</v>
      </c>
    </row>
    <row r="2992" hidden="1" spans="1:10">
      <c r="A2992" s="2" t="str">
        <f>'[1]2025年已发货'!A:A</f>
        <v>钢固融</v>
      </c>
      <c r="B2992" s="2" t="str">
        <f>'[1]2025年已发货'!B:B</f>
        <v>螺纹钢</v>
      </c>
      <c r="C2992" s="2" t="str">
        <f>'[1]2025年已发货'!C:C</f>
        <v>HRB400EФ18*12m</v>
      </c>
      <c r="D2992" s="2" t="str">
        <f>'[1]2025年已发货'!D:D</f>
        <v>吨</v>
      </c>
      <c r="E2992" s="2">
        <f>'[1]2025年已发货'!E:E</f>
        <v>10</v>
      </c>
      <c r="F2992" s="4">
        <f>'[1]2025年已发货'!F:F</f>
        <v>45787</v>
      </c>
      <c r="G2992" s="2" t="str">
        <f>'[1]2025年已发货'!G:G</f>
        <v>（中核中原-温江北林医养综合体项目）四川省成都市温江区万春大道第三人民医院东</v>
      </c>
      <c r="H2992" s="2" t="str">
        <f>'[1]2025年已发货'!H:H</f>
        <v>蔡杰</v>
      </c>
      <c r="I2992" s="2">
        <f>'[1]2025年已发货'!I:I</f>
        <v>18875129329</v>
      </c>
      <c r="J2992" s="2" vm="1" t="e">
        <f>_xlfn._xlws.FILTER(辅助信息!D:D,辅助信息!G:G=G2992)</f>
        <v>#VALUE!</v>
      </c>
    </row>
    <row r="2993" hidden="1" spans="1:10">
      <c r="A2993" s="2" t="str">
        <f>'[1]2025年已发货'!A:A</f>
        <v>钢固融</v>
      </c>
      <c r="B2993" s="2" t="str">
        <f>'[1]2025年已发货'!B:B</f>
        <v>螺纹钢</v>
      </c>
      <c r="C2993" s="2" t="str">
        <f>'[1]2025年已发货'!C:C</f>
        <v>HRB400EФ20*9mm</v>
      </c>
      <c r="D2993" s="2" t="str">
        <f>'[1]2025年已发货'!D:D</f>
        <v>吨</v>
      </c>
      <c r="E2993" s="2">
        <f>'[1]2025年已发货'!E:E</f>
        <v>5</v>
      </c>
      <c r="F2993" s="4">
        <f>'[1]2025年已发货'!F:F</f>
        <v>45787</v>
      </c>
      <c r="G2993" s="2" t="str">
        <f>'[1]2025年已发货'!G:G</f>
        <v>（中核中原-温江北林医养综合体项目）四川省成都市温江区万春大道第三人民医院东</v>
      </c>
      <c r="H2993" s="2" t="str">
        <f>'[1]2025年已发货'!H:H</f>
        <v>蔡杰</v>
      </c>
      <c r="I2993" s="2">
        <f>'[1]2025年已发货'!I:I</f>
        <v>18875129329</v>
      </c>
      <c r="J2993" s="2" vm="1" t="e">
        <f>_xlfn._xlws.FILTER(辅助信息!D:D,辅助信息!G:G=G2993)</f>
        <v>#VALUE!</v>
      </c>
    </row>
    <row r="2994" hidden="1" spans="1:10">
      <c r="A2994" s="2" t="str">
        <f>'[1]2025年已发货'!A:A</f>
        <v>钢固融</v>
      </c>
      <c r="B2994" s="2" t="str">
        <f>'[1]2025年已发货'!B:B</f>
        <v>螺纹钢</v>
      </c>
      <c r="C2994" s="2" t="str">
        <f>'[1]2025年已发货'!C:C</f>
        <v>HRB400EФ20*12mm</v>
      </c>
      <c r="D2994" s="2" t="str">
        <f>'[1]2025年已发货'!D:D</f>
        <v>吨</v>
      </c>
      <c r="E2994" s="2">
        <f>'[1]2025年已发货'!E:E</f>
        <v>5</v>
      </c>
      <c r="F2994" s="4">
        <f>'[1]2025年已发货'!F:F</f>
        <v>45787</v>
      </c>
      <c r="G2994" s="2" t="str">
        <f>'[1]2025年已发货'!G:G</f>
        <v>（中核中原-温江北林医养综合体项目）四川省成都市温江区万春大道第三人民医院东</v>
      </c>
      <c r="H2994" s="2" t="str">
        <f>'[1]2025年已发货'!H:H</f>
        <v>蔡杰</v>
      </c>
      <c r="I2994" s="2">
        <f>'[1]2025年已发货'!I:I</f>
        <v>18875129329</v>
      </c>
      <c r="J2994" s="2" vm="1" t="e">
        <f>_xlfn._xlws.FILTER(辅助信息!D:D,辅助信息!G:G=G2994)</f>
        <v>#VALUE!</v>
      </c>
    </row>
    <row r="2995" hidden="1" spans="1:10">
      <c r="A2995" s="2" t="str">
        <f>'[1]2025年已发货'!A:A</f>
        <v>钢固融</v>
      </c>
      <c r="B2995" s="2" t="str">
        <f>'[1]2025年已发货'!B:B</f>
        <v>螺纹钢</v>
      </c>
      <c r="C2995" s="2" t="str">
        <f>'[1]2025年已发货'!C:C</f>
        <v>HRB400EФ22*9mm</v>
      </c>
      <c r="D2995" s="2" t="str">
        <f>'[1]2025年已发货'!D:D</f>
        <v>吨</v>
      </c>
      <c r="E2995" s="2">
        <f>'[1]2025年已发货'!E:E</f>
        <v>5</v>
      </c>
      <c r="F2995" s="4">
        <f>'[1]2025年已发货'!F:F</f>
        <v>45787</v>
      </c>
      <c r="G2995" s="2" t="str">
        <f>'[1]2025年已发货'!G:G</f>
        <v>（中核中原-温江北林医养综合体项目）四川省成都市温江区万春大道第三人民医院东</v>
      </c>
      <c r="H2995" s="2" t="str">
        <f>'[1]2025年已发货'!H:H</f>
        <v>蔡杰</v>
      </c>
      <c r="I2995" s="2">
        <f>'[1]2025年已发货'!I:I</f>
        <v>18875129329</v>
      </c>
      <c r="J2995" s="2" vm="1" t="e">
        <f>_xlfn._xlws.FILTER(辅助信息!D:D,辅助信息!G:G=G2995)</f>
        <v>#VALUE!</v>
      </c>
    </row>
    <row r="2996" hidden="1" spans="1:10">
      <c r="A2996" s="2" t="str">
        <f>'[1]2025年已发货'!A:A</f>
        <v>钢固融</v>
      </c>
      <c r="B2996" s="2" t="str">
        <f>'[1]2025年已发货'!B:B</f>
        <v>螺纹钢</v>
      </c>
      <c r="C2996" s="2" t="str">
        <f>'[1]2025年已发货'!C:C</f>
        <v>HRB400EФ22*12mm</v>
      </c>
      <c r="D2996" s="2" t="str">
        <f>'[1]2025年已发货'!D:D</f>
        <v>吨</v>
      </c>
      <c r="E2996" s="2">
        <f>'[1]2025年已发货'!E:E</f>
        <v>5</v>
      </c>
      <c r="F2996" s="4">
        <f>'[1]2025年已发货'!F:F</f>
        <v>45787</v>
      </c>
      <c r="G2996" s="2" t="str">
        <f>'[1]2025年已发货'!G:G</f>
        <v>（中核中原-温江北林医养综合体项目）四川省成都市温江区万春大道第三人民医院东</v>
      </c>
      <c r="H2996" s="2" t="str">
        <f>'[1]2025年已发货'!H:H</f>
        <v>蔡杰</v>
      </c>
      <c r="I2996" s="2">
        <f>'[1]2025年已发货'!I:I</f>
        <v>18875129329</v>
      </c>
      <c r="J2996" s="2" vm="1" t="e">
        <f>_xlfn._xlws.FILTER(辅助信息!D:D,辅助信息!G:G=G2996)</f>
        <v>#VALUE!</v>
      </c>
    </row>
    <row r="2997" hidden="1" spans="1:10">
      <c r="A2997" s="2" t="str">
        <f>'[1]2025年已发货'!A:A</f>
        <v>钢固融</v>
      </c>
      <c r="B2997" s="2" t="str">
        <f>'[1]2025年已发货'!B:B</f>
        <v>螺纹钢</v>
      </c>
      <c r="C2997" s="2" t="str">
        <f>'[1]2025年已发货'!C:C</f>
        <v>HRB400EФ25*12m</v>
      </c>
      <c r="D2997" s="2" t="str">
        <f>'[1]2025年已发货'!D:D</f>
        <v>吨</v>
      </c>
      <c r="E2997" s="2">
        <f>'[1]2025年已发货'!E:E</f>
        <v>5</v>
      </c>
      <c r="F2997" s="4">
        <f>'[1]2025年已发货'!F:F</f>
        <v>45787</v>
      </c>
      <c r="G2997" s="2" t="str">
        <f>'[1]2025年已发货'!G:G</f>
        <v>（中核中原-温江北林医养综合体项目）四川省成都市温江区万春大道第三人民医院东</v>
      </c>
      <c r="H2997" s="2" t="str">
        <f>'[1]2025年已发货'!H:H</f>
        <v>蔡杰</v>
      </c>
      <c r="I2997" s="2">
        <f>'[1]2025年已发货'!I:I</f>
        <v>18875129329</v>
      </c>
      <c r="J2997" s="2" vm="1" t="e">
        <f>_xlfn._xlws.FILTER(辅助信息!D:D,辅助信息!G:G=G2997)</f>
        <v>#VALUE!</v>
      </c>
    </row>
    <row r="2998" hidden="1" spans="1:10">
      <c r="A2998" s="2" t="str">
        <f>'[1]2025年已发货'!A:A</f>
        <v>钢固融</v>
      </c>
      <c r="B2998" s="2" t="str">
        <f>'[1]2025年已发货'!B:B</f>
        <v>螺纹钢</v>
      </c>
      <c r="C2998" s="2" t="str">
        <f>'[1]2025年已发货'!C:C</f>
        <v>HRB500EФ20*9mm</v>
      </c>
      <c r="D2998" s="2" t="str">
        <f>'[1]2025年已发货'!D:D</f>
        <v>吨</v>
      </c>
      <c r="E2998" s="2">
        <f>'[1]2025年已发货'!E:E</f>
        <v>35</v>
      </c>
      <c r="F2998" s="4">
        <f>'[1]2025年已发货'!F:F</f>
        <v>45787</v>
      </c>
      <c r="G2998" s="2" t="str">
        <f>'[1]2025年已发货'!G:G</f>
        <v>（中核中原-温江北林医养综合体项目）四川省成都市温江区万春大道第三人民医院东</v>
      </c>
      <c r="H2998" s="2" t="str">
        <f>'[1]2025年已发货'!H:H</f>
        <v>蔡杰</v>
      </c>
      <c r="I2998" s="2">
        <f>'[1]2025年已发货'!I:I</f>
        <v>18875129329</v>
      </c>
      <c r="J2998" s="2" vm="1" t="e">
        <f>_xlfn._xlws.FILTER(辅助信息!D:D,辅助信息!G:G=G2998)</f>
        <v>#VALUE!</v>
      </c>
    </row>
    <row r="2999" hidden="1" spans="1:10">
      <c r="A2999" s="2" t="str">
        <f>'[1]2025年已发货'!A:A</f>
        <v>达钢</v>
      </c>
      <c r="B2999" s="2" t="str">
        <f>'[1]2025年已发货'!B:B</f>
        <v>螺纹钢</v>
      </c>
      <c r="C2999" s="2" t="str">
        <f>'[1]2025年已发货'!C:C</f>
        <v>HRB400E Φ12×9米</v>
      </c>
      <c r="D2999" s="2" t="str">
        <f>'[1]2025年已发货'!D:D</f>
        <v>吨</v>
      </c>
      <c r="E2999" s="2">
        <f>'[1]2025年已发货'!E:E</f>
        <v>35</v>
      </c>
      <c r="F2999" s="4">
        <f>'[1]2025年已发货'!F:F</f>
        <v>45787</v>
      </c>
      <c r="G2999" s="2" t="str">
        <f>'[1]2025年已发货'!G:G</f>
        <v>自永4标一局四公司（四川省内江市隆昌市金鹅街道自永4标一局四公司钢筋棚）</v>
      </c>
      <c r="H2999" s="2" t="str">
        <f>'[1]2025年已发货'!H:H</f>
        <v>郝优</v>
      </c>
      <c r="I2999" s="2">
        <f>'[1]2025年已发货'!I:I</f>
        <v>13891371707</v>
      </c>
      <c r="J2999" s="2" vm="1" t="e">
        <f>_xlfn._xlws.FILTER(辅助信息!D:D,辅助信息!G:G=G2999)</f>
        <v>#VALUE!</v>
      </c>
    </row>
    <row r="3000" hidden="1" spans="1:10">
      <c r="A3000" s="2" t="str">
        <f>'[1]2025年已发货'!A:A</f>
        <v>达钢</v>
      </c>
      <c r="B3000" s="2" t="str">
        <f>'[1]2025年已发货'!B:B</f>
        <v>螺纹钢</v>
      </c>
      <c r="C3000" s="2" t="str">
        <f>'[1]2025年已发货'!C:C</f>
        <v>HRB400E Φ12×12米</v>
      </c>
      <c r="D3000" s="2" t="str">
        <f>'[1]2025年已发货'!D:D</f>
        <v>吨</v>
      </c>
      <c r="E3000" s="2">
        <f>'[1]2025年已发货'!E:E</f>
        <v>35</v>
      </c>
      <c r="F3000" s="4">
        <f>'[1]2025年已发货'!F:F</f>
        <v>45787</v>
      </c>
      <c r="G3000" s="2" t="str">
        <f>'[1]2025年已发货'!G:G</f>
        <v>自永4标一局四公司（四川省内江市隆昌市金鹅街道自永4标一局四公司钢筋棚）</v>
      </c>
      <c r="H3000" s="2" t="str">
        <f>'[1]2025年已发货'!H:H</f>
        <v>郝优</v>
      </c>
      <c r="I3000" s="2">
        <f>'[1]2025年已发货'!I:I</f>
        <v>13891371707</v>
      </c>
      <c r="J3000" s="2" vm="1" t="e">
        <f>_xlfn._xlws.FILTER(辅助信息!D:D,辅助信息!G:G=G3000)</f>
        <v>#VALUE!</v>
      </c>
    </row>
    <row r="3001" hidden="1" spans="1:10">
      <c r="A3001" s="2" t="str">
        <f>'[1]2025年已发货'!A:A</f>
        <v>达钢</v>
      </c>
      <c r="B3001" s="2" t="str">
        <f>'[1]2025年已发货'!B:B</f>
        <v>螺纹钢</v>
      </c>
      <c r="C3001" s="2" t="str">
        <f>'[1]2025年已发货'!C:C</f>
        <v>HRB400E Φ32×12米</v>
      </c>
      <c r="D3001" s="2" t="str">
        <f>'[1]2025年已发货'!D:D</f>
        <v>吨</v>
      </c>
      <c r="E3001" s="2">
        <f>'[1]2025年已发货'!E:E</f>
        <v>35</v>
      </c>
      <c r="F3001" s="4">
        <f>'[1]2025年已发货'!F:F</f>
        <v>45787</v>
      </c>
      <c r="G3001" s="2" t="str">
        <f>'[1]2025年已发货'!G:G</f>
        <v>自永4标一局四公司（四川省内江市隆昌市金鹅街道自永4标一局四公司钢筋棚）</v>
      </c>
      <c r="H3001" s="2" t="str">
        <f>'[1]2025年已发货'!H:H</f>
        <v>郝优</v>
      </c>
      <c r="I3001" s="2">
        <f>'[1]2025年已发货'!I:I</f>
        <v>13891371707</v>
      </c>
      <c r="J3001" s="2" vm="1" t="e">
        <f>_xlfn._xlws.FILTER(辅助信息!D:D,辅助信息!G:G=G3001)</f>
        <v>#VALUE!</v>
      </c>
    </row>
    <row r="3002" hidden="1" spans="1:10">
      <c r="A3002" s="2" t="str">
        <f>'[1]2025年已发货'!A:A</f>
        <v>钢固融</v>
      </c>
      <c r="B3002" s="2" t="str">
        <f>'[1]2025年已发货'!B:B</f>
        <v>盘螺</v>
      </c>
      <c r="C3002" s="2" t="str">
        <f>'[1]2025年已发货'!C:C</f>
        <v>HRB400E Φ8</v>
      </c>
      <c r="D3002" s="2" t="str">
        <f>'[1]2025年已发货'!D:D</f>
        <v>吨</v>
      </c>
      <c r="E3002" s="2">
        <f>'[1]2025年已发货'!E:E</f>
        <v>7</v>
      </c>
      <c r="F3002" s="4">
        <f>'[1]2025年已发货'!F:F</f>
        <v>45787</v>
      </c>
      <c r="G3002" s="2" t="str">
        <f>'[1]2025年已发货'!G:G</f>
        <v>（中铁五局新津tod项目）成都市新津区旭辉天府未来城南(华金路南)</v>
      </c>
      <c r="H3002" s="2" t="str">
        <f>'[1]2025年已发货'!H:H</f>
        <v>戴军</v>
      </c>
      <c r="I3002" s="2">
        <f>'[1]2025年已发货'!I:I</f>
        <v>15984585768</v>
      </c>
      <c r="J3002" s="2" vm="1" t="e">
        <f>_xlfn._xlws.FILTER(辅助信息!D:D,辅助信息!G:G=G3002)</f>
        <v>#VALUE!</v>
      </c>
    </row>
    <row r="3003" hidden="1" spans="1:10">
      <c r="A3003" s="2" t="str">
        <f>'[1]2025年已发货'!A:A</f>
        <v>钢固融</v>
      </c>
      <c r="B3003" s="2" t="str">
        <f>'[1]2025年已发货'!B:B</f>
        <v>螺纹钢</v>
      </c>
      <c r="C3003" s="2" t="str">
        <f>'[1]2025年已发货'!C:C</f>
        <v>HRB400E Φ12 9m</v>
      </c>
      <c r="D3003" s="2" t="str">
        <f>'[1]2025年已发货'!D:D</f>
        <v>吨</v>
      </c>
      <c r="E3003" s="2">
        <f>'[1]2025年已发货'!E:E</f>
        <v>15</v>
      </c>
      <c r="F3003" s="4">
        <f>'[1]2025年已发货'!F:F</f>
        <v>45787</v>
      </c>
      <c r="G3003" s="2" t="str">
        <f>'[1]2025年已发货'!G:G</f>
        <v>（中铁五局新津tod项目）成都市新津区旭辉天府未来城南(华金路南)</v>
      </c>
      <c r="H3003" s="2" t="str">
        <f>'[1]2025年已发货'!H:H</f>
        <v>戴军</v>
      </c>
      <c r="I3003" s="2">
        <f>'[1]2025年已发货'!I:I</f>
        <v>15984585768</v>
      </c>
      <c r="J3003" s="2" vm="1" t="e">
        <f>_xlfn._xlws.FILTER(辅助信息!D:D,辅助信息!G:G=G3003)</f>
        <v>#VALUE!</v>
      </c>
    </row>
    <row r="3004" hidden="1" spans="1:10">
      <c r="A3004" s="2" t="str">
        <f>'[1]2025年已发货'!A:A</f>
        <v>钢固融</v>
      </c>
      <c r="B3004" s="2" t="str">
        <f>'[1]2025年已发货'!B:B</f>
        <v>螺纹钢</v>
      </c>
      <c r="C3004" s="2" t="str">
        <f>'[1]2025年已发货'!C:C</f>
        <v>HRB400E Φ25 9m</v>
      </c>
      <c r="D3004" s="2" t="str">
        <f>'[1]2025年已发货'!D:D</f>
        <v>吨</v>
      </c>
      <c r="E3004" s="2">
        <f>'[1]2025年已发货'!E:E</f>
        <v>12</v>
      </c>
      <c r="F3004" s="4">
        <f>'[1]2025年已发货'!F:F</f>
        <v>45787</v>
      </c>
      <c r="G3004" s="2" t="str">
        <f>'[1]2025年已发货'!G:G</f>
        <v>（中铁五局新津tod项目）成都市新津区旭辉天府未来城南(华金路南)</v>
      </c>
      <c r="H3004" s="2" t="str">
        <f>'[1]2025年已发货'!H:H</f>
        <v>戴军</v>
      </c>
      <c r="I3004" s="2">
        <f>'[1]2025年已发货'!I:I</f>
        <v>15984585768</v>
      </c>
      <c r="J3004" s="2" vm="1" t="e">
        <f>_xlfn._xlws.FILTER(辅助信息!D:D,辅助信息!G:G=G3004)</f>
        <v>#VALUE!</v>
      </c>
    </row>
    <row r="3005" hidden="1" spans="1:10">
      <c r="A3005" s="2" t="str">
        <f>'[1]2025年已发货'!A:A</f>
        <v>德胜</v>
      </c>
      <c r="B3005" s="2" t="str">
        <f>'[1]2025年已发货'!B:B</f>
        <v>螺纹钢</v>
      </c>
      <c r="C3005" s="2" t="str">
        <f>'[1]2025年已发货'!C:C</f>
        <v>HRB400E Φ25 9m</v>
      </c>
      <c r="D3005" s="2" t="str">
        <f>'[1]2025年已发货'!D:D</f>
        <v>吨</v>
      </c>
      <c r="E3005" s="2">
        <f>'[1]2025年已发货'!E:E</f>
        <v>35</v>
      </c>
      <c r="F3005" s="4">
        <f>'[1]2025年已发货'!F:F</f>
        <v>45787</v>
      </c>
      <c r="G3005" s="2" t="str">
        <f>'[1]2025年已发货'!G:G</f>
        <v>（中铁三局成渝扩容ZCB3-1项目部）内江市胜利收费站红绿灯500米</v>
      </c>
      <c r="H3005" s="2" t="str">
        <f>'[1]2025年已发货'!H:H</f>
        <v>王岩</v>
      </c>
      <c r="I3005" s="2">
        <f>'[1]2025年已发货'!I:I</f>
        <v>17634813323</v>
      </c>
      <c r="J3005" s="2" vm="1" t="e">
        <f>_xlfn._xlws.FILTER(辅助信息!D:D,辅助信息!G:G=G3005)</f>
        <v>#VALUE!</v>
      </c>
    </row>
    <row r="3006" hidden="1" spans="1:10">
      <c r="A3006" s="2" t="str">
        <f>'[1]2025年已发货'!A:A</f>
        <v>达钢</v>
      </c>
      <c r="B3006" s="2" t="str">
        <f>'[1]2025年已发货'!B:B</f>
        <v>盘螺</v>
      </c>
      <c r="C3006" s="2" t="str">
        <f>'[1]2025年已发货'!C:C</f>
        <v>HRB400E Φ12</v>
      </c>
      <c r="D3006" s="2" t="str">
        <f>'[1]2025年已发货'!D:D</f>
        <v>吨</v>
      </c>
      <c r="E3006" s="2">
        <f>'[1]2025年已发货'!E:E</f>
        <v>57</v>
      </c>
      <c r="F3006" s="4">
        <f>'[1]2025年已发货'!F:F</f>
        <v>45787</v>
      </c>
      <c r="G3006" s="2" t="str">
        <f>'[1]2025年已发货'!G:G</f>
        <v>（华西简阳西城嘉苑）四川省成都市简阳市简城街道高屋村</v>
      </c>
      <c r="H3006" s="2" t="str">
        <f>'[1]2025年已发货'!H:H</f>
        <v>张瀚镭</v>
      </c>
      <c r="I3006" s="2">
        <f>'[1]2025年已发货'!I:I</f>
        <v>15884666220</v>
      </c>
      <c r="J3006" s="2" t="str">
        <f>_xlfn._xlws.FILTER(辅助信息!D:D,辅助信息!G:G=G3006)</f>
        <v>华西简阳西城嘉苑</v>
      </c>
    </row>
    <row r="3007" hidden="1" spans="1:10">
      <c r="A3007" s="2" t="str">
        <f>'[1]2025年已发货'!A:A</f>
        <v>达钢</v>
      </c>
      <c r="B3007" s="2" t="str">
        <f>'[1]2025年已发货'!B:B</f>
        <v>螺纹钢</v>
      </c>
      <c r="C3007" s="2" t="str">
        <f>'[1]2025年已发货'!C:C</f>
        <v>HRB400E Φ14 9m</v>
      </c>
      <c r="D3007" s="2" t="str">
        <f>'[1]2025年已发货'!D:D</f>
        <v>吨</v>
      </c>
      <c r="E3007" s="2">
        <f>'[1]2025年已发货'!E:E</f>
        <v>14</v>
      </c>
      <c r="F3007" s="4">
        <f>'[1]2025年已发货'!F:F</f>
        <v>45787</v>
      </c>
      <c r="G3007" s="2" t="str">
        <f>'[1]2025年已发货'!G:G</f>
        <v>（华西简阳西城嘉苑）四川省成都市简阳市简城街道高屋村</v>
      </c>
      <c r="H3007" s="2" t="str">
        <f>'[1]2025年已发货'!H:H</f>
        <v>张瀚镭</v>
      </c>
      <c r="I3007" s="2">
        <f>'[1]2025年已发货'!I:I</f>
        <v>15884666220</v>
      </c>
      <c r="J3007" s="2" t="str">
        <f>_xlfn._xlws.FILTER(辅助信息!D:D,辅助信息!G:G=G3007)</f>
        <v>华西简阳西城嘉苑</v>
      </c>
    </row>
    <row r="3008" hidden="1" spans="1:10">
      <c r="A3008" s="2" t="str">
        <f>'[1]2025年已发货'!A:A</f>
        <v>达钢</v>
      </c>
      <c r="B3008" s="2" t="str">
        <f>'[1]2025年已发货'!B:B</f>
        <v>螺纹钢</v>
      </c>
      <c r="C3008" s="2" t="str">
        <f>'[1]2025年已发货'!C:C</f>
        <v>HRB400E Φ16 9m</v>
      </c>
      <c r="D3008" s="2" t="str">
        <f>'[1]2025年已发货'!D:D</f>
        <v>吨</v>
      </c>
      <c r="E3008" s="2">
        <f>'[1]2025年已发货'!E:E</f>
        <v>57</v>
      </c>
      <c r="F3008" s="4">
        <f>'[1]2025年已发货'!F:F</f>
        <v>45787</v>
      </c>
      <c r="G3008" s="2" t="str">
        <f>'[1]2025年已发货'!G:G</f>
        <v>（华西简阳西城嘉苑）四川省成都市简阳市简城街道高屋村</v>
      </c>
      <c r="H3008" s="2" t="str">
        <f>'[1]2025年已发货'!H:H</f>
        <v>张瀚镭</v>
      </c>
      <c r="I3008" s="2">
        <f>'[1]2025年已发货'!I:I</f>
        <v>15884666220</v>
      </c>
      <c r="J3008" s="2" t="str">
        <f>_xlfn._xlws.FILTER(辅助信息!D:D,辅助信息!G:G=G3008)</f>
        <v>华西简阳西城嘉苑</v>
      </c>
    </row>
    <row r="3009" hidden="1" spans="1:10">
      <c r="A3009" s="2" t="str">
        <f>'[1]2025年已发货'!A:A</f>
        <v>达钢</v>
      </c>
      <c r="B3009" s="2" t="str">
        <f>'[1]2025年已发货'!B:B</f>
        <v>螺纹钢</v>
      </c>
      <c r="C3009" s="2" t="str">
        <f>'[1]2025年已发货'!C:C</f>
        <v>HRB500E Φ12</v>
      </c>
      <c r="D3009" s="2" t="str">
        <f>'[1]2025年已发货'!D:D</f>
        <v>吨</v>
      </c>
      <c r="E3009" s="2">
        <f>'[1]2025年已发货'!E:E</f>
        <v>3</v>
      </c>
      <c r="F3009" s="4">
        <f>'[1]2025年已发货'!F:F</f>
        <v>45787</v>
      </c>
      <c r="G3009" s="2" t="str">
        <f>'[1]2025年已发货'!G:G</f>
        <v>（华西简阳西城嘉苑）四川省成都市简阳市简城街道高屋村</v>
      </c>
      <c r="H3009" s="2" t="str">
        <f>'[1]2025年已发货'!H:H</f>
        <v>张瀚镭</v>
      </c>
      <c r="I3009" s="2">
        <f>'[1]2025年已发货'!I:I</f>
        <v>15884666220</v>
      </c>
      <c r="J3009" s="2" t="str">
        <f>_xlfn._xlws.FILTER(辅助信息!D:D,辅助信息!G:G=G3009)</f>
        <v>华西简阳西城嘉苑</v>
      </c>
    </row>
    <row r="3010" hidden="1" spans="1:10">
      <c r="A3010" s="2" t="str">
        <f>'[1]2025年已发货'!A:A</f>
        <v>达钢</v>
      </c>
      <c r="B3010" s="2" t="str">
        <f>'[1]2025年已发货'!B:B</f>
        <v>螺纹钢</v>
      </c>
      <c r="C3010" s="2" t="str">
        <f>'[1]2025年已发货'!C:C</f>
        <v>HRB500E Φ14</v>
      </c>
      <c r="D3010" s="2" t="str">
        <f>'[1]2025年已发货'!D:D</f>
        <v>吨</v>
      </c>
      <c r="E3010" s="2">
        <f>'[1]2025年已发货'!E:E</f>
        <v>3</v>
      </c>
      <c r="F3010" s="4">
        <f>'[1]2025年已发货'!F:F</f>
        <v>45787</v>
      </c>
      <c r="G3010" s="2" t="str">
        <f>'[1]2025年已发货'!G:G</f>
        <v>（华西简阳西城嘉苑）四川省成都市简阳市简城街道高屋村</v>
      </c>
      <c r="H3010" s="2" t="str">
        <f>'[1]2025年已发货'!H:H</f>
        <v>张瀚镭</v>
      </c>
      <c r="I3010" s="2">
        <f>'[1]2025年已发货'!I:I</f>
        <v>15884666220</v>
      </c>
      <c r="J3010" s="2" t="str">
        <f>_xlfn._xlws.FILTER(辅助信息!D:D,辅助信息!G:G=G3010)</f>
        <v>华西简阳西城嘉苑</v>
      </c>
    </row>
    <row r="3011" hidden="1" spans="1:10">
      <c r="A3011" s="2" t="str">
        <f>'[1]2025年已发货'!A:A</f>
        <v>达钢</v>
      </c>
      <c r="B3011" s="2" t="str">
        <f>'[1]2025年已发货'!B:B</f>
        <v>螺纹钢</v>
      </c>
      <c r="C3011" s="2" t="str">
        <f>'[1]2025年已发货'!C:C</f>
        <v>HRB500E Φ16</v>
      </c>
      <c r="D3011" s="2" t="str">
        <f>'[1]2025年已发货'!D:D</f>
        <v>吨</v>
      </c>
      <c r="E3011" s="2">
        <f>'[1]2025年已发货'!E:E</f>
        <v>3</v>
      </c>
      <c r="F3011" s="4">
        <f>'[1]2025年已发货'!F:F</f>
        <v>45787</v>
      </c>
      <c r="G3011" s="2" t="str">
        <f>'[1]2025年已发货'!G:G</f>
        <v>（华西简阳西城嘉苑）四川省成都市简阳市简城街道高屋村</v>
      </c>
      <c r="H3011" s="2" t="str">
        <f>'[1]2025年已发货'!H:H</f>
        <v>张瀚镭</v>
      </c>
      <c r="I3011" s="2">
        <f>'[1]2025年已发货'!I:I</f>
        <v>15884666220</v>
      </c>
      <c r="J3011" s="2" t="str">
        <f>_xlfn._xlws.FILTER(辅助信息!D:D,辅助信息!G:G=G3011)</f>
        <v>华西简阳西城嘉苑</v>
      </c>
    </row>
    <row r="3012" hidden="1" spans="1:10">
      <c r="A3012" s="2" t="str">
        <f>'[1]2025年已发货'!A:A</f>
        <v>达钢</v>
      </c>
      <c r="B3012" s="2" t="str">
        <f>'[1]2025年已发货'!B:B</f>
        <v>螺纹钢</v>
      </c>
      <c r="C3012" s="2" t="str">
        <f>'[1]2025年已发货'!C:C</f>
        <v>HRB500E Φ20</v>
      </c>
      <c r="D3012" s="2" t="str">
        <f>'[1]2025年已发货'!D:D</f>
        <v>吨</v>
      </c>
      <c r="E3012" s="2">
        <f>'[1]2025年已发货'!E:E</f>
        <v>3</v>
      </c>
      <c r="F3012" s="4">
        <f>'[1]2025年已发货'!F:F</f>
        <v>45787</v>
      </c>
      <c r="G3012" s="2" t="str">
        <f>'[1]2025年已发货'!G:G</f>
        <v>（华西简阳西城嘉苑）四川省成都市简阳市简城街道高屋村</v>
      </c>
      <c r="H3012" s="2" t="str">
        <f>'[1]2025年已发货'!H:H</f>
        <v>张瀚镭</v>
      </c>
      <c r="I3012" s="2">
        <f>'[1]2025年已发货'!I:I</f>
        <v>15884666220</v>
      </c>
      <c r="J3012" s="2" t="str">
        <f>_xlfn._xlws.FILTER(辅助信息!D:D,辅助信息!G:G=G3012)</f>
        <v>华西简阳西城嘉苑</v>
      </c>
    </row>
    <row r="3013" hidden="1" spans="1:10">
      <c r="A3013" s="2" t="str">
        <f>'[1]2025年已发货'!A:A</f>
        <v>达钢</v>
      </c>
      <c r="B3013" s="2" t="str">
        <f>'[1]2025年已发货'!B:B</f>
        <v>螺纹钢</v>
      </c>
      <c r="C3013" s="2" t="str">
        <f>'[1]2025年已发货'!C:C</f>
        <v>HRB500E Φ25</v>
      </c>
      <c r="D3013" s="2" t="str">
        <f>'[1]2025年已发货'!D:D</f>
        <v>吨</v>
      </c>
      <c r="E3013" s="2">
        <f>'[1]2025年已发货'!E:E</f>
        <v>3</v>
      </c>
      <c r="F3013" s="4">
        <f>'[1]2025年已发货'!F:F</f>
        <v>45787</v>
      </c>
      <c r="G3013" s="2" t="str">
        <f>'[1]2025年已发货'!G:G</f>
        <v>（华西简阳西城嘉苑）四川省成都市简阳市简城街道高屋村</v>
      </c>
      <c r="H3013" s="2" t="str">
        <f>'[1]2025年已发货'!H:H</f>
        <v>张瀚镭</v>
      </c>
      <c r="I3013" s="2">
        <f>'[1]2025年已发货'!I:I</f>
        <v>15884666220</v>
      </c>
      <c r="J3013" s="2" t="str">
        <f>_xlfn._xlws.FILTER(辅助信息!D:D,辅助信息!G:G=G3013)</f>
        <v>华西简阳西城嘉苑</v>
      </c>
    </row>
    <row r="3014" hidden="1" spans="1:10">
      <c r="A3014" s="2" t="str">
        <f>'[1]2025年已发货'!A:A</f>
        <v>晋邦</v>
      </c>
      <c r="B3014" s="2" t="str">
        <f>'[1]2025年已发货'!B:B</f>
        <v>盘螺</v>
      </c>
      <c r="C3014" s="2" t="str">
        <f>'[1]2025年已发货'!C:C</f>
        <v>HRB400E Φ10</v>
      </c>
      <c r="D3014" s="2" t="str">
        <f>'[1]2025年已发货'!D:D</f>
        <v>吨</v>
      </c>
      <c r="E3014" s="2">
        <f>'[1]2025年已发货'!E:E</f>
        <v>8</v>
      </c>
      <c r="F3014" s="4">
        <f>'[1]2025年已发货'!F:F</f>
        <v>45787</v>
      </c>
      <c r="G3014" s="2" t="str">
        <f>'[1]2025年已发货'!G:G</f>
        <v>（商投建工达州中医药科技园-2工区-景观桥）达州市通川区达州中医药职业学院犀牛大道北段</v>
      </c>
      <c r="H3014" s="2" t="str">
        <f>'[1]2025年已发货'!H:H</f>
        <v>李波</v>
      </c>
      <c r="I3014" s="2">
        <f>'[1]2025年已发货'!I:I</f>
        <v>18381899787</v>
      </c>
      <c r="J3014" s="2" t="str">
        <f>_xlfn._xlws.FILTER(辅助信息!D:D,辅助信息!G:G=G3014)</f>
        <v>商投建工达州中医药科技园</v>
      </c>
    </row>
    <row r="3015" hidden="1" spans="1:10">
      <c r="A3015" s="2" t="str">
        <f>'[1]2025年已发货'!A:A</f>
        <v>晋邦</v>
      </c>
      <c r="B3015" s="2" t="str">
        <f>'[1]2025年已发货'!B:B</f>
        <v>螺纹钢</v>
      </c>
      <c r="C3015" s="2" t="str">
        <f>'[1]2025年已发货'!C:C</f>
        <v>HRB400E Φ32 9m</v>
      </c>
      <c r="D3015" s="2" t="str">
        <f>'[1]2025年已发货'!D:D</f>
        <v>吨</v>
      </c>
      <c r="E3015" s="2">
        <f>'[1]2025年已发货'!E:E</f>
        <v>17</v>
      </c>
      <c r="F3015" s="4">
        <f>'[1]2025年已发货'!F:F</f>
        <v>45787</v>
      </c>
      <c r="G3015" s="2" t="str">
        <f>'[1]2025年已发货'!G:G</f>
        <v>（商投建工达州中医药科技园-2工区-景观桥）达州市通川区达州中医药职业学院犀牛大道北段</v>
      </c>
      <c r="H3015" s="2" t="str">
        <f>'[1]2025年已发货'!H:H</f>
        <v>李波</v>
      </c>
      <c r="I3015" s="2">
        <f>'[1]2025年已发货'!I:I</f>
        <v>18381899787</v>
      </c>
      <c r="J3015" s="2" t="str">
        <f>_xlfn._xlws.FILTER(辅助信息!D:D,辅助信息!G:G=G3015)</f>
        <v>商投建工达州中医药科技园</v>
      </c>
    </row>
    <row r="3016" hidden="1" spans="1:10">
      <c r="A3016" s="2" t="str">
        <f>'[1]2025年已发货'!A:A</f>
        <v>晋邦</v>
      </c>
      <c r="B3016" s="2" t="str">
        <f>'[1]2025年已发货'!B:B</f>
        <v>螺纹钢</v>
      </c>
      <c r="C3016" s="2" t="str">
        <f>'[1]2025年已发货'!C:C</f>
        <v>HRB400E Φ20 9m</v>
      </c>
      <c r="D3016" s="2" t="str">
        <f>'[1]2025年已发货'!D:D</f>
        <v>吨</v>
      </c>
      <c r="E3016" s="2">
        <f>'[1]2025年已发货'!E:E</f>
        <v>10</v>
      </c>
      <c r="F3016" s="4">
        <f>'[1]2025年已发货'!F:F</f>
        <v>45787</v>
      </c>
      <c r="G3016" s="2" t="str">
        <f>'[1]2025年已发货'!G:G</f>
        <v>（商投建工达州中医药科技园-2工区-景观桥）达州市通川区达州中医药职业学院犀牛大道北段</v>
      </c>
      <c r="H3016" s="2" t="str">
        <f>'[1]2025年已发货'!H:H</f>
        <v>李波</v>
      </c>
      <c r="I3016" s="2">
        <f>'[1]2025年已发货'!I:I</f>
        <v>18381899787</v>
      </c>
      <c r="J3016" s="2" t="str">
        <f>_xlfn._xlws.FILTER(辅助信息!D:D,辅助信息!G:G=G3016)</f>
        <v>商投建工达州中医药科技园</v>
      </c>
    </row>
    <row r="3017" hidden="1" spans="1:10">
      <c r="A3017" s="2" t="str">
        <f>'[1]2025年已发货'!A:A</f>
        <v>达钢</v>
      </c>
      <c r="B3017" s="2" t="str">
        <f>'[1]2025年已发货'!B:B</f>
        <v>螺纹钢</v>
      </c>
      <c r="C3017" s="2" t="str">
        <f>'[1]2025年已发货'!C:C</f>
        <v>HRB500E Φ12</v>
      </c>
      <c r="D3017" s="2" t="str">
        <f>'[1]2025年已发货'!D:D</f>
        <v>吨</v>
      </c>
      <c r="E3017" s="2">
        <f>'[1]2025年已发货'!E:E</f>
        <v>20</v>
      </c>
      <c r="F3017" s="4">
        <f>'[1]2025年已发货'!F:F</f>
        <v>45787</v>
      </c>
      <c r="G3017" s="2" t="str">
        <f>'[1]2025年已发货'!G:G</f>
        <v>（商投建工达州中医药科技园-4工区-7号楼）达州市通川区达州中医药职业学院犀牛大道北段</v>
      </c>
      <c r="H3017" s="2" t="str">
        <f>'[1]2025年已发货'!H:H</f>
        <v>张扬</v>
      </c>
      <c r="I3017" s="2">
        <f>'[1]2025年已发货'!I:I</f>
        <v>18381904567</v>
      </c>
      <c r="J3017" s="2" t="str">
        <f>_xlfn._xlws.FILTER(辅助信息!D:D,辅助信息!G:G=G3017)</f>
        <v>商投建工达州中医药科技园</v>
      </c>
    </row>
    <row r="3018" hidden="1" spans="1:10">
      <c r="A3018" s="2" t="str">
        <f>'[1]2025年已发货'!A:A</f>
        <v>达钢</v>
      </c>
      <c r="B3018" s="2" t="str">
        <f>'[1]2025年已发货'!B:B</f>
        <v>螺纹钢</v>
      </c>
      <c r="C3018" s="2" t="str">
        <f>'[1]2025年已发货'!C:C</f>
        <v>HRB500E Φ25</v>
      </c>
      <c r="D3018" s="2" t="str">
        <f>'[1]2025年已发货'!D:D</f>
        <v>吨</v>
      </c>
      <c r="E3018" s="2">
        <f>'[1]2025年已发货'!E:E</f>
        <v>25</v>
      </c>
      <c r="F3018" s="4">
        <f>'[1]2025年已发货'!F:F</f>
        <v>45787</v>
      </c>
      <c r="G3018" s="2" t="str">
        <f>'[1]2025年已发货'!G:G</f>
        <v>（商投建工达州中医药科技园-4工区-7号楼）达州市通川区达州中医药职业学院犀牛大道北段</v>
      </c>
      <c r="H3018" s="2" t="str">
        <f>'[1]2025年已发货'!H:H</f>
        <v>张扬</v>
      </c>
      <c r="I3018" s="2">
        <f>'[1]2025年已发货'!I:I</f>
        <v>18381904567</v>
      </c>
      <c r="J3018" s="2" t="str">
        <f>_xlfn._xlws.FILTER(辅助信息!D:D,辅助信息!G:G=G3018)</f>
        <v>商投建工达州中医药科技园</v>
      </c>
    </row>
    <row r="3019" hidden="1" spans="1:10">
      <c r="A3019" s="2" t="str">
        <f>'[1]2025年已发货'!A:A</f>
        <v>吉晨盛泰</v>
      </c>
      <c r="B3019" s="2" t="str">
        <f>'[1]2025年已发货'!B:B</f>
        <v>盘螺</v>
      </c>
      <c r="C3019" s="2" t="str">
        <f>'[1]2025年已发货'!C:C</f>
        <v>HRB400E10</v>
      </c>
      <c r="D3019" s="2" t="str">
        <f>'[1]2025年已发货'!D:D</f>
        <v>吨</v>
      </c>
      <c r="E3019" s="2">
        <f>'[1]2025年已发货'!E:E</f>
        <v>30</v>
      </c>
      <c r="F3019" s="4">
        <f>'[1]2025年已发货'!F:F</f>
        <v>45787</v>
      </c>
      <c r="G3019" s="2" t="str">
        <f>'[1]2025年已发货'!G:G</f>
        <v>5标二分部十局第七公司四川省凉山州彝族自治州昭觉县</v>
      </c>
      <c r="H3019" s="2" t="str">
        <f>'[1]2025年已发货'!H:H</f>
        <v>王浩</v>
      </c>
      <c r="I3019" s="2">
        <f>'[1]2025年已发货'!I:I</f>
        <v>18292113429</v>
      </c>
      <c r="J3019" s="2" vm="1" t="e">
        <f>_xlfn._xlws.FILTER(辅助信息!D:D,辅助信息!G:G=G3019)</f>
        <v>#VALUE!</v>
      </c>
    </row>
    <row r="3020" hidden="1" spans="1:10">
      <c r="A3020" s="2" t="str">
        <f>'[1]2025年已发货'!A:A</f>
        <v>吉晨盛泰</v>
      </c>
      <c r="B3020" s="2" t="str">
        <f>'[1]2025年已发货'!B:B</f>
        <v>螺纹钢</v>
      </c>
      <c r="C3020" s="2" t="str">
        <f>'[1]2025年已发货'!C:C</f>
        <v>HRB400E14</v>
      </c>
      <c r="D3020" s="2" t="str">
        <f>'[1]2025年已发货'!D:D</f>
        <v>吨</v>
      </c>
      <c r="E3020" s="2">
        <f>'[1]2025年已发货'!E:E</f>
        <v>12</v>
      </c>
      <c r="F3020" s="4">
        <f>'[1]2025年已发货'!F:F</f>
        <v>45787</v>
      </c>
      <c r="G3020" s="2" t="str">
        <f>'[1]2025年已发货'!G:G</f>
        <v>5标二分部十局第七公司四川省凉山州彝族自治州昭觉县</v>
      </c>
      <c r="H3020" s="2" t="str">
        <f>'[1]2025年已发货'!H:H</f>
        <v>王浩</v>
      </c>
      <c r="I3020" s="2">
        <f>'[1]2025年已发货'!I:I</f>
        <v>18292113429</v>
      </c>
      <c r="J3020" s="2" vm="1" t="e">
        <f>_xlfn._xlws.FILTER(辅助信息!D:D,辅助信息!G:G=G3020)</f>
        <v>#VALUE!</v>
      </c>
    </row>
    <row r="3021" hidden="1" spans="1:10">
      <c r="A3021" s="2" t="str">
        <f>'[1]2025年已发货'!A:A</f>
        <v>吉晨盛泰</v>
      </c>
      <c r="B3021" s="2" t="str">
        <f>'[1]2025年已发货'!B:B</f>
        <v>螺纹钢</v>
      </c>
      <c r="C3021" s="2" t="str">
        <f>'[1]2025年已发货'!C:C</f>
        <v>HRB400E16</v>
      </c>
      <c r="D3021" s="2" t="str">
        <f>'[1]2025年已发货'!D:D</f>
        <v>吨</v>
      </c>
      <c r="E3021" s="2">
        <f>'[1]2025年已发货'!E:E</f>
        <v>12</v>
      </c>
      <c r="F3021" s="4">
        <f>'[1]2025年已发货'!F:F</f>
        <v>45787</v>
      </c>
      <c r="G3021" s="2" t="str">
        <f>'[1]2025年已发货'!G:G</f>
        <v>5标二分部十局第七公司四川省凉山州彝族自治州昭觉县</v>
      </c>
      <c r="H3021" s="2" t="str">
        <f>'[1]2025年已发货'!H:H</f>
        <v>王浩</v>
      </c>
      <c r="I3021" s="2">
        <f>'[1]2025年已发货'!I:I</f>
        <v>18292113429</v>
      </c>
      <c r="J3021" s="2" vm="1" t="e">
        <f>_xlfn._xlws.FILTER(辅助信息!D:D,辅助信息!G:G=G3021)</f>
        <v>#VALUE!</v>
      </c>
    </row>
    <row r="3022" hidden="1" spans="1:10">
      <c r="A3022" s="2" t="str">
        <f>'[1]2025年已发货'!A:A</f>
        <v>吉晨盛泰</v>
      </c>
      <c r="B3022" s="2" t="str">
        <f>'[1]2025年已发货'!B:B</f>
        <v>螺纹钢</v>
      </c>
      <c r="C3022" s="2" t="str">
        <f>'[1]2025年已发货'!C:C</f>
        <v>HRB500E28</v>
      </c>
      <c r="D3022" s="2" t="str">
        <f>'[1]2025年已发货'!D:D</f>
        <v>吨</v>
      </c>
      <c r="E3022" s="2">
        <f>'[1]2025年已发货'!E:E</f>
        <v>26</v>
      </c>
      <c r="F3022" s="4">
        <f>'[1]2025年已发货'!F:F</f>
        <v>45787</v>
      </c>
      <c r="G3022" s="2" t="str">
        <f>'[1]2025年已发货'!G:G</f>
        <v>5标二分部十局第七公司四川省凉山州彝族自治州昭觉县</v>
      </c>
      <c r="H3022" s="2" t="str">
        <f>'[1]2025年已发货'!H:H</f>
        <v>王浩</v>
      </c>
      <c r="I3022" s="2">
        <f>'[1]2025年已发货'!I:I</f>
        <v>18292113429</v>
      </c>
      <c r="J3022" s="2" vm="1" t="e">
        <f>_xlfn._xlws.FILTER(辅助信息!D:D,辅助信息!G:G=G3022)</f>
        <v>#VALUE!</v>
      </c>
    </row>
    <row r="3023" hidden="1" spans="1:10">
      <c r="A3023" s="2" t="str">
        <f>'[1]2025年已发货'!A:A</f>
        <v>吉晨盛泰</v>
      </c>
      <c r="B3023" s="2" t="str">
        <f>'[1]2025年已发货'!B:B</f>
        <v>螺纹钢</v>
      </c>
      <c r="C3023" s="2" t="str">
        <f>'[1]2025年已发货'!C:C</f>
        <v>HRB400EФ14mm</v>
      </c>
      <c r="D3023" s="2" t="str">
        <f>'[1]2025年已发货'!D:D</f>
        <v>吨</v>
      </c>
      <c r="E3023" s="2">
        <f>'[1]2025年已发货'!E:E</f>
        <v>5</v>
      </c>
      <c r="F3023" s="4">
        <f>'[1]2025年已发货'!F:F</f>
        <v>45787</v>
      </c>
      <c r="G3023" s="2" t="str">
        <f>'[1]2025年已发货'!G:G</f>
        <v>5标一分部十局第七公司凉山州布拖县委只洛乡</v>
      </c>
      <c r="H3023" s="2" t="str">
        <f>'[1]2025年已发货'!H:H</f>
        <v>吴裕</v>
      </c>
      <c r="I3023" s="2">
        <f>'[1]2025年已发货'!I:I</f>
        <v>19802920715</v>
      </c>
      <c r="J3023" s="2" vm="1" t="e">
        <f>_xlfn._xlws.FILTER(辅助信息!D:D,辅助信息!G:G=G3023)</f>
        <v>#VALUE!</v>
      </c>
    </row>
    <row r="3024" hidden="1" spans="1:10">
      <c r="A3024" s="2" t="str">
        <f>'[1]2025年已发货'!A:A</f>
        <v>吉晨盛泰</v>
      </c>
      <c r="B3024" s="2" t="str">
        <f>'[1]2025年已发货'!B:B</f>
        <v>螺纹钢</v>
      </c>
      <c r="C3024" s="2" t="str">
        <f>'[1]2025年已发货'!C:C</f>
        <v>HRB400EФ20mm</v>
      </c>
      <c r="D3024" s="2" t="str">
        <f>'[1]2025年已发货'!D:D</f>
        <v>吨</v>
      </c>
      <c r="E3024" s="2">
        <f>'[1]2025年已发货'!E:E</f>
        <v>14</v>
      </c>
      <c r="F3024" s="4">
        <f>'[1]2025年已发货'!F:F</f>
        <v>45787</v>
      </c>
      <c r="G3024" s="2" t="str">
        <f>'[1]2025年已发货'!G:G</f>
        <v>5标一分部十局第七公司凉山州布拖县委只洛乡</v>
      </c>
      <c r="H3024" s="2" t="str">
        <f>'[1]2025年已发货'!H:H</f>
        <v>吴裕</v>
      </c>
      <c r="I3024" s="2">
        <f>'[1]2025年已发货'!I:I</f>
        <v>19802920715</v>
      </c>
      <c r="J3024" s="2" vm="1" t="e">
        <f>_xlfn._xlws.FILTER(辅助信息!D:D,辅助信息!G:G=G3024)</f>
        <v>#VALUE!</v>
      </c>
    </row>
    <row r="3025" hidden="1" spans="1:10">
      <c r="A3025" s="2" t="str">
        <f>'[1]2025年已发货'!A:A</f>
        <v>吉晨盛泰</v>
      </c>
      <c r="B3025" s="2" t="str">
        <f>'[1]2025年已发货'!B:B</f>
        <v>螺纹钢</v>
      </c>
      <c r="C3025" s="2" t="str">
        <f>'[1]2025年已发货'!C:C</f>
        <v>HRB500EФ25mm</v>
      </c>
      <c r="D3025" s="2" t="str">
        <f>'[1]2025年已发货'!D:D</f>
        <v>吨</v>
      </c>
      <c r="E3025" s="2">
        <f>'[1]2025年已发货'!E:E</f>
        <v>15</v>
      </c>
      <c r="F3025" s="4">
        <f>'[1]2025年已发货'!F:F</f>
        <v>45787</v>
      </c>
      <c r="G3025" s="2" t="str">
        <f>'[1]2025年已发货'!G:G</f>
        <v>5标一分部十局第七公司凉山州布拖县委只洛乡</v>
      </c>
      <c r="H3025" s="2" t="str">
        <f>'[1]2025年已发货'!H:H</f>
        <v>吴裕</v>
      </c>
      <c r="I3025" s="2">
        <f>'[1]2025年已发货'!I:I</f>
        <v>19802920715</v>
      </c>
      <c r="J3025" s="2" vm="1" t="e">
        <f>_xlfn._xlws.FILTER(辅助信息!D:D,辅助信息!G:G=G3025)</f>
        <v>#VALUE!</v>
      </c>
    </row>
    <row r="3026" hidden="1" spans="1:10">
      <c r="A3026" s="2" t="str">
        <f>'[1]2025年已发货'!A:A</f>
        <v>吉晨盛泰</v>
      </c>
      <c r="B3026" s="2" t="str">
        <f>'[1]2025年已发货'!B:B</f>
        <v>螺纹钢</v>
      </c>
      <c r="C3026" s="2" t="str">
        <f>'[1]2025年已发货'!C:C</f>
        <v>HRB500EФ32mm</v>
      </c>
      <c r="D3026" s="2" t="str">
        <f>'[1]2025年已发货'!D:D</f>
        <v>吨</v>
      </c>
      <c r="E3026" s="2">
        <f>'[1]2025年已发货'!E:E</f>
        <v>3</v>
      </c>
      <c r="F3026" s="4">
        <f>'[1]2025年已发货'!F:F</f>
        <v>45787</v>
      </c>
      <c r="G3026" s="2" t="str">
        <f>'[1]2025年已发货'!G:G</f>
        <v>5标一分部十局第七公司凉山州布拖县委只洛乡</v>
      </c>
      <c r="H3026" s="2" t="str">
        <f>'[1]2025年已发货'!H:H</f>
        <v>吴裕</v>
      </c>
      <c r="I3026" s="2">
        <f>'[1]2025年已发货'!I:I</f>
        <v>19802920715</v>
      </c>
      <c r="J3026" s="2" vm="1" t="e">
        <f>_xlfn._xlws.FILTER(辅助信息!D:D,辅助信息!G:G=G3026)</f>
        <v>#VALUE!</v>
      </c>
    </row>
    <row r="3027" hidden="1" spans="1:10">
      <c r="A3027" s="2" t="str">
        <f>'[1]2025年已发货'!A:A</f>
        <v>吉晨盛泰</v>
      </c>
      <c r="B3027" s="2" t="str">
        <f>'[1]2025年已发货'!B:B</f>
        <v>高线</v>
      </c>
      <c r="C3027" s="2" t="str">
        <f>'[1]2025年已发货'!C:C</f>
        <v>HPB300φ8mm</v>
      </c>
      <c r="D3027" s="2" t="str">
        <f>'[1]2025年已发货'!D:D</f>
        <v>吨</v>
      </c>
      <c r="E3027" s="2">
        <f>'[1]2025年已发货'!E:E</f>
        <v>20</v>
      </c>
      <c r="F3027" s="4">
        <f>'[1]2025年已发货'!F:F</f>
        <v>45787</v>
      </c>
      <c r="G3027" s="2" t="str">
        <f>'[1]2025年已发货'!G:G</f>
        <v>5标三分部凉山州昭觉县谷曲镇洛不喜</v>
      </c>
      <c r="H3027" s="2" t="str">
        <f>'[1]2025年已发货'!H:H</f>
        <v>魏忠魁 </v>
      </c>
      <c r="I3027" s="2">
        <f>'[1]2025年已发货'!I:I</f>
        <v>18229056777</v>
      </c>
      <c r="J3027" s="2" vm="1" t="e">
        <f>_xlfn._xlws.FILTER(辅助信息!D:D,辅助信息!G:G=G3027)</f>
        <v>#VALUE!</v>
      </c>
    </row>
    <row r="3028" hidden="1" spans="1:10">
      <c r="A3028" s="2" t="str">
        <f>'[1]2025年已发货'!A:A</f>
        <v>吉晨盛泰</v>
      </c>
      <c r="B3028" s="2" t="str">
        <f>'[1]2025年已发货'!B:B</f>
        <v>螺纹钢</v>
      </c>
      <c r="C3028" s="2" t="str">
        <f>'[1]2025年已发货'!C:C</f>
        <v>HRB400EФ16mm</v>
      </c>
      <c r="D3028" s="2" t="str">
        <f>'[1]2025年已发货'!D:D</f>
        <v>吨</v>
      </c>
      <c r="E3028" s="2">
        <f>'[1]2025年已发货'!E:E</f>
        <v>21</v>
      </c>
      <c r="F3028" s="4">
        <f>'[1]2025年已发货'!F:F</f>
        <v>45787</v>
      </c>
      <c r="G3028" s="2" t="str">
        <f>'[1]2025年已发货'!G:G</f>
        <v>5标三分部凉山州昭觉县谷曲镇洛不喜</v>
      </c>
      <c r="H3028" s="2" t="str">
        <f>'[1]2025年已发货'!H:H</f>
        <v>魏忠魁 </v>
      </c>
      <c r="I3028" s="2">
        <f>'[1]2025年已发货'!I:I</f>
        <v>18229056777</v>
      </c>
      <c r="J3028" s="2" vm="1" t="e">
        <f>_xlfn._xlws.FILTER(辅助信息!D:D,辅助信息!G:G=G3028)</f>
        <v>#VALUE!</v>
      </c>
    </row>
    <row r="3029" hidden="1" spans="1:10">
      <c r="A3029" s="2" t="str">
        <f>'[1]2025年已发货'!A:A</f>
        <v>吉晨盛泰</v>
      </c>
      <c r="B3029" s="2" t="str">
        <f>'[1]2025年已发货'!B:B</f>
        <v>盘螺</v>
      </c>
      <c r="C3029" s="2" t="str">
        <f>'[1]2025年已发货'!C:C</f>
        <v>HRB400EФ10mm</v>
      </c>
      <c r="D3029" s="2" t="str">
        <f>'[1]2025年已发货'!D:D</f>
        <v>吨</v>
      </c>
      <c r="E3029" s="2">
        <f>'[1]2025年已发货'!E:E</f>
        <v>35</v>
      </c>
      <c r="F3029" s="4">
        <f>'[1]2025年已发货'!F:F</f>
        <v>45787</v>
      </c>
      <c r="G3029" s="2" t="str">
        <f>'[1]2025年已发货'!G:G</f>
        <v>5标三分部凉山州昭觉县新城镇阿都马打（中铁十局西昭高速3号拌合站过磅）</v>
      </c>
      <c r="H3029" s="2" t="str">
        <f>'[1]2025年已发货'!H:H</f>
        <v>魏忠魁 </v>
      </c>
      <c r="I3029" s="2">
        <f>'[1]2025年已发货'!I:I</f>
        <v>18229056777</v>
      </c>
      <c r="J3029" s="2" vm="1" t="e">
        <f>_xlfn._xlws.FILTER(辅助信息!D:D,辅助信息!G:G=G3029)</f>
        <v>#VALUE!</v>
      </c>
    </row>
    <row r="3030" hidden="1" spans="1:10">
      <c r="A3030" s="2" t="str">
        <f>'[1]2025年已发货'!A:A</f>
        <v>吉晨盛泰</v>
      </c>
      <c r="B3030" s="2" t="str">
        <f>'[1]2025年已发货'!B:B</f>
        <v>螺纹钢</v>
      </c>
      <c r="C3030" s="2" t="str">
        <f>'[1]2025年已发货'!C:C</f>
        <v>HRB400EФ12mm</v>
      </c>
      <c r="D3030" s="2" t="str">
        <f>'[1]2025年已发货'!D:D</f>
        <v>吨</v>
      </c>
      <c r="E3030" s="2">
        <f>'[1]2025年已发货'!E:E</f>
        <v>35</v>
      </c>
      <c r="F3030" s="4">
        <f>'[1]2025年已发货'!F:F</f>
        <v>45787</v>
      </c>
      <c r="G3030" s="2" t="str">
        <f>'[1]2025年已发货'!G:G</f>
        <v>5标三分部凉山州昭觉县新城镇阿都马打（中铁十局西昭高速3号拌合站过磅）</v>
      </c>
      <c r="H3030" s="2" t="str">
        <f>'[1]2025年已发货'!H:H</f>
        <v>魏忠魁 </v>
      </c>
      <c r="I3030" s="2">
        <f>'[1]2025年已发货'!I:I</f>
        <v>18229056777</v>
      </c>
      <c r="J3030" s="2" vm="1" t="e">
        <f>_xlfn._xlws.FILTER(辅助信息!D:D,辅助信息!G:G=G3030)</f>
        <v>#VALUE!</v>
      </c>
    </row>
    <row r="3031" hidden="1" spans="1:10">
      <c r="A3031" s="2" t="str">
        <f>'[1]2025年已发货'!A:A</f>
        <v>吉晨盛泰</v>
      </c>
      <c r="B3031" s="2" t="str">
        <f>'[1]2025年已发货'!B:B</f>
        <v>螺纹钢</v>
      </c>
      <c r="C3031" s="2" t="str">
        <f>'[1]2025年已发货'!C:C</f>
        <v>HRB400EФ16mm</v>
      </c>
      <c r="D3031" s="2" t="str">
        <f>'[1]2025年已发货'!D:D</f>
        <v>吨</v>
      </c>
      <c r="E3031" s="2">
        <f>'[1]2025年已发货'!E:E</f>
        <v>35</v>
      </c>
      <c r="F3031" s="4">
        <f>'[1]2025年已发货'!F:F</f>
        <v>45787</v>
      </c>
      <c r="G3031" s="2" t="str">
        <f>'[1]2025年已发货'!G:G</f>
        <v>5标三分部凉山州昭觉县新城镇阿都马打（中铁十局西昭高速3号拌合站过磅）</v>
      </c>
      <c r="H3031" s="2" t="str">
        <f>'[1]2025年已发货'!H:H</f>
        <v>魏忠魁 </v>
      </c>
      <c r="I3031" s="2">
        <f>'[1]2025年已发货'!I:I</f>
        <v>18229056777</v>
      </c>
      <c r="J3031" s="2" vm="1" t="e">
        <f>_xlfn._xlws.FILTER(辅助信息!D:D,辅助信息!G:G=G3031)</f>
        <v>#VALUE!</v>
      </c>
    </row>
    <row r="3032" hidden="1" spans="1:10">
      <c r="A3032" s="2" t="str">
        <f>'[1]2025年已发货'!A:A</f>
        <v>吉晨盛泰</v>
      </c>
      <c r="B3032" s="2" t="str">
        <f>'[1]2025年已发货'!B:B</f>
        <v>盘螺</v>
      </c>
      <c r="C3032" s="2" t="str">
        <f>'[1]2025年已发货'!C:C</f>
        <v>HRB400EΦ10</v>
      </c>
      <c r="D3032" s="2" t="str">
        <f>'[1]2025年已发货'!D:D</f>
        <v>吨</v>
      </c>
      <c r="E3032" s="2">
        <f>'[1]2025年已发货'!E:E</f>
        <v>70</v>
      </c>
      <c r="F3032" s="4">
        <f>'[1]2025年已发货'!F:F</f>
        <v>45787</v>
      </c>
      <c r="G3032" s="2" t="str">
        <f>'[1]2025年已发货'!G:G</f>
        <v>（中铁一局四公司西昭高速6标4分部）四川省凉山彝族自治州昭觉县杨日占里</v>
      </c>
      <c r="H3032" s="2" t="str">
        <f>'[1]2025年已发货'!H:H</f>
        <v>马占全</v>
      </c>
      <c r="I3032" s="2">
        <f>'[1]2025年已发货'!I:I</f>
        <v>18189516465</v>
      </c>
      <c r="J3032" s="2" vm="1" t="e">
        <f>_xlfn._xlws.FILTER(辅助信息!D:D,辅助信息!G:G=G3032)</f>
        <v>#VALUE!</v>
      </c>
    </row>
    <row r="3033" hidden="1" spans="1:10">
      <c r="A3033" s="2" t="str">
        <f>'[1]2025年已发货'!A:A</f>
        <v>吉晨盛泰</v>
      </c>
      <c r="B3033" s="2" t="str">
        <f>'[1]2025年已发货'!B:B</f>
        <v>螺纹钢</v>
      </c>
      <c r="C3033" s="2" t="str">
        <f>'[1]2025年已发货'!C:C</f>
        <v>HRB400EФ12mm</v>
      </c>
      <c r="D3033" s="2" t="str">
        <f>'[1]2025年已发货'!D:D</f>
        <v>吨</v>
      </c>
      <c r="E3033" s="2">
        <f>'[1]2025年已发货'!E:E</f>
        <v>70</v>
      </c>
      <c r="F3033" s="4">
        <f>'[1]2025年已发货'!F:F</f>
        <v>45787</v>
      </c>
      <c r="G3033" s="2" t="str">
        <f>'[1]2025年已发货'!G:G</f>
        <v>（中铁一局四公司西昭高速6标4分部）四川省凉山彝族自治州昭觉县杨日占里</v>
      </c>
      <c r="H3033" s="2" t="str">
        <f>'[1]2025年已发货'!H:H</f>
        <v>马占全</v>
      </c>
      <c r="I3033" s="2">
        <f>'[1]2025年已发货'!I:I</f>
        <v>18189516465</v>
      </c>
      <c r="J3033" s="2" vm="1" t="e">
        <f>_xlfn._xlws.FILTER(辅助信息!D:D,辅助信息!G:G=G3033)</f>
        <v>#VALUE!</v>
      </c>
    </row>
    <row r="3034" hidden="1" spans="1:10">
      <c r="A3034" s="2" t="str">
        <f>'[1]2025年已发货'!A:A</f>
        <v>吉晨盛泰</v>
      </c>
      <c r="B3034" s="2" t="str">
        <f>'[1]2025年已发货'!B:B</f>
        <v>盘螺</v>
      </c>
      <c r="C3034" s="2" t="str">
        <f>'[1]2025年已发货'!C:C</f>
        <v>HRB400EΦ12</v>
      </c>
      <c r="D3034" s="2" t="str">
        <f>'[1]2025年已发货'!D:D</f>
        <v>吨</v>
      </c>
      <c r="E3034" s="2">
        <f>'[1]2025年已发货'!E:E</f>
        <v>70</v>
      </c>
      <c r="F3034" s="4">
        <f>'[1]2025年已发货'!F:F</f>
        <v>45787</v>
      </c>
      <c r="G3034" s="2" t="str">
        <f>'[1]2025年已发货'!G:G</f>
        <v>（中铁一局四公司西昭高速6标4分部）四川省凉山彝族自治州昭觉县杨日占里</v>
      </c>
      <c r="H3034" s="2" t="str">
        <f>'[1]2025年已发货'!H:H</f>
        <v>马占全</v>
      </c>
      <c r="I3034" s="2">
        <f>'[1]2025年已发货'!I:I</f>
        <v>18189516465</v>
      </c>
      <c r="J3034" s="2" vm="1" t="e">
        <f>_xlfn._xlws.FILTER(辅助信息!D:D,辅助信息!G:G=G3034)</f>
        <v>#VALUE!</v>
      </c>
    </row>
    <row r="3035" hidden="1" spans="1:10">
      <c r="A3035" s="2" t="str">
        <f>'[1]2025年已发货'!A:A</f>
        <v>吉晨盛泰</v>
      </c>
      <c r="B3035" s="2" t="str">
        <f>'[1]2025年已发货'!B:B</f>
        <v>螺纹钢</v>
      </c>
      <c r="C3035" s="2" t="str">
        <f>'[1]2025年已发货'!C:C</f>
        <v>HRB400EФ16mm</v>
      </c>
      <c r="D3035" s="2" t="str">
        <f>'[1]2025年已发货'!D:D</f>
        <v>吨</v>
      </c>
      <c r="E3035" s="2">
        <f>'[1]2025年已发货'!E:E</f>
        <v>70</v>
      </c>
      <c r="F3035" s="4">
        <f>'[1]2025年已发货'!F:F</f>
        <v>45787</v>
      </c>
      <c r="G3035" s="2" t="str">
        <f>'[1]2025年已发货'!G:G</f>
        <v>（中铁一局四公司西昭高速6标4分部）四川省凉山彝族自治州昭觉县杨日占里</v>
      </c>
      <c r="H3035" s="2" t="str">
        <f>'[1]2025年已发货'!H:H</f>
        <v>马占全</v>
      </c>
      <c r="I3035" s="2">
        <f>'[1]2025年已发货'!I:I</f>
        <v>18189516465</v>
      </c>
      <c r="J3035" s="2" vm="1" t="e">
        <f>_xlfn._xlws.FILTER(辅助信息!D:D,辅助信息!G:G=G3035)</f>
        <v>#VALUE!</v>
      </c>
    </row>
    <row r="3036" hidden="1" spans="1:10">
      <c r="A3036" s="2" t="str">
        <f>'[1]2025年已发货'!A:A</f>
        <v>吉晨盛泰</v>
      </c>
      <c r="B3036" s="2" t="str">
        <f>'[1]2025年已发货'!B:B</f>
        <v>高线</v>
      </c>
      <c r="C3036" s="2" t="str">
        <f>'[1]2025年已发货'!C:C</f>
        <v>HPB3008</v>
      </c>
      <c r="D3036" s="2" t="str">
        <f>'[1]2025年已发货'!D:D</f>
        <v>吨</v>
      </c>
      <c r="E3036" s="2">
        <f>'[1]2025年已发货'!E:E</f>
        <v>28</v>
      </c>
      <c r="F3036" s="4">
        <f>'[1]2025年已发货'!F:F</f>
        <v>45787</v>
      </c>
      <c r="G3036" s="2" t="str">
        <f>'[1]2025年已发货'!G:G</f>
        <v>（ 中铁一局四公司西昭高速6标3部）昭觉县洒拉地坡乡三分部山里钢筋场</v>
      </c>
      <c r="H3036" s="2" t="str">
        <f>'[1]2025年已发货'!H:H</f>
        <v>陈忠</v>
      </c>
      <c r="I3036" s="2">
        <f>'[1]2025年已发货'!I:I</f>
        <v>15730783825</v>
      </c>
      <c r="J3036" s="2" vm="1" t="e">
        <f>_xlfn._xlws.FILTER(辅助信息!D:D,辅助信息!G:G=G3036)</f>
        <v>#VALUE!</v>
      </c>
    </row>
    <row r="3037" hidden="1" spans="1:10">
      <c r="A3037" s="2" t="str">
        <f>'[1]2025年已发货'!A:A</f>
        <v>吉晨盛泰</v>
      </c>
      <c r="B3037" s="2" t="str">
        <f>'[1]2025年已发货'!B:B</f>
        <v>盘螺</v>
      </c>
      <c r="C3037" s="2" t="str">
        <f>'[1]2025年已发货'!C:C</f>
        <v>HRB400E10</v>
      </c>
      <c r="D3037" s="2" t="str">
        <f>'[1]2025年已发货'!D:D</f>
        <v>吨</v>
      </c>
      <c r="E3037" s="2">
        <f>'[1]2025年已发货'!E:E</f>
        <v>50</v>
      </c>
      <c r="F3037" s="4">
        <f>'[1]2025年已发货'!F:F</f>
        <v>45787</v>
      </c>
      <c r="G3037" s="2" t="str">
        <f>'[1]2025年已发货'!G:G</f>
        <v>（ 中铁一局四公司西昭高速6标3部）昭觉县洒拉地坡乡三分部山里钢筋场</v>
      </c>
      <c r="H3037" s="2" t="str">
        <f>'[1]2025年已发货'!H:H</f>
        <v>陈忠</v>
      </c>
      <c r="I3037" s="2">
        <f>'[1]2025年已发货'!I:I</f>
        <v>15730783825</v>
      </c>
      <c r="J3037" s="2" vm="1" t="e">
        <f>_xlfn._xlws.FILTER(辅助信息!D:D,辅助信息!G:G=G3037)</f>
        <v>#VALUE!</v>
      </c>
    </row>
    <row r="3038" hidden="1" spans="1:10">
      <c r="A3038" s="2" t="str">
        <f>'[1]2025年已发货'!A:A</f>
        <v>吉晨盛泰</v>
      </c>
      <c r="B3038" s="2" t="str">
        <f>'[1]2025年已发货'!B:B</f>
        <v>盘螺</v>
      </c>
      <c r="C3038" s="2" t="str">
        <f>'[1]2025年已发货'!C:C</f>
        <v>HRB400E12</v>
      </c>
      <c r="D3038" s="2" t="str">
        <f>'[1]2025年已发货'!D:D</f>
        <v>吨</v>
      </c>
      <c r="E3038" s="2">
        <f>'[1]2025年已发货'!E:E</f>
        <v>120</v>
      </c>
      <c r="F3038" s="4">
        <f>'[1]2025年已发货'!F:F</f>
        <v>45787</v>
      </c>
      <c r="G3038" s="2" t="str">
        <f>'[1]2025年已发货'!G:G</f>
        <v>（ 中铁一局四公司西昭高速6标3部）昭觉县洒拉地坡乡三分部山里钢筋场</v>
      </c>
      <c r="H3038" s="2" t="str">
        <f>'[1]2025年已发货'!H:H</f>
        <v>陈忠</v>
      </c>
      <c r="I3038" s="2">
        <f>'[1]2025年已发货'!I:I</f>
        <v>15730783825</v>
      </c>
      <c r="J3038" s="2" vm="1" t="e">
        <f>_xlfn._xlws.FILTER(辅助信息!D:D,辅助信息!G:G=G3038)</f>
        <v>#VALUE!</v>
      </c>
    </row>
    <row r="3039" hidden="1" spans="1:10">
      <c r="A3039" s="2" t="str">
        <f>'[1]2025年已发货'!A:A</f>
        <v>吉晨盛泰</v>
      </c>
      <c r="B3039" s="2" t="str">
        <f>'[1]2025年已发货'!B:B</f>
        <v>盘螺</v>
      </c>
      <c r="C3039" s="2" t="str">
        <f>'[1]2025年已发货'!C:C</f>
        <v>HRB400E8</v>
      </c>
      <c r="D3039" s="2" t="str">
        <f>'[1]2025年已发货'!D:D</f>
        <v>吨</v>
      </c>
      <c r="E3039" s="2">
        <f>'[1]2025年已发货'!E:E</f>
        <v>14</v>
      </c>
      <c r="F3039" s="4">
        <f>'[1]2025年已发货'!F:F</f>
        <v>45787</v>
      </c>
      <c r="G3039" s="2" t="str">
        <f>'[1]2025年已发货'!G:G</f>
        <v>（ 中铁一局四公司西昭高速6标3部）昭觉县洒拉地坡乡三分部山里钢筋场</v>
      </c>
      <c r="H3039" s="2" t="str">
        <f>'[1]2025年已发货'!H:H</f>
        <v>陈忠</v>
      </c>
      <c r="I3039" s="2">
        <f>'[1]2025年已发货'!I:I</f>
        <v>15730783825</v>
      </c>
      <c r="J3039" s="2" vm="1" t="e">
        <f>_xlfn._xlws.FILTER(辅助信息!D:D,辅助信息!G:G=G3039)</f>
        <v>#VALUE!</v>
      </c>
    </row>
    <row r="3040" hidden="1" spans="1:10">
      <c r="A3040" s="2" t="str">
        <f>'[1]2025年已发货'!A:A</f>
        <v>吉晨盛泰</v>
      </c>
      <c r="B3040" s="2" t="str">
        <f>'[1]2025年已发货'!B:B</f>
        <v>螺纹钢</v>
      </c>
      <c r="C3040" s="2" t="str">
        <f>'[1]2025年已发货'!C:C</f>
        <v>HRB400E12</v>
      </c>
      <c r="D3040" s="2" t="str">
        <f>'[1]2025年已发货'!D:D</f>
        <v>吨</v>
      </c>
      <c r="E3040" s="2">
        <f>'[1]2025年已发货'!E:E</f>
        <v>9</v>
      </c>
      <c r="F3040" s="4">
        <f>'[1]2025年已发货'!F:F</f>
        <v>45787</v>
      </c>
      <c r="G3040" s="2" t="str">
        <f>'[1]2025年已发货'!G:G</f>
        <v>（ 中铁一局四公司西昭高速6标3部）昭觉县洒拉地坡乡三分部山里钢筋场</v>
      </c>
      <c r="H3040" s="2" t="str">
        <f>'[1]2025年已发货'!H:H</f>
        <v>陈忠</v>
      </c>
      <c r="I3040" s="2">
        <f>'[1]2025年已发货'!I:I</f>
        <v>15730783825</v>
      </c>
      <c r="J3040" s="2" vm="1" t="e">
        <f>_xlfn._xlws.FILTER(辅助信息!D:D,辅助信息!G:G=G3040)</f>
        <v>#VALUE!</v>
      </c>
    </row>
    <row r="3041" hidden="1" spans="1:10">
      <c r="A3041" s="2" t="str">
        <f>'[1]2025年已发货'!A:A</f>
        <v>吉晨盛泰</v>
      </c>
      <c r="B3041" s="2" t="str">
        <f>'[1]2025年已发货'!B:B</f>
        <v>螺纹钢</v>
      </c>
      <c r="C3041" s="2" t="str">
        <f>'[1]2025年已发货'!C:C</f>
        <v>HRB400E14</v>
      </c>
      <c r="D3041" s="2" t="str">
        <f>'[1]2025年已发货'!D:D</f>
        <v>吨</v>
      </c>
      <c r="E3041" s="2">
        <f>'[1]2025年已发货'!E:E</f>
        <v>3</v>
      </c>
      <c r="F3041" s="4">
        <f>'[1]2025年已发货'!F:F</f>
        <v>45787</v>
      </c>
      <c r="G3041" s="2" t="str">
        <f>'[1]2025年已发货'!G:G</f>
        <v>（ 中铁一局四公司西昭高速6标3部）昭觉县洒拉地坡乡三分部山里钢筋场</v>
      </c>
      <c r="H3041" s="2" t="str">
        <f>'[1]2025年已发货'!H:H</f>
        <v>陈忠</v>
      </c>
      <c r="I3041" s="2">
        <f>'[1]2025年已发货'!I:I</f>
        <v>15730783825</v>
      </c>
      <c r="J3041" s="2" vm="1" t="e">
        <f>_xlfn._xlws.FILTER(辅助信息!D:D,辅助信息!G:G=G3041)</f>
        <v>#VALUE!</v>
      </c>
    </row>
    <row r="3042" hidden="1" spans="1:10">
      <c r="A3042" s="2" t="str">
        <f>'[1]2025年已发货'!A:A</f>
        <v>吉晨盛泰</v>
      </c>
      <c r="B3042" s="2" t="str">
        <f>'[1]2025年已发货'!B:B</f>
        <v>螺纹钢</v>
      </c>
      <c r="C3042" s="2" t="str">
        <f>'[1]2025年已发货'!C:C</f>
        <v>HRB400E12</v>
      </c>
      <c r="D3042" s="2" t="str">
        <f>'[1]2025年已发货'!D:D</f>
        <v>吨</v>
      </c>
      <c r="E3042" s="2">
        <f>'[1]2025年已发货'!E:E</f>
        <v>50</v>
      </c>
      <c r="F3042" s="4">
        <f>'[1]2025年已发货'!F:F</f>
        <v>45787</v>
      </c>
      <c r="G3042" s="2" t="str">
        <f>'[1]2025年已发货'!G:G</f>
        <v>（ 中铁一局四公司西昭高速6标3部）昭觉县洒拉地坡乡三分部山里钢筋场</v>
      </c>
      <c r="H3042" s="2" t="str">
        <f>'[1]2025年已发货'!H:H</f>
        <v>陈忠</v>
      </c>
      <c r="I3042" s="2">
        <f>'[1]2025年已发货'!I:I</f>
        <v>15730783825</v>
      </c>
      <c r="J3042" s="2" vm="1" t="e">
        <f>_xlfn._xlws.FILTER(辅助信息!D:D,辅助信息!G:G=G3042)</f>
        <v>#VALUE!</v>
      </c>
    </row>
    <row r="3043" hidden="1" spans="1:10">
      <c r="A3043" s="2" t="str">
        <f>'[1]2025年已发货'!A:A</f>
        <v>吉晨盛泰</v>
      </c>
      <c r="B3043" s="2" t="str">
        <f>'[1]2025年已发货'!B:B</f>
        <v>螺纹钢</v>
      </c>
      <c r="C3043" s="2" t="str">
        <f>'[1]2025年已发货'!C:C</f>
        <v>HRB400E14</v>
      </c>
      <c r="D3043" s="2" t="str">
        <f>'[1]2025年已发货'!D:D</f>
        <v>吨</v>
      </c>
      <c r="E3043" s="2">
        <f>'[1]2025年已发货'!E:E</f>
        <v>50</v>
      </c>
      <c r="F3043" s="4">
        <f>'[1]2025年已发货'!F:F</f>
        <v>45787</v>
      </c>
      <c r="G3043" s="2" t="str">
        <f>'[1]2025年已发货'!G:G</f>
        <v>（ 中铁一局四公司西昭高速6标3部）昭觉县洒拉地坡乡三分部山里钢筋场</v>
      </c>
      <c r="H3043" s="2" t="str">
        <f>'[1]2025年已发货'!H:H</f>
        <v>陈忠</v>
      </c>
      <c r="I3043" s="2">
        <f>'[1]2025年已发货'!I:I</f>
        <v>15730783825</v>
      </c>
      <c r="J3043" s="2" vm="1" t="e">
        <f>_xlfn._xlws.FILTER(辅助信息!D:D,辅助信息!G:G=G3043)</f>
        <v>#VALUE!</v>
      </c>
    </row>
    <row r="3044" hidden="1" spans="1:10">
      <c r="A3044" s="2" t="str">
        <f>'[1]2025年已发货'!A:A</f>
        <v>吉晨盛泰</v>
      </c>
      <c r="B3044" s="2" t="str">
        <f>'[1]2025年已发货'!B:B</f>
        <v>螺纹钢</v>
      </c>
      <c r="C3044" s="2" t="str">
        <f>'[1]2025年已发货'!C:C</f>
        <v>HRB400E16</v>
      </c>
      <c r="D3044" s="2" t="str">
        <f>'[1]2025年已发货'!D:D</f>
        <v>吨</v>
      </c>
      <c r="E3044" s="2">
        <f>'[1]2025年已发货'!E:E</f>
        <v>120</v>
      </c>
      <c r="F3044" s="4">
        <f>'[1]2025年已发货'!F:F</f>
        <v>45787</v>
      </c>
      <c r="G3044" s="2" t="str">
        <f>'[1]2025年已发货'!G:G</f>
        <v>（ 中铁一局四公司西昭高速6标3部）昭觉县洒拉地坡乡三分部山里钢筋场</v>
      </c>
      <c r="H3044" s="2" t="str">
        <f>'[1]2025年已发货'!H:H</f>
        <v>陈忠</v>
      </c>
      <c r="I3044" s="2">
        <f>'[1]2025年已发货'!I:I</f>
        <v>15730783825</v>
      </c>
      <c r="J3044" s="2" vm="1" t="e">
        <f>_xlfn._xlws.FILTER(辅助信息!D:D,辅助信息!G:G=G3044)</f>
        <v>#VALUE!</v>
      </c>
    </row>
    <row r="3045" hidden="1" spans="1:10">
      <c r="A3045" s="2" t="str">
        <f>'[1]2025年已发货'!A:A</f>
        <v>吉晨盛泰</v>
      </c>
      <c r="B3045" s="2" t="str">
        <f>'[1]2025年已发货'!B:B</f>
        <v>螺纹钢</v>
      </c>
      <c r="C3045" s="2" t="str">
        <f>'[1]2025年已发货'!C:C</f>
        <v>HRB400E20</v>
      </c>
      <c r="D3045" s="2" t="str">
        <f>'[1]2025年已发货'!D:D</f>
        <v>吨</v>
      </c>
      <c r="E3045" s="2">
        <f>'[1]2025年已发货'!E:E</f>
        <v>8</v>
      </c>
      <c r="F3045" s="4">
        <f>'[1]2025年已发货'!F:F</f>
        <v>45787</v>
      </c>
      <c r="G3045" s="2" t="str">
        <f>'[1]2025年已发货'!G:G</f>
        <v>（ 中铁一局四公司西昭高速6标3部）昭觉县洒拉地坡乡三分部山里钢筋场</v>
      </c>
      <c r="H3045" s="2" t="str">
        <f>'[1]2025年已发货'!H:H</f>
        <v>陈忠</v>
      </c>
      <c r="I3045" s="2">
        <f>'[1]2025年已发货'!I:I</f>
        <v>15730783825</v>
      </c>
      <c r="J3045" s="2" vm="1" t="e">
        <f>_xlfn._xlws.FILTER(辅助信息!D:D,辅助信息!G:G=G3045)</f>
        <v>#VALUE!</v>
      </c>
    </row>
    <row r="3046" hidden="1" spans="1:10">
      <c r="A3046" s="2" t="str">
        <f>'[1]2025年已发货'!A:A</f>
        <v>吉晨盛泰</v>
      </c>
      <c r="B3046" s="2" t="str">
        <f>'[1]2025年已发货'!B:B</f>
        <v>螺纹钢</v>
      </c>
      <c r="C3046" s="2" t="str">
        <f>'[1]2025年已发货'!C:C</f>
        <v>HRB400E22</v>
      </c>
      <c r="D3046" s="2" t="str">
        <f>'[1]2025年已发货'!D:D</f>
        <v>吨</v>
      </c>
      <c r="E3046" s="2">
        <f>'[1]2025年已发货'!E:E</f>
        <v>2</v>
      </c>
      <c r="F3046" s="4">
        <f>'[1]2025年已发货'!F:F</f>
        <v>45787</v>
      </c>
      <c r="G3046" s="2" t="str">
        <f>'[1]2025年已发货'!G:G</f>
        <v>（ 中铁一局四公司西昭高速6标3部）昭觉县洒拉地坡乡三分部山里钢筋场</v>
      </c>
      <c r="H3046" s="2" t="str">
        <f>'[1]2025年已发货'!H:H</f>
        <v>陈忠</v>
      </c>
      <c r="I3046" s="2">
        <f>'[1]2025年已发货'!I:I</f>
        <v>15730783825</v>
      </c>
      <c r="J3046" s="2" vm="1" t="e">
        <f>_xlfn._xlws.FILTER(辅助信息!D:D,辅助信息!G:G=G3046)</f>
        <v>#VALUE!</v>
      </c>
    </row>
    <row r="3047" hidden="1" spans="1:10">
      <c r="A3047" s="2" t="str">
        <f>'[1]2025年已发货'!A:A</f>
        <v>吉晨盛泰</v>
      </c>
      <c r="B3047" s="2" t="str">
        <f>'[1]2025年已发货'!B:B</f>
        <v>螺纹钢</v>
      </c>
      <c r="C3047" s="2" t="str">
        <f>'[1]2025年已发货'!C:C</f>
        <v>HRB400E25</v>
      </c>
      <c r="D3047" s="2" t="str">
        <f>'[1]2025年已发货'!D:D</f>
        <v>吨</v>
      </c>
      <c r="E3047" s="2">
        <f>'[1]2025年已发货'!E:E</f>
        <v>2</v>
      </c>
      <c r="F3047" s="4">
        <f>'[1]2025年已发货'!F:F</f>
        <v>45787</v>
      </c>
      <c r="G3047" s="2" t="str">
        <f>'[1]2025年已发货'!G:G</f>
        <v>（ 中铁一局四公司西昭高速6标3部）昭觉县洒拉地坡乡三分部山里钢筋场</v>
      </c>
      <c r="H3047" s="2" t="str">
        <f>'[1]2025年已发货'!H:H</f>
        <v>陈忠</v>
      </c>
      <c r="I3047" s="2">
        <f>'[1]2025年已发货'!I:I</f>
        <v>15730783825</v>
      </c>
      <c r="J3047" s="2" vm="1" t="e">
        <f>_xlfn._xlws.FILTER(辅助信息!D:D,辅助信息!G:G=G3047)</f>
        <v>#VALUE!</v>
      </c>
    </row>
    <row r="3048" hidden="1" spans="1:10">
      <c r="A3048" s="2" t="str">
        <f>'[1]2025年已发货'!A:A</f>
        <v>吉晨盛泰</v>
      </c>
      <c r="B3048" s="2" t="str">
        <f>'[1]2025年已发货'!B:B</f>
        <v>螺纹钢</v>
      </c>
      <c r="C3048" s="2" t="str">
        <f>'[1]2025年已发货'!C:C</f>
        <v>HRB500E25</v>
      </c>
      <c r="D3048" s="2" t="str">
        <f>'[1]2025年已发货'!D:D</f>
        <v>吨</v>
      </c>
      <c r="E3048" s="2">
        <f>'[1]2025年已发货'!E:E</f>
        <v>40</v>
      </c>
      <c r="F3048" s="4">
        <f>'[1]2025年已发货'!F:F</f>
        <v>45787</v>
      </c>
      <c r="G3048" s="2" t="str">
        <f>'[1]2025年已发货'!G:G</f>
        <v>（ 中铁一局四公司西昭高速6标3部）昭觉县洒拉地坡乡三分部山里钢筋场</v>
      </c>
      <c r="H3048" s="2" t="str">
        <f>'[1]2025年已发货'!H:H</f>
        <v>陈忠</v>
      </c>
      <c r="I3048" s="2">
        <f>'[1]2025年已发货'!I:I</f>
        <v>15730783825</v>
      </c>
      <c r="J3048" s="2" vm="1" t="e">
        <f>_xlfn._xlws.FILTER(辅助信息!D:D,辅助信息!G:G=G3048)</f>
        <v>#VALUE!</v>
      </c>
    </row>
    <row r="3049" hidden="1" spans="1:10">
      <c r="A3049" s="2" t="str">
        <f>'[1]2025年已发货'!A:A</f>
        <v>吉晨盛泰</v>
      </c>
      <c r="B3049" s="2" t="str">
        <f>'[1]2025年已发货'!B:B</f>
        <v>螺纹钢</v>
      </c>
      <c r="C3049" s="2" t="str">
        <f>'[1]2025年已发货'!C:C</f>
        <v>HRB500E28</v>
      </c>
      <c r="D3049" s="2" t="str">
        <f>'[1]2025年已发货'!D:D</f>
        <v>吨</v>
      </c>
      <c r="E3049" s="2">
        <f>'[1]2025年已发货'!E:E</f>
        <v>80</v>
      </c>
      <c r="F3049" s="4">
        <f>'[1]2025年已发货'!F:F</f>
        <v>45787</v>
      </c>
      <c r="G3049" s="2" t="str">
        <f>'[1]2025年已发货'!G:G</f>
        <v>（ 中铁一局四公司西昭高速6标3部）昭觉县洒拉地坡乡三分部山里钢筋场</v>
      </c>
      <c r="H3049" s="2" t="str">
        <f>'[1]2025年已发货'!H:H</f>
        <v>陈忠</v>
      </c>
      <c r="I3049" s="2">
        <f>'[1]2025年已发货'!I:I</f>
        <v>15730783825</v>
      </c>
      <c r="J3049" s="2" vm="1" t="e">
        <f>_xlfn._xlws.FILTER(辅助信息!D:D,辅助信息!G:G=G3049)</f>
        <v>#VALUE!</v>
      </c>
    </row>
    <row r="3050" hidden="1" spans="1:10">
      <c r="A3050" s="2" t="str">
        <f>'[1]2025年已发货'!A:A</f>
        <v>吉晨盛泰</v>
      </c>
      <c r="B3050" s="2" t="str">
        <f>'[1]2025年已发货'!B:B</f>
        <v>螺纹钢</v>
      </c>
      <c r="C3050" s="2" t="str">
        <f>'[1]2025年已发货'!C:C</f>
        <v>HRB500E32</v>
      </c>
      <c r="D3050" s="2" t="str">
        <f>'[1]2025年已发货'!D:D</f>
        <v>吨</v>
      </c>
      <c r="E3050" s="2">
        <f>'[1]2025年已发货'!E:E</f>
        <v>80</v>
      </c>
      <c r="F3050" s="4">
        <f>'[1]2025年已发货'!F:F</f>
        <v>45787</v>
      </c>
      <c r="G3050" s="2" t="str">
        <f>'[1]2025年已发货'!G:G</f>
        <v>（ 中铁一局四公司西昭高速6标3部）昭觉县洒拉地坡乡三分部山里钢筋场</v>
      </c>
      <c r="H3050" s="2" t="str">
        <f>'[1]2025年已发货'!H:H</f>
        <v>陈忠</v>
      </c>
      <c r="I3050" s="2">
        <f>'[1]2025年已发货'!I:I</f>
        <v>15730783825</v>
      </c>
      <c r="J3050" s="2" vm="1" t="e">
        <f>_xlfn._xlws.FILTER(辅助信息!D:D,辅助信息!G:G=G3050)</f>
        <v>#VALUE!</v>
      </c>
    </row>
    <row r="3051" hidden="1" spans="1:10">
      <c r="A3051" s="2" t="str">
        <f>'[1]2025年已发货'!A:A</f>
        <v>吉晨盛泰</v>
      </c>
      <c r="B3051" s="2" t="str">
        <f>'[1]2025年已发货'!B:B</f>
        <v>螺纹钢</v>
      </c>
      <c r="C3051" s="2" t="str">
        <f>'[1]2025年已发货'!C:C</f>
        <v>HRB400E12</v>
      </c>
      <c r="D3051" s="2" t="str">
        <f>'[1]2025年已发货'!D:D</f>
        <v>吨</v>
      </c>
      <c r="E3051" s="2">
        <f>'[1]2025年已发货'!E:E</f>
        <v>80</v>
      </c>
      <c r="F3051" s="4">
        <f>'[1]2025年已发货'!F:F</f>
        <v>45787</v>
      </c>
      <c r="G3051" s="2" t="str">
        <f>'[1]2025年已发货'!G:G</f>
        <v>（中铁六局呼和浩特铁路建设公司西昭高速7标二分部)西昌市川兴镇则各</v>
      </c>
      <c r="H3051" s="2" t="str">
        <f>'[1]2025年已发货'!H:H</f>
        <v>石建龙</v>
      </c>
      <c r="I3051" s="2">
        <f>'[1]2025年已发货'!I:I</f>
        <v>14747304923</v>
      </c>
      <c r="J3051" s="2" vm="1" t="e">
        <f>_xlfn._xlws.FILTER(辅助信息!D:D,辅助信息!G:G=G3051)</f>
        <v>#VALUE!</v>
      </c>
    </row>
    <row r="3052" hidden="1" spans="1:10">
      <c r="A3052" s="2" t="str">
        <f>'[1]2025年已发货'!A:A</f>
        <v>德胜</v>
      </c>
      <c r="B3052" s="2" t="str">
        <f>'[1]2025年已发货'!B:B</f>
        <v>螺纹钢</v>
      </c>
      <c r="C3052" s="2" t="str">
        <f>'[1]2025年已发货'!C:C</f>
        <v>HRB400E Φ25 9m</v>
      </c>
      <c r="D3052" s="2" t="str">
        <f>'[1]2025年已发货'!D:D</f>
        <v>吨</v>
      </c>
      <c r="E3052" s="2">
        <f>'[1]2025年已发货'!E:E</f>
        <v>35</v>
      </c>
      <c r="F3052" s="4">
        <f>'[1]2025年已发货'!F:F</f>
        <v>45788</v>
      </c>
      <c r="G3052" s="2" t="str">
        <f>'[1]2025年已发货'!G:G</f>
        <v>（中铁三局成渝扩容ZCB3-1项目部）内江市胜利收费站红绿灯500米</v>
      </c>
      <c r="H3052" s="2" t="str">
        <f>'[1]2025年已发货'!H:H</f>
        <v>王岩</v>
      </c>
      <c r="I3052" s="2">
        <f>'[1]2025年已发货'!I:I</f>
        <v>17634813323</v>
      </c>
      <c r="J3052" s="2" vm="1" t="e">
        <f>_xlfn._xlws.FILTER(辅助信息!D:D,辅助信息!G:G=G3052)</f>
        <v>#VALUE!</v>
      </c>
    </row>
    <row r="3053" hidden="1" spans="1:10">
      <c r="A3053" s="2" t="str">
        <f>'[1]2025年已发货'!A:A</f>
        <v>达钢</v>
      </c>
      <c r="B3053" s="2" t="str">
        <f>'[1]2025年已发货'!B:B</f>
        <v>螺纹钢</v>
      </c>
      <c r="C3053" s="2" t="str">
        <f>'[1]2025年已发货'!C:C</f>
        <v>HRB400E Φ12 9m</v>
      </c>
      <c r="D3053" s="2" t="str">
        <f>'[1]2025年已发货'!D:D</f>
        <v>吨</v>
      </c>
      <c r="E3053" s="2">
        <f>'[1]2025年已发货'!E:E</f>
        <v>9</v>
      </c>
      <c r="F3053" s="4">
        <f>'[1]2025年已发货'!F:F</f>
        <v>45788</v>
      </c>
      <c r="G3053" s="2" t="str">
        <f>'[1]2025年已发货'!G:G</f>
        <v>（五冶钢构宜宾高县月江镇建设项目）  四川省宜宾市高县月江镇刚记超市斜对面(还阳组团沪碳二期项目)</v>
      </c>
      <c r="H3053" s="2" t="str">
        <f>'[1]2025年已发货'!H:H</f>
        <v>张朝亮</v>
      </c>
      <c r="I3053" s="2">
        <f>'[1]2025年已发货'!I:I</f>
        <v>15228205853</v>
      </c>
      <c r="J3053" s="2" t="str">
        <f>_xlfn._xlws.FILTER(辅助信息!D:D,辅助信息!G:G=G3053)</f>
        <v>五冶钢构-宜宾市南溪区高县月江镇建设项目</v>
      </c>
    </row>
    <row r="3054" hidden="1" spans="1:10">
      <c r="A3054" s="2" t="str">
        <f>'[1]2025年已发货'!A:A</f>
        <v>达钢</v>
      </c>
      <c r="B3054" s="2" t="str">
        <f>'[1]2025年已发货'!B:B</f>
        <v>螺纹钢</v>
      </c>
      <c r="C3054" s="2" t="str">
        <f>'[1]2025年已发货'!C:C</f>
        <v>HRB400E Φ14 9m</v>
      </c>
      <c r="D3054" s="2" t="str">
        <f>'[1]2025年已发货'!D:D</f>
        <v>吨</v>
      </c>
      <c r="E3054" s="2">
        <f>'[1]2025年已发货'!E:E</f>
        <v>9</v>
      </c>
      <c r="F3054" s="4">
        <f>'[1]2025年已发货'!F:F</f>
        <v>45788</v>
      </c>
      <c r="G3054" s="2" t="str">
        <f>'[1]2025年已发货'!G:G</f>
        <v>（五冶钢构宜宾高县月江镇建设项目）  四川省宜宾市高县月江镇刚记超市斜对面(还阳组团沪碳二期项目)</v>
      </c>
      <c r="H3054" s="2" t="str">
        <f>'[1]2025年已发货'!H:H</f>
        <v>张朝亮</v>
      </c>
      <c r="I3054" s="2">
        <f>'[1]2025年已发货'!I:I</f>
        <v>15228205853</v>
      </c>
      <c r="J3054" s="2" t="str">
        <f>_xlfn._xlws.FILTER(辅助信息!D:D,辅助信息!G:G=G3054)</f>
        <v>五冶钢构-宜宾市南溪区高县月江镇建设项目</v>
      </c>
    </row>
    <row r="3055" hidden="1" spans="1:10">
      <c r="A3055" s="2" t="str">
        <f>'[1]2025年已发货'!A:A</f>
        <v>达钢</v>
      </c>
      <c r="B3055" s="2" t="str">
        <f>'[1]2025年已发货'!B:B</f>
        <v>螺纹钢</v>
      </c>
      <c r="C3055" s="2" t="str">
        <f>'[1]2025年已发货'!C:C</f>
        <v>HRB400E Φ22 9m</v>
      </c>
      <c r="D3055" s="2" t="str">
        <f>'[1]2025年已发货'!D:D</f>
        <v>吨</v>
      </c>
      <c r="E3055" s="2">
        <f>'[1]2025年已发货'!E:E</f>
        <v>18</v>
      </c>
      <c r="F3055" s="4">
        <f>'[1]2025年已发货'!F:F</f>
        <v>45788</v>
      </c>
      <c r="G3055" s="2" t="str">
        <f>'[1]2025年已发货'!G:G</f>
        <v>（五冶钢构宜宾高县月江镇建设项目）  四川省宜宾市高县月江镇刚记超市斜对面(还阳组团沪碳二期项目)</v>
      </c>
      <c r="H3055" s="2" t="str">
        <f>'[1]2025年已发货'!H:H</f>
        <v>张朝亮</v>
      </c>
      <c r="I3055" s="2">
        <f>'[1]2025年已发货'!I:I</f>
        <v>15228205853</v>
      </c>
      <c r="J3055" s="2" t="str">
        <f>_xlfn._xlws.FILTER(辅助信息!D:D,辅助信息!G:G=G3055)</f>
        <v>五冶钢构-宜宾市南溪区高县月江镇建设项目</v>
      </c>
    </row>
    <row r="3056" hidden="1" spans="1:10">
      <c r="A3056" s="2" t="str">
        <f>'[1]2025年已发货'!A:A</f>
        <v>达钢</v>
      </c>
      <c r="B3056" s="2" t="str">
        <f>'[1]2025年已发货'!B:B</f>
        <v>螺纹钢</v>
      </c>
      <c r="C3056" s="2" t="str">
        <f>'[1]2025年已发货'!C:C</f>
        <v>HRB400E Φ16×12米</v>
      </c>
      <c r="D3056" s="2" t="str">
        <f>'[1]2025年已发货'!D:D</f>
        <v>吨</v>
      </c>
      <c r="E3056" s="2">
        <f>'[1]2025年已发货'!E:E</f>
        <v>35</v>
      </c>
      <c r="F3056" s="4">
        <f>'[1]2025年已发货'!F:F</f>
        <v>45788</v>
      </c>
      <c r="G3056" s="2" t="str">
        <f>'[1]2025年已发货'!G:G</f>
        <v>自永4标一局四公司（四川省内江市隆昌市金鹅街道自永4标一局四公司钢筋棚）</v>
      </c>
      <c r="H3056" s="2" t="str">
        <f>'[1]2025年已发货'!H:H</f>
        <v>郝优</v>
      </c>
      <c r="I3056" s="2">
        <f>'[1]2025年已发货'!I:I</f>
        <v>13891371707</v>
      </c>
      <c r="J3056" s="2" vm="1" t="e">
        <f>_xlfn._xlws.FILTER(辅助信息!D:D,辅助信息!G:G=G3056)</f>
        <v>#VALUE!</v>
      </c>
    </row>
    <row r="3057" hidden="1" spans="1:10">
      <c r="A3057" s="2" t="str">
        <f>'[1]2025年已发货'!A:A</f>
        <v>泸钢</v>
      </c>
      <c r="B3057" s="2" t="str">
        <f>'[1]2025年已发货'!B:B</f>
        <v>盘螺</v>
      </c>
      <c r="C3057" s="2" t="str">
        <f>'[1]2025年已发货'!C:C</f>
        <v>HRB400E Φ6</v>
      </c>
      <c r="D3057" s="2" t="str">
        <f>'[1]2025年已发货'!D:D</f>
        <v>吨</v>
      </c>
      <c r="E3057" s="2">
        <f>'[1]2025年已发货'!E:E</f>
        <v>35</v>
      </c>
      <c r="F3057" s="4">
        <f>'[1]2025年已发货'!F:F</f>
        <v>45788</v>
      </c>
      <c r="G3057" s="2" t="str">
        <f>'[1]2025年已发货'!G:G</f>
        <v>（四川商建-射洪城乡一体化项目）遂宁市射洪市忠新幼儿园北侧约220米新溪小区</v>
      </c>
      <c r="H3057" s="2" t="str">
        <f>'[1]2025年已发货'!H:H</f>
        <v>柏子刚</v>
      </c>
      <c r="I3057" s="2">
        <f>'[1]2025年已发货'!I:I</f>
        <v>15692885305</v>
      </c>
      <c r="J3057" s="2" t="str">
        <f>_xlfn._xlws.FILTER(辅助信息!D:D,辅助信息!G:G=G3057)</f>
        <v>四川商建
射洪城乡一体化项目</v>
      </c>
    </row>
    <row r="3058" hidden="1" spans="1:10">
      <c r="A3058" s="2" t="str">
        <f>'[1]2025年已发货'!A:A</f>
        <v>泸钢</v>
      </c>
      <c r="B3058" s="2" t="str">
        <f>'[1]2025年已发货'!B:B</f>
        <v>盘螺</v>
      </c>
      <c r="C3058" s="2" t="str">
        <f>'[1]2025年已发货'!C:C</f>
        <v>HRB400E Φ8</v>
      </c>
      <c r="D3058" s="2" t="str">
        <f>'[1]2025年已发货'!D:D</f>
        <v>吨</v>
      </c>
      <c r="E3058" s="2">
        <f>'[1]2025年已发货'!E:E</f>
        <v>35</v>
      </c>
      <c r="F3058" s="4">
        <f>'[1]2025年已发货'!F:F</f>
        <v>45788</v>
      </c>
      <c r="G3058" s="2" t="str">
        <f>'[1]2025年已发货'!G:G</f>
        <v>（五冶钢构宜宾高县月江镇建设项目）  四川省宜宾市高县月江镇刚记超市斜对面(还阳组团沪碳二期项目)</v>
      </c>
      <c r="H3058" s="2" t="str">
        <f>'[1]2025年已发货'!H:H</f>
        <v>张朝亮</v>
      </c>
      <c r="I3058" s="2">
        <f>'[1]2025年已发货'!I:I</f>
        <v>15228205853</v>
      </c>
      <c r="J3058" s="2" t="str">
        <f>_xlfn._xlws.FILTER(辅助信息!D:D,辅助信息!G:G=G3058)</f>
        <v>五冶钢构-宜宾市南溪区高县月江镇建设项目</v>
      </c>
    </row>
    <row r="3059" hidden="1" spans="1:10">
      <c r="A3059" s="2" t="str">
        <f>'[1]2025年已发货'!A:A</f>
        <v>钢固融</v>
      </c>
      <c r="B3059" s="2" t="str">
        <f>'[1]2025年已发货'!B:B</f>
        <v>螺纹钢</v>
      </c>
      <c r="C3059" s="2" t="str">
        <f>'[1]2025年已发货'!C:C</f>
        <v>HRB400EФ14*9m</v>
      </c>
      <c r="D3059" s="2" t="str">
        <f>'[1]2025年已发货'!D:D</f>
        <v>吨</v>
      </c>
      <c r="E3059" s="2">
        <f>'[1]2025年已发货'!E:E</f>
        <v>10</v>
      </c>
      <c r="F3059" s="4">
        <f>'[1]2025年已发货'!F:F</f>
        <v>45788</v>
      </c>
      <c r="G3059" s="2" t="str">
        <f>'[1]2025年已发货'!G:G</f>
        <v>（中核中原-温江北林医养综合体项目）四川省成都市温江区万春大道第三人民医院东</v>
      </c>
      <c r="H3059" s="2" t="str">
        <f>'[1]2025年已发货'!H:H</f>
        <v>蔡杰</v>
      </c>
      <c r="I3059" s="2">
        <f>'[1]2025年已发货'!I:I</f>
        <v>18875129329</v>
      </c>
      <c r="J3059" s="2" vm="1" t="e">
        <f>_xlfn._xlws.FILTER(辅助信息!D:D,辅助信息!G:G=G3059)</f>
        <v>#VALUE!</v>
      </c>
    </row>
    <row r="3060" hidden="1" spans="1:10">
      <c r="A3060" s="2" t="str">
        <f>'[1]2025年已发货'!A:A</f>
        <v>钢固融</v>
      </c>
      <c r="B3060" s="2" t="str">
        <f>'[1]2025年已发货'!B:B</f>
        <v>螺纹钢</v>
      </c>
      <c r="C3060" s="2" t="str">
        <f>'[1]2025年已发货'!C:C</f>
        <v>HRB400EФ16*12m</v>
      </c>
      <c r="D3060" s="2" t="str">
        <f>'[1]2025年已发货'!D:D</f>
        <v>吨</v>
      </c>
      <c r="E3060" s="2">
        <f>'[1]2025年已发货'!E:E</f>
        <v>15</v>
      </c>
      <c r="F3060" s="4">
        <f>'[1]2025年已发货'!F:F</f>
        <v>45788</v>
      </c>
      <c r="G3060" s="2" t="str">
        <f>'[1]2025年已发货'!G:G</f>
        <v>（中核中原-温江北林医养综合体项目）四川省成都市温江区万春大道第三人民医院东</v>
      </c>
      <c r="H3060" s="2" t="str">
        <f>'[1]2025年已发货'!H:H</f>
        <v>蔡杰</v>
      </c>
      <c r="I3060" s="2">
        <f>'[1]2025年已发货'!I:I</f>
        <v>18875129329</v>
      </c>
      <c r="J3060" s="2" vm="1" t="e">
        <f>_xlfn._xlws.FILTER(辅助信息!D:D,辅助信息!G:G=G3060)</f>
        <v>#VALUE!</v>
      </c>
    </row>
    <row r="3061" hidden="1" spans="1:10">
      <c r="A3061" s="2" t="str">
        <f>'[1]2025年已发货'!A:A</f>
        <v>钢固融</v>
      </c>
      <c r="B3061" s="2" t="str">
        <f>'[1]2025年已发货'!B:B</f>
        <v>螺纹钢</v>
      </c>
      <c r="C3061" s="2" t="str">
        <f>'[1]2025年已发货'!C:C</f>
        <v>HRB400EФ12*9m</v>
      </c>
      <c r="D3061" s="2" t="str">
        <f>'[1]2025年已发货'!D:D</f>
        <v>吨</v>
      </c>
      <c r="E3061" s="2">
        <f>'[1]2025年已发货'!E:E</f>
        <v>10</v>
      </c>
      <c r="F3061" s="4">
        <f>'[1]2025年已发货'!F:F</f>
        <v>45788</v>
      </c>
      <c r="G3061" s="2" t="str">
        <f>'[1]2025年已发货'!G:G</f>
        <v>（中核中原-温江北林医养综合体项目）四川省成都市温江区万春大道第三人民医院东</v>
      </c>
      <c r="H3061" s="2" t="str">
        <f>'[1]2025年已发货'!H:H</f>
        <v>蔡杰</v>
      </c>
      <c r="I3061" s="2">
        <f>'[1]2025年已发货'!I:I</f>
        <v>18875129329</v>
      </c>
      <c r="J3061" s="2" vm="1" t="e">
        <f>_xlfn._xlws.FILTER(辅助信息!D:D,辅助信息!G:G=G3061)</f>
        <v>#VALUE!</v>
      </c>
    </row>
    <row r="3062" hidden="1" spans="1:10">
      <c r="A3062" s="2" t="str">
        <f>'[1]2025年已发货'!A:A</f>
        <v>吉晨盛泰</v>
      </c>
      <c r="B3062" s="2" t="str">
        <f>'[1]2025年已发货'!B:B</f>
        <v>螺纹钢</v>
      </c>
      <c r="C3062" s="2" t="str">
        <f>'[1]2025年已发货'!C:C</f>
        <v>HRB400EФ14</v>
      </c>
      <c r="D3062" s="2" t="str">
        <f>'[1]2025年已发货'!D:D</f>
        <v>吨</v>
      </c>
      <c r="E3062" s="2">
        <f>'[1]2025年已发货'!E:E</f>
        <v>120</v>
      </c>
      <c r="F3062" s="4">
        <f>'[1]2025年已发货'!F:F</f>
        <v>45789</v>
      </c>
      <c r="G3062" s="2" t="str">
        <f>'[1]2025年已发货'!G:G</f>
        <v>（中铁三局五公司西昭高速4标2号钢筋厂)凉山州布拖县特基村</v>
      </c>
      <c r="H3062" s="2" t="str">
        <f>'[1]2025年已发货'!H:H</f>
        <v>李阳</v>
      </c>
      <c r="I3062" s="2">
        <f>'[1]2025年已发货'!I:I</f>
        <v>18353423022</v>
      </c>
      <c r="J3062" s="2" vm="1" t="e">
        <f>_xlfn._xlws.FILTER(辅助信息!D:D,辅助信息!G:G=G3062)</f>
        <v>#VALUE!</v>
      </c>
    </row>
    <row r="3063" hidden="1" spans="1:10">
      <c r="A3063" s="2" t="str">
        <f>'[1]2025年已发货'!A:A</f>
        <v>吉晨盛泰</v>
      </c>
      <c r="B3063" s="2" t="str">
        <f>'[1]2025年已发货'!B:B</f>
        <v>螺纹钢</v>
      </c>
      <c r="C3063" s="2" t="str">
        <f>'[1]2025年已发货'!C:C</f>
        <v>HRB400EФ20</v>
      </c>
      <c r="D3063" s="2" t="str">
        <f>'[1]2025年已发货'!D:D</f>
        <v>吨</v>
      </c>
      <c r="E3063" s="2">
        <f>'[1]2025年已发货'!E:E</f>
        <v>60</v>
      </c>
      <c r="F3063" s="4">
        <f>'[1]2025年已发货'!F:F</f>
        <v>45789</v>
      </c>
      <c r="G3063" s="2" t="str">
        <f>'[1]2025年已发货'!G:G</f>
        <v>（中铁三局五公司西昭高速4标2号钢筋厂)凉山州布拖县特基村</v>
      </c>
      <c r="H3063" s="2" t="str">
        <f>'[1]2025年已发货'!H:H</f>
        <v>李阳</v>
      </c>
      <c r="I3063" s="2">
        <f>'[1]2025年已发货'!I:I</f>
        <v>18353423022</v>
      </c>
      <c r="J3063" s="2" vm="1" t="e">
        <f>_xlfn._xlws.FILTER(辅助信息!D:D,辅助信息!G:G=G3063)</f>
        <v>#VALUE!</v>
      </c>
    </row>
    <row r="3064" hidden="1" spans="1:10">
      <c r="A3064" s="2" t="str">
        <f>'[1]2025年已发货'!A:A</f>
        <v>吉晨盛泰</v>
      </c>
      <c r="B3064" s="2" t="str">
        <f>'[1]2025年已发货'!B:B</f>
        <v>螺纹钢</v>
      </c>
      <c r="C3064" s="2" t="str">
        <f>'[1]2025年已发货'!C:C</f>
        <v>HRB400EФ22</v>
      </c>
      <c r="D3064" s="2" t="str">
        <f>'[1]2025年已发货'!D:D</f>
        <v>吨</v>
      </c>
      <c r="E3064" s="2">
        <f>'[1]2025年已发货'!E:E</f>
        <v>80</v>
      </c>
      <c r="F3064" s="4">
        <f>'[1]2025年已发货'!F:F</f>
        <v>45789</v>
      </c>
      <c r="G3064" s="2" t="str">
        <f>'[1]2025年已发货'!G:G</f>
        <v>（中铁三局五公司西昭高速4标2号钢筋厂)凉山州布拖县特基村</v>
      </c>
      <c r="H3064" s="2" t="str">
        <f>'[1]2025年已发货'!H:H</f>
        <v>李阳</v>
      </c>
      <c r="I3064" s="2">
        <f>'[1]2025年已发货'!I:I</f>
        <v>18353423022</v>
      </c>
      <c r="J3064" s="2" vm="1" t="e">
        <f>_xlfn._xlws.FILTER(辅助信息!D:D,辅助信息!G:G=G3064)</f>
        <v>#VALUE!</v>
      </c>
    </row>
    <row r="3065" hidden="1" spans="1:10">
      <c r="A3065" s="2" t="str">
        <f>'[1]2025年已发货'!A:A</f>
        <v>吉晨盛泰</v>
      </c>
      <c r="B3065" s="2" t="str">
        <f>'[1]2025年已发货'!B:B</f>
        <v>螺纹钢</v>
      </c>
      <c r="C3065" s="2" t="str">
        <f>'[1]2025年已发货'!C:C</f>
        <v>HRB400EФ25</v>
      </c>
      <c r="D3065" s="2" t="str">
        <f>'[1]2025年已发货'!D:D</f>
        <v>吨</v>
      </c>
      <c r="E3065" s="2">
        <f>'[1]2025年已发货'!E:E</f>
        <v>80</v>
      </c>
      <c r="F3065" s="4">
        <f>'[1]2025年已发货'!F:F</f>
        <v>45789</v>
      </c>
      <c r="G3065" s="2" t="str">
        <f>'[1]2025年已发货'!G:G</f>
        <v>（中铁三局五公司西昭高速4标2号钢筋厂)凉山州布拖县特基村</v>
      </c>
      <c r="H3065" s="2" t="str">
        <f>'[1]2025年已发货'!H:H</f>
        <v>李阳</v>
      </c>
      <c r="I3065" s="2">
        <f>'[1]2025年已发货'!I:I</f>
        <v>18353423022</v>
      </c>
      <c r="J3065" s="2" vm="1" t="e">
        <f>_xlfn._xlws.FILTER(辅助信息!D:D,辅助信息!G:G=G3065)</f>
        <v>#VALUE!</v>
      </c>
    </row>
    <row r="3066" hidden="1" spans="1:10">
      <c r="A3066" s="2" t="str">
        <f>'[1]2025年已发货'!A:A</f>
        <v>吉晨盛泰</v>
      </c>
      <c r="B3066" s="2" t="str">
        <f>'[1]2025年已发货'!B:B</f>
        <v>螺纹钢</v>
      </c>
      <c r="C3066" s="2" t="str">
        <f>'[1]2025年已发货'!C:C</f>
        <v>HRB500EФ25</v>
      </c>
      <c r="D3066" s="2" t="str">
        <f>'[1]2025年已发货'!D:D</f>
        <v>吨</v>
      </c>
      <c r="E3066" s="2">
        <f>'[1]2025年已发货'!E:E</f>
        <v>160</v>
      </c>
      <c r="F3066" s="4">
        <f>'[1]2025年已发货'!F:F</f>
        <v>45789</v>
      </c>
      <c r="G3066" s="2" t="str">
        <f>'[1]2025年已发货'!G:G</f>
        <v>（中铁三局五公司西昭高速4标2号钢筋厂)凉山州布拖县特基村</v>
      </c>
      <c r="H3066" s="2" t="str">
        <f>'[1]2025年已发货'!H:H</f>
        <v>李阳</v>
      </c>
      <c r="I3066" s="2">
        <f>'[1]2025年已发货'!I:I</f>
        <v>18353423022</v>
      </c>
      <c r="J3066" s="2" vm="1" t="e">
        <f>_xlfn._xlws.FILTER(辅助信息!D:D,辅助信息!G:G=G3066)</f>
        <v>#VALUE!</v>
      </c>
    </row>
    <row r="3067" hidden="1" spans="1:10">
      <c r="A3067" s="2" t="str">
        <f>'[1]2025年已发货'!A:A</f>
        <v>吉晨盛泰</v>
      </c>
      <c r="B3067" s="2" t="str">
        <f>'[1]2025年已发货'!B:B</f>
        <v>盘螺</v>
      </c>
      <c r="C3067" s="2" t="str">
        <f>'[1]2025年已发货'!C:C</f>
        <v>HRB400EФ10</v>
      </c>
      <c r="D3067" s="2" t="str">
        <f>'[1]2025年已发货'!D:D</f>
        <v>吨</v>
      </c>
      <c r="E3067" s="2">
        <f>'[1]2025年已发货'!E:E</f>
        <v>20</v>
      </c>
      <c r="F3067" s="4">
        <f>'[1]2025年已发货'!F:F</f>
        <v>45789</v>
      </c>
      <c r="G3067" s="2" t="str">
        <f>'[1]2025年已发货'!G:G</f>
        <v>（中铁一局四公司西昭高速6标1分部）四川省凉山彝族自治州西昌市川兴镇普诗乡李子村</v>
      </c>
      <c r="H3067" s="2" t="str">
        <f>'[1]2025年已发货'!H:H</f>
        <v>党牛</v>
      </c>
      <c r="I3067" s="2">
        <f>'[1]2025年已发货'!I:I</f>
        <v>19996000463</v>
      </c>
      <c r="J3067" s="2" vm="1" t="e">
        <f>_xlfn._xlws.FILTER(辅助信息!D:D,辅助信息!G:G=G3067)</f>
        <v>#VALUE!</v>
      </c>
    </row>
    <row r="3068" hidden="1" spans="1:10">
      <c r="A3068" s="2" t="str">
        <f>'[1]2025年已发货'!A:A</f>
        <v>吉晨盛泰</v>
      </c>
      <c r="B3068" s="2" t="str">
        <f>'[1]2025年已发货'!B:B</f>
        <v>螺纹钢</v>
      </c>
      <c r="C3068" s="2" t="str">
        <f>'[1]2025年已发货'!C:C</f>
        <v>HRB400EФ12</v>
      </c>
      <c r="D3068" s="2" t="str">
        <f>'[1]2025年已发货'!D:D</f>
        <v>吨</v>
      </c>
      <c r="E3068" s="2">
        <f>'[1]2025年已发货'!E:E</f>
        <v>90</v>
      </c>
      <c r="F3068" s="4">
        <f>'[1]2025年已发货'!F:F</f>
        <v>45789</v>
      </c>
      <c r="G3068" s="2" t="str">
        <f>'[1]2025年已发货'!G:G</f>
        <v>（中铁一局四公司西昭高速6标1分部）四川省凉山彝族自治州西昌市川兴镇普诗乡李子村</v>
      </c>
      <c r="H3068" s="2" t="str">
        <f>'[1]2025年已发货'!H:H</f>
        <v>党牛</v>
      </c>
      <c r="I3068" s="2">
        <f>'[1]2025年已发货'!I:I</f>
        <v>19996000463</v>
      </c>
      <c r="J3068" s="2" vm="1" t="e">
        <f>_xlfn._xlws.FILTER(辅助信息!D:D,辅助信息!G:G=G3068)</f>
        <v>#VALUE!</v>
      </c>
    </row>
    <row r="3069" hidden="1" spans="1:10">
      <c r="A3069" s="2" t="str">
        <f>'[1]2025年已发货'!A:A</f>
        <v>吉晨盛泰</v>
      </c>
      <c r="B3069" s="2" t="str">
        <f>'[1]2025年已发货'!B:B</f>
        <v>螺纹钢</v>
      </c>
      <c r="C3069" s="2" t="str">
        <f>'[1]2025年已发货'!C:C</f>
        <v>HRB400EФ16</v>
      </c>
      <c r="D3069" s="2" t="str">
        <f>'[1]2025年已发货'!D:D</f>
        <v>吨</v>
      </c>
      <c r="E3069" s="2">
        <f>'[1]2025年已发货'!E:E</f>
        <v>25</v>
      </c>
      <c r="F3069" s="4">
        <f>'[1]2025年已发货'!F:F</f>
        <v>45789</v>
      </c>
      <c r="G3069" s="2" t="str">
        <f>'[1]2025年已发货'!G:G</f>
        <v>（中铁一局四公司西昭高速6标1分部）四川省凉山彝族自治州西昌市川兴镇普诗乡李子村</v>
      </c>
      <c r="H3069" s="2" t="str">
        <f>'[1]2025年已发货'!H:H</f>
        <v>党牛</v>
      </c>
      <c r="I3069" s="2">
        <f>'[1]2025年已发货'!I:I</f>
        <v>19996000463</v>
      </c>
      <c r="J3069" s="2" vm="1" t="e">
        <f>_xlfn._xlws.FILTER(辅助信息!D:D,辅助信息!G:G=G3069)</f>
        <v>#VALUE!</v>
      </c>
    </row>
    <row r="3070" hidden="1" spans="1:10">
      <c r="A3070" s="2" t="str">
        <f>'[1]2025年已发货'!A:A</f>
        <v>吉晨盛泰</v>
      </c>
      <c r="B3070" s="2" t="str">
        <f>'[1]2025年已发货'!B:B</f>
        <v>螺纹钢</v>
      </c>
      <c r="C3070" s="2" t="str">
        <f>'[1]2025年已发货'!C:C</f>
        <v>HRB500EФ25</v>
      </c>
      <c r="D3070" s="2" t="str">
        <f>'[1]2025年已发货'!D:D</f>
        <v>吨</v>
      </c>
      <c r="E3070" s="2">
        <f>'[1]2025年已发货'!E:E</f>
        <v>23</v>
      </c>
      <c r="F3070" s="4">
        <f>'[1]2025年已发货'!F:F</f>
        <v>45789</v>
      </c>
      <c r="G3070" s="2" t="str">
        <f>'[1]2025年已发货'!G:G</f>
        <v>（中铁一局四公司西昭高速6标1分部）四川省凉山彝族自治州西昌市川兴镇普诗乡李子村</v>
      </c>
      <c r="H3070" s="2" t="str">
        <f>'[1]2025年已发货'!H:H</f>
        <v>党牛</v>
      </c>
      <c r="I3070" s="2">
        <f>'[1]2025年已发货'!I:I</f>
        <v>19996000463</v>
      </c>
      <c r="J3070" s="2" vm="1" t="e">
        <f>_xlfn._xlws.FILTER(辅助信息!D:D,辅助信息!G:G=G3070)</f>
        <v>#VALUE!</v>
      </c>
    </row>
    <row r="3071" hidden="1" spans="1:10">
      <c r="A3071" s="2" t="str">
        <f>'[1]2025年已发货'!A:A</f>
        <v>吉晨盛泰</v>
      </c>
      <c r="B3071" s="2" t="str">
        <f>'[1]2025年已发货'!B:B</f>
        <v>螺纹钢</v>
      </c>
      <c r="C3071" s="2" t="str">
        <f>'[1]2025年已发货'!C:C</f>
        <v>HRB500EФ28</v>
      </c>
      <c r="D3071" s="2" t="str">
        <f>'[1]2025年已发货'!D:D</f>
        <v>吨</v>
      </c>
      <c r="E3071" s="2">
        <f>'[1]2025年已发货'!E:E</f>
        <v>12</v>
      </c>
      <c r="F3071" s="4">
        <f>'[1]2025年已发货'!F:F</f>
        <v>45789</v>
      </c>
      <c r="G3071" s="2" t="str">
        <f>'[1]2025年已发货'!G:G</f>
        <v>（中铁一局四公司西昭高速6标1分部）四川省凉山彝族自治州西昌市川兴镇普诗乡李子村</v>
      </c>
      <c r="H3071" s="2" t="str">
        <f>'[1]2025年已发货'!H:H</f>
        <v>党牛</v>
      </c>
      <c r="I3071" s="2">
        <f>'[1]2025年已发货'!I:I</f>
        <v>19996000463</v>
      </c>
      <c r="J3071" s="2" vm="1" t="e">
        <f>_xlfn._xlws.FILTER(辅助信息!D:D,辅助信息!G:G=G3071)</f>
        <v>#VALUE!</v>
      </c>
    </row>
    <row r="3072" hidden="1" spans="1:10">
      <c r="A3072" s="2" t="str">
        <f>'[1]2025年已发货'!A:A</f>
        <v>吉晨盛泰</v>
      </c>
      <c r="B3072" s="2" t="str">
        <f>'[1]2025年已发货'!B:B</f>
        <v>高线</v>
      </c>
      <c r="C3072" s="2" t="str">
        <f>'[1]2025年已发货'!C:C</f>
        <v>HPB300Ф8</v>
      </c>
      <c r="D3072" s="2" t="str">
        <f>'[1]2025年已发货'!D:D</f>
        <v>吨</v>
      </c>
      <c r="E3072" s="2">
        <f>'[1]2025年已发货'!E:E</f>
        <v>24</v>
      </c>
      <c r="F3072" s="4">
        <f>'[1]2025年已发货'!F:F</f>
        <v>45789</v>
      </c>
      <c r="G3072" s="2" t="str">
        <f>'[1]2025年已发货'!G:G</f>
        <v>（中铁一局四公司西昭高速6标1分部）四川省凉山彝族自治州西昌市川兴镇普诗乡李子村</v>
      </c>
      <c r="H3072" s="2" t="str">
        <f>'[1]2025年已发货'!H:H</f>
        <v>党牛</v>
      </c>
      <c r="I3072" s="2">
        <f>'[1]2025年已发货'!I:I</f>
        <v>19996000463</v>
      </c>
      <c r="J3072" s="2" vm="1" t="e">
        <f>_xlfn._xlws.FILTER(辅助信息!D:D,辅助信息!G:G=G3072)</f>
        <v>#VALUE!</v>
      </c>
    </row>
    <row r="3073" hidden="1" spans="1:10">
      <c r="A3073" s="2" t="str">
        <f>'[1]2025年已发货'!A:A</f>
        <v>吉晨盛泰</v>
      </c>
      <c r="B3073" s="2" t="str">
        <f>'[1]2025年已发货'!B:B</f>
        <v>螺纹钢</v>
      </c>
      <c r="C3073" s="2" t="str">
        <f>'[1]2025年已发货'!C:C</f>
        <v>HRB400EФ22</v>
      </c>
      <c r="D3073" s="2" t="str">
        <f>'[1]2025年已发货'!D:D</f>
        <v>吨</v>
      </c>
      <c r="E3073" s="2">
        <f>'[1]2025年已发货'!E:E</f>
        <v>46</v>
      </c>
      <c r="F3073" s="4">
        <f>'[1]2025年已发货'!F:F</f>
        <v>45789</v>
      </c>
      <c r="G3073" s="2" t="str">
        <f>'[1]2025年已发货'!G:G</f>
        <v>（中铁一局四公司西昭高速6标1分部）四川省凉山彝族自治州西昌市川兴镇普诗乡李子村</v>
      </c>
      <c r="H3073" s="2" t="str">
        <f>'[1]2025年已发货'!H:H</f>
        <v>党牛</v>
      </c>
      <c r="I3073" s="2">
        <f>'[1]2025年已发货'!I:I</f>
        <v>19996000463</v>
      </c>
      <c r="J3073" s="2" vm="1" t="e">
        <f>_xlfn._xlws.FILTER(辅助信息!D:D,辅助信息!G:G=G3073)</f>
        <v>#VALUE!</v>
      </c>
    </row>
    <row r="3074" hidden="1" spans="1:10">
      <c r="A3074" s="2" t="str">
        <f>'[1]2025年已发货'!A:A</f>
        <v>陕钢</v>
      </c>
      <c r="B3074" s="2" t="str">
        <f>'[1]2025年已发货'!B:B</f>
        <v>盘螺</v>
      </c>
      <c r="C3074" s="2" t="str">
        <f>'[1]2025年已发货'!C:C</f>
        <v>HRB400EФ8</v>
      </c>
      <c r="D3074" s="2" t="str">
        <f>'[1]2025年已发货'!D:D</f>
        <v>吨</v>
      </c>
      <c r="E3074" s="2">
        <f>'[1]2025年已发货'!E:E</f>
        <v>19</v>
      </c>
      <c r="F3074" s="4">
        <f>'[1]2025年已发货'!F:F</f>
        <v>45789</v>
      </c>
      <c r="G3074" s="2" t="str">
        <f>'[1]2025年已发货'!G:G</f>
        <v>（中核华兴-峨眉山项目）四川省乐山市峨眉山市双福镇梓橦庙红华五期中核华兴工地</v>
      </c>
      <c r="H3074" s="2" t="str">
        <f>'[1]2025年已发货'!H:H</f>
        <v>李汉军</v>
      </c>
      <c r="I3074" s="2" t="str">
        <f>'[1]2025年已发货'!I:I</f>
        <v>18691249091</v>
      </c>
      <c r="J3074" s="2" vm="1" t="e">
        <f>_xlfn._xlws.FILTER(辅助信息!D:D,辅助信息!G:G=G3074)</f>
        <v>#VALUE!</v>
      </c>
    </row>
    <row r="3075" hidden="1" spans="1:10">
      <c r="A3075" s="2" t="str">
        <f>'[1]2025年已发货'!A:A</f>
        <v>陕钢</v>
      </c>
      <c r="B3075" s="2" t="str">
        <f>'[1]2025年已发货'!B:B</f>
        <v>盘螺</v>
      </c>
      <c r="C3075" s="2" t="str">
        <f>'[1]2025年已发货'!C:C</f>
        <v>HRB400EФ10</v>
      </c>
      <c r="D3075" s="2" t="str">
        <f>'[1]2025年已发货'!D:D</f>
        <v>吨</v>
      </c>
      <c r="E3075" s="2">
        <f>'[1]2025年已发货'!E:E</f>
        <v>14</v>
      </c>
      <c r="F3075" s="4">
        <f>'[1]2025年已发货'!F:F</f>
        <v>45789</v>
      </c>
      <c r="G3075" s="2" t="str">
        <f>'[1]2025年已发货'!G:G</f>
        <v>（中核华兴-峨眉山项目）四川省乐山市峨眉山市双福镇梓橦庙红华五期中核华兴工地</v>
      </c>
      <c r="H3075" s="2" t="str">
        <f>'[1]2025年已发货'!H:H</f>
        <v>李汉军</v>
      </c>
      <c r="I3075" s="2" t="str">
        <f>'[1]2025年已发货'!I:I</f>
        <v>18691249091</v>
      </c>
      <c r="J3075" s="2" vm="1" t="e">
        <f>_xlfn._xlws.FILTER(辅助信息!D:D,辅助信息!G:G=G3075)</f>
        <v>#VALUE!</v>
      </c>
    </row>
    <row r="3076" hidden="1" spans="1:10">
      <c r="A3076" s="2" t="str">
        <f>'[1]2025年已发货'!A:A</f>
        <v>陕钢</v>
      </c>
      <c r="B3076" s="2" t="str">
        <f>'[1]2025年已发货'!B:B</f>
        <v>螺纹钢</v>
      </c>
      <c r="C3076" s="2" t="str">
        <f>'[1]2025年已发货'!C:C</f>
        <v>HRB500EФ32*9m</v>
      </c>
      <c r="D3076" s="2" t="str">
        <f>'[1]2025年已发货'!D:D</f>
        <v>吨</v>
      </c>
      <c r="E3076" s="2">
        <f>'[1]2025年已发货'!E:E</f>
        <v>2.5</v>
      </c>
      <c r="F3076" s="4">
        <f>'[1]2025年已发货'!F:F</f>
        <v>45789</v>
      </c>
      <c r="G3076" s="2" t="str">
        <f>'[1]2025年已发货'!G:G</f>
        <v>（中核华兴-峨眉山项目）四川省乐山市峨眉山市双福镇梓橦庙红华五期中核华兴工地</v>
      </c>
      <c r="H3076" s="2" t="str">
        <f>'[1]2025年已发货'!H:H</f>
        <v>李汉军</v>
      </c>
      <c r="I3076" s="2" t="str">
        <f>'[1]2025年已发货'!I:I</f>
        <v>18691249091</v>
      </c>
      <c r="J3076" s="2" vm="1" t="e">
        <f>_xlfn._xlws.FILTER(辅助信息!D:D,辅助信息!G:G=G3076)</f>
        <v>#VALUE!</v>
      </c>
    </row>
    <row r="3077" hidden="1" spans="1:10">
      <c r="A3077" s="2" t="str">
        <f>'[1]2025年已发货'!A:A</f>
        <v>陕钢</v>
      </c>
      <c r="B3077" s="2" t="str">
        <f>'[1]2025年已发货'!B:B</f>
        <v>盘螺</v>
      </c>
      <c r="C3077" s="2" t="str">
        <f>'[1]2025年已发货'!C:C</f>
        <v>HRB400E Φ10</v>
      </c>
      <c r="D3077" s="2" t="str">
        <f>'[1]2025年已发货'!D:D</f>
        <v>吨</v>
      </c>
      <c r="E3077" s="2">
        <f>'[1]2025年已发货'!E:E</f>
        <v>35</v>
      </c>
      <c r="F3077" s="4">
        <f>'[1]2025年已发货'!F:F</f>
        <v>45789</v>
      </c>
      <c r="G3077" s="2" t="str">
        <f>'[1]2025年已发货'!G:G</f>
        <v>（华西简阳西城嘉苑）四川省成都市简阳市简城街道高屋村</v>
      </c>
      <c r="H3077" s="2" t="str">
        <f>'[1]2025年已发货'!H:H</f>
        <v>张瀚镭</v>
      </c>
      <c r="I3077" s="2">
        <f>'[1]2025年已发货'!I:I</f>
        <v>15884666220</v>
      </c>
      <c r="J3077" s="2" t="str">
        <f>_xlfn._xlws.FILTER(辅助信息!D:D,辅助信息!G:G=G3077)</f>
        <v>华西简阳西城嘉苑</v>
      </c>
    </row>
    <row r="3078" hidden="1" spans="1:10">
      <c r="A3078" s="2" t="str">
        <f>'[1]2025年已发货'!A:A</f>
        <v>德胜</v>
      </c>
      <c r="B3078" s="2" t="str">
        <f>'[1]2025年已发货'!B:B</f>
        <v>螺纹钢</v>
      </c>
      <c r="C3078" s="2" t="str">
        <f>'[1]2025年已发货'!C:C</f>
        <v>HRB400E Φ18 9m</v>
      </c>
      <c r="D3078" s="2" t="str">
        <f>'[1]2025年已发货'!D:D</f>
        <v>吨</v>
      </c>
      <c r="E3078" s="2">
        <f>'[1]2025年已发货'!E:E</f>
        <v>12</v>
      </c>
      <c r="F3078" s="4">
        <f>'[1]2025年已发货'!F:F</f>
        <v>45789</v>
      </c>
      <c r="G3078" s="2" t="str">
        <f>'[1]2025年已发货'!G:G</f>
        <v>（华西简阳西城嘉苑）四川省成都市简阳市简城街道高屋村</v>
      </c>
      <c r="H3078" s="2" t="str">
        <f>'[1]2025年已发货'!H:H</f>
        <v>张瀚镭</v>
      </c>
      <c r="I3078" s="2">
        <f>'[1]2025年已发货'!I:I</f>
        <v>15884666220</v>
      </c>
      <c r="J3078" s="2" t="str">
        <f>_xlfn._xlws.FILTER(辅助信息!D:D,辅助信息!G:G=G3078)</f>
        <v>华西简阳西城嘉苑</v>
      </c>
    </row>
    <row r="3079" hidden="1" spans="1:10">
      <c r="A3079" s="2" t="str">
        <f>'[1]2025年已发货'!A:A</f>
        <v>德胜</v>
      </c>
      <c r="B3079" s="2" t="str">
        <f>'[1]2025年已发货'!B:B</f>
        <v>螺纹钢</v>
      </c>
      <c r="C3079" s="2" t="str">
        <f>'[1]2025年已发货'!C:C</f>
        <v>HRB400E Φ20 9m</v>
      </c>
      <c r="D3079" s="2" t="str">
        <f>'[1]2025年已发货'!D:D</f>
        <v>吨</v>
      </c>
      <c r="E3079" s="2">
        <f>'[1]2025年已发货'!E:E</f>
        <v>25.5</v>
      </c>
      <c r="F3079" s="4">
        <f>'[1]2025年已发货'!F:F</f>
        <v>45789</v>
      </c>
      <c r="G3079" s="2" t="str">
        <f>'[1]2025年已发货'!G:G</f>
        <v>（华西简阳西城嘉苑）四川省成都市简阳市简城街道高屋村</v>
      </c>
      <c r="H3079" s="2" t="str">
        <f>'[1]2025年已发货'!H:H</f>
        <v>张瀚镭</v>
      </c>
      <c r="I3079" s="2">
        <f>'[1]2025年已发货'!I:I</f>
        <v>15884666220</v>
      </c>
      <c r="J3079" s="2" t="str">
        <f>_xlfn._xlws.FILTER(辅助信息!D:D,辅助信息!G:G=G3079)</f>
        <v>华西简阳西城嘉苑</v>
      </c>
    </row>
    <row r="3080" hidden="1" spans="1:10">
      <c r="A3080" s="2" t="str">
        <f>'[1]2025年已发货'!A:A</f>
        <v>德胜</v>
      </c>
      <c r="B3080" s="2" t="str">
        <f>'[1]2025年已发货'!B:B</f>
        <v>螺纹钢</v>
      </c>
      <c r="C3080" s="2" t="str">
        <f>'[1]2025年已发货'!C:C</f>
        <v>HRB400E Φ22 9m</v>
      </c>
      <c r="D3080" s="2" t="str">
        <f>'[1]2025年已发货'!D:D</f>
        <v>吨</v>
      </c>
      <c r="E3080" s="2">
        <f>'[1]2025年已发货'!E:E</f>
        <v>7</v>
      </c>
      <c r="F3080" s="4">
        <f>'[1]2025年已发货'!F:F</f>
        <v>45789</v>
      </c>
      <c r="G3080" s="2" t="str">
        <f>'[1]2025年已发货'!G:G</f>
        <v>（华西简阳西城嘉苑）四川省成都市简阳市简城街道高屋村</v>
      </c>
      <c r="H3080" s="2" t="str">
        <f>'[1]2025年已发货'!H:H</f>
        <v>张瀚镭</v>
      </c>
      <c r="I3080" s="2">
        <f>'[1]2025年已发货'!I:I</f>
        <v>15884666220</v>
      </c>
      <c r="J3080" s="2" t="str">
        <f>_xlfn._xlws.FILTER(辅助信息!D:D,辅助信息!G:G=G3080)</f>
        <v>华西简阳西城嘉苑</v>
      </c>
    </row>
    <row r="3081" hidden="1" spans="1:10">
      <c r="A3081" s="2" t="str">
        <f>'[1]2025年已发货'!A:A</f>
        <v>德胜</v>
      </c>
      <c r="B3081" s="2" t="str">
        <f>'[1]2025年已发货'!B:B</f>
        <v>螺纹钢</v>
      </c>
      <c r="C3081" s="2" t="str">
        <f>'[1]2025年已发货'!C:C</f>
        <v>HRB400E Φ25 9m</v>
      </c>
      <c r="D3081" s="2" t="str">
        <f>'[1]2025年已发货'!D:D</f>
        <v>吨</v>
      </c>
      <c r="E3081" s="2">
        <f>'[1]2025年已发货'!E:E</f>
        <v>14.5</v>
      </c>
      <c r="F3081" s="4">
        <f>'[1]2025年已发货'!F:F</f>
        <v>45789</v>
      </c>
      <c r="G3081" s="2" t="str">
        <f>'[1]2025年已发货'!G:G</f>
        <v>（华西简阳西城嘉苑）四川省成都市简阳市简城街道高屋村</v>
      </c>
      <c r="H3081" s="2" t="str">
        <f>'[1]2025年已发货'!H:H</f>
        <v>张瀚镭</v>
      </c>
      <c r="I3081" s="2">
        <f>'[1]2025年已发货'!I:I</f>
        <v>15884666220</v>
      </c>
      <c r="J3081" s="2" t="str">
        <f>_xlfn._xlws.FILTER(辅助信息!D:D,辅助信息!G:G=G3081)</f>
        <v>华西简阳西城嘉苑</v>
      </c>
    </row>
    <row r="3082" hidden="1" spans="1:10">
      <c r="A3082" s="2" t="str">
        <f>'[1]2025年已发货'!A:A</f>
        <v>德胜</v>
      </c>
      <c r="B3082" s="2" t="str">
        <f>'[1]2025年已发货'!B:B</f>
        <v>螺纹钢</v>
      </c>
      <c r="C3082" s="2" t="str">
        <f>'[1]2025年已发货'!C:C</f>
        <v>HRB500E Φ18</v>
      </c>
      <c r="D3082" s="2" t="str">
        <f>'[1]2025年已发货'!D:D</f>
        <v>吨</v>
      </c>
      <c r="E3082" s="2">
        <f>'[1]2025年已发货'!E:E</f>
        <v>2.5</v>
      </c>
      <c r="F3082" s="4">
        <f>'[1]2025年已发货'!F:F</f>
        <v>45789</v>
      </c>
      <c r="G3082" s="2" t="str">
        <f>'[1]2025年已发货'!G:G</f>
        <v>（华西简阳西城嘉苑）四川省成都市简阳市简城街道高屋村</v>
      </c>
      <c r="H3082" s="2" t="str">
        <f>'[1]2025年已发货'!H:H</f>
        <v>张瀚镭</v>
      </c>
      <c r="I3082" s="2">
        <f>'[1]2025年已发货'!I:I</f>
        <v>15884666220</v>
      </c>
      <c r="J3082" s="2" t="str">
        <f>_xlfn._xlws.FILTER(辅助信息!D:D,辅助信息!G:G=G3082)</f>
        <v>华西简阳西城嘉苑</v>
      </c>
    </row>
    <row r="3083" hidden="1" spans="1:10">
      <c r="A3083" s="2" t="str">
        <f>'[1]2025年已发货'!A:A</f>
        <v>德胜</v>
      </c>
      <c r="B3083" s="2" t="str">
        <f>'[1]2025年已发货'!B:B</f>
        <v>螺纹钢</v>
      </c>
      <c r="C3083" s="2" t="str">
        <f>'[1]2025年已发货'!C:C</f>
        <v>HRB500E Φ22</v>
      </c>
      <c r="D3083" s="2" t="str">
        <f>'[1]2025年已发货'!D:D</f>
        <v>吨</v>
      </c>
      <c r="E3083" s="2">
        <f>'[1]2025年已发货'!E:E</f>
        <v>8.5</v>
      </c>
      <c r="F3083" s="4">
        <f>'[1]2025年已发货'!F:F</f>
        <v>45789</v>
      </c>
      <c r="G3083" s="2" t="str">
        <f>'[1]2025年已发货'!G:G</f>
        <v>（华西简阳西城嘉苑）四川省成都市简阳市简城街道高屋村</v>
      </c>
      <c r="H3083" s="2" t="str">
        <f>'[1]2025年已发货'!H:H</f>
        <v>张瀚镭</v>
      </c>
      <c r="I3083" s="2">
        <f>'[1]2025年已发货'!I:I</f>
        <v>15884666220</v>
      </c>
      <c r="J3083" s="2" t="str">
        <f>_xlfn._xlws.FILTER(辅助信息!D:D,辅助信息!G:G=G3083)</f>
        <v>华西简阳西城嘉苑</v>
      </c>
    </row>
    <row r="3084" hidden="1" spans="1:10">
      <c r="A3084" s="2" t="str">
        <f>'[1]2025年已发货'!A:A</f>
        <v>德胜</v>
      </c>
      <c r="B3084" s="2" t="str">
        <f>'[1]2025年已发货'!B:B</f>
        <v>螺纹钢</v>
      </c>
      <c r="C3084" s="2" t="str">
        <f>'[1]2025年已发货'!C:C</f>
        <v>HRB400E Φ22 9m</v>
      </c>
      <c r="D3084" s="2" t="str">
        <f>'[1]2025年已发货'!D:D</f>
        <v>吨</v>
      </c>
      <c r="E3084" s="2">
        <f>'[1]2025年已发货'!E:E</f>
        <v>27</v>
      </c>
      <c r="F3084" s="4">
        <f>'[1]2025年已发货'!F:F</f>
        <v>45789</v>
      </c>
      <c r="G3084" s="2" t="str">
        <f>'[1]2025年已发货'!G:G</f>
        <v>(中铁科研院宜宾泥溪项目)中铁科研院集团有限公司宜宾市泥溪东互通式立交下穿成贵客专铁路工程项目钢筋加工厂</v>
      </c>
      <c r="H3084" s="2" t="str">
        <f>'[1]2025年已发货'!H:H</f>
        <v>蔡鹏/程港</v>
      </c>
      <c r="I3084" s="2" t="str">
        <f>'[1]2025年已发货'!I:I</f>
        <v>19130850820/18208257412</v>
      </c>
      <c r="J3084" s="2" t="str">
        <f>_xlfn._xlws.FILTER(辅助信息!D:D,辅助信息!G:G=G3084)</f>
        <v>中铁科研院宜宾泥溪项目</v>
      </c>
    </row>
    <row r="3085" hidden="1" spans="1:10">
      <c r="A3085" s="2" t="str">
        <f>'[1]2025年已发货'!A:A</f>
        <v>德胜</v>
      </c>
      <c r="B3085" s="2" t="str">
        <f>'[1]2025年已发货'!B:B</f>
        <v>螺纹钢</v>
      </c>
      <c r="C3085" s="2" t="str">
        <f>'[1]2025年已发货'!C:C</f>
        <v>HRB400E Φ28 9m</v>
      </c>
      <c r="D3085" s="2" t="str">
        <f>'[1]2025年已发货'!D:D</f>
        <v>吨</v>
      </c>
      <c r="E3085" s="2">
        <f>'[1]2025年已发货'!E:E</f>
        <v>36</v>
      </c>
      <c r="F3085" s="4">
        <f>'[1]2025年已发货'!F:F</f>
        <v>45789</v>
      </c>
      <c r="G3085" s="2" t="str">
        <f>'[1]2025年已发货'!G:G</f>
        <v>(中铁科研院宜宾泥溪项目)中铁科研院集团有限公司宜宾市泥溪东互通式立交下穿成贵客专铁路工程项目钢筋加工厂</v>
      </c>
      <c r="H3085" s="2" t="str">
        <f>'[1]2025年已发货'!H:H</f>
        <v>蔡鹏/程港</v>
      </c>
      <c r="I3085" s="2" t="str">
        <f>'[1]2025年已发货'!I:I</f>
        <v>19130850820/18208257412</v>
      </c>
      <c r="J3085" s="2" t="str">
        <f>_xlfn._xlws.FILTER(辅助信息!D:D,辅助信息!G:G=G3085)</f>
        <v>中铁科研院宜宾泥溪项目</v>
      </c>
    </row>
    <row r="3086" hidden="1" spans="1:10">
      <c r="A3086" s="2" t="str">
        <f>'[1]2025年已发货'!A:A</f>
        <v>德胜</v>
      </c>
      <c r="B3086" s="2" t="str">
        <f>'[1]2025年已发货'!B:B</f>
        <v>螺纹钢</v>
      </c>
      <c r="C3086" s="2" t="str">
        <f>'[1]2025年已发货'!C:C</f>
        <v>HRB400E Φ16 9m</v>
      </c>
      <c r="D3086" s="2" t="str">
        <f>'[1]2025年已发货'!D:D</f>
        <v>吨</v>
      </c>
      <c r="E3086" s="2">
        <f>'[1]2025年已发货'!E:E</f>
        <v>6</v>
      </c>
      <c r="F3086" s="4">
        <f>'[1]2025年已发货'!F:F</f>
        <v>45789</v>
      </c>
      <c r="G3086" s="2" t="str">
        <f>'[1]2025年已发货'!G:G</f>
        <v>(中铁科研院宜宾泥溪项目)中铁科研院集团有限公司宜宾市泥溪东互通式立交下穿成贵客专铁路工程项目钢筋加工厂</v>
      </c>
      <c r="H3086" s="2" t="str">
        <f>'[1]2025年已发货'!H:H</f>
        <v>蔡鹏/程港</v>
      </c>
      <c r="I3086" s="2" t="str">
        <f>'[1]2025年已发货'!I:I</f>
        <v>19130850820/18208257412</v>
      </c>
      <c r="J3086" s="2" t="str">
        <f>_xlfn._xlws.FILTER(辅助信息!D:D,辅助信息!G:G=G3086)</f>
        <v>中铁科研院宜宾泥溪项目</v>
      </c>
    </row>
    <row r="3087" hidden="1" spans="1:10">
      <c r="A3087" s="2" t="str">
        <f>'[1]2025年已发货'!A:A</f>
        <v>德胜恒嘉</v>
      </c>
      <c r="B3087" s="2" t="str">
        <f>'[1]2025年已发货'!B:B</f>
        <v>螺纹钢</v>
      </c>
      <c r="C3087" s="2" t="str">
        <f>'[1]2025年已发货'!C:C</f>
        <v>HRB400E Φ16 12m</v>
      </c>
      <c r="D3087" s="2" t="str">
        <f>'[1]2025年已发货'!D:D</f>
        <v>吨</v>
      </c>
      <c r="E3087" s="2">
        <f>'[1]2025年已发货'!E:E</f>
        <v>20</v>
      </c>
      <c r="F3087" s="4">
        <f>'[1]2025年已发货'!F:F</f>
        <v>45789</v>
      </c>
      <c r="G3087" s="2" t="str">
        <f>'[1]2025年已发货'!G:G</f>
        <v>（中铁北京局-资乐高速6标）四川省乐山市市中区土主镇资乐高速TJ6标项目试验室</v>
      </c>
      <c r="H3087" s="2" t="str">
        <f>'[1]2025年已发货'!H:H</f>
        <v>刘岩</v>
      </c>
      <c r="I3087" s="2">
        <f>'[1]2025年已发货'!I:I</f>
        <v>18543566469</v>
      </c>
      <c r="J3087" s="2" vm="1" t="e">
        <f>_xlfn._xlws.FILTER(辅助信息!D:D,辅助信息!G:G=G3087)</f>
        <v>#VALUE!</v>
      </c>
    </row>
    <row r="3088" hidden="1" spans="1:10">
      <c r="A3088" s="2" t="str">
        <f>'[1]2025年已发货'!A:A</f>
        <v>德胜恒嘉</v>
      </c>
      <c r="B3088" s="2" t="str">
        <f>'[1]2025年已发货'!B:B</f>
        <v>螺纹钢</v>
      </c>
      <c r="C3088" s="2" t="str">
        <f>'[1]2025年已发货'!C:C</f>
        <v>HRB400E Φ12 9m</v>
      </c>
      <c r="D3088" s="2" t="str">
        <f>'[1]2025年已发货'!D:D</f>
        <v>吨</v>
      </c>
      <c r="E3088" s="2">
        <f>'[1]2025年已发货'!E:E</f>
        <v>15</v>
      </c>
      <c r="F3088" s="4">
        <f>'[1]2025年已发货'!F:F</f>
        <v>45789</v>
      </c>
      <c r="G3088" s="2" t="str">
        <f>'[1]2025年已发货'!G:G</f>
        <v>（中铁北京局-资乐高速6标）四川省乐山市市中区土主镇资乐高速TJ6标项目试验室</v>
      </c>
      <c r="H3088" s="2" t="str">
        <f>'[1]2025年已发货'!H:H</f>
        <v>刘岩</v>
      </c>
      <c r="I3088" s="2">
        <f>'[1]2025年已发货'!I:I</f>
        <v>18543566469</v>
      </c>
      <c r="J3088" s="2" vm="1" t="e">
        <f>_xlfn._xlws.FILTER(辅助信息!D:D,辅助信息!G:G=G3088)</f>
        <v>#VALUE!</v>
      </c>
    </row>
    <row r="3089" hidden="1" spans="1:10">
      <c r="A3089" s="2" t="str">
        <f>'[1]2025年已发货'!A:A</f>
        <v>德胜恒嘉</v>
      </c>
      <c r="B3089" s="2" t="str">
        <f>'[1]2025年已发货'!B:B</f>
        <v>螺纹钢</v>
      </c>
      <c r="C3089" s="2" t="str">
        <f>'[1]2025年已发货'!C:C</f>
        <v>HRB400E Φ25 12m</v>
      </c>
      <c r="D3089" s="2" t="str">
        <f>'[1]2025年已发货'!D:D</f>
        <v>吨</v>
      </c>
      <c r="E3089" s="2">
        <f>'[1]2025年已发货'!E:E</f>
        <v>35</v>
      </c>
      <c r="F3089" s="4">
        <f>'[1]2025年已发货'!F:F</f>
        <v>45789</v>
      </c>
      <c r="G3089" s="2" t="str">
        <f>'[1]2025年已发货'!G:G</f>
        <v>（中铁北京局-资乐高速6标）四川省乐山市市中区土主镇资乐高速TJ6标项目试验室</v>
      </c>
      <c r="H3089" s="2" t="str">
        <f>'[1]2025年已发货'!H:H</f>
        <v>刘岩</v>
      </c>
      <c r="I3089" s="2">
        <f>'[1]2025年已发货'!I:I</f>
        <v>18543566469</v>
      </c>
      <c r="J3089" s="2" vm="1" t="e">
        <f>_xlfn._xlws.FILTER(辅助信息!D:D,辅助信息!G:G=G3089)</f>
        <v>#VALUE!</v>
      </c>
    </row>
    <row r="3090" hidden="1" spans="1:10">
      <c r="A3090" s="2" t="str">
        <f>'[1]2025年已发货'!A:A</f>
        <v>德胜恒嘉</v>
      </c>
      <c r="B3090" s="2" t="str">
        <f>'[1]2025年已发货'!B:B</f>
        <v>螺纹钢</v>
      </c>
      <c r="C3090" s="2" t="str">
        <f>'[1]2025年已发货'!C:C</f>
        <v>HRB500E Φ28 9m</v>
      </c>
      <c r="D3090" s="2" t="str">
        <f>'[1]2025年已发货'!D:D</f>
        <v>吨</v>
      </c>
      <c r="E3090" s="2">
        <f>'[1]2025年已发货'!E:E</f>
        <v>35</v>
      </c>
      <c r="F3090" s="4">
        <f>'[1]2025年已发货'!F:F</f>
        <v>45789</v>
      </c>
      <c r="G3090" s="2" t="str">
        <f>'[1]2025年已发货'!G:G</f>
        <v>（中铁北京局-资乐高速6标）四川省乐山市市中区土主镇资乐高速TJ6标项目试验室</v>
      </c>
      <c r="H3090" s="2" t="str">
        <f>'[1]2025年已发货'!H:H</f>
        <v>刘岩</v>
      </c>
      <c r="I3090" s="2">
        <f>'[1]2025年已发货'!I:I</f>
        <v>18543566469</v>
      </c>
      <c r="J3090" s="2" vm="1" t="e">
        <f>_xlfn._xlws.FILTER(辅助信息!D:D,辅助信息!G:G=G3090)</f>
        <v>#VALUE!</v>
      </c>
    </row>
    <row r="3091" hidden="1" spans="1:10">
      <c r="A3091" s="2" t="str">
        <f>'[1]2025年已发货'!A:A</f>
        <v>泸钢</v>
      </c>
      <c r="B3091" s="2" t="str">
        <f>'[1]2025年已发货'!B:B</f>
        <v>盘螺</v>
      </c>
      <c r="C3091" s="2" t="str">
        <f>'[1]2025年已发货'!C:C</f>
        <v>HRB400E Φ8</v>
      </c>
      <c r="D3091" s="2" t="str">
        <f>'[1]2025年已发货'!D:D</f>
        <v>吨</v>
      </c>
      <c r="E3091" s="2">
        <f>'[1]2025年已发货'!E:E</f>
        <v>23</v>
      </c>
      <c r="F3091" s="4">
        <f>'[1]2025年已发货'!F:F</f>
        <v>45789</v>
      </c>
      <c r="G3091" s="2" t="str">
        <f>'[1]2025年已发货'!G:G</f>
        <v>（五冶钢构宜宾高县月江镇建设项目）  四川省宜宾市高县月江镇刚记超市斜对面(还阳组团沪碳二期项目)</v>
      </c>
      <c r="H3091" s="2" t="str">
        <f>'[1]2025年已发货'!H:H</f>
        <v>张朝亮</v>
      </c>
      <c r="I3091" s="2">
        <f>'[1]2025年已发货'!I:I</f>
        <v>15228205853</v>
      </c>
      <c r="J3091" s="2" t="str">
        <f>_xlfn._xlws.FILTER(辅助信息!D:D,辅助信息!G:G=G3091)</f>
        <v>五冶钢构-宜宾市南溪区高县月江镇建设项目</v>
      </c>
    </row>
    <row r="3092" hidden="1" spans="1:10">
      <c r="A3092" s="2" t="str">
        <f>'[1]2025年已发货'!A:A</f>
        <v>泸钢</v>
      </c>
      <c r="B3092" s="2" t="str">
        <f>'[1]2025年已发货'!B:B</f>
        <v>螺纹钢</v>
      </c>
      <c r="C3092" s="2" t="str">
        <f>'[1]2025年已发货'!C:C</f>
        <v>HRB400E Φ20 9m</v>
      </c>
      <c r="D3092" s="2" t="str">
        <f>'[1]2025年已发货'!D:D</f>
        <v>吨</v>
      </c>
      <c r="E3092" s="2">
        <f>'[1]2025年已发货'!E:E</f>
        <v>9</v>
      </c>
      <c r="F3092" s="4">
        <f>'[1]2025年已发货'!F:F</f>
        <v>45789</v>
      </c>
      <c r="G3092" s="2" t="str">
        <f>'[1]2025年已发货'!G:G</f>
        <v>（五冶钢构宜宾高县月江镇建设项目）  四川省宜宾市高县月江镇刚记超市斜对面(还阳组团沪碳二期项目)</v>
      </c>
      <c r="H3092" s="2" t="str">
        <f>'[1]2025年已发货'!H:H</f>
        <v>张朝亮</v>
      </c>
      <c r="I3092" s="2">
        <f>'[1]2025年已发货'!I:I</f>
        <v>15228205853</v>
      </c>
      <c r="J3092" s="2" t="str">
        <f>_xlfn._xlws.FILTER(辅助信息!D:D,辅助信息!G:G=G3092)</f>
        <v>五冶钢构-宜宾市南溪区高县月江镇建设项目</v>
      </c>
    </row>
    <row r="3093" hidden="1" spans="1:10">
      <c r="A3093" s="2" t="str">
        <f>'[1]2025年已发货'!A:A</f>
        <v>泸钢</v>
      </c>
      <c r="B3093" s="2" t="str">
        <f>'[1]2025年已发货'!B:B</f>
        <v>螺纹钢</v>
      </c>
      <c r="C3093" s="2" t="str">
        <f>'[1]2025年已发货'!C:C</f>
        <v>HRB400E Φ22 9m</v>
      </c>
      <c r="D3093" s="2" t="str">
        <f>'[1]2025年已发货'!D:D</f>
        <v>吨</v>
      </c>
      <c r="E3093" s="2">
        <f>'[1]2025年已发货'!E:E</f>
        <v>3</v>
      </c>
      <c r="F3093" s="4">
        <f>'[1]2025年已发货'!F:F</f>
        <v>45789</v>
      </c>
      <c r="G3093" s="2" t="str">
        <f>'[1]2025年已发货'!G:G</f>
        <v>（五冶钢构宜宾高县月江镇建设项目）  四川省宜宾市高县月江镇刚记超市斜对面(还阳组团沪碳二期项目)</v>
      </c>
      <c r="H3093" s="2" t="str">
        <f>'[1]2025年已发货'!H:H</f>
        <v>张朝亮</v>
      </c>
      <c r="I3093" s="2">
        <f>'[1]2025年已发货'!I:I</f>
        <v>15228205853</v>
      </c>
      <c r="J3093" s="2" t="str">
        <f>_xlfn._xlws.FILTER(辅助信息!D:D,辅助信息!G:G=G3093)</f>
        <v>五冶钢构-宜宾市南溪区高县月江镇建设项目</v>
      </c>
    </row>
    <row r="3094" hidden="1" spans="1:10">
      <c r="A3094" s="2" t="str">
        <f>'[1]2025年已发货'!A:A</f>
        <v>德胜</v>
      </c>
      <c r="B3094" s="2" t="str">
        <f>'[1]2025年已发货'!B:B</f>
        <v>螺纹钢</v>
      </c>
      <c r="C3094" s="2" t="str">
        <f>'[1]2025年已发货'!C:C</f>
        <v>HRB400E Φ12 12m</v>
      </c>
      <c r="D3094" s="2" t="str">
        <f>'[1]2025年已发货'!D:D</f>
        <v>吨</v>
      </c>
      <c r="E3094" s="2">
        <f>'[1]2025年已发货'!E:E</f>
        <v>8</v>
      </c>
      <c r="F3094" s="4">
        <f>'[1]2025年已发货'!F:F</f>
        <v>45789</v>
      </c>
      <c r="G3094" s="2" t="str">
        <f>'[1]2025年已发货'!G:G</f>
        <v>（安久供应链项目）四川省宜宾市翠屏区志诚路</v>
      </c>
      <c r="H3094" s="2" t="str">
        <f>'[1]2025年已发货'!H:H</f>
        <v>毛新熠</v>
      </c>
      <c r="I3094" s="2">
        <f>'[1]2025年已发货'!I:I</f>
        <v>18208171901</v>
      </c>
      <c r="J3094" s="2" vm="1" t="e">
        <f>_xlfn._xlws.FILTER(辅助信息!D:D,辅助信息!G:G=G3094)</f>
        <v>#VALUE!</v>
      </c>
    </row>
    <row r="3095" hidden="1" spans="1:10">
      <c r="A3095" s="2" t="str">
        <f>'[1]2025年已发货'!A:A</f>
        <v>德胜</v>
      </c>
      <c r="B3095" s="2" t="str">
        <f>'[1]2025年已发货'!B:B</f>
        <v>螺纹钢</v>
      </c>
      <c r="C3095" s="2" t="str">
        <f>'[1]2025年已发货'!C:C</f>
        <v>HRB400E Φ16 12m</v>
      </c>
      <c r="D3095" s="2" t="str">
        <f>'[1]2025年已发货'!D:D</f>
        <v>吨</v>
      </c>
      <c r="E3095" s="2">
        <f>'[1]2025年已发货'!E:E</f>
        <v>27</v>
      </c>
      <c r="F3095" s="4">
        <f>'[1]2025年已发货'!F:F</f>
        <v>45789</v>
      </c>
      <c r="G3095" s="2" t="str">
        <f>'[1]2025年已发货'!G:G</f>
        <v>（安久供应链项目）四川省宜宾市翠屏区志诚路</v>
      </c>
      <c r="H3095" s="2" t="str">
        <f>'[1]2025年已发货'!H:H</f>
        <v>毛新熠</v>
      </c>
      <c r="I3095" s="2">
        <f>'[1]2025年已发货'!I:I</f>
        <v>18208171901</v>
      </c>
      <c r="J3095" s="2" vm="1" t="e">
        <f>_xlfn._xlws.FILTER(辅助信息!D:D,辅助信息!G:G=G3095)</f>
        <v>#VALUE!</v>
      </c>
    </row>
    <row r="3096" hidden="1" spans="1:10">
      <c r="A3096" s="2" t="str">
        <f>'[1]2025年已发货'!A:A</f>
        <v>八局</v>
      </c>
      <c r="B3096" s="2" t="str">
        <f>'[1]2025年已发货'!B:B</f>
        <v>螺纹钢</v>
      </c>
      <c r="C3096" s="2" t="str">
        <f>'[1]2025年已发货'!C:C</f>
        <v>HRB400E Φ12×9米</v>
      </c>
      <c r="D3096" s="2" t="str">
        <f>'[1]2025年已发货'!D:D</f>
        <v>吨</v>
      </c>
      <c r="E3096" s="2">
        <f>'[1]2025年已发货'!E:E</f>
        <v>30</v>
      </c>
      <c r="F3096" s="4">
        <f>'[1]2025年已发货'!F:F</f>
        <v>45789</v>
      </c>
      <c r="G3096" s="2" t="str">
        <f>'[1]2025年已发货'!G:G</f>
        <v>（自永2标九局西南分公司钢筋棚）四川省自贡市骑龙镇大湾村</v>
      </c>
      <c r="H3096" s="2" t="str">
        <f>'[1]2025年已发货'!H:H</f>
        <v>高彦彬</v>
      </c>
      <c r="I3096" s="2">
        <f>'[1]2025年已发货'!I:I</f>
        <v>13835906370</v>
      </c>
      <c r="J3096" s="2" vm="1" t="e">
        <f>_xlfn._xlws.FILTER(辅助信息!D:D,辅助信息!G:G=G3096)</f>
        <v>#VALUE!</v>
      </c>
    </row>
    <row r="3097" hidden="1" spans="1:10">
      <c r="A3097" s="2" t="str">
        <f>'[1]2025年已发货'!A:A</f>
        <v>八局</v>
      </c>
      <c r="B3097" s="2" t="str">
        <f>'[1]2025年已发货'!B:B</f>
        <v>螺纹钢</v>
      </c>
      <c r="C3097" s="2" t="str">
        <f>'[1]2025年已发货'!C:C</f>
        <v>HRB400E Φ14×9米</v>
      </c>
      <c r="D3097" s="2" t="str">
        <f>'[1]2025年已发货'!D:D</f>
        <v>吨</v>
      </c>
      <c r="E3097" s="2">
        <f>'[1]2025年已发货'!E:E</f>
        <v>3</v>
      </c>
      <c r="F3097" s="4">
        <f>'[1]2025年已发货'!F:F</f>
        <v>45789</v>
      </c>
      <c r="G3097" s="2" t="str">
        <f>'[1]2025年已发货'!G:G</f>
        <v>（自永2标九局西南分公司钢筋棚）四川省自贡市骑龙镇大湾村</v>
      </c>
      <c r="H3097" s="2" t="str">
        <f>'[1]2025年已发货'!H:H</f>
        <v>高彦彬</v>
      </c>
      <c r="I3097" s="2">
        <f>'[1]2025年已发货'!I:I</f>
        <v>13835906370</v>
      </c>
      <c r="J3097" s="2" vm="1" t="e">
        <f>_xlfn._xlws.FILTER(辅助信息!D:D,辅助信息!G:G=G3097)</f>
        <v>#VALUE!</v>
      </c>
    </row>
    <row r="3098" hidden="1" spans="1:10">
      <c r="A3098" s="2" t="str">
        <f>'[1]2025年已发货'!A:A</f>
        <v>八局</v>
      </c>
      <c r="B3098" s="2" t="str">
        <f>'[1]2025年已发货'!B:B</f>
        <v>螺纹钢</v>
      </c>
      <c r="C3098" s="2" t="str">
        <f>'[1]2025年已发货'!C:C</f>
        <v>HRB400E Φ16×9米</v>
      </c>
      <c r="D3098" s="2" t="str">
        <f>'[1]2025年已发货'!D:D</f>
        <v>吨</v>
      </c>
      <c r="E3098" s="2">
        <f>'[1]2025年已发货'!E:E</f>
        <v>3</v>
      </c>
      <c r="F3098" s="4">
        <f>'[1]2025年已发货'!F:F</f>
        <v>45789</v>
      </c>
      <c r="G3098" s="2" t="str">
        <f>'[1]2025年已发货'!G:G</f>
        <v>（自永2标九局西南分公司钢筋棚）四川省自贡市骑龙镇大湾村</v>
      </c>
      <c r="H3098" s="2" t="str">
        <f>'[1]2025年已发货'!H:H</f>
        <v>高彦彬</v>
      </c>
      <c r="I3098" s="2">
        <f>'[1]2025年已发货'!I:I</f>
        <v>13835906370</v>
      </c>
      <c r="J3098" s="2" vm="1" t="e">
        <f>_xlfn._xlws.FILTER(辅助信息!D:D,辅助信息!G:G=G3098)</f>
        <v>#VALUE!</v>
      </c>
    </row>
    <row r="3099" hidden="1" spans="1:10">
      <c r="A3099" s="2" t="str">
        <f>'[1]2025年已发货'!A:A</f>
        <v>八局</v>
      </c>
      <c r="B3099" s="2" t="str">
        <f>'[1]2025年已发货'!B:B</f>
        <v>螺纹钢</v>
      </c>
      <c r="C3099" s="2" t="str">
        <f>'[1]2025年已发货'!C:C</f>
        <v>HRB400E Φ20×9米</v>
      </c>
      <c r="D3099" s="2" t="str">
        <f>'[1]2025年已发货'!D:D</f>
        <v>吨</v>
      </c>
      <c r="E3099" s="2">
        <f>'[1]2025年已发货'!E:E</f>
        <v>10</v>
      </c>
      <c r="F3099" s="4">
        <f>'[1]2025年已发货'!F:F</f>
        <v>45789</v>
      </c>
      <c r="G3099" s="2" t="str">
        <f>'[1]2025年已发货'!G:G</f>
        <v>（自永2标九局西南分公司钢筋棚）四川省自贡市骑龙镇大湾村</v>
      </c>
      <c r="H3099" s="2" t="str">
        <f>'[1]2025年已发货'!H:H</f>
        <v>高彦彬</v>
      </c>
      <c r="I3099" s="2">
        <f>'[1]2025年已发货'!I:I</f>
        <v>13835906370</v>
      </c>
      <c r="J3099" s="2" vm="1" t="e">
        <f>_xlfn._xlws.FILTER(辅助信息!D:D,辅助信息!G:G=G3099)</f>
        <v>#VALUE!</v>
      </c>
    </row>
    <row r="3100" hidden="1" spans="1:10">
      <c r="A3100" s="2" t="str">
        <f>'[1]2025年已发货'!A:A</f>
        <v>八局</v>
      </c>
      <c r="B3100" s="2" t="str">
        <f>'[1]2025年已发货'!B:B</f>
        <v>螺纹钢</v>
      </c>
      <c r="C3100" s="2" t="str">
        <f>'[1]2025年已发货'!C:C</f>
        <v>HRB400E Φ25×9米</v>
      </c>
      <c r="D3100" s="2" t="str">
        <f>'[1]2025年已发货'!D:D</f>
        <v>吨</v>
      </c>
      <c r="E3100" s="2">
        <f>'[1]2025年已发货'!E:E</f>
        <v>30</v>
      </c>
      <c r="F3100" s="4">
        <f>'[1]2025年已发货'!F:F</f>
        <v>45789</v>
      </c>
      <c r="G3100" s="2" t="str">
        <f>'[1]2025年已发货'!G:G</f>
        <v>（自永2标九局西南分公司钢筋棚）四川省自贡市骑龙镇大湾村</v>
      </c>
      <c r="H3100" s="2" t="str">
        <f>'[1]2025年已发货'!H:H</f>
        <v>高彦彬</v>
      </c>
      <c r="I3100" s="2">
        <f>'[1]2025年已发货'!I:I</f>
        <v>13835906370</v>
      </c>
      <c r="J3100" s="2" vm="1" t="e">
        <f>_xlfn._xlws.FILTER(辅助信息!D:D,辅助信息!G:G=G3100)</f>
        <v>#VALUE!</v>
      </c>
    </row>
    <row r="3101" hidden="1" spans="1:10">
      <c r="A3101" s="2" t="str">
        <f>'[1]2025年已发货'!A:A</f>
        <v>八局</v>
      </c>
      <c r="B3101" s="2" t="str">
        <f>'[1]2025年已发货'!B:B</f>
        <v>螺纹钢</v>
      </c>
      <c r="C3101" s="2" t="str">
        <f>'[1]2025年已发货'!C:C</f>
        <v>HRB400E Φ32×9米</v>
      </c>
      <c r="D3101" s="2" t="str">
        <f>'[1]2025年已发货'!D:D</f>
        <v>吨</v>
      </c>
      <c r="E3101" s="2">
        <f>'[1]2025年已发货'!E:E</f>
        <v>20</v>
      </c>
      <c r="F3101" s="4">
        <f>'[1]2025年已发货'!F:F</f>
        <v>45789</v>
      </c>
      <c r="G3101" s="2" t="str">
        <f>'[1]2025年已发货'!G:G</f>
        <v>（自永2标九局西南分公司钢筋棚）四川省自贡市骑龙镇大湾村</v>
      </c>
      <c r="H3101" s="2" t="str">
        <f>'[1]2025年已发货'!H:H</f>
        <v>高彦彬</v>
      </c>
      <c r="I3101" s="2">
        <f>'[1]2025年已发货'!I:I</f>
        <v>13835906370</v>
      </c>
      <c r="J3101" s="2" vm="1" t="e">
        <f>_xlfn._xlws.FILTER(辅助信息!D:D,辅助信息!G:G=G3101)</f>
        <v>#VALUE!</v>
      </c>
    </row>
    <row r="3102" hidden="1" spans="1:10">
      <c r="A3102" s="2" t="str">
        <f>'[1]2025年已发货'!A:A</f>
        <v>八局</v>
      </c>
      <c r="B3102" s="2" t="str">
        <f>'[1]2025年已发货'!B:B</f>
        <v>螺纹钢</v>
      </c>
      <c r="C3102" s="2" t="str">
        <f>'[1]2025年已发货'!C:C</f>
        <v>HRB400E Φ22×9米</v>
      </c>
      <c r="D3102" s="2" t="str">
        <f>'[1]2025年已发货'!D:D</f>
        <v>吨</v>
      </c>
      <c r="E3102" s="2">
        <f>'[1]2025年已发货'!E:E</f>
        <v>3</v>
      </c>
      <c r="F3102" s="4">
        <f>'[1]2025年已发货'!F:F</f>
        <v>45789</v>
      </c>
      <c r="G3102" s="2" t="str">
        <f>'[1]2025年已发货'!G:G</f>
        <v>（自永2标九局西南分公司钢筋棚）四川省自贡市骑龙镇大湾村</v>
      </c>
      <c r="H3102" s="2" t="str">
        <f>'[1]2025年已发货'!H:H</f>
        <v>高彦彬</v>
      </c>
      <c r="I3102" s="2">
        <f>'[1]2025年已发货'!I:I</f>
        <v>13835906370</v>
      </c>
      <c r="J3102" s="2" vm="1" t="e">
        <f>_xlfn._xlws.FILTER(辅助信息!D:D,辅助信息!G:G=G3102)</f>
        <v>#VALUE!</v>
      </c>
    </row>
    <row r="3103" hidden="1" spans="1:10">
      <c r="A3103" s="2" t="str">
        <f>'[1]2025年已发货'!A:A</f>
        <v>八局</v>
      </c>
      <c r="B3103" s="2" t="str">
        <f>'[1]2025年已发货'!B:B</f>
        <v>螺纹钢</v>
      </c>
      <c r="C3103" s="2" t="str">
        <f>'[1]2025年已发货'!C:C</f>
        <v>HRB400E Φ28×9米</v>
      </c>
      <c r="D3103" s="2" t="str">
        <f>'[1]2025年已发货'!D:D</f>
        <v>吨</v>
      </c>
      <c r="E3103" s="2">
        <f>'[1]2025年已发货'!E:E</f>
        <v>30</v>
      </c>
      <c r="F3103" s="4">
        <f>'[1]2025年已发货'!F:F</f>
        <v>45789</v>
      </c>
      <c r="G3103" s="2" t="str">
        <f>'[1]2025年已发货'!G:G</f>
        <v>（自永2标九局西南分公司钢筋棚）四川省自贡市骑龙镇大湾村</v>
      </c>
      <c r="H3103" s="2" t="str">
        <f>'[1]2025年已发货'!H:H</f>
        <v>高彦彬</v>
      </c>
      <c r="I3103" s="2">
        <f>'[1]2025年已发货'!I:I</f>
        <v>13835906370</v>
      </c>
      <c r="J3103" s="2" vm="1" t="e">
        <f>_xlfn._xlws.FILTER(辅助信息!D:D,辅助信息!G:G=G3103)</f>
        <v>#VALUE!</v>
      </c>
    </row>
    <row r="3104" hidden="1" spans="1:10">
      <c r="A3104" s="2" t="str">
        <f>'[1]2025年已发货'!A:A</f>
        <v>八局</v>
      </c>
      <c r="B3104" s="2" t="str">
        <f>'[1]2025年已发货'!B:B</f>
        <v>螺纹钢</v>
      </c>
      <c r="C3104" s="2" t="str">
        <f>'[1]2025年已发货'!C:C</f>
        <v>HRB500E Φ28×9米</v>
      </c>
      <c r="D3104" s="2" t="str">
        <f>'[1]2025年已发货'!D:D</f>
        <v>吨</v>
      </c>
      <c r="E3104" s="2">
        <f>'[1]2025年已发货'!E:E</f>
        <v>50</v>
      </c>
      <c r="F3104" s="4">
        <f>'[1]2025年已发货'!F:F</f>
        <v>45789</v>
      </c>
      <c r="G3104" s="2" t="str">
        <f>'[1]2025年已发货'!G:G</f>
        <v>（自永2标九局西南分公司钢筋棚）四川省自贡市骑龙镇大湾村</v>
      </c>
      <c r="H3104" s="2" t="str">
        <f>'[1]2025年已发货'!H:H</f>
        <v>高彦彬</v>
      </c>
      <c r="I3104" s="2">
        <f>'[1]2025年已发货'!I:I</f>
        <v>13835906370</v>
      </c>
      <c r="J3104" s="2" vm="1" t="e">
        <f>_xlfn._xlws.FILTER(辅助信息!D:D,辅助信息!G:G=G3104)</f>
        <v>#VALUE!</v>
      </c>
    </row>
    <row r="3105" hidden="1" spans="1:10">
      <c r="A3105" s="2" t="str">
        <f>'[1]2025年已发货'!A:A</f>
        <v>晋邦</v>
      </c>
      <c r="B3105" s="2" t="str">
        <f>'[1]2025年已发货'!B:B</f>
        <v>盘螺</v>
      </c>
      <c r="C3105" s="2" t="str">
        <f>'[1]2025年已发货'!C:C</f>
        <v>HRB400E Φ10</v>
      </c>
      <c r="D3105" s="2" t="str">
        <f>'[1]2025年已发货'!D:D</f>
        <v>吨</v>
      </c>
      <c r="E3105" s="2">
        <f>'[1]2025年已发货'!E:E</f>
        <v>35</v>
      </c>
      <c r="F3105" s="4">
        <f>'[1]2025年已发货'!F:F</f>
        <v>45789</v>
      </c>
      <c r="G3105" s="2" t="str">
        <f>'[1]2025年已发货'!G:G</f>
        <v>中铁建工集团贵州有限公司水城古镇改造工程(荷谐园三期)设计施工总承包项目部</v>
      </c>
      <c r="H3105" s="2" t="str">
        <f>'[1]2025年已发货'!H:H</f>
        <v>陈国旺</v>
      </c>
      <c r="I3105" s="2">
        <f>'[1]2025年已发货'!I:I</f>
        <v>18761662588</v>
      </c>
      <c r="J3105" s="2" vm="1" t="e">
        <f>_xlfn._xlws.FILTER(辅助信息!D:D,辅助信息!G:G=G3105)</f>
        <v>#VALUE!</v>
      </c>
    </row>
    <row r="3106" hidden="1" spans="1:10">
      <c r="A3106" s="2" t="str">
        <f>'[1]2025年已发货'!A:A</f>
        <v>达钢</v>
      </c>
      <c r="B3106" s="2" t="str">
        <f>'[1]2025年已发货'!B:B</f>
        <v>直螺纹</v>
      </c>
      <c r="C3106" s="2" t="str">
        <f>'[1]2025年已发货'!C:C</f>
        <v>HRB400E Φ12 9m</v>
      </c>
      <c r="D3106" s="2" t="str">
        <f>'[1]2025年已发货'!D:D</f>
        <v>吨</v>
      </c>
      <c r="E3106" s="2">
        <f>'[1]2025年已发货'!E:E</f>
        <v>35</v>
      </c>
      <c r="F3106" s="4">
        <f>'[1]2025年已发货'!F:F</f>
        <v>45789</v>
      </c>
      <c r="G3106" s="2" t="str">
        <f>'[1]2025年已发货'!G:G</f>
        <v>（十九冶-江龙高速三分部）重庆市云阳县蔈草镇三坵田*小尖山梁场</v>
      </c>
      <c r="H3106" s="2" t="str">
        <f>'[1]2025年已发货'!H:H</f>
        <v>任海军</v>
      </c>
      <c r="I3106" s="2">
        <f>'[1]2025年已发货'!I:I</f>
        <v>17725037830</v>
      </c>
      <c r="J3106" s="2" vm="1" t="e">
        <f>_xlfn._xlws.FILTER(辅助信息!D:D,辅助信息!G:G=G3106)</f>
        <v>#VALUE!</v>
      </c>
    </row>
    <row r="3107" hidden="1" spans="1:10">
      <c r="A3107" s="2" t="str">
        <f>'[1]2025年已发货'!A:A</f>
        <v>晋邦</v>
      </c>
      <c r="B3107" s="2" t="str">
        <f>'[1]2025年已发货'!B:B</f>
        <v>螺纹钢</v>
      </c>
      <c r="C3107" s="2" t="str">
        <f>'[1]2025年已发货'!C:C</f>
        <v>HRB400E Φ18 9m</v>
      </c>
      <c r="D3107" s="2" t="str">
        <f>'[1]2025年已发货'!D:D</f>
        <v>吨</v>
      </c>
      <c r="E3107" s="2">
        <f>'[1]2025年已发货'!E:E</f>
        <v>33.47</v>
      </c>
      <c r="F3107" s="4">
        <f>'[1]2025年已发货'!F:F</f>
        <v>45789</v>
      </c>
      <c r="G3107" s="2" t="str">
        <f>'[1]2025年已发货'!G:G</f>
        <v>（十九冶-华电重庆奉节）重庆市奉节县康乐镇七星村</v>
      </c>
      <c r="H3107" s="2" t="str">
        <f>'[1]2025年已发货'!H:H</f>
        <v>岑甲乐</v>
      </c>
      <c r="I3107" s="2">
        <f>'[1]2025年已发货'!I:I</f>
        <v>17349037782</v>
      </c>
      <c r="J3107" s="2" vm="1" t="e">
        <f>_xlfn._xlws.FILTER(辅助信息!D:D,辅助信息!G:G=G3107)</f>
        <v>#VALUE!</v>
      </c>
    </row>
    <row r="3108" hidden="1" spans="1:10">
      <c r="A3108" s="2" t="str">
        <f>'[1]2025年已发货'!A:A</f>
        <v>晋邦</v>
      </c>
      <c r="B3108" s="2" t="str">
        <f>'[1]2025年已发货'!B:B</f>
        <v>螺纹钢</v>
      </c>
      <c r="C3108" s="2" t="str">
        <f>'[1]2025年已发货'!C:C</f>
        <v>HRB400E Φ20 9m</v>
      </c>
      <c r="D3108" s="2" t="str">
        <f>'[1]2025年已发货'!D:D</f>
        <v>吨</v>
      </c>
      <c r="E3108" s="2">
        <f>'[1]2025年已发货'!E:E</f>
        <v>13</v>
      </c>
      <c r="F3108" s="4">
        <f>'[1]2025年已发货'!F:F</f>
        <v>45789</v>
      </c>
      <c r="G3108" s="2" t="str">
        <f>'[1]2025年已发货'!G:G</f>
        <v>（十九冶-华电重庆奉节）重庆市奉节县康乐镇七星村</v>
      </c>
      <c r="H3108" s="2" t="str">
        <f>'[1]2025年已发货'!H:H</f>
        <v>岑甲乐</v>
      </c>
      <c r="I3108" s="2">
        <f>'[1]2025年已发货'!I:I</f>
        <v>17349037782</v>
      </c>
      <c r="J3108" s="2" vm="1" t="e">
        <f>_xlfn._xlws.FILTER(辅助信息!D:D,辅助信息!G:G=G3108)</f>
        <v>#VALUE!</v>
      </c>
    </row>
    <row r="3109" hidden="1" spans="1:10">
      <c r="A3109" s="2" t="str">
        <f>'[1]2025年已发货'!A:A</f>
        <v>晋邦</v>
      </c>
      <c r="B3109" s="2" t="str">
        <f>'[1]2025年已发货'!B:B</f>
        <v>螺纹钢</v>
      </c>
      <c r="C3109" s="2" t="str">
        <f>'[1]2025年已发货'!C:C</f>
        <v>HRB400E Φ14 9m</v>
      </c>
      <c r="D3109" s="2" t="str">
        <f>'[1]2025年已发货'!D:D</f>
        <v>吨</v>
      </c>
      <c r="E3109" s="2">
        <f>'[1]2025年已发货'!E:E</f>
        <v>23</v>
      </c>
      <c r="F3109" s="4">
        <f>'[1]2025年已发货'!F:F</f>
        <v>45789</v>
      </c>
      <c r="G3109" s="2" t="str">
        <f>'[1]2025年已发货'!G:G</f>
        <v>（十九冶-华电重庆奉节）重庆市奉节县康乐镇七星村</v>
      </c>
      <c r="H3109" s="2" t="str">
        <f>'[1]2025年已发货'!H:H</f>
        <v>岑甲乐</v>
      </c>
      <c r="I3109" s="2">
        <f>'[1]2025年已发货'!I:I</f>
        <v>17349037782</v>
      </c>
      <c r="J3109" s="2" vm="1" t="e">
        <f>_xlfn._xlws.FILTER(辅助信息!D:D,辅助信息!G:G=G3109)</f>
        <v>#VALUE!</v>
      </c>
    </row>
    <row r="3110" hidden="1" spans="1:10">
      <c r="A3110" s="2" t="str">
        <f>'[1]2025年已发货'!A:A</f>
        <v>晋邦</v>
      </c>
      <c r="B3110" s="2" t="str">
        <f>'[1]2025年已发货'!B:B</f>
        <v>高线</v>
      </c>
      <c r="C3110" s="2" t="str">
        <f>'[1]2025年已发货'!C:C</f>
        <v>HPB300Φ8</v>
      </c>
      <c r="D3110" s="2" t="str">
        <f>'[1]2025年已发货'!D:D</f>
        <v>吨</v>
      </c>
      <c r="E3110" s="2">
        <f>'[1]2025年已发货'!E:E</f>
        <v>2</v>
      </c>
      <c r="F3110" s="4">
        <f>'[1]2025年已发货'!F:F</f>
        <v>45789</v>
      </c>
      <c r="G3110" s="2" t="str">
        <f>'[1]2025年已发货'!G:G</f>
        <v>（十九冶-江龙高速三分部）重庆市云阳县开云高速（钢厂村）*龙缸互通</v>
      </c>
      <c r="H3110" s="2" t="str">
        <f>'[1]2025年已发货'!H:H</f>
        <v>任海军</v>
      </c>
      <c r="I3110" s="2">
        <f>'[1]2025年已发货'!I:I</f>
        <v>17725037830</v>
      </c>
      <c r="J3110" s="2" vm="1" t="e">
        <f>_xlfn._xlws.FILTER(辅助信息!D:D,辅助信息!G:G=G3110)</f>
        <v>#VALUE!</v>
      </c>
    </row>
    <row r="3111" hidden="1" spans="1:10">
      <c r="A3111" s="2" t="str">
        <f>'[1]2025年已发货'!A:A</f>
        <v>晋邦</v>
      </c>
      <c r="B3111" s="2" t="str">
        <f>'[1]2025年已发货'!B:B</f>
        <v>直螺纹</v>
      </c>
      <c r="C3111" s="2" t="str">
        <f>'[1]2025年已发货'!C:C</f>
        <v>HRB400E Φ12 9m</v>
      </c>
      <c r="D3111" s="2" t="str">
        <f>'[1]2025年已发货'!D:D</f>
        <v>吨</v>
      </c>
      <c r="E3111" s="2">
        <f>'[1]2025年已发货'!E:E</f>
        <v>10</v>
      </c>
      <c r="F3111" s="4">
        <f>'[1]2025年已发货'!F:F</f>
        <v>45789</v>
      </c>
      <c r="G3111" s="2" t="str">
        <f>'[1]2025年已发货'!G:G</f>
        <v>（十九冶-江龙高速三分部）重庆市云阳县开云高速（钢厂村）*龙缸互通</v>
      </c>
      <c r="H3111" s="2" t="str">
        <f>'[1]2025年已发货'!H:H</f>
        <v>任海军</v>
      </c>
      <c r="I3111" s="2">
        <f>'[1]2025年已发货'!I:I</f>
        <v>17725037830</v>
      </c>
      <c r="J3111" s="2" vm="1" t="e">
        <f>_xlfn._xlws.FILTER(辅助信息!D:D,辅助信息!G:G=G3111)</f>
        <v>#VALUE!</v>
      </c>
    </row>
    <row r="3112" hidden="1" spans="1:10">
      <c r="A3112" s="2" t="str">
        <f>'[1]2025年已发货'!A:A</f>
        <v>晋邦</v>
      </c>
      <c r="B3112" s="2" t="str">
        <f>'[1]2025年已发货'!B:B</f>
        <v>直螺纹</v>
      </c>
      <c r="C3112" s="2" t="str">
        <f>'[1]2025年已发货'!C:C</f>
        <v>HRB400E Φ14 9m</v>
      </c>
      <c r="D3112" s="2" t="str">
        <f>'[1]2025年已发货'!D:D</f>
        <v>吨</v>
      </c>
      <c r="E3112" s="2">
        <f>'[1]2025年已发货'!E:E</f>
        <v>8</v>
      </c>
      <c r="F3112" s="4">
        <f>'[1]2025年已发货'!F:F</f>
        <v>45789</v>
      </c>
      <c r="G3112" s="2" t="str">
        <f>'[1]2025年已发货'!G:G</f>
        <v>（十九冶-江龙高速三分部）重庆市云阳县开云高速（钢厂村）*龙缸互通</v>
      </c>
      <c r="H3112" s="2" t="str">
        <f>'[1]2025年已发货'!H:H</f>
        <v>任海军</v>
      </c>
      <c r="I3112" s="2">
        <f>'[1]2025年已发货'!I:I</f>
        <v>17725037830</v>
      </c>
      <c r="J3112" s="2" vm="1" t="e">
        <f>_xlfn._xlws.FILTER(辅助信息!D:D,辅助信息!G:G=G3112)</f>
        <v>#VALUE!</v>
      </c>
    </row>
    <row r="3113" hidden="1" spans="1:10">
      <c r="A3113" s="2" t="str">
        <f>'[1]2025年已发货'!A:A</f>
        <v>晋邦</v>
      </c>
      <c r="B3113" s="2" t="str">
        <f>'[1]2025年已发货'!B:B</f>
        <v>直螺纹</v>
      </c>
      <c r="C3113" s="2" t="str">
        <f>'[1]2025年已发货'!C:C</f>
        <v>HRB400E Φ20 9m</v>
      </c>
      <c r="D3113" s="2" t="str">
        <f>'[1]2025年已发货'!D:D</f>
        <v>吨</v>
      </c>
      <c r="E3113" s="2">
        <f>'[1]2025年已发货'!E:E</f>
        <v>5</v>
      </c>
      <c r="F3113" s="4">
        <f>'[1]2025年已发货'!F:F</f>
        <v>45789</v>
      </c>
      <c r="G3113" s="2" t="str">
        <f>'[1]2025年已发货'!G:G</f>
        <v>（十九冶-江龙高速三分部）重庆市云阳县开云高速（钢厂村）*龙缸互通</v>
      </c>
      <c r="H3113" s="2" t="str">
        <f>'[1]2025年已发货'!H:H</f>
        <v>任海军</v>
      </c>
      <c r="I3113" s="2">
        <f>'[1]2025年已发货'!I:I</f>
        <v>17725037830</v>
      </c>
      <c r="J3113" s="2" vm="1" t="e">
        <f>_xlfn._xlws.FILTER(辅助信息!D:D,辅助信息!G:G=G3113)</f>
        <v>#VALUE!</v>
      </c>
    </row>
    <row r="3114" hidden="1" spans="1:10">
      <c r="A3114" s="2" t="str">
        <f>'[1]2025年已发货'!A:A</f>
        <v>晋邦</v>
      </c>
      <c r="B3114" s="2" t="str">
        <f>'[1]2025年已发货'!B:B</f>
        <v>直螺纹</v>
      </c>
      <c r="C3114" s="2" t="str">
        <f>'[1]2025年已发货'!C:C</f>
        <v>HRB400E Φ25 9m</v>
      </c>
      <c r="D3114" s="2" t="str">
        <f>'[1]2025年已发货'!D:D</f>
        <v>吨</v>
      </c>
      <c r="E3114" s="2">
        <f>'[1]2025年已发货'!E:E</f>
        <v>15</v>
      </c>
      <c r="F3114" s="4">
        <f>'[1]2025年已发货'!F:F</f>
        <v>45789</v>
      </c>
      <c r="G3114" s="2" t="str">
        <f>'[1]2025年已发货'!G:G</f>
        <v>（十九冶-江龙高速三分部）重庆市云阳县开云高速（钢厂村）*龙缸互通</v>
      </c>
      <c r="H3114" s="2" t="str">
        <f>'[1]2025年已发货'!H:H</f>
        <v>任海军</v>
      </c>
      <c r="I3114" s="2">
        <f>'[1]2025年已发货'!I:I</f>
        <v>17725037830</v>
      </c>
      <c r="J3114" s="2" vm="1" t="e">
        <f>_xlfn._xlws.FILTER(辅助信息!D:D,辅助信息!G:G=G3114)</f>
        <v>#VALUE!</v>
      </c>
    </row>
    <row r="3115" hidden="1" spans="1:10">
      <c r="A3115" s="2" t="str">
        <f>'[1]2025年已发货'!A:A</f>
        <v>晋邦</v>
      </c>
      <c r="B3115" s="2" t="str">
        <f>'[1]2025年已发货'!B:B</f>
        <v>直螺纹</v>
      </c>
      <c r="C3115" s="2" t="str">
        <f>'[1]2025年已发货'!C:C</f>
        <v>HRB400E Φ28 9m</v>
      </c>
      <c r="D3115" s="2" t="str">
        <f>'[1]2025年已发货'!D:D</f>
        <v>吨</v>
      </c>
      <c r="E3115" s="2">
        <f>'[1]2025年已发货'!E:E</f>
        <v>11</v>
      </c>
      <c r="F3115" s="4">
        <f>'[1]2025年已发货'!F:F</f>
        <v>45789</v>
      </c>
      <c r="G3115" s="2" t="str">
        <f>'[1]2025年已发货'!G:G</f>
        <v>（十九冶-江龙高速三分部）重庆市云阳县龙角镇*皮家营梁场</v>
      </c>
      <c r="H3115" s="2" t="str">
        <f>'[1]2025年已发货'!H:H</f>
        <v>任海军</v>
      </c>
      <c r="I3115" s="2">
        <f>'[1]2025年已发货'!I:I</f>
        <v>17725037830</v>
      </c>
      <c r="J3115" s="2" vm="1" t="e">
        <f>_xlfn._xlws.FILTER(辅助信息!D:D,辅助信息!G:G=G3115)</f>
        <v>#VALUE!</v>
      </c>
    </row>
    <row r="3116" hidden="1" spans="1:10">
      <c r="A3116" s="2" t="str">
        <f>'[1]2025年已发货'!A:A</f>
        <v>晋邦</v>
      </c>
      <c r="B3116" s="2" t="str">
        <f>'[1]2025年已发货'!B:B</f>
        <v>直螺纹</v>
      </c>
      <c r="C3116" s="2" t="str">
        <f>'[1]2025年已发货'!C:C</f>
        <v>HRB400E Φ16 9m</v>
      </c>
      <c r="D3116" s="2" t="str">
        <f>'[1]2025年已发货'!D:D</f>
        <v>吨</v>
      </c>
      <c r="E3116" s="2">
        <f>'[1]2025年已发货'!E:E</f>
        <v>15</v>
      </c>
      <c r="F3116" s="4">
        <f>'[1]2025年已发货'!F:F</f>
        <v>45789</v>
      </c>
      <c r="G3116" s="2" t="str">
        <f>'[1]2025年已发货'!G:G</f>
        <v>（十九冶-江龙高速三分部）重庆市云阳县龙角镇*皮家营梁场</v>
      </c>
      <c r="H3116" s="2" t="str">
        <f>'[1]2025年已发货'!H:H</f>
        <v>任海军</v>
      </c>
      <c r="I3116" s="2">
        <f>'[1]2025年已发货'!I:I</f>
        <v>17725037830</v>
      </c>
      <c r="J3116" s="2" vm="1" t="e">
        <f>_xlfn._xlws.FILTER(辅助信息!D:D,辅助信息!G:G=G3116)</f>
        <v>#VALUE!</v>
      </c>
    </row>
    <row r="3117" hidden="1" spans="1:10">
      <c r="A3117" s="2" t="str">
        <f>'[1]2025年已发货'!A:A</f>
        <v>晋邦</v>
      </c>
      <c r="B3117" s="2" t="str">
        <f>'[1]2025年已发货'!B:B</f>
        <v>直螺纹</v>
      </c>
      <c r="C3117" s="2" t="str">
        <f>'[1]2025年已发货'!C:C</f>
        <v>HRB400E Φ12 9m</v>
      </c>
      <c r="D3117" s="2" t="str">
        <f>'[1]2025年已发货'!D:D</f>
        <v>吨</v>
      </c>
      <c r="E3117" s="2">
        <f>'[1]2025年已发货'!E:E</f>
        <v>15</v>
      </c>
      <c r="F3117" s="4">
        <f>'[1]2025年已发货'!F:F</f>
        <v>45789</v>
      </c>
      <c r="G3117" s="2" t="str">
        <f>'[1]2025年已发货'!G:G</f>
        <v>（十九冶-江龙高速三分部）重庆市云阳县龙角镇*刘家漕3#桥</v>
      </c>
      <c r="H3117" s="2" t="str">
        <f>'[1]2025年已发货'!H:H</f>
        <v>任海军</v>
      </c>
      <c r="I3117" s="2">
        <f>'[1]2025年已发货'!I:I</f>
        <v>17725037830</v>
      </c>
      <c r="J3117" s="2" vm="1" t="e">
        <f>_xlfn._xlws.FILTER(辅助信息!D:D,辅助信息!G:G=G3117)</f>
        <v>#VALUE!</v>
      </c>
    </row>
    <row r="3118" hidden="1" spans="1:10">
      <c r="A3118" s="2" t="str">
        <f>'[1]2025年已发货'!A:A</f>
        <v>晋邦</v>
      </c>
      <c r="B3118" s="2" t="str">
        <f>'[1]2025年已发货'!B:B</f>
        <v>盘螺</v>
      </c>
      <c r="C3118" s="2" t="str">
        <f>'[1]2025年已发货'!C:C</f>
        <v>HRB400E Φ10</v>
      </c>
      <c r="D3118" s="2" t="str">
        <f>'[1]2025年已发货'!D:D</f>
        <v>吨</v>
      </c>
      <c r="E3118" s="2">
        <f>'[1]2025年已发货'!E:E</f>
        <v>6</v>
      </c>
      <c r="F3118" s="4">
        <f>'[1]2025年已发货'!F:F</f>
        <v>45789</v>
      </c>
      <c r="G3118" s="2" t="str">
        <f>'[1]2025年已发货'!G:G</f>
        <v>（十九冶-江龙高速三分部）重庆市云阳县龙角镇*刘家漕3#桥</v>
      </c>
      <c r="H3118" s="2" t="str">
        <f>'[1]2025年已发货'!H:H</f>
        <v>任海军</v>
      </c>
      <c r="I3118" s="2">
        <f>'[1]2025年已发货'!I:I</f>
        <v>17725037830</v>
      </c>
      <c r="J3118" s="2" vm="1" t="e">
        <f>_xlfn._xlws.FILTER(辅助信息!D:D,辅助信息!G:G=G3118)</f>
        <v>#VALUE!</v>
      </c>
    </row>
    <row r="3119" hidden="1" spans="1:10">
      <c r="A3119" s="2" t="str">
        <f>'[1]2025年已发货'!A:A</f>
        <v>晋邦</v>
      </c>
      <c r="B3119" s="2" t="str">
        <f>'[1]2025年已发货'!B:B</f>
        <v>高线</v>
      </c>
      <c r="C3119" s="2" t="str">
        <f>'[1]2025年已发货'!C:C</f>
        <v>HPB300Φ10</v>
      </c>
      <c r="D3119" s="2" t="str">
        <f>'[1]2025年已发货'!D:D</f>
        <v>吨</v>
      </c>
      <c r="E3119" s="2">
        <f>'[1]2025年已发货'!E:E</f>
        <v>5</v>
      </c>
      <c r="F3119" s="4">
        <f>'[1]2025年已发货'!F:F</f>
        <v>45789</v>
      </c>
      <c r="G3119" s="2" t="str">
        <f>'[1]2025年已发货'!G:G</f>
        <v>（十九冶-江龙高速三分部）重庆市云阳县龙角镇*刘家漕3#桥</v>
      </c>
      <c r="H3119" s="2" t="str">
        <f>'[1]2025年已发货'!H:H</f>
        <v>任海军</v>
      </c>
      <c r="I3119" s="2">
        <f>'[1]2025年已发货'!I:I</f>
        <v>17725037830</v>
      </c>
      <c r="J3119" s="2" vm="1" t="e">
        <f>_xlfn._xlws.FILTER(辅助信息!D:D,辅助信息!G:G=G3119)</f>
        <v>#VALUE!</v>
      </c>
    </row>
    <row r="3120" hidden="1" spans="1:10">
      <c r="A3120" s="2" t="str">
        <f>'[1]2025年已发货'!A:A</f>
        <v>晋邦</v>
      </c>
      <c r="B3120" s="2" t="str">
        <f>'[1]2025年已发货'!B:B</f>
        <v>直螺纹</v>
      </c>
      <c r="C3120" s="2" t="str">
        <f>'[1]2025年已发货'!C:C</f>
        <v>HRB400E Φ12 9m</v>
      </c>
      <c r="D3120" s="2" t="str">
        <f>'[1]2025年已发货'!D:D</f>
        <v>吨</v>
      </c>
      <c r="E3120" s="2">
        <f>'[1]2025年已发货'!E:E</f>
        <v>15</v>
      </c>
      <c r="F3120" s="4">
        <f>'[1]2025年已发货'!F:F</f>
        <v>45789</v>
      </c>
      <c r="G3120" s="2" t="str">
        <f>'[1]2025年已发货'!G:G</f>
        <v>（十九冶-江龙高速三分部）重庆市云阳县蔈草镇三坵田*小尖山梁场</v>
      </c>
      <c r="H3120" s="2" t="str">
        <f>'[1]2025年已发货'!H:H</f>
        <v>任海军</v>
      </c>
      <c r="I3120" s="2">
        <f>'[1]2025年已发货'!I:I</f>
        <v>17725037830</v>
      </c>
      <c r="J3120" s="2" vm="1" t="e">
        <f>_xlfn._xlws.FILTER(辅助信息!D:D,辅助信息!G:G=G3120)</f>
        <v>#VALUE!</v>
      </c>
    </row>
    <row r="3121" hidden="1" spans="1:10">
      <c r="A3121" s="2" t="str">
        <f>'[1]2025年已发货'!A:A</f>
        <v>晋邦</v>
      </c>
      <c r="B3121" s="2" t="str">
        <f>'[1]2025年已发货'!B:B</f>
        <v>直螺纹</v>
      </c>
      <c r="C3121" s="2" t="str">
        <f>'[1]2025年已发货'!C:C</f>
        <v>HRB400E Φ25 9m</v>
      </c>
      <c r="D3121" s="2" t="str">
        <f>'[1]2025年已发货'!D:D</f>
        <v>吨</v>
      </c>
      <c r="E3121" s="2">
        <f>'[1]2025年已发货'!E:E</f>
        <v>10</v>
      </c>
      <c r="F3121" s="4">
        <f>'[1]2025年已发货'!F:F</f>
        <v>45789</v>
      </c>
      <c r="G3121" s="2" t="str">
        <f>'[1]2025年已发货'!G:G</f>
        <v>（十九冶-江龙高速三分部）重庆市云阳县蔈草镇三坵田*小尖山梁场</v>
      </c>
      <c r="H3121" s="2" t="str">
        <f>'[1]2025年已发货'!H:H</f>
        <v>任海军</v>
      </c>
      <c r="I3121" s="2">
        <f>'[1]2025年已发货'!I:I</f>
        <v>17725037830</v>
      </c>
      <c r="J3121" s="2" vm="1" t="e">
        <f>_xlfn._xlws.FILTER(辅助信息!D:D,辅助信息!G:G=G3121)</f>
        <v>#VALUE!</v>
      </c>
    </row>
    <row r="3122" hidden="1" spans="1:10">
      <c r="A3122" s="2" t="str">
        <f>'[1]2025年已发货'!A:A</f>
        <v>晋邦</v>
      </c>
      <c r="B3122" s="2" t="str">
        <f>'[1]2025年已发货'!B:B</f>
        <v>盘螺</v>
      </c>
      <c r="C3122" s="2" t="str">
        <f>'[1]2025年已发货'!C:C</f>
        <v>HRB400E Φ10</v>
      </c>
      <c r="D3122" s="2" t="str">
        <f>'[1]2025年已发货'!D:D</f>
        <v>吨</v>
      </c>
      <c r="E3122" s="2">
        <f>'[1]2025年已发货'!E:E</f>
        <v>15</v>
      </c>
      <c r="F3122" s="4">
        <f>'[1]2025年已发货'!F:F</f>
        <v>45789</v>
      </c>
      <c r="G3122" s="2" t="str">
        <f>'[1]2025年已发货'!G:G</f>
        <v>（十九冶-江龙高速三分部）重庆市云阳县蔈草镇三坵田*小尖山梁场</v>
      </c>
      <c r="H3122" s="2" t="str">
        <f>'[1]2025年已发货'!H:H</f>
        <v>任海军</v>
      </c>
      <c r="I3122" s="2">
        <f>'[1]2025年已发货'!I:I</f>
        <v>17725037830</v>
      </c>
      <c r="J3122" s="2" vm="1" t="e">
        <f>_xlfn._xlws.FILTER(辅助信息!D:D,辅助信息!G:G=G3122)</f>
        <v>#VALUE!</v>
      </c>
    </row>
    <row r="3123" hidden="1" spans="1:10">
      <c r="A3123" s="2" t="str">
        <f>'[1]2025年已发货'!A:A</f>
        <v>晋邦</v>
      </c>
      <c r="B3123" s="2" t="str">
        <f>'[1]2025年已发货'!B:B</f>
        <v>高线</v>
      </c>
      <c r="C3123" s="2" t="str">
        <f>'[1]2025年已发货'!C:C</f>
        <v>HPB300Φ10</v>
      </c>
      <c r="D3123" s="2" t="str">
        <f>'[1]2025年已发货'!D:D</f>
        <v>吨</v>
      </c>
      <c r="E3123" s="2">
        <f>'[1]2025年已发货'!E:E</f>
        <v>10</v>
      </c>
      <c r="F3123" s="4">
        <f>'[1]2025年已发货'!F:F</f>
        <v>45789</v>
      </c>
      <c r="G3123" s="2" t="str">
        <f>'[1]2025年已发货'!G:G</f>
        <v>（十九冶-江龙高速三分部）重庆市云阳县蔈草镇三坵田*小尖山梁场</v>
      </c>
      <c r="H3123" s="2" t="str">
        <f>'[1]2025年已发货'!H:H</f>
        <v>任海军</v>
      </c>
      <c r="I3123" s="2">
        <f>'[1]2025年已发货'!I:I</f>
        <v>17725037830</v>
      </c>
      <c r="J3123" s="2" vm="1" t="e">
        <f>_xlfn._xlws.FILTER(辅助信息!D:D,辅助信息!G:G=G3123)</f>
        <v>#VALUE!</v>
      </c>
    </row>
    <row r="3124" hidden="1" spans="1:10">
      <c r="A3124" s="2" t="str">
        <f>'[1]2025年已发货'!A:A</f>
        <v>晋邦</v>
      </c>
      <c r="B3124" s="2" t="str">
        <f>'[1]2025年已发货'!B:B</f>
        <v>盘螺</v>
      </c>
      <c r="C3124" s="2" t="str">
        <f>'[1]2025年已发货'!C:C</f>
        <v>HRB400E Φ6</v>
      </c>
      <c r="D3124" s="2" t="str">
        <f>'[1]2025年已发货'!D:D</f>
        <v>吨</v>
      </c>
      <c r="E3124" s="2">
        <f>'[1]2025年已发货'!E:E</f>
        <v>1.18</v>
      </c>
      <c r="F3124" s="4">
        <f>'[1]2025年已发货'!F:F</f>
        <v>45789</v>
      </c>
      <c r="G3124" s="2" t="str">
        <f>'[1]2025年已发货'!G:G</f>
        <v>（十九冶-江龙高速一分部）重庆市云阳县X886附近中国十九冶开云高速项目总包部西北43米*复兴拌合站</v>
      </c>
      <c r="H3124" s="2" t="str">
        <f>'[1]2025年已发货'!H:H</f>
        <v>吴章红</v>
      </c>
      <c r="I3124" s="2">
        <f>'[1]2025年已发货'!I:I</f>
        <v>18628165772</v>
      </c>
      <c r="J3124" s="2" vm="1" t="e">
        <f>_xlfn._xlws.FILTER(辅助信息!D:D,辅助信息!G:G=G3124)</f>
        <v>#VALUE!</v>
      </c>
    </row>
    <row r="3125" hidden="1" spans="1:10">
      <c r="A3125" s="2" t="str">
        <f>'[1]2025年已发货'!A:A</f>
        <v>晋邦</v>
      </c>
      <c r="B3125" s="2" t="str">
        <f>'[1]2025年已发货'!B:B</f>
        <v>盘螺</v>
      </c>
      <c r="C3125" s="2" t="str">
        <f>'[1]2025年已发货'!C:C</f>
        <v>HRB400E Φ8</v>
      </c>
      <c r="D3125" s="2" t="str">
        <f>'[1]2025年已发货'!D:D</f>
        <v>吨</v>
      </c>
      <c r="E3125" s="2">
        <f>'[1]2025年已发货'!E:E</f>
        <v>15.178</v>
      </c>
      <c r="F3125" s="4">
        <f>'[1]2025年已发货'!F:F</f>
        <v>45789</v>
      </c>
      <c r="G3125" s="2" t="str">
        <f>'[1]2025年已发货'!G:G</f>
        <v>（十九冶-江龙高速一分部）重庆市云阳县X886附近中国十九冶开云高速项目总包部西北43米*复兴拌合站</v>
      </c>
      <c r="H3125" s="2" t="str">
        <f>'[1]2025年已发货'!H:H</f>
        <v>吴章红</v>
      </c>
      <c r="I3125" s="2">
        <f>'[1]2025年已发货'!I:I</f>
        <v>18628165772</v>
      </c>
      <c r="J3125" s="2" vm="1" t="e">
        <f>_xlfn._xlws.FILTER(辅助信息!D:D,辅助信息!G:G=G3125)</f>
        <v>#VALUE!</v>
      </c>
    </row>
    <row r="3126" hidden="1" spans="1:10">
      <c r="A3126" s="2" t="str">
        <f>'[1]2025年已发货'!A:A</f>
        <v>晋邦</v>
      </c>
      <c r="B3126" s="2" t="str">
        <f>'[1]2025年已发货'!B:B</f>
        <v>盘螺</v>
      </c>
      <c r="C3126" s="2" t="str">
        <f>'[1]2025年已发货'!C:C</f>
        <v>HRB400E Φ10</v>
      </c>
      <c r="D3126" s="2" t="str">
        <f>'[1]2025年已发货'!D:D</f>
        <v>吨</v>
      </c>
      <c r="E3126" s="2">
        <f>'[1]2025年已发货'!E:E</f>
        <v>4.647</v>
      </c>
      <c r="F3126" s="4">
        <f>'[1]2025年已发货'!F:F</f>
        <v>45789</v>
      </c>
      <c r="G3126" s="2" t="str">
        <f>'[1]2025年已发货'!G:G</f>
        <v>（十九冶-江龙高速一分部）重庆市云阳县X886附近中国十九冶开云高速项目总包部西北43米*复兴拌合站</v>
      </c>
      <c r="H3126" s="2" t="str">
        <f>'[1]2025年已发货'!H:H</f>
        <v>吴章红</v>
      </c>
      <c r="I3126" s="2">
        <f>'[1]2025年已发货'!I:I</f>
        <v>18628165772</v>
      </c>
      <c r="J3126" s="2" vm="1" t="e">
        <f>_xlfn._xlws.FILTER(辅助信息!D:D,辅助信息!G:G=G3126)</f>
        <v>#VALUE!</v>
      </c>
    </row>
    <row r="3127" hidden="1" spans="1:10">
      <c r="A3127" s="2" t="str">
        <f>'[1]2025年已发货'!A:A</f>
        <v>晋邦</v>
      </c>
      <c r="B3127" s="2" t="str">
        <f>'[1]2025年已发货'!B:B</f>
        <v>直螺纹</v>
      </c>
      <c r="C3127" s="2" t="str">
        <f>'[1]2025年已发货'!C:C</f>
        <v>HRB400E Φ12 9m</v>
      </c>
      <c r="D3127" s="2" t="str">
        <f>'[1]2025年已发货'!D:D</f>
        <v>吨</v>
      </c>
      <c r="E3127" s="2">
        <f>'[1]2025年已发货'!E:E</f>
        <v>5.667</v>
      </c>
      <c r="F3127" s="4">
        <f>'[1]2025年已发货'!F:F</f>
        <v>45789</v>
      </c>
      <c r="G3127" s="2" t="str">
        <f>'[1]2025年已发货'!G:G</f>
        <v>（十九冶-江龙高速一分部）重庆市云阳县X886附近中国十九冶开云高速项目总包部西北43米*复兴拌合站</v>
      </c>
      <c r="H3127" s="2" t="str">
        <f>'[1]2025年已发货'!H:H</f>
        <v>吴章红</v>
      </c>
      <c r="I3127" s="2">
        <f>'[1]2025年已发货'!I:I</f>
        <v>18628165772</v>
      </c>
      <c r="J3127" s="2" vm="1" t="e">
        <f>_xlfn._xlws.FILTER(辅助信息!D:D,辅助信息!G:G=G3127)</f>
        <v>#VALUE!</v>
      </c>
    </row>
    <row r="3128" hidden="1" spans="1:10">
      <c r="A3128" s="2" t="str">
        <f>'[1]2025年已发货'!A:A</f>
        <v>晋邦</v>
      </c>
      <c r="B3128" s="2" t="str">
        <f>'[1]2025年已发货'!B:B</f>
        <v>直螺纹</v>
      </c>
      <c r="C3128" s="2" t="str">
        <f>'[1]2025年已发货'!C:C</f>
        <v>HRB400E Φ16 9m</v>
      </c>
      <c r="D3128" s="2" t="str">
        <f>'[1]2025年已发货'!D:D</f>
        <v>吨</v>
      </c>
      <c r="E3128" s="2">
        <f>'[1]2025年已发货'!E:E</f>
        <v>1.453</v>
      </c>
      <c r="F3128" s="4">
        <f>'[1]2025年已发货'!F:F</f>
        <v>45789</v>
      </c>
      <c r="G3128" s="2" t="str">
        <f>'[1]2025年已发货'!G:G</f>
        <v>（十九冶-江龙高速一分部）重庆市云阳县X886附近中国十九冶开云高速项目总包部西北43米*复兴拌合站</v>
      </c>
      <c r="H3128" s="2" t="str">
        <f>'[1]2025年已发货'!H:H</f>
        <v>吴章红</v>
      </c>
      <c r="I3128" s="2">
        <f>'[1]2025年已发货'!I:I</f>
        <v>18628165772</v>
      </c>
      <c r="J3128" s="2" vm="1" t="e">
        <f>_xlfn._xlws.FILTER(辅助信息!D:D,辅助信息!G:G=G3128)</f>
        <v>#VALUE!</v>
      </c>
    </row>
    <row r="3129" hidden="1" spans="1:10">
      <c r="A3129" s="2" t="str">
        <f>'[1]2025年已发货'!A:A</f>
        <v>晋邦</v>
      </c>
      <c r="B3129" s="2" t="str">
        <f>'[1]2025年已发货'!B:B</f>
        <v>直螺纹</v>
      </c>
      <c r="C3129" s="2" t="str">
        <f>'[1]2025年已发货'!C:C</f>
        <v>HRB400E Φ18 9m</v>
      </c>
      <c r="D3129" s="2" t="str">
        <f>'[1]2025年已发货'!D:D</f>
        <v>吨</v>
      </c>
      <c r="E3129" s="2">
        <f>'[1]2025年已发货'!E:E</f>
        <v>7.41</v>
      </c>
      <c r="F3129" s="4">
        <f>'[1]2025年已发货'!F:F</f>
        <v>45789</v>
      </c>
      <c r="G3129" s="2" t="str">
        <f>'[1]2025年已发货'!G:G</f>
        <v>（十九冶-江龙高速一分部）重庆市云阳县X886附近中国十九冶开云高速项目总包部西北43米*复兴拌合站</v>
      </c>
      <c r="H3129" s="2" t="str">
        <f>'[1]2025年已发货'!H:H</f>
        <v>吴章红</v>
      </c>
      <c r="I3129" s="2">
        <f>'[1]2025年已发货'!I:I</f>
        <v>18628165772</v>
      </c>
      <c r="J3129" s="2" vm="1" t="e">
        <f>_xlfn._xlws.FILTER(辅助信息!D:D,辅助信息!G:G=G3129)</f>
        <v>#VALUE!</v>
      </c>
    </row>
    <row r="3130" hidden="1" spans="1:10">
      <c r="A3130" s="2" t="str">
        <f>'[1]2025年已发货'!A:A</f>
        <v>晋邦</v>
      </c>
      <c r="B3130" s="2" t="str">
        <f>'[1]2025年已发货'!B:B</f>
        <v>直螺纹</v>
      </c>
      <c r="C3130" s="2" t="str">
        <f>'[1]2025年已发货'!C:C</f>
        <v>HRB400E Φ20 9m</v>
      </c>
      <c r="D3130" s="2" t="str">
        <f>'[1]2025年已发货'!D:D</f>
        <v>吨</v>
      </c>
      <c r="E3130" s="2">
        <f>'[1]2025年已发货'!E:E</f>
        <v>5.413</v>
      </c>
      <c r="F3130" s="4">
        <f>'[1]2025年已发货'!F:F</f>
        <v>45789</v>
      </c>
      <c r="G3130" s="2" t="str">
        <f>'[1]2025年已发货'!G:G</f>
        <v>（十九冶-江龙高速一分部）重庆市云阳县X886附近中国十九冶开云高速项目总包部西北43米*复兴拌合站</v>
      </c>
      <c r="H3130" s="2" t="str">
        <f>'[1]2025年已发货'!H:H</f>
        <v>吴章红</v>
      </c>
      <c r="I3130" s="2">
        <f>'[1]2025年已发货'!I:I</f>
        <v>18628165772</v>
      </c>
      <c r="J3130" s="2" vm="1" t="e">
        <f>_xlfn._xlws.FILTER(辅助信息!D:D,辅助信息!G:G=G3130)</f>
        <v>#VALUE!</v>
      </c>
    </row>
    <row r="3131" hidden="1" spans="1:10">
      <c r="A3131" s="2" t="str">
        <f>'[1]2025年已发货'!A:A</f>
        <v>晋邦</v>
      </c>
      <c r="B3131" s="2" t="str">
        <f>'[1]2025年已发货'!B:B</f>
        <v>直螺纹</v>
      </c>
      <c r="C3131" s="2" t="str">
        <f>'[1]2025年已发货'!C:C</f>
        <v>HRB400E Φ22 9m</v>
      </c>
      <c r="D3131" s="2" t="str">
        <f>'[1]2025年已发货'!D:D</f>
        <v>吨</v>
      </c>
      <c r="E3131" s="2">
        <f>'[1]2025年已发货'!E:E</f>
        <v>3.171</v>
      </c>
      <c r="F3131" s="4">
        <f>'[1]2025年已发货'!F:F</f>
        <v>45789</v>
      </c>
      <c r="G3131" s="2" t="str">
        <f>'[1]2025年已发货'!G:G</f>
        <v>（十九冶-江龙高速一分部）重庆市云阳县X886附近中国十九冶开云高速项目总包部西北43米*复兴拌合站</v>
      </c>
      <c r="H3131" s="2" t="str">
        <f>'[1]2025年已发货'!H:H</f>
        <v>吴章红</v>
      </c>
      <c r="I3131" s="2">
        <f>'[1]2025年已发货'!I:I</f>
        <v>18628165772</v>
      </c>
      <c r="J3131" s="2" vm="1" t="e">
        <f>_xlfn._xlws.FILTER(辅助信息!D:D,辅助信息!G:G=G3131)</f>
        <v>#VALUE!</v>
      </c>
    </row>
    <row r="3132" hidden="1" spans="1:10">
      <c r="A3132" s="2" t="str">
        <f>'[1]2025年已发货'!A:A</f>
        <v>晋邦</v>
      </c>
      <c r="B3132" s="2" t="str">
        <f>'[1]2025年已发货'!B:B</f>
        <v>直螺纹</v>
      </c>
      <c r="C3132" s="2" t="str">
        <f>'[1]2025年已发货'!C:C</f>
        <v>HRB400E Φ25 9m</v>
      </c>
      <c r="D3132" s="2" t="str">
        <f>'[1]2025年已发货'!D:D</f>
        <v>吨</v>
      </c>
      <c r="E3132" s="2">
        <f>'[1]2025年已发货'!E:E</f>
        <v>3.197</v>
      </c>
      <c r="F3132" s="4">
        <f>'[1]2025年已发货'!F:F</f>
        <v>45789</v>
      </c>
      <c r="G3132" s="2" t="str">
        <f>'[1]2025年已发货'!G:G</f>
        <v>（十九冶-江龙高速一分部）重庆市云阳县X886附近中国十九冶开云高速项目总包部西北43米*复兴拌合站</v>
      </c>
      <c r="H3132" s="2" t="str">
        <f>'[1]2025年已发货'!H:H</f>
        <v>吴章红</v>
      </c>
      <c r="I3132" s="2">
        <f>'[1]2025年已发货'!I:I</f>
        <v>18628165772</v>
      </c>
      <c r="J3132" s="2" vm="1" t="e">
        <f>_xlfn._xlws.FILTER(辅助信息!D:D,辅助信息!G:G=G3132)</f>
        <v>#VALUE!</v>
      </c>
    </row>
    <row r="3133" hidden="1" spans="1:10">
      <c r="A3133" s="2" t="str">
        <f>'[1]2025年已发货'!A:A</f>
        <v>陕钢</v>
      </c>
      <c r="B3133" s="2" t="str">
        <f>'[1]2025年已发货'!B:B</f>
        <v>盘螺</v>
      </c>
      <c r="C3133" s="2" t="str">
        <f>'[1]2025年已发货'!C:C</f>
        <v>HRB400E Φ6</v>
      </c>
      <c r="D3133" s="2" t="str">
        <f>'[1]2025年已发货'!D:D</f>
        <v>吨</v>
      </c>
      <c r="E3133" s="2">
        <f>'[1]2025年已发货'!E:E</f>
        <v>4</v>
      </c>
      <c r="F3133" s="4">
        <f>'[1]2025年已发货'!F:F</f>
        <v>45790</v>
      </c>
      <c r="G3133" s="2" t="str">
        <f>'[1]2025年已发货'!G:G</f>
        <v>（华西简阳西城嘉苑）四川省成都市简阳市简城街道高屋村</v>
      </c>
      <c r="H3133" s="2" t="str">
        <f>'[1]2025年已发货'!H:H</f>
        <v>张瀚镭</v>
      </c>
      <c r="I3133" s="2">
        <f>'[1]2025年已发货'!I:I</f>
        <v>15884666220</v>
      </c>
      <c r="J3133" s="2" t="str">
        <f>_xlfn._xlws.FILTER(辅助信息!D:D,辅助信息!G:G=G3133)</f>
        <v>华西简阳西城嘉苑</v>
      </c>
    </row>
    <row r="3134" hidden="1" spans="1:10">
      <c r="A3134" s="2" t="str">
        <f>'[1]2025年已发货'!A:A</f>
        <v>陕钢</v>
      </c>
      <c r="B3134" s="2" t="str">
        <f>'[1]2025年已发货'!B:B</f>
        <v>盘螺</v>
      </c>
      <c r="C3134" s="2" t="str">
        <f>'[1]2025年已发货'!C:C</f>
        <v>HRB400E Φ8</v>
      </c>
      <c r="D3134" s="2" t="str">
        <f>'[1]2025年已发货'!D:D</f>
        <v>吨</v>
      </c>
      <c r="E3134" s="2">
        <f>'[1]2025年已发货'!E:E</f>
        <v>32</v>
      </c>
      <c r="F3134" s="4">
        <f>'[1]2025年已发货'!F:F</f>
        <v>45790</v>
      </c>
      <c r="G3134" s="2" t="str">
        <f>'[1]2025年已发货'!G:G</f>
        <v>（华西简阳西城嘉苑）四川省成都市简阳市简城街道高屋村</v>
      </c>
      <c r="H3134" s="2" t="str">
        <f>'[1]2025年已发货'!H:H</f>
        <v>张瀚镭</v>
      </c>
      <c r="I3134" s="2">
        <f>'[1]2025年已发货'!I:I</f>
        <v>15884666220</v>
      </c>
      <c r="J3134" s="2" t="str">
        <f>_xlfn._xlws.FILTER(辅助信息!D:D,辅助信息!G:G=G3134)</f>
        <v>华西简阳西城嘉苑</v>
      </c>
    </row>
    <row r="3135" hidden="1" spans="1:10">
      <c r="A3135" s="2" t="str">
        <f>'[1]2025年已发货'!A:A</f>
        <v>德胜</v>
      </c>
      <c r="B3135" s="2" t="str">
        <f>'[1]2025年已发货'!B:B</f>
        <v>螺纹钢</v>
      </c>
      <c r="C3135" s="2" t="str">
        <f>'[1]2025年已发货'!C:C</f>
        <v>HRB400E Φ14 9m</v>
      </c>
      <c r="D3135" s="2" t="str">
        <f>'[1]2025年已发货'!D:D</f>
        <v>吨</v>
      </c>
      <c r="E3135" s="2">
        <f>'[1]2025年已发货'!E:E</f>
        <v>9</v>
      </c>
      <c r="F3135" s="4">
        <f>'[1]2025年已发货'!F:F</f>
        <v>45790</v>
      </c>
      <c r="G3135" s="2" t="str">
        <f>'[1]2025年已发货'!G:G</f>
        <v>成都市都江堰市石羊镇丰乐村10组殡仪馆旁</v>
      </c>
      <c r="H3135" s="2" t="str">
        <f>'[1]2025年已发货'!H:H</f>
        <v>马佳荣</v>
      </c>
      <c r="I3135" s="2">
        <f>'[1]2025年已发货'!I:I</f>
        <v>17872107112</v>
      </c>
      <c r="J3135" s="2" vm="1" t="e">
        <f>_xlfn._xlws.FILTER(辅助信息!D:D,辅助信息!G:G=G3135)</f>
        <v>#VALUE!</v>
      </c>
    </row>
    <row r="3136" hidden="1" spans="1:10">
      <c r="A3136" s="2" t="str">
        <f>'[1]2025年已发货'!A:A</f>
        <v>德胜</v>
      </c>
      <c r="B3136" s="2" t="str">
        <f>'[1]2025年已发货'!B:B</f>
        <v>螺纹钢</v>
      </c>
      <c r="C3136" s="2" t="str">
        <f>'[1]2025年已发货'!C:C</f>
        <v>HRB400E Φ18 9m</v>
      </c>
      <c r="D3136" s="2" t="str">
        <f>'[1]2025年已发货'!D:D</f>
        <v>吨</v>
      </c>
      <c r="E3136" s="2">
        <f>'[1]2025年已发货'!E:E</f>
        <v>15</v>
      </c>
      <c r="F3136" s="4">
        <f>'[1]2025年已发货'!F:F</f>
        <v>45790</v>
      </c>
      <c r="G3136" s="2" t="str">
        <f>'[1]2025年已发货'!G:G</f>
        <v>成都市都江堰市石羊镇丰乐村10组殡仪馆旁</v>
      </c>
      <c r="H3136" s="2" t="str">
        <f>'[1]2025年已发货'!H:H</f>
        <v>马佳荣</v>
      </c>
      <c r="I3136" s="2">
        <f>'[1]2025年已发货'!I:I</f>
        <v>17872107112</v>
      </c>
      <c r="J3136" s="2" vm="1" t="e">
        <f>_xlfn._xlws.FILTER(辅助信息!D:D,辅助信息!G:G=G3136)</f>
        <v>#VALUE!</v>
      </c>
    </row>
    <row r="3137" hidden="1" spans="1:10">
      <c r="A3137" s="2" t="str">
        <f>'[1]2025年已发货'!A:A</f>
        <v>德胜</v>
      </c>
      <c r="B3137" s="2" t="str">
        <f>'[1]2025年已发货'!B:B</f>
        <v>螺纹钢</v>
      </c>
      <c r="C3137" s="2" t="str">
        <f>'[1]2025年已发货'!C:C</f>
        <v>HRB400E Φ20 9m</v>
      </c>
      <c r="D3137" s="2" t="str">
        <f>'[1]2025年已发货'!D:D</f>
        <v>吨</v>
      </c>
      <c r="E3137" s="2">
        <f>'[1]2025年已发货'!E:E</f>
        <v>11</v>
      </c>
      <c r="F3137" s="4">
        <f>'[1]2025年已发货'!F:F</f>
        <v>45790</v>
      </c>
      <c r="G3137" s="2" t="str">
        <f>'[1]2025年已发货'!G:G</f>
        <v>成都市都江堰市石羊镇丰乐村10组殡仪馆旁</v>
      </c>
      <c r="H3137" s="2" t="str">
        <f>'[1]2025年已发货'!H:H</f>
        <v>马佳荣</v>
      </c>
      <c r="I3137" s="2">
        <f>'[1]2025年已发货'!I:I</f>
        <v>17872107112</v>
      </c>
      <c r="J3137" s="2" vm="1" t="e">
        <f>_xlfn._xlws.FILTER(辅助信息!D:D,辅助信息!G:G=G3137)</f>
        <v>#VALUE!</v>
      </c>
    </row>
    <row r="3138" hidden="1" spans="1:10">
      <c r="A3138" s="2" t="str">
        <f>'[1]2025年已发货'!A:A</f>
        <v>晋邦</v>
      </c>
      <c r="B3138" s="2" t="str">
        <f>'[1]2025年已发货'!B:B</f>
        <v>高线</v>
      </c>
      <c r="C3138" s="2" t="str">
        <f>'[1]2025年已发货'!C:C</f>
        <v>HPB300 Φ8</v>
      </c>
      <c r="D3138" s="2" t="str">
        <f>'[1]2025年已发货'!D:D</f>
        <v>吨</v>
      </c>
      <c r="E3138" s="2">
        <f>'[1]2025年已发货'!E:E</f>
        <v>7</v>
      </c>
      <c r="F3138" s="4">
        <f>'[1]2025年已发货'!F:F</f>
        <v>45790</v>
      </c>
      <c r="G3138" s="2" t="str">
        <f>'[1]2025年已发货'!G:G</f>
        <v>（华西简阳西城嘉苑）四川省成都市简阳市简城街道高屋村</v>
      </c>
      <c r="H3138" s="2" t="str">
        <f>'[1]2025年已发货'!H:H</f>
        <v>张瀚镭</v>
      </c>
      <c r="I3138" s="2">
        <f>'[1]2025年已发货'!I:I</f>
        <v>15884666220</v>
      </c>
      <c r="J3138" s="2" t="str">
        <f>_xlfn._xlws.FILTER(辅助信息!D:D,辅助信息!G:G=G3138)</f>
        <v>华西简阳西城嘉苑</v>
      </c>
    </row>
    <row r="3139" hidden="1" spans="1:10">
      <c r="A3139" s="2" t="str">
        <f>'[1]2025年已发货'!A:A</f>
        <v>晋邦</v>
      </c>
      <c r="B3139" s="2" t="str">
        <f>'[1]2025年已发货'!B:B</f>
        <v>盘螺</v>
      </c>
      <c r="C3139" s="2" t="str">
        <f>'[1]2025年已发货'!C:C</f>
        <v>HRB400E Φ8</v>
      </c>
      <c r="D3139" s="2" t="str">
        <f>'[1]2025年已发货'!D:D</f>
        <v>吨</v>
      </c>
      <c r="E3139" s="2">
        <f>'[1]2025年已发货'!E:E</f>
        <v>30</v>
      </c>
      <c r="F3139" s="4">
        <f>'[1]2025年已发货'!F:F</f>
        <v>45790</v>
      </c>
      <c r="G3139" s="2" t="str">
        <f>'[1]2025年已发货'!G:G</f>
        <v>（华西简阳西城嘉苑）四川省成都市简阳市简城街道高屋村</v>
      </c>
      <c r="H3139" s="2" t="str">
        <f>'[1]2025年已发货'!H:H</f>
        <v>张瀚镭</v>
      </c>
      <c r="I3139" s="2">
        <f>'[1]2025年已发货'!I:I</f>
        <v>15884666220</v>
      </c>
      <c r="J3139" s="2" t="str">
        <f>_xlfn._xlws.FILTER(辅助信息!D:D,辅助信息!G:G=G3139)</f>
        <v>华西简阳西城嘉苑</v>
      </c>
    </row>
    <row r="3140" hidden="1" spans="1:10">
      <c r="A3140" s="2" t="str">
        <f>'[1]2025年已发货'!A:A</f>
        <v>晋邦</v>
      </c>
      <c r="B3140" s="2" t="str">
        <f>'[1]2025年已发货'!B:B</f>
        <v>盘螺</v>
      </c>
      <c r="C3140" s="2" t="str">
        <f>'[1]2025年已发货'!C:C</f>
        <v>HRB400E Φ10</v>
      </c>
      <c r="D3140" s="2" t="str">
        <f>'[1]2025年已发货'!D:D</f>
        <v>吨</v>
      </c>
      <c r="E3140" s="2">
        <f>'[1]2025年已发货'!E:E</f>
        <v>100</v>
      </c>
      <c r="F3140" s="4">
        <f>'[1]2025年已发货'!F:F</f>
        <v>45790</v>
      </c>
      <c r="G3140" s="2" t="str">
        <f>'[1]2025年已发货'!G:G</f>
        <v>（华西简阳西城嘉苑）四川省成都市简阳市简城街道高屋村</v>
      </c>
      <c r="H3140" s="2" t="str">
        <f>'[1]2025年已发货'!H:H</f>
        <v>张瀚镭</v>
      </c>
      <c r="I3140" s="2">
        <f>'[1]2025年已发货'!I:I</f>
        <v>15884666220</v>
      </c>
      <c r="J3140" s="2" t="str">
        <f>_xlfn._xlws.FILTER(辅助信息!D:D,辅助信息!G:G=G3140)</f>
        <v>华西简阳西城嘉苑</v>
      </c>
    </row>
    <row r="3141" hidden="1" spans="1:10">
      <c r="A3141" s="2" t="str">
        <f>'[1]2025年已发货'!A:A</f>
        <v>晋邦</v>
      </c>
      <c r="B3141" s="2" t="str">
        <f>'[1]2025年已发货'!B:B</f>
        <v>直螺纹</v>
      </c>
      <c r="C3141" s="2" t="str">
        <f>'[1]2025年已发货'!C:C</f>
        <v>HRB400E Φ12 9m</v>
      </c>
      <c r="D3141" s="2" t="str">
        <f>'[1]2025年已发货'!D:D</f>
        <v>吨</v>
      </c>
      <c r="E3141" s="2">
        <f>'[1]2025年已发货'!E:E</f>
        <v>23</v>
      </c>
      <c r="F3141" s="4">
        <f>'[1]2025年已发货'!F:F</f>
        <v>45790</v>
      </c>
      <c r="G3141" s="2" t="str">
        <f>'[1]2025年已发货'!G:G</f>
        <v>（十九冶-江龙高速一分部）重庆市云阳县X886附近中国十九冶开云高速项目总包部西98米*龙王溪大桥桥面</v>
      </c>
      <c r="H3141" s="2" t="str">
        <f>'[1]2025年已发货'!H:H</f>
        <v>吴章红</v>
      </c>
      <c r="I3141" s="2">
        <f>'[1]2025年已发货'!I:I</f>
        <v>18628165772</v>
      </c>
      <c r="J3141" s="2" vm="1" t="e">
        <f>_xlfn._xlws.FILTER(辅助信息!D:D,辅助信息!G:G=G3141)</f>
        <v>#VALUE!</v>
      </c>
    </row>
    <row r="3142" hidden="1" spans="1:10">
      <c r="A3142" s="2" t="str">
        <f>'[1]2025年已发货'!A:A</f>
        <v>晋邦</v>
      </c>
      <c r="B3142" s="2" t="str">
        <f>'[1]2025年已发货'!B:B</f>
        <v>盘螺</v>
      </c>
      <c r="C3142" s="2" t="str">
        <f>'[1]2025年已发货'!C:C</f>
        <v>HRB400E Φ10</v>
      </c>
      <c r="D3142" s="2" t="str">
        <f>'[1]2025年已发货'!D:D</f>
        <v>吨</v>
      </c>
      <c r="E3142" s="2">
        <f>'[1]2025年已发货'!E:E</f>
        <v>5</v>
      </c>
      <c r="F3142" s="4">
        <f>'[1]2025年已发货'!F:F</f>
        <v>45790</v>
      </c>
      <c r="G3142" s="2" t="str">
        <f>'[1]2025年已发货'!G:G</f>
        <v>（十九冶-江龙高速一分部）重庆市云阳县X886附近中国十九冶开云高速项目总包部西98米*龙王溪大桥桥面</v>
      </c>
      <c r="H3142" s="2" t="str">
        <f>'[1]2025年已发货'!H:H</f>
        <v>吴章红</v>
      </c>
      <c r="I3142" s="2">
        <f>'[1]2025年已发货'!I:I</f>
        <v>18628165772</v>
      </c>
      <c r="J3142" s="2" vm="1" t="e">
        <f>_xlfn._xlws.FILTER(辅助信息!D:D,辅助信息!G:G=G3142)</f>
        <v>#VALUE!</v>
      </c>
    </row>
    <row r="3143" hidden="1" spans="1:10">
      <c r="A3143" s="2" t="str">
        <f>'[1]2025年已发货'!A:A</f>
        <v>晋邦</v>
      </c>
      <c r="B3143" s="2" t="str">
        <f>'[1]2025年已发货'!B:B</f>
        <v>高线</v>
      </c>
      <c r="C3143" s="2" t="str">
        <f>'[1]2025年已发货'!C:C</f>
        <v>HPB300Φ10</v>
      </c>
      <c r="D3143" s="2" t="str">
        <f>'[1]2025年已发货'!D:D</f>
        <v>吨</v>
      </c>
      <c r="E3143" s="2">
        <f>'[1]2025年已发货'!E:E</f>
        <v>7.5</v>
      </c>
      <c r="F3143" s="4">
        <f>'[1]2025年已发货'!F:F</f>
        <v>45790</v>
      </c>
      <c r="G3143" s="2" t="str">
        <f>'[1]2025年已发货'!G:G</f>
        <v>（十九冶-江龙高速一分部）重庆市云阳县X886附近中国十九冶开云高速项目总包部西98米*龙王溪大桥桥面</v>
      </c>
      <c r="H3143" s="2" t="str">
        <f>'[1]2025年已发货'!H:H</f>
        <v>吴章红</v>
      </c>
      <c r="I3143" s="2">
        <f>'[1]2025年已发货'!I:I</f>
        <v>18628165772</v>
      </c>
      <c r="J3143" s="2" vm="1" t="e">
        <f>_xlfn._xlws.FILTER(辅助信息!D:D,辅助信息!G:G=G3143)</f>
        <v>#VALUE!</v>
      </c>
    </row>
    <row r="3144" hidden="1" spans="1:10">
      <c r="A3144" s="2" t="str">
        <f>'[1]2025年已发货'!A:A</f>
        <v>晋邦</v>
      </c>
      <c r="B3144" s="2" t="str">
        <f>'[1]2025年已发货'!B:B</f>
        <v>直螺纹</v>
      </c>
      <c r="C3144" s="2" t="str">
        <f>'[1]2025年已发货'!C:C</f>
        <v>HRB400E Φ12 9m</v>
      </c>
      <c r="D3144" s="2" t="str">
        <f>'[1]2025年已发货'!D:D</f>
        <v>吨</v>
      </c>
      <c r="E3144" s="2">
        <f>'[1]2025年已发货'!E:E</f>
        <v>17</v>
      </c>
      <c r="F3144" s="4">
        <f>'[1]2025年已发货'!F:F</f>
        <v>45790</v>
      </c>
      <c r="G3144" s="2" t="str">
        <f>'[1]2025年已发货'!G:G</f>
        <v>（十九冶-江龙高速一分部）重庆市云阳县X886附近中国十九冶开云高速项目总包部西98米*复兴互通预制梁场</v>
      </c>
      <c r="H3144" s="2" t="str">
        <f>'[1]2025年已发货'!H:H</f>
        <v>吴章红</v>
      </c>
      <c r="I3144" s="2">
        <f>'[1]2025年已发货'!I:I</f>
        <v>18628165772</v>
      </c>
      <c r="J3144" s="2" vm="1" t="e">
        <f>_xlfn._xlws.FILTER(辅助信息!D:D,辅助信息!G:G=G3144)</f>
        <v>#VALUE!</v>
      </c>
    </row>
    <row r="3145" hidden="1" spans="1:10">
      <c r="A3145" s="2" t="str">
        <f>'[1]2025年已发货'!A:A</f>
        <v>德胜</v>
      </c>
      <c r="B3145" s="2" t="str">
        <f>'[1]2025年已发货'!B:B</f>
        <v>螺纹钢</v>
      </c>
      <c r="C3145" s="2" t="str">
        <f>'[1]2025年已发货'!C:C</f>
        <v>HRB400E Φ18 9m</v>
      </c>
      <c r="D3145" s="2" t="str">
        <f>'[1]2025年已发货'!D:D</f>
        <v>吨</v>
      </c>
      <c r="E3145" s="2">
        <f>'[1]2025年已发货'!E:E</f>
        <v>35</v>
      </c>
      <c r="F3145" s="4">
        <f>'[1]2025年已发货'!F:F</f>
        <v>45790</v>
      </c>
      <c r="G3145" s="2" t="str">
        <f>'[1]2025年已发货'!G:G</f>
        <v>（华西简阳西城嘉苑）四川省成都市简阳市简城街道高屋村</v>
      </c>
      <c r="H3145" s="2" t="str">
        <f>'[1]2025年已发货'!H:H</f>
        <v>张瀚镭</v>
      </c>
      <c r="I3145" s="2">
        <f>'[1]2025年已发货'!I:I</f>
        <v>15884666220</v>
      </c>
      <c r="J3145" s="2" t="str">
        <f>_xlfn._xlws.FILTER(辅助信息!D:D,辅助信息!G:G=G3145)</f>
        <v>华西简阳西城嘉苑</v>
      </c>
    </row>
    <row r="3146" hidden="1" spans="1:10">
      <c r="A3146" s="2" t="str">
        <f>'[1]2025年已发货'!A:A</f>
        <v>德胜</v>
      </c>
      <c r="B3146" s="2" t="str">
        <f>'[1]2025年已发货'!B:B</f>
        <v>螺纹钢</v>
      </c>
      <c r="C3146" s="2" t="str">
        <f>'[1]2025年已发货'!C:C</f>
        <v>HRB400EФ18*9m</v>
      </c>
      <c r="D3146" s="2" t="str">
        <f>'[1]2025年已发货'!D:D</f>
        <v>吨</v>
      </c>
      <c r="E3146" s="2">
        <f>'[1]2025年已发货'!E:E</f>
        <v>105</v>
      </c>
      <c r="F3146" s="4">
        <f>'[1]2025年已发货'!F:F</f>
        <v>45790</v>
      </c>
      <c r="G3146" s="2" t="str">
        <f>'[1]2025年已发货'!G:G</f>
        <v>（中铁六局呼和公司康新高速TJ4-2标）四川省甘孜藏族自治州康定市新都桥镇东俄罗三村中建八局搅拌站旁</v>
      </c>
      <c r="H3146" s="2" t="str">
        <f>'[1]2025年已发货'!H:H</f>
        <v>王坤</v>
      </c>
      <c r="I3146" s="2">
        <f>'[1]2025年已发货'!I:I</f>
        <v>15647490007</v>
      </c>
      <c r="J3146" s="2" vm="1" t="e">
        <f>_xlfn._xlws.FILTER(辅助信息!D:D,辅助信息!G:G=G3146)</f>
        <v>#VALUE!</v>
      </c>
    </row>
    <row r="3147" hidden="1" spans="1:10">
      <c r="A3147" s="2" t="str">
        <f>'[1]2025年已发货'!A:A</f>
        <v>八局</v>
      </c>
      <c r="B3147" s="2" t="str">
        <f>'[1]2025年已发货'!B:B</f>
        <v>螺纹钢</v>
      </c>
      <c r="C3147" s="2" t="str">
        <f>'[1]2025年已发货'!C:C</f>
        <v>HRB400E Φ32 12m</v>
      </c>
      <c r="D3147" s="2" t="str">
        <f>'[1]2025年已发货'!D:D</f>
        <v>吨</v>
      </c>
      <c r="E3147" s="2">
        <f>'[1]2025年已发货'!E:E</f>
        <v>35</v>
      </c>
      <c r="F3147" s="4">
        <f>'[1]2025年已发货'!F:F</f>
        <v>45790</v>
      </c>
      <c r="G3147" s="2" t="str">
        <f>'[1]2025年已发货'!G:G</f>
        <v>（中铁北京局-资乐高速6标）四川省乐山市市中区土主镇资乐高速TJ6标项目试验室</v>
      </c>
      <c r="H3147" s="2" t="str">
        <f>'[1]2025年已发货'!H:H</f>
        <v>刘岩</v>
      </c>
      <c r="I3147" s="2">
        <f>'[1]2025年已发货'!I:I</f>
        <v>18543566469</v>
      </c>
      <c r="J3147" s="2" vm="1" t="e">
        <f>_xlfn._xlws.FILTER(辅助信息!D:D,辅助信息!G:G=G3147)</f>
        <v>#VALUE!</v>
      </c>
    </row>
    <row r="3148" hidden="1" spans="1:10">
      <c r="A3148" s="2" t="str">
        <f>'[1]2025年已发货'!A:A</f>
        <v>八局</v>
      </c>
      <c r="B3148" s="2" t="str">
        <f>'[1]2025年已发货'!B:B</f>
        <v>盘螺</v>
      </c>
      <c r="C3148" s="2" t="str">
        <f>'[1]2025年已发货'!C:C</f>
        <v>HRB400E Φ12</v>
      </c>
      <c r="D3148" s="2" t="str">
        <f>'[1]2025年已发货'!D:D</f>
        <v>吨</v>
      </c>
      <c r="E3148" s="2">
        <f>'[1]2025年已发货'!E:E</f>
        <v>35</v>
      </c>
      <c r="F3148" s="4">
        <f>'[1]2025年已发货'!F:F</f>
        <v>45790</v>
      </c>
      <c r="G3148" s="2" t="str">
        <f>'[1]2025年已发货'!G:G</f>
        <v>（中铁广州局-资乐高速5标）四川省乐山市井研县希望大道116号</v>
      </c>
      <c r="H3148" s="2" t="str">
        <f>'[1]2025年已发货'!H:H</f>
        <v>廖俊杰</v>
      </c>
      <c r="I3148" s="2">
        <f>'[1]2025年已发货'!I:I</f>
        <v>15775100965</v>
      </c>
      <c r="J3148" s="2" vm="1" t="e">
        <f>_xlfn._xlws.FILTER(辅助信息!D:D,辅助信息!G:G=G3148)</f>
        <v>#VALUE!</v>
      </c>
    </row>
    <row r="3149" hidden="1" spans="1:10">
      <c r="A3149" s="2" t="str">
        <f>'[1]2025年已发货'!A:A</f>
        <v>八局</v>
      </c>
      <c r="B3149" s="2" t="str">
        <f>'[1]2025年已发货'!B:B</f>
        <v>螺纹钢</v>
      </c>
      <c r="C3149" s="2" t="str">
        <f>'[1]2025年已发货'!C:C</f>
        <v>HRB400E Φ25 12m</v>
      </c>
      <c r="D3149" s="2" t="str">
        <f>'[1]2025年已发货'!D:D</f>
        <v>吨</v>
      </c>
      <c r="E3149" s="2">
        <f>'[1]2025年已发货'!E:E</f>
        <v>35</v>
      </c>
      <c r="F3149" s="4">
        <f>'[1]2025年已发货'!F:F</f>
        <v>45790</v>
      </c>
      <c r="G3149" s="2" t="str">
        <f>'[1]2025年已发货'!G:G</f>
        <v>（中铁广州局-资乐高速5标）四川省乐山市井研县希望大道116号</v>
      </c>
      <c r="H3149" s="2" t="str">
        <f>'[1]2025年已发货'!H:H</f>
        <v>廖俊杰</v>
      </c>
      <c r="I3149" s="2">
        <f>'[1]2025年已发货'!I:I</f>
        <v>15775100965</v>
      </c>
      <c r="J3149" s="2" vm="1" t="e">
        <f>_xlfn._xlws.FILTER(辅助信息!D:D,辅助信息!G:G=G3149)</f>
        <v>#VALUE!</v>
      </c>
    </row>
    <row r="3150" hidden="1" spans="1:10">
      <c r="A3150" s="2" t="str">
        <f>'[1]2025年已发货'!A:A</f>
        <v>八局</v>
      </c>
      <c r="B3150" s="2" t="str">
        <f>'[1]2025年已发货'!B:B</f>
        <v>螺纹钢</v>
      </c>
      <c r="C3150" s="2" t="str">
        <f>'[1]2025年已发货'!C:C</f>
        <v>HRB400E Φ28 9m</v>
      </c>
      <c r="D3150" s="2" t="str">
        <f>'[1]2025年已发货'!D:D</f>
        <v>吨</v>
      </c>
      <c r="E3150" s="2">
        <f>'[1]2025年已发货'!E:E</f>
        <v>35</v>
      </c>
      <c r="F3150" s="4">
        <f>'[1]2025年已发货'!F:F</f>
        <v>45790</v>
      </c>
      <c r="G3150" s="2" t="str">
        <f>'[1]2025年已发货'!G:G</f>
        <v>（中铁广州局-资乐高速5标）四川省乐山市井研县希望大道116号</v>
      </c>
      <c r="H3150" s="2" t="str">
        <f>'[1]2025年已发货'!H:H</f>
        <v>廖俊杰</v>
      </c>
      <c r="I3150" s="2">
        <f>'[1]2025年已发货'!I:I</f>
        <v>15775100965</v>
      </c>
      <c r="J3150" s="2" vm="1" t="e">
        <f>_xlfn._xlws.FILTER(辅助信息!D:D,辅助信息!G:G=G3150)</f>
        <v>#VALUE!</v>
      </c>
    </row>
    <row r="3151" hidden="1" spans="1:10">
      <c r="A3151" s="2" t="str">
        <f>'[1]2025年已发货'!A:A</f>
        <v>八局</v>
      </c>
      <c r="B3151" s="2" t="str">
        <f>'[1]2025年已发货'!B:B</f>
        <v>螺纹钢</v>
      </c>
      <c r="C3151" s="2" t="str">
        <f>'[1]2025年已发货'!C:C</f>
        <v>HRB400E Φ20 12m</v>
      </c>
      <c r="D3151" s="2" t="str">
        <f>'[1]2025年已发货'!D:D</f>
        <v>吨</v>
      </c>
      <c r="E3151" s="2">
        <f>'[1]2025年已发货'!E:E</f>
        <v>35</v>
      </c>
      <c r="F3151" s="4">
        <f>'[1]2025年已发货'!F:F</f>
        <v>45790</v>
      </c>
      <c r="G3151" s="2" t="str">
        <f>'[1]2025年已发货'!G:G</f>
        <v>（中铁广州局-资乐高速5标）四川省乐山市井研县希望大道116号</v>
      </c>
      <c r="H3151" s="2" t="str">
        <f>'[1]2025年已发货'!H:H</f>
        <v>廖俊杰</v>
      </c>
      <c r="I3151" s="2">
        <f>'[1]2025年已发货'!I:I</f>
        <v>15775100965</v>
      </c>
      <c r="J3151" s="2" vm="1" t="e">
        <f>_xlfn._xlws.FILTER(辅助信息!D:D,辅助信息!G:G=G3151)</f>
        <v>#VALUE!</v>
      </c>
    </row>
    <row r="3152" hidden="1" spans="1:10">
      <c r="A3152" s="2" t="str">
        <f>'[1]2025年已发货'!A:A</f>
        <v>八局</v>
      </c>
      <c r="B3152" s="2" t="str">
        <f>'[1]2025年已发货'!B:B</f>
        <v>螺纹钢</v>
      </c>
      <c r="C3152" s="2" t="str">
        <f>'[1]2025年已发货'!C:C</f>
        <v>HRB400E Φ16 9m</v>
      </c>
      <c r="D3152" s="2" t="str">
        <f>'[1]2025年已发货'!D:D</f>
        <v>吨</v>
      </c>
      <c r="E3152" s="2">
        <f>'[1]2025年已发货'!E:E</f>
        <v>18</v>
      </c>
      <c r="F3152" s="4">
        <f>'[1]2025年已发货'!F:F</f>
        <v>45790</v>
      </c>
      <c r="G3152" s="2" t="str">
        <f>'[1]2025年已发货'!G:G</f>
        <v>（中铁广州局-资乐高速5标）四川省乐山市井研县希望大道116号</v>
      </c>
      <c r="H3152" s="2" t="str">
        <f>'[1]2025年已发货'!H:H</f>
        <v>廖俊杰</v>
      </c>
      <c r="I3152" s="2">
        <f>'[1]2025年已发货'!I:I</f>
        <v>15775100965</v>
      </c>
      <c r="J3152" s="2" vm="1" t="e">
        <f>_xlfn._xlws.FILTER(辅助信息!D:D,辅助信息!G:G=G3152)</f>
        <v>#VALUE!</v>
      </c>
    </row>
    <row r="3153" hidden="1" spans="1:10">
      <c r="A3153" s="2" t="str">
        <f>'[1]2025年已发货'!A:A</f>
        <v>八局</v>
      </c>
      <c r="B3153" s="2" t="str">
        <f>'[1]2025年已发货'!B:B</f>
        <v>螺纹钢</v>
      </c>
      <c r="C3153" s="2" t="str">
        <f>'[1]2025年已发货'!C:C</f>
        <v>HRB400E Φ20 9m</v>
      </c>
      <c r="D3153" s="2" t="str">
        <f>'[1]2025年已发货'!D:D</f>
        <v>吨</v>
      </c>
      <c r="E3153" s="2">
        <f>'[1]2025年已发货'!E:E</f>
        <v>18</v>
      </c>
      <c r="F3153" s="4">
        <f>'[1]2025年已发货'!F:F</f>
        <v>45790</v>
      </c>
      <c r="G3153" s="2" t="str">
        <f>'[1]2025年已发货'!G:G</f>
        <v>（中铁广州局-资乐高速5标）四川省乐山市井研县希望大道116号</v>
      </c>
      <c r="H3153" s="2" t="str">
        <f>'[1]2025年已发货'!H:H</f>
        <v>廖俊杰</v>
      </c>
      <c r="I3153" s="2">
        <f>'[1]2025年已发货'!I:I</f>
        <v>15775100965</v>
      </c>
      <c r="J3153" s="2" vm="1" t="e">
        <f>_xlfn._xlws.FILTER(辅助信息!D:D,辅助信息!G:G=G3153)</f>
        <v>#VALUE!</v>
      </c>
    </row>
    <row r="3154" hidden="1" spans="1:10">
      <c r="A3154" s="2" t="str">
        <f>'[1]2025年已发货'!A:A</f>
        <v>八局</v>
      </c>
      <c r="B3154" s="2" t="str">
        <f>'[1]2025年已发货'!B:B</f>
        <v>螺纹钢</v>
      </c>
      <c r="C3154" s="2" t="str">
        <f>'[1]2025年已发货'!C:C</f>
        <v>HRB400E Φ25 12m</v>
      </c>
      <c r="D3154" s="2" t="str">
        <f>'[1]2025年已发货'!D:D</f>
        <v>吨</v>
      </c>
      <c r="E3154" s="2">
        <f>'[1]2025年已发货'!E:E</f>
        <v>105</v>
      </c>
      <c r="F3154" s="4">
        <f>'[1]2025年已发货'!F:F</f>
        <v>45790</v>
      </c>
      <c r="G3154" s="2" t="str">
        <f>'[1]2025年已发货'!G:G</f>
        <v>（中铁广州局-成渝扩容2标）成渝扩容项目ZCB3-2标2＃拌和站【雁江区联盟桥东北50米(资资路) 】</v>
      </c>
      <c r="H3154" s="2" t="str">
        <f>'[1]2025年已发货'!H:H</f>
        <v>刘沛琦</v>
      </c>
      <c r="I3154" s="2">
        <f>'[1]2025年已发货'!I:I</f>
        <v>18011784798</v>
      </c>
      <c r="J3154" s="2" vm="1" t="e">
        <f>_xlfn._xlws.FILTER(辅助信息!D:D,辅助信息!G:G=G3154)</f>
        <v>#VALUE!</v>
      </c>
    </row>
    <row r="3155" hidden="1" spans="1:10">
      <c r="A3155" s="2" t="str">
        <f>'[1]2025年已发货'!A:A</f>
        <v>八局</v>
      </c>
      <c r="B3155" s="2" t="str">
        <f>'[1]2025年已发货'!B:B</f>
        <v>螺纹钢</v>
      </c>
      <c r="C3155" s="2" t="str">
        <f>'[1]2025年已发货'!C:C</f>
        <v>HRB400E Φ25 12m</v>
      </c>
      <c r="D3155" s="2" t="str">
        <f>'[1]2025年已发货'!D:D</f>
        <v>吨</v>
      </c>
      <c r="E3155" s="2">
        <f>'[1]2025年已发货'!E:E</f>
        <v>70</v>
      </c>
      <c r="F3155" s="4">
        <f>'[1]2025年已发货'!F:F</f>
        <v>45790</v>
      </c>
      <c r="G3155" s="2" t="str">
        <f>'[1]2025年已发货'!G:G</f>
        <v>（中铁广州局-成渝扩容2标）四川省资阳市雁江区南双路杨家糖房</v>
      </c>
      <c r="H3155" s="2" t="str">
        <f>'[1]2025年已发货'!H:H</f>
        <v>邓志强</v>
      </c>
      <c r="I3155" s="2">
        <f>'[1]2025年已发货'!I:I</f>
        <v>17603045490</v>
      </c>
      <c r="J3155" s="2" vm="1" t="e">
        <f>_xlfn._xlws.FILTER(辅助信息!D:D,辅助信息!G:G=G3155)</f>
        <v>#VALUE!</v>
      </c>
    </row>
    <row r="3156" hidden="1" spans="1:10">
      <c r="A3156" s="2" t="str">
        <f>'[1]2025年已发货'!A:A</f>
        <v>德胜</v>
      </c>
      <c r="B3156" s="2" t="str">
        <f>'[1]2025年已发货'!B:B</f>
        <v>螺纹钢</v>
      </c>
      <c r="C3156" s="2" t="str">
        <f>'[1]2025年已发货'!C:C</f>
        <v>HRB400E Φ12 12m</v>
      </c>
      <c r="D3156" s="2" t="str">
        <f>'[1]2025年已发货'!D:D</f>
        <v>吨</v>
      </c>
      <c r="E3156" s="2">
        <f>'[1]2025年已发货'!E:E</f>
        <v>36.153</v>
      </c>
      <c r="F3156" s="4">
        <f>'[1]2025年已发货'!F:F</f>
        <v>45791</v>
      </c>
      <c r="G3156" s="2" t="str">
        <f>'[1]2025年已发货'!G:G</f>
        <v>（安久供应链项目）四川省宜宾市翠屏区志诚路</v>
      </c>
      <c r="H3156" s="2" t="str">
        <f>'[1]2025年已发货'!H:H</f>
        <v>毛新熠</v>
      </c>
      <c r="I3156" s="2">
        <f>'[1]2025年已发货'!I:I</f>
        <v>18208171901</v>
      </c>
      <c r="J3156" s="2" vm="1" t="e">
        <f>_xlfn._xlws.FILTER(辅助信息!D:D,辅助信息!G:G=G3156)</f>
        <v>#VALUE!</v>
      </c>
    </row>
    <row r="3157" hidden="1" spans="1:10">
      <c r="A3157" s="2" t="str">
        <f>'[1]2025年已发货'!A:A</f>
        <v>德胜</v>
      </c>
      <c r="B3157" s="2" t="str">
        <f>'[1]2025年已发货'!B:B</f>
        <v>螺纹钢</v>
      </c>
      <c r="C3157" s="2" t="str">
        <f>'[1]2025年已发货'!C:C</f>
        <v>HRB400E Φ25 12m</v>
      </c>
      <c r="D3157" s="2" t="str">
        <f>'[1]2025年已发货'!D:D</f>
        <v>吨</v>
      </c>
      <c r="E3157" s="2">
        <f>'[1]2025年已发货'!E:E</f>
        <v>35.438</v>
      </c>
      <c r="F3157" s="4">
        <f>'[1]2025年已发货'!F:F</f>
        <v>45791</v>
      </c>
      <c r="G3157" s="2" t="str">
        <f>'[1]2025年已发货'!G:G</f>
        <v>（安久供应链项目）四川省宜宾市翠屏区志诚路</v>
      </c>
      <c r="H3157" s="2" t="str">
        <f>'[1]2025年已发货'!H:H</f>
        <v>毛新熠</v>
      </c>
      <c r="I3157" s="2">
        <f>'[1]2025年已发货'!I:I</f>
        <v>18208171901</v>
      </c>
      <c r="J3157" s="2" vm="1" t="e">
        <f>_xlfn._xlws.FILTER(辅助信息!D:D,辅助信息!G:G=G3157)</f>
        <v>#VALUE!</v>
      </c>
    </row>
    <row r="3158" hidden="1" spans="1:10">
      <c r="A3158" s="2" t="str">
        <f>'[1]2025年已发货'!A:A</f>
        <v>德胜</v>
      </c>
      <c r="B3158" s="2" t="str">
        <f>'[1]2025年已发货'!B:B</f>
        <v>螺纹钢</v>
      </c>
      <c r="C3158" s="2" t="str">
        <f>'[1]2025年已发货'!C:C</f>
        <v>HRB400E Φ12 12m</v>
      </c>
      <c r="D3158" s="2" t="str">
        <f>'[1]2025年已发货'!D:D</f>
        <v>吨</v>
      </c>
      <c r="E3158" s="2">
        <f>'[1]2025年已发货'!E:E</f>
        <v>30.591</v>
      </c>
      <c r="F3158" s="4">
        <f>'[1]2025年已发货'!F:F</f>
        <v>45791</v>
      </c>
      <c r="G3158" s="2" t="str">
        <f>'[1]2025年已发货'!G:G</f>
        <v>（安久供应链项目）四川省宜宾市翠屏区志诚路</v>
      </c>
      <c r="H3158" s="2" t="str">
        <f>'[1]2025年已发货'!H:H</f>
        <v>毛新熠</v>
      </c>
      <c r="I3158" s="2">
        <f>'[1]2025年已发货'!I:I</f>
        <v>18208171901</v>
      </c>
      <c r="J3158" s="2" vm="1" t="e">
        <f>_xlfn._xlws.FILTER(辅助信息!D:D,辅助信息!G:G=G3158)</f>
        <v>#VALUE!</v>
      </c>
    </row>
    <row r="3159" hidden="1" spans="1:10">
      <c r="A3159" s="2" t="str">
        <f>'[1]2025年已发货'!A:A</f>
        <v>德胜</v>
      </c>
      <c r="B3159" s="2" t="str">
        <f>'[1]2025年已发货'!B:B</f>
        <v>螺纹钢</v>
      </c>
      <c r="C3159" s="2" t="str">
        <f>'[1]2025年已发货'!C:C</f>
        <v>HRB400E Φ16 12m</v>
      </c>
      <c r="D3159" s="2" t="str">
        <f>'[1]2025年已发货'!D:D</f>
        <v>吨</v>
      </c>
      <c r="E3159" s="2">
        <f>'[1]2025年已发货'!E:E</f>
        <v>19.243</v>
      </c>
      <c r="F3159" s="4">
        <f>'[1]2025年已发货'!F:F</f>
        <v>45791</v>
      </c>
      <c r="G3159" s="2" t="str">
        <f>'[1]2025年已发货'!G:G</f>
        <v>（安久供应链项目）四川省宜宾市翠屏区志诚路</v>
      </c>
      <c r="H3159" s="2" t="str">
        <f>'[1]2025年已发货'!H:H</f>
        <v>毛新熠</v>
      </c>
      <c r="I3159" s="2">
        <f>'[1]2025年已发货'!I:I</f>
        <v>18208171901</v>
      </c>
      <c r="J3159" s="2" vm="1" t="e">
        <f>_xlfn._xlws.FILTER(辅助信息!D:D,辅助信息!G:G=G3159)</f>
        <v>#VALUE!</v>
      </c>
    </row>
    <row r="3160" hidden="1" spans="1:10">
      <c r="A3160" s="2" t="str">
        <f>'[1]2025年已发货'!A:A</f>
        <v>德胜</v>
      </c>
      <c r="B3160" s="2" t="str">
        <f>'[1]2025年已发货'!B:B</f>
        <v>螺纹钢</v>
      </c>
      <c r="C3160" s="2" t="str">
        <f>'[1]2025年已发货'!C:C</f>
        <v>HRB400E Φ20 12m</v>
      </c>
      <c r="D3160" s="2" t="str">
        <f>'[1]2025年已发货'!D:D</f>
        <v>吨</v>
      </c>
      <c r="E3160" s="2">
        <f>'[1]2025年已发货'!E:E</f>
        <v>19.299</v>
      </c>
      <c r="F3160" s="4">
        <f>'[1]2025年已发货'!F:F</f>
        <v>45791</v>
      </c>
      <c r="G3160" s="2" t="str">
        <f>'[1]2025年已发货'!G:G</f>
        <v>（安久供应链项目）四川省宜宾市翠屏区志诚路</v>
      </c>
      <c r="H3160" s="2" t="str">
        <f>'[1]2025年已发货'!H:H</f>
        <v>毛新熠</v>
      </c>
      <c r="I3160" s="2">
        <f>'[1]2025年已发货'!I:I</f>
        <v>18208171901</v>
      </c>
      <c r="J3160" s="2" vm="1" t="e">
        <f>_xlfn._xlws.FILTER(辅助信息!D:D,辅助信息!G:G=G3160)</f>
        <v>#VALUE!</v>
      </c>
    </row>
    <row r="3161" hidden="1" spans="1:10">
      <c r="A3161" s="2" t="str">
        <f>'[1]2025年已发货'!A:A</f>
        <v>德胜</v>
      </c>
      <c r="B3161" s="2" t="str">
        <f>'[1]2025年已发货'!B:B</f>
        <v>螺纹钢</v>
      </c>
      <c r="C3161" s="2" t="str">
        <f>'[1]2025年已发货'!C:C</f>
        <v>HRB400E Φ22 12m</v>
      </c>
      <c r="D3161" s="2" t="str">
        <f>'[1]2025年已发货'!D:D</f>
        <v>吨</v>
      </c>
      <c r="E3161" s="2">
        <f>'[1]2025年已发货'!E:E</f>
        <v>19.026</v>
      </c>
      <c r="F3161" s="4">
        <f>'[1]2025年已发货'!F:F</f>
        <v>45791</v>
      </c>
      <c r="G3161" s="2" t="str">
        <f>'[1]2025年已发货'!G:G</f>
        <v>（安久供应链项目）四川省宜宾市翠屏区志诚路</v>
      </c>
      <c r="H3161" s="2" t="str">
        <f>'[1]2025年已发货'!H:H</f>
        <v>毛新熠</v>
      </c>
      <c r="I3161" s="2">
        <f>'[1]2025年已发货'!I:I</f>
        <v>18208171901</v>
      </c>
      <c r="J3161" s="2" vm="1" t="e">
        <f>_xlfn._xlws.FILTER(辅助信息!D:D,辅助信息!G:G=G3161)</f>
        <v>#VALUE!</v>
      </c>
    </row>
    <row r="3162" hidden="1" spans="1:10">
      <c r="A3162" s="2" t="str">
        <f>'[1]2025年已发货'!A:A</f>
        <v>德胜</v>
      </c>
      <c r="B3162" s="2" t="str">
        <f>'[1]2025年已发货'!B:B</f>
        <v>螺纹钢</v>
      </c>
      <c r="C3162" s="2" t="str">
        <f>'[1]2025年已发货'!C:C</f>
        <v>HRB400E Φ25 12m</v>
      </c>
      <c r="D3162" s="2" t="str">
        <f>'[1]2025年已发货'!D:D</f>
        <v>吨</v>
      </c>
      <c r="E3162" s="2">
        <f>'[1]2025年已发货'!E:E</f>
        <v>16.356</v>
      </c>
      <c r="F3162" s="4">
        <f>'[1]2025年已发货'!F:F</f>
        <v>45791</v>
      </c>
      <c r="G3162" s="2" t="str">
        <f>'[1]2025年已发货'!G:G</f>
        <v>（安久供应链项目）四川省宜宾市翠屏区志诚路</v>
      </c>
      <c r="H3162" s="2" t="str">
        <f>'[1]2025年已发货'!H:H</f>
        <v>毛新熠</v>
      </c>
      <c r="I3162" s="2">
        <f>'[1]2025年已发货'!I:I</f>
        <v>18208171901</v>
      </c>
      <c r="J3162" s="2" vm="1" t="e">
        <f>_xlfn._xlws.FILTER(辅助信息!D:D,辅助信息!G:G=G3162)</f>
        <v>#VALUE!</v>
      </c>
    </row>
    <row r="3163" hidden="1" spans="1:10">
      <c r="A3163" s="2" t="str">
        <f>'[1]2025年已发货'!A:A</f>
        <v>德胜</v>
      </c>
      <c r="B3163" s="2" t="str">
        <f>'[1]2025年已发货'!B:B</f>
        <v>螺纹钢</v>
      </c>
      <c r="C3163" s="2" t="str">
        <f>'[1]2025年已发货'!C:C</f>
        <v>HRB400E Φ28 12m</v>
      </c>
      <c r="D3163" s="2" t="str">
        <f>'[1]2025年已发货'!D:D</f>
        <v>吨</v>
      </c>
      <c r="E3163" s="2">
        <f>'[1]2025年已发货'!E:E</f>
        <v>38.136</v>
      </c>
      <c r="F3163" s="4">
        <f>'[1]2025年已发货'!F:F</f>
        <v>45791</v>
      </c>
      <c r="G3163" s="2" t="str">
        <f>'[1]2025年已发货'!G:G</f>
        <v>（安久供应链项目）四川省宜宾市翠屏区志诚路</v>
      </c>
      <c r="H3163" s="2" t="str">
        <f>'[1]2025年已发货'!H:H</f>
        <v>毛新熠</v>
      </c>
      <c r="I3163" s="2">
        <f>'[1]2025年已发货'!I:I</f>
        <v>18208171901</v>
      </c>
      <c r="J3163" s="2" vm="1" t="e">
        <f>_xlfn._xlws.FILTER(辅助信息!D:D,辅助信息!G:G=G3163)</f>
        <v>#VALUE!</v>
      </c>
    </row>
    <row r="3164" hidden="1" spans="1:10">
      <c r="A3164" s="2" t="str">
        <f>'[1]2025年已发货'!A:A</f>
        <v>德胜</v>
      </c>
      <c r="B3164" s="2" t="str">
        <f>'[1]2025年已发货'!B:B</f>
        <v>螺纹钢</v>
      </c>
      <c r="C3164" s="2" t="str">
        <f>'[1]2025年已发货'!C:C</f>
        <v>HRB400E Φ25 12m</v>
      </c>
      <c r="D3164" s="2" t="str">
        <f>'[1]2025年已发货'!D:D</f>
        <v>吨</v>
      </c>
      <c r="E3164" s="2">
        <f>'[1]2025年已发货'!E:E</f>
        <v>40.89</v>
      </c>
      <c r="F3164" s="4">
        <f>'[1]2025年已发货'!F:F</f>
        <v>45791</v>
      </c>
      <c r="G3164" s="2" t="str">
        <f>'[1]2025年已发货'!G:G</f>
        <v>（安久供应链项目）四川省宜宾市翠屏区志诚路</v>
      </c>
      <c r="H3164" s="2" t="str">
        <f>'[1]2025年已发货'!H:H</f>
        <v>毛新熠</v>
      </c>
      <c r="I3164" s="2">
        <f>'[1]2025年已发货'!I:I</f>
        <v>18208171901</v>
      </c>
      <c r="J3164" s="2" vm="1" t="e">
        <f>_xlfn._xlws.FILTER(辅助信息!D:D,辅助信息!G:G=G3164)</f>
        <v>#VALUE!</v>
      </c>
    </row>
    <row r="3165" hidden="1" spans="1:10">
      <c r="A3165" s="2" t="str">
        <f>'[1]2025年已发货'!A:A</f>
        <v>德胜</v>
      </c>
      <c r="B3165" s="2" t="str">
        <f>'[1]2025年已发货'!B:B</f>
        <v>螺纹钢</v>
      </c>
      <c r="C3165" s="2" t="str">
        <f>'[1]2025年已发货'!C:C</f>
        <v>HRB400E Φ28 12m</v>
      </c>
      <c r="D3165" s="2" t="str">
        <f>'[1]2025年已发货'!D:D</f>
        <v>吨</v>
      </c>
      <c r="E3165" s="2">
        <f>'[1]2025年已发货'!E:E</f>
        <v>19.068</v>
      </c>
      <c r="F3165" s="4">
        <f>'[1]2025年已发货'!F:F</f>
        <v>45791</v>
      </c>
      <c r="G3165" s="2" t="str">
        <f>'[1]2025年已发货'!G:G</f>
        <v>（安久供应链项目）四川省宜宾市翠屏区志诚路</v>
      </c>
      <c r="H3165" s="2" t="str">
        <f>'[1]2025年已发货'!H:H</f>
        <v>毛新熠</v>
      </c>
      <c r="I3165" s="2">
        <f>'[1]2025年已发货'!I:I</f>
        <v>18208171901</v>
      </c>
      <c r="J3165" s="2" vm="1" t="e">
        <f>_xlfn._xlws.FILTER(辅助信息!D:D,辅助信息!G:G=G3165)</f>
        <v>#VALUE!</v>
      </c>
    </row>
    <row r="3166" hidden="1" spans="1:10">
      <c r="A3166" s="2" t="str">
        <f>'[1]2025年已发货'!A:A</f>
        <v>德胜</v>
      </c>
      <c r="B3166" s="2" t="str">
        <f>'[1]2025年已发货'!B:B</f>
        <v>螺纹钢</v>
      </c>
      <c r="C3166" s="2" t="str">
        <f>'[1]2025年已发货'!C:C</f>
        <v>HRB400E Φ32 12m</v>
      </c>
      <c r="D3166" s="2" t="str">
        <f>'[1]2025年已发货'!D:D</f>
        <v>吨</v>
      </c>
      <c r="E3166" s="2">
        <f>'[1]2025年已发货'!E:E</f>
        <v>10.904</v>
      </c>
      <c r="F3166" s="4">
        <f>'[1]2025年已发货'!F:F</f>
        <v>45791</v>
      </c>
      <c r="G3166" s="2" t="str">
        <f>'[1]2025年已发货'!G:G</f>
        <v>（安久供应链项目）四川省宜宾市翠屏区志诚路</v>
      </c>
      <c r="H3166" s="2" t="str">
        <f>'[1]2025年已发货'!H:H</f>
        <v>毛新熠</v>
      </c>
      <c r="I3166" s="2">
        <f>'[1]2025年已发货'!I:I</f>
        <v>18208171901</v>
      </c>
      <c r="J3166" s="2" vm="1" t="e">
        <f>_xlfn._xlws.FILTER(辅助信息!D:D,辅助信息!G:G=G3166)</f>
        <v>#VALUE!</v>
      </c>
    </row>
    <row r="3167" hidden="1" spans="1:10">
      <c r="A3167" s="2" t="str">
        <f>'[1]2025年已发货'!A:A</f>
        <v>钢固融</v>
      </c>
      <c r="B3167" s="2" t="str">
        <f>'[1]2025年已发货'!B:B</f>
        <v>螺纹钢</v>
      </c>
      <c r="C3167" s="2" t="str">
        <f>'[1]2025年已发货'!C:C</f>
        <v>HRB400E Φ14 9m</v>
      </c>
      <c r="D3167" s="2" t="str">
        <f>'[1]2025年已发货'!D:D</f>
        <v>吨</v>
      </c>
      <c r="E3167" s="2">
        <f>'[1]2025年已发货'!E:E</f>
        <v>12</v>
      </c>
      <c r="F3167" s="4">
        <f>'[1]2025年已发货'!F:F</f>
        <v>45791</v>
      </c>
      <c r="G3167" s="2" t="str">
        <f>'[1]2025年已发货'!G:G</f>
        <v>（中铁五局新津tod项目）成都市新津区旭辉天府未来城南(华金路南)</v>
      </c>
      <c r="H3167" s="2" t="str">
        <f>'[1]2025年已发货'!H:H</f>
        <v>戴军</v>
      </c>
      <c r="I3167" s="2">
        <f>'[1]2025年已发货'!I:I</f>
        <v>15984585768</v>
      </c>
      <c r="J3167" s="2" vm="1" t="e">
        <f>_xlfn._xlws.FILTER(辅助信息!D:D,辅助信息!G:G=G3167)</f>
        <v>#VALUE!</v>
      </c>
    </row>
    <row r="3168" hidden="1" spans="1:10">
      <c r="A3168" s="2" t="str">
        <f>'[1]2025年已发货'!A:A</f>
        <v>钢固融</v>
      </c>
      <c r="B3168" s="2" t="str">
        <f>'[1]2025年已发货'!B:B</f>
        <v>螺纹钢</v>
      </c>
      <c r="C3168" s="2" t="str">
        <f>'[1]2025年已发货'!C:C</f>
        <v>HRB500E Φ12 9m</v>
      </c>
      <c r="D3168" s="2" t="str">
        <f>'[1]2025年已发货'!D:D</f>
        <v>吨</v>
      </c>
      <c r="E3168" s="2">
        <f>'[1]2025年已发货'!E:E</f>
        <v>3</v>
      </c>
      <c r="F3168" s="4">
        <f>'[1]2025年已发货'!F:F</f>
        <v>45791</v>
      </c>
      <c r="G3168" s="2" t="str">
        <f>'[1]2025年已发货'!G:G</f>
        <v>（中铁五局新津tod项目）成都市新津区旭辉天府未来城南(华金路南)</v>
      </c>
      <c r="H3168" s="2" t="str">
        <f>'[1]2025年已发货'!H:H</f>
        <v>戴军</v>
      </c>
      <c r="I3168" s="2">
        <f>'[1]2025年已发货'!I:I</f>
        <v>15984585768</v>
      </c>
      <c r="J3168" s="2" vm="1" t="e">
        <f>_xlfn._xlws.FILTER(辅助信息!D:D,辅助信息!G:G=G3168)</f>
        <v>#VALUE!</v>
      </c>
    </row>
    <row r="3169" hidden="1" spans="1:10">
      <c r="A3169" s="2" t="str">
        <f>'[1]2025年已发货'!A:A</f>
        <v>钢固融</v>
      </c>
      <c r="B3169" s="2" t="str">
        <f>'[1]2025年已发货'!B:B</f>
        <v>螺纹钢</v>
      </c>
      <c r="C3169" s="2" t="str">
        <f>'[1]2025年已发货'!C:C</f>
        <v>HRB500E Φ14 9m</v>
      </c>
      <c r="D3169" s="2" t="str">
        <f>'[1]2025年已发货'!D:D</f>
        <v>吨</v>
      </c>
      <c r="E3169" s="2">
        <f>'[1]2025年已发货'!E:E</f>
        <v>3</v>
      </c>
      <c r="F3169" s="4">
        <f>'[1]2025年已发货'!F:F</f>
        <v>45791</v>
      </c>
      <c r="G3169" s="2" t="str">
        <f>'[1]2025年已发货'!G:G</f>
        <v>（中铁五局新津tod项目）成都市新津区旭辉天府未来城南(华金路南)</v>
      </c>
      <c r="H3169" s="2" t="str">
        <f>'[1]2025年已发货'!H:H</f>
        <v>戴军</v>
      </c>
      <c r="I3169" s="2">
        <f>'[1]2025年已发货'!I:I</f>
        <v>15984585768</v>
      </c>
      <c r="J3169" s="2" vm="1" t="e">
        <f>_xlfn._xlws.FILTER(辅助信息!D:D,辅助信息!G:G=G3169)</f>
        <v>#VALUE!</v>
      </c>
    </row>
    <row r="3170" hidden="1" spans="1:10">
      <c r="A3170" s="2" t="str">
        <f>'[1]2025年已发货'!A:A</f>
        <v>钢固融</v>
      </c>
      <c r="B3170" s="2" t="str">
        <f>'[1]2025年已发货'!B:B</f>
        <v>螺纹钢</v>
      </c>
      <c r="C3170" s="2" t="str">
        <f>'[1]2025年已发货'!C:C</f>
        <v>HRB500E Φ20 9m</v>
      </c>
      <c r="D3170" s="2" t="str">
        <f>'[1]2025年已发货'!D:D</f>
        <v>吨</v>
      </c>
      <c r="E3170" s="2">
        <f>'[1]2025年已发货'!E:E</f>
        <v>3</v>
      </c>
      <c r="F3170" s="4">
        <f>'[1]2025年已发货'!F:F</f>
        <v>45791</v>
      </c>
      <c r="G3170" s="2" t="str">
        <f>'[1]2025年已发货'!G:G</f>
        <v>（中铁五局新津tod项目）成都市新津区旭辉天府未来城南(华金路南)</v>
      </c>
      <c r="H3170" s="2" t="str">
        <f>'[1]2025年已发货'!H:H</f>
        <v>戴军</v>
      </c>
      <c r="I3170" s="2">
        <f>'[1]2025年已发货'!I:I</f>
        <v>15984585768</v>
      </c>
      <c r="J3170" s="2" vm="1" t="e">
        <f>_xlfn._xlws.FILTER(辅助信息!D:D,辅助信息!G:G=G3170)</f>
        <v>#VALUE!</v>
      </c>
    </row>
    <row r="3171" hidden="1" spans="1:10">
      <c r="A3171" s="2" t="str">
        <f>'[1]2025年已发货'!A:A</f>
        <v>钢固融</v>
      </c>
      <c r="B3171" s="2" t="str">
        <f>'[1]2025年已发货'!B:B</f>
        <v>螺纹钢</v>
      </c>
      <c r="C3171" s="2" t="str">
        <f>'[1]2025年已发货'!C:C</f>
        <v>HRB500E Φ22 9m</v>
      </c>
      <c r="D3171" s="2" t="str">
        <f>'[1]2025年已发货'!D:D</f>
        <v>吨</v>
      </c>
      <c r="E3171" s="2">
        <f>'[1]2025年已发货'!E:E</f>
        <v>3</v>
      </c>
      <c r="F3171" s="4">
        <f>'[1]2025年已发货'!F:F</f>
        <v>45791</v>
      </c>
      <c r="G3171" s="2" t="str">
        <f>'[1]2025年已发货'!G:G</f>
        <v>（中铁五局新津tod项目）成都市新津区旭辉天府未来城南(华金路南)</v>
      </c>
      <c r="H3171" s="2" t="str">
        <f>'[1]2025年已发货'!H:H</f>
        <v>戴军</v>
      </c>
      <c r="I3171" s="2">
        <f>'[1]2025年已发货'!I:I</f>
        <v>15984585768</v>
      </c>
      <c r="J3171" s="2" vm="1" t="e">
        <f>_xlfn._xlws.FILTER(辅助信息!D:D,辅助信息!G:G=G3171)</f>
        <v>#VALUE!</v>
      </c>
    </row>
    <row r="3172" hidden="1" spans="1:10">
      <c r="A3172" s="2" t="str">
        <f>'[1]2025年已发货'!A:A</f>
        <v>钢固融</v>
      </c>
      <c r="B3172" s="2" t="str">
        <f>'[1]2025年已发货'!B:B</f>
        <v>螺纹钢</v>
      </c>
      <c r="C3172" s="2" t="str">
        <f>'[1]2025年已发货'!C:C</f>
        <v>HRB500E Φ25 9m</v>
      </c>
      <c r="D3172" s="2" t="str">
        <f>'[1]2025年已发货'!D:D</f>
        <v>吨</v>
      </c>
      <c r="E3172" s="2">
        <f>'[1]2025年已发货'!E:E</f>
        <v>10</v>
      </c>
      <c r="F3172" s="4">
        <f>'[1]2025年已发货'!F:F</f>
        <v>45791</v>
      </c>
      <c r="G3172" s="2" t="str">
        <f>'[1]2025年已发货'!G:G</f>
        <v>（中铁五局新津tod项目）成都市新津区旭辉天府未来城南(华金路南)</v>
      </c>
      <c r="H3172" s="2" t="str">
        <f>'[1]2025年已发货'!H:H</f>
        <v>戴军</v>
      </c>
      <c r="I3172" s="2">
        <f>'[1]2025年已发货'!I:I</f>
        <v>15984585768</v>
      </c>
      <c r="J3172" s="2" vm="1" t="e">
        <f>_xlfn._xlws.FILTER(辅助信息!D:D,辅助信息!G:G=G3172)</f>
        <v>#VALUE!</v>
      </c>
    </row>
    <row r="3173" hidden="1" spans="1:10">
      <c r="A3173" s="2" t="str">
        <f>'[1]2025年已发货'!A:A</f>
        <v>德胜</v>
      </c>
      <c r="B3173" s="2" t="str">
        <f>'[1]2025年已发货'!B:B</f>
        <v>螺纹钢</v>
      </c>
      <c r="C3173" s="2" t="str">
        <f>'[1]2025年已发货'!C:C</f>
        <v>HRB400E Φ12 9m</v>
      </c>
      <c r="D3173" s="2" t="str">
        <f>'[1]2025年已发货'!D:D</f>
        <v>吨</v>
      </c>
      <c r="E3173" s="2">
        <f>'[1]2025年已发货'!E:E</f>
        <v>18</v>
      </c>
      <c r="F3173" s="4">
        <f>'[1]2025年已发货'!F:F</f>
        <v>45791</v>
      </c>
      <c r="G3173" s="2" t="str">
        <f>'[1]2025年已发货'!G:G</f>
        <v>（中铁五局新津tod项目）成都市新津区旭辉天府未来城南(华金路南)</v>
      </c>
      <c r="H3173" s="2" t="str">
        <f>'[1]2025年已发货'!H:H</f>
        <v>李霜</v>
      </c>
      <c r="I3173" s="2">
        <f>'[1]2025年已发货'!I:I</f>
        <v>18785086540</v>
      </c>
      <c r="J3173" s="2" vm="1" t="e">
        <f>_xlfn._xlws.FILTER(辅助信息!D:D,辅助信息!G:G=G3173)</f>
        <v>#VALUE!</v>
      </c>
    </row>
    <row r="3174" hidden="1" spans="1:10">
      <c r="A3174" s="2" t="str">
        <f>'[1]2025年已发货'!A:A</f>
        <v>德胜</v>
      </c>
      <c r="B3174" s="2" t="str">
        <f>'[1]2025年已发货'!B:B</f>
        <v>螺纹钢</v>
      </c>
      <c r="C3174" s="2" t="str">
        <f>'[1]2025年已发货'!C:C</f>
        <v>HRB400E Φ14 9m</v>
      </c>
      <c r="D3174" s="2" t="str">
        <f>'[1]2025年已发货'!D:D</f>
        <v>吨</v>
      </c>
      <c r="E3174" s="2">
        <f>'[1]2025年已发货'!E:E</f>
        <v>3</v>
      </c>
      <c r="F3174" s="4">
        <f>'[1]2025年已发货'!F:F</f>
        <v>45791</v>
      </c>
      <c r="G3174" s="2" t="str">
        <f>'[1]2025年已发货'!G:G</f>
        <v>（中铁五局新津tod项目）成都市新津区旭辉天府未来城南(华金路南)</v>
      </c>
      <c r="H3174" s="2" t="str">
        <f>'[1]2025年已发货'!H:H</f>
        <v>李霜</v>
      </c>
      <c r="I3174" s="2">
        <f>'[1]2025年已发货'!I:I</f>
        <v>18785086540</v>
      </c>
      <c r="J3174" s="2" vm="1" t="e">
        <f>_xlfn._xlws.FILTER(辅助信息!D:D,辅助信息!G:G=G3174)</f>
        <v>#VALUE!</v>
      </c>
    </row>
    <row r="3175" hidden="1" spans="1:10">
      <c r="A3175" s="2" t="str">
        <f>'[1]2025年已发货'!A:A</f>
        <v>德胜</v>
      </c>
      <c r="B3175" s="2" t="str">
        <f>'[1]2025年已发货'!B:B</f>
        <v>螺纹钢</v>
      </c>
      <c r="C3175" s="2" t="str">
        <f>'[1]2025年已发货'!C:C</f>
        <v>HRB500E Φ16 9m</v>
      </c>
      <c r="D3175" s="2" t="str">
        <f>'[1]2025年已发货'!D:D</f>
        <v>吨</v>
      </c>
      <c r="E3175" s="2">
        <f>'[1]2025年已发货'!E:E</f>
        <v>3</v>
      </c>
      <c r="F3175" s="4">
        <f>'[1]2025年已发货'!F:F</f>
        <v>45791</v>
      </c>
      <c r="G3175" s="2" t="str">
        <f>'[1]2025年已发货'!G:G</f>
        <v>（中铁五局新津tod项目）成都市新津区旭辉天府未来城南(华金路南)</v>
      </c>
      <c r="H3175" s="2" t="str">
        <f>'[1]2025年已发货'!H:H</f>
        <v>李霜</v>
      </c>
      <c r="I3175" s="2">
        <f>'[1]2025年已发货'!I:I</f>
        <v>18785086540</v>
      </c>
      <c r="J3175" s="2" vm="1" t="e">
        <f>_xlfn._xlws.FILTER(辅助信息!D:D,辅助信息!G:G=G3175)</f>
        <v>#VALUE!</v>
      </c>
    </row>
    <row r="3176" hidden="1" spans="1:10">
      <c r="A3176" s="2" t="str">
        <f>'[1]2025年已发货'!A:A</f>
        <v>德胜</v>
      </c>
      <c r="B3176" s="2" t="str">
        <f>'[1]2025年已发货'!B:B</f>
        <v>螺纹钢</v>
      </c>
      <c r="C3176" s="2" t="str">
        <f>'[1]2025年已发货'!C:C</f>
        <v>HRB500E Φ18 9m</v>
      </c>
      <c r="D3176" s="2" t="str">
        <f>'[1]2025年已发货'!D:D</f>
        <v>吨</v>
      </c>
      <c r="E3176" s="2">
        <f>'[1]2025年已发货'!E:E</f>
        <v>3</v>
      </c>
      <c r="F3176" s="4">
        <f>'[1]2025年已发货'!F:F</f>
        <v>45791</v>
      </c>
      <c r="G3176" s="2" t="str">
        <f>'[1]2025年已发货'!G:G</f>
        <v>（中铁五局新津tod项目）成都市新津区旭辉天府未来城南(华金路南)</v>
      </c>
      <c r="H3176" s="2" t="str">
        <f>'[1]2025年已发货'!H:H</f>
        <v>李霜</v>
      </c>
      <c r="I3176" s="2">
        <f>'[1]2025年已发货'!I:I</f>
        <v>18785086540</v>
      </c>
      <c r="J3176" s="2" vm="1" t="e">
        <f>_xlfn._xlws.FILTER(辅助信息!D:D,辅助信息!G:G=G3176)</f>
        <v>#VALUE!</v>
      </c>
    </row>
    <row r="3177" hidden="1" spans="1:10">
      <c r="A3177" s="2" t="str">
        <f>'[1]2025年已发货'!A:A</f>
        <v>德胜</v>
      </c>
      <c r="B3177" s="2" t="str">
        <f>'[1]2025年已发货'!B:B</f>
        <v>螺纹钢</v>
      </c>
      <c r="C3177" s="2" t="str">
        <f>'[1]2025年已发货'!C:C</f>
        <v>HRB500E Φ25 9m</v>
      </c>
      <c r="D3177" s="2" t="str">
        <f>'[1]2025年已发货'!D:D</f>
        <v>吨</v>
      </c>
      <c r="E3177" s="2">
        <f>'[1]2025年已发货'!E:E</f>
        <v>10</v>
      </c>
      <c r="F3177" s="4">
        <f>'[1]2025年已发货'!F:F</f>
        <v>45791</v>
      </c>
      <c r="G3177" s="2" t="str">
        <f>'[1]2025年已发货'!G:G</f>
        <v>（中铁五局新津tod项目）成都市新津区旭辉天府未来城南(华金路南)</v>
      </c>
      <c r="H3177" s="2" t="str">
        <f>'[1]2025年已发货'!H:H</f>
        <v>李霜</v>
      </c>
      <c r="I3177" s="2">
        <f>'[1]2025年已发货'!I:I</f>
        <v>18785086540</v>
      </c>
      <c r="J3177" s="2" vm="1" t="e">
        <f>_xlfn._xlws.FILTER(辅助信息!D:D,辅助信息!G:G=G3177)</f>
        <v>#VALUE!</v>
      </c>
    </row>
    <row r="3178" hidden="1" spans="1:10">
      <c r="A3178" s="2" t="str">
        <f>'[1]2025年已发货'!A:A</f>
        <v>钢固融</v>
      </c>
      <c r="B3178" s="2" t="str">
        <f>'[1]2025年已发货'!B:B</f>
        <v>螺纹钢</v>
      </c>
      <c r="C3178" s="2" t="str">
        <f>'[1]2025年已发货'!C:C</f>
        <v>HRB500EФ32*9m</v>
      </c>
      <c r="D3178" s="2" t="str">
        <f>'[1]2025年已发货'!D:D</f>
        <v>吨</v>
      </c>
      <c r="E3178" s="2">
        <f>'[1]2025年已发货'!E:E</f>
        <v>140</v>
      </c>
      <c r="F3178" s="4">
        <f>'[1]2025年已发货'!F:F</f>
        <v>45791</v>
      </c>
      <c r="G3178" s="2" t="str">
        <f>'[1]2025年已发货'!G:G</f>
        <v>（中铁九桥康新高速TJ1-3标）四川省甘孜州康定市折多塘村车管所旁（使用德胜、威钢、成实）</v>
      </c>
      <c r="H3178" s="2" t="str">
        <f>'[1]2025年已发货'!H:H</f>
        <v>王营光</v>
      </c>
      <c r="I3178" s="2">
        <f>'[1]2025年已发货'!I:I</f>
        <v>13479287250</v>
      </c>
      <c r="J3178" s="2" vm="1" t="e">
        <f>_xlfn._xlws.FILTER(辅助信息!D:D,辅助信息!G:G=G3178)</f>
        <v>#VALUE!</v>
      </c>
    </row>
    <row r="3179" hidden="1" spans="1:10">
      <c r="A3179" s="2" t="str">
        <f>'[1]2025年已发货'!A:A</f>
        <v>八局</v>
      </c>
      <c r="B3179" s="2" t="str">
        <f>'[1]2025年已发货'!B:B</f>
        <v>盘螺</v>
      </c>
      <c r="C3179" s="2" t="str">
        <f>'[1]2025年已发货'!C:C</f>
        <v>HRB400E Φ12</v>
      </c>
      <c r="D3179" s="2" t="str">
        <f>'[1]2025年已发货'!D:D</f>
        <v>吨</v>
      </c>
      <c r="E3179" s="2">
        <f>'[1]2025年已发货'!E:E</f>
        <v>35</v>
      </c>
      <c r="F3179" s="4">
        <f>'[1]2025年已发货'!F:F</f>
        <v>45791</v>
      </c>
      <c r="G3179" s="2" t="str">
        <f>'[1]2025年已发货'!G:G</f>
        <v>（中铁广州局-资乐高速5标）四川省乐山市井研县希望大道116号</v>
      </c>
      <c r="H3179" s="2" t="str">
        <f>'[1]2025年已发货'!H:H</f>
        <v>廖俊杰</v>
      </c>
      <c r="I3179" s="2">
        <f>'[1]2025年已发货'!I:I</f>
        <v>15775100965</v>
      </c>
      <c r="J3179" s="2" vm="1" t="e">
        <f>_xlfn._xlws.FILTER(辅助信息!D:D,辅助信息!G:G=G3179)</f>
        <v>#VALUE!</v>
      </c>
    </row>
    <row r="3180" hidden="1" spans="1:10">
      <c r="A3180" s="2" t="str">
        <f>'[1]2025年已发货'!A:A</f>
        <v>润耀</v>
      </c>
      <c r="B3180" s="2" t="str">
        <f>'[1]2025年已发货'!B:B</f>
        <v>盘螺</v>
      </c>
      <c r="C3180" s="2" t="str">
        <f>'[1]2025年已发货'!C:C</f>
        <v>HRB400E Φ12</v>
      </c>
      <c r="D3180" s="2" t="str">
        <f>'[1]2025年已发货'!D:D</f>
        <v>吨</v>
      </c>
      <c r="E3180" s="2">
        <f>'[1]2025年已发货'!E:E</f>
        <v>10</v>
      </c>
      <c r="F3180" s="4">
        <f>'[1]2025年已发货'!F:F</f>
        <v>45791</v>
      </c>
      <c r="G3180" s="2" t="str">
        <f>'[1]2025年已发货'!G:G</f>
        <v>（华西萌海科创农业生态谷）成都市简阳市白金山水库</v>
      </c>
      <c r="H3180" s="2" t="str">
        <f>'[1]2025年已发货'!H:H</f>
        <v>石清国</v>
      </c>
      <c r="I3180" s="2">
        <f>'[1]2025年已发货'!I:I</f>
        <v>13458642015</v>
      </c>
      <c r="J3180" s="2" t="str">
        <f>_xlfn._xlws.FILTER(辅助信息!D:D,辅助信息!G:G=G3180)</f>
        <v>华西萌海-科创农业生态谷</v>
      </c>
    </row>
    <row r="3181" hidden="1" spans="1:10">
      <c r="A3181" s="2" t="str">
        <f>'[1]2025年已发货'!A:A</f>
        <v>润耀</v>
      </c>
      <c r="B3181" s="2" t="str">
        <f>'[1]2025年已发货'!B:B</f>
        <v>螺纹钢</v>
      </c>
      <c r="C3181" s="2" t="str">
        <f>'[1]2025年已发货'!C:C</f>
        <v>HRB400E Φ12 9m</v>
      </c>
      <c r="D3181" s="2" t="str">
        <f>'[1]2025年已发货'!D:D</f>
        <v>吨</v>
      </c>
      <c r="E3181" s="2">
        <f>'[1]2025年已发货'!E:E</f>
        <v>8</v>
      </c>
      <c r="F3181" s="4">
        <f>'[1]2025年已发货'!F:F</f>
        <v>45791</v>
      </c>
      <c r="G3181" s="2" t="str">
        <f>'[1]2025年已发货'!G:G</f>
        <v>（华西萌海科创农业生态谷）成都市简阳市白金山水库</v>
      </c>
      <c r="H3181" s="2" t="str">
        <f>'[1]2025年已发货'!H:H</f>
        <v>石清国</v>
      </c>
      <c r="I3181" s="2">
        <f>'[1]2025年已发货'!I:I</f>
        <v>13458642015</v>
      </c>
      <c r="J3181" s="2" t="str">
        <f>_xlfn._xlws.FILTER(辅助信息!D:D,辅助信息!G:G=G3181)</f>
        <v>华西萌海-科创农业生态谷</v>
      </c>
    </row>
    <row r="3182" hidden="1" spans="1:10">
      <c r="A3182" s="2" t="str">
        <f>'[1]2025年已发货'!A:A</f>
        <v>润耀</v>
      </c>
      <c r="B3182" s="2" t="str">
        <f>'[1]2025年已发货'!B:B</f>
        <v>螺纹钢</v>
      </c>
      <c r="C3182" s="2" t="str">
        <f>'[1]2025年已发货'!C:C</f>
        <v>HRB400E Φ14 9m</v>
      </c>
      <c r="D3182" s="2" t="str">
        <f>'[1]2025年已发货'!D:D</f>
        <v>吨</v>
      </c>
      <c r="E3182" s="2">
        <f>'[1]2025年已发货'!E:E</f>
        <v>3</v>
      </c>
      <c r="F3182" s="4">
        <f>'[1]2025年已发货'!F:F</f>
        <v>45791</v>
      </c>
      <c r="G3182" s="2" t="str">
        <f>'[1]2025年已发货'!G:G</f>
        <v>（华西萌海科创农业生态谷）成都市简阳市白金山水库</v>
      </c>
      <c r="H3182" s="2" t="str">
        <f>'[1]2025年已发货'!H:H</f>
        <v>石清国</v>
      </c>
      <c r="I3182" s="2">
        <f>'[1]2025年已发货'!I:I</f>
        <v>13458642015</v>
      </c>
      <c r="J3182" s="2" t="str">
        <f>_xlfn._xlws.FILTER(辅助信息!D:D,辅助信息!G:G=G3182)</f>
        <v>华西萌海-科创农业生态谷</v>
      </c>
    </row>
    <row r="3183" hidden="1" spans="1:10">
      <c r="A3183" s="2" t="str">
        <f>'[1]2025年已发货'!A:A</f>
        <v>润耀</v>
      </c>
      <c r="B3183" s="2" t="str">
        <f>'[1]2025年已发货'!B:B</f>
        <v>螺纹钢</v>
      </c>
      <c r="C3183" s="2" t="str">
        <f>'[1]2025年已发货'!C:C</f>
        <v>HRB500E Φ25</v>
      </c>
      <c r="D3183" s="2" t="str">
        <f>'[1]2025年已发货'!D:D</f>
        <v>吨</v>
      </c>
      <c r="E3183" s="2">
        <f>'[1]2025年已发货'!E:E</f>
        <v>14</v>
      </c>
      <c r="F3183" s="4">
        <f>'[1]2025年已发货'!F:F</f>
        <v>45791</v>
      </c>
      <c r="G3183" s="2" t="str">
        <f>'[1]2025年已发货'!G:G</f>
        <v>（华西萌海科创农业生态谷）成都市简阳市白金山水库</v>
      </c>
      <c r="H3183" s="2" t="str">
        <f>'[1]2025年已发货'!H:H</f>
        <v>石清国</v>
      </c>
      <c r="I3183" s="2">
        <f>'[1]2025年已发货'!I:I</f>
        <v>13458642015</v>
      </c>
      <c r="J3183" s="2" t="str">
        <f>_xlfn._xlws.FILTER(辅助信息!D:D,辅助信息!G:G=G3183)</f>
        <v>华西萌海-科创农业生态谷</v>
      </c>
    </row>
    <row r="3184" hidden="1" spans="1:10">
      <c r="A3184" s="2" t="str">
        <f>'[1]2025年已发货'!A:A</f>
        <v>吉晨盛泰</v>
      </c>
      <c r="B3184" s="2" t="str">
        <f>'[1]2025年已发货'!B:B</f>
        <v>螺纹钢</v>
      </c>
      <c r="C3184" s="2" t="str">
        <f>'[1]2025年已发货'!C:C</f>
        <v>HRB400E Φ28</v>
      </c>
      <c r="D3184" s="2" t="str">
        <f>'[1]2025年已发货'!D:D</f>
        <v>吨</v>
      </c>
      <c r="E3184" s="2">
        <f>'[1]2025年已发货'!E:E</f>
        <v>15</v>
      </c>
      <c r="F3184" s="4">
        <f>'[1]2025年已发货'!F:F</f>
        <v>45792</v>
      </c>
      <c r="G3184" s="2" t="str">
        <f>'[1]2025年已发货'!G:G</f>
        <v>中铁隧道局路桥公司西昭高速2标1分部凉山州金阳县派来镇</v>
      </c>
      <c r="H3184" s="2" t="str">
        <f>'[1]2025年已发货'!H:H</f>
        <v>杨勇</v>
      </c>
      <c r="I3184" s="2">
        <f>'[1]2025年已发货'!I:I</f>
        <v>18882117172</v>
      </c>
      <c r="J3184" s="2" vm="1" t="e">
        <f>_xlfn._xlws.FILTER(辅助信息!D:D,辅助信息!G:G=G3184)</f>
        <v>#VALUE!</v>
      </c>
    </row>
    <row r="3185" hidden="1" spans="1:10">
      <c r="A3185" s="2" t="str">
        <f>'[1]2025年已发货'!A:A</f>
        <v>吉晨盛泰</v>
      </c>
      <c r="B3185" s="2" t="str">
        <f>'[1]2025年已发货'!B:B</f>
        <v>螺纹钢</v>
      </c>
      <c r="C3185" s="2" t="str">
        <f>'[1]2025年已发货'!C:C</f>
        <v>HRB400E Φ25</v>
      </c>
      <c r="D3185" s="2" t="str">
        <f>'[1]2025年已发货'!D:D</f>
        <v>吨</v>
      </c>
      <c r="E3185" s="2">
        <f>'[1]2025年已发货'!E:E</f>
        <v>75</v>
      </c>
      <c r="F3185" s="4">
        <f>'[1]2025年已发货'!F:F</f>
        <v>45792</v>
      </c>
      <c r="G3185" s="2" t="str">
        <f>'[1]2025年已发货'!G:G</f>
        <v>中铁隧道局路桥公司西昭高速2标1分部凉山州金阳县派来镇</v>
      </c>
      <c r="H3185" s="2" t="str">
        <f>'[1]2025年已发货'!H:H</f>
        <v>杨勇</v>
      </c>
      <c r="I3185" s="2">
        <f>'[1]2025年已发货'!I:I</f>
        <v>18882117172</v>
      </c>
      <c r="J3185" s="2" vm="1" t="e">
        <f>_xlfn._xlws.FILTER(辅助信息!D:D,辅助信息!G:G=G3185)</f>
        <v>#VALUE!</v>
      </c>
    </row>
    <row r="3186" hidden="1" spans="1:10">
      <c r="A3186" s="2" t="str">
        <f>'[1]2025年已发货'!A:A</f>
        <v>吉晨盛泰</v>
      </c>
      <c r="B3186" s="2" t="str">
        <f>'[1]2025年已发货'!B:B</f>
        <v>螺纹钢</v>
      </c>
      <c r="C3186" s="2" t="str">
        <f>'[1]2025年已发货'!C:C</f>
        <v>HRB400E Φ12</v>
      </c>
      <c r="D3186" s="2" t="str">
        <f>'[1]2025年已发货'!D:D</f>
        <v>吨</v>
      </c>
      <c r="E3186" s="2">
        <f>'[1]2025年已发货'!E:E</f>
        <v>15</v>
      </c>
      <c r="F3186" s="4">
        <f>'[1]2025年已发货'!F:F</f>
        <v>45792</v>
      </c>
      <c r="G3186" s="2" t="str">
        <f>'[1]2025年已发货'!G:G</f>
        <v>中铁隧道局路桥公司西昭高速2标1分部凉山州金阳县派来镇</v>
      </c>
      <c r="H3186" s="2" t="str">
        <f>'[1]2025年已发货'!H:H</f>
        <v>杨勇</v>
      </c>
      <c r="I3186" s="2">
        <f>'[1]2025年已发货'!I:I</f>
        <v>18882117172</v>
      </c>
      <c r="J3186" s="2" vm="1" t="e">
        <f>_xlfn._xlws.FILTER(辅助信息!D:D,辅助信息!G:G=G3186)</f>
        <v>#VALUE!</v>
      </c>
    </row>
    <row r="3187" hidden="1" spans="1:10">
      <c r="A3187" s="2" t="str">
        <f>'[1]2025年已发货'!A:A</f>
        <v>吉晨盛泰</v>
      </c>
      <c r="B3187" s="2" t="str">
        <f>'[1]2025年已发货'!B:B</f>
        <v>螺纹钢</v>
      </c>
      <c r="C3187" s="2" t="str">
        <f>'[1]2025年已发货'!C:C</f>
        <v>HRB400E Φ22</v>
      </c>
      <c r="D3187" s="2" t="str">
        <f>'[1]2025年已发货'!D:D</f>
        <v>吨</v>
      </c>
      <c r="E3187" s="2">
        <f>'[1]2025年已发货'!E:E</f>
        <v>45</v>
      </c>
      <c r="F3187" s="4">
        <f>'[1]2025年已发货'!F:F</f>
        <v>45792</v>
      </c>
      <c r="G3187" s="2" t="str">
        <f>'[1]2025年已发货'!G:G</f>
        <v>中铁隧道局路桥公司西昭高速2标1分部凉山州金阳县派来镇</v>
      </c>
      <c r="H3187" s="2" t="str">
        <f>'[1]2025年已发货'!H:H</f>
        <v>杨勇</v>
      </c>
      <c r="I3187" s="2">
        <f>'[1]2025年已发货'!I:I</f>
        <v>18882117172</v>
      </c>
      <c r="J3187" s="2" vm="1" t="e">
        <f>_xlfn._xlws.FILTER(辅助信息!D:D,辅助信息!G:G=G3187)</f>
        <v>#VALUE!</v>
      </c>
    </row>
    <row r="3188" hidden="1" spans="1:10">
      <c r="A3188" s="2" t="str">
        <f>'[1]2025年已发货'!A:A</f>
        <v>吉晨盛泰</v>
      </c>
      <c r="B3188" s="2" t="str">
        <f>'[1]2025年已发货'!B:B</f>
        <v>盘螺</v>
      </c>
      <c r="C3188" s="2" t="str">
        <f>'[1]2025年已发货'!C:C</f>
        <v>HRB400E10</v>
      </c>
      <c r="D3188" s="2" t="str">
        <f>'[1]2025年已发货'!D:D</f>
        <v>吨</v>
      </c>
      <c r="E3188" s="2">
        <f>'[1]2025年已发货'!E:E</f>
        <v>35</v>
      </c>
      <c r="F3188" s="4">
        <f>'[1]2025年已发货'!F:F</f>
        <v>45792</v>
      </c>
      <c r="G3188" s="2" t="str">
        <f>'[1]2025年已发货'!G:G</f>
        <v>（ 中铁一局四公司西昭高速6标3部）昭觉县洒拉地坡乡三分部山里钢筋场</v>
      </c>
      <c r="H3188" s="2" t="str">
        <f>'[1]2025年已发货'!H:H</f>
        <v>陈忠</v>
      </c>
      <c r="I3188" s="2">
        <f>'[1]2025年已发货'!I:I</f>
        <v>15730783825</v>
      </c>
      <c r="J3188" s="2" vm="1" t="e">
        <f>_xlfn._xlws.FILTER(辅助信息!D:D,辅助信息!G:G=G3188)</f>
        <v>#VALUE!</v>
      </c>
    </row>
    <row r="3189" hidden="1" spans="1:10">
      <c r="A3189" s="2" t="str">
        <f>'[1]2025年已发货'!A:A</f>
        <v>吉晨盛泰</v>
      </c>
      <c r="B3189" s="2" t="str">
        <f>'[1]2025年已发货'!B:B</f>
        <v>盘螺</v>
      </c>
      <c r="C3189" s="2" t="str">
        <f>'[1]2025年已发货'!C:C</f>
        <v>HRB400EΦ10</v>
      </c>
      <c r="D3189" s="2" t="str">
        <f>'[1]2025年已发货'!D:D</f>
        <v>吨</v>
      </c>
      <c r="E3189" s="2">
        <f>'[1]2025年已发货'!E:E</f>
        <v>35</v>
      </c>
      <c r="F3189" s="4">
        <f>'[1]2025年已发货'!F:F</f>
        <v>45792</v>
      </c>
      <c r="G3189" s="2" t="str">
        <f>'[1]2025年已发货'!G:G</f>
        <v>（中铁广州局深圳公司西昭高速9标）四川省凉山彝族自治州西昌市西乡乡三百村</v>
      </c>
      <c r="H3189" s="2" t="str">
        <f>'[1]2025年已发货'!H:H</f>
        <v>伍红林</v>
      </c>
      <c r="I3189" s="2">
        <f>'[1]2025年已发货'!I:I</f>
        <v>18683860677</v>
      </c>
      <c r="J3189" s="2" vm="1" t="e">
        <f>_xlfn._xlws.FILTER(辅助信息!D:D,辅助信息!G:G=G3189)</f>
        <v>#VALUE!</v>
      </c>
    </row>
    <row r="3190" hidden="1" spans="1:10">
      <c r="A3190" s="2" t="str">
        <f>'[1]2025年已发货'!A:A</f>
        <v>吉晨盛泰</v>
      </c>
      <c r="B3190" s="2" t="str">
        <f>'[1]2025年已发货'!B:B</f>
        <v>螺纹钢</v>
      </c>
      <c r="C3190" s="2" t="str">
        <f>'[1]2025年已发货'!C:C</f>
        <v>HRB400EΦ12*9m</v>
      </c>
      <c r="D3190" s="2" t="str">
        <f>'[1]2025年已发货'!D:D</f>
        <v>吨</v>
      </c>
      <c r="E3190" s="2">
        <f>'[1]2025年已发货'!E:E</f>
        <v>70</v>
      </c>
      <c r="F3190" s="4">
        <f>'[1]2025年已发货'!F:F</f>
        <v>45792</v>
      </c>
      <c r="G3190" s="2" t="str">
        <f>'[1]2025年已发货'!G:G</f>
        <v>（中铁广州局深圳公司西昭高速9标）四川省凉山彝族自治州西昌市西乡乡三百村</v>
      </c>
      <c r="H3190" s="2" t="str">
        <f>'[1]2025年已发货'!H:H</f>
        <v>伍红林</v>
      </c>
      <c r="I3190" s="2">
        <f>'[1]2025年已发货'!I:I</f>
        <v>18683860677</v>
      </c>
      <c r="J3190" s="2" vm="1" t="e">
        <f>_xlfn._xlws.FILTER(辅助信息!D:D,辅助信息!G:G=G3190)</f>
        <v>#VALUE!</v>
      </c>
    </row>
    <row r="3191" hidden="1" spans="1:10">
      <c r="A3191" s="2" t="str">
        <f>'[1]2025年已发货'!A:A</f>
        <v>吉晨盛泰</v>
      </c>
      <c r="B3191" s="2" t="str">
        <f>'[1]2025年已发货'!B:B</f>
        <v>螺纹钢</v>
      </c>
      <c r="C3191" s="2" t="str">
        <f>'[1]2025年已发货'!C:C</f>
        <v>HRB400EΦ12*12m</v>
      </c>
      <c r="D3191" s="2" t="str">
        <f>'[1]2025年已发货'!D:D</f>
        <v>吨</v>
      </c>
      <c r="E3191" s="2">
        <f>'[1]2025年已发货'!E:E</f>
        <v>60</v>
      </c>
      <c r="F3191" s="4">
        <f>'[1]2025年已发货'!F:F</f>
        <v>45792</v>
      </c>
      <c r="G3191" s="2" t="str">
        <f>'[1]2025年已发货'!G:G</f>
        <v>（中铁广州局深圳公司西昭高速9标）四川省凉山彝族自治州西昌市西乡乡三百村</v>
      </c>
      <c r="H3191" s="2" t="str">
        <f>'[1]2025年已发货'!H:H</f>
        <v>伍红林</v>
      </c>
      <c r="I3191" s="2">
        <f>'[1]2025年已发货'!I:I</f>
        <v>18683860677</v>
      </c>
      <c r="J3191" s="2" vm="1" t="e">
        <f>_xlfn._xlws.FILTER(辅助信息!D:D,辅助信息!G:G=G3191)</f>
        <v>#VALUE!</v>
      </c>
    </row>
    <row r="3192" hidden="1" spans="1:10">
      <c r="A3192" s="2" t="str">
        <f>'[1]2025年已发货'!A:A</f>
        <v>吉晨盛泰</v>
      </c>
      <c r="B3192" s="2" t="str">
        <f>'[1]2025年已发货'!B:B</f>
        <v>螺纹钢</v>
      </c>
      <c r="C3192" s="2" t="str">
        <f>'[1]2025年已发货'!C:C</f>
        <v>HRB400EΦ16*9m</v>
      </c>
      <c r="D3192" s="2" t="str">
        <f>'[1]2025年已发货'!D:D</f>
        <v>吨</v>
      </c>
      <c r="E3192" s="2">
        <f>'[1]2025年已发货'!E:E</f>
        <v>35</v>
      </c>
      <c r="F3192" s="4">
        <f>'[1]2025年已发货'!F:F</f>
        <v>45792</v>
      </c>
      <c r="G3192" s="2" t="str">
        <f>'[1]2025年已发货'!G:G</f>
        <v>（中铁广州局深圳公司西昭高速9标）四川省凉山彝族自治州西昌市西乡乡三百村</v>
      </c>
      <c r="H3192" s="2" t="str">
        <f>'[1]2025年已发货'!H:H</f>
        <v>伍红林</v>
      </c>
      <c r="I3192" s="2">
        <f>'[1]2025年已发货'!I:I</f>
        <v>18683860677</v>
      </c>
      <c r="J3192" s="2" vm="1" t="e">
        <f>_xlfn._xlws.FILTER(辅助信息!D:D,辅助信息!G:G=G3192)</f>
        <v>#VALUE!</v>
      </c>
    </row>
    <row r="3193" hidden="1" spans="1:10">
      <c r="A3193" s="2" t="str">
        <f>'[1]2025年已发货'!A:A</f>
        <v>吉晨盛泰</v>
      </c>
      <c r="B3193" s="2" t="str">
        <f>'[1]2025年已发货'!B:B</f>
        <v>螺纹钢</v>
      </c>
      <c r="C3193" s="2" t="str">
        <f>'[1]2025年已发货'!C:C</f>
        <v>HRB400EΦ18*9m</v>
      </c>
      <c r="D3193" s="2" t="str">
        <f>'[1]2025年已发货'!D:D</f>
        <v>吨</v>
      </c>
      <c r="E3193" s="2">
        <f>'[1]2025年已发货'!E:E</f>
        <v>12</v>
      </c>
      <c r="F3193" s="4">
        <f>'[1]2025年已发货'!F:F</f>
        <v>45792</v>
      </c>
      <c r="G3193" s="2" t="str">
        <f>'[1]2025年已发货'!G:G</f>
        <v>（中铁广州局深圳公司西昭高速9标）四川省凉山彝族自治州西昌市西乡乡三百村</v>
      </c>
      <c r="H3193" s="2" t="str">
        <f>'[1]2025年已发货'!H:H</f>
        <v>伍红林</v>
      </c>
      <c r="I3193" s="2">
        <f>'[1]2025年已发货'!I:I</f>
        <v>18683860677</v>
      </c>
      <c r="J3193" s="2" vm="1" t="e">
        <f>_xlfn._xlws.FILTER(辅助信息!D:D,辅助信息!G:G=G3193)</f>
        <v>#VALUE!</v>
      </c>
    </row>
    <row r="3194" hidden="1" spans="1:10">
      <c r="A3194" s="2" t="str">
        <f>'[1]2025年已发货'!A:A</f>
        <v>吉晨盛泰</v>
      </c>
      <c r="B3194" s="2" t="str">
        <f>'[1]2025年已发货'!B:B</f>
        <v>螺纹钢</v>
      </c>
      <c r="C3194" s="2" t="str">
        <f>'[1]2025年已发货'!C:C</f>
        <v>HRB400EΦ22*9m</v>
      </c>
      <c r="D3194" s="2" t="str">
        <f>'[1]2025年已发货'!D:D</f>
        <v>吨</v>
      </c>
      <c r="E3194" s="2">
        <f>'[1]2025年已发货'!E:E</f>
        <v>47</v>
      </c>
      <c r="F3194" s="4">
        <f>'[1]2025年已发货'!F:F</f>
        <v>45792</v>
      </c>
      <c r="G3194" s="2" t="str">
        <f>'[1]2025年已发货'!G:G</f>
        <v>（中铁广州局深圳公司西昭高速9标）四川省凉山彝族自治州西昌市西乡乡三百村</v>
      </c>
      <c r="H3194" s="2" t="str">
        <f>'[1]2025年已发货'!H:H</f>
        <v>伍红林</v>
      </c>
      <c r="I3194" s="2">
        <f>'[1]2025年已发货'!I:I</f>
        <v>18683860677</v>
      </c>
      <c r="J3194" s="2" vm="1" t="e">
        <f>_xlfn._xlws.FILTER(辅助信息!D:D,辅助信息!G:G=G3194)</f>
        <v>#VALUE!</v>
      </c>
    </row>
    <row r="3195" hidden="1" spans="1:10">
      <c r="A3195" s="2" t="str">
        <f>'[1]2025年已发货'!A:A</f>
        <v>吉晨盛泰</v>
      </c>
      <c r="B3195" s="2" t="str">
        <f>'[1]2025年已发货'!B:B</f>
        <v>螺纹钢</v>
      </c>
      <c r="C3195" s="2" t="str">
        <f>'[1]2025年已发货'!C:C</f>
        <v>HRB500EΦ28*9m</v>
      </c>
      <c r="D3195" s="2" t="str">
        <f>'[1]2025年已发货'!D:D</f>
        <v>吨</v>
      </c>
      <c r="E3195" s="2">
        <f>'[1]2025年已发货'!E:E</f>
        <v>120</v>
      </c>
      <c r="F3195" s="4">
        <f>'[1]2025年已发货'!F:F</f>
        <v>45792</v>
      </c>
      <c r="G3195" s="2" t="str">
        <f>'[1]2025年已发货'!G:G</f>
        <v>（中铁广州局深圳公司西昭高速9标）四川省凉山彝族自治州西昌市西乡乡三百村</v>
      </c>
      <c r="H3195" s="2" t="str">
        <f>'[1]2025年已发货'!H:H</f>
        <v>伍红林</v>
      </c>
      <c r="I3195" s="2">
        <f>'[1]2025年已发货'!I:I</f>
        <v>18683860677</v>
      </c>
      <c r="J3195" s="2" vm="1" t="e">
        <f>_xlfn._xlws.FILTER(辅助信息!D:D,辅助信息!G:G=G3195)</f>
        <v>#VALUE!</v>
      </c>
    </row>
    <row r="3196" hidden="1" spans="1:10">
      <c r="A3196" s="2" t="str">
        <f>'[1]2025年已发货'!A:A</f>
        <v>德胜</v>
      </c>
      <c r="B3196" s="2" t="str">
        <f>'[1]2025年已发货'!B:B</f>
        <v>螺纹钢</v>
      </c>
      <c r="C3196" s="2" t="str">
        <f>'[1]2025年已发货'!C:C</f>
        <v>HRB500E Φ22</v>
      </c>
      <c r="D3196" s="2" t="str">
        <f>'[1]2025年已发货'!D:D</f>
        <v>吨</v>
      </c>
      <c r="E3196" s="2">
        <f>'[1]2025年已发货'!E:E</f>
        <v>35</v>
      </c>
      <c r="F3196" s="4">
        <f>'[1]2025年已发货'!F:F</f>
        <v>45792</v>
      </c>
      <c r="G3196" s="2" t="str">
        <f>'[1]2025年已发货'!G:G</f>
        <v>（中铁六局呼和公司康新高速TJ4-2标）四川省甘孜藏族自治州康定市新都桥镇东俄罗三村中建八局搅拌站旁</v>
      </c>
      <c r="H3196" s="2" t="str">
        <f>'[1]2025年已发货'!H:H</f>
        <v>王坤</v>
      </c>
      <c r="I3196" s="2">
        <f>'[1]2025年已发货'!I:I</f>
        <v>15647490007</v>
      </c>
      <c r="J3196" s="2" vm="1" t="e">
        <f>_xlfn._xlws.FILTER(辅助信息!D:D,辅助信息!G:G=G3196)</f>
        <v>#VALUE!</v>
      </c>
    </row>
    <row r="3197" hidden="1" spans="1:10">
      <c r="A3197" s="2" t="str">
        <f>'[1]2025年已发货'!A:A</f>
        <v>德胜</v>
      </c>
      <c r="B3197" s="2" t="str">
        <f>'[1]2025年已发货'!B:B</f>
        <v>螺纹钢</v>
      </c>
      <c r="C3197" s="2" t="str">
        <f>'[1]2025年已发货'!C:C</f>
        <v>HRB500E Φ22 12m</v>
      </c>
      <c r="D3197" s="2" t="str">
        <f>'[1]2025年已发货'!D:D</f>
        <v>吨</v>
      </c>
      <c r="E3197" s="2">
        <f>'[1]2025年已发货'!E:E</f>
        <v>70</v>
      </c>
      <c r="F3197" s="4">
        <f>'[1]2025年已发货'!F:F</f>
        <v>45792</v>
      </c>
      <c r="G3197" s="2" t="str">
        <f>'[1]2025年已发货'!G:G</f>
        <v>(宜宾兴港三江新区长江工业园建设项目-3#8#土建)宜宾市翠屏区宜宾汽车零部件配套产业基地(纬五路南)</v>
      </c>
      <c r="H3197" s="2" t="str">
        <f>'[1]2025年已发货'!H:H</f>
        <v>严石林</v>
      </c>
      <c r="I3197" s="2">
        <f>'[1]2025年已发货'!I:I</f>
        <v>15924731822</v>
      </c>
      <c r="J3197" s="2" t="str">
        <f>_xlfn._xlws.FILTER(辅助信息!D:D,辅助信息!G:G=G3197)</f>
        <v>宜宾兴港三江新区长江工业园建设项目</v>
      </c>
    </row>
    <row r="3198" hidden="1" spans="1:10">
      <c r="A3198" s="2" t="str">
        <f>'[1]2025年已发货'!A:A</f>
        <v>海南海控</v>
      </c>
      <c r="B3198" s="2" t="str">
        <f>'[1]2025年已发货'!B:B</f>
        <v>盘螺</v>
      </c>
      <c r="C3198" s="2" t="str">
        <f>'[1]2025年已发货'!C:C</f>
        <v>HRB400EФ12</v>
      </c>
      <c r="D3198" s="2" t="str">
        <f>'[1]2025年已发货'!D:D</f>
        <v>吨</v>
      </c>
      <c r="E3198" s="2">
        <f>'[1]2025年已发货'!E:E</f>
        <v>70</v>
      </c>
      <c r="F3198" s="4">
        <f>'[1]2025年已发货'!F:F</f>
        <v>45792</v>
      </c>
      <c r="G3198" s="2" t="str">
        <f>'[1]2025年已发货'!G:G</f>
        <v>（中铁六局呼和公司康新高速TJ4-2标）四川省甘孜藏族自治州康定市新都桥镇东俄罗三村中建八局搅拌站旁</v>
      </c>
      <c r="H3198" s="2" t="str">
        <f>'[1]2025年已发货'!H:H</f>
        <v>王坤</v>
      </c>
      <c r="I3198" s="2">
        <f>'[1]2025年已发货'!I:I</f>
        <v>15647490007</v>
      </c>
      <c r="J3198" s="2" vm="1" t="e">
        <f>_xlfn._xlws.FILTER(辅助信息!D:D,辅助信息!G:G=G3198)</f>
        <v>#VALUE!</v>
      </c>
    </row>
    <row r="3199" hidden="1" spans="1:10">
      <c r="A3199" s="2" t="str">
        <f>'[1]2025年已发货'!A:A</f>
        <v>钢固融</v>
      </c>
      <c r="B3199" s="2" t="str">
        <f>'[1]2025年已发货'!B:B</f>
        <v>盘螺</v>
      </c>
      <c r="C3199" s="2" t="str">
        <f>'[1]2025年已发货'!C:C</f>
        <v>HRB400E Φ10</v>
      </c>
      <c r="D3199" s="2" t="str">
        <f>'[1]2025年已发货'!D:D</f>
        <v>吨</v>
      </c>
      <c r="E3199" s="2">
        <f>'[1]2025年已发货'!E:E</f>
        <v>26</v>
      </c>
      <c r="F3199" s="4">
        <f>'[1]2025年已发货'!F:F</f>
        <v>45792</v>
      </c>
      <c r="G3199" s="2" t="str">
        <f>'[1]2025年已发货'!G:G</f>
        <v>（中铁五局新津tod项目）成都市新津区旭辉天府未来城南(华金路南)</v>
      </c>
      <c r="H3199" s="2" t="str">
        <f>'[1]2025年已发货'!H:H</f>
        <v>戴军</v>
      </c>
      <c r="I3199" s="2">
        <f>'[1]2025年已发货'!I:I</f>
        <v>15984585768</v>
      </c>
      <c r="J3199" s="2" vm="1" t="e">
        <f>_xlfn._xlws.FILTER(辅助信息!D:D,辅助信息!G:G=G3199)</f>
        <v>#VALUE!</v>
      </c>
    </row>
    <row r="3200" hidden="1" spans="1:10">
      <c r="A3200" s="2" t="str">
        <f>'[1]2025年已发货'!A:A</f>
        <v>钢固融</v>
      </c>
      <c r="B3200" s="2" t="str">
        <f>'[1]2025年已发货'!B:B</f>
        <v>盘螺</v>
      </c>
      <c r="C3200" s="2" t="str">
        <f>'[1]2025年已发货'!C:C</f>
        <v>HRB400E Φ8</v>
      </c>
      <c r="D3200" s="2" t="str">
        <f>'[1]2025年已发货'!D:D</f>
        <v>吨</v>
      </c>
      <c r="E3200" s="2">
        <f>'[1]2025年已发货'!E:E</f>
        <v>8</v>
      </c>
      <c r="F3200" s="4">
        <f>'[1]2025年已发货'!F:F</f>
        <v>45792</v>
      </c>
      <c r="G3200" s="2" t="str">
        <f>'[1]2025年已发货'!G:G</f>
        <v>（中铁五局新津tod项目）成都市新津区旭辉天府未来城南(华金路南)</v>
      </c>
      <c r="H3200" s="2" t="str">
        <f>'[1]2025年已发货'!H:H</f>
        <v>戴军</v>
      </c>
      <c r="I3200" s="2">
        <f>'[1]2025年已发货'!I:I</f>
        <v>15984585768</v>
      </c>
      <c r="J3200" s="2" vm="1" t="e">
        <f>_xlfn._xlws.FILTER(辅助信息!D:D,辅助信息!G:G=G3200)</f>
        <v>#VALUE!</v>
      </c>
    </row>
    <row r="3201" hidden="1" spans="1:10">
      <c r="A3201" s="2" t="str">
        <f>'[1]2025年已发货'!A:A</f>
        <v>钢固融</v>
      </c>
      <c r="B3201" s="2" t="str">
        <f>'[1]2025年已发货'!B:B</f>
        <v>螺纹钢</v>
      </c>
      <c r="C3201" s="2" t="str">
        <f>'[1]2025年已发货'!C:C</f>
        <v>HRB400E Φ12 9m</v>
      </c>
      <c r="D3201" s="2" t="str">
        <f>'[1]2025年已发货'!D:D</f>
        <v>吨</v>
      </c>
      <c r="E3201" s="2">
        <f>'[1]2025年已发货'!E:E</f>
        <v>5</v>
      </c>
      <c r="F3201" s="4">
        <f>'[1]2025年已发货'!F:F</f>
        <v>45792</v>
      </c>
      <c r="G3201" s="2" t="str">
        <f>'[1]2025年已发货'!G:G</f>
        <v>（五局建筑温江tod项目）罗欣安若维他药业(成都)有限公司南94米温江区海发路附近</v>
      </c>
      <c r="H3201" s="2" t="str">
        <f>'[1]2025年已发货'!H:H</f>
        <v>兰</v>
      </c>
      <c r="I3201" s="2">
        <f>'[1]2025年已发货'!I:I</f>
        <v>18281603736</v>
      </c>
      <c r="J3201" s="2" vm="1" t="e">
        <f>_xlfn._xlws.FILTER(辅助信息!D:D,辅助信息!G:G=G3201)</f>
        <v>#VALUE!</v>
      </c>
    </row>
    <row r="3202" hidden="1" spans="1:10">
      <c r="A3202" s="2" t="str">
        <f>'[1]2025年已发货'!A:A</f>
        <v>钢固融</v>
      </c>
      <c r="B3202" s="2" t="str">
        <f>'[1]2025年已发货'!B:B</f>
        <v>螺纹钢</v>
      </c>
      <c r="C3202" s="2" t="str">
        <f>'[1]2025年已发货'!C:C</f>
        <v>HRB400E Φ14 9m</v>
      </c>
      <c r="D3202" s="2" t="str">
        <f>'[1]2025年已发货'!D:D</f>
        <v>吨</v>
      </c>
      <c r="E3202" s="2">
        <f>'[1]2025年已发货'!E:E</f>
        <v>2.5</v>
      </c>
      <c r="F3202" s="4">
        <f>'[1]2025年已发货'!F:F</f>
        <v>45792</v>
      </c>
      <c r="G3202" s="2" t="str">
        <f>'[1]2025年已发货'!G:G</f>
        <v>（五局建筑温江tod项目）罗欣安若维他药业(成都)有限公司南94米温江区海发路附近</v>
      </c>
      <c r="H3202" s="2" t="str">
        <f>'[1]2025年已发货'!H:H</f>
        <v>兰</v>
      </c>
      <c r="I3202" s="2">
        <f>'[1]2025年已发货'!I:I</f>
        <v>18281603736</v>
      </c>
      <c r="J3202" s="2" vm="1" t="e">
        <f>_xlfn._xlws.FILTER(辅助信息!D:D,辅助信息!G:G=G3202)</f>
        <v>#VALUE!</v>
      </c>
    </row>
    <row r="3203" hidden="1" spans="1:10">
      <c r="A3203" s="2" t="str">
        <f>'[1]2025年已发货'!A:A</f>
        <v>钢固融</v>
      </c>
      <c r="B3203" s="2" t="str">
        <f>'[1]2025年已发货'!B:B</f>
        <v>螺纹钢</v>
      </c>
      <c r="C3203" s="2" t="str">
        <f>'[1]2025年已发货'!C:C</f>
        <v>HRB400E Φ18 9m</v>
      </c>
      <c r="D3203" s="2" t="str">
        <f>'[1]2025年已发货'!D:D</f>
        <v>吨</v>
      </c>
      <c r="E3203" s="2">
        <f>'[1]2025年已发货'!E:E</f>
        <v>2.5</v>
      </c>
      <c r="F3203" s="4">
        <f>'[1]2025年已发货'!F:F</f>
        <v>45792</v>
      </c>
      <c r="G3203" s="2" t="str">
        <f>'[1]2025年已发货'!G:G</f>
        <v>（五局建筑温江tod项目）罗欣安若维他药业(成都)有限公司南94米温江区海发路附近</v>
      </c>
      <c r="H3203" s="2" t="str">
        <f>'[1]2025年已发货'!H:H</f>
        <v>兰</v>
      </c>
      <c r="I3203" s="2">
        <f>'[1]2025年已发货'!I:I</f>
        <v>18281603736</v>
      </c>
      <c r="J3203" s="2" vm="1" t="e">
        <f>_xlfn._xlws.FILTER(辅助信息!D:D,辅助信息!G:G=G3203)</f>
        <v>#VALUE!</v>
      </c>
    </row>
    <row r="3204" hidden="1" spans="1:10">
      <c r="A3204" s="2" t="str">
        <f>'[1]2025年已发货'!A:A</f>
        <v>钢固融</v>
      </c>
      <c r="B3204" s="2" t="str">
        <f>'[1]2025年已发货'!B:B</f>
        <v>螺纹钢</v>
      </c>
      <c r="C3204" s="2" t="str">
        <f>'[1]2025年已发货'!C:C</f>
        <v>HRB400E Φ20 9m</v>
      </c>
      <c r="D3204" s="2" t="str">
        <f>'[1]2025年已发货'!D:D</f>
        <v>吨</v>
      </c>
      <c r="E3204" s="2">
        <f>'[1]2025年已发货'!E:E</f>
        <v>17.5</v>
      </c>
      <c r="F3204" s="4">
        <f>'[1]2025年已发货'!F:F</f>
        <v>45792</v>
      </c>
      <c r="G3204" s="2" t="str">
        <f>'[1]2025年已发货'!G:G</f>
        <v>（五局建筑温江tod项目）罗欣安若维他药业(成都)有限公司南94米温江区海发路附近</v>
      </c>
      <c r="H3204" s="2" t="str">
        <f>'[1]2025年已发货'!H:H</f>
        <v>兰</v>
      </c>
      <c r="I3204" s="2">
        <f>'[1]2025年已发货'!I:I</f>
        <v>18281603736</v>
      </c>
      <c r="J3204" s="2" vm="1" t="e">
        <f>_xlfn._xlws.FILTER(辅助信息!D:D,辅助信息!G:G=G3204)</f>
        <v>#VALUE!</v>
      </c>
    </row>
    <row r="3205" hidden="1" spans="1:10">
      <c r="A3205" s="2" t="str">
        <f>'[1]2025年已发货'!A:A</f>
        <v>钢固融</v>
      </c>
      <c r="B3205" s="2" t="str">
        <f>'[1]2025年已发货'!B:B</f>
        <v>螺纹钢</v>
      </c>
      <c r="C3205" s="2" t="str">
        <f>'[1]2025年已发货'!C:C</f>
        <v>HRB400E Φ22 9m</v>
      </c>
      <c r="D3205" s="2" t="str">
        <f>'[1]2025年已发货'!D:D</f>
        <v>吨</v>
      </c>
      <c r="E3205" s="2">
        <f>'[1]2025年已发货'!E:E</f>
        <v>35</v>
      </c>
      <c r="F3205" s="4">
        <f>'[1]2025年已发货'!F:F</f>
        <v>45792</v>
      </c>
      <c r="G3205" s="2" t="str">
        <f>'[1]2025年已发货'!G:G</f>
        <v>（五局建筑温江tod项目）罗欣安若维他药业(成都)有限公司南94米温江区海发路附近</v>
      </c>
      <c r="H3205" s="2" t="str">
        <f>'[1]2025年已发货'!H:H</f>
        <v>兰</v>
      </c>
      <c r="I3205" s="2">
        <f>'[1]2025年已发货'!I:I</f>
        <v>18281603736</v>
      </c>
      <c r="J3205" s="2" vm="1" t="e">
        <f>_xlfn._xlws.FILTER(辅助信息!D:D,辅助信息!G:G=G3205)</f>
        <v>#VALUE!</v>
      </c>
    </row>
    <row r="3206" hidden="1" spans="1:10">
      <c r="A3206" s="2" t="str">
        <f>'[1]2025年已发货'!A:A</f>
        <v>钢固融</v>
      </c>
      <c r="B3206" s="2" t="str">
        <f>'[1]2025年已发货'!B:B</f>
        <v>螺纹钢</v>
      </c>
      <c r="C3206" s="2" t="str">
        <f>'[1]2025年已发货'!C:C</f>
        <v>HRB400E Φ25 9m</v>
      </c>
      <c r="D3206" s="2" t="str">
        <f>'[1]2025年已发货'!D:D</f>
        <v>吨</v>
      </c>
      <c r="E3206" s="2">
        <f>'[1]2025年已发货'!E:E</f>
        <v>2.5</v>
      </c>
      <c r="F3206" s="4">
        <f>'[1]2025年已发货'!F:F</f>
        <v>45792</v>
      </c>
      <c r="G3206" s="2" t="str">
        <f>'[1]2025年已发货'!G:G</f>
        <v>（五局建筑温江tod项目）罗欣安若维他药业(成都)有限公司南94米温江区海发路附近</v>
      </c>
      <c r="H3206" s="2" t="str">
        <f>'[1]2025年已发货'!H:H</f>
        <v>兰</v>
      </c>
      <c r="I3206" s="2">
        <f>'[1]2025年已发货'!I:I</f>
        <v>18281603736</v>
      </c>
      <c r="J3206" s="2" vm="1" t="e">
        <f>_xlfn._xlws.FILTER(辅助信息!D:D,辅助信息!G:G=G3206)</f>
        <v>#VALUE!</v>
      </c>
    </row>
    <row r="3207" hidden="1" spans="1:10">
      <c r="A3207" s="2" t="str">
        <f>'[1]2025年已发货'!A:A</f>
        <v>晋邦</v>
      </c>
      <c r="B3207" s="2" t="str">
        <f>'[1]2025年已发货'!B:B</f>
        <v>盘螺</v>
      </c>
      <c r="C3207" s="2" t="str">
        <f>'[1]2025年已发货'!C:C</f>
        <v>HRB400E Φ8</v>
      </c>
      <c r="D3207" s="2" t="str">
        <f>'[1]2025年已发货'!D:D</f>
        <v>吨</v>
      </c>
      <c r="E3207" s="2">
        <f>'[1]2025年已发货'!E:E</f>
        <v>15</v>
      </c>
      <c r="F3207" s="4">
        <f>'[1]2025年已发货'!F:F</f>
        <v>45792</v>
      </c>
      <c r="G3207" s="2" t="str">
        <f>'[1]2025年已发货'!G:G</f>
        <v>（十九冶-江龙高速二分部）重庆市云阳县宝坪镇双塆村*宝坪服务区南侧综合楼</v>
      </c>
      <c r="H3207" s="2" t="str">
        <f>'[1]2025年已发货'!H:H</f>
        <v>张鹏</v>
      </c>
      <c r="I3207" s="2">
        <f>'[1]2025年已发货'!I:I</f>
        <v>18223006448</v>
      </c>
      <c r="J3207" s="2" vm="1" t="e">
        <f>_xlfn._xlws.FILTER(辅助信息!D:D,辅助信息!G:G=G3207)</f>
        <v>#VALUE!</v>
      </c>
    </row>
    <row r="3208" hidden="1" spans="1:10">
      <c r="A3208" s="2" t="str">
        <f>'[1]2025年已发货'!A:A</f>
        <v>晋邦</v>
      </c>
      <c r="B3208" s="2" t="str">
        <f>'[1]2025年已发货'!B:B</f>
        <v>直螺纹</v>
      </c>
      <c r="C3208" s="2" t="str">
        <f>'[1]2025年已发货'!C:C</f>
        <v>HRB400E Φ12 9m</v>
      </c>
      <c r="D3208" s="2" t="str">
        <f>'[1]2025年已发货'!D:D</f>
        <v>吨</v>
      </c>
      <c r="E3208" s="2">
        <f>'[1]2025年已发货'!E:E</f>
        <v>4</v>
      </c>
      <c r="F3208" s="4">
        <f>'[1]2025年已发货'!F:F</f>
        <v>45792</v>
      </c>
      <c r="G3208" s="2" t="str">
        <f>'[1]2025年已发货'!G:G</f>
        <v>（十九冶-江龙高速二分部）重庆市云阳县宝坪镇双塆村*宝坪服务区南侧综合楼</v>
      </c>
      <c r="H3208" s="2" t="str">
        <f>'[1]2025年已发货'!H:H</f>
        <v>张鹏</v>
      </c>
      <c r="I3208" s="2">
        <f>'[1]2025年已发货'!I:I</f>
        <v>18223006448</v>
      </c>
      <c r="J3208" s="2" vm="1" t="e">
        <f>_xlfn._xlws.FILTER(辅助信息!D:D,辅助信息!G:G=G3208)</f>
        <v>#VALUE!</v>
      </c>
    </row>
    <row r="3209" hidden="1" spans="1:10">
      <c r="A3209" s="2" t="str">
        <f>'[1]2025年已发货'!A:A</f>
        <v>晋邦</v>
      </c>
      <c r="B3209" s="2" t="str">
        <f>'[1]2025年已发货'!B:B</f>
        <v>直螺纹</v>
      </c>
      <c r="C3209" s="2" t="str">
        <f>'[1]2025年已发货'!C:C</f>
        <v>HRB400E Φ18 9m</v>
      </c>
      <c r="D3209" s="2" t="str">
        <f>'[1]2025年已发货'!D:D</f>
        <v>吨</v>
      </c>
      <c r="E3209" s="2">
        <f>'[1]2025年已发货'!E:E</f>
        <v>2</v>
      </c>
      <c r="F3209" s="4">
        <f>'[1]2025年已发货'!F:F</f>
        <v>45792</v>
      </c>
      <c r="G3209" s="2" t="str">
        <f>'[1]2025年已发货'!G:G</f>
        <v>（十九冶-江龙高速二分部）重庆市云阳县宝坪镇双塆村*宝坪服务区南侧综合楼</v>
      </c>
      <c r="H3209" s="2" t="str">
        <f>'[1]2025年已发货'!H:H</f>
        <v>张鹏</v>
      </c>
      <c r="I3209" s="2">
        <f>'[1]2025年已发货'!I:I</f>
        <v>18223006448</v>
      </c>
      <c r="J3209" s="2" vm="1" t="e">
        <f>_xlfn._xlws.FILTER(辅助信息!D:D,辅助信息!G:G=G3209)</f>
        <v>#VALUE!</v>
      </c>
    </row>
    <row r="3210" hidden="1" spans="1:10">
      <c r="A3210" s="2" t="str">
        <f>'[1]2025年已发货'!A:A</f>
        <v>晋邦</v>
      </c>
      <c r="B3210" s="2" t="str">
        <f>'[1]2025年已发货'!B:B</f>
        <v>直螺纹</v>
      </c>
      <c r="C3210" s="2" t="str">
        <f>'[1]2025年已发货'!C:C</f>
        <v>HRB400E Φ20 9m</v>
      </c>
      <c r="D3210" s="2" t="str">
        <f>'[1]2025年已发货'!D:D</f>
        <v>吨</v>
      </c>
      <c r="E3210" s="2">
        <f>'[1]2025年已发货'!E:E</f>
        <v>10</v>
      </c>
      <c r="F3210" s="4">
        <f>'[1]2025年已发货'!F:F</f>
        <v>45792</v>
      </c>
      <c r="G3210" s="2" t="str">
        <f>'[1]2025年已发货'!G:G</f>
        <v>（十九冶-江龙高速二分部）重庆市云阳县宝坪镇双塆村*宝坪服务区南侧综合楼</v>
      </c>
      <c r="H3210" s="2" t="str">
        <f>'[1]2025年已发货'!H:H</f>
        <v>张鹏</v>
      </c>
      <c r="I3210" s="2">
        <f>'[1]2025年已发货'!I:I</f>
        <v>18223006448</v>
      </c>
      <c r="J3210" s="2" vm="1" t="e">
        <f>_xlfn._xlws.FILTER(辅助信息!D:D,辅助信息!G:G=G3210)</f>
        <v>#VALUE!</v>
      </c>
    </row>
    <row r="3211" hidden="1" spans="1:10">
      <c r="A3211" s="2" t="str">
        <f>'[1]2025年已发货'!A:A</f>
        <v>晋邦</v>
      </c>
      <c r="B3211" s="2" t="str">
        <f>'[1]2025年已发货'!B:B</f>
        <v>直螺纹</v>
      </c>
      <c r="C3211" s="2" t="str">
        <f>'[1]2025年已发货'!C:C</f>
        <v>HRB400E Φ25 9m</v>
      </c>
      <c r="D3211" s="2" t="str">
        <f>'[1]2025年已发货'!D:D</f>
        <v>吨</v>
      </c>
      <c r="E3211" s="2">
        <f>'[1]2025年已发货'!E:E</f>
        <v>7</v>
      </c>
      <c r="F3211" s="4">
        <f>'[1]2025年已发货'!F:F</f>
        <v>45792</v>
      </c>
      <c r="G3211" s="2" t="str">
        <f>'[1]2025年已发货'!G:G</f>
        <v>（十九冶-江龙高速二分部）重庆市云阳县宝坪镇双塆村*宝坪服务区南侧综合楼</v>
      </c>
      <c r="H3211" s="2" t="str">
        <f>'[1]2025年已发货'!H:H</f>
        <v>张鹏</v>
      </c>
      <c r="I3211" s="2">
        <f>'[1]2025年已发货'!I:I</f>
        <v>18223006448</v>
      </c>
      <c r="J3211" s="2" vm="1" t="e">
        <f>_xlfn._xlws.FILTER(辅助信息!D:D,辅助信息!G:G=G3211)</f>
        <v>#VALUE!</v>
      </c>
    </row>
    <row r="3212" hidden="1" spans="1:10">
      <c r="A3212" s="2" t="str">
        <f>'[1]2025年已发货'!A:A</f>
        <v>晋邦</v>
      </c>
      <c r="B3212" s="2" t="str">
        <f>'[1]2025年已发货'!B:B</f>
        <v>盘螺</v>
      </c>
      <c r="C3212" s="2" t="str">
        <f>'[1]2025年已发货'!C:C</f>
        <v>HRB400E Φ12</v>
      </c>
      <c r="D3212" s="2" t="str">
        <f>'[1]2025年已发货'!D:D</f>
        <v>吨</v>
      </c>
      <c r="E3212" s="2">
        <f>'[1]2025年已发货'!E:E</f>
        <v>26</v>
      </c>
      <c r="F3212" s="4">
        <f>'[1]2025年已发货'!F:F</f>
        <v>45792</v>
      </c>
      <c r="G3212" s="2" t="str">
        <f>'[1]2025年已发货'!G:G</f>
        <v>（十九冶-华电重庆奉节）重庆市奉节县康乐镇七星村</v>
      </c>
      <c r="H3212" s="2" t="str">
        <f>'[1]2025年已发货'!H:H</f>
        <v>岑甲乐</v>
      </c>
      <c r="I3212" s="2">
        <f>'[1]2025年已发货'!I:I</f>
        <v>17349037782</v>
      </c>
      <c r="J3212" s="2" vm="1" t="e">
        <f>_xlfn._xlws.FILTER(辅助信息!D:D,辅助信息!G:G=G3212)</f>
        <v>#VALUE!</v>
      </c>
    </row>
    <row r="3213" hidden="1" spans="1:10">
      <c r="A3213" s="2" t="str">
        <f>'[1]2025年已发货'!A:A</f>
        <v>晋邦</v>
      </c>
      <c r="B3213" s="2" t="str">
        <f>'[1]2025年已发货'!B:B</f>
        <v>螺纹钢</v>
      </c>
      <c r="C3213" s="2" t="str">
        <f>'[1]2025年已发货'!C:C</f>
        <v>HRB400E Φ25 9m</v>
      </c>
      <c r="D3213" s="2" t="str">
        <f>'[1]2025年已发货'!D:D</f>
        <v>吨</v>
      </c>
      <c r="E3213" s="2">
        <f>'[1]2025年已发货'!E:E</f>
        <v>9</v>
      </c>
      <c r="F3213" s="4">
        <f>'[1]2025年已发货'!F:F</f>
        <v>45792</v>
      </c>
      <c r="G3213" s="2" t="str">
        <f>'[1]2025年已发货'!G:G</f>
        <v>（十九冶-华电重庆奉节）重庆市奉节县康乐镇七星村</v>
      </c>
      <c r="H3213" s="2" t="str">
        <f>'[1]2025年已发货'!H:H</f>
        <v>岑甲乐</v>
      </c>
      <c r="I3213" s="2">
        <f>'[1]2025年已发货'!I:I</f>
        <v>17349037782</v>
      </c>
      <c r="J3213" s="2" vm="1" t="e">
        <f>_xlfn._xlws.FILTER(辅助信息!D:D,辅助信息!G:G=G3213)</f>
        <v>#VALUE!</v>
      </c>
    </row>
    <row r="3214" hidden="1" spans="1:10">
      <c r="A3214" s="2" t="str">
        <f>'[1]2025年已发货'!A:A</f>
        <v>晋邦</v>
      </c>
      <c r="B3214" s="2" t="str">
        <f>'[1]2025年已发货'!B:B</f>
        <v>螺纹钢</v>
      </c>
      <c r="C3214" s="2" t="str">
        <f>'[1]2025年已发货'!C:C</f>
        <v>HRB400E Φ32 9m</v>
      </c>
      <c r="D3214" s="2" t="str">
        <f>'[1]2025年已发货'!D:D</f>
        <v>吨</v>
      </c>
      <c r="E3214" s="2">
        <f>'[1]2025年已发货'!E:E</f>
        <v>166</v>
      </c>
      <c r="F3214" s="4">
        <f>'[1]2025年已发货'!F:F</f>
        <v>45792</v>
      </c>
      <c r="G3214" s="2" t="str">
        <f>'[1]2025年已发货'!G:G</f>
        <v>（十九冶-华电重庆奉节）重庆市奉节县康乐镇七星村</v>
      </c>
      <c r="H3214" s="2" t="str">
        <f>'[1]2025年已发货'!H:H</f>
        <v>岑甲乐</v>
      </c>
      <c r="I3214" s="2">
        <f>'[1]2025年已发货'!I:I</f>
        <v>17349037782</v>
      </c>
      <c r="J3214" s="2" vm="1" t="e">
        <f>_xlfn._xlws.FILTER(辅助信息!D:D,辅助信息!G:G=G3214)</f>
        <v>#VALUE!</v>
      </c>
    </row>
    <row r="3215" hidden="1" spans="1:10">
      <c r="A3215" s="2" t="str">
        <f>'[1]2025年已发货'!A:A</f>
        <v>晋邦</v>
      </c>
      <c r="B3215" s="2" t="str">
        <f>'[1]2025年已发货'!B:B</f>
        <v>盘螺</v>
      </c>
      <c r="C3215" s="2" t="str">
        <f>'[1]2025年已发货'!C:C</f>
        <v>HRB400E Φ10</v>
      </c>
      <c r="D3215" s="2" t="str">
        <f>'[1]2025年已发货'!D:D</f>
        <v>吨</v>
      </c>
      <c r="E3215" s="2">
        <f>'[1]2025年已发货'!E:E</f>
        <v>10</v>
      </c>
      <c r="F3215" s="4">
        <f>'[1]2025年已发货'!F:F</f>
        <v>45792</v>
      </c>
      <c r="G3215" s="2" t="str">
        <f>'[1]2025年已发货'!G:G</f>
        <v>（十九冶-华电重庆奉节）重庆市奉节县康乐镇七星村</v>
      </c>
      <c r="H3215" s="2" t="str">
        <f>'[1]2025年已发货'!H:H</f>
        <v>岑甲乐</v>
      </c>
      <c r="I3215" s="2">
        <f>'[1]2025年已发货'!I:I</f>
        <v>17349037782</v>
      </c>
      <c r="J3215" s="2" vm="1" t="e">
        <f>_xlfn._xlws.FILTER(辅助信息!D:D,辅助信息!G:G=G3215)</f>
        <v>#VALUE!</v>
      </c>
    </row>
    <row r="3216" hidden="1" spans="1:10">
      <c r="A3216" s="2" t="str">
        <f>'[1]2025年已发货'!A:A</f>
        <v>晋邦</v>
      </c>
      <c r="B3216" s="2" t="str">
        <f>'[1]2025年已发货'!B:B</f>
        <v>螺纹钢</v>
      </c>
      <c r="C3216" s="2" t="str">
        <f>'[1]2025年已发货'!C:C</f>
        <v>HRB400E Φ25 9m</v>
      </c>
      <c r="D3216" s="2" t="str">
        <f>'[1]2025年已发货'!D:D</f>
        <v>吨</v>
      </c>
      <c r="E3216" s="2">
        <f>'[1]2025年已发货'!E:E</f>
        <v>5</v>
      </c>
      <c r="F3216" s="4">
        <f>'[1]2025年已发货'!F:F</f>
        <v>45792</v>
      </c>
      <c r="G3216" s="2" t="str">
        <f>'[1]2025年已发货'!G:G</f>
        <v>（十九冶-华电重庆奉节）重庆市奉节县康乐镇七星村</v>
      </c>
      <c r="H3216" s="2" t="str">
        <f>'[1]2025年已发货'!H:H</f>
        <v>岑甲乐</v>
      </c>
      <c r="I3216" s="2">
        <f>'[1]2025年已发货'!I:I</f>
        <v>17349037782</v>
      </c>
      <c r="J3216" s="2" vm="1" t="e">
        <f>_xlfn._xlws.FILTER(辅助信息!D:D,辅助信息!G:G=G3216)</f>
        <v>#VALUE!</v>
      </c>
    </row>
    <row r="3217" hidden="1" spans="1:10">
      <c r="A3217" s="2" t="str">
        <f>'[1]2025年已发货'!A:A</f>
        <v>晋邦</v>
      </c>
      <c r="B3217" s="2" t="str">
        <f>'[1]2025年已发货'!B:B</f>
        <v>螺纹钢</v>
      </c>
      <c r="C3217" s="2" t="str">
        <f>'[1]2025年已发货'!C:C</f>
        <v>HRB400E Φ32 9m</v>
      </c>
      <c r="D3217" s="2" t="str">
        <f>'[1]2025年已发货'!D:D</f>
        <v>吨</v>
      </c>
      <c r="E3217" s="2">
        <f>'[1]2025年已发货'!E:E</f>
        <v>80</v>
      </c>
      <c r="F3217" s="4">
        <f>'[1]2025年已发货'!F:F</f>
        <v>45792</v>
      </c>
      <c r="G3217" s="2" t="str">
        <f>'[1]2025年已发货'!G:G</f>
        <v>（十九冶-华电重庆奉节）重庆市奉节县康乐镇七星村</v>
      </c>
      <c r="H3217" s="2" t="str">
        <f>'[1]2025年已发货'!H:H</f>
        <v>岑甲乐</v>
      </c>
      <c r="I3217" s="2">
        <f>'[1]2025年已发货'!I:I</f>
        <v>17349037782</v>
      </c>
      <c r="J3217" s="2" vm="1" t="e">
        <f>_xlfn._xlws.FILTER(辅助信息!D:D,辅助信息!G:G=G3217)</f>
        <v>#VALUE!</v>
      </c>
    </row>
    <row r="3218" hidden="1" spans="1:10">
      <c r="A3218" s="2" t="str">
        <f>'[1]2025年已发货'!A:A</f>
        <v>八局</v>
      </c>
      <c r="B3218" s="2" t="str">
        <f>'[1]2025年已发货'!B:B</f>
        <v>螺纹钢</v>
      </c>
      <c r="C3218" s="2" t="str">
        <f>'[1]2025年已发货'!C:C</f>
        <v>HRB400E Φ14 12m</v>
      </c>
      <c r="D3218" s="2" t="str">
        <f>'[1]2025年已发货'!D:D</f>
        <v>吨</v>
      </c>
      <c r="E3218" s="2">
        <f>'[1]2025年已发货'!E:E</f>
        <v>35</v>
      </c>
      <c r="F3218" s="4">
        <f>'[1]2025年已发货'!F:F</f>
        <v>45792</v>
      </c>
      <c r="G3218" s="2" t="str">
        <f>'[1]2025年已发货'!G:G</f>
        <v>（中铁五局-成渝扩容3标）四川省资阳市雁江区伍隍镇铺子村雁江区X138</v>
      </c>
      <c r="H3218" s="2" t="str">
        <f>'[1]2025年已发货'!H:H</f>
        <v>王健</v>
      </c>
      <c r="I3218" s="2">
        <f>'[1]2025年已发货'!I:I</f>
        <v>17726168395</v>
      </c>
      <c r="J3218" s="2" vm="1" t="e">
        <f>_xlfn._xlws.FILTER(辅助信息!D:D,辅助信息!G:G=G3218)</f>
        <v>#VALUE!</v>
      </c>
    </row>
    <row r="3219" hidden="1" spans="1:10">
      <c r="A3219" s="2" t="str">
        <f>'[1]2025年已发货'!A:A</f>
        <v>八局</v>
      </c>
      <c r="B3219" s="2" t="str">
        <f>'[1]2025年已发货'!B:B</f>
        <v>螺纹钢</v>
      </c>
      <c r="C3219" s="2" t="str">
        <f>'[1]2025年已发货'!C:C</f>
        <v>HRB400E Φ16 12m</v>
      </c>
      <c r="D3219" s="2" t="str">
        <f>'[1]2025年已发货'!D:D</f>
        <v>吨</v>
      </c>
      <c r="E3219" s="2">
        <f>'[1]2025年已发货'!E:E</f>
        <v>70</v>
      </c>
      <c r="F3219" s="4">
        <f>'[1]2025年已发货'!F:F</f>
        <v>45792</v>
      </c>
      <c r="G3219" s="2" t="str">
        <f>'[1]2025年已发货'!G:G</f>
        <v>（中铁五局-成渝扩容3标）四川省资阳市雁江区伍隍镇铺子村雁江区X138</v>
      </c>
      <c r="H3219" s="2" t="str">
        <f>'[1]2025年已发货'!H:H</f>
        <v>王健</v>
      </c>
      <c r="I3219" s="2">
        <f>'[1]2025年已发货'!I:I</f>
        <v>17726168395</v>
      </c>
      <c r="J3219" s="2" vm="1" t="e">
        <f>_xlfn._xlws.FILTER(辅助信息!D:D,辅助信息!G:G=G3219)</f>
        <v>#VALUE!</v>
      </c>
    </row>
    <row r="3220" hidden="1" spans="1:10">
      <c r="A3220" s="2" t="str">
        <f>'[1]2025年已发货'!A:A</f>
        <v>八局</v>
      </c>
      <c r="B3220" s="2" t="str">
        <f>'[1]2025年已发货'!B:B</f>
        <v>螺纹钢</v>
      </c>
      <c r="C3220" s="2" t="str">
        <f>'[1]2025年已发货'!C:C</f>
        <v>HRB400E Φ22 12m</v>
      </c>
      <c r="D3220" s="2" t="str">
        <f>'[1]2025年已发货'!D:D</f>
        <v>吨</v>
      </c>
      <c r="E3220" s="2">
        <f>'[1]2025年已发货'!E:E</f>
        <v>35</v>
      </c>
      <c r="F3220" s="4">
        <f>'[1]2025年已发货'!F:F</f>
        <v>45792</v>
      </c>
      <c r="G3220" s="2" t="str">
        <f>'[1]2025年已发货'!G:G</f>
        <v>（中铁五局-成渝扩容3标）四川省资阳市雁江区伍隍镇铺子村雁江区X138</v>
      </c>
      <c r="H3220" s="2" t="str">
        <f>'[1]2025年已发货'!H:H</f>
        <v>王健</v>
      </c>
      <c r="I3220" s="2">
        <f>'[1]2025年已发货'!I:I</f>
        <v>17726168395</v>
      </c>
      <c r="J3220" s="2" vm="1" t="e">
        <f>_xlfn._xlws.FILTER(辅助信息!D:D,辅助信息!G:G=G3220)</f>
        <v>#VALUE!</v>
      </c>
    </row>
    <row r="3221" hidden="1" spans="1:10">
      <c r="A3221" s="2" t="str">
        <f>'[1]2025年已发货'!A:A</f>
        <v>八局</v>
      </c>
      <c r="B3221" s="2" t="str">
        <f>'[1]2025年已发货'!B:B</f>
        <v>螺纹钢</v>
      </c>
      <c r="C3221" s="2" t="str">
        <f>'[1]2025年已发货'!C:C</f>
        <v>HRB400E Φ25×12米</v>
      </c>
      <c r="D3221" s="2" t="str">
        <f>'[1]2025年已发货'!D:D</f>
        <v>吨</v>
      </c>
      <c r="E3221" s="2">
        <f>'[1]2025年已发货'!E:E</f>
        <v>35</v>
      </c>
      <c r="F3221" s="4">
        <f>'[1]2025年已发货'!F:F</f>
        <v>45792</v>
      </c>
      <c r="G3221" s="2" t="str">
        <f>'[1]2025年已发货'!G:G</f>
        <v>自永4标一局四公司（四川省内江市隆昌市金鹅街道自永4标一局四公司钢筋棚）</v>
      </c>
      <c r="H3221" s="2" t="str">
        <f>'[1]2025年已发货'!H:H</f>
        <v>郝优</v>
      </c>
      <c r="I3221" s="2">
        <f>'[1]2025年已发货'!I:I</f>
        <v>13891371707</v>
      </c>
      <c r="J3221" s="2" vm="1" t="e">
        <f>_xlfn._xlws.FILTER(辅助信息!D:D,辅助信息!G:G=G3221)</f>
        <v>#VALUE!</v>
      </c>
    </row>
    <row r="3222" hidden="1" spans="1:10">
      <c r="A3222" s="2" t="str">
        <f>'[1]2025年已发货'!A:A</f>
        <v>八局</v>
      </c>
      <c r="B3222" s="2" t="str">
        <f>'[1]2025年已发货'!B:B</f>
        <v>螺纹钢</v>
      </c>
      <c r="C3222" s="2" t="str">
        <f>'[1]2025年已发货'!C:C</f>
        <v>HRB400E Φ22×12米</v>
      </c>
      <c r="D3222" s="2" t="str">
        <f>'[1]2025年已发货'!D:D</f>
        <v>吨</v>
      </c>
      <c r="E3222" s="2">
        <f>'[1]2025年已发货'!E:E</f>
        <v>35</v>
      </c>
      <c r="F3222" s="4">
        <f>'[1]2025年已发货'!F:F</f>
        <v>45792</v>
      </c>
      <c r="G3222" s="2" t="str">
        <f>'[1]2025年已发货'!G:G</f>
        <v>自永4标一局四公司（四川省内江市隆昌市金鹅街道自永4标一局四公司钢筋棚）</v>
      </c>
      <c r="H3222" s="2" t="str">
        <f>'[1]2025年已发货'!H:H</f>
        <v>郝优</v>
      </c>
      <c r="I3222" s="2">
        <f>'[1]2025年已发货'!I:I</f>
        <v>13891371707</v>
      </c>
      <c r="J3222" s="2" vm="1" t="e">
        <f>_xlfn._xlws.FILTER(辅助信息!D:D,辅助信息!G:G=G3222)</f>
        <v>#VALUE!</v>
      </c>
    </row>
    <row r="3223" hidden="1" spans="1:10">
      <c r="A3223" s="2" t="str">
        <f>'[1]2025年已发货'!A:A</f>
        <v>八局</v>
      </c>
      <c r="B3223" s="2" t="str">
        <f>'[1]2025年已发货'!B:B</f>
        <v>螺纹钢</v>
      </c>
      <c r="C3223" s="2" t="str">
        <f>'[1]2025年已发货'!C:C</f>
        <v>HRB400E Φ22×9米</v>
      </c>
      <c r="D3223" s="2" t="str">
        <f>'[1]2025年已发货'!D:D</f>
        <v>吨</v>
      </c>
      <c r="E3223" s="2">
        <f>'[1]2025年已发货'!E:E</f>
        <v>35</v>
      </c>
      <c r="F3223" s="4">
        <f>'[1]2025年已发货'!F:F</f>
        <v>45792</v>
      </c>
      <c r="G3223" s="2" t="str">
        <f>'[1]2025年已发货'!G:G</f>
        <v>自永4标一局四公司（四川省内江市隆昌市金鹅街道自永4标一局四公司钢筋棚）</v>
      </c>
      <c r="H3223" s="2" t="str">
        <f>'[1]2025年已发货'!H:H</f>
        <v>郝优</v>
      </c>
      <c r="I3223" s="2">
        <f>'[1]2025年已发货'!I:I</f>
        <v>13891371707</v>
      </c>
      <c r="J3223" s="2" vm="1" t="e">
        <f>_xlfn._xlws.FILTER(辅助信息!D:D,辅助信息!G:G=G3223)</f>
        <v>#VALUE!</v>
      </c>
    </row>
    <row r="3224" hidden="1" spans="1:10">
      <c r="A3224" s="2" t="str">
        <f>'[1]2025年已发货'!A:A</f>
        <v>湖北商贸</v>
      </c>
      <c r="B3224" s="2" t="str">
        <f>'[1]2025年已发货'!B:B</f>
        <v>螺纹钢</v>
      </c>
      <c r="C3224" s="2" t="str">
        <f>'[1]2025年已发货'!C:C</f>
        <v>HRB400E Φ12 9m</v>
      </c>
      <c r="D3224" s="2" t="str">
        <f>'[1]2025年已发货'!D:D</f>
        <v>吨</v>
      </c>
      <c r="E3224" s="2">
        <f>'[1]2025年已发货'!E:E</f>
        <v>35</v>
      </c>
      <c r="F3224" s="4">
        <f>'[1]2025年已发货'!F:F</f>
        <v>45792</v>
      </c>
      <c r="G3224" s="2" t="str">
        <f>'[1]2025年已发货'!G:G</f>
        <v>（中铁十局-资乐高速4标）四川省眉山市仁寿县彰加镇促进村中铁十局资乐高速1#钢筋场</v>
      </c>
      <c r="H3224" s="2" t="str">
        <f>'[1]2025年已发货'!H:H</f>
        <v>杨飞</v>
      </c>
      <c r="I3224" s="2">
        <f>'[1]2025年已发货'!I:I</f>
        <v>15667998777</v>
      </c>
      <c r="J3224" s="2" vm="1" t="e">
        <f>_xlfn._xlws.FILTER(辅助信息!D:D,辅助信息!G:G=G3224)</f>
        <v>#VALUE!</v>
      </c>
    </row>
    <row r="3225" hidden="1" spans="1:10">
      <c r="A3225" s="2" t="str">
        <f>'[1]2025年已发货'!A:A</f>
        <v>湖北商贸</v>
      </c>
      <c r="B3225" s="2" t="str">
        <f>'[1]2025年已发货'!B:B</f>
        <v>螺纹钢</v>
      </c>
      <c r="C3225" s="2" t="str">
        <f>'[1]2025年已发货'!C:C</f>
        <v>HRB400E Φ14 12m</v>
      </c>
      <c r="D3225" s="2" t="str">
        <f>'[1]2025年已发货'!D:D</f>
        <v>吨</v>
      </c>
      <c r="E3225" s="2">
        <f>'[1]2025年已发货'!E:E</f>
        <v>35</v>
      </c>
      <c r="F3225" s="4">
        <f>'[1]2025年已发货'!F:F</f>
        <v>45792</v>
      </c>
      <c r="G3225" s="2" t="str">
        <f>'[1]2025年已发货'!G:G</f>
        <v>（中铁十局-资乐高速4标）四川省眉山市仁寿县彰加镇促进村中铁十局资乐高速1#钢筋场</v>
      </c>
      <c r="H3225" s="2" t="str">
        <f>'[1]2025年已发货'!H:H</f>
        <v>杨飞</v>
      </c>
      <c r="I3225" s="2">
        <f>'[1]2025年已发货'!I:I</f>
        <v>15667998777</v>
      </c>
      <c r="J3225" s="2" vm="1" t="e">
        <f>_xlfn._xlws.FILTER(辅助信息!D:D,辅助信息!G:G=G3225)</f>
        <v>#VALUE!</v>
      </c>
    </row>
    <row r="3226" hidden="1" spans="1:10">
      <c r="A3226" s="2" t="str">
        <f>'[1]2025年已发货'!A:A</f>
        <v>湖北商贸</v>
      </c>
      <c r="B3226" s="2" t="str">
        <f>'[1]2025年已发货'!B:B</f>
        <v>螺纹钢</v>
      </c>
      <c r="C3226" s="2" t="str">
        <f>'[1]2025年已发货'!C:C</f>
        <v>HRB400E Φ16 9m</v>
      </c>
      <c r="D3226" s="2" t="str">
        <f>'[1]2025年已发货'!D:D</f>
        <v>吨</v>
      </c>
      <c r="E3226" s="2">
        <f>'[1]2025年已发货'!E:E</f>
        <v>20</v>
      </c>
      <c r="F3226" s="4">
        <f>'[1]2025年已发货'!F:F</f>
        <v>45792</v>
      </c>
      <c r="G3226" s="2" t="str">
        <f>'[1]2025年已发货'!G:G</f>
        <v>（中铁十局-资乐高速4标）四川省眉山市仁寿县彰加镇促进村中铁十局资乐高速1#钢筋场</v>
      </c>
      <c r="H3226" s="2" t="str">
        <f>'[1]2025年已发货'!H:H</f>
        <v>杨飞</v>
      </c>
      <c r="I3226" s="2">
        <f>'[1]2025年已发货'!I:I</f>
        <v>15667998777</v>
      </c>
      <c r="J3226" s="2" vm="1" t="e">
        <f>_xlfn._xlws.FILTER(辅助信息!D:D,辅助信息!G:G=G3226)</f>
        <v>#VALUE!</v>
      </c>
    </row>
    <row r="3227" hidden="1" spans="1:10">
      <c r="A3227" s="2" t="str">
        <f>'[1]2025年已发货'!A:A</f>
        <v>湖北商贸</v>
      </c>
      <c r="B3227" s="2" t="str">
        <f>'[1]2025年已发货'!B:B</f>
        <v>螺纹钢</v>
      </c>
      <c r="C3227" s="2" t="str">
        <f>'[1]2025年已发货'!C:C</f>
        <v>HRB400E Φ25 12m</v>
      </c>
      <c r="D3227" s="2" t="str">
        <f>'[1]2025年已发货'!D:D</f>
        <v>吨</v>
      </c>
      <c r="E3227" s="2">
        <f>'[1]2025年已发货'!E:E</f>
        <v>15</v>
      </c>
      <c r="F3227" s="4">
        <f>'[1]2025年已发货'!F:F</f>
        <v>45792</v>
      </c>
      <c r="G3227" s="2" t="str">
        <f>'[1]2025年已发货'!G:G</f>
        <v>（中铁十局-资乐高速4标）四川省眉山市仁寿县彰加镇促进村中铁十局资乐高速1#钢筋场</v>
      </c>
      <c r="H3227" s="2" t="str">
        <f>'[1]2025年已发货'!H:H</f>
        <v>杨飞</v>
      </c>
      <c r="I3227" s="2">
        <f>'[1]2025年已发货'!I:I</f>
        <v>15667998777</v>
      </c>
      <c r="J3227" s="2" vm="1" t="e">
        <f>_xlfn._xlws.FILTER(辅助信息!D:D,辅助信息!G:G=G3227)</f>
        <v>#VALUE!</v>
      </c>
    </row>
    <row r="3228" hidden="1" spans="1:10">
      <c r="A3228" s="2" t="str">
        <f>'[1]2025年已发货'!A:A</f>
        <v>湖北商贸</v>
      </c>
      <c r="B3228" s="2" t="str">
        <f>'[1]2025年已发货'!B:B</f>
        <v>螺纹钢</v>
      </c>
      <c r="C3228" s="2" t="str">
        <f>'[1]2025年已发货'!C:C</f>
        <v>HRB400E Φ32 12m</v>
      </c>
      <c r="D3228" s="2" t="str">
        <f>'[1]2025年已发货'!D:D</f>
        <v>吨</v>
      </c>
      <c r="E3228" s="2">
        <f>'[1]2025年已发货'!E:E</f>
        <v>35</v>
      </c>
      <c r="F3228" s="4">
        <f>'[1]2025年已发货'!F:F</f>
        <v>45792</v>
      </c>
      <c r="G3228" s="2" t="str">
        <f>'[1]2025年已发货'!G:G</f>
        <v>（中铁十局-资乐高速4标）四川省眉山市仁寿县彰加镇促进村中铁十局资乐高速1#钢筋场</v>
      </c>
      <c r="H3228" s="2" t="str">
        <f>'[1]2025年已发货'!H:H</f>
        <v>杨飞</v>
      </c>
      <c r="I3228" s="2">
        <f>'[1]2025年已发货'!I:I</f>
        <v>15667998777</v>
      </c>
      <c r="J3228" s="2" vm="1" t="e">
        <f>_xlfn._xlws.FILTER(辅助信息!D:D,辅助信息!G:G=G3228)</f>
        <v>#VALUE!</v>
      </c>
    </row>
    <row r="3229" hidden="1" spans="1:10">
      <c r="A3229" s="2" t="str">
        <f>'[1]2025年已发货'!A:A</f>
        <v>湖北商贸</v>
      </c>
      <c r="B3229" s="2" t="str">
        <f>'[1]2025年已发货'!B:B</f>
        <v>螺纹钢</v>
      </c>
      <c r="C3229" s="2" t="str">
        <f>'[1]2025年已发货'!C:C</f>
        <v>HRB500E Φ25 12m</v>
      </c>
      <c r="D3229" s="2" t="str">
        <f>'[1]2025年已发货'!D:D</f>
        <v>吨</v>
      </c>
      <c r="E3229" s="2">
        <f>'[1]2025年已发货'!E:E</f>
        <v>35</v>
      </c>
      <c r="F3229" s="4">
        <f>'[1]2025年已发货'!F:F</f>
        <v>45792</v>
      </c>
      <c r="G3229" s="2" t="str">
        <f>'[1]2025年已发货'!G:G</f>
        <v>（中铁十局-资乐高速4标）四川省眉山市仁寿县彰加镇促进村中铁十局资乐高速1#钢筋场</v>
      </c>
      <c r="H3229" s="2" t="str">
        <f>'[1]2025年已发货'!H:H</f>
        <v>杨飞</v>
      </c>
      <c r="I3229" s="2">
        <f>'[1]2025年已发货'!I:I</f>
        <v>15667998777</v>
      </c>
      <c r="J3229" s="2" vm="1" t="e">
        <f>_xlfn._xlws.FILTER(辅助信息!D:D,辅助信息!G:G=G3229)</f>
        <v>#VALUE!</v>
      </c>
    </row>
    <row r="3230" hidden="1" spans="1:10">
      <c r="A3230" s="2" t="str">
        <f>'[1]2025年已发货'!A:A</f>
        <v>湖北商贸</v>
      </c>
      <c r="B3230" s="2" t="str">
        <f>'[1]2025年已发货'!B:B</f>
        <v>螺纹钢</v>
      </c>
      <c r="C3230" s="2" t="str">
        <f>'[1]2025年已发货'!C:C</f>
        <v>HRB500E Φ28 12m</v>
      </c>
      <c r="D3230" s="2" t="str">
        <f>'[1]2025年已发货'!D:D</f>
        <v>吨</v>
      </c>
      <c r="E3230" s="2">
        <f>'[1]2025年已发货'!E:E</f>
        <v>35</v>
      </c>
      <c r="F3230" s="4">
        <f>'[1]2025年已发货'!F:F</f>
        <v>45792</v>
      </c>
      <c r="G3230" s="2" t="str">
        <f>'[1]2025年已发货'!G:G</f>
        <v>（中铁十局-资乐高速4标）四川省眉山市仁寿县彰加镇促进村中铁十局2#钢筋厂</v>
      </c>
      <c r="H3230" s="2" t="str">
        <f>'[1]2025年已发货'!H:H</f>
        <v>杨飞</v>
      </c>
      <c r="I3230" s="2">
        <f>'[1]2025年已发货'!I:I</f>
        <v>15667998777</v>
      </c>
      <c r="J3230" s="2" vm="1" t="e">
        <f>_xlfn._xlws.FILTER(辅助信息!D:D,辅助信息!G:G=G3230)</f>
        <v>#VALUE!</v>
      </c>
    </row>
    <row r="3231" hidden="1" spans="1:10">
      <c r="A3231" s="2" t="str">
        <f>'[1]2025年已发货'!A:A</f>
        <v>湖北商贸</v>
      </c>
      <c r="B3231" s="2" t="str">
        <f>'[1]2025年已发货'!B:B</f>
        <v>螺纹钢</v>
      </c>
      <c r="C3231" s="2" t="str">
        <f>'[1]2025年已发货'!C:C</f>
        <v>HRB400E Φ25 12m</v>
      </c>
      <c r="D3231" s="2" t="str">
        <f>'[1]2025年已发货'!D:D</f>
        <v>吨</v>
      </c>
      <c r="E3231" s="2">
        <f>'[1]2025年已发货'!E:E</f>
        <v>35</v>
      </c>
      <c r="F3231" s="4">
        <f>'[1]2025年已发货'!F:F</f>
        <v>45792</v>
      </c>
      <c r="G3231" s="2" t="str">
        <f>'[1]2025年已发货'!G:G</f>
        <v>（中铁十局-资乐高速4标）四川省眉山市仁寿县彰加镇促进村中铁十局2#钢筋厂</v>
      </c>
      <c r="H3231" s="2" t="str">
        <f>'[1]2025年已发货'!H:H</f>
        <v>杨飞</v>
      </c>
      <c r="I3231" s="2">
        <f>'[1]2025年已发货'!I:I</f>
        <v>15667998777</v>
      </c>
      <c r="J3231" s="2" vm="1" t="e">
        <f>_xlfn._xlws.FILTER(辅助信息!D:D,辅助信息!G:G=G3231)</f>
        <v>#VALUE!</v>
      </c>
    </row>
    <row r="3232" hidden="1" spans="1:10">
      <c r="A3232" s="2" t="str">
        <f>'[1]2025年已发货'!A:A</f>
        <v>湖北商贸</v>
      </c>
      <c r="B3232" s="2" t="str">
        <f>'[1]2025年已发货'!B:B</f>
        <v>盘螺</v>
      </c>
      <c r="C3232" s="2" t="str">
        <f>'[1]2025年已发货'!C:C</f>
        <v>HRB400E Φ12</v>
      </c>
      <c r="D3232" s="2" t="str">
        <f>'[1]2025年已发货'!D:D</f>
        <v>吨</v>
      </c>
      <c r="E3232" s="2">
        <f>'[1]2025年已发货'!E:E</f>
        <v>70</v>
      </c>
      <c r="F3232" s="4">
        <f>'[1]2025年已发货'!F:F</f>
        <v>45792</v>
      </c>
      <c r="G3232" s="2" t="str">
        <f>'[1]2025年已发货'!G:G</f>
        <v>（中铁广州局-资乐高速5标）四川省乐山市井研县希望大道116号</v>
      </c>
      <c r="H3232" s="2" t="str">
        <f>'[1]2025年已发货'!H:H</f>
        <v>廖俊杰</v>
      </c>
      <c r="I3232" s="2">
        <f>'[1]2025年已发货'!I:I</f>
        <v>15775100965</v>
      </c>
      <c r="J3232" s="2" vm="1" t="e">
        <f>_xlfn._xlws.FILTER(辅助信息!D:D,辅助信息!G:G=G3232)</f>
        <v>#VALUE!</v>
      </c>
    </row>
    <row r="3233" hidden="1" spans="1:10">
      <c r="A3233" s="2" t="str">
        <f>'[1]2025年已发货'!A:A</f>
        <v>润耀</v>
      </c>
      <c r="B3233" s="2" t="str">
        <f>'[1]2025年已发货'!B:B</f>
        <v>盘螺</v>
      </c>
      <c r="C3233" s="2" t="str">
        <f>'[1]2025年已发货'!C:C</f>
        <v>HRB400E Φ8</v>
      </c>
      <c r="D3233" s="2" t="str">
        <f>'[1]2025年已发货'!D:D</f>
        <v>吨</v>
      </c>
      <c r="E3233" s="2">
        <f>'[1]2025年已发货'!E:E</f>
        <v>25</v>
      </c>
      <c r="F3233" s="4">
        <f>'[1]2025年已发货'!F:F</f>
        <v>45793</v>
      </c>
      <c r="G3233" s="2" t="str">
        <f>'[1]2025年已发货'!G:G</f>
        <v>（华西萌海科创农业生态谷）成都市简阳市白金山水库</v>
      </c>
      <c r="H3233" s="2" t="str">
        <f>'[1]2025年已发货'!H:H</f>
        <v>石清国</v>
      </c>
      <c r="I3233" s="2">
        <f>'[1]2025年已发货'!I:I</f>
        <v>13458642015</v>
      </c>
      <c r="J3233" s="2" t="str">
        <f>_xlfn._xlws.FILTER(辅助信息!D:D,辅助信息!G:G=G3233)</f>
        <v>华西萌海-科创农业生态谷</v>
      </c>
    </row>
    <row r="3234" hidden="1" spans="1:10">
      <c r="A3234" s="2" t="str">
        <f>'[1]2025年已发货'!A:A</f>
        <v>润耀</v>
      </c>
      <c r="B3234" s="2" t="str">
        <f>'[1]2025年已发货'!B:B</f>
        <v>盘螺</v>
      </c>
      <c r="C3234" s="2" t="str">
        <f>'[1]2025年已发货'!C:C</f>
        <v>HRB400E Φ10</v>
      </c>
      <c r="D3234" s="2" t="str">
        <f>'[1]2025年已发货'!D:D</f>
        <v>吨</v>
      </c>
      <c r="E3234" s="2">
        <f>'[1]2025年已发货'!E:E</f>
        <v>10</v>
      </c>
      <c r="F3234" s="4">
        <f>'[1]2025年已发货'!F:F</f>
        <v>45793</v>
      </c>
      <c r="G3234" s="2" t="str">
        <f>'[1]2025年已发货'!G:G</f>
        <v>（华西萌海科创农业生态谷）成都市简阳市白金山水库</v>
      </c>
      <c r="H3234" s="2" t="str">
        <f>'[1]2025年已发货'!H:H</f>
        <v>石清国</v>
      </c>
      <c r="I3234" s="2">
        <f>'[1]2025年已发货'!I:I</f>
        <v>13458642015</v>
      </c>
      <c r="J3234" s="2" t="str">
        <f>_xlfn._xlws.FILTER(辅助信息!D:D,辅助信息!G:G=G3234)</f>
        <v>华西萌海-科创农业生态谷</v>
      </c>
    </row>
    <row r="3235" hidden="1" spans="1:10">
      <c r="A3235" s="2" t="str">
        <f>'[1]2025年已发货'!A:A</f>
        <v>润耀</v>
      </c>
      <c r="B3235" s="2" t="str">
        <f>'[1]2025年已发货'!B:B</f>
        <v>螺纹钢</v>
      </c>
      <c r="C3235" s="2" t="str">
        <f>'[1]2025年已发货'!C:C</f>
        <v>HRB400E Φ14 9m</v>
      </c>
      <c r="D3235" s="2" t="str">
        <f>'[1]2025年已发货'!D:D</f>
        <v>吨</v>
      </c>
      <c r="E3235" s="2">
        <f>'[1]2025年已发货'!E:E</f>
        <v>6</v>
      </c>
      <c r="F3235" s="4">
        <f>'[1]2025年已发货'!F:F</f>
        <v>45793</v>
      </c>
      <c r="G3235" s="2" t="str">
        <f>'[1]2025年已发货'!G:G</f>
        <v>（华西简阳西城嘉苑）四川省成都市简阳市简城街道高屋村</v>
      </c>
      <c r="H3235" s="2" t="str">
        <f>'[1]2025年已发货'!H:H</f>
        <v>张瀚镭</v>
      </c>
      <c r="I3235" s="2">
        <f>'[1]2025年已发货'!I:I</f>
        <v>15884666220</v>
      </c>
      <c r="J3235" s="2" t="str">
        <f>_xlfn._xlws.FILTER(辅助信息!D:D,辅助信息!G:G=G3235)</f>
        <v>华西简阳西城嘉苑</v>
      </c>
    </row>
    <row r="3236" hidden="1" spans="1:10">
      <c r="A3236" s="2" t="str">
        <f>'[1]2025年已发货'!A:A</f>
        <v>润耀</v>
      </c>
      <c r="B3236" s="2" t="str">
        <f>'[1]2025年已发货'!B:B</f>
        <v>螺纹钢</v>
      </c>
      <c r="C3236" s="2" t="str">
        <f>'[1]2025年已发货'!C:C</f>
        <v>HRB400E Φ16 9m</v>
      </c>
      <c r="D3236" s="2" t="str">
        <f>'[1]2025年已发货'!D:D</f>
        <v>吨</v>
      </c>
      <c r="E3236" s="2">
        <f>'[1]2025年已发货'!E:E</f>
        <v>15</v>
      </c>
      <c r="F3236" s="4">
        <f>'[1]2025年已发货'!F:F</f>
        <v>45793</v>
      </c>
      <c r="G3236" s="2" t="str">
        <f>'[1]2025年已发货'!G:G</f>
        <v>（华西简阳西城嘉苑）四川省成都市简阳市简城街道高屋村</v>
      </c>
      <c r="H3236" s="2" t="str">
        <f>'[1]2025年已发货'!H:H</f>
        <v>张瀚镭</v>
      </c>
      <c r="I3236" s="2">
        <f>'[1]2025年已发货'!I:I</f>
        <v>15884666220</v>
      </c>
      <c r="J3236" s="2" t="str">
        <f>_xlfn._xlws.FILTER(辅助信息!D:D,辅助信息!G:G=G3236)</f>
        <v>华西简阳西城嘉苑</v>
      </c>
    </row>
    <row r="3237" hidden="1" spans="1:10">
      <c r="A3237" s="2" t="str">
        <f>'[1]2025年已发货'!A:A</f>
        <v>润耀</v>
      </c>
      <c r="B3237" s="2" t="str">
        <f>'[1]2025年已发货'!B:B</f>
        <v>螺纹钢</v>
      </c>
      <c r="C3237" s="2" t="str">
        <f>'[1]2025年已发货'!C:C</f>
        <v>HRB400E Φ18 9m</v>
      </c>
      <c r="D3237" s="2" t="str">
        <f>'[1]2025年已发货'!D:D</f>
        <v>吨</v>
      </c>
      <c r="E3237" s="2">
        <f>'[1]2025年已发货'!E:E</f>
        <v>9</v>
      </c>
      <c r="F3237" s="4">
        <f>'[1]2025年已发货'!F:F</f>
        <v>45793</v>
      </c>
      <c r="G3237" s="2" t="str">
        <f>'[1]2025年已发货'!G:G</f>
        <v>（华西简阳西城嘉苑）四川省成都市简阳市简城街道高屋村</v>
      </c>
      <c r="H3237" s="2" t="str">
        <f>'[1]2025年已发货'!H:H</f>
        <v>张瀚镭</v>
      </c>
      <c r="I3237" s="2">
        <f>'[1]2025年已发货'!I:I</f>
        <v>15884666220</v>
      </c>
      <c r="J3237" s="2" t="str">
        <f>_xlfn._xlws.FILTER(辅助信息!D:D,辅助信息!G:G=G3237)</f>
        <v>华西简阳西城嘉苑</v>
      </c>
    </row>
    <row r="3238" hidden="1" spans="1:10">
      <c r="A3238" s="2" t="str">
        <f>'[1]2025年已发货'!A:A</f>
        <v>润耀</v>
      </c>
      <c r="B3238" s="2" t="str">
        <f>'[1]2025年已发货'!B:B</f>
        <v>螺纹钢</v>
      </c>
      <c r="C3238" s="2" t="str">
        <f>'[1]2025年已发货'!C:C</f>
        <v>HRB400E Φ20 9m</v>
      </c>
      <c r="D3238" s="2" t="str">
        <f>'[1]2025年已发货'!D:D</f>
        <v>吨</v>
      </c>
      <c r="E3238" s="2">
        <f>'[1]2025年已发货'!E:E</f>
        <v>6</v>
      </c>
      <c r="F3238" s="4">
        <f>'[1]2025年已发货'!F:F</f>
        <v>45793</v>
      </c>
      <c r="G3238" s="2" t="str">
        <f>'[1]2025年已发货'!G:G</f>
        <v>（华西简阳西城嘉苑）四川省成都市简阳市简城街道高屋村</v>
      </c>
      <c r="H3238" s="2" t="str">
        <f>'[1]2025年已发货'!H:H</f>
        <v>张瀚镭</v>
      </c>
      <c r="I3238" s="2">
        <f>'[1]2025年已发货'!I:I</f>
        <v>15884666220</v>
      </c>
      <c r="J3238" s="2" t="str">
        <f>_xlfn._xlws.FILTER(辅助信息!D:D,辅助信息!G:G=G3238)</f>
        <v>华西简阳西城嘉苑</v>
      </c>
    </row>
    <row r="3239" hidden="1" spans="1:10">
      <c r="A3239" s="2" t="str">
        <f>'[1]2025年已发货'!A:A</f>
        <v>润耀</v>
      </c>
      <c r="B3239" s="2" t="str">
        <f>'[1]2025年已发货'!B:B</f>
        <v>螺纹钢</v>
      </c>
      <c r="C3239" s="2" t="str">
        <f>'[1]2025年已发货'!C:C</f>
        <v>HRB400E Φ22 9m</v>
      </c>
      <c r="D3239" s="2" t="str">
        <f>'[1]2025年已发货'!D:D</f>
        <v>吨</v>
      </c>
      <c r="E3239" s="2">
        <f>'[1]2025年已发货'!E:E</f>
        <v>3</v>
      </c>
      <c r="F3239" s="4">
        <f>'[1]2025年已发货'!F:F</f>
        <v>45793</v>
      </c>
      <c r="G3239" s="2" t="str">
        <f>'[1]2025年已发货'!G:G</f>
        <v>（华西简阳西城嘉苑）四川省成都市简阳市简城街道高屋村</v>
      </c>
      <c r="H3239" s="2" t="str">
        <f>'[1]2025年已发货'!H:H</f>
        <v>张瀚镭</v>
      </c>
      <c r="I3239" s="2">
        <f>'[1]2025年已发货'!I:I</f>
        <v>15884666220</v>
      </c>
      <c r="J3239" s="2" t="str">
        <f>_xlfn._xlws.FILTER(辅助信息!D:D,辅助信息!G:G=G3239)</f>
        <v>华西简阳西城嘉苑</v>
      </c>
    </row>
    <row r="3240" hidden="1" spans="1:10">
      <c r="A3240" s="2" t="str">
        <f>'[1]2025年已发货'!A:A</f>
        <v>润耀</v>
      </c>
      <c r="B3240" s="2" t="str">
        <f>'[1]2025年已发货'!B:B</f>
        <v>螺纹钢</v>
      </c>
      <c r="C3240" s="2" t="str">
        <f>'[1]2025年已发货'!C:C</f>
        <v>HRB400E Φ25 9m</v>
      </c>
      <c r="D3240" s="2" t="str">
        <f>'[1]2025年已发货'!D:D</f>
        <v>吨</v>
      </c>
      <c r="E3240" s="2">
        <f>'[1]2025年已发货'!E:E</f>
        <v>3</v>
      </c>
      <c r="F3240" s="4">
        <f>'[1]2025年已发货'!F:F</f>
        <v>45793</v>
      </c>
      <c r="G3240" s="2" t="str">
        <f>'[1]2025年已发货'!G:G</f>
        <v>（华西简阳西城嘉苑）四川省成都市简阳市简城街道高屋村</v>
      </c>
      <c r="H3240" s="2" t="str">
        <f>'[1]2025年已发货'!H:H</f>
        <v>张瀚镭</v>
      </c>
      <c r="I3240" s="2">
        <f>'[1]2025年已发货'!I:I</f>
        <v>15884666220</v>
      </c>
      <c r="J3240" s="2" t="str">
        <f>_xlfn._xlws.FILTER(辅助信息!D:D,辅助信息!G:G=G3240)</f>
        <v>华西简阳西城嘉苑</v>
      </c>
    </row>
    <row r="3241" hidden="1" spans="1:10">
      <c r="A3241" s="2" t="str">
        <f>'[1]2025年已发货'!A:A</f>
        <v>润耀</v>
      </c>
      <c r="B3241" s="2" t="str">
        <f>'[1]2025年已发货'!B:B</f>
        <v>螺纹钢</v>
      </c>
      <c r="C3241" s="2" t="str">
        <f>'[1]2025年已发货'!C:C</f>
        <v>HRB500E Φ12</v>
      </c>
      <c r="D3241" s="2" t="str">
        <f>'[1]2025年已发货'!D:D</f>
        <v>吨</v>
      </c>
      <c r="E3241" s="2">
        <f>'[1]2025年已发货'!E:E</f>
        <v>3</v>
      </c>
      <c r="F3241" s="4">
        <f>'[1]2025年已发货'!F:F</f>
        <v>45793</v>
      </c>
      <c r="G3241" s="2" t="str">
        <f>'[1]2025年已发货'!G:G</f>
        <v>（华西简阳西城嘉苑）四川省成都市简阳市简城街道高屋村</v>
      </c>
      <c r="H3241" s="2" t="str">
        <f>'[1]2025年已发货'!H:H</f>
        <v>张瀚镭</v>
      </c>
      <c r="I3241" s="2">
        <f>'[1]2025年已发货'!I:I</f>
        <v>15884666220</v>
      </c>
      <c r="J3241" s="2" t="str">
        <f>_xlfn._xlws.FILTER(辅助信息!D:D,辅助信息!G:G=G3241)</f>
        <v>华西简阳西城嘉苑</v>
      </c>
    </row>
    <row r="3242" hidden="1" spans="1:10">
      <c r="A3242" s="2" t="str">
        <f>'[1]2025年已发货'!A:A</f>
        <v>润耀</v>
      </c>
      <c r="B3242" s="2" t="str">
        <f>'[1]2025年已发货'!B:B</f>
        <v>螺纹钢</v>
      </c>
      <c r="C3242" s="2" t="str">
        <f>'[1]2025年已发货'!C:C</f>
        <v>HRB500E Φ14</v>
      </c>
      <c r="D3242" s="2" t="str">
        <f>'[1]2025年已发货'!D:D</f>
        <v>吨</v>
      </c>
      <c r="E3242" s="2">
        <f>'[1]2025年已发货'!E:E</f>
        <v>3</v>
      </c>
      <c r="F3242" s="4">
        <f>'[1]2025年已发货'!F:F</f>
        <v>45793</v>
      </c>
      <c r="G3242" s="2" t="str">
        <f>'[1]2025年已发货'!G:G</f>
        <v>（华西简阳西城嘉苑）四川省成都市简阳市简城街道高屋村</v>
      </c>
      <c r="H3242" s="2" t="str">
        <f>'[1]2025年已发货'!H:H</f>
        <v>张瀚镭</v>
      </c>
      <c r="I3242" s="2">
        <f>'[1]2025年已发货'!I:I</f>
        <v>15884666220</v>
      </c>
      <c r="J3242" s="2" t="str">
        <f>_xlfn._xlws.FILTER(辅助信息!D:D,辅助信息!G:G=G3242)</f>
        <v>华西简阳西城嘉苑</v>
      </c>
    </row>
    <row r="3243" hidden="1" spans="1:10">
      <c r="A3243" s="2" t="str">
        <f>'[1]2025年已发货'!A:A</f>
        <v>润耀</v>
      </c>
      <c r="B3243" s="2" t="str">
        <f>'[1]2025年已发货'!B:B</f>
        <v>螺纹钢</v>
      </c>
      <c r="C3243" s="2" t="str">
        <f>'[1]2025年已发货'!C:C</f>
        <v>HRB500E Φ16</v>
      </c>
      <c r="D3243" s="2" t="str">
        <f>'[1]2025年已发货'!D:D</f>
        <v>吨</v>
      </c>
      <c r="E3243" s="2">
        <f>'[1]2025年已发货'!E:E</f>
        <v>3</v>
      </c>
      <c r="F3243" s="4">
        <f>'[1]2025年已发货'!F:F</f>
        <v>45793</v>
      </c>
      <c r="G3243" s="2" t="str">
        <f>'[1]2025年已发货'!G:G</f>
        <v>（华西简阳西城嘉苑）四川省成都市简阳市简城街道高屋村</v>
      </c>
      <c r="H3243" s="2" t="str">
        <f>'[1]2025年已发货'!H:H</f>
        <v>张瀚镭</v>
      </c>
      <c r="I3243" s="2">
        <f>'[1]2025年已发货'!I:I</f>
        <v>15884666220</v>
      </c>
      <c r="J3243" s="2" t="str">
        <f>_xlfn._xlws.FILTER(辅助信息!D:D,辅助信息!G:G=G3243)</f>
        <v>华西简阳西城嘉苑</v>
      </c>
    </row>
    <row r="3244" hidden="1" spans="1:10">
      <c r="A3244" s="2" t="str">
        <f>'[1]2025年已发货'!A:A</f>
        <v>润耀</v>
      </c>
      <c r="B3244" s="2" t="str">
        <f>'[1]2025年已发货'!B:B</f>
        <v>螺纹钢</v>
      </c>
      <c r="C3244" s="2" t="str">
        <f>'[1]2025年已发货'!C:C</f>
        <v>HRB500E Φ18</v>
      </c>
      <c r="D3244" s="2" t="str">
        <f>'[1]2025年已发货'!D:D</f>
        <v>吨</v>
      </c>
      <c r="E3244" s="2">
        <f>'[1]2025年已发货'!E:E</f>
        <v>3</v>
      </c>
      <c r="F3244" s="4">
        <f>'[1]2025年已发货'!F:F</f>
        <v>45793</v>
      </c>
      <c r="G3244" s="2" t="str">
        <f>'[1]2025年已发货'!G:G</f>
        <v>（华西简阳西城嘉苑）四川省成都市简阳市简城街道高屋村</v>
      </c>
      <c r="H3244" s="2" t="str">
        <f>'[1]2025年已发货'!H:H</f>
        <v>张瀚镭</v>
      </c>
      <c r="I3244" s="2">
        <f>'[1]2025年已发货'!I:I</f>
        <v>15884666220</v>
      </c>
      <c r="J3244" s="2" t="str">
        <f>_xlfn._xlws.FILTER(辅助信息!D:D,辅助信息!G:G=G3244)</f>
        <v>华西简阳西城嘉苑</v>
      </c>
    </row>
    <row r="3245" hidden="1" spans="1:10">
      <c r="A3245" s="2" t="str">
        <f>'[1]2025年已发货'!A:A</f>
        <v>润耀</v>
      </c>
      <c r="B3245" s="2" t="str">
        <f>'[1]2025年已发货'!B:B</f>
        <v>螺纹钢</v>
      </c>
      <c r="C3245" s="2" t="str">
        <f>'[1]2025年已发货'!C:C</f>
        <v>HRB500E Φ20</v>
      </c>
      <c r="D3245" s="2" t="str">
        <f>'[1]2025年已发货'!D:D</f>
        <v>吨</v>
      </c>
      <c r="E3245" s="2">
        <f>'[1]2025年已发货'!E:E</f>
        <v>6</v>
      </c>
      <c r="F3245" s="4">
        <f>'[1]2025年已发货'!F:F</f>
        <v>45793</v>
      </c>
      <c r="G3245" s="2" t="str">
        <f>'[1]2025年已发货'!G:G</f>
        <v>（华西简阳西城嘉苑）四川省成都市简阳市简城街道高屋村</v>
      </c>
      <c r="H3245" s="2" t="str">
        <f>'[1]2025年已发货'!H:H</f>
        <v>张瀚镭</v>
      </c>
      <c r="I3245" s="2">
        <f>'[1]2025年已发货'!I:I</f>
        <v>15884666220</v>
      </c>
      <c r="J3245" s="2" t="str">
        <f>_xlfn._xlws.FILTER(辅助信息!D:D,辅助信息!G:G=G3245)</f>
        <v>华西简阳西城嘉苑</v>
      </c>
    </row>
    <row r="3246" hidden="1" spans="1:10">
      <c r="A3246" s="2" t="str">
        <f>'[1]2025年已发货'!A:A</f>
        <v>润耀</v>
      </c>
      <c r="B3246" s="2" t="str">
        <f>'[1]2025年已发货'!B:B</f>
        <v>螺纹钢</v>
      </c>
      <c r="C3246" s="2" t="str">
        <f>'[1]2025年已发货'!C:C</f>
        <v>HRB500E Φ22</v>
      </c>
      <c r="D3246" s="2" t="str">
        <f>'[1]2025年已发货'!D:D</f>
        <v>吨</v>
      </c>
      <c r="E3246" s="2">
        <f>'[1]2025年已发货'!E:E</f>
        <v>3</v>
      </c>
      <c r="F3246" s="4">
        <f>'[1]2025年已发货'!F:F</f>
        <v>45793</v>
      </c>
      <c r="G3246" s="2" t="str">
        <f>'[1]2025年已发货'!G:G</f>
        <v>（华西简阳西城嘉苑）四川省成都市简阳市简城街道高屋村</v>
      </c>
      <c r="H3246" s="2" t="str">
        <f>'[1]2025年已发货'!H:H</f>
        <v>张瀚镭</v>
      </c>
      <c r="I3246" s="2">
        <f>'[1]2025年已发货'!I:I</f>
        <v>15884666220</v>
      </c>
      <c r="J3246" s="2" t="str">
        <f>_xlfn._xlws.FILTER(辅助信息!D:D,辅助信息!G:G=G3246)</f>
        <v>华西简阳西城嘉苑</v>
      </c>
    </row>
    <row r="3247" hidden="1" spans="1:10">
      <c r="A3247" s="2" t="str">
        <f>'[1]2025年已发货'!A:A</f>
        <v>润耀</v>
      </c>
      <c r="B3247" s="2" t="str">
        <f>'[1]2025年已发货'!B:B</f>
        <v>螺纹钢</v>
      </c>
      <c r="C3247" s="2" t="str">
        <f>'[1]2025年已发货'!C:C</f>
        <v>HRB500E Φ25</v>
      </c>
      <c r="D3247" s="2" t="str">
        <f>'[1]2025年已发货'!D:D</f>
        <v>吨</v>
      </c>
      <c r="E3247" s="2">
        <f>'[1]2025年已发货'!E:E</f>
        <v>9</v>
      </c>
      <c r="F3247" s="4">
        <f>'[1]2025年已发货'!F:F</f>
        <v>45793</v>
      </c>
      <c r="G3247" s="2" t="str">
        <f>'[1]2025年已发货'!G:G</f>
        <v>（华西简阳西城嘉苑）四川省成都市简阳市简城街道高屋村</v>
      </c>
      <c r="H3247" s="2" t="str">
        <f>'[1]2025年已发货'!H:H</f>
        <v>张瀚镭</v>
      </c>
      <c r="I3247" s="2">
        <f>'[1]2025年已发货'!I:I</f>
        <v>15884666220</v>
      </c>
      <c r="J3247" s="2" t="str">
        <f>_xlfn._xlws.FILTER(辅助信息!D:D,辅助信息!G:G=G3247)</f>
        <v>华西简阳西城嘉苑</v>
      </c>
    </row>
    <row r="3248" hidden="1" spans="1:10">
      <c r="A3248" s="2" t="str">
        <f>'[1]2025年已发货'!A:A</f>
        <v>达钢</v>
      </c>
      <c r="B3248" s="2" t="str">
        <f>'[1]2025年已发货'!B:B</f>
        <v>盘螺</v>
      </c>
      <c r="C3248" s="2" t="str">
        <f>'[1]2025年已发货'!C:C</f>
        <v>HRB400E Φ6</v>
      </c>
      <c r="D3248" s="2" t="str">
        <f>'[1]2025年已发货'!D:D</f>
        <v>吨</v>
      </c>
      <c r="E3248" s="2">
        <f>'[1]2025年已发货'!E:E</f>
        <v>14</v>
      </c>
      <c r="F3248" s="4">
        <f>'[1]2025年已发货'!F:F</f>
        <v>45793</v>
      </c>
      <c r="G3248" s="2" t="str">
        <f>'[1]2025年已发货'!G:G</f>
        <v>（达州市公共卫生临床医疗中心项目-一标-1号制作房）达州市通川区西外复兴镇公共卫生临床医疗中心项目</v>
      </c>
      <c r="H3248" s="2" t="str">
        <f>'[1]2025年已发货'!H:H</f>
        <v>潘建发</v>
      </c>
      <c r="I3248" s="2">
        <f>'[1]2025年已发货'!I:I</f>
        <v>13658059919</v>
      </c>
      <c r="J3248" s="2" t="str">
        <f>_xlfn._xlws.FILTER(辅助信息!D:D,辅助信息!G:G=G3248)</f>
        <v>五冶钢构达州市公共卫生临床医疗中心项目</v>
      </c>
    </row>
    <row r="3249" hidden="1" spans="1:10">
      <c r="A3249" s="2" t="str">
        <f>'[1]2025年已发货'!A:A</f>
        <v>达钢</v>
      </c>
      <c r="B3249" s="2" t="str">
        <f>'[1]2025年已发货'!B:B</f>
        <v>盘螺</v>
      </c>
      <c r="C3249" s="2" t="str">
        <f>'[1]2025年已发货'!C:C</f>
        <v>HRB400E Φ10</v>
      </c>
      <c r="D3249" s="2" t="str">
        <f>'[1]2025年已发货'!D:D</f>
        <v>吨</v>
      </c>
      <c r="E3249" s="2">
        <f>'[1]2025年已发货'!E:E</f>
        <v>7</v>
      </c>
      <c r="F3249" s="4">
        <f>'[1]2025年已发货'!F:F</f>
        <v>45793</v>
      </c>
      <c r="G3249" s="2" t="str">
        <f>'[1]2025年已发货'!G:G</f>
        <v>（达州市公共卫生临床医疗中心项目-一标-1号制作房）达州市通川区西外复兴镇公共卫生临床医疗中心项目</v>
      </c>
      <c r="H3249" s="2" t="str">
        <f>'[1]2025年已发货'!H:H</f>
        <v>潘建发</v>
      </c>
      <c r="I3249" s="2">
        <f>'[1]2025年已发货'!I:I</f>
        <v>13658059919</v>
      </c>
      <c r="J3249" s="2" t="str">
        <f>_xlfn._xlws.FILTER(辅助信息!D:D,辅助信息!G:G=G3249)</f>
        <v>五冶钢构达州市公共卫生临床医疗中心项目</v>
      </c>
    </row>
    <row r="3250" hidden="1" spans="1:10">
      <c r="A3250" s="2" t="str">
        <f>'[1]2025年已发货'!A:A</f>
        <v>达钢</v>
      </c>
      <c r="B3250" s="2" t="str">
        <f>'[1]2025年已发货'!B:B</f>
        <v>螺纹钢</v>
      </c>
      <c r="C3250" s="2" t="str">
        <f>'[1]2025年已发货'!C:C</f>
        <v>HRB400E Φ12 9m</v>
      </c>
      <c r="D3250" s="2" t="str">
        <f>'[1]2025年已发货'!D:D</f>
        <v>吨</v>
      </c>
      <c r="E3250" s="2">
        <f>'[1]2025年已发货'!E:E</f>
        <v>2</v>
      </c>
      <c r="F3250" s="4">
        <f>'[1]2025年已发货'!F:F</f>
        <v>45793</v>
      </c>
      <c r="G3250" s="2" t="str">
        <f>'[1]2025年已发货'!G:G</f>
        <v>（达州市公共卫生临床医疗中心项目-一标-1号制作房）达州市通川区西外复兴镇公共卫生临床医疗中心项目</v>
      </c>
      <c r="H3250" s="2" t="str">
        <f>'[1]2025年已发货'!H:H</f>
        <v>潘建发</v>
      </c>
      <c r="I3250" s="2">
        <f>'[1]2025年已发货'!I:I</f>
        <v>13658059919</v>
      </c>
      <c r="J3250" s="2" t="str">
        <f>_xlfn._xlws.FILTER(辅助信息!D:D,辅助信息!G:G=G3250)</f>
        <v>五冶钢构达州市公共卫生临床医疗中心项目</v>
      </c>
    </row>
    <row r="3251" hidden="1" spans="1:10">
      <c r="A3251" s="2" t="str">
        <f>'[1]2025年已发货'!A:A</f>
        <v>达钢</v>
      </c>
      <c r="B3251" s="2" t="str">
        <f>'[1]2025年已发货'!B:B</f>
        <v>螺纹钢</v>
      </c>
      <c r="C3251" s="2" t="str">
        <f>'[1]2025年已发货'!C:C</f>
        <v>HRB400E Φ14 9m</v>
      </c>
      <c r="D3251" s="2" t="str">
        <f>'[1]2025年已发货'!D:D</f>
        <v>吨</v>
      </c>
      <c r="E3251" s="2">
        <f>'[1]2025年已发货'!E:E</f>
        <v>2</v>
      </c>
      <c r="F3251" s="4">
        <f>'[1]2025年已发货'!F:F</f>
        <v>45793</v>
      </c>
      <c r="G3251" s="2" t="str">
        <f>'[1]2025年已发货'!G:G</f>
        <v>（达州市公共卫生临床医疗中心项目-一标-1号制作房）达州市通川区西外复兴镇公共卫生临床医疗中心项目</v>
      </c>
      <c r="H3251" s="2" t="str">
        <f>'[1]2025年已发货'!H:H</f>
        <v>潘建发</v>
      </c>
      <c r="I3251" s="2">
        <f>'[1]2025年已发货'!I:I</f>
        <v>13658059919</v>
      </c>
      <c r="J3251" s="2" t="str">
        <f>_xlfn._xlws.FILTER(辅助信息!D:D,辅助信息!G:G=G3251)</f>
        <v>五冶钢构达州市公共卫生临床医疗中心项目</v>
      </c>
    </row>
    <row r="3252" hidden="1" spans="1:10">
      <c r="A3252" s="2" t="str">
        <f>'[1]2025年已发货'!A:A</f>
        <v>达钢</v>
      </c>
      <c r="B3252" s="2" t="str">
        <f>'[1]2025年已发货'!B:B</f>
        <v>螺纹钢</v>
      </c>
      <c r="C3252" s="2" t="str">
        <f>'[1]2025年已发货'!C:C</f>
        <v>HRB400E Φ14 9m</v>
      </c>
      <c r="D3252" s="2" t="str">
        <f>'[1]2025年已发货'!D:D</f>
        <v>吨</v>
      </c>
      <c r="E3252" s="2">
        <f>'[1]2025年已发货'!E:E</f>
        <v>35</v>
      </c>
      <c r="F3252" s="4">
        <f>'[1]2025年已发货'!F:F</f>
        <v>45793</v>
      </c>
      <c r="G3252" s="2" t="str">
        <f>'[1]2025年已发货'!G:G</f>
        <v>(五冶钢构医学科学产业园建设项目房建一部-四标（3-7）)四川省南充市顺庆区搬罾街道学府大道二段</v>
      </c>
      <c r="H3252" s="2" t="str">
        <f>'[1]2025年已发货'!H:H</f>
        <v>胡泽宇</v>
      </c>
      <c r="I3252" s="2">
        <f>'[1]2025年已发货'!I:I</f>
        <v>18141337338</v>
      </c>
      <c r="J3252" s="2" t="str">
        <f>_xlfn._xlws.FILTER(辅助信息!D:D,辅助信息!G:G=G3252)</f>
        <v>五冶钢构南充医学科学产业园建设项目</v>
      </c>
    </row>
    <row r="3253" hidden="1" spans="1:10">
      <c r="A3253" s="2" t="str">
        <f>'[1]2025年已发货'!A:A</f>
        <v>海南海控</v>
      </c>
      <c r="B3253" s="2" t="str">
        <f>'[1]2025年已发货'!B:B</f>
        <v>盘圆</v>
      </c>
      <c r="C3253" s="2" t="str">
        <f>'[1]2025年已发货'!C:C</f>
        <v>HPB300Ф8</v>
      </c>
      <c r="D3253" s="2" t="str">
        <f>'[1]2025年已发货'!D:D</f>
        <v>吨</v>
      </c>
      <c r="E3253" s="2">
        <f>'[1]2025年已发货'!E:E</f>
        <v>35</v>
      </c>
      <c r="F3253" s="4">
        <f>'[1]2025年已发货'!F:F</f>
        <v>45793</v>
      </c>
      <c r="G3253" s="2" t="str">
        <f>'[1]2025年已发货'!G:G</f>
        <v>（中铁一局四公司康新高速TJ1-1标康定隧道）四川省甘孜州康定市榆林街道甘孜州博物馆旁</v>
      </c>
      <c r="H3253" s="2" t="str">
        <f>'[1]2025年已发货'!H:H</f>
        <v>陈由斌</v>
      </c>
      <c r="I3253" s="2">
        <f>'[1]2025年已发货'!I:I</f>
        <v>15005068786</v>
      </c>
      <c r="J3253" s="2" vm="1" t="e">
        <f>_xlfn._xlws.FILTER(辅助信息!D:D,辅助信息!G:G=G3253)</f>
        <v>#VALUE!</v>
      </c>
    </row>
    <row r="3254" hidden="1" spans="1:10">
      <c r="A3254" s="2" t="str">
        <f>'[1]2025年已发货'!A:A</f>
        <v>海南海控</v>
      </c>
      <c r="B3254" s="2" t="str">
        <f>'[1]2025年已发货'!B:B</f>
        <v>螺纹钢</v>
      </c>
      <c r="C3254" s="2" t="str">
        <f>'[1]2025年已发货'!C:C</f>
        <v>HRB400EФ22*9m</v>
      </c>
      <c r="D3254" s="2" t="str">
        <f>'[1]2025年已发货'!D:D</f>
        <v>吨</v>
      </c>
      <c r="E3254" s="2">
        <f>'[1]2025年已发货'!E:E</f>
        <v>35</v>
      </c>
      <c r="F3254" s="4">
        <f>'[1]2025年已发货'!F:F</f>
        <v>45793</v>
      </c>
      <c r="G3254" s="2" t="str">
        <f>'[1]2025年已发货'!G:G</f>
        <v>（中铁一局四公司康新高速TJ1-1标康定隧道）四川省甘孜州康定市榆林街道甘孜州博物馆旁</v>
      </c>
      <c r="H3254" s="2" t="str">
        <f>'[1]2025年已发货'!H:H</f>
        <v>陈由斌</v>
      </c>
      <c r="I3254" s="2">
        <f>'[1]2025年已发货'!I:I</f>
        <v>15005068786</v>
      </c>
      <c r="J3254" s="2" vm="1" t="e">
        <f>_xlfn._xlws.FILTER(辅助信息!D:D,辅助信息!G:G=G3254)</f>
        <v>#VALUE!</v>
      </c>
    </row>
    <row r="3255" hidden="1" spans="1:10">
      <c r="A3255" s="2" t="str">
        <f>'[1]2025年已发货'!A:A</f>
        <v>海南海控</v>
      </c>
      <c r="B3255" s="2" t="str">
        <f>'[1]2025年已发货'!B:B</f>
        <v>螺纹钢</v>
      </c>
      <c r="C3255" s="2" t="str">
        <f>'[1]2025年已发货'!C:C</f>
        <v>HRB400EФ25*9m</v>
      </c>
      <c r="D3255" s="2" t="str">
        <f>'[1]2025年已发货'!D:D</f>
        <v>吨</v>
      </c>
      <c r="E3255" s="2">
        <f>'[1]2025年已发货'!E:E</f>
        <v>35</v>
      </c>
      <c r="F3255" s="4">
        <f>'[1]2025年已发货'!F:F</f>
        <v>45793</v>
      </c>
      <c r="G3255" s="2" t="str">
        <f>'[1]2025年已发货'!G:G</f>
        <v>（中铁一局四公司康新高速TJ1-1标雅加梗隧道）四川省甘孜州康定市雅加梗</v>
      </c>
      <c r="H3255" s="2" t="str">
        <f>'[1]2025年已发货'!H:H</f>
        <v>范国义</v>
      </c>
      <c r="I3255" s="2">
        <f>'[1]2025年已发货'!I:I</f>
        <v>15897676433</v>
      </c>
      <c r="J3255" s="2" vm="1" t="e">
        <f>_xlfn._xlws.FILTER(辅助信息!D:D,辅助信息!G:G=G3255)</f>
        <v>#VALUE!</v>
      </c>
    </row>
    <row r="3256" hidden="1" spans="1:10">
      <c r="A3256" s="2" t="str">
        <f>'[1]2025年已发货'!A:A</f>
        <v>海南海控</v>
      </c>
      <c r="B3256" s="2" t="str">
        <f>'[1]2025年已发货'!B:B</f>
        <v>盘圆</v>
      </c>
      <c r="C3256" s="2" t="str">
        <f>'[1]2025年已发货'!C:C</f>
        <v>HPB300Ф10</v>
      </c>
      <c r="D3256" s="2" t="str">
        <f>'[1]2025年已发货'!D:D</f>
        <v>吨</v>
      </c>
      <c r="E3256" s="2">
        <f>'[1]2025年已发货'!E:E</f>
        <v>35</v>
      </c>
      <c r="F3256" s="4">
        <f>'[1]2025年已发货'!F:F</f>
        <v>45793</v>
      </c>
      <c r="G3256" s="2" t="str">
        <f>'[1]2025年已发货'!G:G</f>
        <v>（中铁八局康新高速TJ4-1标）四川省甘孜州康定市新都桥镇超限载检测站</v>
      </c>
      <c r="H3256" s="2" t="str">
        <f>'[1]2025年已发货'!H:H</f>
        <v>刘俊</v>
      </c>
      <c r="I3256" s="2">
        <f>'[1]2025年已发货'!I:I</f>
        <v>18587764925</v>
      </c>
      <c r="J3256" s="2" vm="1" t="e">
        <f>_xlfn._xlws.FILTER(辅助信息!D:D,辅助信息!G:G=G3256)</f>
        <v>#VALUE!</v>
      </c>
    </row>
    <row r="3257" hidden="1" spans="1:10">
      <c r="A3257" s="2" t="str">
        <f>'[1]2025年已发货'!A:A</f>
        <v>海南海控</v>
      </c>
      <c r="B3257" s="2" t="str">
        <f>'[1]2025年已发货'!B:B</f>
        <v>螺纹钢</v>
      </c>
      <c r="C3257" s="2" t="str">
        <f>'[1]2025年已发货'!C:C</f>
        <v>HRB400EФ16*9m</v>
      </c>
      <c r="D3257" s="2" t="str">
        <f>'[1]2025年已发货'!D:D</f>
        <v>吨</v>
      </c>
      <c r="E3257" s="2">
        <f>'[1]2025年已发货'!E:E</f>
        <v>35</v>
      </c>
      <c r="F3257" s="4">
        <f>'[1]2025年已发货'!F:F</f>
        <v>45793</v>
      </c>
      <c r="G3257" s="2" t="str">
        <f>'[1]2025年已发货'!G:G</f>
        <v>（中铁八局康新高速TJ4-1标）四川省甘孜州康定市新都桥镇超限载检测站</v>
      </c>
      <c r="H3257" s="2" t="str">
        <f>'[1]2025年已发货'!H:H</f>
        <v>刘俊</v>
      </c>
      <c r="I3257" s="2">
        <f>'[1]2025年已发货'!I:I</f>
        <v>18587764925</v>
      </c>
      <c r="J3257" s="2" vm="1" t="e">
        <f>_xlfn._xlws.FILTER(辅助信息!D:D,辅助信息!G:G=G3257)</f>
        <v>#VALUE!</v>
      </c>
    </row>
    <row r="3258" hidden="1" spans="1:10">
      <c r="A3258" s="2" t="str">
        <f>'[1]2025年已发货'!A:A</f>
        <v>海南海控</v>
      </c>
      <c r="B3258" s="2" t="str">
        <f>'[1]2025年已发货'!B:B</f>
        <v>螺纹钢</v>
      </c>
      <c r="C3258" s="2" t="str">
        <f>'[1]2025年已发货'!C:C</f>
        <v>HRB400EФ20*12m</v>
      </c>
      <c r="D3258" s="2" t="str">
        <f>'[1]2025年已发货'!D:D</f>
        <v>吨</v>
      </c>
      <c r="E3258" s="2">
        <f>'[1]2025年已发货'!E:E</f>
        <v>35</v>
      </c>
      <c r="F3258" s="4">
        <f>'[1]2025年已发货'!F:F</f>
        <v>45793</v>
      </c>
      <c r="G3258" s="2" t="str">
        <f>'[1]2025年已发货'!G:G</f>
        <v>（中铁八局康新高速TJ4-1标）四川省甘孜州康定市新都桥镇超限载检测站</v>
      </c>
      <c r="H3258" s="2" t="str">
        <f>'[1]2025年已发货'!H:H</f>
        <v>刘俊</v>
      </c>
      <c r="I3258" s="2">
        <f>'[1]2025年已发货'!I:I</f>
        <v>18587764925</v>
      </c>
      <c r="J3258" s="2" vm="1" t="e">
        <f>_xlfn._xlws.FILTER(辅助信息!D:D,辅助信息!G:G=G3258)</f>
        <v>#VALUE!</v>
      </c>
    </row>
    <row r="3259" hidden="1" spans="1:10">
      <c r="A3259" s="2" t="str">
        <f>'[1]2025年已发货'!A:A</f>
        <v>海南海控</v>
      </c>
      <c r="B3259" s="2" t="str">
        <f>'[1]2025年已发货'!B:B</f>
        <v>螺纹钢</v>
      </c>
      <c r="C3259" s="2" t="str">
        <f>'[1]2025年已发货'!C:C</f>
        <v>HRB500EФ25*9m</v>
      </c>
      <c r="D3259" s="2" t="str">
        <f>'[1]2025年已发货'!D:D</f>
        <v>吨</v>
      </c>
      <c r="E3259" s="2">
        <f>'[1]2025年已发货'!E:E</f>
        <v>35</v>
      </c>
      <c r="F3259" s="4">
        <f>'[1]2025年已发货'!F:F</f>
        <v>45793</v>
      </c>
      <c r="G3259" s="2" t="str">
        <f>'[1]2025年已发货'!G:G</f>
        <v>（中铁八局康新高速TJ4-1标）四川省甘孜州康定市新都桥镇超限载检测站</v>
      </c>
      <c r="H3259" s="2" t="str">
        <f>'[1]2025年已发货'!H:H</f>
        <v>刘俊</v>
      </c>
      <c r="I3259" s="2">
        <f>'[1]2025年已发货'!I:I</f>
        <v>18587764925</v>
      </c>
      <c r="J3259" s="2" vm="1" t="e">
        <f>_xlfn._xlws.FILTER(辅助信息!D:D,辅助信息!G:G=G3259)</f>
        <v>#VALUE!</v>
      </c>
    </row>
    <row r="3260" hidden="1" spans="1:10">
      <c r="A3260" s="2" t="str">
        <f>'[1]2025年已发货'!A:A</f>
        <v>海南海控</v>
      </c>
      <c r="B3260" s="2" t="str">
        <f>'[1]2025年已发货'!B:B</f>
        <v>螺纹钢</v>
      </c>
      <c r="C3260" s="2" t="str">
        <f>'[1]2025年已发货'!C:C</f>
        <v>HRB500EФ25*12m</v>
      </c>
      <c r="D3260" s="2" t="str">
        <f>'[1]2025年已发货'!D:D</f>
        <v>吨</v>
      </c>
      <c r="E3260" s="2">
        <f>'[1]2025年已发货'!E:E</f>
        <v>70</v>
      </c>
      <c r="F3260" s="4">
        <f>'[1]2025年已发货'!F:F</f>
        <v>45793</v>
      </c>
      <c r="G3260" s="2" t="str">
        <f>'[1]2025年已发货'!G:G</f>
        <v>（中铁八局康新高速TJ4-1标）四川省甘孜州康定市新都桥镇超限载检测站</v>
      </c>
      <c r="H3260" s="2" t="str">
        <f>'[1]2025年已发货'!H:H</f>
        <v>刘俊</v>
      </c>
      <c r="I3260" s="2">
        <f>'[1]2025年已发货'!I:I</f>
        <v>18587764925</v>
      </c>
      <c r="J3260" s="2" vm="1" t="e">
        <f>_xlfn._xlws.FILTER(辅助信息!D:D,辅助信息!G:G=G3260)</f>
        <v>#VALUE!</v>
      </c>
    </row>
    <row r="3261" hidden="1" spans="1:10">
      <c r="A3261" s="2" t="str">
        <f>'[1]2025年已发货'!A:A</f>
        <v>海南海控</v>
      </c>
      <c r="B3261" s="2" t="str">
        <f>'[1]2025年已发货'!B:B</f>
        <v>盘螺</v>
      </c>
      <c r="C3261" s="2" t="str">
        <f>'[1]2025年已发货'!C:C</f>
        <v>HRB400EΦ12</v>
      </c>
      <c r="D3261" s="2" t="str">
        <f>'[1]2025年已发货'!D:D</f>
        <v>吨</v>
      </c>
      <c r="E3261" s="2">
        <f>'[1]2025年已发货'!E:E</f>
        <v>35</v>
      </c>
      <c r="F3261" s="4">
        <f>'[1]2025年已发货'!F:F</f>
        <v>45793</v>
      </c>
      <c r="G3261" s="2" t="str">
        <f>'[1]2025年已发货'!G:G</f>
        <v>（中铁八局康新高速TJ4-1标）四川省甘孜州康定市新都桥镇超限载检测站</v>
      </c>
      <c r="H3261" s="2" t="str">
        <f>'[1]2025年已发货'!H:H</f>
        <v>刘俊</v>
      </c>
      <c r="I3261" s="2">
        <f>'[1]2025年已发货'!I:I</f>
        <v>18587764925</v>
      </c>
      <c r="J3261" s="2" vm="1" t="e">
        <f>_xlfn._xlws.FILTER(辅助信息!D:D,辅助信息!G:G=G3261)</f>
        <v>#VALUE!</v>
      </c>
    </row>
    <row r="3262" hidden="1" spans="1:10">
      <c r="A3262" s="2" t="str">
        <f>'[1]2025年已发货'!A:A</f>
        <v>德胜</v>
      </c>
      <c r="B3262" s="2" t="str">
        <f>'[1]2025年已发货'!B:B</f>
        <v>螺纹钢</v>
      </c>
      <c r="C3262" s="2" t="str">
        <f>'[1]2025年已发货'!C:C</f>
        <v>HRB500E Φ22×9米</v>
      </c>
      <c r="D3262" s="2" t="str">
        <f>'[1]2025年已发货'!D:D</f>
        <v>吨</v>
      </c>
      <c r="E3262" s="2">
        <f>'[1]2025年已发货'!E:E</f>
        <v>35</v>
      </c>
      <c r="F3262" s="4">
        <f>'[1]2025年已发货'!F:F</f>
        <v>45793</v>
      </c>
      <c r="G3262" s="2" t="str">
        <f>'[1]2025年已发货'!G:G</f>
        <v>自永4标一局四公司（四川省内江市隆昌市金鹅街道自永4标一局四公司钢筋棚）</v>
      </c>
      <c r="H3262" s="2" t="str">
        <f>'[1]2025年已发货'!H:H</f>
        <v>郝优</v>
      </c>
      <c r="I3262" s="2">
        <f>'[1]2025年已发货'!I:I</f>
        <v>13891371707</v>
      </c>
      <c r="J3262" s="2" vm="1" t="e">
        <f>_xlfn._xlws.FILTER(辅助信息!D:D,辅助信息!G:G=G3262)</f>
        <v>#VALUE!</v>
      </c>
    </row>
    <row r="3263" hidden="1" spans="1:10">
      <c r="A3263" s="2" t="str">
        <f>'[1]2025年已发货'!A:A</f>
        <v>德胜</v>
      </c>
      <c r="B3263" s="2" t="str">
        <f>'[1]2025年已发货'!B:B</f>
        <v>螺纹钢</v>
      </c>
      <c r="C3263" s="2" t="str">
        <f>'[1]2025年已发货'!C:C</f>
        <v>HRB400E Φ32×12米</v>
      </c>
      <c r="D3263" s="2" t="str">
        <f>'[1]2025年已发货'!D:D</f>
        <v>吨</v>
      </c>
      <c r="E3263" s="2">
        <f>'[1]2025年已发货'!E:E</f>
        <v>35</v>
      </c>
      <c r="F3263" s="4">
        <f>'[1]2025年已发货'!F:F</f>
        <v>45793</v>
      </c>
      <c r="G3263" s="2" t="str">
        <f>'[1]2025年已发货'!G:G</f>
        <v>自永4标一局四公司（四川省内江市隆昌市金鹅街道自永4标一局四公司钢筋棚）</v>
      </c>
      <c r="H3263" s="2" t="str">
        <f>'[1]2025年已发货'!H:H</f>
        <v>郝优</v>
      </c>
      <c r="I3263" s="2">
        <f>'[1]2025年已发货'!I:I</f>
        <v>13891371707</v>
      </c>
      <c r="J3263" s="2" vm="1" t="e">
        <f>_xlfn._xlws.FILTER(辅助信息!D:D,辅助信息!G:G=G3263)</f>
        <v>#VALUE!</v>
      </c>
    </row>
    <row r="3264" hidden="1" spans="1:10">
      <c r="A3264" s="2" t="str">
        <f>'[1]2025年已发货'!A:A</f>
        <v>德胜</v>
      </c>
      <c r="B3264" s="2" t="str">
        <f>'[1]2025年已发货'!B:B</f>
        <v>螺纹钢</v>
      </c>
      <c r="C3264" s="2" t="str">
        <f>'[1]2025年已发货'!C:C</f>
        <v>HRB500E Φ28×12米</v>
      </c>
      <c r="D3264" s="2" t="str">
        <f>'[1]2025年已发货'!D:D</f>
        <v>吨</v>
      </c>
      <c r="E3264" s="2">
        <f>'[1]2025年已发货'!E:E</f>
        <v>35</v>
      </c>
      <c r="F3264" s="4">
        <f>'[1]2025年已发货'!F:F</f>
        <v>45793</v>
      </c>
      <c r="G3264" s="2" t="str">
        <f>'[1]2025年已发货'!G:G</f>
        <v>自永4标一局四公司（四川省内江市隆昌市金鹅街道自永4标一局四公司钢筋棚）</v>
      </c>
      <c r="H3264" s="2" t="str">
        <f>'[1]2025年已发货'!H:H</f>
        <v>郝优</v>
      </c>
      <c r="I3264" s="2">
        <f>'[1]2025年已发货'!I:I</f>
        <v>13891371707</v>
      </c>
      <c r="J3264" s="2" vm="1" t="e">
        <f>_xlfn._xlws.FILTER(辅助信息!D:D,辅助信息!G:G=G3264)</f>
        <v>#VALUE!</v>
      </c>
    </row>
    <row r="3265" hidden="1" spans="1:10">
      <c r="A3265" s="2" t="str">
        <f>'[1]2025年已发货'!A:A</f>
        <v>德胜</v>
      </c>
      <c r="B3265" s="2" t="str">
        <f>'[1]2025年已发货'!B:B</f>
        <v>螺纹钢</v>
      </c>
      <c r="C3265" s="2" t="str">
        <f>'[1]2025年已发货'!C:C</f>
        <v>HRB400E Φ28×12米</v>
      </c>
      <c r="D3265" s="2" t="str">
        <f>'[1]2025年已发货'!D:D</f>
        <v>吨</v>
      </c>
      <c r="E3265" s="2">
        <f>'[1]2025年已发货'!E:E</f>
        <v>35</v>
      </c>
      <c r="F3265" s="4">
        <f>'[1]2025年已发货'!F:F</f>
        <v>45793</v>
      </c>
      <c r="G3265" s="2" t="str">
        <f>'[1]2025年已发货'!G:G</f>
        <v>自永4标一局四公司（四川省内江市隆昌市金鹅街道自永4标一局四公司钢筋棚）</v>
      </c>
      <c r="H3265" s="2" t="str">
        <f>'[1]2025年已发货'!H:H</f>
        <v>郝优</v>
      </c>
      <c r="I3265" s="2">
        <f>'[1]2025年已发货'!I:I</f>
        <v>13891371707</v>
      </c>
      <c r="J3265" s="2" vm="1" t="e">
        <f>_xlfn._xlws.FILTER(辅助信息!D:D,辅助信息!G:G=G3265)</f>
        <v>#VALUE!</v>
      </c>
    </row>
    <row r="3266" hidden="1" spans="1:10">
      <c r="A3266" s="2" t="str">
        <f>'[1]2025年已发货'!A:A</f>
        <v>德胜</v>
      </c>
      <c r="B3266" s="2" t="str">
        <f>'[1]2025年已发货'!B:B</f>
        <v>螺纹钢</v>
      </c>
      <c r="C3266" s="2" t="str">
        <f>'[1]2025年已发货'!C:C</f>
        <v>HRB500E Φ25×12米</v>
      </c>
      <c r="D3266" s="2" t="str">
        <f>'[1]2025年已发货'!D:D</f>
        <v>吨</v>
      </c>
      <c r="E3266" s="2">
        <f>'[1]2025年已发货'!E:E</f>
        <v>35</v>
      </c>
      <c r="F3266" s="4">
        <f>'[1]2025年已发货'!F:F</f>
        <v>45793</v>
      </c>
      <c r="G3266" s="2" t="str">
        <f>'[1]2025年已发货'!G:G</f>
        <v>自永4标一局四公司（四川省内江市隆昌市金鹅街道自永4标一局四公司钢筋棚）</v>
      </c>
      <c r="H3266" s="2" t="str">
        <f>'[1]2025年已发货'!H:H</f>
        <v>郝优</v>
      </c>
      <c r="I3266" s="2">
        <f>'[1]2025年已发货'!I:I</f>
        <v>13891371707</v>
      </c>
      <c r="J3266" s="2" vm="1" t="e">
        <f>_xlfn._xlws.FILTER(辅助信息!D:D,辅助信息!G:G=G3266)</f>
        <v>#VALUE!</v>
      </c>
    </row>
    <row r="3267" hidden="1" spans="1:10">
      <c r="A3267" s="2" t="str">
        <f>'[1]2025年已发货'!A:A</f>
        <v>德胜</v>
      </c>
      <c r="B3267" s="2" t="str">
        <f>'[1]2025年已发货'!B:B</f>
        <v>螺纹钢</v>
      </c>
      <c r="C3267" s="2" t="str">
        <f>'[1]2025年已发货'!C:C</f>
        <v>HRB400E Φ32×12米</v>
      </c>
      <c r="D3267" s="2" t="str">
        <f>'[1]2025年已发货'!D:D</f>
        <v>吨</v>
      </c>
      <c r="E3267" s="2">
        <f>'[1]2025年已发货'!E:E</f>
        <v>35</v>
      </c>
      <c r="F3267" s="4">
        <f>'[1]2025年已发货'!F:F</f>
        <v>45793</v>
      </c>
      <c r="G3267" s="2" t="str">
        <f>'[1]2025年已发货'!G:G</f>
        <v>（自永2标九局西南分公司钢筋棚）四川省自贡市骑龙镇大湾村</v>
      </c>
      <c r="H3267" s="2" t="str">
        <f>'[1]2025年已发货'!H:H</f>
        <v>高彦彬</v>
      </c>
      <c r="I3267" s="2">
        <f>'[1]2025年已发货'!I:I</f>
        <v>13835906370</v>
      </c>
      <c r="J3267" s="2" vm="1" t="e">
        <f>_xlfn._xlws.FILTER(辅助信息!D:D,辅助信息!G:G=G3267)</f>
        <v>#VALUE!</v>
      </c>
    </row>
    <row r="3268" hidden="1" spans="1:10">
      <c r="A3268" s="2" t="str">
        <f>'[1]2025年已发货'!A:A</f>
        <v>德胜</v>
      </c>
      <c r="B3268" s="2" t="str">
        <f>'[1]2025年已发货'!B:B</f>
        <v>螺纹钢</v>
      </c>
      <c r="C3268" s="2" t="str">
        <f>'[1]2025年已发货'!C:C</f>
        <v>HRB400E Φ12 12m</v>
      </c>
      <c r="D3268" s="2" t="str">
        <f>'[1]2025年已发货'!D:D</f>
        <v>吨</v>
      </c>
      <c r="E3268" s="2">
        <f>'[1]2025年已发货'!E:E</f>
        <v>35</v>
      </c>
      <c r="F3268" s="4">
        <f>'[1]2025年已发货'!F:F</f>
        <v>45793</v>
      </c>
      <c r="G3268" s="2" t="str">
        <f>'[1]2025年已发货'!G:G</f>
        <v>（中铁广州局-成渝扩容2标）成渝扩容项目ZCB3-2标2＃拌和站【雁江区联盟桥东北50米(资资路) 】</v>
      </c>
      <c r="H3268" s="2" t="str">
        <f>'[1]2025年已发货'!H:H</f>
        <v>刘沛琦</v>
      </c>
      <c r="I3268" s="2">
        <f>'[1]2025年已发货'!I:I</f>
        <v>18011784798</v>
      </c>
      <c r="J3268" s="2" vm="1" t="e">
        <f>_xlfn._xlws.FILTER(辅助信息!D:D,辅助信息!G:G=G3268)</f>
        <v>#VALUE!</v>
      </c>
    </row>
    <row r="3269" hidden="1" spans="1:10">
      <c r="A3269" s="2" t="str">
        <f>'[1]2025年已发货'!A:A</f>
        <v>德胜</v>
      </c>
      <c r="B3269" s="2" t="str">
        <f>'[1]2025年已发货'!B:B</f>
        <v>螺纹钢</v>
      </c>
      <c r="C3269" s="2" t="str">
        <f>'[1]2025年已发货'!C:C</f>
        <v>HRB400E Φ28 12m</v>
      </c>
      <c r="D3269" s="2" t="str">
        <f>'[1]2025年已发货'!D:D</f>
        <v>吨</v>
      </c>
      <c r="E3269" s="2">
        <f>'[1]2025年已发货'!E:E</f>
        <v>70</v>
      </c>
      <c r="F3269" s="4">
        <f>'[1]2025年已发货'!F:F</f>
        <v>45793</v>
      </c>
      <c r="G3269" s="2" t="str">
        <f>'[1]2025年已发货'!G:G</f>
        <v>（中铁五局-成渝扩容3标）四川省资阳市雁江区伍隍镇铺子村雁江区X138</v>
      </c>
      <c r="H3269" s="2" t="str">
        <f>'[1]2025年已发货'!H:H</f>
        <v>王健</v>
      </c>
      <c r="I3269" s="2">
        <f>'[1]2025年已发货'!I:I</f>
        <v>17726168395</v>
      </c>
      <c r="J3269" s="2" vm="1" t="e">
        <f>_xlfn._xlws.FILTER(辅助信息!D:D,辅助信息!G:G=G3269)</f>
        <v>#VALUE!</v>
      </c>
    </row>
    <row r="3270" hidden="1" spans="1:10">
      <c r="A3270" s="2" t="str">
        <f>'[1]2025年已发货'!A:A</f>
        <v>德胜</v>
      </c>
      <c r="B3270" s="2" t="str">
        <f>'[1]2025年已发货'!B:B</f>
        <v>螺纹钢</v>
      </c>
      <c r="C3270" s="2" t="str">
        <f>'[1]2025年已发货'!C:C</f>
        <v>HRB400E Φ20 12m</v>
      </c>
      <c r="D3270" s="2" t="str">
        <f>'[1]2025年已发货'!D:D</f>
        <v>吨</v>
      </c>
      <c r="E3270" s="2">
        <f>'[1]2025年已发货'!E:E</f>
        <v>35</v>
      </c>
      <c r="F3270" s="4">
        <f>'[1]2025年已发货'!F:F</f>
        <v>45793</v>
      </c>
      <c r="G3270" s="2" t="str">
        <f>'[1]2025年已发货'!G:G</f>
        <v>（中铁五局-成渝扩容3标）四川省资阳市雁江区伍隍镇铺子村雁江区X138</v>
      </c>
      <c r="H3270" s="2" t="str">
        <f>'[1]2025年已发货'!H:H</f>
        <v>王健</v>
      </c>
      <c r="I3270" s="2">
        <f>'[1]2025年已发货'!I:I</f>
        <v>17726168395</v>
      </c>
      <c r="J3270" s="2" vm="1" t="e">
        <f>_xlfn._xlws.FILTER(辅助信息!D:D,辅助信息!G:G=G3270)</f>
        <v>#VALUE!</v>
      </c>
    </row>
    <row r="3271" hidden="1" spans="1:10">
      <c r="A3271" s="2" t="str">
        <f>'[1]2025年已发货'!A:A</f>
        <v>德胜</v>
      </c>
      <c r="B3271" s="2" t="str">
        <f>'[1]2025年已发货'!B:B</f>
        <v>螺纹钢</v>
      </c>
      <c r="C3271" s="2" t="str">
        <f>'[1]2025年已发货'!C:C</f>
        <v>HRB400EФ12*9m</v>
      </c>
      <c r="D3271" s="2" t="str">
        <f>'[1]2025年已发货'!D:D</f>
        <v>吨</v>
      </c>
      <c r="E3271" s="2">
        <f>'[1]2025年已发货'!E:E</f>
        <v>14</v>
      </c>
      <c r="F3271" s="4">
        <f>'[1]2025年已发货'!F:F</f>
        <v>45793</v>
      </c>
      <c r="G3271" s="2" t="str">
        <f>'[1]2025年已发货'!G:G</f>
        <v>四川省南充市营山县咸安大道成都元泽环境技术有限公司营山分公司（中核华兴市政道路项目部）</v>
      </c>
      <c r="H3271" s="2" t="str">
        <f>'[1]2025年已发货'!H:H</f>
        <v>黎家敏</v>
      </c>
      <c r="I3271" s="2" t="str">
        <f>'[1]2025年已发货'!I:I</f>
        <v>15082798787</v>
      </c>
      <c r="J3271" s="2" vm="1" t="e">
        <f>_xlfn._xlws.FILTER(辅助信息!D:D,辅助信息!G:G=G3271)</f>
        <v>#VALUE!</v>
      </c>
    </row>
    <row r="3272" hidden="1" spans="1:10">
      <c r="A3272" s="2" t="str">
        <f>'[1]2025年已发货'!A:A</f>
        <v>德胜</v>
      </c>
      <c r="B3272" s="2" t="str">
        <f>'[1]2025年已发货'!B:B</f>
        <v>螺纹钢</v>
      </c>
      <c r="C3272" s="2" t="str">
        <f>'[1]2025年已发货'!C:C</f>
        <v>HRB400EФ22*9m</v>
      </c>
      <c r="D3272" s="2" t="str">
        <f>'[1]2025年已发货'!D:D</f>
        <v>吨</v>
      </c>
      <c r="E3272" s="2">
        <f>'[1]2025年已发货'!E:E</f>
        <v>16</v>
      </c>
      <c r="F3272" s="4">
        <f>'[1]2025年已发货'!F:F</f>
        <v>45793</v>
      </c>
      <c r="G3272" s="2" t="str">
        <f>'[1]2025年已发货'!G:G</f>
        <v>四川省南充市营山县咸安大道成都元泽环境技术有限公司营山分公司（中核华兴市政道路项目部）</v>
      </c>
      <c r="H3272" s="2" t="str">
        <f>'[1]2025年已发货'!H:H</f>
        <v>黎家敏</v>
      </c>
      <c r="I3272" s="2" t="str">
        <f>'[1]2025年已发货'!I:I</f>
        <v>15082798787</v>
      </c>
      <c r="J3272" s="2" vm="1" t="e">
        <f>_xlfn._xlws.FILTER(辅助信息!D:D,辅助信息!G:G=G3272)</f>
        <v>#VALUE!</v>
      </c>
    </row>
    <row r="3273" hidden="1" spans="1:10">
      <c r="A3273" s="2" t="str">
        <f>'[1]2025年已发货'!A:A</f>
        <v>德胜</v>
      </c>
      <c r="B3273" s="2" t="str">
        <f>'[1]2025年已发货'!B:B</f>
        <v>螺纹钢</v>
      </c>
      <c r="C3273" s="2" t="str">
        <f>'[1]2025年已发货'!C:C</f>
        <v>HRB400EФ25*9m</v>
      </c>
      <c r="D3273" s="2" t="str">
        <f>'[1]2025年已发货'!D:D</f>
        <v>吨</v>
      </c>
      <c r="E3273" s="2">
        <f>'[1]2025年已发货'!E:E</f>
        <v>2.5</v>
      </c>
      <c r="F3273" s="4">
        <f>'[1]2025年已发货'!F:F</f>
        <v>45793</v>
      </c>
      <c r="G3273" s="2" t="str">
        <f>'[1]2025年已发货'!G:G</f>
        <v>四川省南充市营山县咸安大道成都元泽环境技术有限公司营山分公司（中核华兴市政道路项目部）</v>
      </c>
      <c r="H3273" s="2" t="str">
        <f>'[1]2025年已发货'!H:H</f>
        <v>黎家敏</v>
      </c>
      <c r="I3273" s="2" t="str">
        <f>'[1]2025年已发货'!I:I</f>
        <v>15082798787</v>
      </c>
      <c r="J3273" s="2" vm="1" t="e">
        <f>_xlfn._xlws.FILTER(辅助信息!D:D,辅助信息!G:G=G3273)</f>
        <v>#VALUE!</v>
      </c>
    </row>
    <row r="3274" hidden="1" spans="1:10">
      <c r="A3274" s="2" t="str">
        <f>'[1]2025年已发货'!A:A</f>
        <v>德胜</v>
      </c>
      <c r="B3274" s="2" t="str">
        <f>'[1]2025年已发货'!B:B</f>
        <v>螺纹钢</v>
      </c>
      <c r="C3274" s="2" t="str">
        <f>'[1]2025年已发货'!C:C</f>
        <v>HRB400EФ28*9m</v>
      </c>
      <c r="D3274" s="2" t="str">
        <f>'[1]2025年已发货'!D:D</f>
        <v>吨</v>
      </c>
      <c r="E3274" s="2">
        <f>'[1]2025年已发货'!E:E</f>
        <v>2.5</v>
      </c>
      <c r="F3274" s="4">
        <f>'[1]2025年已发货'!F:F</f>
        <v>45793</v>
      </c>
      <c r="G3274" s="2" t="str">
        <f>'[1]2025年已发货'!G:G</f>
        <v>四川省南充市营山县咸安大道成都元泽环境技术有限公司营山分公司（中核华兴市政道路项目部）</v>
      </c>
      <c r="H3274" s="2" t="str">
        <f>'[1]2025年已发货'!H:H</f>
        <v>黎家敏</v>
      </c>
      <c r="I3274" s="2" t="str">
        <f>'[1]2025年已发货'!I:I</f>
        <v>15082798787</v>
      </c>
      <c r="J3274" s="2" vm="1" t="e">
        <f>_xlfn._xlws.FILTER(辅助信息!D:D,辅助信息!G:G=G3274)</f>
        <v>#VALUE!</v>
      </c>
    </row>
    <row r="3275" hidden="1" spans="1:10">
      <c r="A3275" s="2" t="str">
        <f>'[1]2025年已发货'!A:A</f>
        <v>泸钢</v>
      </c>
      <c r="B3275" s="2" t="str">
        <f>'[1]2025年已发货'!B:B</f>
        <v>高线</v>
      </c>
      <c r="C3275" s="2" t="str">
        <f>'[1]2025年已发货'!C:C</f>
        <v>HPB300 Φ8</v>
      </c>
      <c r="D3275" s="2" t="str">
        <f>'[1]2025年已发货'!D:D</f>
        <v>吨</v>
      </c>
      <c r="E3275" s="2">
        <f>'[1]2025年已发货'!E:E</f>
        <v>17</v>
      </c>
      <c r="F3275" s="4">
        <f>'[1]2025年已发货'!F:F</f>
        <v>45793</v>
      </c>
      <c r="G3275" s="2" t="str">
        <f>'[1]2025年已发货'!G:G</f>
        <v>自永4标一局四公司（四川省内江市隆昌市金鹅街道自永4标一局四公司钢筋棚）</v>
      </c>
      <c r="H3275" s="2" t="str">
        <f>'[1]2025年已发货'!H:H</f>
        <v>郝优</v>
      </c>
      <c r="I3275" s="2">
        <f>'[1]2025年已发货'!I:I</f>
        <v>13891371707</v>
      </c>
      <c r="J3275" s="2" vm="1" t="e">
        <f>_xlfn._xlws.FILTER(辅助信息!D:D,辅助信息!G:G=G3275)</f>
        <v>#VALUE!</v>
      </c>
    </row>
    <row r="3276" hidden="1" spans="1:10">
      <c r="A3276" s="2" t="str">
        <f>'[1]2025年已发货'!A:A</f>
        <v>泸钢</v>
      </c>
      <c r="B3276" s="2" t="str">
        <f>'[1]2025年已发货'!B:B</f>
        <v>螺纹钢</v>
      </c>
      <c r="C3276" s="2" t="str">
        <f>'[1]2025年已发货'!C:C</f>
        <v>HRB400E Φ16×9米</v>
      </c>
      <c r="D3276" s="2" t="str">
        <f>'[1]2025年已发货'!D:D</f>
        <v>吨</v>
      </c>
      <c r="E3276" s="2">
        <f>'[1]2025年已发货'!E:E</f>
        <v>18</v>
      </c>
      <c r="F3276" s="4">
        <f>'[1]2025年已发货'!F:F</f>
        <v>45793</v>
      </c>
      <c r="G3276" s="2" t="str">
        <f>'[1]2025年已发货'!G:G</f>
        <v>自永4标一局四公司（四川省内江市隆昌市金鹅街道自永4标一局四公司钢筋棚）</v>
      </c>
      <c r="H3276" s="2" t="str">
        <f>'[1]2025年已发货'!H:H</f>
        <v>郝优</v>
      </c>
      <c r="I3276" s="2">
        <f>'[1]2025年已发货'!I:I</f>
        <v>13891371707</v>
      </c>
      <c r="J3276" s="2" vm="1" t="e">
        <f>_xlfn._xlws.FILTER(辅助信息!D:D,辅助信息!G:G=G3276)</f>
        <v>#VALUE!</v>
      </c>
    </row>
    <row r="3277" hidden="1" spans="1:10">
      <c r="A3277" s="2" t="str">
        <f>'[1]2025年已发货'!A:A</f>
        <v>八局</v>
      </c>
      <c r="B3277" s="2" t="str">
        <f>'[1]2025年已发货'!B:B</f>
        <v>螺纹钢</v>
      </c>
      <c r="C3277" s="2" t="str">
        <f>'[1]2025年已发货'!C:C</f>
        <v>HRB400E Φ25×12米</v>
      </c>
      <c r="D3277" s="2" t="str">
        <f>'[1]2025年已发货'!D:D</f>
        <v>吨</v>
      </c>
      <c r="E3277" s="2">
        <f>'[1]2025年已发货'!E:E</f>
        <v>35</v>
      </c>
      <c r="F3277" s="4">
        <f>'[1]2025年已发货'!F:F</f>
        <v>45793</v>
      </c>
      <c r="G3277" s="2" t="str">
        <f>'[1]2025年已发货'!G:G</f>
        <v>（自永2标九局西南分公司钢筋棚）四川省自贡市骑龙镇大湾村</v>
      </c>
      <c r="H3277" s="2" t="str">
        <f>'[1]2025年已发货'!H:H</f>
        <v>高彦彬</v>
      </c>
      <c r="I3277" s="2">
        <f>'[1]2025年已发货'!I:I</f>
        <v>13835906370</v>
      </c>
      <c r="J3277" s="2" vm="1" t="e">
        <f>_xlfn._xlws.FILTER(辅助信息!D:D,辅助信息!G:G=G3277)</f>
        <v>#VALUE!</v>
      </c>
    </row>
    <row r="3278" hidden="1" spans="1:10">
      <c r="A3278" s="2" t="str">
        <f>'[1]2025年已发货'!A:A</f>
        <v>湖北商贸</v>
      </c>
      <c r="B3278" s="2" t="str">
        <f>'[1]2025年已发货'!B:B</f>
        <v>高线</v>
      </c>
      <c r="C3278" s="2" t="str">
        <f>'[1]2025年已发货'!C:C</f>
        <v>HPB300Φ10</v>
      </c>
      <c r="D3278" s="2" t="str">
        <f>'[1]2025年已发货'!D:D</f>
        <v>吨</v>
      </c>
      <c r="E3278" s="2">
        <f>'[1]2025年已发货'!E:E</f>
        <v>70</v>
      </c>
      <c r="F3278" s="4">
        <f>'[1]2025年已发货'!F:F</f>
        <v>45793</v>
      </c>
      <c r="G3278" s="2" t="str">
        <f>'[1]2025年已发货'!G:G</f>
        <v>（中铁三局-铜资高速1标）四川省资阳市安岳县石羊镇猫坝村2#钢筋场</v>
      </c>
      <c r="H3278" s="2" t="str">
        <f>'[1]2025年已发货'!H:H</f>
        <v>王雪</v>
      </c>
      <c r="I3278" s="2">
        <f>'[1]2025年已发货'!I:I</f>
        <v>18729676589</v>
      </c>
      <c r="J3278" s="2" vm="1" t="e">
        <f>_xlfn._xlws.FILTER(辅助信息!D:D,辅助信息!G:G=G3278)</f>
        <v>#VALUE!</v>
      </c>
    </row>
    <row r="3279" hidden="1" spans="1:10">
      <c r="A3279" s="2" t="str">
        <f>'[1]2025年已发货'!A:A</f>
        <v>湖北商贸</v>
      </c>
      <c r="B3279" s="2" t="str">
        <f>'[1]2025年已发货'!B:B</f>
        <v>螺纹钢</v>
      </c>
      <c r="C3279" s="2" t="str">
        <f>'[1]2025年已发货'!C:C</f>
        <v>HRB400E Φ14 9m</v>
      </c>
      <c r="D3279" s="2" t="str">
        <f>'[1]2025年已发货'!D:D</f>
        <v>吨</v>
      </c>
      <c r="E3279" s="2">
        <f>'[1]2025年已发货'!E:E</f>
        <v>35</v>
      </c>
      <c r="F3279" s="4">
        <f>'[1]2025年已发货'!F:F</f>
        <v>45793</v>
      </c>
      <c r="G3279" s="2" t="str">
        <f>'[1]2025年已发货'!G:G</f>
        <v>（中铁三局-铜资高速1标）四川省资阳市安岳县石羊镇猫坝村2#钢筋场</v>
      </c>
      <c r="H3279" s="2" t="str">
        <f>'[1]2025年已发货'!H:H</f>
        <v>王雪</v>
      </c>
      <c r="I3279" s="2">
        <f>'[1]2025年已发货'!I:I</f>
        <v>18729676589</v>
      </c>
      <c r="J3279" s="2" vm="1" t="e">
        <f>_xlfn._xlws.FILTER(辅助信息!D:D,辅助信息!G:G=G3279)</f>
        <v>#VALUE!</v>
      </c>
    </row>
    <row r="3280" hidden="1" spans="1:10">
      <c r="A3280" s="2" t="str">
        <f>'[1]2025年已发货'!A:A</f>
        <v>湖北商贸</v>
      </c>
      <c r="B3280" s="2" t="str">
        <f>'[1]2025年已发货'!B:B</f>
        <v>螺纹钢</v>
      </c>
      <c r="C3280" s="2" t="str">
        <f>'[1]2025年已发货'!C:C</f>
        <v>HRB400E Φ28 12m</v>
      </c>
      <c r="D3280" s="2" t="str">
        <f>'[1]2025年已发货'!D:D</f>
        <v>吨</v>
      </c>
      <c r="E3280" s="2">
        <f>'[1]2025年已发货'!E:E</f>
        <v>35</v>
      </c>
      <c r="F3280" s="4">
        <f>'[1]2025年已发货'!F:F</f>
        <v>45793</v>
      </c>
      <c r="G3280" s="2" t="str">
        <f>'[1]2025年已发货'!G:G</f>
        <v>（中铁广州局-资乐高速5标）四川省乐山市井研县希望大道116号</v>
      </c>
      <c r="H3280" s="2" t="str">
        <f>'[1]2025年已发货'!H:H</f>
        <v>廖俊杰</v>
      </c>
      <c r="I3280" s="2">
        <f>'[1]2025年已发货'!I:I</f>
        <v>15775100965</v>
      </c>
      <c r="J3280" s="2" vm="1" t="e">
        <f>_xlfn._xlws.FILTER(辅助信息!D:D,辅助信息!G:G=G3280)</f>
        <v>#VALUE!</v>
      </c>
    </row>
    <row r="3281" hidden="1" spans="1:10">
      <c r="A3281" s="2" t="str">
        <f>'[1]2025年已发货'!A:A</f>
        <v>湖北商贸</v>
      </c>
      <c r="B3281" s="2" t="str">
        <f>'[1]2025年已发货'!B:B</f>
        <v>螺纹钢</v>
      </c>
      <c r="C3281" s="2" t="str">
        <f>'[1]2025年已发货'!C:C</f>
        <v>HRB400E Φ25 12m</v>
      </c>
      <c r="D3281" s="2" t="str">
        <f>'[1]2025年已发货'!D:D</f>
        <v>吨</v>
      </c>
      <c r="E3281" s="2">
        <f>'[1]2025年已发货'!E:E</f>
        <v>20</v>
      </c>
      <c r="F3281" s="4">
        <f>'[1]2025年已发货'!F:F</f>
        <v>45793</v>
      </c>
      <c r="G3281" s="2" t="str">
        <f>'[1]2025年已发货'!G:G</f>
        <v>（中铁广州局-资乐高速5标）四川省乐山市井研县希望大道116号</v>
      </c>
      <c r="H3281" s="2" t="str">
        <f>'[1]2025年已发货'!H:H</f>
        <v>廖俊杰</v>
      </c>
      <c r="I3281" s="2">
        <f>'[1]2025年已发货'!I:I</f>
        <v>15775100965</v>
      </c>
      <c r="J3281" s="2" vm="1" t="e">
        <f>_xlfn._xlws.FILTER(辅助信息!D:D,辅助信息!G:G=G3281)</f>
        <v>#VALUE!</v>
      </c>
    </row>
    <row r="3282" hidden="1" spans="1:10">
      <c r="A3282" s="2" t="str">
        <f>'[1]2025年已发货'!A:A</f>
        <v>湖北商贸</v>
      </c>
      <c r="B3282" s="2" t="str">
        <f>'[1]2025年已发货'!B:B</f>
        <v>螺纹钢</v>
      </c>
      <c r="C3282" s="2" t="str">
        <f>'[1]2025年已发货'!C:C</f>
        <v>HRB400E Φ20 12m</v>
      </c>
      <c r="D3282" s="2" t="str">
        <f>'[1]2025年已发货'!D:D</f>
        <v>吨</v>
      </c>
      <c r="E3282" s="2">
        <f>'[1]2025年已发货'!E:E</f>
        <v>15</v>
      </c>
      <c r="F3282" s="4">
        <f>'[1]2025年已发货'!F:F</f>
        <v>45793</v>
      </c>
      <c r="G3282" s="2" t="str">
        <f>'[1]2025年已发货'!G:G</f>
        <v>（中铁广州局-资乐高速5标）四川省乐山市井研县希望大道116号</v>
      </c>
      <c r="H3282" s="2" t="str">
        <f>'[1]2025年已发货'!H:H</f>
        <v>廖俊杰</v>
      </c>
      <c r="I3282" s="2">
        <f>'[1]2025年已发货'!I:I</f>
        <v>15775100965</v>
      </c>
      <c r="J3282" s="2" vm="1" t="e">
        <f>_xlfn._xlws.FILTER(辅助信息!D:D,辅助信息!G:G=G3282)</f>
        <v>#VALUE!</v>
      </c>
    </row>
    <row r="3283" hidden="1" spans="1:10">
      <c r="A3283" s="2" t="str">
        <f>'[1]2025年已发货'!A:A</f>
        <v>钢固融</v>
      </c>
      <c r="B3283" s="2" t="str">
        <f>'[1]2025年已发货'!B:B</f>
        <v>盘螺</v>
      </c>
      <c r="C3283" s="2" t="str">
        <f>'[1]2025年已发货'!C:C</f>
        <v>HRB400E Φ10</v>
      </c>
      <c r="D3283" s="2" t="str">
        <f>'[1]2025年已发货'!D:D</f>
        <v>吨</v>
      </c>
      <c r="E3283" s="2">
        <f>'[1]2025年已发货'!E:E</f>
        <v>2</v>
      </c>
      <c r="F3283" s="4">
        <f>'[1]2025年已发货'!F:F</f>
        <v>45793</v>
      </c>
      <c r="G3283" s="2" t="str">
        <f>'[1]2025年已发货'!G:G</f>
        <v>（五冶怡心湖）五冶西河基地自用项目</v>
      </c>
      <c r="H3283" s="2" t="str">
        <f>'[1]2025年已发货'!H:H</f>
        <v>罗权</v>
      </c>
      <c r="I3283" s="2">
        <f>'[1]2025年已发货'!I:I</f>
        <v>15208436083</v>
      </c>
      <c r="J3283" s="2" vm="1" t="e">
        <f>_xlfn._xlws.FILTER(辅助信息!D:D,辅助信息!G:G=G3283)</f>
        <v>#VALUE!</v>
      </c>
    </row>
    <row r="3284" hidden="1" spans="1:10">
      <c r="A3284" s="2" t="str">
        <f>'[1]2025年已发货'!A:A</f>
        <v>晋邦</v>
      </c>
      <c r="B3284" s="2" t="str">
        <f>'[1]2025年已发货'!B:B</f>
        <v>盘螺</v>
      </c>
      <c r="C3284" s="2" t="str">
        <f>'[1]2025年已发货'!C:C</f>
        <v>HRB400E Φ10</v>
      </c>
      <c r="D3284" s="2" t="str">
        <f>'[1]2025年已发货'!D:D</f>
        <v>吨</v>
      </c>
      <c r="E3284" s="2">
        <f>'[1]2025年已发货'!E:E</f>
        <v>18</v>
      </c>
      <c r="F3284" s="4">
        <f>'[1]2025年已发货'!F:F</f>
        <v>45793</v>
      </c>
      <c r="G3284" s="2" t="str">
        <f>'[1]2025年已发货'!G:G</f>
        <v>（十九冶-江龙高速一分部）重庆市云阳县X886附近中国十九冶开云高速项目总包部西98米*复兴互通预制梁场</v>
      </c>
      <c r="H3284" s="2" t="str">
        <f>'[1]2025年已发货'!H:H</f>
        <v>吴章红</v>
      </c>
      <c r="I3284" s="2">
        <f>'[1]2025年已发货'!I:I</f>
        <v>18628165772</v>
      </c>
      <c r="J3284" s="2" vm="1" t="e">
        <f>_xlfn._xlws.FILTER(辅助信息!D:D,辅助信息!G:G=G3284)</f>
        <v>#VALUE!</v>
      </c>
    </row>
    <row r="3285" hidden="1" spans="1:10">
      <c r="A3285" s="2" t="str">
        <f>'[1]2025年已发货'!A:A</f>
        <v>晋邦</v>
      </c>
      <c r="B3285" s="2" t="str">
        <f>'[1]2025年已发货'!B:B</f>
        <v>高线</v>
      </c>
      <c r="C3285" s="2" t="str">
        <f>'[1]2025年已发货'!C:C</f>
        <v>HPB300Φ10</v>
      </c>
      <c r="D3285" s="2" t="str">
        <f>'[1]2025年已发货'!D:D</f>
        <v>吨</v>
      </c>
      <c r="E3285" s="2">
        <f>'[1]2025年已发货'!E:E</f>
        <v>18</v>
      </c>
      <c r="F3285" s="4">
        <f>'[1]2025年已发货'!F:F</f>
        <v>45793</v>
      </c>
      <c r="G3285" s="2" t="str">
        <f>'[1]2025年已发货'!G:G</f>
        <v>（十九冶-江龙高速一分部）重庆市云阳县X886附近中国十九冶开云高速项目总包部西98米*复兴互通预制梁场</v>
      </c>
      <c r="H3285" s="2" t="str">
        <f>'[1]2025年已发货'!H:H</f>
        <v>吴章红</v>
      </c>
      <c r="I3285" s="2">
        <f>'[1]2025年已发货'!I:I</f>
        <v>18628165772</v>
      </c>
      <c r="J3285" s="2" vm="1" t="e">
        <f>_xlfn._xlws.FILTER(辅助信息!D:D,辅助信息!G:G=G3285)</f>
        <v>#VALUE!</v>
      </c>
    </row>
    <row r="3286" hidden="1" spans="1:10">
      <c r="A3286" s="2" t="str">
        <f>IFERROR('[1]2025年已发货'!A:A,"")</f>
        <v>陕钢</v>
      </c>
      <c r="B3286" s="2" t="str">
        <f>IFERROR('[1]2025年已发货'!B:B,"")</f>
        <v>盘螺</v>
      </c>
      <c r="C3286" s="2" t="str">
        <f>IFERROR('[1]2025年已发货'!C:C,"")</f>
        <v>HRB400E Φ6</v>
      </c>
      <c r="D3286" s="2" t="str">
        <f>IFERROR('[1]2025年已发货'!D:D,"")</f>
        <v>吨</v>
      </c>
      <c r="E3286" s="2">
        <f>IFERROR('[1]2025年已发货'!E:E,"")</f>
        <v>10</v>
      </c>
      <c r="F3286" s="4">
        <f>IFERROR('[1]2025年已发货'!F:F,"")</f>
        <v>45793</v>
      </c>
      <c r="G3286" s="2" t="str">
        <f>IFERROR('[1]2025年已发货'!G:G,"")</f>
        <v>（北京工程局乐山机场项目）乐山市五通桥区冠英镇</v>
      </c>
      <c r="H3286" s="2" t="str">
        <f>IFERROR('[1]2025年已发货'!H:H,"")</f>
        <v>王治</v>
      </c>
      <c r="I3286" s="2">
        <f>IFERROR('[1]2025年已发货'!I:I,"")</f>
        <v>18811564698</v>
      </c>
      <c r="J3286" s="2" vm="1" t="e">
        <f>_xlfn._xlws.FILTER(辅助信息!D:D,辅助信息!G:G=G3286)</f>
        <v>#VALUE!</v>
      </c>
    </row>
    <row r="3287" hidden="1" spans="1:10">
      <c r="A3287" s="2" t="str">
        <f>IFERROR('[1]2025年已发货'!A:A,"")</f>
        <v>陕钢</v>
      </c>
      <c r="B3287" s="2" t="str">
        <f>IFERROR('[1]2025年已发货'!B:B,"")</f>
        <v>盘螺</v>
      </c>
      <c r="C3287" s="2" t="str">
        <f>IFERROR('[1]2025年已发货'!C:C,"")</f>
        <v>HRB400E Φ8</v>
      </c>
      <c r="D3287" s="2" t="str">
        <f>IFERROR('[1]2025年已发货'!D:D,"")</f>
        <v>吨</v>
      </c>
      <c r="E3287" s="2">
        <f>IFERROR('[1]2025年已发货'!E:E,"")</f>
        <v>25</v>
      </c>
      <c r="F3287" s="4">
        <f>IFERROR('[1]2025年已发货'!F:F,"")</f>
        <v>45793</v>
      </c>
      <c r="G3287" s="2" t="str">
        <f>IFERROR('[1]2025年已发货'!G:G,"")</f>
        <v>（北京工程局乐山机场项目）乐山市五通桥区冠英镇</v>
      </c>
      <c r="H3287" s="2" t="str">
        <f>IFERROR('[1]2025年已发货'!H:H,"")</f>
        <v>王治</v>
      </c>
      <c r="I3287" s="2">
        <f>IFERROR('[1]2025年已发货'!I:I,"")</f>
        <v>18811564698</v>
      </c>
      <c r="J3287" s="2" vm="1" t="e">
        <f>_xlfn._xlws.FILTER(辅助信息!D:D,辅助信息!G:G=G3287)</f>
        <v>#VALUE!</v>
      </c>
    </row>
    <row r="3288" hidden="1" spans="1:10">
      <c r="A3288" s="2" t="str">
        <f>'[1]2025年已发货'!A:A</f>
        <v>德胜</v>
      </c>
      <c r="B3288" s="2" t="str">
        <f>'[1]2025年已发货'!B:B</f>
        <v>螺纹钢</v>
      </c>
      <c r="C3288" s="2" t="str">
        <f>'[1]2025年已发货'!C:C</f>
        <v>HRB400E Φ12 9m</v>
      </c>
      <c r="D3288" s="2" t="str">
        <f>'[1]2025年已发货'!D:D</f>
        <v>吨</v>
      </c>
      <c r="E3288" s="2">
        <f>'[1]2025年已发货'!E:E</f>
        <v>12</v>
      </c>
      <c r="F3288" s="4">
        <f>'[1]2025年已发货'!F:F</f>
        <v>45793</v>
      </c>
      <c r="G3288" s="2" t="str">
        <f>'[1]2025年已发货'!G:G</f>
        <v>（五局乐山机场项目）乐山市五通桥区冠英镇</v>
      </c>
      <c r="H3288" s="2" t="str">
        <f>'[1]2025年已发货'!H:H</f>
        <v>王思思</v>
      </c>
      <c r="I3288" s="2">
        <f>'[1]2025年已发货'!I:I</f>
        <v>18973190156</v>
      </c>
      <c r="J3288" s="2" vm="1" t="e">
        <f>_xlfn._xlws.FILTER(辅助信息!D:D,辅助信息!G:G=G3288)</f>
        <v>#VALUE!</v>
      </c>
    </row>
    <row r="3289" hidden="1" spans="1:10">
      <c r="A3289" s="2" t="str">
        <f>'[1]2025年已发货'!A:A</f>
        <v>德胜</v>
      </c>
      <c r="B3289" s="2" t="str">
        <f>'[1]2025年已发货'!B:B</f>
        <v>螺纹钢</v>
      </c>
      <c r="C3289" s="2" t="str">
        <f>'[1]2025年已发货'!C:C</f>
        <v>HRB400E Φ18 9m</v>
      </c>
      <c r="D3289" s="2" t="str">
        <f>'[1]2025年已发货'!D:D</f>
        <v>吨</v>
      </c>
      <c r="E3289" s="2">
        <f>'[1]2025年已发货'!E:E</f>
        <v>22.5</v>
      </c>
      <c r="F3289" s="4">
        <f>'[1]2025年已发货'!F:F</f>
        <v>45793</v>
      </c>
      <c r="G3289" s="2" t="str">
        <f>'[1]2025年已发货'!G:G</f>
        <v>（五局乐山机场项目）乐山市五通桥区冠英镇</v>
      </c>
      <c r="H3289" s="2" t="str">
        <f>'[1]2025年已发货'!H:H</f>
        <v>王思思</v>
      </c>
      <c r="I3289" s="2">
        <f>'[1]2025年已发货'!I:I</f>
        <v>18973190156</v>
      </c>
      <c r="J3289" s="2" vm="1" t="e">
        <f>_xlfn._xlws.FILTER(辅助信息!D:D,辅助信息!G:G=G3289)</f>
        <v>#VALUE!</v>
      </c>
    </row>
    <row r="3290" hidden="1" spans="1:10">
      <c r="A3290" s="2" t="str">
        <f>'[1]2025年已发货'!A:A</f>
        <v>德胜</v>
      </c>
      <c r="B3290" s="2" t="str">
        <f>'[1]2025年已发货'!B:B</f>
        <v>螺纹钢</v>
      </c>
      <c r="C3290" s="2" t="str">
        <f>'[1]2025年已发货'!C:C</f>
        <v>HRB400E Φ22 9m</v>
      </c>
      <c r="D3290" s="2" t="str">
        <f>'[1]2025年已发货'!D:D</f>
        <v>吨</v>
      </c>
      <c r="E3290" s="2">
        <f>'[1]2025年已发货'!E:E</f>
        <v>70</v>
      </c>
      <c r="F3290" s="4">
        <f>'[1]2025年已发货'!F:F</f>
        <v>45793</v>
      </c>
      <c r="G3290" s="2" t="str">
        <f>'[1]2025年已发货'!G:G</f>
        <v>（五冶怡心湖项目）龙泉驿区双堰塘钓鱼东100米(北川路)龙泉驿区北川路</v>
      </c>
      <c r="H3290" s="2" t="str">
        <f>'[1]2025年已发货'!H:H</f>
        <v>董文学</v>
      </c>
      <c r="I3290" s="2">
        <f>'[1]2025年已发货'!I:I</f>
        <v>15828110575</v>
      </c>
      <c r="J3290" s="2" vm="1" t="e">
        <f>_xlfn._xlws.FILTER(辅助信息!D:D,辅助信息!G:G=G3290)</f>
        <v>#VALUE!</v>
      </c>
    </row>
    <row r="3291" hidden="1" spans="1:10">
      <c r="A3291" s="2" t="str">
        <f>'[1]2025年已发货'!A:A</f>
        <v>钢固融</v>
      </c>
      <c r="B3291" s="2" t="str">
        <f>'[1]2025年已发货'!B:B</f>
        <v>高线</v>
      </c>
      <c r="C3291" s="2" t="str">
        <f>'[1]2025年已发货'!C:C</f>
        <v>HPB300Φ10</v>
      </c>
      <c r="D3291" s="2" t="str">
        <f>'[1]2025年已发货'!D:D</f>
        <v>吨</v>
      </c>
      <c r="E3291" s="2">
        <f>'[1]2025年已发货'!E:E</f>
        <v>35</v>
      </c>
      <c r="F3291" s="4">
        <f>'[1]2025年已发货'!F:F</f>
        <v>45793</v>
      </c>
      <c r="G3291" s="2" t="str">
        <f>'[1]2025年已发货'!G:G</f>
        <v>（五冶怡心湖项目）龙泉驿区双堰塘钓鱼东100米(北川路)龙泉驿区北川路</v>
      </c>
      <c r="H3291" s="2" t="str">
        <f>'[1]2025年已发货'!H:H</f>
        <v>董文学</v>
      </c>
      <c r="I3291" s="2">
        <f>'[1]2025年已发货'!I:I</f>
        <v>15828110575</v>
      </c>
      <c r="J3291" s="2" vm="1" t="e">
        <f>_xlfn._xlws.FILTER(辅助信息!D:D,辅助信息!G:G=G3291)</f>
        <v>#VALUE!</v>
      </c>
    </row>
    <row r="3292" hidden="1" spans="1:10">
      <c r="A3292" s="2" t="str">
        <f>'[1]2025年已发货'!A:A</f>
        <v>湖北商贸</v>
      </c>
      <c r="B3292" s="2" t="str">
        <f>'[1]2025年已发货'!B:B</f>
        <v>高线</v>
      </c>
      <c r="C3292" s="2" t="str">
        <f>'[1]2025年已发货'!C:C</f>
        <v>HPB300Φ8</v>
      </c>
      <c r="D3292" s="2" t="str">
        <f>'[1]2025年已发货'!D:D</f>
        <v>吨</v>
      </c>
      <c r="E3292" s="2">
        <f>'[1]2025年已发货'!E:E</f>
        <v>18</v>
      </c>
      <c r="F3292" s="4">
        <f>'[1]2025年已发货'!F:F</f>
        <v>45794</v>
      </c>
      <c r="G3292" s="2" t="str">
        <f>'[1]2025年已发货'!G:G</f>
        <v>（中铁北京局-资乐高速6标）四川省乐山市市中区土主镇资乐高速TJ6标项目试验室</v>
      </c>
      <c r="H3292" s="2" t="str">
        <f>'[1]2025年已发货'!H:H</f>
        <v>刘岩</v>
      </c>
      <c r="I3292" s="2">
        <f>'[1]2025年已发货'!I:I</f>
        <v>18543566469</v>
      </c>
      <c r="J3292" s="2" vm="1" t="e">
        <f>_xlfn._xlws.FILTER(辅助信息!D:D,辅助信息!G:G=G3292)</f>
        <v>#VALUE!</v>
      </c>
    </row>
    <row r="3293" hidden="1" spans="1:10">
      <c r="A3293" s="2" t="str">
        <f>'[1]2025年已发货'!A:A</f>
        <v>湖北商贸</v>
      </c>
      <c r="B3293" s="2" t="str">
        <f>'[1]2025年已发货'!B:B</f>
        <v>高线</v>
      </c>
      <c r="C3293" s="2" t="str">
        <f>'[1]2025年已发货'!C:C</f>
        <v>HPB300Φ10</v>
      </c>
      <c r="D3293" s="2" t="str">
        <f>'[1]2025年已发货'!D:D</f>
        <v>吨</v>
      </c>
      <c r="E3293" s="2">
        <f>'[1]2025年已发货'!E:E</f>
        <v>17</v>
      </c>
      <c r="F3293" s="4">
        <f>'[1]2025年已发货'!F:F</f>
        <v>45794</v>
      </c>
      <c r="G3293" s="2" t="str">
        <f>'[1]2025年已发货'!G:G</f>
        <v>（中铁北京局-资乐高速6标）四川省乐山市市中区土主镇资乐高速TJ6标项目试验室</v>
      </c>
      <c r="H3293" s="2" t="str">
        <f>'[1]2025年已发货'!H:H</f>
        <v>刘岩</v>
      </c>
      <c r="I3293" s="2">
        <f>'[1]2025年已发货'!I:I</f>
        <v>18543566469</v>
      </c>
      <c r="J3293" s="2" vm="1" t="e">
        <f>_xlfn._xlws.FILTER(辅助信息!D:D,辅助信息!G:G=G3293)</f>
        <v>#VALUE!</v>
      </c>
    </row>
    <row r="3294" hidden="1" spans="1:10">
      <c r="A3294" s="2" t="str">
        <f>'[1]2025年已发货'!A:A</f>
        <v>湖北商贸</v>
      </c>
      <c r="B3294" s="2" t="str">
        <f>'[1]2025年已发货'!B:B</f>
        <v>螺纹钢</v>
      </c>
      <c r="C3294" s="2" t="str">
        <f>'[1]2025年已发货'!C:C</f>
        <v>HRB400E Φ25 9m</v>
      </c>
      <c r="D3294" s="2" t="str">
        <f>'[1]2025年已发货'!D:D</f>
        <v>吨</v>
      </c>
      <c r="E3294" s="2">
        <f>'[1]2025年已发货'!E:E</f>
        <v>18</v>
      </c>
      <c r="F3294" s="4">
        <f>'[1]2025年已发货'!F:F</f>
        <v>45794</v>
      </c>
      <c r="G3294" s="2" t="str">
        <f>'[1]2025年已发货'!G:G</f>
        <v>（中铁北京局-资乐高速6标）四川省乐山市市中区土主镇资乐高速TJ6标项目试验室</v>
      </c>
      <c r="H3294" s="2" t="str">
        <f>'[1]2025年已发货'!H:H</f>
        <v>刘岩</v>
      </c>
      <c r="I3294" s="2">
        <f>'[1]2025年已发货'!I:I</f>
        <v>18543566469</v>
      </c>
      <c r="J3294" s="2" vm="1" t="e">
        <f>_xlfn._xlws.FILTER(辅助信息!D:D,辅助信息!G:G=G3294)</f>
        <v>#VALUE!</v>
      </c>
    </row>
    <row r="3295" hidden="1" spans="1:10">
      <c r="A3295" s="2" t="str">
        <f>'[1]2025年已发货'!A:A</f>
        <v>湖北商贸</v>
      </c>
      <c r="B3295" s="2" t="str">
        <f>'[1]2025年已发货'!B:B</f>
        <v>螺纹钢</v>
      </c>
      <c r="C3295" s="2" t="str">
        <f>'[1]2025年已发货'!C:C</f>
        <v>HRB400E Φ28 9m</v>
      </c>
      <c r="D3295" s="2" t="str">
        <f>'[1]2025年已发货'!D:D</f>
        <v>吨</v>
      </c>
      <c r="E3295" s="2">
        <f>'[1]2025年已发货'!E:E</f>
        <v>17</v>
      </c>
      <c r="F3295" s="4">
        <f>'[1]2025年已发货'!F:F</f>
        <v>45794</v>
      </c>
      <c r="G3295" s="2" t="str">
        <f>'[1]2025年已发货'!G:G</f>
        <v>（中铁北京局-资乐高速6标）四川省乐山市市中区土主镇资乐高速TJ6标项目试验室</v>
      </c>
      <c r="H3295" s="2" t="str">
        <f>'[1]2025年已发货'!H:H</f>
        <v>刘岩</v>
      </c>
      <c r="I3295" s="2">
        <f>'[1]2025年已发货'!I:I</f>
        <v>18543566469</v>
      </c>
      <c r="J3295" s="2" vm="1" t="e">
        <f>_xlfn._xlws.FILTER(辅助信息!D:D,辅助信息!G:G=G3295)</f>
        <v>#VALUE!</v>
      </c>
    </row>
    <row r="3296" hidden="1" spans="1:10">
      <c r="A3296" s="2" t="str">
        <f>'[1]2025年已发货'!A:A</f>
        <v>达钢</v>
      </c>
      <c r="B3296" s="2" t="str">
        <f>'[1]2025年已发货'!B:B</f>
        <v>盘螺</v>
      </c>
      <c r="C3296" s="2" t="str">
        <f>'[1]2025年已发货'!C:C</f>
        <v>HRB400E Φ10</v>
      </c>
      <c r="D3296" s="2" t="str">
        <f>'[1]2025年已发货'!D:D</f>
        <v>吨</v>
      </c>
      <c r="E3296" s="2">
        <f>'[1]2025年已发货'!E:E</f>
        <v>70</v>
      </c>
      <c r="F3296" s="4">
        <f>'[1]2025年已发货'!F:F</f>
        <v>45794</v>
      </c>
      <c r="G3296" s="2" t="str">
        <f>'[1]2025年已发货'!G:G</f>
        <v>（五局乐山机场项目）乐山市五通桥区冠英镇</v>
      </c>
      <c r="H3296" s="2" t="str">
        <f>'[1]2025年已发货'!H:H</f>
        <v>王思思</v>
      </c>
      <c r="I3296" s="2">
        <f>'[1]2025年已发货'!I:I</f>
        <v>18973190156</v>
      </c>
      <c r="J3296" s="2" vm="1" t="e">
        <f>_xlfn._xlws.FILTER(辅助信息!D:D,辅助信息!G:G=G3296)</f>
        <v>#VALUE!</v>
      </c>
    </row>
    <row r="3297" hidden="1" spans="1:10">
      <c r="A3297" s="2" t="str">
        <f>'[1]2025年已发货'!A:A</f>
        <v>达钢</v>
      </c>
      <c r="B3297" s="2" t="str">
        <f>'[1]2025年已发货'!B:B</f>
        <v>螺纹钢</v>
      </c>
      <c r="C3297" s="2" t="str">
        <f>'[1]2025年已发货'!C:C</f>
        <v>HRB400E Φ12 9m</v>
      </c>
      <c r="D3297" s="2" t="str">
        <f>'[1]2025年已发货'!D:D</f>
        <v>吨</v>
      </c>
      <c r="E3297" s="2">
        <f>'[1]2025年已发货'!E:E</f>
        <v>21</v>
      </c>
      <c r="F3297" s="4">
        <f>'[1]2025年已发货'!F:F</f>
        <v>45794</v>
      </c>
      <c r="G3297" s="2" t="str">
        <f>'[1]2025年已发货'!G:G</f>
        <v>（五局乐山机场项目）乐山市五通桥区冠英镇</v>
      </c>
      <c r="H3297" s="2" t="str">
        <f>'[1]2025年已发货'!H:H</f>
        <v>王思思</v>
      </c>
      <c r="I3297" s="2">
        <f>'[1]2025年已发货'!I:I</f>
        <v>18973190156</v>
      </c>
      <c r="J3297" s="2" vm="1" t="e">
        <f>_xlfn._xlws.FILTER(辅助信息!D:D,辅助信息!G:G=G3297)</f>
        <v>#VALUE!</v>
      </c>
    </row>
    <row r="3298" hidden="1" spans="1:10">
      <c r="A3298" s="2" t="str">
        <f>'[1]2025年已发货'!A:A</f>
        <v>达钢</v>
      </c>
      <c r="B3298" s="2" t="str">
        <f>'[1]2025年已发货'!B:B</f>
        <v>盘螺</v>
      </c>
      <c r="C3298" s="2" t="str">
        <f>'[1]2025年已发货'!C:C</f>
        <v>HRB400E Φ6</v>
      </c>
      <c r="D3298" s="2" t="str">
        <f>'[1]2025年已发货'!D:D</f>
        <v>吨</v>
      </c>
      <c r="E3298" s="2">
        <f>'[1]2025年已发货'!E:E</f>
        <v>15</v>
      </c>
      <c r="F3298" s="4">
        <f>'[1]2025年已发货'!F:F</f>
        <v>45794</v>
      </c>
      <c r="G3298" s="2" t="str">
        <f>'[1]2025年已发货'!G:G</f>
        <v>（五局乐山机场项目）乐山市五通桥区冠英镇</v>
      </c>
      <c r="H3298" s="2" t="str">
        <f>'[1]2025年已发货'!H:H</f>
        <v>王思思</v>
      </c>
      <c r="I3298" s="2">
        <f>'[1]2025年已发货'!I:I</f>
        <v>18973190156</v>
      </c>
      <c r="J3298" s="2" vm="1" t="e">
        <f>_xlfn._xlws.FILTER(辅助信息!D:D,辅助信息!G:G=G3298)</f>
        <v>#VALUE!</v>
      </c>
    </row>
    <row r="3299" hidden="1" spans="1:10">
      <c r="A3299" s="2" t="str">
        <f>'[1]2025年已发货'!A:A</f>
        <v>德胜</v>
      </c>
      <c r="B3299" s="2" t="str">
        <f>'[1]2025年已发货'!B:B</f>
        <v>螺纹钢</v>
      </c>
      <c r="C3299" s="2" t="str">
        <f>'[1]2025年已发货'!C:C</f>
        <v>HRB400E Φ12 9m</v>
      </c>
      <c r="D3299" s="2" t="str">
        <f>'[1]2025年已发货'!D:D</f>
        <v>吨</v>
      </c>
      <c r="E3299" s="2">
        <f>'[1]2025年已发货'!E:E</f>
        <v>50</v>
      </c>
      <c r="F3299" s="4">
        <f>'[1]2025年已发货'!F:F</f>
        <v>45794</v>
      </c>
      <c r="G3299" s="2" t="str">
        <f>'[1]2025年已发货'!G:G</f>
        <v>（五局乐山机场项目）乐山市五通桥区冠英镇</v>
      </c>
      <c r="H3299" s="2" t="str">
        <f>'[1]2025年已发货'!H:H</f>
        <v>蒲</v>
      </c>
      <c r="I3299" s="2">
        <f>'[1]2025年已发货'!I:I</f>
        <v>19180333999</v>
      </c>
      <c r="J3299" s="2" vm="1" t="e">
        <f>_xlfn._xlws.FILTER(辅助信息!D:D,辅助信息!G:G=G3299)</f>
        <v>#VALUE!</v>
      </c>
    </row>
    <row r="3300" hidden="1" spans="1:10">
      <c r="A3300" s="2" t="str">
        <f>'[1]2025年已发货'!A:A</f>
        <v>德胜</v>
      </c>
      <c r="B3300" s="2" t="str">
        <f>'[1]2025年已发货'!B:B</f>
        <v>螺纹钢</v>
      </c>
      <c r="C3300" s="2" t="str">
        <f>'[1]2025年已发货'!C:C</f>
        <v>HRB400E Φ16 9m</v>
      </c>
      <c r="D3300" s="2" t="str">
        <f>'[1]2025年已发货'!D:D</f>
        <v>吨</v>
      </c>
      <c r="E3300" s="2">
        <f>'[1]2025年已发货'!E:E</f>
        <v>20</v>
      </c>
      <c r="F3300" s="4">
        <f>'[1]2025年已发货'!F:F</f>
        <v>45794</v>
      </c>
      <c r="G3300" s="2" t="str">
        <f>'[1]2025年已发货'!G:G</f>
        <v>（五局乐山机场项目）乐山市五通桥区冠英镇</v>
      </c>
      <c r="H3300" s="2" t="str">
        <f>'[1]2025年已发货'!H:H</f>
        <v>蒲</v>
      </c>
      <c r="I3300" s="2">
        <f>'[1]2025年已发货'!I:I</f>
        <v>19180333999</v>
      </c>
      <c r="J3300" s="2" vm="1" t="e">
        <f>_xlfn._xlws.FILTER(辅助信息!D:D,辅助信息!G:G=G3300)</f>
        <v>#VALUE!</v>
      </c>
    </row>
    <row r="3301" hidden="1" spans="1:10">
      <c r="A3301" s="2" t="str">
        <f>'[1]2025年已发货'!A:A</f>
        <v>德胜</v>
      </c>
      <c r="B3301" s="2" t="str">
        <f>'[1]2025年已发货'!B:B</f>
        <v>螺纹钢</v>
      </c>
      <c r="C3301" s="2" t="str">
        <f>'[1]2025年已发货'!C:C</f>
        <v>HRB400E Φ16 9m</v>
      </c>
      <c r="D3301" s="2" t="str">
        <f>'[1]2025年已发货'!D:D</f>
        <v>吨</v>
      </c>
      <c r="E3301" s="2">
        <f>'[1]2025年已发货'!E:E</f>
        <v>2.5</v>
      </c>
      <c r="F3301" s="4">
        <f>'[1]2025年已发货'!F:F</f>
        <v>45794</v>
      </c>
      <c r="G3301" s="2" t="str">
        <f>'[1]2025年已发货'!G:G</f>
        <v>（北京工程局乐山机场项目）乐山市五通桥区冠英镇</v>
      </c>
      <c r="H3301" s="2" t="str">
        <f>'[1]2025年已发货'!H:H</f>
        <v>王治</v>
      </c>
      <c r="I3301" s="2">
        <f>'[1]2025年已发货'!I:I</f>
        <v>18811564698</v>
      </c>
      <c r="J3301" s="2" vm="1" t="e">
        <f>_xlfn._xlws.FILTER(辅助信息!D:D,辅助信息!G:G=G3301)</f>
        <v>#VALUE!</v>
      </c>
    </row>
    <row r="3302" hidden="1" spans="1:10">
      <c r="A3302" s="2" t="str">
        <f>'[1]2025年已发货'!A:A</f>
        <v>德胜</v>
      </c>
      <c r="B3302" s="2" t="str">
        <f>'[1]2025年已发货'!B:B</f>
        <v>螺纹钢</v>
      </c>
      <c r="C3302" s="2" t="str">
        <f>'[1]2025年已发货'!C:C</f>
        <v>HRB400E Φ20 9m</v>
      </c>
      <c r="D3302" s="2" t="str">
        <f>'[1]2025年已发货'!D:D</f>
        <v>吨</v>
      </c>
      <c r="E3302" s="2">
        <f>'[1]2025年已发货'!E:E</f>
        <v>8</v>
      </c>
      <c r="F3302" s="4">
        <f>'[1]2025年已发货'!F:F</f>
        <v>45794</v>
      </c>
      <c r="G3302" s="2" t="str">
        <f>'[1]2025年已发货'!G:G</f>
        <v>（北京工程局乐山机场项目）乐山市五通桥区冠英镇</v>
      </c>
      <c r="H3302" s="2" t="str">
        <f>'[1]2025年已发货'!H:H</f>
        <v>王治</v>
      </c>
      <c r="I3302" s="2">
        <f>'[1]2025年已发货'!I:I</f>
        <v>18811564698</v>
      </c>
      <c r="J3302" s="2" vm="1" t="e">
        <f>_xlfn._xlws.FILTER(辅助信息!D:D,辅助信息!G:G=G3302)</f>
        <v>#VALUE!</v>
      </c>
    </row>
    <row r="3303" hidden="1" spans="1:10">
      <c r="A3303" s="2" t="str">
        <f>'[1]2025年已发货'!A:A</f>
        <v>德胜</v>
      </c>
      <c r="B3303" s="2" t="str">
        <f>'[1]2025年已发货'!B:B</f>
        <v>螺纹钢</v>
      </c>
      <c r="C3303" s="2" t="str">
        <f>'[1]2025年已发货'!C:C</f>
        <v>HRB400E Φ22 9m</v>
      </c>
      <c r="D3303" s="2" t="str">
        <f>'[1]2025年已发货'!D:D</f>
        <v>吨</v>
      </c>
      <c r="E3303" s="2">
        <f>'[1]2025年已发货'!E:E</f>
        <v>8</v>
      </c>
      <c r="F3303" s="4">
        <f>'[1]2025年已发货'!F:F</f>
        <v>45794</v>
      </c>
      <c r="G3303" s="2" t="str">
        <f>'[1]2025年已发货'!G:G</f>
        <v>（北京工程局乐山机场项目）乐山市五通桥区冠英镇</v>
      </c>
      <c r="H3303" s="2" t="str">
        <f>'[1]2025年已发货'!H:H</f>
        <v>王治</v>
      </c>
      <c r="I3303" s="2">
        <f>'[1]2025年已发货'!I:I</f>
        <v>18811564698</v>
      </c>
      <c r="J3303" s="2" vm="1" t="e">
        <f>_xlfn._xlws.FILTER(辅助信息!D:D,辅助信息!G:G=G3303)</f>
        <v>#VALUE!</v>
      </c>
    </row>
    <row r="3304" hidden="1" spans="1:10">
      <c r="A3304" s="2" t="str">
        <f>'[1]2025年已发货'!A:A</f>
        <v>德胜</v>
      </c>
      <c r="B3304" s="2" t="str">
        <f>'[1]2025年已发货'!B:B</f>
        <v>螺纹钢</v>
      </c>
      <c r="C3304" s="2" t="str">
        <f>'[1]2025年已发货'!C:C</f>
        <v>HRB400E Φ25 9m</v>
      </c>
      <c r="D3304" s="2" t="str">
        <f>'[1]2025年已发货'!D:D</f>
        <v>吨</v>
      </c>
      <c r="E3304" s="2">
        <f>'[1]2025年已发货'!E:E</f>
        <v>18</v>
      </c>
      <c r="F3304" s="4">
        <f>'[1]2025年已发货'!F:F</f>
        <v>45794</v>
      </c>
      <c r="G3304" s="2" t="str">
        <f>'[1]2025年已发货'!G:G</f>
        <v>（北京工程局乐山机场项目）乐山市五通桥区冠英镇</v>
      </c>
      <c r="H3304" s="2" t="str">
        <f>'[1]2025年已发货'!H:H</f>
        <v>王治</v>
      </c>
      <c r="I3304" s="2">
        <f>'[1]2025年已发货'!I:I</f>
        <v>18811564698</v>
      </c>
      <c r="J3304" s="2" vm="1" t="e">
        <f>_xlfn._xlws.FILTER(辅助信息!D:D,辅助信息!G:G=G3304)</f>
        <v>#VALUE!</v>
      </c>
    </row>
    <row r="3305" hidden="1" spans="1:10">
      <c r="A3305" s="2" t="str">
        <f>'[1]2025年已发货'!A:A</f>
        <v>陕钢</v>
      </c>
      <c r="B3305" s="2" t="str">
        <f>'[1]2025年已发货'!B:B</f>
        <v>盘螺</v>
      </c>
      <c r="C3305" s="2" t="str">
        <f>'[1]2025年已发货'!C:C</f>
        <v>HRB400E Φ8</v>
      </c>
      <c r="D3305" s="2" t="str">
        <f>'[1]2025年已发货'!D:D</f>
        <v>吨</v>
      </c>
      <c r="E3305" s="2">
        <f>'[1]2025年已发货'!E:E</f>
        <v>35</v>
      </c>
      <c r="F3305" s="4">
        <f>'[1]2025年已发货'!F:F</f>
        <v>45795</v>
      </c>
      <c r="G3305" s="2" t="str">
        <f>'[1]2025年已发货'!G:G</f>
        <v>（五局乐山机场项目）乐山市五通桥区冠英镇</v>
      </c>
      <c r="H3305" s="2" t="str">
        <f>'[1]2025年已发货'!H:H</f>
        <v>王思思</v>
      </c>
      <c r="I3305" s="2">
        <f>'[1]2025年已发货'!I:I</f>
        <v>18973190156</v>
      </c>
      <c r="J3305" s="2" vm="1" t="e">
        <f>_xlfn._xlws.FILTER(辅助信息!D:D,辅助信息!G:G=G3305)</f>
        <v>#VALUE!</v>
      </c>
    </row>
    <row r="3306" hidden="1" spans="1:10">
      <c r="A3306" s="2" t="str">
        <f>'[1]2025年已发货'!A:A</f>
        <v>陕钢</v>
      </c>
      <c r="B3306" s="2" t="str">
        <f>'[1]2025年已发货'!B:B</f>
        <v>高线</v>
      </c>
      <c r="C3306" s="2" t="str">
        <f>'[1]2025年已发货'!C:C</f>
        <v>HPB300Φ6</v>
      </c>
      <c r="D3306" s="2" t="str">
        <f>'[1]2025年已发货'!D:D</f>
        <v>吨</v>
      </c>
      <c r="E3306" s="2">
        <f>'[1]2025年已发货'!E:E</f>
        <v>12.5</v>
      </c>
      <c r="F3306" s="4">
        <f>'[1]2025年已发货'!F:F</f>
        <v>45795</v>
      </c>
      <c r="G3306" s="2" t="str">
        <f>'[1]2025年已发货'!G:G</f>
        <v>（北京工程局乐山机场项目）乐山市五通桥区冠英镇</v>
      </c>
      <c r="H3306" s="2" t="str">
        <f>'[1]2025年已发货'!H:H</f>
        <v>王治</v>
      </c>
      <c r="I3306" s="2">
        <f>'[1]2025年已发货'!I:I</f>
        <v>18811564698</v>
      </c>
      <c r="J3306" s="2" vm="1" t="e">
        <f>_xlfn._xlws.FILTER(辅助信息!D:D,辅助信息!G:G=G3306)</f>
        <v>#VALUE!</v>
      </c>
    </row>
    <row r="3307" hidden="1" spans="1:10">
      <c r="A3307" s="2" t="str">
        <f>'[1]2025年已发货'!A:A</f>
        <v>陕钢</v>
      </c>
      <c r="B3307" s="2" t="str">
        <f>'[1]2025年已发货'!B:B</f>
        <v>盘螺</v>
      </c>
      <c r="C3307" s="2" t="str">
        <f>'[1]2025年已发货'!C:C</f>
        <v>HRB400E Φ6</v>
      </c>
      <c r="D3307" s="2" t="str">
        <f>'[1]2025年已发货'!D:D</f>
        <v>吨</v>
      </c>
      <c r="E3307" s="2">
        <f>'[1]2025年已发货'!E:E</f>
        <v>5</v>
      </c>
      <c r="F3307" s="4">
        <f>'[1]2025年已发货'!F:F</f>
        <v>45795</v>
      </c>
      <c r="G3307" s="2" t="str">
        <f>'[1]2025年已发货'!G:G</f>
        <v>（北京工程局乐山机场项目）乐山市五通桥区冠英镇</v>
      </c>
      <c r="H3307" s="2" t="str">
        <f>'[1]2025年已发货'!H:H</f>
        <v>王治</v>
      </c>
      <c r="I3307" s="2">
        <f>'[1]2025年已发货'!I:I</f>
        <v>18811564698</v>
      </c>
      <c r="J3307" s="2" vm="1" t="e">
        <f>_xlfn._xlws.FILTER(辅助信息!D:D,辅助信息!G:G=G3307)</f>
        <v>#VALUE!</v>
      </c>
    </row>
    <row r="3308" hidden="1" spans="1:10">
      <c r="A3308" s="2" t="str">
        <f>'[1]2025年已发货'!A:A</f>
        <v>陕钢</v>
      </c>
      <c r="B3308" s="2" t="str">
        <f>'[1]2025年已发货'!B:B</f>
        <v>盘螺</v>
      </c>
      <c r="C3308" s="2" t="str">
        <f>'[1]2025年已发货'!C:C</f>
        <v>HRB400E Φ8</v>
      </c>
      <c r="D3308" s="2" t="str">
        <f>'[1]2025年已发货'!D:D</f>
        <v>吨</v>
      </c>
      <c r="E3308" s="2">
        <f>'[1]2025年已发货'!E:E</f>
        <v>45</v>
      </c>
      <c r="F3308" s="4">
        <f>'[1]2025年已发货'!F:F</f>
        <v>45795</v>
      </c>
      <c r="G3308" s="2" t="str">
        <f>'[1]2025年已发货'!G:G</f>
        <v>（北京工程局乐山机场项目）乐山市五通桥区冠英镇</v>
      </c>
      <c r="H3308" s="2" t="str">
        <f>'[1]2025年已发货'!H:H</f>
        <v>王治</v>
      </c>
      <c r="I3308" s="2">
        <f>'[1]2025年已发货'!I:I</f>
        <v>18811564698</v>
      </c>
      <c r="J3308" s="2" vm="1" t="e">
        <f>_xlfn._xlws.FILTER(辅助信息!D:D,辅助信息!G:G=G3308)</f>
        <v>#VALUE!</v>
      </c>
    </row>
    <row r="3309" hidden="1" spans="1:10">
      <c r="A3309" s="2" t="str">
        <f>'[1]2025年已发货'!A:A</f>
        <v>陕钢</v>
      </c>
      <c r="B3309" s="2" t="str">
        <f>'[1]2025年已发货'!B:B</f>
        <v>盘螺</v>
      </c>
      <c r="C3309" s="2" t="str">
        <f>'[1]2025年已发货'!C:C</f>
        <v>HRB400E Φ10</v>
      </c>
      <c r="D3309" s="2" t="str">
        <f>'[1]2025年已发货'!D:D</f>
        <v>吨</v>
      </c>
      <c r="E3309" s="2">
        <f>'[1]2025年已发货'!E:E</f>
        <v>35</v>
      </c>
      <c r="F3309" s="4">
        <f>'[1]2025年已发货'!F:F</f>
        <v>45795</v>
      </c>
      <c r="G3309" s="2" t="str">
        <f>'[1]2025年已发货'!G:G</f>
        <v>（北京工程局乐山机场项目）乐山市五通桥区冠英镇</v>
      </c>
      <c r="H3309" s="2" t="str">
        <f>'[1]2025年已发货'!H:H</f>
        <v>王治</v>
      </c>
      <c r="I3309" s="2">
        <f>'[1]2025年已发货'!I:I</f>
        <v>18811564698</v>
      </c>
      <c r="J3309" s="2" vm="1" t="e">
        <f>_xlfn._xlws.FILTER(辅助信息!D:D,辅助信息!G:G=G3309)</f>
        <v>#VALUE!</v>
      </c>
    </row>
    <row r="3310" hidden="1" spans="1:10">
      <c r="A3310" s="2" t="str">
        <f>'[1]2025年已发货'!A:A</f>
        <v>陕钢</v>
      </c>
      <c r="B3310" s="2" t="str">
        <f>'[1]2025年已发货'!B:B</f>
        <v>盘螺</v>
      </c>
      <c r="C3310" s="2" t="str">
        <f>'[1]2025年已发货'!C:C</f>
        <v>HRB400E Φ12</v>
      </c>
      <c r="D3310" s="2" t="str">
        <f>'[1]2025年已发货'!D:D</f>
        <v>吨</v>
      </c>
      <c r="E3310" s="2">
        <f>'[1]2025年已发货'!E:E</f>
        <v>10</v>
      </c>
      <c r="F3310" s="4">
        <f>'[1]2025年已发货'!F:F</f>
        <v>45795</v>
      </c>
      <c r="G3310" s="2" t="str">
        <f>'[1]2025年已发货'!G:G</f>
        <v>（北京工程局乐山机场项目）乐山市五通桥区冠英镇</v>
      </c>
      <c r="H3310" s="2" t="str">
        <f>'[1]2025年已发货'!H:H</f>
        <v>王治</v>
      </c>
      <c r="I3310" s="2">
        <f>'[1]2025年已发货'!I:I</f>
        <v>18811564698</v>
      </c>
      <c r="J3310" s="2" vm="1" t="e">
        <f>_xlfn._xlws.FILTER(辅助信息!D:D,辅助信息!G:G=G3310)</f>
        <v>#VALUE!</v>
      </c>
    </row>
    <row r="3311" hidden="1" spans="1:10">
      <c r="A3311" s="2" t="str">
        <f>'[1]2025年已发货'!A:A</f>
        <v>陕钢</v>
      </c>
      <c r="B3311" s="2" t="str">
        <f>'[1]2025年已发货'!B:B</f>
        <v>螺纹钢</v>
      </c>
      <c r="C3311" s="2" t="str">
        <f>'[1]2025年已发货'!C:C</f>
        <v>HRB400E Φ20 9m</v>
      </c>
      <c r="D3311" s="2" t="str">
        <f>'[1]2025年已发货'!D:D</f>
        <v>吨</v>
      </c>
      <c r="E3311" s="2">
        <f>'[1]2025年已发货'!E:E</f>
        <v>35</v>
      </c>
      <c r="F3311" s="4">
        <f>'[1]2025年已发货'!F:F</f>
        <v>45795</v>
      </c>
      <c r="G3311" s="2" t="str">
        <f>'[1]2025年已发货'!G:G</f>
        <v>（五局建筑温江tod项目）罗欣安若维他药业(成都)有限公司南94米温江区海发路附近</v>
      </c>
      <c r="H3311" s="2" t="str">
        <f>'[1]2025年已发货'!H:H</f>
        <v>兰</v>
      </c>
      <c r="I3311" s="2">
        <f>'[1]2025年已发货'!I:I</f>
        <v>18281603736</v>
      </c>
      <c r="J3311" s="2" vm="1" t="e">
        <f>_xlfn._xlws.FILTER(辅助信息!D:D,辅助信息!G:G=G3311)</f>
        <v>#VALUE!</v>
      </c>
    </row>
    <row r="3312" hidden="1" spans="1:10">
      <c r="A3312" s="2" t="str">
        <f>'[1]2025年已发货'!A:A</f>
        <v>陕钢</v>
      </c>
      <c r="B3312" s="2" t="str">
        <f>'[1]2025年已发货'!B:B</f>
        <v>螺纹钢</v>
      </c>
      <c r="C3312" s="2" t="str">
        <f>'[1]2025年已发货'!C:C</f>
        <v>HRB400E Φ22 9m</v>
      </c>
      <c r="D3312" s="2" t="str">
        <f>'[1]2025年已发货'!D:D</f>
        <v>吨</v>
      </c>
      <c r="E3312" s="2">
        <f>'[1]2025年已发货'!E:E</f>
        <v>30</v>
      </c>
      <c r="F3312" s="4">
        <f>'[1]2025年已发货'!F:F</f>
        <v>45795</v>
      </c>
      <c r="G3312" s="2" t="str">
        <f>'[1]2025年已发货'!G:G</f>
        <v>（五局建筑温江tod项目）罗欣安若维他药业(成都)有限公司南94米温江区海发路附近</v>
      </c>
      <c r="H3312" s="2" t="str">
        <f>'[1]2025年已发货'!H:H</f>
        <v>兰</v>
      </c>
      <c r="I3312" s="2">
        <f>'[1]2025年已发货'!I:I</f>
        <v>18281603736</v>
      </c>
      <c r="J3312" s="2" vm="1" t="e">
        <f>_xlfn._xlws.FILTER(辅助信息!D:D,辅助信息!G:G=G3312)</f>
        <v>#VALUE!</v>
      </c>
    </row>
    <row r="3313" hidden="1" spans="1:10">
      <c r="A3313" s="2" t="str">
        <f>'[1]2025年已发货'!A:A</f>
        <v>陕钢</v>
      </c>
      <c r="B3313" s="2" t="str">
        <f>'[1]2025年已发货'!B:B</f>
        <v>高线</v>
      </c>
      <c r="C3313" s="2" t="str">
        <f>'[1]2025年已发货'!C:C</f>
        <v>HPB300Φ8</v>
      </c>
      <c r="D3313" s="2" t="str">
        <f>'[1]2025年已发货'!D:D</f>
        <v>吨</v>
      </c>
      <c r="E3313" s="2">
        <f>'[1]2025年已发货'!E:E</f>
        <v>5.145</v>
      </c>
      <c r="F3313" s="4">
        <f>'[1]2025年已发货'!F:F</f>
        <v>45795</v>
      </c>
      <c r="G3313" s="2" t="str">
        <f>'[1]2025年已发货'!G:G</f>
        <v>（五局建筑温江tod项目）罗欣安若维他药业(成都)有限公司南94米温江区海发路附近</v>
      </c>
      <c r="H3313" s="2" t="str">
        <f>'[1]2025年已发货'!H:H</f>
        <v>兰</v>
      </c>
      <c r="I3313" s="2">
        <f>'[1]2025年已发货'!I:I</f>
        <v>18281603736</v>
      </c>
      <c r="J3313" s="2" vm="1" t="e">
        <f>_xlfn._xlws.FILTER(辅助信息!D:D,辅助信息!G:G=G3313)</f>
        <v>#VALUE!</v>
      </c>
    </row>
    <row r="3314" hidden="1" spans="1:10">
      <c r="A3314" s="2" t="str">
        <f>'[1]2025年已发货'!A:A</f>
        <v>陕钢</v>
      </c>
      <c r="B3314" s="2" t="str">
        <f>'[1]2025年已发货'!B:B</f>
        <v>高线</v>
      </c>
      <c r="C3314" s="2" t="str">
        <f>'[1]2025年已发货'!C:C</f>
        <v>HPB300Φ10</v>
      </c>
      <c r="D3314" s="2" t="str">
        <f>'[1]2025年已发货'!D:D</f>
        <v>吨</v>
      </c>
      <c r="E3314" s="2">
        <f>'[1]2025年已发货'!E:E</f>
        <v>20</v>
      </c>
      <c r="F3314" s="4">
        <f>'[1]2025年已发货'!F:F</f>
        <v>45795</v>
      </c>
      <c r="G3314" s="2" t="str">
        <f>'[1]2025年已发货'!G:G</f>
        <v>（中铁五局-成渝扩容3标）四川省资阳市雁江区伍隍镇铺子村雁江区X138</v>
      </c>
      <c r="H3314" s="2" t="str">
        <f>'[1]2025年已发货'!H:H</f>
        <v>王健</v>
      </c>
      <c r="I3314" s="2">
        <f>'[1]2025年已发货'!I:I</f>
        <v>17726168395</v>
      </c>
      <c r="J3314" s="2" vm="1" t="e">
        <f>_xlfn._xlws.FILTER(辅助信息!D:D,辅助信息!G:G=G3314)</f>
        <v>#VALUE!</v>
      </c>
    </row>
    <row r="3315" hidden="1" spans="1:10">
      <c r="A3315" s="2" t="str">
        <f>'[1]2025年已发货'!A:A</f>
        <v>陕钢</v>
      </c>
      <c r="B3315" s="2" t="str">
        <f>'[1]2025年已发货'!B:B</f>
        <v>高线</v>
      </c>
      <c r="C3315" s="2" t="str">
        <f>'[1]2025年已发货'!C:C</f>
        <v>HPB300Φ12</v>
      </c>
      <c r="D3315" s="2" t="str">
        <f>'[1]2025年已发货'!D:D</f>
        <v>吨</v>
      </c>
      <c r="E3315" s="2">
        <f>'[1]2025年已发货'!E:E</f>
        <v>15</v>
      </c>
      <c r="F3315" s="4">
        <f>'[1]2025年已发货'!F:F</f>
        <v>45795</v>
      </c>
      <c r="G3315" s="2" t="str">
        <f>'[1]2025年已发货'!G:G</f>
        <v>（中铁五局-成渝扩容3标）四川省资阳市雁江区伍隍镇铺子村雁江区X138</v>
      </c>
      <c r="H3315" s="2" t="str">
        <f>'[1]2025年已发货'!H:H</f>
        <v>王健</v>
      </c>
      <c r="I3315" s="2">
        <f>'[1]2025年已发货'!I:I</f>
        <v>17726168395</v>
      </c>
      <c r="J3315" s="2" vm="1" t="e">
        <f>_xlfn._xlws.FILTER(辅助信息!D:D,辅助信息!G:G=G3315)</f>
        <v>#VALUE!</v>
      </c>
    </row>
    <row r="3316" hidden="1" spans="1:10">
      <c r="A3316" s="2" t="str">
        <f>'[1]2025年已发货'!A:A</f>
        <v>德胜</v>
      </c>
      <c r="B3316" s="2" t="str">
        <f>'[1]2025年已发货'!B:B</f>
        <v>螺纹钢</v>
      </c>
      <c r="C3316" s="2" t="str">
        <f>'[1]2025年已发货'!C:C</f>
        <v>HRB400EΦ32*9m</v>
      </c>
      <c r="D3316" s="2" t="str">
        <f>'[1]2025年已发货'!D:D</f>
        <v>吨</v>
      </c>
      <c r="E3316" s="2">
        <f>'[1]2025年已发货'!E:E</f>
        <v>35</v>
      </c>
      <c r="F3316" s="4">
        <f>'[1]2025年已发货'!F:F</f>
        <v>45796</v>
      </c>
      <c r="G3316" s="2" t="str">
        <f>'[1]2025年已发货'!G:G</f>
        <v>乐山市峨边县沙坪镇中铁一局钢筋加工厂（污水处理厂）</v>
      </c>
      <c r="H3316" s="2" t="str">
        <f>'[1]2025年已发货'!H:H</f>
        <v>冯雷</v>
      </c>
      <c r="I3316" s="2" t="str">
        <f>'[1]2025年已发货'!I:I</f>
        <v>18700069985</v>
      </c>
      <c r="J3316" s="2" vm="1" t="e">
        <f>_xlfn._xlws.FILTER(辅助信息!D:D,辅助信息!G:G=G3316)</f>
        <v>#VALUE!</v>
      </c>
    </row>
    <row r="3317" hidden="1" spans="1:10">
      <c r="A3317" s="2" t="str">
        <f>'[1]2025年已发货'!A:A</f>
        <v>德胜</v>
      </c>
      <c r="B3317" s="2" t="str">
        <f>'[1]2025年已发货'!B:B</f>
        <v>螺纹钢</v>
      </c>
      <c r="C3317" s="2" t="str">
        <f>'[1]2025年已发货'!C:C</f>
        <v>HRB400EФ18*9m</v>
      </c>
      <c r="D3317" s="2" t="str">
        <f>'[1]2025年已发货'!D:D</f>
        <v>吨</v>
      </c>
      <c r="E3317" s="2">
        <f>'[1]2025年已发货'!E:E</f>
        <v>35</v>
      </c>
      <c r="F3317" s="4">
        <f>'[1]2025年已发货'!F:F</f>
        <v>45796</v>
      </c>
      <c r="G3317" s="2" t="str">
        <f>'[1]2025年已发货'!G:G</f>
        <v>（成铁西物-重庆渝北金山项目）重庆市渝北区康庄美地C区（司机拍摄签收小票时需设置时间及地点水印）</v>
      </c>
      <c r="H3317" s="2" t="str">
        <f>'[1]2025年已发货'!H:H</f>
        <v>黄永福</v>
      </c>
      <c r="I3317" s="2" t="str">
        <f>'[1]2025年已发货'!I:I</f>
        <v>15982823571</v>
      </c>
      <c r="J3317" s="2" vm="1" t="e">
        <f>_xlfn._xlws.FILTER(辅助信息!D:D,辅助信息!G:G=G3317)</f>
        <v>#VALUE!</v>
      </c>
    </row>
    <row r="3318" hidden="1" spans="1:10">
      <c r="A3318" s="2" t="str">
        <f>'[1]2025年已发货'!A:A</f>
        <v>德胜</v>
      </c>
      <c r="B3318" s="2" t="str">
        <f>'[1]2025年已发货'!B:B</f>
        <v>螺纹钢</v>
      </c>
      <c r="C3318" s="2" t="str">
        <f>'[1]2025年已发货'!C:C</f>
        <v>HRB400E Φ14 12m</v>
      </c>
      <c r="D3318" s="2" t="str">
        <f>'[1]2025年已发货'!D:D</f>
        <v>吨</v>
      </c>
      <c r="E3318" s="2">
        <f>'[1]2025年已发货'!E:E</f>
        <v>35</v>
      </c>
      <c r="F3318" s="4">
        <f>'[1]2025年已发货'!F:F</f>
        <v>45796</v>
      </c>
      <c r="G3318" s="2" t="str">
        <f>'[1]2025年已发货'!G:G</f>
        <v>（中铁北京局-资乐高速6标）四川省乐山市市中区土主镇资乐高速TJ6标项目试验室</v>
      </c>
      <c r="H3318" s="2" t="str">
        <f>'[1]2025年已发货'!H:H</f>
        <v>刘岩</v>
      </c>
      <c r="I3318" s="2">
        <f>'[1]2025年已发货'!I:I</f>
        <v>18543566469</v>
      </c>
      <c r="J3318" s="2" vm="1" t="e">
        <f>_xlfn._xlws.FILTER(辅助信息!D:D,辅助信息!G:G=G3318)</f>
        <v>#VALUE!</v>
      </c>
    </row>
    <row r="3319" hidden="1" spans="1:10">
      <c r="A3319" s="2" t="str">
        <f>'[1]2025年已发货'!A:A</f>
        <v>润耀</v>
      </c>
      <c r="B3319" s="2" t="str">
        <f>'[1]2025年已发货'!B:B</f>
        <v>盘螺</v>
      </c>
      <c r="C3319" s="2" t="str">
        <f>'[1]2025年已发货'!C:C</f>
        <v>HRB400E Φ8</v>
      </c>
      <c r="D3319" s="2" t="str">
        <f>'[1]2025年已发货'!D:D</f>
        <v>吨</v>
      </c>
      <c r="E3319" s="2">
        <f>'[1]2025年已发货'!E:E</f>
        <v>23</v>
      </c>
      <c r="F3319" s="4">
        <f>'[1]2025年已发货'!F:F</f>
        <v>45796</v>
      </c>
      <c r="G3319" s="2" t="str">
        <f>'[1]2025年已发货'!G:G</f>
        <v>（北京工程局乐山机场项目）乐山市五通桥区冠英镇</v>
      </c>
      <c r="H3319" s="2" t="str">
        <f>'[1]2025年已发货'!H:H</f>
        <v>王治</v>
      </c>
      <c r="I3319" s="2">
        <f>'[1]2025年已发货'!I:I</f>
        <v>18811564698</v>
      </c>
      <c r="J3319" s="2" vm="1" t="e">
        <f>_xlfn._xlws.FILTER(辅助信息!D:D,辅助信息!G:G=G3319)</f>
        <v>#VALUE!</v>
      </c>
    </row>
    <row r="3320" hidden="1" spans="1:10">
      <c r="A3320" s="2" t="str">
        <f>'[1]2025年已发货'!A:A</f>
        <v>润耀</v>
      </c>
      <c r="B3320" s="2" t="str">
        <f>'[1]2025年已发货'!B:B</f>
        <v>螺纹钢</v>
      </c>
      <c r="C3320" s="2" t="str">
        <f>'[1]2025年已发货'!C:C</f>
        <v>HRB400E Φ25 9m</v>
      </c>
      <c r="D3320" s="2" t="str">
        <f>'[1]2025年已发货'!D:D</f>
        <v>吨</v>
      </c>
      <c r="E3320" s="2">
        <f>'[1]2025年已发货'!E:E</f>
        <v>10</v>
      </c>
      <c r="F3320" s="4">
        <f>'[1]2025年已发货'!F:F</f>
        <v>45796</v>
      </c>
      <c r="G3320" s="2" t="str">
        <f>'[1]2025年已发货'!G:G</f>
        <v>（北京工程局乐山机场项目）乐山市五通桥区冠英镇</v>
      </c>
      <c r="H3320" s="2" t="str">
        <f>'[1]2025年已发货'!H:H</f>
        <v>王治</v>
      </c>
      <c r="I3320" s="2">
        <f>'[1]2025年已发货'!I:I</f>
        <v>18811564698</v>
      </c>
      <c r="J3320" s="2" vm="1" t="e">
        <f>_xlfn._xlws.FILTER(辅助信息!D:D,辅助信息!G:G=G3320)</f>
        <v>#VALUE!</v>
      </c>
    </row>
    <row r="3321" hidden="1" spans="1:10">
      <c r="A3321" s="2" t="str">
        <f>'[1]2025年已发货'!A:A</f>
        <v>湖北商贸</v>
      </c>
      <c r="B3321" s="2" t="str">
        <f>'[1]2025年已发货'!B:B</f>
        <v>盘螺</v>
      </c>
      <c r="C3321" s="2" t="str">
        <f>'[1]2025年已发货'!C:C</f>
        <v>HRB400E Φ12</v>
      </c>
      <c r="D3321" s="2" t="str">
        <f>'[1]2025年已发货'!D:D</f>
        <v>吨</v>
      </c>
      <c r="E3321" s="2">
        <f>'[1]2025年已发货'!E:E</f>
        <v>25</v>
      </c>
      <c r="F3321" s="4">
        <f>'[1]2025年已发货'!F:F</f>
        <v>45796</v>
      </c>
      <c r="G3321" s="2" t="str">
        <f>'[1]2025年已发货'!G:G</f>
        <v>（中铁三局-铜资高速1标）四川省资阳市安岳县石羊镇猫坝村2#钢筋场</v>
      </c>
      <c r="H3321" s="2" t="str">
        <f>'[1]2025年已发货'!H:H</f>
        <v>王雪</v>
      </c>
      <c r="I3321" s="2">
        <f>'[1]2025年已发货'!I:I</f>
        <v>18729676589</v>
      </c>
      <c r="J3321" s="2" vm="1" t="e">
        <f>_xlfn._xlws.FILTER(辅助信息!D:D,辅助信息!G:G=G3321)</f>
        <v>#VALUE!</v>
      </c>
    </row>
    <row r="3322" hidden="1" spans="1:10">
      <c r="A3322" s="2" t="str">
        <f>'[1]2025年已发货'!A:A</f>
        <v>湖北商贸</v>
      </c>
      <c r="B3322" s="2" t="str">
        <f>'[1]2025年已发货'!B:B</f>
        <v>高线</v>
      </c>
      <c r="C3322" s="2" t="str">
        <f>'[1]2025年已发货'!C:C</f>
        <v>HPB300Φ8</v>
      </c>
      <c r="D3322" s="2" t="str">
        <f>'[1]2025年已发货'!D:D</f>
        <v>吨</v>
      </c>
      <c r="E3322" s="2">
        <f>'[1]2025年已发货'!E:E</f>
        <v>10</v>
      </c>
      <c r="F3322" s="4">
        <f>'[1]2025年已发货'!F:F</f>
        <v>45796</v>
      </c>
      <c r="G3322" s="2" t="str">
        <f>'[1]2025年已发货'!G:G</f>
        <v>（中铁三局-铜资高速1标）四川省资阳市安岳县石羊镇猫坝村2#钢筋场</v>
      </c>
      <c r="H3322" s="2" t="str">
        <f>'[1]2025年已发货'!H:H</f>
        <v>王雪</v>
      </c>
      <c r="I3322" s="2">
        <f>'[1]2025年已发货'!I:I</f>
        <v>18729676589</v>
      </c>
      <c r="J3322" s="2" vm="1" t="e">
        <f>_xlfn._xlws.FILTER(辅助信息!D:D,辅助信息!G:G=G3322)</f>
        <v>#VALUE!</v>
      </c>
    </row>
    <row r="3323" hidden="1" spans="1:10">
      <c r="A3323" s="2" t="str">
        <f>'[1]2025年已发货'!A:A</f>
        <v>钢固融</v>
      </c>
      <c r="B3323" s="2" t="str">
        <f>'[1]2025年已发货'!B:B</f>
        <v>盘螺</v>
      </c>
      <c r="C3323" s="2" t="str">
        <f>'[1]2025年已发货'!C:C</f>
        <v>HRB400E Φ6</v>
      </c>
      <c r="D3323" s="2" t="str">
        <f>'[1]2025年已发货'!D:D</f>
        <v>吨</v>
      </c>
      <c r="E3323" s="2">
        <f>'[1]2025年已发货'!E:E</f>
        <v>4</v>
      </c>
      <c r="F3323" s="4">
        <f>'[1]2025年已发货'!F:F</f>
        <v>45796</v>
      </c>
      <c r="G3323" s="2" t="str">
        <f>'[1]2025年已发货'!G:G</f>
        <v>（中铁五局新津tod项目）成都市新津区旭辉天府未来城南(华金路南)</v>
      </c>
      <c r="H3323" s="2" t="str">
        <f>'[1]2025年已发货'!H:H</f>
        <v>戴军</v>
      </c>
      <c r="I3323" s="2">
        <f>'[1]2025年已发货'!I:I</f>
        <v>15984585768</v>
      </c>
      <c r="J3323" s="2" vm="1" t="e">
        <f>_xlfn._xlws.FILTER(辅助信息!D:D,辅助信息!G:G=G3323)</f>
        <v>#VALUE!</v>
      </c>
    </row>
    <row r="3324" hidden="1" spans="1:10">
      <c r="A3324" s="2" t="str">
        <f>'[1]2025年已发货'!A:A</f>
        <v>钢固融</v>
      </c>
      <c r="B3324" s="2" t="str">
        <f>'[1]2025年已发货'!B:B</f>
        <v>盘螺</v>
      </c>
      <c r="C3324" s="2" t="str">
        <f>'[1]2025年已发货'!C:C</f>
        <v>HRB400E Φ8</v>
      </c>
      <c r="D3324" s="2" t="str">
        <f>'[1]2025年已发货'!D:D</f>
        <v>吨</v>
      </c>
      <c r="E3324" s="2">
        <f>'[1]2025年已发货'!E:E</f>
        <v>8</v>
      </c>
      <c r="F3324" s="4">
        <f>'[1]2025年已发货'!F:F</f>
        <v>45796</v>
      </c>
      <c r="G3324" s="2" t="str">
        <f>'[1]2025年已发货'!G:G</f>
        <v>（中铁五局新津tod项目）成都市新津区旭辉天府未来城南(华金路南)</v>
      </c>
      <c r="H3324" s="2" t="str">
        <f>'[1]2025年已发货'!H:H</f>
        <v>戴军</v>
      </c>
      <c r="I3324" s="2">
        <f>'[1]2025年已发货'!I:I</f>
        <v>15984585768</v>
      </c>
      <c r="J3324" s="2" vm="1" t="e">
        <f>_xlfn._xlws.FILTER(辅助信息!D:D,辅助信息!G:G=G3324)</f>
        <v>#VALUE!</v>
      </c>
    </row>
    <row r="3325" hidden="1" spans="1:10">
      <c r="A3325" s="2" t="str">
        <f>'[1]2025年已发货'!A:A</f>
        <v>钢固融</v>
      </c>
      <c r="B3325" s="2" t="str">
        <f>'[1]2025年已发货'!B:B</f>
        <v>盘螺</v>
      </c>
      <c r="C3325" s="2" t="str">
        <f>'[1]2025年已发货'!C:C</f>
        <v>HRB400E Φ10</v>
      </c>
      <c r="D3325" s="2" t="str">
        <f>'[1]2025年已发货'!D:D</f>
        <v>吨</v>
      </c>
      <c r="E3325" s="2">
        <f>'[1]2025年已发货'!E:E</f>
        <v>25</v>
      </c>
      <c r="F3325" s="4">
        <f>'[1]2025年已发货'!F:F</f>
        <v>45796</v>
      </c>
      <c r="G3325" s="2" t="str">
        <f>'[1]2025年已发货'!G:G</f>
        <v>（中铁五局新津tod项目）成都市新津区旭辉天府未来城南(华金路南)</v>
      </c>
      <c r="H3325" s="2" t="str">
        <f>'[1]2025年已发货'!H:H</f>
        <v>戴军</v>
      </c>
      <c r="I3325" s="2">
        <f>'[1]2025年已发货'!I:I</f>
        <v>15984585768</v>
      </c>
      <c r="J3325" s="2" vm="1" t="e">
        <f>_xlfn._xlws.FILTER(辅助信息!D:D,辅助信息!G:G=G3325)</f>
        <v>#VALUE!</v>
      </c>
    </row>
    <row r="3326" hidden="1" spans="1:10">
      <c r="A3326" s="2" t="str">
        <f>'[1]2025年已发货'!A:A</f>
        <v>钢固融</v>
      </c>
      <c r="B3326" s="2" t="str">
        <f>'[1]2025年已发货'!B:B</f>
        <v>螺纹钢</v>
      </c>
      <c r="C3326" s="2" t="str">
        <f>'[1]2025年已发货'!C:C</f>
        <v>HRB400E Φ12 9m</v>
      </c>
      <c r="D3326" s="2" t="str">
        <f>'[1]2025年已发货'!D:D</f>
        <v>吨</v>
      </c>
      <c r="E3326" s="2">
        <f>'[1]2025年已发货'!E:E</f>
        <v>20</v>
      </c>
      <c r="F3326" s="4">
        <f>'[1]2025年已发货'!F:F</f>
        <v>45796</v>
      </c>
      <c r="G3326" s="2" t="str">
        <f>'[1]2025年已发货'!G:G</f>
        <v>（中铁五局新津tod项目）成都市新津区旭辉天府未来城南(华金路南)</v>
      </c>
      <c r="H3326" s="2" t="str">
        <f>'[1]2025年已发货'!H:H</f>
        <v>戴军</v>
      </c>
      <c r="I3326" s="2">
        <f>'[1]2025年已发货'!I:I</f>
        <v>15984585768</v>
      </c>
      <c r="J3326" s="2" vm="1" t="e">
        <f>_xlfn._xlws.FILTER(辅助信息!D:D,辅助信息!G:G=G3326)</f>
        <v>#VALUE!</v>
      </c>
    </row>
    <row r="3327" hidden="1" spans="1:10">
      <c r="A3327" s="2" t="str">
        <f>'[1]2025年已发货'!A:A</f>
        <v>钢固融</v>
      </c>
      <c r="B3327" s="2" t="str">
        <f>'[1]2025年已发货'!B:B</f>
        <v>螺纹钢</v>
      </c>
      <c r="C3327" s="2" t="str">
        <f>'[1]2025年已发货'!C:C</f>
        <v>HRB400E Φ14 9m</v>
      </c>
      <c r="D3327" s="2" t="str">
        <f>'[1]2025年已发货'!D:D</f>
        <v>吨</v>
      </c>
      <c r="E3327" s="2">
        <f>'[1]2025年已发货'!E:E</f>
        <v>9</v>
      </c>
      <c r="F3327" s="4">
        <f>'[1]2025年已发货'!F:F</f>
        <v>45796</v>
      </c>
      <c r="G3327" s="2" t="str">
        <f>'[1]2025年已发货'!G:G</f>
        <v>（中铁五局新津tod项目）成都市新津区旭辉天府未来城南(华金路南)</v>
      </c>
      <c r="H3327" s="2" t="str">
        <f>'[1]2025年已发货'!H:H</f>
        <v>戴军</v>
      </c>
      <c r="I3327" s="2">
        <f>'[1]2025年已发货'!I:I</f>
        <v>15984585768</v>
      </c>
      <c r="J3327" s="2" vm="1" t="e">
        <f>_xlfn._xlws.FILTER(辅助信息!D:D,辅助信息!G:G=G3327)</f>
        <v>#VALUE!</v>
      </c>
    </row>
    <row r="3328" hidden="1" spans="1:10">
      <c r="A3328" s="2" t="str">
        <f>'[1]2025年已发货'!A:A</f>
        <v>钢固融</v>
      </c>
      <c r="B3328" s="2" t="str">
        <f>'[1]2025年已发货'!B:B</f>
        <v>螺纹钢</v>
      </c>
      <c r="C3328" s="2" t="str">
        <f>'[1]2025年已发货'!C:C</f>
        <v>HRB400E Φ16 9m</v>
      </c>
      <c r="D3328" s="2" t="str">
        <f>'[1]2025年已发货'!D:D</f>
        <v>吨</v>
      </c>
      <c r="E3328" s="2">
        <f>'[1]2025年已发货'!E:E</f>
        <v>6</v>
      </c>
      <c r="F3328" s="4">
        <f>'[1]2025年已发货'!F:F</f>
        <v>45796</v>
      </c>
      <c r="G3328" s="2" t="str">
        <f>'[1]2025年已发货'!G:G</f>
        <v>（中铁五局新津tod项目）成都市新津区旭辉天府未来城南(华金路南)</v>
      </c>
      <c r="H3328" s="2" t="str">
        <f>'[1]2025年已发货'!H:H</f>
        <v>戴军</v>
      </c>
      <c r="I3328" s="2">
        <f>'[1]2025年已发货'!I:I</f>
        <v>15984585768</v>
      </c>
      <c r="J3328" s="2" vm="1" t="e">
        <f>_xlfn._xlws.FILTER(辅助信息!D:D,辅助信息!G:G=G3328)</f>
        <v>#VALUE!</v>
      </c>
    </row>
    <row r="3329" hidden="1" spans="1:10">
      <c r="A3329" s="2" t="str">
        <f>'[1]2025年已发货'!A:A</f>
        <v>钢固融</v>
      </c>
      <c r="B3329" s="2" t="str">
        <f>'[1]2025年已发货'!B:B</f>
        <v>螺纹钢</v>
      </c>
      <c r="C3329" s="2" t="str">
        <f>'[1]2025年已发货'!C:C</f>
        <v>HRB400E Φ18 9m</v>
      </c>
      <c r="D3329" s="2" t="str">
        <f>'[1]2025年已发货'!D:D</f>
        <v>吨</v>
      </c>
      <c r="E3329" s="2">
        <f>'[1]2025年已发货'!E:E</f>
        <v>3</v>
      </c>
      <c r="F3329" s="4">
        <f>'[1]2025年已发货'!F:F</f>
        <v>45796</v>
      </c>
      <c r="G3329" s="2" t="str">
        <f>'[1]2025年已发货'!G:G</f>
        <v>（中铁五局新津tod项目）成都市新津区旭辉天府未来城南(华金路南)</v>
      </c>
      <c r="H3329" s="2" t="str">
        <f>'[1]2025年已发货'!H:H</f>
        <v>戴军</v>
      </c>
      <c r="I3329" s="2">
        <f>'[1]2025年已发货'!I:I</f>
        <v>15984585768</v>
      </c>
      <c r="J3329" s="2" vm="1" t="e">
        <f>_xlfn._xlws.FILTER(辅助信息!D:D,辅助信息!G:G=G3329)</f>
        <v>#VALUE!</v>
      </c>
    </row>
    <row r="3330" hidden="1" spans="1:10">
      <c r="A3330" s="2" t="str">
        <f>'[1]2025年已发货'!A:A</f>
        <v>钢固融</v>
      </c>
      <c r="B3330" s="2" t="str">
        <f>'[1]2025年已发货'!B:B</f>
        <v>螺纹钢</v>
      </c>
      <c r="C3330" s="2" t="str">
        <f>'[1]2025年已发货'!C:C</f>
        <v>HRB400E Φ20 9m</v>
      </c>
      <c r="D3330" s="2" t="str">
        <f>'[1]2025年已发货'!D:D</f>
        <v>吨</v>
      </c>
      <c r="E3330" s="2">
        <f>'[1]2025年已发货'!E:E</f>
        <v>3</v>
      </c>
      <c r="F3330" s="4">
        <f>'[1]2025年已发货'!F:F</f>
        <v>45796</v>
      </c>
      <c r="G3330" s="2" t="str">
        <f>'[1]2025年已发货'!G:G</f>
        <v>（中铁五局新津tod项目）成都市新津区旭辉天府未来城南(华金路南)</v>
      </c>
      <c r="H3330" s="2" t="str">
        <f>'[1]2025年已发货'!H:H</f>
        <v>戴军</v>
      </c>
      <c r="I3330" s="2">
        <f>'[1]2025年已发货'!I:I</f>
        <v>15984585768</v>
      </c>
      <c r="J3330" s="2" vm="1" t="e">
        <f>_xlfn._xlws.FILTER(辅助信息!D:D,辅助信息!G:G=G3330)</f>
        <v>#VALUE!</v>
      </c>
    </row>
    <row r="3331" hidden="1" spans="1:10">
      <c r="A3331" s="2" t="str">
        <f>'[1]2025年已发货'!A:A</f>
        <v>钢固融</v>
      </c>
      <c r="B3331" s="2" t="str">
        <f>'[1]2025年已发货'!B:B</f>
        <v>螺纹钢</v>
      </c>
      <c r="C3331" s="2" t="str">
        <f>'[1]2025年已发货'!C:C</f>
        <v>HRB400E Φ22 9m</v>
      </c>
      <c r="D3331" s="2" t="str">
        <f>'[1]2025年已发货'!D:D</f>
        <v>吨</v>
      </c>
      <c r="E3331" s="2">
        <f>'[1]2025年已发货'!E:E</f>
        <v>3</v>
      </c>
      <c r="F3331" s="4">
        <f>'[1]2025年已发货'!F:F</f>
        <v>45796</v>
      </c>
      <c r="G3331" s="2" t="str">
        <f>'[1]2025年已发货'!G:G</f>
        <v>（中铁五局新津tod项目）成都市新津区旭辉天府未来城南(华金路南)</v>
      </c>
      <c r="H3331" s="2" t="str">
        <f>'[1]2025年已发货'!H:H</f>
        <v>戴军</v>
      </c>
      <c r="I3331" s="2">
        <f>'[1]2025年已发货'!I:I</f>
        <v>15984585768</v>
      </c>
      <c r="J3331" s="2" vm="1" t="e">
        <f>_xlfn._xlws.FILTER(辅助信息!D:D,辅助信息!G:G=G3331)</f>
        <v>#VALUE!</v>
      </c>
    </row>
    <row r="3332" hidden="1" spans="1:10">
      <c r="A3332" s="2" t="str">
        <f>'[1]2025年已发货'!A:A</f>
        <v>钢固融</v>
      </c>
      <c r="B3332" s="2" t="str">
        <f>'[1]2025年已发货'!B:B</f>
        <v>螺纹钢</v>
      </c>
      <c r="C3332" s="2" t="str">
        <f>'[1]2025年已发货'!C:C</f>
        <v>HRB500E Φ22 9m</v>
      </c>
      <c r="D3332" s="2" t="str">
        <f>'[1]2025年已发货'!D:D</f>
        <v>吨</v>
      </c>
      <c r="E3332" s="2">
        <f>'[1]2025年已发货'!E:E</f>
        <v>3</v>
      </c>
      <c r="F3332" s="4">
        <f>'[1]2025年已发货'!F:F</f>
        <v>45796</v>
      </c>
      <c r="G3332" s="2" t="str">
        <f>'[1]2025年已发货'!G:G</f>
        <v>（中铁五局新津tod项目）成都市新津区旭辉天府未来城南(华金路南)</v>
      </c>
      <c r="H3332" s="2" t="str">
        <f>'[1]2025年已发货'!H:H</f>
        <v>戴军</v>
      </c>
      <c r="I3332" s="2">
        <f>'[1]2025年已发货'!I:I</f>
        <v>15984585768</v>
      </c>
      <c r="J3332" s="2" vm="1" t="e">
        <f>_xlfn._xlws.FILTER(辅助信息!D:D,辅助信息!G:G=G3332)</f>
        <v>#VALUE!</v>
      </c>
    </row>
    <row r="3333" hidden="1" spans="1:10">
      <c r="A3333" s="2" t="str">
        <f>'[1]2025年已发货'!A:A</f>
        <v>钢固融</v>
      </c>
      <c r="B3333" s="2" t="str">
        <f>'[1]2025年已发货'!B:B</f>
        <v>螺纹钢</v>
      </c>
      <c r="C3333" s="2" t="str">
        <f>'[1]2025年已发货'!C:C</f>
        <v>HRB500E Φ25 9m</v>
      </c>
      <c r="D3333" s="2" t="str">
        <f>'[1]2025年已发货'!D:D</f>
        <v>吨</v>
      </c>
      <c r="E3333" s="2">
        <f>'[1]2025年已发货'!E:E</f>
        <v>15</v>
      </c>
      <c r="F3333" s="4">
        <f>'[1]2025年已发货'!F:F</f>
        <v>45796</v>
      </c>
      <c r="G3333" s="2" t="str">
        <f>'[1]2025年已发货'!G:G</f>
        <v>（中铁五局新津tod项目）成都市新津区旭辉天府未来城南(华金路南)</v>
      </c>
      <c r="H3333" s="2" t="str">
        <f>'[1]2025年已发货'!H:H</f>
        <v>戴军</v>
      </c>
      <c r="I3333" s="2">
        <f>'[1]2025年已发货'!I:I</f>
        <v>15984585768</v>
      </c>
      <c r="J3333" s="2" vm="1" t="e">
        <f>_xlfn._xlws.FILTER(辅助信息!D:D,辅助信息!G:G=G3333)</f>
        <v>#VALUE!</v>
      </c>
    </row>
    <row r="3334" hidden="1" spans="1:10">
      <c r="A3334" s="2" t="str">
        <f>'[1]2025年已发货'!A:A</f>
        <v>润耀</v>
      </c>
      <c r="B3334" s="2" t="str">
        <f>'[1]2025年已发货'!B:B</f>
        <v>盘螺</v>
      </c>
      <c r="C3334" s="2" t="str">
        <f>'[1]2025年已发货'!C:C</f>
        <v>HRB400E Φ8</v>
      </c>
      <c r="D3334" s="2" t="str">
        <f>'[1]2025年已发货'!D:D</f>
        <v>吨</v>
      </c>
      <c r="E3334" s="2">
        <f>'[1]2025年已发货'!E:E</f>
        <v>30</v>
      </c>
      <c r="F3334" s="4">
        <f>'[1]2025年已发货'!F:F</f>
        <v>45796</v>
      </c>
      <c r="G3334" s="2" t="str">
        <f>'[1]2025年已发货'!G:G</f>
        <v>（华西简阳西城嘉苑）四川省成都市简阳市简城街道高屋村</v>
      </c>
      <c r="H3334" s="2" t="str">
        <f>'[1]2025年已发货'!H:H</f>
        <v>张瀚镭</v>
      </c>
      <c r="I3334" s="2">
        <f>'[1]2025年已发货'!I:I</f>
        <v>15884666220</v>
      </c>
      <c r="J3334" s="2" t="str">
        <f>_xlfn._xlws.FILTER(辅助信息!D:D,辅助信息!G:G=G3334)</f>
        <v>华西简阳西城嘉苑</v>
      </c>
    </row>
    <row r="3335" hidden="1" spans="1:10">
      <c r="A3335" s="2" t="str">
        <f>'[1]2025年已发货'!A:A</f>
        <v>润耀</v>
      </c>
      <c r="B3335" s="2" t="str">
        <f>'[1]2025年已发货'!B:B</f>
        <v>盘螺</v>
      </c>
      <c r="C3335" s="2" t="str">
        <f>'[1]2025年已发货'!C:C</f>
        <v>HRB400E Φ10</v>
      </c>
      <c r="D3335" s="2" t="str">
        <f>'[1]2025年已发货'!D:D</f>
        <v>吨</v>
      </c>
      <c r="E3335" s="2">
        <f>'[1]2025年已发货'!E:E</f>
        <v>40</v>
      </c>
      <c r="F3335" s="4">
        <f>'[1]2025年已发货'!F:F</f>
        <v>45796</v>
      </c>
      <c r="G3335" s="2" t="str">
        <f>'[1]2025年已发货'!G:G</f>
        <v>（华西简阳西城嘉苑）四川省成都市简阳市简城街道高屋村</v>
      </c>
      <c r="H3335" s="2" t="str">
        <f>'[1]2025年已发货'!H:H</f>
        <v>张瀚镭</v>
      </c>
      <c r="I3335" s="2">
        <f>'[1]2025年已发货'!I:I</f>
        <v>15884666220</v>
      </c>
      <c r="J3335" s="2" t="str">
        <f>_xlfn._xlws.FILTER(辅助信息!D:D,辅助信息!G:G=G3335)</f>
        <v>华西简阳西城嘉苑</v>
      </c>
    </row>
    <row r="3336" hidden="1" spans="1:10">
      <c r="A3336" s="2" t="str">
        <f>'[1]2025年已发货'!A:A</f>
        <v>润耀</v>
      </c>
      <c r="B3336" s="2" t="str">
        <f>'[1]2025年已发货'!B:B</f>
        <v>盘螺</v>
      </c>
      <c r="C3336" s="2" t="str">
        <f>'[1]2025年已发货'!C:C</f>
        <v>HRB400E Φ12</v>
      </c>
      <c r="D3336" s="2" t="str">
        <f>'[1]2025年已发货'!D:D</f>
        <v>吨</v>
      </c>
      <c r="E3336" s="2">
        <f>'[1]2025年已发货'!E:E</f>
        <v>35</v>
      </c>
      <c r="F3336" s="4">
        <f>'[1]2025年已发货'!F:F</f>
        <v>45796</v>
      </c>
      <c r="G3336" s="2" t="str">
        <f>'[1]2025年已发货'!G:G</f>
        <v>（华西简阳西城嘉苑）四川省成都市简阳市简城街道高屋村</v>
      </c>
      <c r="H3336" s="2" t="str">
        <f>'[1]2025年已发货'!H:H</f>
        <v>张瀚镭</v>
      </c>
      <c r="I3336" s="2">
        <f>'[1]2025年已发货'!I:I</f>
        <v>15884666220</v>
      </c>
      <c r="J3336" s="2" t="str">
        <f>_xlfn._xlws.FILTER(辅助信息!D:D,辅助信息!G:G=G3336)</f>
        <v>华西简阳西城嘉苑</v>
      </c>
    </row>
    <row r="3337" hidden="1" spans="1:10">
      <c r="A3337" s="2" t="str">
        <f>'[1]2025年已发货'!A:A</f>
        <v>润耀</v>
      </c>
      <c r="B3337" s="2" t="str">
        <f>'[1]2025年已发货'!B:B</f>
        <v>螺纹钢</v>
      </c>
      <c r="C3337" s="2" t="str">
        <f>'[1]2025年已发货'!C:C</f>
        <v>HRB400E Φ14 9m</v>
      </c>
      <c r="D3337" s="2" t="str">
        <f>'[1]2025年已发货'!D:D</f>
        <v>吨</v>
      </c>
      <c r="E3337" s="2">
        <f>'[1]2025年已发货'!E:E</f>
        <v>6</v>
      </c>
      <c r="F3337" s="4">
        <f>'[1]2025年已发货'!F:F</f>
        <v>45796</v>
      </c>
      <c r="G3337" s="2" t="str">
        <f>'[1]2025年已发货'!G:G</f>
        <v>（华西简阳西城嘉苑）四川省成都市简阳市简城街道高屋村</v>
      </c>
      <c r="H3337" s="2" t="str">
        <f>'[1]2025年已发货'!H:H</f>
        <v>张瀚镭</v>
      </c>
      <c r="I3337" s="2">
        <f>'[1]2025年已发货'!I:I</f>
        <v>15884666220</v>
      </c>
      <c r="J3337" s="2" t="str">
        <f>_xlfn._xlws.FILTER(辅助信息!D:D,辅助信息!G:G=G3337)</f>
        <v>华西简阳西城嘉苑</v>
      </c>
    </row>
    <row r="3338" hidden="1" spans="1:10">
      <c r="A3338" s="2" t="str">
        <f>'[1]2025年已发货'!A:A</f>
        <v>润耀</v>
      </c>
      <c r="B3338" s="2" t="str">
        <f>'[1]2025年已发货'!B:B</f>
        <v>螺纹钢</v>
      </c>
      <c r="C3338" s="2" t="str">
        <f>'[1]2025年已发货'!C:C</f>
        <v>HRB400E Φ16 9m</v>
      </c>
      <c r="D3338" s="2" t="str">
        <f>'[1]2025年已发货'!D:D</f>
        <v>吨</v>
      </c>
      <c r="E3338" s="2">
        <f>'[1]2025年已发货'!E:E</f>
        <v>9</v>
      </c>
      <c r="F3338" s="4">
        <f>'[1]2025年已发货'!F:F</f>
        <v>45796</v>
      </c>
      <c r="G3338" s="2" t="str">
        <f>'[1]2025年已发货'!G:G</f>
        <v>（华西简阳西城嘉苑）四川省成都市简阳市简城街道高屋村</v>
      </c>
      <c r="H3338" s="2" t="str">
        <f>'[1]2025年已发货'!H:H</f>
        <v>张瀚镭</v>
      </c>
      <c r="I3338" s="2">
        <f>'[1]2025年已发货'!I:I</f>
        <v>15884666220</v>
      </c>
      <c r="J3338" s="2" t="str">
        <f>_xlfn._xlws.FILTER(辅助信息!D:D,辅助信息!G:G=G3338)</f>
        <v>华西简阳西城嘉苑</v>
      </c>
    </row>
    <row r="3339" hidden="1" spans="1:10">
      <c r="A3339" s="2" t="str">
        <f>'[1]2025年已发货'!A:A</f>
        <v>润耀</v>
      </c>
      <c r="B3339" s="2" t="str">
        <f>'[1]2025年已发货'!B:B</f>
        <v>螺纹钢</v>
      </c>
      <c r="C3339" s="2" t="str">
        <f>'[1]2025年已发货'!C:C</f>
        <v>HRB400E Φ18 9m</v>
      </c>
      <c r="D3339" s="2" t="str">
        <f>'[1]2025年已发货'!D:D</f>
        <v>吨</v>
      </c>
      <c r="E3339" s="2">
        <f>'[1]2025年已发货'!E:E</f>
        <v>6</v>
      </c>
      <c r="F3339" s="4">
        <f>'[1]2025年已发货'!F:F</f>
        <v>45796</v>
      </c>
      <c r="G3339" s="2" t="str">
        <f>'[1]2025年已发货'!G:G</f>
        <v>（华西简阳西城嘉苑）四川省成都市简阳市简城街道高屋村</v>
      </c>
      <c r="H3339" s="2" t="str">
        <f>'[1]2025年已发货'!H:H</f>
        <v>张瀚镭</v>
      </c>
      <c r="I3339" s="2">
        <f>'[1]2025年已发货'!I:I</f>
        <v>15884666220</v>
      </c>
      <c r="J3339" s="2" t="str">
        <f>_xlfn._xlws.FILTER(辅助信息!D:D,辅助信息!G:G=G3339)</f>
        <v>华西简阳西城嘉苑</v>
      </c>
    </row>
    <row r="3340" hidden="1" spans="1:10">
      <c r="A3340" s="2" t="str">
        <f>'[1]2025年已发货'!A:A</f>
        <v>润耀</v>
      </c>
      <c r="B3340" s="2" t="str">
        <f>'[1]2025年已发货'!B:B</f>
        <v>螺纹钢</v>
      </c>
      <c r="C3340" s="2" t="str">
        <f>'[1]2025年已发货'!C:C</f>
        <v>HRB400E Φ20 9m</v>
      </c>
      <c r="D3340" s="2" t="str">
        <f>'[1]2025年已发货'!D:D</f>
        <v>吨</v>
      </c>
      <c r="E3340" s="2">
        <f>'[1]2025年已发货'!E:E</f>
        <v>6</v>
      </c>
      <c r="F3340" s="4">
        <f>'[1]2025年已发货'!F:F</f>
        <v>45796</v>
      </c>
      <c r="G3340" s="2" t="str">
        <f>'[1]2025年已发货'!G:G</f>
        <v>（华西简阳西城嘉苑）四川省成都市简阳市简城街道高屋村</v>
      </c>
      <c r="H3340" s="2" t="str">
        <f>'[1]2025年已发货'!H:H</f>
        <v>张瀚镭</v>
      </c>
      <c r="I3340" s="2">
        <f>'[1]2025年已发货'!I:I</f>
        <v>15884666220</v>
      </c>
      <c r="J3340" s="2" t="str">
        <f>_xlfn._xlws.FILTER(辅助信息!D:D,辅助信息!G:G=G3340)</f>
        <v>华西简阳西城嘉苑</v>
      </c>
    </row>
    <row r="3341" hidden="1" spans="1:10">
      <c r="A3341" s="2" t="str">
        <f>'[1]2025年已发货'!A:A</f>
        <v>润耀</v>
      </c>
      <c r="B3341" s="2" t="str">
        <f>'[1]2025年已发货'!B:B</f>
        <v>螺纹钢</v>
      </c>
      <c r="C3341" s="2" t="str">
        <f>'[1]2025年已发货'!C:C</f>
        <v>HRB400E Φ22 9m</v>
      </c>
      <c r="D3341" s="2" t="str">
        <f>'[1]2025年已发货'!D:D</f>
        <v>吨</v>
      </c>
      <c r="E3341" s="2">
        <f>'[1]2025年已发货'!E:E</f>
        <v>3</v>
      </c>
      <c r="F3341" s="4">
        <f>'[1]2025年已发货'!F:F</f>
        <v>45796</v>
      </c>
      <c r="G3341" s="2" t="str">
        <f>'[1]2025年已发货'!G:G</f>
        <v>（华西简阳西城嘉苑）四川省成都市简阳市简城街道高屋村</v>
      </c>
      <c r="H3341" s="2" t="str">
        <f>'[1]2025年已发货'!H:H</f>
        <v>张瀚镭</v>
      </c>
      <c r="I3341" s="2">
        <f>'[1]2025年已发货'!I:I</f>
        <v>15884666220</v>
      </c>
      <c r="J3341" s="2" t="str">
        <f>_xlfn._xlws.FILTER(辅助信息!D:D,辅助信息!G:G=G3341)</f>
        <v>华西简阳西城嘉苑</v>
      </c>
    </row>
    <row r="3342" hidden="1" spans="1:10">
      <c r="A3342" s="2" t="str">
        <f>'[1]2025年已发货'!A:A</f>
        <v>润耀</v>
      </c>
      <c r="B3342" s="2" t="str">
        <f>'[1]2025年已发货'!B:B</f>
        <v>螺纹钢</v>
      </c>
      <c r="C3342" s="2" t="str">
        <f>'[1]2025年已发货'!C:C</f>
        <v>HRB400E Φ25 9m</v>
      </c>
      <c r="D3342" s="2" t="str">
        <f>'[1]2025年已发货'!D:D</f>
        <v>吨</v>
      </c>
      <c r="E3342" s="2">
        <f>'[1]2025年已发货'!E:E</f>
        <v>6</v>
      </c>
      <c r="F3342" s="4">
        <f>'[1]2025年已发货'!F:F</f>
        <v>45796</v>
      </c>
      <c r="G3342" s="2" t="str">
        <f>'[1]2025年已发货'!G:G</f>
        <v>（华西简阳西城嘉苑）四川省成都市简阳市简城街道高屋村</v>
      </c>
      <c r="H3342" s="2" t="str">
        <f>'[1]2025年已发货'!H:H</f>
        <v>张瀚镭</v>
      </c>
      <c r="I3342" s="2">
        <f>'[1]2025年已发货'!I:I</f>
        <v>15884666220</v>
      </c>
      <c r="J3342" s="2" t="str">
        <f>_xlfn._xlws.FILTER(辅助信息!D:D,辅助信息!G:G=G3342)</f>
        <v>华西简阳西城嘉苑</v>
      </c>
    </row>
    <row r="3343" hidden="1" spans="1:10">
      <c r="A3343" s="2" t="str">
        <f>'[1]2025年已发货'!A:A</f>
        <v>德胜</v>
      </c>
      <c r="B3343" s="2" t="str">
        <f>'[1]2025年已发货'!B:B</f>
        <v>螺纹钢</v>
      </c>
      <c r="C3343" s="2" t="str">
        <f>'[1]2025年已发货'!C:C</f>
        <v>HRB400E Φ12 9m</v>
      </c>
      <c r="D3343" s="2" t="str">
        <f>'[1]2025年已发货'!D:D</f>
        <v>吨</v>
      </c>
      <c r="E3343" s="2">
        <f>'[1]2025年已发货'!E:E</f>
        <v>15</v>
      </c>
      <c r="F3343" s="4">
        <f>'[1]2025年已发货'!F:F</f>
        <v>45796</v>
      </c>
      <c r="G3343" s="2" t="str">
        <f>'[1]2025年已发货'!G:G</f>
        <v>(宜宾兴港三江新区长江工业园建设项目-M2-4#厂房)宜宾市翠屏区宜宾汽车零部件配套产业基地(纬五路南)</v>
      </c>
      <c r="H3343" s="2" t="str">
        <f>'[1]2025年已发货'!H:H</f>
        <v>王涛</v>
      </c>
      <c r="I3343" s="2">
        <f>'[1]2025年已发货'!I:I</f>
        <v>18381110677</v>
      </c>
      <c r="J3343" s="2" t="str">
        <f>_xlfn._xlws.FILTER(辅助信息!D:D,辅助信息!G:G=G3343)</f>
        <v>宜宾兴港三江新区长江工业园建设项目</v>
      </c>
    </row>
    <row r="3344" hidden="1" spans="1:10">
      <c r="A3344" s="2" t="str">
        <f>'[1]2025年已发货'!A:A</f>
        <v>德胜</v>
      </c>
      <c r="B3344" s="2" t="str">
        <f>'[1]2025年已发货'!B:B</f>
        <v>螺纹钢</v>
      </c>
      <c r="C3344" s="2" t="str">
        <f>'[1]2025年已发货'!C:C</f>
        <v>HRB400E Φ18 12m</v>
      </c>
      <c r="D3344" s="2" t="str">
        <f>'[1]2025年已发货'!D:D</f>
        <v>吨</v>
      </c>
      <c r="E3344" s="2">
        <f>'[1]2025年已发货'!E:E</f>
        <v>40</v>
      </c>
      <c r="F3344" s="4">
        <f>'[1]2025年已发货'!F:F</f>
        <v>45796</v>
      </c>
      <c r="G3344" s="2" t="str">
        <f>'[1]2025年已发货'!G:G</f>
        <v>(宜宾兴港三江新区长江工业园建设项目-M2-2#厂房)宜宾市翠屏区宜宾汽车零部件配套产业基地(纬五路南)</v>
      </c>
      <c r="H3344" s="2" t="str">
        <f>'[1]2025年已发货'!H:H</f>
        <v>王涛</v>
      </c>
      <c r="I3344" s="2">
        <f>'[1]2025年已发货'!I:I</f>
        <v>18381110677</v>
      </c>
      <c r="J3344" s="2" t="str">
        <f>_xlfn._xlws.FILTER(辅助信息!D:D,辅助信息!G:G=G3344)</f>
        <v>宜宾兴港三江新区长江工业园建设项目</v>
      </c>
    </row>
    <row r="3345" hidden="1" spans="1:10">
      <c r="A3345" s="2" t="str">
        <f>'[1]2025年已发货'!A:A</f>
        <v>德胜</v>
      </c>
      <c r="B3345" s="2" t="str">
        <f>'[1]2025年已发货'!B:B</f>
        <v>螺纹钢</v>
      </c>
      <c r="C3345" s="2" t="str">
        <f>'[1]2025年已发货'!C:C</f>
        <v>HRB400E Φ22 12m</v>
      </c>
      <c r="D3345" s="2" t="str">
        <f>'[1]2025年已发货'!D:D</f>
        <v>吨</v>
      </c>
      <c r="E3345" s="2">
        <f>'[1]2025年已发货'!E:E</f>
        <v>50</v>
      </c>
      <c r="F3345" s="4">
        <f>'[1]2025年已发货'!F:F</f>
        <v>45796</v>
      </c>
      <c r="G3345" s="2" t="str">
        <f>'[1]2025年已发货'!G:G</f>
        <v>(宜宾兴港三江新区长江工业园建设项目-M2-5#厂房)宜宾市翠屏区宜宾汽车零部件配套产业基地(纬五路南)</v>
      </c>
      <c r="H3345" s="2" t="str">
        <f>'[1]2025年已发货'!H:H</f>
        <v>王涛</v>
      </c>
      <c r="I3345" s="2">
        <f>'[1]2025年已发货'!I:I</f>
        <v>18381110677</v>
      </c>
      <c r="J3345" s="2" t="str">
        <f>_xlfn._xlws.FILTER(辅助信息!D:D,辅助信息!G:G=G3345)</f>
        <v>宜宾兴港三江新区长江工业园建设项目</v>
      </c>
    </row>
    <row r="3346" hidden="1" spans="1:10">
      <c r="A3346" s="2" t="str">
        <f>'[1]2025年已发货'!A:A</f>
        <v>湖北商贸</v>
      </c>
      <c r="B3346" s="2" t="str">
        <f>'[1]2025年已发货'!B:B</f>
        <v>螺纹钢</v>
      </c>
      <c r="C3346" s="2" t="str">
        <f>'[1]2025年已发货'!C:C</f>
        <v>HRB400E Φ16 9m</v>
      </c>
      <c r="D3346" s="2" t="str">
        <f>'[1]2025年已发货'!D:D</f>
        <v>吨</v>
      </c>
      <c r="E3346" s="2">
        <f>'[1]2025年已发货'!E:E</f>
        <v>35</v>
      </c>
      <c r="F3346" s="4">
        <f>'[1]2025年已发货'!F:F</f>
        <v>45796</v>
      </c>
      <c r="G3346" s="2" t="str">
        <f>'[1]2025年已发货'!G:G</f>
        <v>（中铁十局-资乐高速4标）四川省眉山市仁寿县彰加镇促进村中铁十局资乐高速1#钢筋场</v>
      </c>
      <c r="H3346" s="2" t="str">
        <f>'[1]2025年已发货'!H:H</f>
        <v>杨飞</v>
      </c>
      <c r="I3346" s="2">
        <f>'[1]2025年已发货'!I:I</f>
        <v>15667998777</v>
      </c>
      <c r="J3346" s="2" vm="1" t="e">
        <f>_xlfn._xlws.FILTER(辅助信息!D:D,辅助信息!G:G=G3346)</f>
        <v>#VALUE!</v>
      </c>
    </row>
    <row r="3347" hidden="1" spans="1:10">
      <c r="A3347" s="2" t="str">
        <f>'[1]2025年已发货'!A:A</f>
        <v>湖北商贸</v>
      </c>
      <c r="B3347" s="2" t="str">
        <f>'[1]2025年已发货'!B:B</f>
        <v>螺纹钢</v>
      </c>
      <c r="C3347" s="2" t="str">
        <f>'[1]2025年已发货'!C:C</f>
        <v>HRB400E Φ14 12m</v>
      </c>
      <c r="D3347" s="2" t="str">
        <f>'[1]2025年已发货'!D:D</f>
        <v>吨</v>
      </c>
      <c r="E3347" s="2">
        <f>'[1]2025年已发货'!E:E</f>
        <v>35</v>
      </c>
      <c r="F3347" s="4">
        <f>'[1]2025年已发货'!F:F</f>
        <v>45796</v>
      </c>
      <c r="G3347" s="2" t="str">
        <f>'[1]2025年已发货'!G:G</f>
        <v>（中铁十局-资乐高速4标）四川省眉山市仁寿县彰加镇促进村中铁十局资乐高速1#钢筋场</v>
      </c>
      <c r="H3347" s="2" t="str">
        <f>'[1]2025年已发货'!H:H</f>
        <v>杨飞</v>
      </c>
      <c r="I3347" s="2">
        <f>'[1]2025年已发货'!I:I</f>
        <v>15667998777</v>
      </c>
      <c r="J3347" s="2" vm="1" t="e">
        <f>_xlfn._xlws.FILTER(辅助信息!D:D,辅助信息!G:G=G3347)</f>
        <v>#VALUE!</v>
      </c>
    </row>
    <row r="3348" hidden="1" spans="1:10">
      <c r="A3348" s="2" t="str">
        <f>'[1]2025年已发货'!A:A</f>
        <v>湖北商贸</v>
      </c>
      <c r="B3348" s="2" t="str">
        <f>'[1]2025年已发货'!B:B</f>
        <v>螺纹钢</v>
      </c>
      <c r="C3348" s="2" t="str">
        <f>'[1]2025年已发货'!C:C</f>
        <v>HRB400E Φ32 12m</v>
      </c>
      <c r="D3348" s="2" t="str">
        <f>'[1]2025年已发货'!D:D</f>
        <v>吨</v>
      </c>
      <c r="E3348" s="2">
        <f>'[1]2025年已发货'!E:E</f>
        <v>35</v>
      </c>
      <c r="F3348" s="4">
        <f>'[1]2025年已发货'!F:F</f>
        <v>45796</v>
      </c>
      <c r="G3348" s="2" t="str">
        <f>'[1]2025年已发货'!G:G</f>
        <v>（中铁十局-资乐高速4标）四川省眉山市仁寿县彰加镇促进村中铁十局资乐高速1#钢筋场</v>
      </c>
      <c r="H3348" s="2" t="str">
        <f>'[1]2025年已发货'!H:H</f>
        <v>杨飞</v>
      </c>
      <c r="I3348" s="2">
        <f>'[1]2025年已发货'!I:I</f>
        <v>15667998777</v>
      </c>
      <c r="J3348" s="2" vm="1" t="e">
        <f>_xlfn._xlws.FILTER(辅助信息!D:D,辅助信息!G:G=G3348)</f>
        <v>#VALUE!</v>
      </c>
    </row>
    <row r="3349" hidden="1" spans="1:10">
      <c r="A3349" s="2" t="str">
        <f>'[1]2025年已发货'!A:A</f>
        <v>湖北商贸</v>
      </c>
      <c r="B3349" s="2" t="str">
        <f>'[1]2025年已发货'!B:B</f>
        <v>螺纹钢</v>
      </c>
      <c r="C3349" s="2" t="str">
        <f>'[1]2025年已发货'!C:C</f>
        <v>HRB500E Φ25 12m</v>
      </c>
      <c r="D3349" s="2" t="str">
        <f>'[1]2025年已发货'!D:D</f>
        <v>吨</v>
      </c>
      <c r="E3349" s="2">
        <f>'[1]2025年已发货'!E:E</f>
        <v>35</v>
      </c>
      <c r="F3349" s="4">
        <f>'[1]2025年已发货'!F:F</f>
        <v>45796</v>
      </c>
      <c r="G3349" s="2" t="str">
        <f>'[1]2025年已发货'!G:G</f>
        <v>（中铁十局-资乐高速4标）四川省眉山市仁寿县彰加镇促进村中铁十局资乐高速1#钢筋场</v>
      </c>
      <c r="H3349" s="2" t="str">
        <f>'[1]2025年已发货'!H:H</f>
        <v>杨飞</v>
      </c>
      <c r="I3349" s="2">
        <f>'[1]2025年已发货'!I:I</f>
        <v>15667998777</v>
      </c>
      <c r="J3349" s="2" vm="1" t="e">
        <f>_xlfn._xlws.FILTER(辅助信息!D:D,辅助信息!G:G=G3349)</f>
        <v>#VALUE!</v>
      </c>
    </row>
    <row r="3350" hidden="1" spans="1:10">
      <c r="A3350" s="2" t="str">
        <f>'[1]2025年已发货'!A:A</f>
        <v>湖北商贸</v>
      </c>
      <c r="B3350" s="2" t="str">
        <f>'[1]2025年已发货'!B:B</f>
        <v>高线</v>
      </c>
      <c r="C3350" s="2" t="str">
        <f>'[1]2025年已发货'!C:C</f>
        <v>HPB300Φ10</v>
      </c>
      <c r="D3350" s="2" t="str">
        <f>'[1]2025年已发货'!D:D</f>
        <v>吨</v>
      </c>
      <c r="E3350" s="2">
        <f>'[1]2025年已发货'!E:E</f>
        <v>35</v>
      </c>
      <c r="F3350" s="4">
        <f>'[1]2025年已发货'!F:F</f>
        <v>45796</v>
      </c>
      <c r="G3350" s="2" t="str">
        <f>'[1]2025年已发货'!G:G</f>
        <v>（中铁十局-资乐高速4标）四川省眉山市仁寿县彰加镇促进村中铁十局2#钢筋厂</v>
      </c>
      <c r="H3350" s="2" t="str">
        <f>'[1]2025年已发货'!H:H</f>
        <v>杨飞</v>
      </c>
      <c r="I3350" s="2">
        <f>'[1]2025年已发货'!I:I</f>
        <v>15667998777</v>
      </c>
      <c r="J3350" s="2" vm="1" t="e">
        <f>_xlfn._xlws.FILTER(辅助信息!D:D,辅助信息!G:G=G3350)</f>
        <v>#VALUE!</v>
      </c>
    </row>
    <row r="3351" hidden="1" spans="1:10">
      <c r="A3351" s="2" t="str">
        <f>'[1]2025年已发货'!A:A</f>
        <v>湖北商贸</v>
      </c>
      <c r="B3351" s="2" t="str">
        <f>'[1]2025年已发货'!B:B</f>
        <v>螺纹钢</v>
      </c>
      <c r="C3351" s="2" t="str">
        <f>'[1]2025年已发货'!C:C</f>
        <v>HRB500E Φ25 9m</v>
      </c>
      <c r="D3351" s="2" t="str">
        <f>'[1]2025年已发货'!D:D</f>
        <v>吨</v>
      </c>
      <c r="E3351" s="2">
        <f>'[1]2025年已发货'!E:E</f>
        <v>35</v>
      </c>
      <c r="F3351" s="4">
        <f>'[1]2025年已发货'!F:F</f>
        <v>45796</v>
      </c>
      <c r="G3351" s="2" t="str">
        <f>'[1]2025年已发货'!G:G</f>
        <v>（中铁十局-资乐高速4标）四川省眉山市仁寿县彰加镇促进村中铁十局2#钢筋厂</v>
      </c>
      <c r="H3351" s="2" t="str">
        <f>'[1]2025年已发货'!H:H</f>
        <v>杨飞</v>
      </c>
      <c r="I3351" s="2">
        <f>'[1]2025年已发货'!I:I</f>
        <v>15667998777</v>
      </c>
      <c r="J3351" s="2" vm="1" t="e">
        <f>_xlfn._xlws.FILTER(辅助信息!D:D,辅助信息!G:G=G3351)</f>
        <v>#VALUE!</v>
      </c>
    </row>
    <row r="3352" hidden="1" spans="1:10">
      <c r="A3352" s="2" t="str">
        <f>'[1]2025年已发货'!A:A</f>
        <v>湖北商贸</v>
      </c>
      <c r="B3352" s="2" t="str">
        <f>'[1]2025年已发货'!B:B</f>
        <v>螺纹钢</v>
      </c>
      <c r="C3352" s="2" t="str">
        <f>'[1]2025年已发货'!C:C</f>
        <v>HRB400E Φ12 9m</v>
      </c>
      <c r="D3352" s="2" t="str">
        <f>'[1]2025年已发货'!D:D</f>
        <v>吨</v>
      </c>
      <c r="E3352" s="2">
        <f>'[1]2025年已发货'!E:E</f>
        <v>35</v>
      </c>
      <c r="F3352" s="4">
        <f>'[1]2025年已发货'!F:F</f>
        <v>45796</v>
      </c>
      <c r="G3352" s="2" t="str">
        <f>'[1]2025年已发货'!G:G</f>
        <v>（中铁十局-资乐高速4标）四川省眉山市仁寿县彰加镇促进村中铁十局资乐高速1#钢筋场</v>
      </c>
      <c r="H3352" s="2" t="str">
        <f>'[1]2025年已发货'!H:H</f>
        <v>杨飞</v>
      </c>
      <c r="I3352" s="2">
        <f>'[1]2025年已发货'!I:I</f>
        <v>15667998777</v>
      </c>
      <c r="J3352" s="2" vm="1" t="e">
        <f>_xlfn._xlws.FILTER(辅助信息!D:D,辅助信息!G:G=G3352)</f>
        <v>#VALUE!</v>
      </c>
    </row>
    <row r="3353" hidden="1" spans="1:10">
      <c r="A3353" s="2" t="str">
        <f>'[1]2025年已发货'!A:A</f>
        <v>达钢</v>
      </c>
      <c r="B3353" s="2" t="str">
        <f>'[1]2025年已发货'!B:B</f>
        <v>盘螺</v>
      </c>
      <c r="C3353" s="2" t="str">
        <f>'[1]2025年已发货'!C:C</f>
        <v>HRB400E Φ10</v>
      </c>
      <c r="D3353" s="2" t="str">
        <f>'[1]2025年已发货'!D:D</f>
        <v>吨</v>
      </c>
      <c r="E3353" s="2">
        <f>'[1]2025年已发货'!E:E</f>
        <v>18</v>
      </c>
      <c r="F3353" s="4">
        <f>'[1]2025年已发货'!F:F</f>
        <v>45796</v>
      </c>
      <c r="G3353" s="2" t="str">
        <f>'[1]2025年已发货'!G:G</f>
        <v>（十九冶-江龙高速二分部）重庆市云阳县宝坪镇双塆村*宝坪梁场</v>
      </c>
      <c r="H3353" s="2" t="str">
        <f>'[1]2025年已发货'!H:H</f>
        <v>张鹏</v>
      </c>
      <c r="I3353" s="2">
        <f>'[1]2025年已发货'!I:I</f>
        <v>18223006448</v>
      </c>
      <c r="J3353" s="2" vm="1" t="e">
        <f>_xlfn._xlws.FILTER(辅助信息!D:D,辅助信息!G:G=G3353)</f>
        <v>#VALUE!</v>
      </c>
    </row>
    <row r="3354" hidden="1" spans="1:10">
      <c r="A3354" s="2" t="str">
        <f>'[1]2025年已发货'!A:A</f>
        <v>达钢</v>
      </c>
      <c r="B3354" s="2" t="str">
        <f>'[1]2025年已发货'!B:B</f>
        <v>直螺纹</v>
      </c>
      <c r="C3354" s="2" t="str">
        <f>'[1]2025年已发货'!C:C</f>
        <v>HRB400E Φ20 9m</v>
      </c>
      <c r="D3354" s="2" t="str">
        <f>'[1]2025年已发货'!D:D</f>
        <v>吨</v>
      </c>
      <c r="E3354" s="2">
        <f>'[1]2025年已发货'!E:E</f>
        <v>24</v>
      </c>
      <c r="F3354" s="4">
        <f>'[1]2025年已发货'!F:F</f>
        <v>45796</v>
      </c>
      <c r="G3354" s="2" t="str">
        <f>'[1]2025年已发货'!G:G</f>
        <v>（十九冶-江龙高速二分部）重庆市云阳县宝坪镇双塆村*宝坪梁场</v>
      </c>
      <c r="H3354" s="2" t="str">
        <f>'[1]2025年已发货'!H:H</f>
        <v>张鹏</v>
      </c>
      <c r="I3354" s="2">
        <f>'[1]2025年已发货'!I:I</f>
        <v>18223006448</v>
      </c>
      <c r="J3354" s="2" vm="1" t="e">
        <f>_xlfn._xlws.FILTER(辅助信息!D:D,辅助信息!G:G=G3354)</f>
        <v>#VALUE!</v>
      </c>
    </row>
    <row r="3355" hidden="1" spans="1:10">
      <c r="A3355" s="2" t="str">
        <f>'[1]2025年已发货'!A:A</f>
        <v>达钢</v>
      </c>
      <c r="B3355" s="2" t="str">
        <f>'[1]2025年已发货'!B:B</f>
        <v>直螺纹</v>
      </c>
      <c r="C3355" s="2" t="str">
        <f>'[1]2025年已发货'!C:C</f>
        <v>HRB400E Φ25 9m</v>
      </c>
      <c r="D3355" s="2" t="str">
        <f>'[1]2025年已发货'!D:D</f>
        <v>吨</v>
      </c>
      <c r="E3355" s="2">
        <f>'[1]2025年已发货'!E:E</f>
        <v>30</v>
      </c>
      <c r="F3355" s="4">
        <f>'[1]2025年已发货'!F:F</f>
        <v>45796</v>
      </c>
      <c r="G3355" s="2" t="str">
        <f>'[1]2025年已发货'!G:G</f>
        <v>（十九冶-江龙高速二分部）重庆市云阳县宝坪镇双塆村*宝坪梁场</v>
      </c>
      <c r="H3355" s="2" t="str">
        <f>'[1]2025年已发货'!H:H</f>
        <v>张鹏</v>
      </c>
      <c r="I3355" s="2">
        <f>'[1]2025年已发货'!I:I</f>
        <v>18223006448</v>
      </c>
      <c r="J3355" s="2" vm="1" t="e">
        <f>_xlfn._xlws.FILTER(辅助信息!D:D,辅助信息!G:G=G3355)</f>
        <v>#VALUE!</v>
      </c>
    </row>
    <row r="3356" hidden="1" spans="1:10">
      <c r="A3356" s="2" t="str">
        <f>'[1]2025年已发货'!A:A</f>
        <v>晋邦</v>
      </c>
      <c r="B3356" s="2" t="str">
        <f>'[1]2025年已发货'!B:B</f>
        <v>螺纹钢</v>
      </c>
      <c r="C3356" s="2" t="str">
        <f>'[1]2025年已发货'!C:C</f>
        <v>HRB400E Φ16 9m</v>
      </c>
      <c r="D3356" s="2" t="str">
        <f>'[1]2025年已发货'!D:D</f>
        <v>吨</v>
      </c>
      <c r="E3356" s="2">
        <f>'[1]2025年已发货'!E:E</f>
        <v>20</v>
      </c>
      <c r="F3356" s="4">
        <f>'[1]2025年已发货'!F:F</f>
        <v>45796</v>
      </c>
      <c r="G3356" s="2" t="str">
        <f>'[1]2025年已发货'!G:G</f>
        <v>（十九冶-江龙高速三分部）重庆市云阳县龙角镇*刘家漕3#桥</v>
      </c>
      <c r="H3356" s="2" t="str">
        <f>'[1]2025年已发货'!H:H</f>
        <v>任海军</v>
      </c>
      <c r="I3356" s="2">
        <f>'[1]2025年已发货'!I:I</f>
        <v>17725037830</v>
      </c>
      <c r="J3356" s="2" vm="1" t="e">
        <f>_xlfn._xlws.FILTER(辅助信息!D:D,辅助信息!G:G=G3356)</f>
        <v>#VALUE!</v>
      </c>
    </row>
    <row r="3357" hidden="1" spans="1:10">
      <c r="A3357" s="2" t="str">
        <f>'[1]2025年已发货'!A:A</f>
        <v>晋邦</v>
      </c>
      <c r="B3357" s="2" t="str">
        <f>'[1]2025年已发货'!B:B</f>
        <v>螺纹钢</v>
      </c>
      <c r="C3357" s="2" t="str">
        <f>'[1]2025年已发货'!C:C</f>
        <v>HRB400E Φ12 9m</v>
      </c>
      <c r="D3357" s="2" t="str">
        <f>'[1]2025年已发货'!D:D</f>
        <v>吨</v>
      </c>
      <c r="E3357" s="2">
        <f>'[1]2025年已发货'!E:E</f>
        <v>10</v>
      </c>
      <c r="F3357" s="4">
        <f>'[1]2025年已发货'!F:F</f>
        <v>45796</v>
      </c>
      <c r="G3357" s="2" t="str">
        <f>'[1]2025年已发货'!G:G</f>
        <v>（十九冶-江龙高速三分部）重庆市云阳县龙角镇*刘家漕3#桥</v>
      </c>
      <c r="H3357" s="2" t="str">
        <f>'[1]2025年已发货'!H:H</f>
        <v>任海军</v>
      </c>
      <c r="I3357" s="2">
        <f>'[1]2025年已发货'!I:I</f>
        <v>17725037830</v>
      </c>
      <c r="J3357" s="2" vm="1" t="e">
        <f>_xlfn._xlws.FILTER(辅助信息!D:D,辅助信息!G:G=G3357)</f>
        <v>#VALUE!</v>
      </c>
    </row>
    <row r="3358" hidden="1" spans="1:10">
      <c r="A3358" s="2" t="str">
        <f>'[1]2025年已发货'!A:A</f>
        <v>晋邦</v>
      </c>
      <c r="B3358" s="2" t="str">
        <f>'[1]2025年已发货'!B:B</f>
        <v>螺纹钢</v>
      </c>
      <c r="C3358" s="2" t="str">
        <f>'[1]2025年已发货'!C:C</f>
        <v>HRB400E Φ16 9m</v>
      </c>
      <c r="D3358" s="2" t="str">
        <f>'[1]2025年已发货'!D:D</f>
        <v>吨</v>
      </c>
      <c r="E3358" s="2">
        <f>'[1]2025年已发货'!E:E</f>
        <v>30</v>
      </c>
      <c r="F3358" s="4">
        <f>'[1]2025年已发货'!F:F</f>
        <v>45796</v>
      </c>
      <c r="G3358" s="2" t="str">
        <f>'[1]2025年已发货'!G:G</f>
        <v>（十九冶-江龙高速三分部）重庆市云阳县蔈草镇三坵田*朗树湾1#桥桥面</v>
      </c>
      <c r="H3358" s="2" t="str">
        <f>'[1]2025年已发货'!H:H</f>
        <v>任海军</v>
      </c>
      <c r="I3358" s="2">
        <f>'[1]2025年已发货'!I:I</f>
        <v>17725037830</v>
      </c>
      <c r="J3358" s="2" vm="1" t="e">
        <f>_xlfn._xlws.FILTER(辅助信息!D:D,辅助信息!G:G=G3358)</f>
        <v>#VALUE!</v>
      </c>
    </row>
    <row r="3359" hidden="1" spans="1:10">
      <c r="A3359" s="2" t="str">
        <f>'[1]2025年已发货'!A:A</f>
        <v>晋邦</v>
      </c>
      <c r="B3359" s="2" t="str">
        <f>'[1]2025年已发货'!B:B</f>
        <v>螺纹钢</v>
      </c>
      <c r="C3359" s="2" t="str">
        <f>'[1]2025年已发货'!C:C</f>
        <v>HRB400E Φ14 9m</v>
      </c>
      <c r="D3359" s="2" t="str">
        <f>'[1]2025年已发货'!D:D</f>
        <v>吨</v>
      </c>
      <c r="E3359" s="2">
        <f>'[1]2025年已发货'!E:E</f>
        <v>15</v>
      </c>
      <c r="F3359" s="4">
        <f>'[1]2025年已发货'!F:F</f>
        <v>45796</v>
      </c>
      <c r="G3359" s="2" t="str">
        <f>'[1]2025年已发货'!G:G</f>
        <v>（十九冶-江龙高速三分部）重庆市云阳县龙角镇*皮家营隧道</v>
      </c>
      <c r="H3359" s="2" t="str">
        <f>'[1]2025年已发货'!H:H</f>
        <v>任海军</v>
      </c>
      <c r="I3359" s="2">
        <f>'[1]2025年已发货'!I:I</f>
        <v>17725037830</v>
      </c>
      <c r="J3359" s="2" vm="1" t="e">
        <f>_xlfn._xlws.FILTER(辅助信息!D:D,辅助信息!G:G=G3359)</f>
        <v>#VALUE!</v>
      </c>
    </row>
    <row r="3360" hidden="1" spans="1:10">
      <c r="A3360" s="2" t="str">
        <f>'[1]2025年已发货'!A:A</f>
        <v>晋邦</v>
      </c>
      <c r="B3360" s="2" t="str">
        <f>'[1]2025年已发货'!B:B</f>
        <v>螺纹钢</v>
      </c>
      <c r="C3360" s="2" t="str">
        <f>'[1]2025年已发货'!C:C</f>
        <v>HRB400E Φ20 9m</v>
      </c>
      <c r="D3360" s="2" t="str">
        <f>'[1]2025年已发货'!D:D</f>
        <v>吨</v>
      </c>
      <c r="E3360" s="2">
        <f>'[1]2025年已发货'!E:E</f>
        <v>5</v>
      </c>
      <c r="F3360" s="4">
        <f>'[1]2025年已发货'!F:F</f>
        <v>45796</v>
      </c>
      <c r="G3360" s="2" t="str">
        <f>'[1]2025年已发货'!G:G</f>
        <v>（十九冶-江龙高速三分部）重庆市云阳县开云高速（钢厂村）*朗树湾2#桥路基</v>
      </c>
      <c r="H3360" s="2" t="str">
        <f>'[1]2025年已发货'!H:H</f>
        <v>任海军</v>
      </c>
      <c r="I3360" s="2">
        <f>'[1]2025年已发货'!I:I</f>
        <v>17725037830</v>
      </c>
      <c r="J3360" s="2" vm="1" t="e">
        <f>_xlfn._xlws.FILTER(辅助信息!D:D,辅助信息!G:G=G3360)</f>
        <v>#VALUE!</v>
      </c>
    </row>
    <row r="3361" hidden="1" spans="1:10">
      <c r="A3361" s="2" t="str">
        <f>'[1]2025年已发货'!A:A</f>
        <v>晋邦</v>
      </c>
      <c r="B3361" s="2" t="str">
        <f>'[1]2025年已发货'!B:B</f>
        <v>高线</v>
      </c>
      <c r="C3361" s="2" t="str">
        <f>'[1]2025年已发货'!C:C</f>
        <v>HPB300Φ10</v>
      </c>
      <c r="D3361" s="2" t="str">
        <f>'[1]2025年已发货'!D:D</f>
        <v>吨</v>
      </c>
      <c r="E3361" s="2">
        <f>'[1]2025年已发货'!E:E</f>
        <v>18</v>
      </c>
      <c r="F3361" s="4">
        <f>'[1]2025年已发货'!F:F</f>
        <v>45796</v>
      </c>
      <c r="G3361" s="2" t="str">
        <f>'[1]2025年已发货'!G:G</f>
        <v>（十九冶-江龙高速二分部）重庆市云阳县宝坪镇双塆村*宝坪梁场</v>
      </c>
      <c r="H3361" s="2" t="str">
        <f>'[1]2025年已发货'!H:H</f>
        <v>张鹏</v>
      </c>
      <c r="I3361" s="2">
        <f>'[1]2025年已发货'!I:I</f>
        <v>18223006448</v>
      </c>
      <c r="J3361" s="2" vm="1" t="e">
        <f>_xlfn._xlws.FILTER(辅助信息!D:D,辅助信息!G:G=G3361)</f>
        <v>#VALUE!</v>
      </c>
    </row>
    <row r="3362" hidden="1" spans="1:10">
      <c r="A3362" s="2" t="str">
        <f>'[1]2025年已发货'!A:A</f>
        <v>晋邦</v>
      </c>
      <c r="B3362" s="2" t="str">
        <f>'[1]2025年已发货'!B:B</f>
        <v>直螺纹</v>
      </c>
      <c r="C3362" s="2" t="str">
        <f>'[1]2025年已发货'!C:C</f>
        <v>HRB400E Φ16 9m</v>
      </c>
      <c r="D3362" s="2" t="str">
        <f>'[1]2025年已发货'!D:D</f>
        <v>吨</v>
      </c>
      <c r="E3362" s="2">
        <f>'[1]2025年已发货'!E:E</f>
        <v>40</v>
      </c>
      <c r="F3362" s="4">
        <f>'[1]2025年已发货'!F:F</f>
        <v>45796</v>
      </c>
      <c r="G3362" s="2" t="str">
        <f>'[1]2025年已发货'!G:G</f>
        <v>（十九冶-江龙高速二分部）重庆市云阳县宝坪镇双塆村*宝坪梁场</v>
      </c>
      <c r="H3362" s="2" t="str">
        <f>'[1]2025年已发货'!H:H</f>
        <v>张鹏</v>
      </c>
      <c r="I3362" s="2">
        <f>'[1]2025年已发货'!I:I</f>
        <v>18223006448</v>
      </c>
      <c r="J3362" s="2" vm="1" t="e">
        <f>_xlfn._xlws.FILTER(辅助信息!D:D,辅助信息!G:G=G3362)</f>
        <v>#VALUE!</v>
      </c>
    </row>
    <row r="3363" hidden="1" spans="1:10">
      <c r="A3363" s="2" t="str">
        <f>'[1]2025年已发货'!A:A</f>
        <v>晋邦</v>
      </c>
      <c r="B3363" s="2" t="str">
        <f>'[1]2025年已发货'!B:B</f>
        <v>高线</v>
      </c>
      <c r="C3363" s="2" t="str">
        <f>'[1]2025年已发货'!C:C</f>
        <v>HPB300Φ10</v>
      </c>
      <c r="D3363" s="2" t="str">
        <f>'[1]2025年已发货'!D:D</f>
        <v>吨</v>
      </c>
      <c r="E3363" s="2">
        <f>'[1]2025年已发货'!E:E</f>
        <v>20</v>
      </c>
      <c r="F3363" s="4">
        <f>'[1]2025年已发货'!F:F</f>
        <v>45796</v>
      </c>
      <c r="G3363" s="2" t="str">
        <f>'[1]2025年已发货'!G:G</f>
        <v>（十九冶-江龙高速二分部）重庆市云阳县凤鸣镇平顶村*磨子坪隧道出口</v>
      </c>
      <c r="H3363" s="2" t="str">
        <f>'[1]2025年已发货'!H:H</f>
        <v>张鹏</v>
      </c>
      <c r="I3363" s="2">
        <f>'[1]2025年已发货'!I:I</f>
        <v>18223006448</v>
      </c>
      <c r="J3363" s="2" vm="1" t="e">
        <f>_xlfn._xlws.FILTER(辅助信息!D:D,辅助信息!G:G=G3363)</f>
        <v>#VALUE!</v>
      </c>
    </row>
    <row r="3364" hidden="1" spans="1:10">
      <c r="A3364" s="2" t="str">
        <f>'[1]2025年已发货'!A:A</f>
        <v>晋邦</v>
      </c>
      <c r="B3364" s="2" t="str">
        <f>'[1]2025年已发货'!B:B</f>
        <v>直螺纹</v>
      </c>
      <c r="C3364" s="2" t="str">
        <f>'[1]2025年已发货'!C:C</f>
        <v>HRB400E Φ18 9m</v>
      </c>
      <c r="D3364" s="2" t="str">
        <f>'[1]2025年已发货'!D:D</f>
        <v>吨</v>
      </c>
      <c r="E3364" s="2">
        <f>'[1]2025年已发货'!E:E</f>
        <v>7</v>
      </c>
      <c r="F3364" s="4">
        <f>'[1]2025年已发货'!F:F</f>
        <v>45796</v>
      </c>
      <c r="G3364" s="2" t="str">
        <f>'[1]2025年已发货'!G:G</f>
        <v>（十九冶-江龙高速二分部）重庆市云阳县凤鸣镇平顶村*磨子坪隧道出口</v>
      </c>
      <c r="H3364" s="2" t="str">
        <f>'[1]2025年已发货'!H:H</f>
        <v>张鹏</v>
      </c>
      <c r="I3364" s="2">
        <f>'[1]2025年已发货'!I:I</f>
        <v>18223006448</v>
      </c>
      <c r="J3364" s="2" vm="1" t="e">
        <f>_xlfn._xlws.FILTER(辅助信息!D:D,辅助信息!G:G=G3364)</f>
        <v>#VALUE!</v>
      </c>
    </row>
    <row r="3365" hidden="1" spans="1:10">
      <c r="A3365" s="2" t="str">
        <f>'[1]2025年已发货'!A:A</f>
        <v>晋邦</v>
      </c>
      <c r="B3365" s="2" t="str">
        <f>'[1]2025年已发货'!B:B</f>
        <v>直螺纹</v>
      </c>
      <c r="C3365" s="2" t="str">
        <f>'[1]2025年已发货'!C:C</f>
        <v>HRB400E Φ20 9m</v>
      </c>
      <c r="D3365" s="2" t="str">
        <f>'[1]2025年已发货'!D:D</f>
        <v>吨</v>
      </c>
      <c r="E3365" s="2">
        <f>'[1]2025年已发货'!E:E</f>
        <v>10</v>
      </c>
      <c r="F3365" s="4">
        <f>'[1]2025年已发货'!F:F</f>
        <v>45796</v>
      </c>
      <c r="G3365" s="2" t="str">
        <f>'[1]2025年已发货'!G:G</f>
        <v>（十九冶-江龙高速二分部）重庆市云阳县凤鸣镇平顶村*磨子坪隧道出口</v>
      </c>
      <c r="H3365" s="2" t="str">
        <f>'[1]2025年已发货'!H:H</f>
        <v>张鹏</v>
      </c>
      <c r="I3365" s="2">
        <f>'[1]2025年已发货'!I:I</f>
        <v>18223006448</v>
      </c>
      <c r="J3365" s="2" vm="1" t="e">
        <f>_xlfn._xlws.FILTER(辅助信息!D:D,辅助信息!G:G=G3365)</f>
        <v>#VALUE!</v>
      </c>
    </row>
    <row r="3366" hidden="1" spans="1:10">
      <c r="A3366" s="2" t="str">
        <f>'[1]2025年已发货'!A:A</f>
        <v>晋邦</v>
      </c>
      <c r="B3366" s="2" t="str">
        <f>'[1]2025年已发货'!B:B</f>
        <v>高线</v>
      </c>
      <c r="C3366" s="2" t="str">
        <f>'[1]2025年已发货'!C:C</f>
        <v>HPB300Φ10</v>
      </c>
      <c r="D3366" s="2" t="str">
        <f>'[1]2025年已发货'!D:D</f>
        <v>吨</v>
      </c>
      <c r="E3366" s="2">
        <f>'[1]2025年已发货'!E:E</f>
        <v>10</v>
      </c>
      <c r="F3366" s="4">
        <f>'[1]2025年已发货'!F:F</f>
        <v>45796</v>
      </c>
      <c r="G3366" s="2" t="str">
        <f>'[1]2025年已发货'!G:G</f>
        <v>（十九冶-江龙高速二分部）重庆市云阳县S305附近*龙角梁场</v>
      </c>
      <c r="H3366" s="2" t="str">
        <f>'[1]2025年已发货'!H:H</f>
        <v>张鹏</v>
      </c>
      <c r="I3366" s="2">
        <f>'[1]2025年已发货'!I:I</f>
        <v>18223006448</v>
      </c>
      <c r="J3366" s="2" vm="1" t="e">
        <f>_xlfn._xlws.FILTER(辅助信息!D:D,辅助信息!G:G=G3366)</f>
        <v>#VALUE!</v>
      </c>
    </row>
    <row r="3367" hidden="1" spans="1:10">
      <c r="A3367" s="2" t="str">
        <f>'[1]2025年已发货'!A:A</f>
        <v>钢固融</v>
      </c>
      <c r="B3367" s="2" t="str">
        <f>'[1]2025年已发货'!B:B</f>
        <v>螺纹钢</v>
      </c>
      <c r="C3367" s="2" t="str">
        <f>'[1]2025年已发货'!C:C</f>
        <v>HRB400E Φ22 9m</v>
      </c>
      <c r="D3367" s="2" t="str">
        <f>'[1]2025年已发货'!D:D</f>
        <v>吨</v>
      </c>
      <c r="E3367" s="2">
        <f>'[1]2025年已发货'!E:E</f>
        <v>33</v>
      </c>
      <c r="F3367" s="4">
        <f>'[1]2025年已发货'!F:F</f>
        <v>45796</v>
      </c>
      <c r="G3367" s="2" t="str">
        <f>'[1]2025年已发货'!G:G</f>
        <v>（五冶怡心湖项目）龙泉驿区双堰塘钓鱼东100米(北川路)龙泉驿区北川路</v>
      </c>
      <c r="H3367" s="2" t="str">
        <f>'[1]2025年已发货'!H:H</f>
        <v>董文学</v>
      </c>
      <c r="I3367" s="2">
        <f>'[1]2025年已发货'!I:I</f>
        <v>15828110575</v>
      </c>
      <c r="J3367" s="2" vm="1" t="e">
        <f>_xlfn._xlws.FILTER(辅助信息!D:D,辅助信息!G:G=G3367)</f>
        <v>#VALUE!</v>
      </c>
    </row>
    <row r="3368" hidden="1" spans="1:10">
      <c r="A3368" s="2" t="str">
        <f>'[1]2025年已发货'!A:A</f>
        <v>德胜</v>
      </c>
      <c r="B3368" s="2" t="str">
        <f>'[1]2025年已发货'!B:B</f>
        <v>螺纹钢</v>
      </c>
      <c r="C3368" s="2" t="str">
        <f>'[1]2025年已发货'!C:C</f>
        <v>HRB400E Φ14×12米</v>
      </c>
      <c r="D3368" s="2" t="str">
        <f>'[1]2025年已发货'!D:D</f>
        <v>吨</v>
      </c>
      <c r="E3368" s="2">
        <f>'[1]2025年已发货'!E:E</f>
        <v>35</v>
      </c>
      <c r="F3368" s="4">
        <f>'[1]2025年已发货'!F:F</f>
        <v>45796</v>
      </c>
      <c r="G3368" s="2" t="str">
        <f>'[1]2025年已发货'!G:G</f>
        <v>自永4标一局四公司（四川省内江市隆昌市金鹅街道自永4标一局四公司钢筋棚）</v>
      </c>
      <c r="H3368" s="2" t="str">
        <f>'[1]2025年已发货'!H:H</f>
        <v>郝优</v>
      </c>
      <c r="I3368" s="2">
        <f>'[1]2025年已发货'!I:I</f>
        <v>13891371707</v>
      </c>
      <c r="J3368" s="2" vm="1" t="e">
        <f>_xlfn._xlws.FILTER(辅助信息!D:D,辅助信息!G:G=G3368)</f>
        <v>#VALUE!</v>
      </c>
    </row>
    <row r="3369" hidden="1" spans="1:10">
      <c r="A3369" s="2" t="str">
        <f>'[1]2025年已发货'!A:A</f>
        <v>晋邦</v>
      </c>
      <c r="B3369" s="2" t="str">
        <f>'[1]2025年已发货'!B:B</f>
        <v>盘螺</v>
      </c>
      <c r="C3369" s="2" t="str">
        <f>'[1]2025年已发货'!C:C</f>
        <v>HRB400E Φ8</v>
      </c>
      <c r="D3369" s="2" t="str">
        <f>'[1]2025年已发货'!D:D</f>
        <v>吨</v>
      </c>
      <c r="E3369" s="2">
        <f>'[1]2025年已发货'!E:E</f>
        <v>2</v>
      </c>
      <c r="F3369" s="4">
        <f>'[1]2025年已发货'!F:F</f>
        <v>45797</v>
      </c>
      <c r="G3369" s="2" t="str">
        <f>'[1]2025年已发货'!G:G</f>
        <v>（十九冶-华电重庆奉节）重庆市奉节县康乐镇七星村</v>
      </c>
      <c r="H3369" s="2" t="str">
        <f>'[1]2025年已发货'!H:H</f>
        <v>岑甲乐</v>
      </c>
      <c r="I3369" s="2">
        <f>'[1]2025年已发货'!I:I</f>
        <v>17349037782</v>
      </c>
      <c r="J3369" s="2" vm="1" t="e">
        <f>_xlfn._xlws.FILTER(辅助信息!D:D,辅助信息!G:G=G3369)</f>
        <v>#VALUE!</v>
      </c>
    </row>
    <row r="3370" hidden="1" spans="1:10">
      <c r="A3370" s="2" t="str">
        <f>'[1]2025年已发货'!A:A</f>
        <v>晋邦</v>
      </c>
      <c r="B3370" s="2" t="str">
        <f>'[1]2025年已发货'!B:B</f>
        <v>盘螺</v>
      </c>
      <c r="C3370" s="2" t="str">
        <f>'[1]2025年已发货'!C:C</f>
        <v>HRB400E Φ10</v>
      </c>
      <c r="D3370" s="2" t="str">
        <f>'[1]2025年已发货'!D:D</f>
        <v>吨</v>
      </c>
      <c r="E3370" s="2">
        <f>'[1]2025年已发货'!E:E</f>
        <v>4</v>
      </c>
      <c r="F3370" s="4">
        <f>'[1]2025年已发货'!F:F</f>
        <v>45797</v>
      </c>
      <c r="G3370" s="2" t="str">
        <f>'[1]2025年已发货'!G:G</f>
        <v>（十九冶-华电重庆奉节）重庆市奉节县康乐镇七星村</v>
      </c>
      <c r="H3370" s="2" t="str">
        <f>'[1]2025年已发货'!H:H</f>
        <v>岑甲乐</v>
      </c>
      <c r="I3370" s="2">
        <f>'[1]2025年已发货'!I:I</f>
        <v>17349037782</v>
      </c>
      <c r="J3370" s="2" vm="1" t="e">
        <f>_xlfn._xlws.FILTER(辅助信息!D:D,辅助信息!G:G=G3370)</f>
        <v>#VALUE!</v>
      </c>
    </row>
    <row r="3371" hidden="1" spans="1:10">
      <c r="A3371" s="2" t="str">
        <f>'[1]2025年已发货'!A:A</f>
        <v>晋邦</v>
      </c>
      <c r="B3371" s="2" t="str">
        <f>'[1]2025年已发货'!B:B</f>
        <v>螺纹钢</v>
      </c>
      <c r="C3371" s="2" t="str">
        <f>'[1]2025年已发货'!C:C</f>
        <v>HRB400E Φ12 9m</v>
      </c>
      <c r="D3371" s="2" t="str">
        <f>'[1]2025年已发货'!D:D</f>
        <v>吨</v>
      </c>
      <c r="E3371" s="2">
        <f>'[1]2025年已发货'!E:E</f>
        <v>20</v>
      </c>
      <c r="F3371" s="4">
        <f>'[1]2025年已发货'!F:F</f>
        <v>45797</v>
      </c>
      <c r="G3371" s="2" t="str">
        <f>'[1]2025年已发货'!G:G</f>
        <v>（十九冶-华电重庆奉节）重庆市奉节县康乐镇七星村</v>
      </c>
      <c r="H3371" s="2" t="str">
        <f>'[1]2025年已发货'!H:H</f>
        <v>岑甲乐</v>
      </c>
      <c r="I3371" s="2">
        <f>'[1]2025年已发货'!I:I</f>
        <v>17349037782</v>
      </c>
      <c r="J3371" s="2" vm="1" t="e">
        <f>_xlfn._xlws.FILTER(辅助信息!D:D,辅助信息!G:G=G3371)</f>
        <v>#VALUE!</v>
      </c>
    </row>
    <row r="3372" hidden="1" spans="1:10">
      <c r="A3372" s="2" t="str">
        <f>'[1]2025年已发货'!A:A</f>
        <v>晋邦</v>
      </c>
      <c r="B3372" s="2" t="str">
        <f>'[1]2025年已发货'!B:B</f>
        <v>螺纹钢</v>
      </c>
      <c r="C3372" s="2" t="str">
        <f>'[1]2025年已发货'!C:C</f>
        <v>HRB400E Φ14 9m</v>
      </c>
      <c r="D3372" s="2" t="str">
        <f>'[1]2025年已发货'!D:D</f>
        <v>吨</v>
      </c>
      <c r="E3372" s="2">
        <f>'[1]2025年已发货'!E:E</f>
        <v>25</v>
      </c>
      <c r="F3372" s="4">
        <f>'[1]2025年已发货'!F:F</f>
        <v>45797</v>
      </c>
      <c r="G3372" s="2" t="str">
        <f>'[1]2025年已发货'!G:G</f>
        <v>（十九冶-华电重庆奉节）重庆市奉节县康乐镇七星村</v>
      </c>
      <c r="H3372" s="2" t="str">
        <f>'[1]2025年已发货'!H:H</f>
        <v>岑甲乐</v>
      </c>
      <c r="I3372" s="2">
        <f>'[1]2025年已发货'!I:I</f>
        <v>17349037782</v>
      </c>
      <c r="J3372" s="2" vm="1" t="e">
        <f>_xlfn._xlws.FILTER(辅助信息!D:D,辅助信息!G:G=G3372)</f>
        <v>#VALUE!</v>
      </c>
    </row>
    <row r="3373" hidden="1" spans="1:10">
      <c r="A3373" s="2" t="str">
        <f>'[1]2025年已发货'!A:A</f>
        <v>晋邦</v>
      </c>
      <c r="B3373" s="2" t="str">
        <f>'[1]2025年已发货'!B:B</f>
        <v>螺纹钢</v>
      </c>
      <c r="C3373" s="2" t="str">
        <f>'[1]2025年已发货'!C:C</f>
        <v>HRB400E Φ20 9m</v>
      </c>
      <c r="D3373" s="2" t="str">
        <f>'[1]2025年已发货'!D:D</f>
        <v>吨</v>
      </c>
      <c r="E3373" s="2">
        <f>'[1]2025年已发货'!E:E</f>
        <v>5</v>
      </c>
      <c r="F3373" s="4">
        <f>'[1]2025年已发货'!F:F</f>
        <v>45797</v>
      </c>
      <c r="G3373" s="2" t="str">
        <f>'[1]2025年已发货'!G:G</f>
        <v>（十九冶-华电重庆奉节）重庆市奉节县康乐镇七星村</v>
      </c>
      <c r="H3373" s="2" t="str">
        <f>'[1]2025年已发货'!H:H</f>
        <v>岑甲乐</v>
      </c>
      <c r="I3373" s="2">
        <f>'[1]2025年已发货'!I:I</f>
        <v>17349037782</v>
      </c>
      <c r="J3373" s="2" vm="1" t="e">
        <f>_xlfn._xlws.FILTER(辅助信息!D:D,辅助信息!G:G=G3373)</f>
        <v>#VALUE!</v>
      </c>
    </row>
    <row r="3374" hidden="1" spans="1:10">
      <c r="A3374" s="2" t="str">
        <f>'[1]2025年已发货'!A:A</f>
        <v>晋邦</v>
      </c>
      <c r="B3374" s="2" t="str">
        <f>'[1]2025年已发货'!B:B</f>
        <v>螺纹钢</v>
      </c>
      <c r="C3374" s="2" t="str">
        <f>'[1]2025年已发货'!C:C</f>
        <v>HRB400E Φ22 9m</v>
      </c>
      <c r="D3374" s="2" t="str">
        <f>'[1]2025年已发货'!D:D</f>
        <v>吨</v>
      </c>
      <c r="E3374" s="2">
        <f>'[1]2025年已发货'!E:E</f>
        <v>15</v>
      </c>
      <c r="F3374" s="4">
        <f>'[1]2025年已发货'!F:F</f>
        <v>45797</v>
      </c>
      <c r="G3374" s="2" t="str">
        <f>'[1]2025年已发货'!G:G</f>
        <v>（十九冶-华电重庆奉节）重庆市奉节县康乐镇七星村</v>
      </c>
      <c r="H3374" s="2" t="str">
        <f>'[1]2025年已发货'!H:H</f>
        <v>岑甲乐</v>
      </c>
      <c r="I3374" s="2">
        <f>'[1]2025年已发货'!I:I</f>
        <v>17349037782</v>
      </c>
      <c r="J3374" s="2" vm="1" t="e">
        <f>_xlfn._xlws.FILTER(辅助信息!D:D,辅助信息!G:G=G3374)</f>
        <v>#VALUE!</v>
      </c>
    </row>
    <row r="3375" hidden="1" spans="1:10">
      <c r="A3375" s="2" t="str">
        <f>'[1]2025年已发货'!A:A</f>
        <v>晋邦</v>
      </c>
      <c r="B3375" s="2" t="str">
        <f>'[1]2025年已发货'!B:B</f>
        <v>螺纹钢</v>
      </c>
      <c r="C3375" s="2" t="str">
        <f>'[1]2025年已发货'!C:C</f>
        <v>HRB400E Φ25 9m</v>
      </c>
      <c r="D3375" s="2" t="str">
        <f>'[1]2025年已发货'!D:D</f>
        <v>吨</v>
      </c>
      <c r="E3375" s="2">
        <f>'[1]2025年已发货'!E:E</f>
        <v>30</v>
      </c>
      <c r="F3375" s="4">
        <f>'[1]2025年已发货'!F:F</f>
        <v>45797</v>
      </c>
      <c r="G3375" s="2" t="str">
        <f>'[1]2025年已发货'!G:G</f>
        <v>（十九冶-华电重庆奉节）重庆市奉节县康乐镇七星村</v>
      </c>
      <c r="H3375" s="2" t="str">
        <f>'[1]2025年已发货'!H:H</f>
        <v>岑甲乐</v>
      </c>
      <c r="I3375" s="2">
        <f>'[1]2025年已发货'!I:I</f>
        <v>17349037782</v>
      </c>
      <c r="J3375" s="2" vm="1" t="e">
        <f>_xlfn._xlws.FILTER(辅助信息!D:D,辅助信息!G:G=G3375)</f>
        <v>#VALUE!</v>
      </c>
    </row>
    <row r="3376" hidden="1" spans="1:10">
      <c r="A3376" s="2" t="str">
        <f>'[1]2025年已发货'!A:A</f>
        <v>润耀</v>
      </c>
      <c r="B3376" s="2" t="str">
        <f>'[1]2025年已发货'!B:B</f>
        <v>螺纹钢</v>
      </c>
      <c r="C3376" s="2" t="str">
        <f>'[1]2025年已发货'!C:C</f>
        <v>HRB400EФ12*9m</v>
      </c>
      <c r="D3376" s="2" t="str">
        <f>'[1]2025年已发货'!D:D</f>
        <v>吨</v>
      </c>
      <c r="E3376" s="2">
        <f>'[1]2025年已发货'!E:E</f>
        <v>24</v>
      </c>
      <c r="F3376" s="4">
        <f>'[1]2025年已发货'!F:F</f>
        <v>45797</v>
      </c>
      <c r="G3376" s="2" t="str">
        <f>'[1]2025年已发货'!G:G</f>
        <v>（成铁西物-德阳西外街项目）四川省德阳市旌阳区黄山路一段（司机拍摄签收小票时需设置时间及地点水印）</v>
      </c>
      <c r="H3376" s="2" t="str">
        <f>'[1]2025年已发货'!H:H</f>
        <v>黄永福</v>
      </c>
      <c r="I3376" s="2">
        <f>'[1]2025年已发货'!I:I</f>
        <v>15982823571</v>
      </c>
      <c r="J3376" s="2" vm="1" t="e">
        <f>_xlfn._xlws.FILTER(辅助信息!D:D,辅助信息!G:G=G3376)</f>
        <v>#VALUE!</v>
      </c>
    </row>
    <row r="3377" hidden="1" spans="1:10">
      <c r="A3377" s="2" t="str">
        <f>'[1]2025年已发货'!A:A</f>
        <v>润耀</v>
      </c>
      <c r="B3377" s="2" t="str">
        <f>'[1]2025年已发货'!B:B</f>
        <v>螺纹钢</v>
      </c>
      <c r="C3377" s="2" t="str">
        <f>'[1]2025年已发货'!C:C</f>
        <v>HRB400EФ18*9m</v>
      </c>
      <c r="D3377" s="2" t="str">
        <f>'[1]2025年已发货'!D:D</f>
        <v>吨</v>
      </c>
      <c r="E3377" s="2">
        <f>'[1]2025年已发货'!E:E</f>
        <v>2</v>
      </c>
      <c r="F3377" s="4">
        <f>'[1]2025年已发货'!F:F</f>
        <v>45797</v>
      </c>
      <c r="G3377" s="2" t="str">
        <f>'[1]2025年已发货'!G:G</f>
        <v>（成铁西物-德阳西外街项目）四川省德阳市旌阳区黄山路一段（司机拍摄签收小票时需设置时间及地点水印）</v>
      </c>
      <c r="H3377" s="2" t="str">
        <f>'[1]2025年已发货'!H:H</f>
        <v>黄永福</v>
      </c>
      <c r="I3377" s="2">
        <f>'[1]2025年已发货'!I:I</f>
        <v>15982823571</v>
      </c>
      <c r="J3377" s="2" vm="1" t="e">
        <f>_xlfn._xlws.FILTER(辅助信息!D:D,辅助信息!G:G=G3377)</f>
        <v>#VALUE!</v>
      </c>
    </row>
    <row r="3378" hidden="1" spans="1:10">
      <c r="A3378" s="2" t="str">
        <f>'[1]2025年已发货'!A:A</f>
        <v>润耀</v>
      </c>
      <c r="B3378" s="2" t="str">
        <f>'[1]2025年已发货'!B:B</f>
        <v>螺纹钢</v>
      </c>
      <c r="C3378" s="2" t="str">
        <f>'[1]2025年已发货'!C:C</f>
        <v>HRB400EФ22*9m</v>
      </c>
      <c r="D3378" s="2" t="str">
        <f>'[1]2025年已发货'!D:D</f>
        <v>吨</v>
      </c>
      <c r="E3378" s="2">
        <f>'[1]2025年已发货'!E:E</f>
        <v>113</v>
      </c>
      <c r="F3378" s="4">
        <f>'[1]2025年已发货'!F:F</f>
        <v>45797</v>
      </c>
      <c r="G3378" s="2" t="str">
        <f>'[1]2025年已发货'!G:G</f>
        <v>（成铁西物-德阳西外街项目）四川省德阳市旌阳区黄山路一段（司机拍摄签收小票时需设置时间及地点水印）</v>
      </c>
      <c r="H3378" s="2" t="str">
        <f>'[1]2025年已发货'!H:H</f>
        <v>黄永福</v>
      </c>
      <c r="I3378" s="2">
        <f>'[1]2025年已发货'!I:I</f>
        <v>15982823571</v>
      </c>
      <c r="J3378" s="2" vm="1" t="e">
        <f>_xlfn._xlws.FILTER(辅助信息!D:D,辅助信息!G:G=G3378)</f>
        <v>#VALUE!</v>
      </c>
    </row>
    <row r="3379" hidden="1" spans="1:10">
      <c r="A3379" s="2" t="str">
        <f>'[1]2025年已发货'!A:A</f>
        <v>润耀</v>
      </c>
      <c r="B3379" s="2" t="str">
        <f>'[1]2025年已发货'!B:B</f>
        <v>螺纹钢</v>
      </c>
      <c r="C3379" s="2" t="str">
        <f>'[1]2025年已发货'!C:C</f>
        <v>HRB400E Φ12 12m</v>
      </c>
      <c r="D3379" s="2" t="str">
        <f>'[1]2025年已发货'!D:D</f>
        <v>吨</v>
      </c>
      <c r="E3379" s="2">
        <f>'[1]2025年已发货'!E:E</f>
        <v>35</v>
      </c>
      <c r="F3379" s="4">
        <f>'[1]2025年已发货'!F:F</f>
        <v>45797</v>
      </c>
      <c r="G3379" s="2" t="str">
        <f>'[1]2025年已发货'!G:G</f>
        <v>（中铁广州局-成渝扩容2标）成渝扩容项目ZCB3-2标2＃拌和站【雁江区联盟桥东北50米(资资路) 】</v>
      </c>
      <c r="H3379" s="2" t="str">
        <f>'[1]2025年已发货'!H:H</f>
        <v>刘沛琦</v>
      </c>
      <c r="I3379" s="2">
        <f>'[1]2025年已发货'!I:I</f>
        <v>18011784798</v>
      </c>
      <c r="J3379" s="2" vm="1" t="e">
        <f>_xlfn._xlws.FILTER(辅助信息!D:D,辅助信息!G:G=G3379)</f>
        <v>#VALUE!</v>
      </c>
    </row>
    <row r="3380" hidden="1" spans="1:10">
      <c r="A3380" s="2" t="str">
        <f>'[1]2025年已发货'!A:A</f>
        <v>润耀</v>
      </c>
      <c r="B3380" s="2" t="str">
        <f>'[1]2025年已发货'!B:B</f>
        <v>螺纹钢</v>
      </c>
      <c r="C3380" s="2" t="str">
        <f>'[1]2025年已发货'!C:C</f>
        <v>HRB400E Φ25 12m</v>
      </c>
      <c r="D3380" s="2" t="str">
        <f>'[1]2025年已发货'!D:D</f>
        <v>吨</v>
      </c>
      <c r="E3380" s="2">
        <f>'[1]2025年已发货'!E:E</f>
        <v>105</v>
      </c>
      <c r="F3380" s="4">
        <f>'[1]2025年已发货'!F:F</f>
        <v>45797</v>
      </c>
      <c r="G3380" s="2" t="str">
        <f>'[1]2025年已发货'!G:G</f>
        <v>（中铁广州局-成渝扩容2标）成渝扩容项目ZCB3-2标2＃拌和站【雁江区联盟桥东北50米(资资路) 】</v>
      </c>
      <c r="H3380" s="2" t="str">
        <f>'[1]2025年已发货'!H:H</f>
        <v>刘沛琦</v>
      </c>
      <c r="I3380" s="2">
        <f>'[1]2025年已发货'!I:I</f>
        <v>18011784798</v>
      </c>
      <c r="J3380" s="2" vm="1" t="e">
        <f>_xlfn._xlws.FILTER(辅助信息!D:D,辅助信息!G:G=G3380)</f>
        <v>#VALUE!</v>
      </c>
    </row>
    <row r="3381" hidden="1" spans="1:10">
      <c r="A3381" s="2" t="str">
        <f>'[1]2025年已发货'!A:A</f>
        <v>德胜</v>
      </c>
      <c r="B3381" s="2" t="str">
        <f>'[1]2025年已发货'!B:B</f>
        <v>螺纹钢</v>
      </c>
      <c r="C3381" s="2" t="str">
        <f>'[1]2025年已发货'!C:C</f>
        <v>HRB400EФ18*9m</v>
      </c>
      <c r="D3381" s="2" t="str">
        <f>'[1]2025年已发货'!D:D</f>
        <v>吨</v>
      </c>
      <c r="E3381" s="2">
        <f>'[1]2025年已发货'!E:E</f>
        <v>140</v>
      </c>
      <c r="F3381" s="4">
        <f>'[1]2025年已发货'!F:F</f>
        <v>45797</v>
      </c>
      <c r="G3381" s="2" t="str">
        <f>'[1]2025年已发货'!G:G</f>
        <v>（中铁六局呼和公司康新高速TJ4-2标）四川省甘孜藏族自治州康定市新都桥镇东俄罗三村中建八局搅拌站旁</v>
      </c>
      <c r="H3381" s="2" t="str">
        <f>'[1]2025年已发货'!H:H</f>
        <v>冯德瑞</v>
      </c>
      <c r="I3381" s="2">
        <f>'[1]2025年已发货'!I:I</f>
        <v>18649545619</v>
      </c>
      <c r="J3381" s="2" vm="1" t="e">
        <f>_xlfn._xlws.FILTER(辅助信息!D:D,辅助信息!G:G=G3381)</f>
        <v>#VALUE!</v>
      </c>
    </row>
    <row r="3382" hidden="1" spans="1:10">
      <c r="A3382" s="2" t="str">
        <f>'[1]2025年已发货'!A:A</f>
        <v>德胜</v>
      </c>
      <c r="B3382" s="2" t="str">
        <f>'[1]2025年已发货'!B:B</f>
        <v>螺纹钢</v>
      </c>
      <c r="C3382" s="2" t="str">
        <f>'[1]2025年已发货'!C:C</f>
        <v>HRB400EФ22*9m</v>
      </c>
      <c r="D3382" s="2" t="str">
        <f>'[1]2025年已发货'!D:D</f>
        <v>吨</v>
      </c>
      <c r="E3382" s="2">
        <f>'[1]2025年已发货'!E:E</f>
        <v>70</v>
      </c>
      <c r="F3382" s="4">
        <f>'[1]2025年已发货'!F:F</f>
        <v>45797</v>
      </c>
      <c r="G3382" s="2" t="str">
        <f>'[1]2025年已发货'!G:G</f>
        <v>（中铁六局呼和公司康新高速TJ4-2标）四川省甘孜藏族自治州康定市新都桥镇东俄罗三村中建八局搅拌站旁</v>
      </c>
      <c r="H3382" s="2" t="str">
        <f>'[1]2025年已发货'!H:H</f>
        <v>冯德瑞</v>
      </c>
      <c r="I3382" s="2">
        <f>'[1]2025年已发货'!I:I</f>
        <v>18649545619</v>
      </c>
      <c r="J3382" s="2" vm="1" t="e">
        <f>_xlfn._xlws.FILTER(辅助信息!D:D,辅助信息!G:G=G3382)</f>
        <v>#VALUE!</v>
      </c>
    </row>
    <row r="3383" hidden="1" spans="1:10">
      <c r="A3383" s="2" t="str">
        <f>'[1]2025年已发货'!A:A</f>
        <v>陕钢</v>
      </c>
      <c r="B3383" s="2" t="str">
        <f>'[1]2025年已发货'!B:B</f>
        <v>盘螺</v>
      </c>
      <c r="C3383" s="2" t="str">
        <f>'[1]2025年已发货'!C:C</f>
        <v>HRB400E Φ10</v>
      </c>
      <c r="D3383" s="2" t="str">
        <f>'[1]2025年已发货'!D:D</f>
        <v>吨</v>
      </c>
      <c r="E3383" s="2">
        <f>'[1]2025年已发货'!E:E</f>
        <v>5</v>
      </c>
      <c r="F3383" s="4">
        <f>'[1]2025年已发货'!F:F</f>
        <v>45797</v>
      </c>
      <c r="G3383" s="2" t="str">
        <f>'[1]2025年已发货'!G:G</f>
        <v>（中核华兴-峨眉山项目）四川省乐山市峨眉山市双福镇梓橦庙红华五期中核华兴工地</v>
      </c>
      <c r="H3383" s="2" t="str">
        <f>'[1]2025年已发货'!H:H</f>
        <v>李汉军</v>
      </c>
      <c r="I3383" s="2" t="str">
        <f>'[1]2025年已发货'!I:I</f>
        <v>18691249091</v>
      </c>
      <c r="J3383" s="2" vm="1" t="e">
        <f>_xlfn._xlws.FILTER(辅助信息!D:D,辅助信息!G:G=G3383)</f>
        <v>#VALUE!</v>
      </c>
    </row>
    <row r="3384" hidden="1" spans="1:10">
      <c r="A3384" s="2" t="str">
        <f>'[1]2025年已发货'!A:A</f>
        <v>陕钢</v>
      </c>
      <c r="B3384" s="2" t="str">
        <f>'[1]2025年已发货'!B:B</f>
        <v>螺纹钢</v>
      </c>
      <c r="C3384" s="2" t="str">
        <f>'[1]2025年已发货'!C:C</f>
        <v>HRB400EФ12*9m</v>
      </c>
      <c r="D3384" s="2" t="str">
        <f>'[1]2025年已发货'!D:D</f>
        <v>吨</v>
      </c>
      <c r="E3384" s="2">
        <f>'[1]2025年已发货'!E:E</f>
        <v>15</v>
      </c>
      <c r="F3384" s="4">
        <f>'[1]2025年已发货'!F:F</f>
        <v>45797</v>
      </c>
      <c r="G3384" s="2" t="str">
        <f>'[1]2025年已发货'!G:G</f>
        <v>（中核华兴-峨眉山项目）四川省乐山市峨眉山市双福镇梓橦庙红华五期中核华兴工地</v>
      </c>
      <c r="H3384" s="2" t="str">
        <f>'[1]2025年已发货'!H:H</f>
        <v>李汉军</v>
      </c>
      <c r="I3384" s="2" t="str">
        <f>'[1]2025年已发货'!I:I</f>
        <v>18691249091</v>
      </c>
      <c r="J3384" s="2" vm="1" t="e">
        <f>_xlfn._xlws.FILTER(辅助信息!D:D,辅助信息!G:G=G3384)</f>
        <v>#VALUE!</v>
      </c>
    </row>
    <row r="3385" hidden="1" spans="1:10">
      <c r="A3385" s="2" t="str">
        <f>'[1]2025年已发货'!A:A</f>
        <v>陕钢</v>
      </c>
      <c r="B3385" s="2" t="str">
        <f>'[1]2025年已发货'!B:B</f>
        <v>螺纹钢</v>
      </c>
      <c r="C3385" s="2" t="str">
        <f>'[1]2025年已发货'!C:C</f>
        <v>HRB500EФ12*9m</v>
      </c>
      <c r="D3385" s="2" t="str">
        <f>'[1]2025年已发货'!D:D</f>
        <v>吨</v>
      </c>
      <c r="E3385" s="2">
        <f>'[1]2025年已发货'!E:E</f>
        <v>15</v>
      </c>
      <c r="F3385" s="4">
        <f>'[1]2025年已发货'!F:F</f>
        <v>45797</v>
      </c>
      <c r="G3385" s="2" t="str">
        <f>'[1]2025年已发货'!G:G</f>
        <v>（中核华兴-峨眉山项目）四川省乐山市峨眉山市双福镇梓橦庙红华五期中核华兴工地</v>
      </c>
      <c r="H3385" s="2" t="str">
        <f>'[1]2025年已发货'!H:H</f>
        <v>李汉军</v>
      </c>
      <c r="I3385" s="2" t="str">
        <f>'[1]2025年已发货'!I:I</f>
        <v>18691249091</v>
      </c>
      <c r="J3385" s="2" vm="1" t="e">
        <f>_xlfn._xlws.FILTER(辅助信息!D:D,辅助信息!G:G=G3385)</f>
        <v>#VALUE!</v>
      </c>
    </row>
    <row r="3386" hidden="1" spans="1:10">
      <c r="A3386" s="2" t="str">
        <f>'[1]2025年已发货'!A:A</f>
        <v>德胜</v>
      </c>
      <c r="B3386" s="2" t="str">
        <f>'[1]2025年已发货'!B:B</f>
        <v>螺纹钢</v>
      </c>
      <c r="C3386" s="2" t="str">
        <f>'[1]2025年已发货'!C:C</f>
        <v>HRB400E Φ25 9m</v>
      </c>
      <c r="D3386" s="2" t="str">
        <f>'[1]2025年已发货'!D:D</f>
        <v>吨</v>
      </c>
      <c r="E3386" s="2">
        <f>'[1]2025年已发货'!E:E</f>
        <v>35</v>
      </c>
      <c r="F3386" s="4">
        <f>'[1]2025年已发货'!F:F</f>
        <v>45797</v>
      </c>
      <c r="G3386" s="2" t="str">
        <f>'[1]2025年已发货'!G:G</f>
        <v>（五冶钢构宜宾高县月江镇建设项目）  四川省宜宾市高县月江镇刚记超市斜对面(还阳组团沪碳二期项目)</v>
      </c>
      <c r="H3386" s="2" t="str">
        <f>'[1]2025年已发货'!H:H</f>
        <v>张朝亮</v>
      </c>
      <c r="I3386" s="2">
        <f>'[1]2025年已发货'!I:I</f>
        <v>15228205853</v>
      </c>
      <c r="J3386" s="2" t="str">
        <f>_xlfn._xlws.FILTER(辅助信息!D:D,辅助信息!G:G=G3386)</f>
        <v>五冶钢构-宜宾市南溪区高县月江镇建设项目</v>
      </c>
    </row>
    <row r="3387" hidden="1" spans="1:10">
      <c r="A3387" s="2" t="str">
        <f>'[1]2025年已发货'!A:A</f>
        <v>泸钢</v>
      </c>
      <c r="B3387" s="2" t="str">
        <f>'[1]2025年已发货'!B:B</f>
        <v>螺纹钢</v>
      </c>
      <c r="C3387" s="2" t="str">
        <f>'[1]2025年已发货'!C:C</f>
        <v>HRB400E Φ14×12米</v>
      </c>
      <c r="D3387" s="2" t="str">
        <f>'[1]2025年已发货'!D:D</f>
        <v>吨</v>
      </c>
      <c r="E3387" s="2">
        <f>'[1]2025年已发货'!E:E</f>
        <v>35</v>
      </c>
      <c r="F3387" s="4">
        <f>'[1]2025年已发货'!F:F</f>
        <v>45798</v>
      </c>
      <c r="G3387" s="2" t="str">
        <f>'[1]2025年已发货'!G:G</f>
        <v>自永4标一局四公司（四川省内江市隆昌市金鹅街道自永4标一局四公司钢筋棚）</v>
      </c>
      <c r="H3387" s="2" t="str">
        <f>'[1]2025年已发货'!H:H</f>
        <v>郝优</v>
      </c>
      <c r="I3387" s="2">
        <f>'[1]2025年已发货'!I:I</f>
        <v>13891371707</v>
      </c>
      <c r="J3387" s="2" vm="1" t="e">
        <f>_xlfn._xlws.FILTER(辅助信息!D:D,辅助信息!G:G=G3387)</f>
        <v>#VALUE!</v>
      </c>
    </row>
    <row r="3388" hidden="1" spans="1:10">
      <c r="A3388" s="2" t="str">
        <f>'[1]2025年已发货'!A:A</f>
        <v>泸钢</v>
      </c>
      <c r="B3388" s="2" t="str">
        <f>'[1]2025年已发货'!B:B</f>
        <v>高线</v>
      </c>
      <c r="C3388" s="2" t="str">
        <f>'[1]2025年已发货'!C:C</f>
        <v>HPB300 Φ10</v>
      </c>
      <c r="D3388" s="2" t="str">
        <f>'[1]2025年已发货'!D:D</f>
        <v>吨</v>
      </c>
      <c r="E3388" s="2">
        <f>'[1]2025年已发货'!E:E</f>
        <v>2.5</v>
      </c>
      <c r="F3388" s="4">
        <f>'[1]2025年已发货'!F:F</f>
        <v>45798</v>
      </c>
      <c r="G3388" s="2" t="str">
        <f>'[1]2025年已发货'!G:G</f>
        <v>(五冶钢构宜宾高县月江镇建设项目-308亩平场项目)宜宾市高县月江镇三转湾(308亩平场项目)</v>
      </c>
      <c r="H3388" s="2" t="str">
        <f>'[1]2025年已发货'!H:H</f>
        <v>张朝亮</v>
      </c>
      <c r="I3388" s="2">
        <f>'[1]2025年已发货'!I:I</f>
        <v>15228205853</v>
      </c>
      <c r="J3388" s="2" t="str">
        <f>_xlfn._xlws.FILTER(辅助信息!D:D,辅助信息!G:G=G3388)</f>
        <v>五冶钢构-宜宾市南溪区高县月江镇建设项目</v>
      </c>
    </row>
    <row r="3389" hidden="1" spans="1:10">
      <c r="A3389" s="2" t="str">
        <f>'[1]2025年已发货'!A:A</f>
        <v>泸钢</v>
      </c>
      <c r="B3389" s="2" t="str">
        <f>'[1]2025年已发货'!B:B</f>
        <v>盘螺</v>
      </c>
      <c r="C3389" s="2" t="str">
        <f>'[1]2025年已发货'!C:C</f>
        <v>HRB400E Φ12</v>
      </c>
      <c r="D3389" s="2" t="str">
        <f>'[1]2025年已发货'!D:D</f>
        <v>吨</v>
      </c>
      <c r="E3389" s="2">
        <f>'[1]2025年已发货'!E:E</f>
        <v>7</v>
      </c>
      <c r="F3389" s="4">
        <f>'[1]2025年已发货'!F:F</f>
        <v>45798</v>
      </c>
      <c r="G3389" s="2" t="str">
        <f>'[1]2025年已发货'!G:G</f>
        <v>(五冶钢构宜宾高县月江镇建设项目-308亩平场项目)宜宾市高县月江镇三转湾(308亩平场项目)</v>
      </c>
      <c r="H3389" s="2" t="str">
        <f>'[1]2025年已发货'!H:H</f>
        <v>张朝亮</v>
      </c>
      <c r="I3389" s="2">
        <f>'[1]2025年已发货'!I:I</f>
        <v>15228205853</v>
      </c>
      <c r="J3389" s="2" t="str">
        <f>_xlfn._xlws.FILTER(辅助信息!D:D,辅助信息!G:G=G3389)</f>
        <v>五冶钢构-宜宾市南溪区高县月江镇建设项目</v>
      </c>
    </row>
    <row r="3390" hidden="1" spans="1:10">
      <c r="A3390" s="2" t="str">
        <f>'[1]2025年已发货'!A:A</f>
        <v>泸钢</v>
      </c>
      <c r="B3390" s="2" t="str">
        <f>'[1]2025年已发货'!B:B</f>
        <v>螺纹钢</v>
      </c>
      <c r="C3390" s="2" t="str">
        <f>'[1]2025年已发货'!C:C</f>
        <v>HRB400E Φ25 9m</v>
      </c>
      <c r="D3390" s="2" t="str">
        <f>'[1]2025年已发货'!D:D</f>
        <v>吨</v>
      </c>
      <c r="E3390" s="2">
        <f>'[1]2025年已发货'!E:E</f>
        <v>24</v>
      </c>
      <c r="F3390" s="4">
        <f>'[1]2025年已发货'!F:F</f>
        <v>45798</v>
      </c>
      <c r="G3390" s="2" t="str">
        <f>'[1]2025年已发货'!G:G</f>
        <v>(五冶钢构宜宾高县月江镇建设项目-308亩平场项目)宜宾市高县月江镇三转湾(308亩平场项目)</v>
      </c>
      <c r="H3390" s="2" t="str">
        <f>'[1]2025年已发货'!H:H</f>
        <v>张朝亮</v>
      </c>
      <c r="I3390" s="2">
        <f>'[1]2025年已发货'!I:I</f>
        <v>15228205853</v>
      </c>
      <c r="J3390" s="2" t="str">
        <f>_xlfn._xlws.FILTER(辅助信息!D:D,辅助信息!G:G=G3390)</f>
        <v>五冶钢构-宜宾市南溪区高县月江镇建设项目</v>
      </c>
    </row>
    <row r="3391" hidden="1" spans="1:10">
      <c r="A3391" s="2" t="str">
        <f>'[1]2025年已发货'!A:A</f>
        <v>海南海控</v>
      </c>
      <c r="B3391" s="2" t="str">
        <f>'[1]2025年已发货'!B:B</f>
        <v>螺纹钢</v>
      </c>
      <c r="C3391" s="2" t="str">
        <f>'[1]2025年已发货'!C:C</f>
        <v>HRB400EФ14*9m</v>
      </c>
      <c r="D3391" s="2" t="str">
        <f>'[1]2025年已发货'!D:D</f>
        <v>吨</v>
      </c>
      <c r="E3391" s="2">
        <f>'[1]2025年已发货'!E:E</f>
        <v>35</v>
      </c>
      <c r="F3391" s="4">
        <f>'[1]2025年已发货'!F:F</f>
        <v>45798</v>
      </c>
      <c r="G3391" s="2" t="str">
        <f>'[1]2025年已发货'!G:G</f>
        <v>（中铁一局四公司康新高速TJ1-1标雅加梗隧道）四川省甘孜州康定市雅加梗</v>
      </c>
      <c r="H3391" s="2" t="str">
        <f>'[1]2025年已发货'!H:H</f>
        <v>范国义</v>
      </c>
      <c r="I3391" s="2">
        <f>'[1]2025年已发货'!I:I</f>
        <v>15897676433</v>
      </c>
      <c r="J3391" s="2" vm="1" t="e">
        <f>_xlfn._xlws.FILTER(辅助信息!D:D,辅助信息!G:G=G3391)</f>
        <v>#VALUE!</v>
      </c>
    </row>
    <row r="3392" hidden="1" spans="1:10">
      <c r="A3392" s="2" t="str">
        <f>'[1]2025年已发货'!A:A</f>
        <v>海南海控</v>
      </c>
      <c r="B3392" s="2" t="str">
        <f>'[1]2025年已发货'!B:B</f>
        <v>螺纹钢</v>
      </c>
      <c r="C3392" s="2" t="str">
        <f>'[1]2025年已发货'!C:C</f>
        <v>HRB400EФ12*9m</v>
      </c>
      <c r="D3392" s="2" t="str">
        <f>'[1]2025年已发货'!D:D</f>
        <v>吨</v>
      </c>
      <c r="E3392" s="2">
        <f>'[1]2025年已发货'!E:E</f>
        <v>6</v>
      </c>
      <c r="F3392" s="4">
        <f>'[1]2025年已发货'!F:F</f>
        <v>45798</v>
      </c>
      <c r="G3392" s="2" t="str">
        <f>'[1]2025年已发货'!G:G</f>
        <v>（中铁一局四公司康新高速TJ1-1标雅加梗隧道）四川省甘孜州康定市雅加梗路基</v>
      </c>
      <c r="H3392" s="2" t="str">
        <f>'[1]2025年已发货'!H:H</f>
        <v>范国义</v>
      </c>
      <c r="I3392" s="2">
        <f>'[1]2025年已发货'!I:I</f>
        <v>15897676433</v>
      </c>
      <c r="J3392" s="2" vm="1" t="e">
        <f>_xlfn._xlws.FILTER(辅助信息!D:D,辅助信息!G:G=G3392)</f>
        <v>#VALUE!</v>
      </c>
    </row>
    <row r="3393" hidden="1" spans="1:10">
      <c r="A3393" s="2" t="str">
        <f>'[1]2025年已发货'!A:A</f>
        <v>海南海控</v>
      </c>
      <c r="B3393" s="2" t="str">
        <f>'[1]2025年已发货'!B:B</f>
        <v>螺纹钢</v>
      </c>
      <c r="C3393" s="2" t="str">
        <f>'[1]2025年已发货'!C:C</f>
        <v>HRB400EФ20*9m</v>
      </c>
      <c r="D3393" s="2" t="str">
        <f>'[1]2025年已发货'!D:D</f>
        <v>吨</v>
      </c>
      <c r="E3393" s="2">
        <f>'[1]2025年已发货'!E:E</f>
        <v>7</v>
      </c>
      <c r="F3393" s="4">
        <f>'[1]2025年已发货'!F:F</f>
        <v>45798</v>
      </c>
      <c r="G3393" s="2" t="str">
        <f>'[1]2025年已发货'!G:G</f>
        <v>（中铁一局四公司康新高速TJ1-1标雅加梗隧道）四川省甘孜州康定市雅加梗路基</v>
      </c>
      <c r="H3393" s="2" t="str">
        <f>'[1]2025年已发货'!H:H</f>
        <v>范国义</v>
      </c>
      <c r="I3393" s="2">
        <f>'[1]2025年已发货'!I:I</f>
        <v>15897676433</v>
      </c>
      <c r="J3393" s="2" vm="1" t="e">
        <f>_xlfn._xlws.FILTER(辅助信息!D:D,辅助信息!G:G=G3393)</f>
        <v>#VALUE!</v>
      </c>
    </row>
    <row r="3394" hidden="1" spans="1:10">
      <c r="A3394" s="2" t="str">
        <f>'[1]2025年已发货'!A:A</f>
        <v>海南海控</v>
      </c>
      <c r="B3394" s="2" t="str">
        <f>'[1]2025年已发货'!B:B</f>
        <v>螺纹钢</v>
      </c>
      <c r="C3394" s="2" t="str">
        <f>'[1]2025年已发货'!C:C</f>
        <v>HRB400EФ25*9m</v>
      </c>
      <c r="D3394" s="2" t="str">
        <f>'[1]2025年已发货'!D:D</f>
        <v>吨</v>
      </c>
      <c r="E3394" s="2">
        <f>'[1]2025年已发货'!E:E</f>
        <v>18</v>
      </c>
      <c r="F3394" s="4">
        <f>'[1]2025年已发货'!F:F</f>
        <v>45798</v>
      </c>
      <c r="G3394" s="2" t="str">
        <f>'[1]2025年已发货'!G:G</f>
        <v>（中铁一局四公司康新高速TJ1-1标雅加梗隧道）四川省甘孜州康定市雅加梗路基</v>
      </c>
      <c r="H3394" s="2" t="str">
        <f>'[1]2025年已发货'!H:H</f>
        <v>范国义</v>
      </c>
      <c r="I3394" s="2">
        <f>'[1]2025年已发货'!I:I</f>
        <v>15897676433</v>
      </c>
      <c r="J3394" s="2" vm="1" t="e">
        <f>_xlfn._xlws.FILTER(辅助信息!D:D,辅助信息!G:G=G3394)</f>
        <v>#VALUE!</v>
      </c>
    </row>
    <row r="3395" hidden="1" spans="1:10">
      <c r="A3395" s="2" t="str">
        <f>'[1]2025年已发货'!A:A</f>
        <v>海南海控</v>
      </c>
      <c r="B3395" s="2" t="str">
        <f>'[1]2025年已发货'!B:B</f>
        <v>盘圆</v>
      </c>
      <c r="C3395" s="2" t="str">
        <f>'[1]2025年已发货'!C:C</f>
        <v>HPB300Ф8</v>
      </c>
      <c r="D3395" s="2" t="str">
        <f>'[1]2025年已发货'!D:D</f>
        <v>吨</v>
      </c>
      <c r="E3395" s="2">
        <f>'[1]2025年已发货'!E:E</f>
        <v>2</v>
      </c>
      <c r="F3395" s="4">
        <f>'[1]2025年已发货'!F:F</f>
        <v>45798</v>
      </c>
      <c r="G3395" s="2" t="str">
        <f>'[1]2025年已发货'!G:G</f>
        <v>（中铁一局四公司康新高速TJ1-1标雅加梗隧道）四川省甘孜州康定市雅加梗路基</v>
      </c>
      <c r="H3395" s="2" t="str">
        <f>'[1]2025年已发货'!H:H</f>
        <v>范国义</v>
      </c>
      <c r="I3395" s="2">
        <f>'[1]2025年已发货'!I:I</f>
        <v>15897676433</v>
      </c>
      <c r="J3395" s="2" vm="1" t="e">
        <f>_xlfn._xlws.FILTER(辅助信息!D:D,辅助信息!G:G=G3395)</f>
        <v>#VALUE!</v>
      </c>
    </row>
    <row r="3396" hidden="1" spans="1:10">
      <c r="A3396" s="2" t="str">
        <f>'[1]2025年已发货'!A:A</f>
        <v>润耀</v>
      </c>
      <c r="B3396" s="2" t="str">
        <f>'[1]2025年已发货'!B:B</f>
        <v>盘螺</v>
      </c>
      <c r="C3396" s="2" t="str">
        <f>'[1]2025年已发货'!C:C</f>
        <v>HRB400E Φ12</v>
      </c>
      <c r="D3396" s="2" t="str">
        <f>'[1]2025年已发货'!D:D</f>
        <v>吨</v>
      </c>
      <c r="E3396" s="2">
        <f>'[1]2025年已发货'!E:E</f>
        <v>15</v>
      </c>
      <c r="F3396" s="4">
        <f>'[1]2025年已发货'!F:F</f>
        <v>45798</v>
      </c>
      <c r="G3396" s="2" t="str">
        <f>'[1]2025年已发货'!G:G</f>
        <v>(中铁科研院宜宾泥溪项目)中铁科研院集团有限公司宜宾市泥溪东互通式立交下穿成贵客专铁路工程项目钢筋加工厂</v>
      </c>
      <c r="H3396" s="2" t="str">
        <f>'[1]2025年已发货'!H:H</f>
        <v>蔡鹏/程港</v>
      </c>
      <c r="I3396" s="2" t="str">
        <f>'[1]2025年已发货'!I:I</f>
        <v>19130850820/18208257412</v>
      </c>
      <c r="J3396" s="2" t="str">
        <f>_xlfn._xlws.FILTER(辅助信息!D:D,辅助信息!G:G=G3396)</f>
        <v>中铁科研院宜宾泥溪项目</v>
      </c>
    </row>
    <row r="3397" hidden="1" spans="1:10">
      <c r="A3397" s="2" t="str">
        <f>'[1]2025年已发货'!A:A</f>
        <v>润耀</v>
      </c>
      <c r="B3397" s="2" t="str">
        <f>'[1]2025年已发货'!B:B</f>
        <v>螺纹钢</v>
      </c>
      <c r="C3397" s="2" t="str">
        <f>'[1]2025年已发货'!C:C</f>
        <v>HRB400E Φ25 9m</v>
      </c>
      <c r="D3397" s="2" t="str">
        <f>'[1]2025年已发货'!D:D</f>
        <v>吨</v>
      </c>
      <c r="E3397" s="2">
        <f>'[1]2025年已发货'!E:E</f>
        <v>12</v>
      </c>
      <c r="F3397" s="4">
        <f>'[1]2025年已发货'!F:F</f>
        <v>45798</v>
      </c>
      <c r="G3397" s="2" t="str">
        <f>'[1]2025年已发货'!G:G</f>
        <v>(中铁科研院宜宾泥溪项目)中铁科研院集团有限公司宜宾市泥溪东互通式立交下穿成贵客专铁路工程项目钢筋加工厂</v>
      </c>
      <c r="H3397" s="2" t="str">
        <f>'[1]2025年已发货'!H:H</f>
        <v>蔡鹏/程港</v>
      </c>
      <c r="I3397" s="2" t="str">
        <f>'[1]2025年已发货'!I:I</f>
        <v>19130850820/18208257412</v>
      </c>
      <c r="J3397" s="2" t="str">
        <f>_xlfn._xlws.FILTER(辅助信息!D:D,辅助信息!G:G=G3397)</f>
        <v>中铁科研院宜宾泥溪项目</v>
      </c>
    </row>
    <row r="3398" hidden="1" spans="1:10">
      <c r="A3398" s="2" t="str">
        <f>'[1]2025年已发货'!A:A</f>
        <v>润耀</v>
      </c>
      <c r="B3398" s="2" t="str">
        <f>'[1]2025年已发货'!B:B</f>
        <v>螺纹钢</v>
      </c>
      <c r="C3398" s="2" t="str">
        <f>'[1]2025年已发货'!C:C</f>
        <v>HRB400E Φ28 9m</v>
      </c>
      <c r="D3398" s="2" t="str">
        <f>'[1]2025年已发货'!D:D</f>
        <v>吨</v>
      </c>
      <c r="E3398" s="2">
        <f>'[1]2025年已发货'!E:E</f>
        <v>6</v>
      </c>
      <c r="F3398" s="4">
        <f>'[1]2025年已发货'!F:F</f>
        <v>45798</v>
      </c>
      <c r="G3398" s="2" t="str">
        <f>'[1]2025年已发货'!G:G</f>
        <v>(中铁科研院宜宾泥溪项目)中铁科研院集团有限公司宜宾市泥溪东互通式立交下穿成贵客专铁路工程项目钢筋加工厂</v>
      </c>
      <c r="H3398" s="2" t="str">
        <f>'[1]2025年已发货'!H:H</f>
        <v>蔡鹏/程港</v>
      </c>
      <c r="I3398" s="2" t="str">
        <f>'[1]2025年已发货'!I:I</f>
        <v>19130850820/18208257412</v>
      </c>
      <c r="J3398" s="2" t="str">
        <f>_xlfn._xlws.FILTER(辅助信息!D:D,辅助信息!G:G=G3398)</f>
        <v>中铁科研院宜宾泥溪项目</v>
      </c>
    </row>
    <row r="3399" hidden="1" spans="1:10">
      <c r="A3399" s="2" t="str">
        <f>'[1]2025年已发货'!A:A</f>
        <v>润耀</v>
      </c>
      <c r="B3399" s="2" t="str">
        <f>'[1]2025年已发货'!B:B</f>
        <v>盘螺</v>
      </c>
      <c r="C3399" s="2" t="str">
        <f>'[1]2025年已发货'!C:C</f>
        <v>HRB400E Φ8</v>
      </c>
      <c r="D3399" s="2" t="str">
        <f>'[1]2025年已发货'!D:D</f>
        <v>吨</v>
      </c>
      <c r="E3399" s="2">
        <f>'[1]2025年已发货'!E:E</f>
        <v>15</v>
      </c>
      <c r="F3399" s="4">
        <f>'[1]2025年已发货'!F:F</f>
        <v>45798</v>
      </c>
      <c r="G3399" s="2" t="str">
        <f>'[1]2025年已发货'!G:G</f>
        <v>（华西简阳西城嘉苑）四川省成都市简阳市简城街道高屋村</v>
      </c>
      <c r="H3399" s="2" t="str">
        <f>'[1]2025年已发货'!H:H</f>
        <v>张瀚镭</v>
      </c>
      <c r="I3399" s="2">
        <f>'[1]2025年已发货'!I:I</f>
        <v>15884666220</v>
      </c>
      <c r="J3399" s="2" t="str">
        <f>_xlfn._xlws.FILTER(辅助信息!D:D,辅助信息!G:G=G3399)</f>
        <v>华西简阳西城嘉苑</v>
      </c>
    </row>
    <row r="3400" hidden="1" spans="1:10">
      <c r="A3400" s="2" t="str">
        <f>'[1]2025年已发货'!A:A</f>
        <v>润耀</v>
      </c>
      <c r="B3400" s="2" t="str">
        <f>'[1]2025年已发货'!B:B</f>
        <v>盘螺</v>
      </c>
      <c r="C3400" s="2" t="str">
        <f>'[1]2025年已发货'!C:C</f>
        <v>HRB400E Φ10</v>
      </c>
      <c r="D3400" s="2" t="str">
        <f>'[1]2025年已发货'!D:D</f>
        <v>吨</v>
      </c>
      <c r="E3400" s="2">
        <f>'[1]2025年已发货'!E:E</f>
        <v>30</v>
      </c>
      <c r="F3400" s="4">
        <f>'[1]2025年已发货'!F:F</f>
        <v>45798</v>
      </c>
      <c r="G3400" s="2" t="str">
        <f>'[1]2025年已发货'!G:G</f>
        <v>（华西简阳西城嘉苑）四川省成都市简阳市简城街道高屋村</v>
      </c>
      <c r="H3400" s="2" t="str">
        <f>'[1]2025年已发货'!H:H</f>
        <v>张瀚镭</v>
      </c>
      <c r="I3400" s="2">
        <f>'[1]2025年已发货'!I:I</f>
        <v>15884666220</v>
      </c>
      <c r="J3400" s="2" t="str">
        <f>_xlfn._xlws.FILTER(辅助信息!D:D,辅助信息!G:G=G3400)</f>
        <v>华西简阳西城嘉苑</v>
      </c>
    </row>
    <row r="3401" hidden="1" spans="1:10">
      <c r="A3401" s="2" t="str">
        <f>'[1]2025年已发货'!A:A</f>
        <v>润耀</v>
      </c>
      <c r="B3401" s="2" t="str">
        <f>'[1]2025年已发货'!B:B</f>
        <v>盘螺</v>
      </c>
      <c r="C3401" s="2" t="str">
        <f>'[1]2025年已发货'!C:C</f>
        <v>HRB400E Φ12</v>
      </c>
      <c r="D3401" s="2" t="str">
        <f>'[1]2025年已发货'!D:D</f>
        <v>吨</v>
      </c>
      <c r="E3401" s="2">
        <f>'[1]2025年已发货'!E:E</f>
        <v>25</v>
      </c>
      <c r="F3401" s="4">
        <f>'[1]2025年已发货'!F:F</f>
        <v>45798</v>
      </c>
      <c r="G3401" s="2" t="str">
        <f>'[1]2025年已发货'!G:G</f>
        <v>（华西简阳西城嘉苑）四川省成都市简阳市简城街道高屋村</v>
      </c>
      <c r="H3401" s="2" t="str">
        <f>'[1]2025年已发货'!H:H</f>
        <v>张瀚镭</v>
      </c>
      <c r="I3401" s="2">
        <f>'[1]2025年已发货'!I:I</f>
        <v>15884666220</v>
      </c>
      <c r="J3401" s="2" t="str">
        <f>_xlfn._xlws.FILTER(辅助信息!D:D,辅助信息!G:G=G3401)</f>
        <v>华西简阳西城嘉苑</v>
      </c>
    </row>
    <row r="3402" hidden="1" spans="1:10">
      <c r="A3402" s="2" t="str">
        <f>'[1]2025年已发货'!A:A</f>
        <v>润耀</v>
      </c>
      <c r="B3402" s="2" t="str">
        <f>'[1]2025年已发货'!B:B</f>
        <v>螺纹钢</v>
      </c>
      <c r="C3402" s="2" t="str">
        <f>'[1]2025年已发货'!C:C</f>
        <v>HRB400E Φ16 9m</v>
      </c>
      <c r="D3402" s="2" t="str">
        <f>'[1]2025年已发货'!D:D</f>
        <v>吨</v>
      </c>
      <c r="E3402" s="2">
        <f>'[1]2025年已发货'!E:E</f>
        <v>6</v>
      </c>
      <c r="F3402" s="4">
        <f>'[1]2025年已发货'!F:F</f>
        <v>45798</v>
      </c>
      <c r="G3402" s="2" t="str">
        <f>'[1]2025年已发货'!G:G</f>
        <v>（华西简阳西城嘉苑）四川省成都市简阳市简城街道高屋村</v>
      </c>
      <c r="H3402" s="2" t="str">
        <f>'[1]2025年已发货'!H:H</f>
        <v>张瀚镭</v>
      </c>
      <c r="I3402" s="2">
        <f>'[1]2025年已发货'!I:I</f>
        <v>15884666220</v>
      </c>
      <c r="J3402" s="2" t="str">
        <f>_xlfn._xlws.FILTER(辅助信息!D:D,辅助信息!G:G=G3402)</f>
        <v>华西简阳西城嘉苑</v>
      </c>
    </row>
    <row r="3403" hidden="1" spans="1:10">
      <c r="A3403" s="2" t="str">
        <f>'[1]2025年已发货'!A:A</f>
        <v>润耀</v>
      </c>
      <c r="B3403" s="2" t="str">
        <f>'[1]2025年已发货'!B:B</f>
        <v>螺纹钢</v>
      </c>
      <c r="C3403" s="2" t="str">
        <f>'[1]2025年已发货'!C:C</f>
        <v>HRB400E Φ20 9m</v>
      </c>
      <c r="D3403" s="2" t="str">
        <f>'[1]2025年已发货'!D:D</f>
        <v>吨</v>
      </c>
      <c r="E3403" s="2">
        <f>'[1]2025年已发货'!E:E</f>
        <v>24</v>
      </c>
      <c r="F3403" s="4">
        <f>'[1]2025年已发货'!F:F</f>
        <v>45798</v>
      </c>
      <c r="G3403" s="2" t="str">
        <f>'[1]2025年已发货'!G:G</f>
        <v>（华西简阳西城嘉苑）四川省成都市简阳市简城街道高屋村</v>
      </c>
      <c r="H3403" s="2" t="str">
        <f>'[1]2025年已发货'!H:H</f>
        <v>张瀚镭</v>
      </c>
      <c r="I3403" s="2">
        <f>'[1]2025年已发货'!I:I</f>
        <v>15884666220</v>
      </c>
      <c r="J3403" s="2" t="str">
        <f>_xlfn._xlws.FILTER(辅助信息!D:D,辅助信息!G:G=G3403)</f>
        <v>华西简阳西城嘉苑</v>
      </c>
    </row>
    <row r="3404" hidden="1" spans="1:10">
      <c r="A3404" s="2" t="str">
        <f>'[1]2025年已发货'!A:A</f>
        <v>润耀</v>
      </c>
      <c r="B3404" s="2" t="str">
        <f>'[1]2025年已发货'!B:B</f>
        <v>螺纹钢</v>
      </c>
      <c r="C3404" s="2" t="str">
        <f>'[1]2025年已发货'!C:C</f>
        <v>HRB400E Φ22 9m</v>
      </c>
      <c r="D3404" s="2" t="str">
        <f>'[1]2025年已发货'!D:D</f>
        <v>吨</v>
      </c>
      <c r="E3404" s="2">
        <f>'[1]2025年已发货'!E:E</f>
        <v>3</v>
      </c>
      <c r="F3404" s="4">
        <f>'[1]2025年已发货'!F:F</f>
        <v>45798</v>
      </c>
      <c r="G3404" s="2" t="str">
        <f>'[1]2025年已发货'!G:G</f>
        <v>（华西简阳西城嘉苑）四川省成都市简阳市简城街道高屋村</v>
      </c>
      <c r="H3404" s="2" t="str">
        <f>'[1]2025年已发货'!H:H</f>
        <v>张瀚镭</v>
      </c>
      <c r="I3404" s="2">
        <f>'[1]2025年已发货'!I:I</f>
        <v>15884666220</v>
      </c>
      <c r="J3404" s="2" t="str">
        <f>_xlfn._xlws.FILTER(辅助信息!D:D,辅助信息!G:G=G3404)</f>
        <v>华西简阳西城嘉苑</v>
      </c>
    </row>
    <row r="3405" hidden="1" spans="1:10">
      <c r="A3405" s="2" t="str">
        <f>'[1]2025年已发货'!A:A</f>
        <v>润耀</v>
      </c>
      <c r="B3405" s="2" t="str">
        <f>'[1]2025年已发货'!B:B</f>
        <v>螺纹钢</v>
      </c>
      <c r="C3405" s="2" t="str">
        <f>'[1]2025年已发货'!C:C</f>
        <v>HRB400E Φ25 9m</v>
      </c>
      <c r="D3405" s="2" t="str">
        <f>'[1]2025年已发货'!D:D</f>
        <v>吨</v>
      </c>
      <c r="E3405" s="2">
        <f>'[1]2025年已发货'!E:E</f>
        <v>3</v>
      </c>
      <c r="F3405" s="4">
        <f>'[1]2025年已发货'!F:F</f>
        <v>45798</v>
      </c>
      <c r="G3405" s="2" t="str">
        <f>'[1]2025年已发货'!G:G</f>
        <v>（华西简阳西城嘉苑）四川省成都市简阳市简城街道高屋村</v>
      </c>
      <c r="H3405" s="2" t="str">
        <f>'[1]2025年已发货'!H:H</f>
        <v>张瀚镭</v>
      </c>
      <c r="I3405" s="2">
        <f>'[1]2025年已发货'!I:I</f>
        <v>15884666220</v>
      </c>
      <c r="J3405" s="2" t="str">
        <f>_xlfn._xlws.FILTER(辅助信息!D:D,辅助信息!G:G=G3405)</f>
        <v>华西简阳西城嘉苑</v>
      </c>
    </row>
    <row r="3406" hidden="1" spans="1:10">
      <c r="A3406" s="2" t="str">
        <f>'[1]2025年已发货'!A:A</f>
        <v>湖北商贸</v>
      </c>
      <c r="B3406" s="2" t="str">
        <f>'[1]2025年已发货'!B:B</f>
        <v>螺纹钢</v>
      </c>
      <c r="C3406" s="2" t="str">
        <f>'[1]2025年已发货'!C:C</f>
        <v>HRB400E Φ14 12m</v>
      </c>
      <c r="D3406" s="2" t="str">
        <f>'[1]2025年已发货'!D:D</f>
        <v>吨</v>
      </c>
      <c r="E3406" s="2">
        <f>'[1]2025年已发货'!E:E</f>
        <v>35</v>
      </c>
      <c r="F3406" s="4">
        <f>'[1]2025年已发货'!F:F</f>
        <v>45798</v>
      </c>
      <c r="G3406" s="2" t="str">
        <f>'[1]2025年已发货'!G:G</f>
        <v>（中铁北京局-资乐高速6标）四川省乐山市市中区土主镇资乐高速TJ6标项目试验室</v>
      </c>
      <c r="H3406" s="2" t="str">
        <f>'[1]2025年已发货'!H:H</f>
        <v>刘岩</v>
      </c>
      <c r="I3406" s="2">
        <f>'[1]2025年已发货'!I:I</f>
        <v>18543566469</v>
      </c>
      <c r="J3406" s="2" vm="1" t="e">
        <f>_xlfn._xlws.FILTER(辅助信息!D:D,辅助信息!G:G=G3406)</f>
        <v>#VALUE!</v>
      </c>
    </row>
    <row r="3407" hidden="1" spans="1:10">
      <c r="A3407" s="2" t="str">
        <f>'[1]2025年已发货'!A:A</f>
        <v>湖北商贸</v>
      </c>
      <c r="B3407" s="2" t="str">
        <f>'[1]2025年已发货'!B:B</f>
        <v>螺纹钢</v>
      </c>
      <c r="C3407" s="2" t="str">
        <f>'[1]2025年已发货'!C:C</f>
        <v>HRB400E Φ32 12m</v>
      </c>
      <c r="D3407" s="2" t="str">
        <f>'[1]2025年已发货'!D:D</f>
        <v>吨</v>
      </c>
      <c r="E3407" s="2">
        <f>'[1]2025年已发货'!E:E</f>
        <v>105</v>
      </c>
      <c r="F3407" s="4">
        <f>'[1]2025年已发货'!F:F</f>
        <v>45798</v>
      </c>
      <c r="G3407" s="2" t="str">
        <f>'[1]2025年已发货'!G:G</f>
        <v>（中铁十局-资乐高速4标）四川省眉山市仁寿县彰加镇促进村中铁十局资乐高速1#钢筋场</v>
      </c>
      <c r="H3407" s="2" t="str">
        <f>'[1]2025年已发货'!H:H</f>
        <v>杨飞</v>
      </c>
      <c r="I3407" s="2">
        <f>'[1]2025年已发货'!I:I</f>
        <v>15667998777</v>
      </c>
      <c r="J3407" s="2" vm="1" t="e">
        <f>_xlfn._xlws.FILTER(辅助信息!D:D,辅助信息!G:G=G3407)</f>
        <v>#VALUE!</v>
      </c>
    </row>
    <row r="3408" hidden="1" spans="1:10">
      <c r="A3408" s="2" t="str">
        <f>'[1]2025年已发货'!A:A</f>
        <v>湖北商贸</v>
      </c>
      <c r="B3408" s="2" t="str">
        <f>'[1]2025年已发货'!B:B</f>
        <v>螺纹钢</v>
      </c>
      <c r="C3408" s="2" t="str">
        <f>'[1]2025年已发货'!C:C</f>
        <v>HRB500E Φ25 12m</v>
      </c>
      <c r="D3408" s="2" t="str">
        <f>'[1]2025年已发货'!D:D</f>
        <v>吨</v>
      </c>
      <c r="E3408" s="2">
        <f>'[1]2025年已发货'!E:E</f>
        <v>35</v>
      </c>
      <c r="F3408" s="4">
        <f>'[1]2025年已发货'!F:F</f>
        <v>45798</v>
      </c>
      <c r="G3408" s="2" t="str">
        <f>'[1]2025年已发货'!G:G</f>
        <v>（中铁十局-资乐高速4标）四川省眉山市仁寿县彰加镇促进村中铁十局2#钢筋厂</v>
      </c>
      <c r="H3408" s="2" t="str">
        <f>'[1]2025年已发货'!H:H</f>
        <v>杨飞</v>
      </c>
      <c r="I3408" s="2">
        <f>'[1]2025年已发货'!I:I</f>
        <v>15667998777</v>
      </c>
      <c r="J3408" s="2" vm="1" t="e">
        <f>_xlfn._xlws.FILTER(辅助信息!D:D,辅助信息!G:G=G3408)</f>
        <v>#VALUE!</v>
      </c>
    </row>
    <row r="3409" hidden="1" spans="1:10">
      <c r="A3409" s="2" t="str">
        <f>'[1]2025年已发货'!A:A</f>
        <v>湖北商贸</v>
      </c>
      <c r="B3409" s="2" t="str">
        <f>'[1]2025年已发货'!B:B</f>
        <v>螺纹钢</v>
      </c>
      <c r="C3409" s="2" t="str">
        <f>'[1]2025年已发货'!C:C</f>
        <v>HRB400E Φ22 12m</v>
      </c>
      <c r="D3409" s="2" t="str">
        <f>'[1]2025年已发货'!D:D</f>
        <v>吨</v>
      </c>
      <c r="E3409" s="2">
        <f>'[1]2025年已发货'!E:E</f>
        <v>35</v>
      </c>
      <c r="F3409" s="4">
        <f>'[1]2025年已发货'!F:F</f>
        <v>45799</v>
      </c>
      <c r="G3409" s="2" t="str">
        <f>'[1]2025年已发货'!G:G</f>
        <v>（中铁广州局-资乐高速5标）四川省乐山市井研县希望大道116号</v>
      </c>
      <c r="H3409" s="2" t="str">
        <f>'[1]2025年已发货'!H:H</f>
        <v>廖俊杰</v>
      </c>
      <c r="I3409" s="2">
        <f>'[1]2025年已发货'!I:I</f>
        <v>15775100965</v>
      </c>
      <c r="J3409" s="2" vm="1" t="e">
        <f>_xlfn._xlws.FILTER(辅助信息!D:D,辅助信息!G:G=G3409)</f>
        <v>#VALUE!</v>
      </c>
    </row>
    <row r="3410" hidden="1" spans="1:10">
      <c r="A3410" s="2" t="str">
        <f>'[1]2025年已发货'!A:A</f>
        <v>湖北商贸</v>
      </c>
      <c r="B3410" s="2" t="str">
        <f>'[1]2025年已发货'!B:B</f>
        <v>螺纹钢</v>
      </c>
      <c r="C3410" s="2" t="str">
        <f>'[1]2025年已发货'!C:C</f>
        <v>HRB400E Φ22 12m</v>
      </c>
      <c r="D3410" s="2" t="str">
        <f>'[1]2025年已发货'!D:D</f>
        <v>吨</v>
      </c>
      <c r="E3410" s="2">
        <f>'[1]2025年已发货'!E:E</f>
        <v>35</v>
      </c>
      <c r="F3410" s="4">
        <f>'[1]2025年已发货'!F:F</f>
        <v>45799</v>
      </c>
      <c r="G3410" s="2" t="str">
        <f>'[1]2025年已发货'!G:G</f>
        <v>（中铁广州局-资乐高速5标）四川省乐山市井研县希望大道116号</v>
      </c>
      <c r="H3410" s="2" t="str">
        <f>'[1]2025年已发货'!H:H</f>
        <v>廖俊杰</v>
      </c>
      <c r="I3410" s="2">
        <f>'[1]2025年已发货'!I:I</f>
        <v>15775100965</v>
      </c>
      <c r="J3410" s="2" vm="1" t="e">
        <f>_xlfn._xlws.FILTER(辅助信息!D:D,辅助信息!G:G=G3410)</f>
        <v>#VALUE!</v>
      </c>
    </row>
    <row r="3411" hidden="1" spans="1:10">
      <c r="A3411" s="2" t="str">
        <f>'[1]2025年已发货'!A:A</f>
        <v>湖北商贸</v>
      </c>
      <c r="B3411" s="2" t="str">
        <f>'[1]2025年已发货'!B:B</f>
        <v>螺纹钢</v>
      </c>
      <c r="C3411" s="2" t="str">
        <f>'[1]2025年已发货'!C:C</f>
        <v>HRB500E Φ25 12m</v>
      </c>
      <c r="D3411" s="2" t="str">
        <f>'[1]2025年已发货'!D:D</f>
        <v>吨</v>
      </c>
      <c r="E3411" s="2">
        <f>'[1]2025年已发货'!E:E</f>
        <v>35</v>
      </c>
      <c r="F3411" s="4">
        <f>'[1]2025年已发货'!F:F</f>
        <v>45799</v>
      </c>
      <c r="G3411" s="2" t="str">
        <f>'[1]2025年已发货'!G:G</f>
        <v>（中铁广州局-资乐高速5标）四川省乐山市井研县希望大道116号</v>
      </c>
      <c r="H3411" s="2" t="str">
        <f>'[1]2025年已发货'!H:H</f>
        <v>廖俊杰</v>
      </c>
      <c r="I3411" s="2">
        <f>'[1]2025年已发货'!I:I</f>
        <v>15775100965</v>
      </c>
      <c r="J3411" s="2" vm="1" t="e">
        <f>_xlfn._xlws.FILTER(辅助信息!D:D,辅助信息!G:G=G3411)</f>
        <v>#VALUE!</v>
      </c>
    </row>
    <row r="3412" hidden="1" spans="1:10">
      <c r="A3412" s="2" t="str">
        <f>'[1]2025年已发货'!A:A</f>
        <v>湖北商贸</v>
      </c>
      <c r="B3412" s="2" t="str">
        <f>'[1]2025年已发货'!B:B</f>
        <v>螺纹钢</v>
      </c>
      <c r="C3412" s="2" t="str">
        <f>'[1]2025年已发货'!C:C</f>
        <v>HRB500E Φ25 12m</v>
      </c>
      <c r="D3412" s="2" t="str">
        <f>'[1]2025年已发货'!D:D</f>
        <v>吨</v>
      </c>
      <c r="E3412" s="2">
        <f>'[1]2025年已发货'!E:E</f>
        <v>35</v>
      </c>
      <c r="F3412" s="4">
        <f>'[1]2025年已发货'!F:F</f>
        <v>45799</v>
      </c>
      <c r="G3412" s="2" t="str">
        <f>'[1]2025年已发货'!G:G</f>
        <v>（中铁十局-资乐高速4标）四川省眉山市仁寿县彰加镇促进村中铁十局资乐高速1#钢筋场</v>
      </c>
      <c r="H3412" s="2" t="str">
        <f>'[1]2025年已发货'!H:H</f>
        <v>杨飞</v>
      </c>
      <c r="I3412" s="2">
        <f>'[1]2025年已发货'!I:I</f>
        <v>15667998777</v>
      </c>
      <c r="J3412" s="2" vm="1" t="e">
        <f>_xlfn._xlws.FILTER(辅助信息!D:D,辅助信息!G:G=G3412)</f>
        <v>#VALUE!</v>
      </c>
    </row>
    <row r="3413" hidden="1" spans="1:10">
      <c r="A3413" s="2" t="str">
        <f>'[1]2025年已发货'!A:A</f>
        <v>海南海控</v>
      </c>
      <c r="B3413" s="2" t="str">
        <f>'[1]2025年已发货'!B:B</f>
        <v>螺纹钢</v>
      </c>
      <c r="C3413" s="2" t="str">
        <f>'[1]2025年已发货'!C:C</f>
        <v>HRB400EФ22*9m</v>
      </c>
      <c r="D3413" s="2" t="str">
        <f>'[1]2025年已发货'!D:D</f>
        <v>吨</v>
      </c>
      <c r="E3413" s="2">
        <f>'[1]2025年已发货'!E:E</f>
        <v>35</v>
      </c>
      <c r="F3413" s="4">
        <f>'[1]2025年已发货'!F:F</f>
        <v>45799</v>
      </c>
      <c r="G3413" s="2" t="str">
        <f>'[1]2025年已发货'!G:G</f>
        <v>（中铁一局四公司康新高速TJ1-1标吉拉隧道）四川省甘孜州康定市折多塘村车管所旁</v>
      </c>
      <c r="H3413" s="2" t="str">
        <f>'[1]2025年已发货'!H:H</f>
        <v>李彰</v>
      </c>
      <c r="I3413" s="2">
        <f>'[1]2025年已发货'!I:I</f>
        <v>18523285235</v>
      </c>
      <c r="J3413" s="2" vm="1" t="e">
        <f>_xlfn._xlws.FILTER(辅助信息!D:D,辅助信息!G:G=G3413)</f>
        <v>#VALUE!</v>
      </c>
    </row>
    <row r="3414" hidden="1" spans="1:10">
      <c r="A3414" s="2" t="str">
        <f>'[1]2025年已发货'!A:A</f>
        <v>海南海控</v>
      </c>
      <c r="B3414" s="2" t="str">
        <f>'[1]2025年已发货'!B:B</f>
        <v>螺纹钢</v>
      </c>
      <c r="C3414" s="2" t="str">
        <f>'[1]2025年已发货'!C:C</f>
        <v>HRB400EФ22*9m</v>
      </c>
      <c r="D3414" s="2" t="str">
        <f>'[1]2025年已发货'!D:D</f>
        <v>吨</v>
      </c>
      <c r="E3414" s="2">
        <f>'[1]2025年已发货'!E:E</f>
        <v>35</v>
      </c>
      <c r="F3414" s="4">
        <f>'[1]2025年已发货'!F:F</f>
        <v>45799</v>
      </c>
      <c r="G3414" s="2" t="str">
        <f>'[1]2025年已发货'!G:G</f>
        <v>（中铁一局四公司康新高速TJ1-1标康定隧道）四川省甘孜州康定市榆林街道甘孜州博物馆旁</v>
      </c>
      <c r="H3414" s="2" t="str">
        <f>'[1]2025年已发货'!H:H</f>
        <v>陈由斌</v>
      </c>
      <c r="I3414" s="2">
        <f>'[1]2025年已发货'!I:I</f>
        <v>15005068786</v>
      </c>
      <c r="J3414" s="2" vm="1" t="e">
        <f>_xlfn._xlws.FILTER(辅助信息!D:D,辅助信息!G:G=G3414)</f>
        <v>#VALUE!</v>
      </c>
    </row>
    <row r="3415" hidden="1" spans="1:10">
      <c r="A3415" s="2" t="str">
        <f>'[1]2025年已发货'!A:A</f>
        <v>吉晨盛泰</v>
      </c>
      <c r="B3415" s="2" t="str">
        <f>'[1]2025年已发货'!B:B</f>
        <v>螺纹钢</v>
      </c>
      <c r="C3415" s="2" t="str">
        <f>'[1]2025年已发货'!C:C</f>
        <v>HRB400E Φ12</v>
      </c>
      <c r="D3415" s="2" t="str">
        <f>'[1]2025年已发货'!D:D</f>
        <v>吨</v>
      </c>
      <c r="E3415" s="2">
        <f>'[1]2025年已发货'!E:E</f>
        <v>35</v>
      </c>
      <c r="F3415" s="4">
        <f>'[1]2025年已发货'!F:F</f>
        <v>45805</v>
      </c>
      <c r="G3415" s="2" t="str">
        <f>'[1]2025年已发货'!G:G</f>
        <v>5标二分部十局第七公司四川省凉山州彝族自治州昭觉县</v>
      </c>
      <c r="H3415" s="2" t="str">
        <f>'[1]2025年已发货'!H:H</f>
        <v>王浩</v>
      </c>
      <c r="I3415" s="2">
        <f>'[1]2025年已发货'!I:I</f>
        <v>18292113429</v>
      </c>
      <c r="J3415" s="2" vm="1" t="e">
        <f>_xlfn._xlws.FILTER(辅助信息!D:D,辅助信息!G:G=G3415)</f>
        <v>#VALUE!</v>
      </c>
    </row>
    <row r="3416" hidden="1" spans="1:10">
      <c r="A3416" s="2" t="str">
        <f>'[1]2025年已发货'!A:A</f>
        <v>吉晨盛泰</v>
      </c>
      <c r="B3416" s="2" t="str">
        <f>'[1]2025年已发货'!B:B</f>
        <v>螺纹钢</v>
      </c>
      <c r="C3416" s="2" t="str">
        <f>'[1]2025年已发货'!C:C</f>
        <v>HRB400E Φ14</v>
      </c>
      <c r="D3416" s="2" t="str">
        <f>'[1]2025年已发货'!D:D</f>
        <v>吨</v>
      </c>
      <c r="E3416" s="2">
        <f>'[1]2025年已发货'!E:E</f>
        <v>35</v>
      </c>
      <c r="F3416" s="4">
        <f>'[1]2025年已发货'!F:F</f>
        <v>45805</v>
      </c>
      <c r="G3416" s="2" t="str">
        <f>'[1]2025年已发货'!G:G</f>
        <v>5标二分部十局第七公司四川省凉山州彝族自治州昭觉县</v>
      </c>
      <c r="H3416" s="2" t="str">
        <f>'[1]2025年已发货'!H:H</f>
        <v>王浩</v>
      </c>
      <c r="I3416" s="2">
        <f>'[1]2025年已发货'!I:I</f>
        <v>18292113429</v>
      </c>
      <c r="J3416" s="2" vm="1" t="e">
        <f>_xlfn._xlws.FILTER(辅助信息!D:D,辅助信息!G:G=G3416)</f>
        <v>#VALUE!</v>
      </c>
    </row>
    <row r="3417" hidden="1" spans="1:10">
      <c r="A3417" s="2" t="str">
        <f>'[1]2025年已发货'!A:A</f>
        <v>吉晨盛泰</v>
      </c>
      <c r="B3417" s="2" t="str">
        <f>'[1]2025年已发货'!B:B</f>
        <v>螺纹钢</v>
      </c>
      <c r="C3417" s="2" t="str">
        <f>'[1]2025年已发货'!C:C</f>
        <v>HRB400E Φ16</v>
      </c>
      <c r="D3417" s="2" t="str">
        <f>'[1]2025年已发货'!D:D</f>
        <v>吨</v>
      </c>
      <c r="E3417" s="2">
        <f>'[1]2025年已发货'!E:E</f>
        <v>35</v>
      </c>
      <c r="F3417" s="4">
        <f>'[1]2025年已发货'!F:F</f>
        <v>45805</v>
      </c>
      <c r="G3417" s="2" t="str">
        <f>'[1]2025年已发货'!G:G</f>
        <v>5标二分部十局第七公司四川省凉山州彝族自治州昭觉县</v>
      </c>
      <c r="H3417" s="2" t="str">
        <f>'[1]2025年已发货'!H:H</f>
        <v>王浩</v>
      </c>
      <c r="I3417" s="2">
        <f>'[1]2025年已发货'!I:I</f>
        <v>18292113429</v>
      </c>
      <c r="J3417" s="2" vm="1" t="e">
        <f>_xlfn._xlws.FILTER(辅助信息!D:D,辅助信息!G:G=G3417)</f>
        <v>#VALUE!</v>
      </c>
    </row>
    <row r="3418" hidden="1" spans="1:10">
      <c r="A3418" s="2" t="str">
        <f>'[1]2025年已发货'!A:A</f>
        <v>吉晨盛泰</v>
      </c>
      <c r="B3418" s="2" t="str">
        <f>'[1]2025年已发货'!B:B</f>
        <v>螺纹钢</v>
      </c>
      <c r="C3418" s="2" t="str">
        <f>'[1]2025年已发货'!C:C</f>
        <v>HRB400E Φ20</v>
      </c>
      <c r="D3418" s="2" t="str">
        <f>'[1]2025年已发货'!D:D</f>
        <v>吨</v>
      </c>
      <c r="E3418" s="2">
        <f>'[1]2025年已发货'!E:E</f>
        <v>70</v>
      </c>
      <c r="F3418" s="4">
        <f>'[1]2025年已发货'!F:F</f>
        <v>45805</v>
      </c>
      <c r="G3418" s="2" t="str">
        <f>'[1]2025年已发货'!G:G</f>
        <v>5标二分部十局第七公司四川省凉山州彝族自治州昭觉县</v>
      </c>
      <c r="H3418" s="2" t="str">
        <f>'[1]2025年已发货'!H:H</f>
        <v>王浩</v>
      </c>
      <c r="I3418" s="2">
        <f>'[1]2025年已发货'!I:I</f>
        <v>18292113429</v>
      </c>
      <c r="J3418" s="2" vm="1" t="e">
        <f>_xlfn._xlws.FILTER(辅助信息!D:D,辅助信息!G:G=G3418)</f>
        <v>#VALUE!</v>
      </c>
    </row>
    <row r="3419" hidden="1" spans="1:10">
      <c r="A3419" s="2" t="str">
        <f>'[1]2025年已发货'!A:A</f>
        <v>吉晨盛泰</v>
      </c>
      <c r="B3419" s="2" t="str">
        <f>'[1]2025年已发货'!B:B</f>
        <v>螺纹钢</v>
      </c>
      <c r="C3419" s="2" t="str">
        <f>'[1]2025年已发货'!C:C</f>
        <v>HRB400EΦ16</v>
      </c>
      <c r="D3419" s="2" t="str">
        <f>'[1]2025年已发货'!D:D</f>
        <v>吨</v>
      </c>
      <c r="E3419" s="2">
        <f>'[1]2025年已发货'!E:E</f>
        <v>35</v>
      </c>
      <c r="F3419" s="4">
        <f>'[1]2025年已发货'!F:F</f>
        <v>45805</v>
      </c>
      <c r="G3419" s="2" t="str">
        <f>'[1]2025年已发货'!G:G</f>
        <v>凉山州昭觉县新城镇阿都马打(中铁十局西昭高速3号拌合站过磅)</v>
      </c>
      <c r="H3419" s="2" t="str">
        <f>'[1]2025年已发货'!H:H</f>
        <v>魏忠魁</v>
      </c>
      <c r="I3419" s="2">
        <f>'[1]2025年已发货'!I:I</f>
        <v>18229056777</v>
      </c>
      <c r="J3419" s="2" vm="1" t="e">
        <f>_xlfn._xlws.FILTER(辅助信息!D:D,辅助信息!G:G=G3419)</f>
        <v>#VALUE!</v>
      </c>
    </row>
    <row r="3420" hidden="1" spans="1:10">
      <c r="A3420" s="2" t="str">
        <f>'[1]2025年已发货'!A:A</f>
        <v>吉晨盛泰</v>
      </c>
      <c r="B3420" s="2" t="str">
        <f>'[1]2025年已发货'!B:B</f>
        <v>螺纹钢</v>
      </c>
      <c r="C3420" s="2" t="str">
        <f>'[1]2025年已发货'!C:C</f>
        <v>HRB500EΦ32</v>
      </c>
      <c r="D3420" s="2" t="str">
        <f>'[1]2025年已发货'!D:D</f>
        <v>吨</v>
      </c>
      <c r="E3420" s="2">
        <f>'[1]2025年已发货'!E:E</f>
        <v>75</v>
      </c>
      <c r="F3420" s="4">
        <f>'[1]2025年已发货'!F:F</f>
        <v>45805</v>
      </c>
      <c r="G3420" s="2" t="str">
        <f>'[1]2025年已发货'!G:G</f>
        <v>凉山州昭觉县新城镇阿都马打(中铁十局西昭高速3号拌合站过磅)</v>
      </c>
      <c r="H3420" s="2" t="str">
        <f>'[1]2025年已发货'!H:H</f>
        <v>魏忠魁</v>
      </c>
      <c r="I3420" s="2">
        <f>'[1]2025年已发货'!I:I</f>
        <v>18229056777</v>
      </c>
      <c r="J3420" s="2" vm="1" t="e">
        <f>_xlfn._xlws.FILTER(辅助信息!D:D,辅助信息!G:G=G3420)</f>
        <v>#VALUE!</v>
      </c>
    </row>
    <row r="3421" hidden="1" spans="1:10">
      <c r="A3421" s="2" t="str">
        <f>'[1]2025年已发货'!A:A</f>
        <v>吉晨盛泰</v>
      </c>
      <c r="B3421" s="2" t="str">
        <f>'[1]2025年已发货'!B:B</f>
        <v>盘螺</v>
      </c>
      <c r="C3421" s="2" t="str">
        <f>'[1]2025年已发货'!C:C</f>
        <v>HRB400EΦ10</v>
      </c>
      <c r="D3421" s="2" t="str">
        <f>'[1]2025年已发货'!D:D</f>
        <v>吨</v>
      </c>
      <c r="E3421" s="2">
        <f>'[1]2025年已发货'!E:E</f>
        <v>75</v>
      </c>
      <c r="F3421" s="4">
        <f>'[1]2025年已发货'!F:F</f>
        <v>45805</v>
      </c>
      <c r="G3421" s="2" t="str">
        <f>'[1]2025年已发货'!G:G</f>
        <v>凉山州昭觉县新城镇阿都马打(中铁十局西昭高速3号拌合站过磅)</v>
      </c>
      <c r="H3421" s="2" t="str">
        <f>'[1]2025年已发货'!H:H</f>
        <v>魏忠魁</v>
      </c>
      <c r="I3421" s="2">
        <f>'[1]2025年已发货'!I:I</f>
        <v>18229056777</v>
      </c>
      <c r="J3421" s="2" vm="1" t="e">
        <f>_xlfn._xlws.FILTER(辅助信息!D:D,辅助信息!G:G=G3421)</f>
        <v>#VALUE!</v>
      </c>
    </row>
    <row r="3422" hidden="1" spans="1:10">
      <c r="A3422" s="2" t="str">
        <f>'[1]2025年已发货'!A:A</f>
        <v>钢固融</v>
      </c>
      <c r="B3422" s="2" t="str">
        <f>'[1]2025年已发货'!B:B</f>
        <v>盘圆</v>
      </c>
      <c r="C3422" s="2" t="str">
        <f>'[1]2025年已发货'!C:C</f>
        <v>HPB300Ф10</v>
      </c>
      <c r="D3422" s="2" t="str">
        <f>'[1]2025年已发货'!D:D</f>
        <v>吨</v>
      </c>
      <c r="E3422" s="2">
        <f>'[1]2025年已发货'!E:E</f>
        <v>6</v>
      </c>
      <c r="F3422" s="4">
        <f>'[1]2025年已发货'!F:F</f>
        <v>45800</v>
      </c>
      <c r="G3422" s="2" t="str">
        <f>'[1]2025年已发货'!G:G</f>
        <v>（成铁西物-自贡）自贡市大安区和平街道茴香坳</v>
      </c>
      <c r="H3422" s="2" t="str">
        <f>'[1]2025年已发货'!H:H</f>
        <v>黄永福</v>
      </c>
      <c r="I3422" s="2">
        <f>'[1]2025年已发货'!I:I</f>
        <v>15982823571</v>
      </c>
      <c r="J3422" s="2" vm="1" t="e">
        <f>_xlfn._xlws.FILTER(辅助信息!D:D,辅助信息!G:G=G3422)</f>
        <v>#VALUE!</v>
      </c>
    </row>
    <row r="3423" hidden="1" spans="1:10">
      <c r="A3423" s="2" t="str">
        <f>'[1]2025年已发货'!A:A</f>
        <v>钢固融</v>
      </c>
      <c r="B3423" s="2" t="str">
        <f>'[1]2025年已发货'!B:B</f>
        <v>盘螺</v>
      </c>
      <c r="C3423" s="2" t="str">
        <f>'[1]2025年已发货'!C:C</f>
        <v>HRB400EΦ10</v>
      </c>
      <c r="D3423" s="2" t="str">
        <f>'[1]2025年已发货'!D:D</f>
        <v>吨</v>
      </c>
      <c r="E3423" s="2">
        <f>'[1]2025年已发货'!E:E</f>
        <v>11</v>
      </c>
      <c r="F3423" s="4">
        <f>'[1]2025年已发货'!F:F</f>
        <v>45800</v>
      </c>
      <c r="G3423" s="2" t="str">
        <f>'[1]2025年已发货'!G:G</f>
        <v>（成铁西物-自贡）自贡市大安区和平街道茴香坳</v>
      </c>
      <c r="H3423" s="2" t="str">
        <f>'[1]2025年已发货'!H:H</f>
        <v>黄永福</v>
      </c>
      <c r="I3423" s="2" t="str">
        <f>'[1]2025年已发货'!I:I</f>
        <v>15982823571</v>
      </c>
      <c r="J3423" s="2" vm="1" t="e">
        <f>_xlfn._xlws.FILTER(辅助信息!D:D,辅助信息!G:G=G3423)</f>
        <v>#VALUE!</v>
      </c>
    </row>
    <row r="3424" hidden="1" spans="1:10">
      <c r="A3424" s="2" t="str">
        <f>'[1]2025年已发货'!A:A</f>
        <v>钢固融</v>
      </c>
      <c r="B3424" s="2" t="str">
        <f>'[1]2025年已发货'!B:B</f>
        <v>螺纹钢</v>
      </c>
      <c r="C3424" s="2" t="str">
        <f>'[1]2025年已发货'!C:C</f>
        <v>HRB400EФ16*9m</v>
      </c>
      <c r="D3424" s="2" t="str">
        <f>'[1]2025年已发货'!D:D</f>
        <v>吨</v>
      </c>
      <c r="E3424" s="2">
        <f>'[1]2025年已发货'!E:E</f>
        <v>18</v>
      </c>
      <c r="F3424" s="4">
        <f>'[1]2025年已发货'!F:F</f>
        <v>45800</v>
      </c>
      <c r="G3424" s="2" t="str">
        <f>'[1]2025年已发货'!G:G</f>
        <v>（成铁西物-自贡）自贡市大安区和平街道茴香坳</v>
      </c>
      <c r="H3424" s="2" t="str">
        <f>'[1]2025年已发货'!H:H</f>
        <v>黄永福</v>
      </c>
      <c r="I3424" s="2" t="str">
        <f>'[1]2025年已发货'!I:I</f>
        <v>15982823571</v>
      </c>
      <c r="J3424" s="2" vm="1" t="e">
        <f>_xlfn._xlws.FILTER(辅助信息!D:D,辅助信息!G:G=G3424)</f>
        <v>#VALUE!</v>
      </c>
    </row>
    <row r="3425" hidden="1" spans="1:10">
      <c r="A3425" s="2" t="str">
        <f>'[1]2025年已发货'!A:A</f>
        <v>钢固融</v>
      </c>
      <c r="B3425" s="2" t="str">
        <f>'[1]2025年已发货'!B:B</f>
        <v>螺纹钢</v>
      </c>
      <c r="C3425" s="2" t="str">
        <f>'[1]2025年已发货'!C:C</f>
        <v>HRB400E Φ12 9m</v>
      </c>
      <c r="D3425" s="2" t="str">
        <f>'[1]2025年已发货'!D:D</f>
        <v>吨</v>
      </c>
      <c r="E3425" s="2">
        <f>'[1]2025年已发货'!E:E</f>
        <v>27</v>
      </c>
      <c r="F3425" s="4">
        <f>'[1]2025年已发货'!F:F</f>
        <v>45800</v>
      </c>
      <c r="G3425" s="2" t="str">
        <f>'[1]2025年已发货'!G:G</f>
        <v>（五局建筑温江tod项目）罗欣安若维他药业(成都)有限公司南94米温江区海发路附近</v>
      </c>
      <c r="H3425" s="2" t="str">
        <f>'[1]2025年已发货'!H:H</f>
        <v>兰</v>
      </c>
      <c r="I3425" s="2">
        <f>'[1]2025年已发货'!I:I</f>
        <v>18281603736</v>
      </c>
      <c r="J3425" s="2" vm="1" t="e">
        <f>_xlfn._xlws.FILTER(辅助信息!D:D,辅助信息!G:G=G3425)</f>
        <v>#VALUE!</v>
      </c>
    </row>
    <row r="3426" hidden="1" spans="1:10">
      <c r="A3426" s="2" t="str">
        <f>'[1]2025年已发货'!A:A</f>
        <v>钢固融</v>
      </c>
      <c r="B3426" s="2" t="str">
        <f>'[1]2025年已发货'!B:B</f>
        <v>盘螺</v>
      </c>
      <c r="C3426" s="2" t="str">
        <f>'[1]2025年已发货'!C:C</f>
        <v>HRB400E Φ10</v>
      </c>
      <c r="D3426" s="2" t="str">
        <f>'[1]2025年已发货'!D:D</f>
        <v>吨</v>
      </c>
      <c r="E3426" s="2">
        <f>'[1]2025年已发货'!E:E</f>
        <v>3</v>
      </c>
      <c r="F3426" s="4">
        <f>'[1]2025年已发货'!F:F</f>
        <v>45800</v>
      </c>
      <c r="G3426" s="2" t="str">
        <f>'[1]2025年已发货'!G:G</f>
        <v>（五局建筑温江tod项目）罗欣安若维他药业(成都)有限公司南94米温江区海发路附近</v>
      </c>
      <c r="H3426" s="2" t="str">
        <f>'[1]2025年已发货'!H:H</f>
        <v>兰</v>
      </c>
      <c r="I3426" s="2">
        <f>'[1]2025年已发货'!I:I</f>
        <v>18281603736</v>
      </c>
      <c r="J3426" s="2" vm="1" t="e">
        <f>_xlfn._xlws.FILTER(辅助信息!D:D,辅助信息!G:G=G3426)</f>
        <v>#VALUE!</v>
      </c>
    </row>
    <row r="3427" hidden="1" spans="1:10">
      <c r="A3427" s="2" t="str">
        <f>'[1]2025年已发货'!A:A</f>
        <v>钢固融</v>
      </c>
      <c r="B3427" s="2" t="str">
        <f>'[1]2025年已发货'!B:B</f>
        <v>螺纹钢</v>
      </c>
      <c r="C3427" s="2" t="str">
        <f>'[1]2025年已发货'!C:C</f>
        <v>HRB400E Φ16 9m</v>
      </c>
      <c r="D3427" s="2" t="str">
        <f>'[1]2025年已发货'!D:D</f>
        <v>吨</v>
      </c>
      <c r="E3427" s="2">
        <f>'[1]2025年已发货'!E:E</f>
        <v>2.5</v>
      </c>
      <c r="F3427" s="4">
        <f>'[1]2025年已发货'!F:F</f>
        <v>45800</v>
      </c>
      <c r="G3427" s="2" t="str">
        <f>'[1]2025年已发货'!G:G</f>
        <v>（五局建筑温江tod项目）罗欣安若维他药业(成都)有限公司南94米温江区海发路附近</v>
      </c>
      <c r="H3427" s="2" t="str">
        <f>'[1]2025年已发货'!H:H</f>
        <v>兰</v>
      </c>
      <c r="I3427" s="2">
        <f>'[1]2025年已发货'!I:I</f>
        <v>18281603736</v>
      </c>
      <c r="J3427" s="2" vm="1" t="e">
        <f>_xlfn._xlws.FILTER(辅助信息!D:D,辅助信息!G:G=G3427)</f>
        <v>#VALUE!</v>
      </c>
    </row>
    <row r="3428" hidden="1" spans="1:10">
      <c r="A3428" s="2" t="str">
        <f>'[1]2025年已发货'!A:A</f>
        <v>钢固融</v>
      </c>
      <c r="B3428" s="2" t="str">
        <f>'[1]2025年已发货'!B:B</f>
        <v>螺纹钢</v>
      </c>
      <c r="C3428" s="2" t="str">
        <f>'[1]2025年已发货'!C:C</f>
        <v>HRB400E Φ18 9m</v>
      </c>
      <c r="D3428" s="2" t="str">
        <f>'[1]2025年已发货'!D:D</f>
        <v>吨</v>
      </c>
      <c r="E3428" s="2">
        <f>'[1]2025年已发货'!E:E</f>
        <v>2.5</v>
      </c>
      <c r="F3428" s="4">
        <f>'[1]2025年已发货'!F:F</f>
        <v>45800</v>
      </c>
      <c r="G3428" s="2" t="str">
        <f>'[1]2025年已发货'!G:G</f>
        <v>（五局建筑温江tod项目）罗欣安若维他药业(成都)有限公司南94米温江区海发路附近</v>
      </c>
      <c r="H3428" s="2" t="str">
        <f>'[1]2025年已发货'!H:H</f>
        <v>兰</v>
      </c>
      <c r="I3428" s="2">
        <f>'[1]2025年已发货'!I:I</f>
        <v>18281603736</v>
      </c>
      <c r="J3428" s="2" vm="1" t="e">
        <f>_xlfn._xlws.FILTER(辅助信息!D:D,辅助信息!G:G=G3428)</f>
        <v>#VALUE!</v>
      </c>
    </row>
    <row r="3429" hidden="1" spans="1:10">
      <c r="A3429" s="2" t="str">
        <f>'[1]2025年已发货'!A:A</f>
        <v>晋邦</v>
      </c>
      <c r="B3429" s="2" t="str">
        <f>'[1]2025年已发货'!B:B</f>
        <v>高线</v>
      </c>
      <c r="C3429" s="2" t="str">
        <f>'[1]2025年已发货'!C:C</f>
        <v>HPB300 Φ6</v>
      </c>
      <c r="D3429" s="2" t="str">
        <f>'[1]2025年已发货'!D:D</f>
        <v>吨</v>
      </c>
      <c r="E3429" s="2">
        <f>'[1]2025年已发货'!E:E</f>
        <v>13</v>
      </c>
      <c r="F3429" s="4">
        <f>'[1]2025年已发货'!F:F</f>
        <v>45800</v>
      </c>
      <c r="G3429" s="2" t="str">
        <f>'[1]2025年已发货'!G:G</f>
        <v>（商投建工达州中医药科技园-4工区-11号楼）达州市通川区达州中医药职业学院犀牛大道北段</v>
      </c>
      <c r="H3429" s="2" t="str">
        <f>'[1]2025年已发货'!H:H</f>
        <v>张扬</v>
      </c>
      <c r="I3429" s="2">
        <f>'[1]2025年已发货'!I:I</f>
        <v>18381904567</v>
      </c>
      <c r="J3429" s="2" t="str">
        <f>_xlfn._xlws.FILTER(辅助信息!D:D,辅助信息!G:G=G3429)</f>
        <v>商投建工达州中医药科技园</v>
      </c>
    </row>
    <row r="3430" hidden="1" spans="1:10">
      <c r="A3430" s="2" t="str">
        <f>'[1]2025年已发货'!A:A</f>
        <v>晋邦</v>
      </c>
      <c r="B3430" s="2" t="str">
        <f>'[1]2025年已发货'!B:B</f>
        <v>盘螺</v>
      </c>
      <c r="C3430" s="2" t="str">
        <f>'[1]2025年已发货'!C:C</f>
        <v>HRB400E Φ6</v>
      </c>
      <c r="D3430" s="2" t="str">
        <f>'[1]2025年已发货'!D:D</f>
        <v>吨</v>
      </c>
      <c r="E3430" s="2">
        <f>'[1]2025年已发货'!E:E</f>
        <v>6</v>
      </c>
      <c r="F3430" s="4">
        <f>'[1]2025年已发货'!F:F</f>
        <v>45800</v>
      </c>
      <c r="G3430" s="2" t="str">
        <f>'[1]2025年已发货'!G:G</f>
        <v>（商投建工达州中医药科技园-4工区-11号楼）达州市通川区达州中医药职业学院犀牛大道北段</v>
      </c>
      <c r="H3430" s="2" t="str">
        <f>'[1]2025年已发货'!H:H</f>
        <v>张扬</v>
      </c>
      <c r="I3430" s="2">
        <f>'[1]2025年已发货'!I:I</f>
        <v>18381904567</v>
      </c>
      <c r="J3430" s="2" t="str">
        <f>_xlfn._xlws.FILTER(辅助信息!D:D,辅助信息!G:G=G3430)</f>
        <v>商投建工达州中医药科技园</v>
      </c>
    </row>
    <row r="3431" hidden="1" spans="1:10">
      <c r="A3431" s="2" t="str">
        <f>'[1]2025年已发货'!A:A</f>
        <v>晋邦</v>
      </c>
      <c r="B3431" s="2" t="str">
        <f>'[1]2025年已发货'!B:B</f>
        <v>螺纹钢</v>
      </c>
      <c r="C3431" s="2" t="str">
        <f>'[1]2025年已发货'!C:C</f>
        <v>HRB400E Φ16 9m</v>
      </c>
      <c r="D3431" s="2" t="str">
        <f>'[1]2025年已发货'!D:D</f>
        <v>吨</v>
      </c>
      <c r="E3431" s="2">
        <f>'[1]2025年已发货'!E:E</f>
        <v>6</v>
      </c>
      <c r="F3431" s="4">
        <f>'[1]2025年已发货'!F:F</f>
        <v>45800</v>
      </c>
      <c r="G3431" s="2" t="str">
        <f>'[1]2025年已发货'!G:G</f>
        <v>（商投建工达州中医药科技园-4工区-11号楼）达州市通川区达州中医药职业学院犀牛大道北段</v>
      </c>
      <c r="H3431" s="2" t="str">
        <f>'[1]2025年已发货'!H:H</f>
        <v>张扬</v>
      </c>
      <c r="I3431" s="2">
        <f>'[1]2025年已发货'!I:I</f>
        <v>18381904567</v>
      </c>
      <c r="J3431" s="2" t="str">
        <f>_xlfn._xlws.FILTER(辅助信息!D:D,辅助信息!G:G=G3431)</f>
        <v>商投建工达州中医药科技园</v>
      </c>
    </row>
    <row r="3432" hidden="1" spans="1:10">
      <c r="A3432" s="2" t="str">
        <f>'[1]2025年已发货'!A:A</f>
        <v>晋邦</v>
      </c>
      <c r="B3432" s="2" t="str">
        <f>'[1]2025年已发货'!B:B</f>
        <v>螺纹钢</v>
      </c>
      <c r="C3432" s="2" t="str">
        <f>'[1]2025年已发货'!C:C</f>
        <v>HRB400E Φ25 9m</v>
      </c>
      <c r="D3432" s="2" t="str">
        <f>'[1]2025年已发货'!D:D</f>
        <v>吨</v>
      </c>
      <c r="E3432" s="2">
        <f>'[1]2025年已发货'!E:E</f>
        <v>9</v>
      </c>
      <c r="F3432" s="4">
        <f>'[1]2025年已发货'!F:F</f>
        <v>45800</v>
      </c>
      <c r="G3432" s="2" t="str">
        <f>'[1]2025年已发货'!G:G</f>
        <v>（商投建工达州中医药科技园-4工区-11号楼）达州市通川区达州中医药职业学院犀牛大道北段</v>
      </c>
      <c r="H3432" s="2" t="str">
        <f>'[1]2025年已发货'!H:H</f>
        <v>张扬</v>
      </c>
      <c r="I3432" s="2">
        <f>'[1]2025年已发货'!I:I</f>
        <v>18381904567</v>
      </c>
      <c r="J3432" s="2" t="str">
        <f>_xlfn._xlws.FILTER(辅助信息!D:D,辅助信息!G:G=G3432)</f>
        <v>商投建工达州中医药科技园</v>
      </c>
    </row>
    <row r="3433" hidden="1" spans="1:10">
      <c r="A3433" s="2" t="str">
        <f>'[1]2025年已发货'!A:A</f>
        <v>晋邦</v>
      </c>
      <c r="B3433" s="2" t="str">
        <f>'[1]2025年已发货'!B:B</f>
        <v>螺纹钢</v>
      </c>
      <c r="C3433" s="2" t="str">
        <f>'[1]2025年已发货'!C:C</f>
        <v>HRB400E Φ12 9m</v>
      </c>
      <c r="D3433" s="2" t="str">
        <f>'[1]2025年已发货'!D:D</f>
        <v>吨</v>
      </c>
      <c r="E3433" s="2">
        <f>'[1]2025年已发货'!E:E</f>
        <v>25</v>
      </c>
      <c r="F3433" s="4">
        <f>'[1]2025年已发货'!F:F</f>
        <v>45800</v>
      </c>
      <c r="G3433" s="2" t="str">
        <f>'[1]2025年已发货'!G:G</f>
        <v>（商投建工达州中医药科技园-2工区-2号桥）达州市通川区达州中医药职业学院犀牛大道北段</v>
      </c>
      <c r="H3433" s="2" t="str">
        <f>'[1]2025年已发货'!H:H</f>
        <v>李波</v>
      </c>
      <c r="I3433" s="2">
        <f>'[1]2025年已发货'!I:I</f>
        <v>18381899787</v>
      </c>
      <c r="J3433" s="2" t="str">
        <f>_xlfn._xlws.FILTER(辅助信息!D:D,辅助信息!G:G=G3433)</f>
        <v>商投建工达州中医药科技园</v>
      </c>
    </row>
    <row r="3434" hidden="1" spans="1:10">
      <c r="A3434" s="2" t="str">
        <f>'[1]2025年已发货'!A:A</f>
        <v>晋邦</v>
      </c>
      <c r="B3434" s="2" t="str">
        <f>'[1]2025年已发货'!B:B</f>
        <v>螺纹钢</v>
      </c>
      <c r="C3434" s="2" t="str">
        <f>'[1]2025年已发货'!C:C</f>
        <v>HRB400E Φ16 9m</v>
      </c>
      <c r="D3434" s="2" t="str">
        <f>'[1]2025年已发货'!D:D</f>
        <v>吨</v>
      </c>
      <c r="E3434" s="2">
        <f>'[1]2025年已发货'!E:E</f>
        <v>42</v>
      </c>
      <c r="F3434" s="4">
        <f>'[1]2025年已发货'!F:F</f>
        <v>45800</v>
      </c>
      <c r="G3434" s="2" t="str">
        <f>'[1]2025年已发货'!G:G</f>
        <v>（商投建工达州中医药科技园-2工区-2号桥）达州市通川区达州中医药职业学院犀牛大道北段</v>
      </c>
      <c r="H3434" s="2" t="str">
        <f>'[1]2025年已发货'!H:H</f>
        <v>李波</v>
      </c>
      <c r="I3434" s="2">
        <f>'[1]2025年已发货'!I:I</f>
        <v>18381899787</v>
      </c>
      <c r="J3434" s="2" t="str">
        <f>_xlfn._xlws.FILTER(辅助信息!D:D,辅助信息!G:G=G3434)</f>
        <v>商投建工达州中医药科技园</v>
      </c>
    </row>
    <row r="3435" hidden="1" spans="1:10">
      <c r="A3435" s="2" t="str">
        <f>'[1]2025年已发货'!A:A</f>
        <v>晋邦</v>
      </c>
      <c r="B3435" s="2" t="str">
        <f>'[1]2025年已发货'!B:B</f>
        <v>螺纹钢</v>
      </c>
      <c r="C3435" s="2" t="str">
        <f>'[1]2025年已发货'!C:C</f>
        <v>HRB400E Φ20 9m</v>
      </c>
      <c r="D3435" s="2" t="str">
        <f>'[1]2025年已发货'!D:D</f>
        <v>吨</v>
      </c>
      <c r="E3435" s="2">
        <f>'[1]2025年已发货'!E:E</f>
        <v>80</v>
      </c>
      <c r="F3435" s="4">
        <f>'[1]2025年已发货'!F:F</f>
        <v>45800</v>
      </c>
      <c r="G3435" s="2" t="str">
        <f>'[1]2025年已发货'!G:G</f>
        <v>（商投建工达州中医药科技园-2工区-2号桥）达州市通川区达州中医药职业学院犀牛大道北段</v>
      </c>
      <c r="H3435" s="2" t="str">
        <f>'[1]2025年已发货'!H:H</f>
        <v>李波</v>
      </c>
      <c r="I3435" s="2">
        <f>'[1]2025年已发货'!I:I</f>
        <v>18381899787</v>
      </c>
      <c r="J3435" s="2" t="str">
        <f>_xlfn._xlws.FILTER(辅助信息!D:D,辅助信息!G:G=G3435)</f>
        <v>商投建工达州中医药科技园</v>
      </c>
    </row>
    <row r="3436" hidden="1" spans="1:10">
      <c r="A3436" s="2" t="str">
        <f>'[1]2025年已发货'!A:A</f>
        <v>晋邦</v>
      </c>
      <c r="B3436" s="2" t="str">
        <f>'[1]2025年已发货'!B:B</f>
        <v>螺纹钢</v>
      </c>
      <c r="C3436" s="2" t="str">
        <f>'[1]2025年已发货'!C:C</f>
        <v>HRB400E Φ22 9m</v>
      </c>
      <c r="D3436" s="2" t="str">
        <f>'[1]2025年已发货'!D:D</f>
        <v>吨</v>
      </c>
      <c r="E3436" s="2">
        <f>'[1]2025年已发货'!E:E</f>
        <v>34</v>
      </c>
      <c r="F3436" s="4">
        <f>'[1]2025年已发货'!F:F</f>
        <v>45800</v>
      </c>
      <c r="G3436" s="2" t="str">
        <f>'[1]2025年已发货'!G:G</f>
        <v>（商投建工达州中医药科技园-2工区-2号桥）达州市通川区达州中医药职业学院犀牛大道北段</v>
      </c>
      <c r="H3436" s="2" t="str">
        <f>'[1]2025年已发货'!H:H</f>
        <v>李波</v>
      </c>
      <c r="I3436" s="2">
        <f>'[1]2025年已发货'!I:I</f>
        <v>18381899787</v>
      </c>
      <c r="J3436" s="2" t="str">
        <f>_xlfn._xlws.FILTER(辅助信息!D:D,辅助信息!G:G=G3436)</f>
        <v>商投建工达州中医药科技园</v>
      </c>
    </row>
    <row r="3437" hidden="1" spans="1:10">
      <c r="A3437" s="2" t="str">
        <f>'[1]2025年已发货'!A:A</f>
        <v>晋邦</v>
      </c>
      <c r="B3437" s="2" t="str">
        <f>'[1]2025年已发货'!B:B</f>
        <v>螺纹钢</v>
      </c>
      <c r="C3437" s="2" t="str">
        <f>'[1]2025年已发货'!C:C</f>
        <v>HRB400E Φ28 9m</v>
      </c>
      <c r="D3437" s="2" t="str">
        <f>'[1]2025年已发货'!D:D</f>
        <v>吨</v>
      </c>
      <c r="E3437" s="2">
        <f>'[1]2025年已发货'!E:E</f>
        <v>445</v>
      </c>
      <c r="F3437" s="4">
        <f>'[1]2025年已发货'!F:F</f>
        <v>45800</v>
      </c>
      <c r="G3437" s="2" t="str">
        <f>'[1]2025年已发货'!G:G</f>
        <v>（商投建工达州中医药科技园-2工区-2号桥）达州市通川区达州中医药职业学院犀牛大道北段</v>
      </c>
      <c r="H3437" s="2" t="str">
        <f>'[1]2025年已发货'!H:H</f>
        <v>李波</v>
      </c>
      <c r="I3437" s="2">
        <f>'[1]2025年已发货'!I:I</f>
        <v>18381899787</v>
      </c>
      <c r="J3437" s="2" t="str">
        <f>_xlfn._xlws.FILTER(辅助信息!D:D,辅助信息!G:G=G3437)</f>
        <v>商投建工达州中医药科技园</v>
      </c>
    </row>
    <row r="3438" hidden="1" spans="1:10">
      <c r="A3438" s="2" t="str">
        <f>'[1]2025年已发货'!A:A</f>
        <v>晋邦</v>
      </c>
      <c r="B3438" s="2" t="str">
        <f>'[1]2025年已发货'!B:B</f>
        <v>盘螺</v>
      </c>
      <c r="C3438" s="2" t="str">
        <f>'[1]2025年已发货'!C:C</f>
        <v>HRB400E Φ6</v>
      </c>
      <c r="D3438" s="2" t="str">
        <f>'[1]2025年已发货'!D:D</f>
        <v>吨</v>
      </c>
      <c r="E3438" s="2">
        <f>'[1]2025年已发货'!E:E</f>
        <v>35</v>
      </c>
      <c r="F3438" s="4">
        <f>'[1]2025年已发货'!F:F</f>
        <v>45800</v>
      </c>
      <c r="G3438" s="2" t="str">
        <f>'[1]2025年已发货'!G:G</f>
        <v>(五冶钢构医学科学产业园建设项目房建三部-管网总坪)四川省南充市顺庆区搬罾街道学府大道二段</v>
      </c>
      <c r="H3438" s="2" t="str">
        <f>'[1]2025年已发货'!H:H</f>
        <v>郑林</v>
      </c>
      <c r="I3438" s="2">
        <f>'[1]2025年已发货'!I:I</f>
        <v>18349955455</v>
      </c>
      <c r="J3438" s="2" t="str">
        <f>_xlfn._xlws.FILTER(辅助信息!D:D,辅助信息!G:G=G3438)</f>
        <v>五冶钢构南充医学科学产业园建设项目</v>
      </c>
    </row>
    <row r="3439" hidden="1" spans="1:10">
      <c r="A3439" s="2" t="str">
        <f>'[1]2025年已发货'!A:A</f>
        <v>德胜</v>
      </c>
      <c r="B3439" s="2" t="str">
        <f>'[1]2025年已发货'!B:B</f>
        <v>螺纹钢</v>
      </c>
      <c r="C3439" s="2" t="str">
        <f>'[1]2025年已发货'!C:C</f>
        <v>HRB400E Φ25 12m</v>
      </c>
      <c r="D3439" s="2" t="str">
        <f>'[1]2025年已发货'!D:D</f>
        <v>吨</v>
      </c>
      <c r="E3439" s="2">
        <f>'[1]2025年已发货'!E:E</f>
        <v>35.438</v>
      </c>
      <c r="F3439" s="4">
        <f>'[1]2025年已发货'!F:F</f>
        <v>45800</v>
      </c>
      <c r="G3439" s="2" t="str">
        <f>'[1]2025年已发货'!G:G</f>
        <v>（安久供应链项目）四川省宜宾市翠屏区志诚路</v>
      </c>
      <c r="H3439" s="2" t="str">
        <f>'[1]2025年已发货'!H:H</f>
        <v>毛新熠</v>
      </c>
      <c r="I3439" s="2">
        <f>'[1]2025年已发货'!I:I</f>
        <v>18208171901</v>
      </c>
      <c r="J3439" s="2" vm="1" t="e">
        <f>_xlfn._xlws.FILTER(辅助信息!D:D,辅助信息!G:G=G3439)</f>
        <v>#VALUE!</v>
      </c>
    </row>
    <row r="3440" hidden="1" spans="1:10">
      <c r="A3440" s="2" t="str">
        <f>'[1]2025年已发货'!A:A</f>
        <v>德胜</v>
      </c>
      <c r="B3440" s="2" t="str">
        <f>'[1]2025年已发货'!B:B</f>
        <v>螺纹钢</v>
      </c>
      <c r="C3440" s="2" t="str">
        <f>'[1]2025年已发货'!C:C</f>
        <v>HRB400E Φ22 12m</v>
      </c>
      <c r="D3440" s="2" t="str">
        <f>'[1]2025年已发货'!D:D</f>
        <v>吨</v>
      </c>
      <c r="E3440" s="2">
        <f>'[1]2025年已发货'!E:E</f>
        <v>10.872</v>
      </c>
      <c r="F3440" s="4">
        <f>'[1]2025年已发货'!F:F</f>
        <v>45800</v>
      </c>
      <c r="G3440" s="2" t="str">
        <f>'[1]2025年已发货'!G:G</f>
        <v>（安久供应链项目）四川省宜宾市翠屏区志诚路</v>
      </c>
      <c r="H3440" s="2" t="str">
        <f>'[1]2025年已发货'!H:H</f>
        <v>毛新熠</v>
      </c>
      <c r="I3440" s="2">
        <f>'[1]2025年已发货'!I:I</f>
        <v>18208171901</v>
      </c>
      <c r="J3440" s="2" vm="1" t="e">
        <f>_xlfn._xlws.FILTER(辅助信息!D:D,辅助信息!G:G=G3440)</f>
        <v>#VALUE!</v>
      </c>
    </row>
    <row r="3441" hidden="1" spans="1:10">
      <c r="A3441" s="2" t="str">
        <f>'[1]2025年已发货'!A:A</f>
        <v>德胜</v>
      </c>
      <c r="B3441" s="2" t="str">
        <f>'[1]2025年已发货'!B:B</f>
        <v>螺纹钢</v>
      </c>
      <c r="C3441" s="2" t="str">
        <f>'[1]2025年已发货'!C:C</f>
        <v>HRB400E Φ25 12m</v>
      </c>
      <c r="D3441" s="2" t="str">
        <f>'[1]2025年已发货'!D:D</f>
        <v>吨</v>
      </c>
      <c r="E3441" s="2">
        <f>'[1]2025年已发货'!E:E</f>
        <v>24.534</v>
      </c>
      <c r="F3441" s="4">
        <f>'[1]2025年已发货'!F:F</f>
        <v>45800</v>
      </c>
      <c r="G3441" s="2" t="str">
        <f>'[1]2025年已发货'!G:G</f>
        <v>（安久供应链项目）四川省宜宾市翠屏区志诚路</v>
      </c>
      <c r="H3441" s="2" t="str">
        <f>'[1]2025年已发货'!H:H</f>
        <v>毛新熠</v>
      </c>
      <c r="I3441" s="2">
        <f>'[1]2025年已发货'!I:I</f>
        <v>18208171901</v>
      </c>
      <c r="J3441" s="2" vm="1" t="e">
        <f>_xlfn._xlws.FILTER(辅助信息!D:D,辅助信息!G:G=G3441)</f>
        <v>#VALUE!</v>
      </c>
    </row>
    <row r="3442" hidden="1" spans="1:10">
      <c r="A3442" s="2" t="str">
        <f>'[1]2025年已发货'!A:A</f>
        <v>德胜</v>
      </c>
      <c r="B3442" s="2" t="str">
        <f>'[1]2025年已发货'!B:B</f>
        <v>螺纹钢</v>
      </c>
      <c r="C3442" s="2" t="str">
        <f>'[1]2025年已发货'!C:C</f>
        <v>HRB400E Φ12 12m</v>
      </c>
      <c r="D3442" s="2" t="str">
        <f>'[1]2025年已发货'!D:D</f>
        <v>吨</v>
      </c>
      <c r="E3442" s="2">
        <f>'[1]2025年已发货'!E:E</f>
        <v>30.591</v>
      </c>
      <c r="F3442" s="4">
        <f>'[1]2025年已发货'!F:F</f>
        <v>45800</v>
      </c>
      <c r="G3442" s="2" t="str">
        <f>'[1]2025年已发货'!G:G</f>
        <v>（安久供应链项目）四川省宜宾市翠屏区志诚路</v>
      </c>
      <c r="H3442" s="2" t="str">
        <f>'[1]2025年已发货'!H:H</f>
        <v>毛新熠</v>
      </c>
      <c r="I3442" s="2">
        <f>'[1]2025年已发货'!I:I</f>
        <v>18208171901</v>
      </c>
      <c r="J3442" s="2" vm="1" t="e">
        <f>_xlfn._xlws.FILTER(辅助信息!D:D,辅助信息!G:G=G3442)</f>
        <v>#VALUE!</v>
      </c>
    </row>
    <row r="3443" hidden="1" spans="1:10">
      <c r="A3443" s="2" t="str">
        <f>'[1]2025年已发货'!A:A</f>
        <v>德胜</v>
      </c>
      <c r="B3443" s="2" t="str">
        <f>'[1]2025年已发货'!B:B</f>
        <v>螺纹钢</v>
      </c>
      <c r="C3443" s="2" t="str">
        <f>'[1]2025年已发货'!C:C</f>
        <v>HRB400E Φ20 12m</v>
      </c>
      <c r="D3443" s="2" t="str">
        <f>'[1]2025年已发货'!D:D</f>
        <v>吨</v>
      </c>
      <c r="E3443" s="2">
        <f>'[1]2025年已发货'!E:E</f>
        <v>11.028</v>
      </c>
      <c r="F3443" s="4">
        <f>'[1]2025年已发货'!F:F</f>
        <v>45800</v>
      </c>
      <c r="G3443" s="2" t="str">
        <f>'[1]2025年已发货'!G:G</f>
        <v>（安久供应链项目）四川省宜宾市翠屏区志诚路</v>
      </c>
      <c r="H3443" s="2" t="str">
        <f>'[1]2025年已发货'!H:H</f>
        <v>毛新熠</v>
      </c>
      <c r="I3443" s="2">
        <f>'[1]2025年已发货'!I:I</f>
        <v>18208171901</v>
      </c>
      <c r="J3443" s="2" vm="1" t="e">
        <f>_xlfn._xlws.FILTER(辅助信息!D:D,辅助信息!G:G=G3443)</f>
        <v>#VALUE!</v>
      </c>
    </row>
    <row r="3444" hidden="1" spans="1:10">
      <c r="A3444" s="2" t="str">
        <f>'[1]2025年已发货'!A:A</f>
        <v>德胜</v>
      </c>
      <c r="B3444" s="2" t="str">
        <f>'[1]2025年已发货'!B:B</f>
        <v>螺纹钢</v>
      </c>
      <c r="C3444" s="2" t="str">
        <f>'[1]2025年已发货'!C:C</f>
        <v>HRB400E Φ22 12m</v>
      </c>
      <c r="D3444" s="2" t="str">
        <f>'[1]2025年已发货'!D:D</f>
        <v>吨</v>
      </c>
      <c r="E3444" s="2">
        <f>'[1]2025年已发货'!E:E</f>
        <v>5.436</v>
      </c>
      <c r="F3444" s="4">
        <f>'[1]2025年已发货'!F:F</f>
        <v>45800</v>
      </c>
      <c r="G3444" s="2" t="str">
        <f>'[1]2025年已发货'!G:G</f>
        <v>（安久供应链项目）四川省宜宾市翠屏区志诚路</v>
      </c>
      <c r="H3444" s="2" t="str">
        <f>'[1]2025年已发货'!H:H</f>
        <v>毛新熠</v>
      </c>
      <c r="I3444" s="2">
        <f>'[1]2025年已发货'!I:I</f>
        <v>18208171901</v>
      </c>
      <c r="J3444" s="2" vm="1" t="e">
        <f>_xlfn._xlws.FILTER(辅助信息!D:D,辅助信息!G:G=G3444)</f>
        <v>#VALUE!</v>
      </c>
    </row>
    <row r="3445" hidden="1" spans="1:10">
      <c r="A3445" s="2" t="str">
        <f>'[1]2025年已发货'!A:A</f>
        <v>德胜</v>
      </c>
      <c r="B3445" s="2" t="str">
        <f>'[1]2025年已发货'!B:B</f>
        <v>螺纹钢</v>
      </c>
      <c r="C3445" s="2" t="str">
        <f>'[1]2025年已发货'!C:C</f>
        <v>HRB400E Φ25 12m</v>
      </c>
      <c r="D3445" s="2" t="str">
        <f>'[1]2025年已发货'!D:D</f>
        <v>吨</v>
      </c>
      <c r="E3445" s="2">
        <f>'[1]2025年已发货'!E:E</f>
        <v>24.534</v>
      </c>
      <c r="F3445" s="4">
        <f>'[1]2025年已发货'!F:F</f>
        <v>45800</v>
      </c>
      <c r="G3445" s="2" t="str">
        <f>'[1]2025年已发货'!G:G</f>
        <v>（安久供应链项目）四川省宜宾市翠屏区志诚路</v>
      </c>
      <c r="H3445" s="2" t="str">
        <f>'[1]2025年已发货'!H:H</f>
        <v>毛新熠</v>
      </c>
      <c r="I3445" s="2">
        <f>'[1]2025年已发货'!I:I</f>
        <v>18208171901</v>
      </c>
      <c r="J3445" s="2" vm="1" t="e">
        <f>_xlfn._xlws.FILTER(辅助信息!D:D,辅助信息!G:G=G3445)</f>
        <v>#VALUE!</v>
      </c>
    </row>
    <row r="3446" hidden="1" spans="1:10">
      <c r="A3446" s="2" t="str">
        <f>'[1]2025年已发货'!A:A</f>
        <v>晋邦</v>
      </c>
      <c r="B3446" s="2" t="str">
        <f>'[1]2025年已发货'!B:B</f>
        <v>盘圆</v>
      </c>
      <c r="C3446" s="2" t="str">
        <f>'[1]2025年已发货'!C:C</f>
        <v>HPB300 6</v>
      </c>
      <c r="D3446" s="2" t="str">
        <f>'[1]2025年已发货'!D:D</f>
        <v>吨</v>
      </c>
      <c r="E3446" s="2">
        <f>'[1]2025年已发货'!E:E</f>
        <v>2</v>
      </c>
      <c r="F3446" s="4">
        <f>'[1]2025年已发货'!F:F</f>
        <v>45800</v>
      </c>
      <c r="G3446" s="2" t="str">
        <f>'[1]2025年已发货'!G:G</f>
        <v>（中铁武汉电气化局成达万项目）新建成都至达州至万州铁路四电系统集成及相关工程CDWQDJC-2标</v>
      </c>
      <c r="H3446" s="2" t="str">
        <f>'[1]2025年已发货'!H:H</f>
        <v>余凡</v>
      </c>
      <c r="I3446" s="2">
        <f>'[1]2025年已发货'!I:I</f>
        <v>18228076992</v>
      </c>
      <c r="J3446" s="2" vm="1" t="e">
        <f>_xlfn._xlws.FILTER(辅助信息!D:D,辅助信息!G:G=G3446)</f>
        <v>#VALUE!</v>
      </c>
    </row>
    <row r="3447" hidden="1" spans="1:10">
      <c r="A3447" s="2" t="str">
        <f>'[1]2025年已发货'!A:A</f>
        <v>晋邦</v>
      </c>
      <c r="B3447" s="2" t="str">
        <f>'[1]2025年已发货'!B:B</f>
        <v>盘螺</v>
      </c>
      <c r="C3447" s="2" t="str">
        <f>'[1]2025年已发货'!C:C</f>
        <v>HRB400E Φ8</v>
      </c>
      <c r="D3447" s="2" t="str">
        <f>'[1]2025年已发货'!D:D</f>
        <v>吨</v>
      </c>
      <c r="E3447" s="2">
        <f>'[1]2025年已发货'!E:E</f>
        <v>4</v>
      </c>
      <c r="F3447" s="4">
        <f>'[1]2025年已发货'!F:F</f>
        <v>45800</v>
      </c>
      <c r="G3447" s="2" t="str">
        <f>'[1]2025年已发货'!G:G</f>
        <v>（中铁武汉电气化局成达万项目）新建成都至达州至万州铁路四电系统集成及相关工程CDWQDJC-2标</v>
      </c>
      <c r="H3447" s="2" t="str">
        <f>'[1]2025年已发货'!H:H</f>
        <v>余凡</v>
      </c>
      <c r="I3447" s="2">
        <f>'[1]2025年已发货'!I:I</f>
        <v>18228076992</v>
      </c>
      <c r="J3447" s="2" vm="1" t="e">
        <f>_xlfn._xlws.FILTER(辅助信息!D:D,辅助信息!G:G=G3447)</f>
        <v>#VALUE!</v>
      </c>
    </row>
    <row r="3448" hidden="1" spans="1:10">
      <c r="A3448" s="2" t="str">
        <f>'[1]2025年已发货'!A:A</f>
        <v>晋邦</v>
      </c>
      <c r="B3448" s="2" t="str">
        <f>'[1]2025年已发货'!B:B</f>
        <v>盘螺</v>
      </c>
      <c r="C3448" s="2" t="str">
        <f>'[1]2025年已发货'!C:C</f>
        <v>HRB400E Φ10</v>
      </c>
      <c r="D3448" s="2" t="str">
        <f>'[1]2025年已发货'!D:D</f>
        <v>吨</v>
      </c>
      <c r="E3448" s="2">
        <f>'[1]2025年已发货'!E:E</f>
        <v>2</v>
      </c>
      <c r="F3448" s="4">
        <f>'[1]2025年已发货'!F:F</f>
        <v>45800</v>
      </c>
      <c r="G3448" s="2" t="str">
        <f>'[1]2025年已发货'!G:G</f>
        <v>（中铁武汉电气化局成达万项目）新建成都至达州至万州铁路四电系统集成及相关工程CDWQDJC-2标</v>
      </c>
      <c r="H3448" s="2" t="str">
        <f>'[1]2025年已发货'!H:H</f>
        <v>余凡</v>
      </c>
      <c r="I3448" s="2">
        <f>'[1]2025年已发货'!I:I</f>
        <v>18228076992</v>
      </c>
      <c r="J3448" s="2" vm="1" t="e">
        <f>_xlfn._xlws.FILTER(辅助信息!D:D,辅助信息!G:G=G3448)</f>
        <v>#VALUE!</v>
      </c>
    </row>
    <row r="3449" hidden="1" spans="1:10">
      <c r="A3449" s="2" t="str">
        <f>'[1]2025年已发货'!A:A</f>
        <v>晋邦</v>
      </c>
      <c r="B3449" s="2" t="str">
        <f>'[1]2025年已发货'!B:B</f>
        <v>螺纹钢</v>
      </c>
      <c r="C3449" s="2" t="str">
        <f>'[1]2025年已发货'!C:C</f>
        <v>HRB400E Φ12</v>
      </c>
      <c r="D3449" s="2" t="str">
        <f>'[1]2025年已发货'!D:D</f>
        <v>吨</v>
      </c>
      <c r="E3449" s="2">
        <f>'[1]2025年已发货'!E:E</f>
        <v>2.8</v>
      </c>
      <c r="F3449" s="4">
        <f>'[1]2025年已发货'!F:F</f>
        <v>45800</v>
      </c>
      <c r="G3449" s="2" t="str">
        <f>'[1]2025年已发货'!G:G</f>
        <v>（中铁武汉电气化局成达万项目）新建成都至达州至万州铁路四电系统集成及相关工程CDWQDJC-2标</v>
      </c>
      <c r="H3449" s="2" t="str">
        <f>'[1]2025年已发货'!H:H</f>
        <v>余凡</v>
      </c>
      <c r="I3449" s="2">
        <f>'[1]2025年已发货'!I:I</f>
        <v>18228076992</v>
      </c>
      <c r="J3449" s="2" vm="1" t="e">
        <f>_xlfn._xlws.FILTER(辅助信息!D:D,辅助信息!G:G=G3449)</f>
        <v>#VALUE!</v>
      </c>
    </row>
    <row r="3450" hidden="1" spans="1:10">
      <c r="A3450" s="2" t="str">
        <f>'[1]2025年已发货'!A:A</f>
        <v>晋邦</v>
      </c>
      <c r="B3450" s="2" t="str">
        <f>'[1]2025年已发货'!B:B</f>
        <v>螺纹钢</v>
      </c>
      <c r="C3450" s="2" t="str">
        <f>'[1]2025年已发货'!C:C</f>
        <v>HRB400E 14*9m</v>
      </c>
      <c r="D3450" s="2" t="str">
        <f>'[1]2025年已发货'!D:D</f>
        <v>吨</v>
      </c>
      <c r="E3450" s="2">
        <f>'[1]2025年已发货'!E:E</f>
        <v>5.6</v>
      </c>
      <c r="F3450" s="4">
        <f>'[1]2025年已发货'!F:F</f>
        <v>45800</v>
      </c>
      <c r="G3450" s="2" t="str">
        <f>'[1]2025年已发货'!G:G</f>
        <v>（中铁武汉电气化局成达万项目）新建成都至达州至万州铁路四电系统集成及相关工程CDWQDJC-2标</v>
      </c>
      <c r="H3450" s="2" t="str">
        <f>'[1]2025年已发货'!H:H</f>
        <v>余凡</v>
      </c>
      <c r="I3450" s="2">
        <f>'[1]2025年已发货'!I:I</f>
        <v>18228076992</v>
      </c>
      <c r="J3450" s="2" vm="1" t="e">
        <f>_xlfn._xlws.FILTER(辅助信息!D:D,辅助信息!G:G=G3450)</f>
        <v>#VALUE!</v>
      </c>
    </row>
    <row r="3451" hidden="1" spans="1:10">
      <c r="A3451" s="2" t="str">
        <f>'[1]2025年已发货'!A:A</f>
        <v>晋邦</v>
      </c>
      <c r="B3451" s="2" t="str">
        <f>'[1]2025年已发货'!B:B</f>
        <v>螺纹钢</v>
      </c>
      <c r="C3451" s="2" t="str">
        <f>'[1]2025年已发货'!C:C</f>
        <v>HRB400E 16*9m</v>
      </c>
      <c r="D3451" s="2" t="str">
        <f>'[1]2025年已发货'!D:D</f>
        <v>吨</v>
      </c>
      <c r="E3451" s="2">
        <f>'[1]2025年已发货'!E:E</f>
        <v>8.1</v>
      </c>
      <c r="F3451" s="4">
        <f>'[1]2025年已发货'!F:F</f>
        <v>45800</v>
      </c>
      <c r="G3451" s="2" t="str">
        <f>'[1]2025年已发货'!G:G</f>
        <v>（中铁武汉电气化局成达万项目）新建成都至达州至万州铁路四电系统集成及相关工程CDWQDJC-2标</v>
      </c>
      <c r="H3451" s="2" t="str">
        <f>'[1]2025年已发货'!H:H</f>
        <v>余凡</v>
      </c>
      <c r="I3451" s="2">
        <f>'[1]2025年已发货'!I:I</f>
        <v>18228076992</v>
      </c>
      <c r="J3451" s="2" vm="1" t="e">
        <f>_xlfn._xlws.FILTER(辅助信息!D:D,辅助信息!G:G=G3451)</f>
        <v>#VALUE!</v>
      </c>
    </row>
    <row r="3452" hidden="1" spans="1:10">
      <c r="A3452" s="2" t="str">
        <f>'[1]2025年已发货'!A:A</f>
        <v>晋邦</v>
      </c>
      <c r="B3452" s="2" t="str">
        <f>'[1]2025年已发货'!B:B</f>
        <v>螺纹钢</v>
      </c>
      <c r="C3452" s="2" t="str">
        <f>'[1]2025年已发货'!C:C</f>
        <v>HRB400E 18*9m</v>
      </c>
      <c r="D3452" s="2" t="str">
        <f>'[1]2025年已发货'!D:D</f>
        <v>吨</v>
      </c>
      <c r="E3452" s="2">
        <f>'[1]2025年已发货'!E:E</f>
        <v>5.6</v>
      </c>
      <c r="F3452" s="4">
        <f>'[1]2025年已发货'!F:F</f>
        <v>45800</v>
      </c>
      <c r="G3452" s="2" t="str">
        <f>'[1]2025年已发货'!G:G</f>
        <v>（中铁武汉电气化局成达万项目）新建成都至达州至万州铁路四电系统集成及相关工程CDWQDJC-2标</v>
      </c>
      <c r="H3452" s="2" t="str">
        <f>'[1]2025年已发货'!H:H</f>
        <v>余凡</v>
      </c>
      <c r="I3452" s="2">
        <f>'[1]2025年已发货'!I:I</f>
        <v>18228076992</v>
      </c>
      <c r="J3452" s="2" vm="1" t="e">
        <f>_xlfn._xlws.FILTER(辅助信息!D:D,辅助信息!G:G=G3452)</f>
        <v>#VALUE!</v>
      </c>
    </row>
    <row r="3453" hidden="1" spans="1:10">
      <c r="A3453" s="2" t="str">
        <f>'[1]2025年已发货'!A:A</f>
        <v>晋邦</v>
      </c>
      <c r="B3453" s="2" t="str">
        <f>'[1]2025年已发货'!B:B</f>
        <v>螺纹钢</v>
      </c>
      <c r="C3453" s="2" t="str">
        <f>'[1]2025年已发货'!C:C</f>
        <v>HRB400E 20*9m</v>
      </c>
      <c r="D3453" s="2" t="str">
        <f>'[1]2025年已发货'!D:D</f>
        <v>吨</v>
      </c>
      <c r="E3453" s="2">
        <f>'[1]2025年已发货'!E:E</f>
        <v>2.8</v>
      </c>
      <c r="F3453" s="4">
        <f>'[1]2025年已发货'!F:F</f>
        <v>45800</v>
      </c>
      <c r="G3453" s="2" t="str">
        <f>'[1]2025年已发货'!G:G</f>
        <v>（中铁武汉电气化局成达万项目）新建成都至达州至万州铁路四电系统集成及相关工程CDWQDJC-2标</v>
      </c>
      <c r="H3453" s="2" t="str">
        <f>'[1]2025年已发货'!H:H</f>
        <v>余凡</v>
      </c>
      <c r="I3453" s="2">
        <f>'[1]2025年已发货'!I:I</f>
        <v>18228076992</v>
      </c>
      <c r="J3453" s="2" vm="1" t="e">
        <f>_xlfn._xlws.FILTER(辅助信息!D:D,辅助信息!G:G=G3453)</f>
        <v>#VALUE!</v>
      </c>
    </row>
    <row r="3454" hidden="1" spans="1:10">
      <c r="A3454" s="2" t="str">
        <f>'[1]2025年已发货'!A:A</f>
        <v>晋邦</v>
      </c>
      <c r="B3454" s="2" t="str">
        <f>'[1]2025年已发货'!B:B</f>
        <v>螺纹钢</v>
      </c>
      <c r="C3454" s="2" t="str">
        <f>'[1]2025年已发货'!C:C</f>
        <v>HRB400E 22*9m</v>
      </c>
      <c r="D3454" s="2" t="str">
        <f>'[1]2025年已发货'!D:D</f>
        <v>吨</v>
      </c>
      <c r="E3454" s="2">
        <f>'[1]2025年已发货'!E:E</f>
        <v>2.8</v>
      </c>
      <c r="F3454" s="4">
        <f>'[1]2025年已发货'!F:F</f>
        <v>45800</v>
      </c>
      <c r="G3454" s="2" t="str">
        <f>'[1]2025年已发货'!G:G</f>
        <v>（中铁武汉电气化局成达万项目）新建成都至达州至万州铁路四电系统集成及相关工程CDWQDJC-2标</v>
      </c>
      <c r="H3454" s="2" t="str">
        <f>'[1]2025年已发货'!H:H</f>
        <v>余凡</v>
      </c>
      <c r="I3454" s="2">
        <f>'[1]2025年已发货'!I:I</f>
        <v>18228076992</v>
      </c>
      <c r="J3454" s="2" vm="1" t="e">
        <f>_xlfn._xlws.FILTER(辅助信息!D:D,辅助信息!G:G=G3454)</f>
        <v>#VALUE!</v>
      </c>
    </row>
    <row r="3455" hidden="1" spans="1:10">
      <c r="A3455" s="2" t="str">
        <f>'[1]2025年已发货'!A:A</f>
        <v>晋邦</v>
      </c>
      <c r="B3455" s="2" t="str">
        <f>'[1]2025年已发货'!B:B</f>
        <v>螺纹钢</v>
      </c>
      <c r="C3455" s="2" t="str">
        <f>'[1]2025年已发货'!C:C</f>
        <v>HRB400E 25*9m</v>
      </c>
      <c r="D3455" s="2" t="str">
        <f>'[1]2025年已发货'!D:D</f>
        <v>吨</v>
      </c>
      <c r="E3455" s="2">
        <f>'[1]2025年已发货'!E:E</f>
        <v>2.8</v>
      </c>
      <c r="F3455" s="4">
        <f>'[1]2025年已发货'!F:F</f>
        <v>45800</v>
      </c>
      <c r="G3455" s="2" t="str">
        <f>'[1]2025年已发货'!G:G</f>
        <v>（中铁武汉电气化局成达万项目）新建成都至达州至万州铁路四电系统集成及相关工程CDWQDJC-2标</v>
      </c>
      <c r="H3455" s="2" t="str">
        <f>'[1]2025年已发货'!H:H</f>
        <v>余凡</v>
      </c>
      <c r="I3455" s="2">
        <f>'[1]2025年已发货'!I:I</f>
        <v>18228076992</v>
      </c>
      <c r="J3455" s="2" vm="1" t="e">
        <f>_xlfn._xlws.FILTER(辅助信息!D:D,辅助信息!G:G=G3455)</f>
        <v>#VALUE!</v>
      </c>
    </row>
    <row r="3456" hidden="1" spans="1:10">
      <c r="A3456" s="7" t="str">
        <f>'[1]2025年已发货'!A:A</f>
        <v>润耀</v>
      </c>
      <c r="B3456" s="7" t="str">
        <f>'[1]2025年已发货'!B:B</f>
        <v>盘螺</v>
      </c>
      <c r="C3456" s="7" t="str">
        <f>'[1]2025年已发货'!C:C</f>
        <v>HRB400E Φ8</v>
      </c>
      <c r="D3456" s="7" t="str">
        <f>'[1]2025年已发货'!D:D</f>
        <v>吨</v>
      </c>
      <c r="E3456" s="7">
        <f>'[1]2025年已发货'!E:E</f>
        <v>12</v>
      </c>
      <c r="F3456" s="4">
        <f>'[1]2025年已发货'!F:F</f>
        <v>45800</v>
      </c>
      <c r="G3456" s="2" t="str">
        <f>'[1]2025年已发货'!G:G</f>
        <v>（中核华兴-峨眉山项目）四川省乐山市峨眉山市双福镇梓橦庙红华五期中核华兴工地</v>
      </c>
      <c r="H3456" s="2" t="str">
        <f>'[1]2025年已发货'!H:H</f>
        <v>李汉军</v>
      </c>
      <c r="I3456" s="2" t="str">
        <f>'[1]2025年已发货'!I:I</f>
        <v>18691249091</v>
      </c>
      <c r="J3456" s="2" vm="1" t="e">
        <f>_xlfn._xlws.FILTER(辅助信息!D:D,辅助信息!G:G=G3456)</f>
        <v>#VALUE!</v>
      </c>
    </row>
    <row r="3457" hidden="1" spans="1:10">
      <c r="A3457" s="7" t="str">
        <f>'[1]2025年已发货'!A:A</f>
        <v>润耀</v>
      </c>
      <c r="B3457" s="7" t="str">
        <f>'[1]2025年已发货'!B:B</f>
        <v>盘螺</v>
      </c>
      <c r="C3457" s="7" t="str">
        <f>'[1]2025年已发货'!C:C</f>
        <v>HRB400E Φ10</v>
      </c>
      <c r="D3457" s="7" t="str">
        <f>'[1]2025年已发货'!D:D</f>
        <v>吨</v>
      </c>
      <c r="E3457" s="7">
        <f>'[1]2025年已发货'!E:E</f>
        <v>22</v>
      </c>
      <c r="F3457" s="4">
        <f>'[1]2025年已发货'!F:F</f>
        <v>45800</v>
      </c>
      <c r="G3457" s="2" t="str">
        <f>'[1]2025年已发货'!G:G</f>
        <v>（中核华兴-峨眉山项目）四川省乐山市峨眉山市双福镇梓橦庙红华五期中核华兴工地</v>
      </c>
      <c r="H3457" s="2" t="str">
        <f>'[1]2025年已发货'!H:H</f>
        <v>李汉军</v>
      </c>
      <c r="I3457" s="2" t="str">
        <f>'[1]2025年已发货'!I:I</f>
        <v>18691249091</v>
      </c>
      <c r="J3457" s="2" vm="1" t="e">
        <f>_xlfn._xlws.FILTER(辅助信息!D:D,辅助信息!G:G=G3457)</f>
        <v>#VALUE!</v>
      </c>
    </row>
    <row r="3458" hidden="1" spans="1:10">
      <c r="A3458" s="2" t="str">
        <f>'[1]2025年已发货'!A:A</f>
        <v>钢固融</v>
      </c>
      <c r="B3458" s="2" t="str">
        <f>'[1]2025年已发货'!B:B</f>
        <v>盘螺</v>
      </c>
      <c r="C3458" s="2" t="str">
        <f>'[1]2025年已发货'!C:C</f>
        <v>HRB400EФ12</v>
      </c>
      <c r="D3458" s="2" t="str">
        <f>'[1]2025年已发货'!D:D</f>
        <v>吨</v>
      </c>
      <c r="E3458" s="2">
        <f>'[1]2025年已发货'!E:E</f>
        <v>14</v>
      </c>
      <c r="F3458" s="4">
        <f>'[1]2025年已发货'!F:F</f>
        <v>45801</v>
      </c>
      <c r="G3458" s="2" t="str">
        <f>'[1]2025年已发货'!G:G</f>
        <v>（成铁西物-地铁5号线项目）成都市武侯区天府一街与昆华路交叉口（提前联系项目准备吊车）</v>
      </c>
      <c r="H3458" s="2" t="str">
        <f>'[1]2025年已发货'!H:H</f>
        <v>黄永福</v>
      </c>
      <c r="I3458" s="2">
        <f>'[1]2025年已发货'!I:I</f>
        <v>15982823571</v>
      </c>
      <c r="J3458" s="2" vm="1" t="e">
        <f>_xlfn._xlws.FILTER(辅助信息!D:D,辅助信息!G:G=G3458)</f>
        <v>#VALUE!</v>
      </c>
    </row>
    <row r="3459" hidden="1" spans="1:10">
      <c r="A3459" s="2" t="str">
        <f>'[1]2025年已发货'!A:A</f>
        <v>钢固融</v>
      </c>
      <c r="B3459" s="2" t="str">
        <f>'[1]2025年已发货'!B:B</f>
        <v>螺纹钢</v>
      </c>
      <c r="C3459" s="2" t="str">
        <f>'[1]2025年已发货'!C:C</f>
        <v>HRB400EФ28*9m</v>
      </c>
      <c r="D3459" s="2" t="str">
        <f>'[1]2025年已发货'!D:D</f>
        <v>吨</v>
      </c>
      <c r="E3459" s="2">
        <f>'[1]2025年已发货'!E:E</f>
        <v>20</v>
      </c>
      <c r="F3459" s="4">
        <f>'[1]2025年已发货'!F:F</f>
        <v>45801</v>
      </c>
      <c r="G3459" s="2" t="str">
        <f>'[1]2025年已发货'!G:G</f>
        <v>（成铁西物-地铁5号线项目）成都市武侯区天府一街与昆华路交叉口（提前联系项目准备吊车）</v>
      </c>
      <c r="H3459" s="2" t="str">
        <f>'[1]2025年已发货'!H:H</f>
        <v>黄永福</v>
      </c>
      <c r="I3459" s="2" t="str">
        <f>'[1]2025年已发货'!I:I</f>
        <v>15982823571</v>
      </c>
      <c r="J3459" s="2" vm="1" t="e">
        <f>_xlfn._xlws.FILTER(辅助信息!D:D,辅助信息!G:G=G3459)</f>
        <v>#VALUE!</v>
      </c>
    </row>
    <row r="3460" hidden="1" spans="1:10">
      <c r="A3460" s="2" t="str">
        <f>'[1]2025年已发货'!A:A</f>
        <v>润耀</v>
      </c>
      <c r="B3460" s="2" t="str">
        <f>'[1]2025年已发货'!B:B</f>
        <v>高线</v>
      </c>
      <c r="C3460" s="2" t="str">
        <f>'[1]2025年已发货'!C:C</f>
        <v>HPB300 Φ12</v>
      </c>
      <c r="D3460" s="2" t="str">
        <f>'[1]2025年已发货'!D:D</f>
        <v>吨</v>
      </c>
      <c r="E3460" s="2">
        <f>'[1]2025年已发货'!E:E</f>
        <v>35</v>
      </c>
      <c r="F3460" s="4">
        <f>'[1]2025年已发货'!F:F</f>
        <v>45801</v>
      </c>
      <c r="G3460" s="2" t="str">
        <f>'[1]2025年已发货'!G:G</f>
        <v>（自永1标八局二分公司钢筋棚）四川省自贡市大安区牛佛镇</v>
      </c>
      <c r="H3460" s="2" t="str">
        <f>'[1]2025年已发货'!H:H</f>
        <v>王君杰</v>
      </c>
      <c r="I3460" s="2">
        <f>'[1]2025年已发货'!I:I</f>
        <v>18919619850</v>
      </c>
      <c r="J3460" s="2" vm="1" t="e">
        <f>_xlfn._xlws.FILTER(辅助信息!D:D,辅助信息!G:G=G3460)</f>
        <v>#VALUE!</v>
      </c>
    </row>
    <row r="3461" hidden="1" spans="1:10">
      <c r="A3461" s="2" t="str">
        <f>'[1]2025年已发货'!A:A</f>
        <v>润耀</v>
      </c>
      <c r="B3461" s="2" t="str">
        <f>'[1]2025年已发货'!B:B</f>
        <v>螺纹钢</v>
      </c>
      <c r="C3461" s="2" t="str">
        <f>'[1]2025年已发货'!C:C</f>
        <v>HRB400E Φ28×9米</v>
      </c>
      <c r="D3461" s="2" t="str">
        <f>'[1]2025年已发货'!D:D</f>
        <v>吨</v>
      </c>
      <c r="E3461" s="2">
        <f>'[1]2025年已发货'!E:E</f>
        <v>105</v>
      </c>
      <c r="F3461" s="4">
        <f>'[1]2025年已发货'!F:F</f>
        <v>45801</v>
      </c>
      <c r="G3461" s="2" t="str">
        <f>'[1]2025年已发货'!G:G</f>
        <v>（自永1标八局二分公司钢筋棚）四川省自贡市大安区牛佛镇</v>
      </c>
      <c r="H3461" s="2" t="str">
        <f>'[1]2025年已发货'!H:H</f>
        <v>王君杰</v>
      </c>
      <c r="I3461" s="2">
        <f>'[1]2025年已发货'!I:I</f>
        <v>18919619850</v>
      </c>
      <c r="J3461" s="2" vm="1" t="e">
        <f>_xlfn._xlws.FILTER(辅助信息!D:D,辅助信息!G:G=G3461)</f>
        <v>#VALUE!</v>
      </c>
    </row>
    <row r="3462" hidden="1" spans="1:10">
      <c r="A3462" s="2" t="str">
        <f>'[1]2025年已发货'!A:A</f>
        <v>德胜</v>
      </c>
      <c r="B3462" s="2" t="str">
        <f>'[1]2025年已发货'!B:B</f>
        <v>螺纹钢</v>
      </c>
      <c r="C3462" s="2" t="str">
        <f>'[1]2025年已发货'!C:C</f>
        <v>HRB500E Φ32×9米</v>
      </c>
      <c r="D3462" s="2" t="str">
        <f>'[1]2025年已发货'!D:D</f>
        <v>吨</v>
      </c>
      <c r="E3462" s="2">
        <f>'[1]2025年已发货'!E:E</f>
        <v>70</v>
      </c>
      <c r="F3462" s="4">
        <f>'[1]2025年已发货'!F:F</f>
        <v>45801</v>
      </c>
      <c r="G3462" s="2" t="str">
        <f>'[1]2025年已发货'!G:G</f>
        <v>（自永1标八局二分公司钢筋棚）四川省自贡市大安区牛佛镇</v>
      </c>
      <c r="H3462" s="2" t="str">
        <f>'[1]2025年已发货'!H:H</f>
        <v>王君杰</v>
      </c>
      <c r="I3462" s="2">
        <f>'[1]2025年已发货'!I:I</f>
        <v>18919619850</v>
      </c>
      <c r="J3462" s="2" vm="1" t="e">
        <f>_xlfn._xlws.FILTER(辅助信息!D:D,辅助信息!G:G=G3462)</f>
        <v>#VALUE!</v>
      </c>
    </row>
    <row r="3463" hidden="1" spans="1:10">
      <c r="A3463" s="2" t="str">
        <f>'[1]2025年已发货'!A:A</f>
        <v>德胜</v>
      </c>
      <c r="B3463" s="2" t="str">
        <f>'[1]2025年已发货'!B:B</f>
        <v>螺纹钢</v>
      </c>
      <c r="C3463" s="2" t="str">
        <f>'[1]2025年已发货'!C:C</f>
        <v>HRB500E Φ28×9米</v>
      </c>
      <c r="D3463" s="2" t="str">
        <f>'[1]2025年已发货'!D:D</f>
        <v>吨</v>
      </c>
      <c r="E3463" s="2">
        <f>'[1]2025年已发货'!E:E</f>
        <v>35</v>
      </c>
      <c r="F3463" s="4">
        <f>'[1]2025年已发货'!F:F</f>
        <v>45801</v>
      </c>
      <c r="G3463" s="2" t="str">
        <f>'[1]2025年已发货'!G:G</f>
        <v>（自永1标八局二分公司钢筋棚）四川省自贡市大安区牛佛镇</v>
      </c>
      <c r="H3463" s="2" t="str">
        <f>'[1]2025年已发货'!H:H</f>
        <v>王君杰</v>
      </c>
      <c r="I3463" s="2">
        <f>'[1]2025年已发货'!I:I</f>
        <v>18919619850</v>
      </c>
      <c r="J3463" s="2" vm="1" t="e">
        <f>_xlfn._xlws.FILTER(辅助信息!D:D,辅助信息!G:G=G3463)</f>
        <v>#VALUE!</v>
      </c>
    </row>
    <row r="3464" hidden="1" spans="1:10">
      <c r="A3464" s="2" t="str">
        <f>'[1]2025年已发货'!A:A</f>
        <v>德胜恒嘉</v>
      </c>
      <c r="B3464" s="2" t="str">
        <f>'[1]2025年已发货'!B:B</f>
        <v>螺纹钢</v>
      </c>
      <c r="C3464" s="2" t="str">
        <f>'[1]2025年已发货'!C:C</f>
        <v>HRB400E Φ32 12m</v>
      </c>
      <c r="D3464" s="2" t="str">
        <f>'[1]2025年已发货'!D:D</f>
        <v>吨</v>
      </c>
      <c r="E3464" s="2">
        <f>'[1]2025年已发货'!E:E</f>
        <v>35</v>
      </c>
      <c r="F3464" s="4">
        <f>'[1]2025年已发货'!F:F</f>
        <v>45801</v>
      </c>
      <c r="G3464" s="2" t="str">
        <f>'[1]2025年已发货'!G:G</f>
        <v>（中铁北京局-资乐高速6标）四川省乐山市市中区土主镇资乐高速TJ6标项目试验室</v>
      </c>
      <c r="H3464" s="2" t="str">
        <f>'[1]2025年已发货'!H:H</f>
        <v>刘岩</v>
      </c>
      <c r="I3464" s="2">
        <f>'[1]2025年已发货'!I:I</f>
        <v>18543566469</v>
      </c>
      <c r="J3464" s="2" vm="1" t="e">
        <f>_xlfn._xlws.FILTER(辅助信息!D:D,辅助信息!G:G=G3464)</f>
        <v>#VALUE!</v>
      </c>
    </row>
    <row r="3465" hidden="1" spans="1:10">
      <c r="A3465" s="2" t="str">
        <f>'[1]2025年已发货'!A:A</f>
        <v>德胜</v>
      </c>
      <c r="B3465" s="2" t="str">
        <f>'[1]2025年已发货'!B:B</f>
        <v>螺纹钢</v>
      </c>
      <c r="C3465" s="2" t="str">
        <f>'[1]2025年已发货'!C:C</f>
        <v>HRB400E Φ18 12m</v>
      </c>
      <c r="D3465" s="2" t="str">
        <f>'[1]2025年已发货'!D:D</f>
        <v>吨</v>
      </c>
      <c r="E3465" s="2">
        <f>'[1]2025年已发货'!E:E</f>
        <v>20</v>
      </c>
      <c r="F3465" s="4">
        <f>'[1]2025年已发货'!F:F</f>
        <v>45801</v>
      </c>
      <c r="G3465" s="2" t="str">
        <f>'[1]2025年已发货'!G:G</f>
        <v>(宜宾兴港三江新区长江工业园建设项目-M2-2#厂房)宜宾市翠屏区宜宾汽车零部件配套产业基地(纬五路南)</v>
      </c>
      <c r="H3465" s="2" t="str">
        <f>'[1]2025年已发货'!H:H</f>
        <v>王涛</v>
      </c>
      <c r="I3465" s="2">
        <f>'[1]2025年已发货'!I:I</f>
        <v>18381110677</v>
      </c>
      <c r="J3465" s="2" t="str">
        <f>_xlfn._xlws.FILTER(辅助信息!D:D,辅助信息!G:G=G3465)</f>
        <v>宜宾兴港三江新区长江工业园建设项目</v>
      </c>
    </row>
    <row r="3466" hidden="1" spans="1:10">
      <c r="A3466" s="2" t="str">
        <f>'[1]2025年已发货'!A:A</f>
        <v>德胜</v>
      </c>
      <c r="B3466" s="2" t="str">
        <f>'[1]2025年已发货'!B:B</f>
        <v>螺纹钢</v>
      </c>
      <c r="C3466" s="2" t="str">
        <f>'[1]2025年已发货'!C:C</f>
        <v>HRB400E Φ22 9m</v>
      </c>
      <c r="D3466" s="2" t="str">
        <f>'[1]2025年已发货'!D:D</f>
        <v>吨</v>
      </c>
      <c r="E3466" s="2">
        <f>'[1]2025年已发货'!E:E</f>
        <v>15</v>
      </c>
      <c r="F3466" s="4">
        <f>'[1]2025年已发货'!F:F</f>
        <v>45801</v>
      </c>
      <c r="G3466" s="2" t="str">
        <f>'[1]2025年已发货'!G:G</f>
        <v>(宜宾兴港三江新区长江工业园建设项目-M2-5#厂房)宜宾市翠屏区宜宾汽车零部件配套产业基地(纬五路南)</v>
      </c>
      <c r="H3466" s="2" t="str">
        <f>'[1]2025年已发货'!H:H</f>
        <v>王涛</v>
      </c>
      <c r="I3466" s="2">
        <f>'[1]2025年已发货'!I:I</f>
        <v>18381110677</v>
      </c>
      <c r="J3466" s="2" t="str">
        <f>_xlfn._xlws.FILTER(辅助信息!D:D,辅助信息!G:G=G3466)</f>
        <v>宜宾兴港三江新区长江工业园建设项目</v>
      </c>
    </row>
    <row r="3467" hidden="1" spans="1:10">
      <c r="A3467" s="2" t="str">
        <f>'[1]2025年已发货'!A:A</f>
        <v>钢固融</v>
      </c>
      <c r="B3467" s="2" t="str">
        <f>'[1]2025年已发货'!B:B</f>
        <v>盘螺</v>
      </c>
      <c r="C3467" s="2" t="str">
        <f>'[1]2025年已发货'!C:C</f>
        <v>HRB400E Φ8</v>
      </c>
      <c r="D3467" s="2" t="str">
        <f>'[1]2025年已发货'!D:D</f>
        <v>吨</v>
      </c>
      <c r="E3467" s="2">
        <f>'[1]2025年已发货'!E:E</f>
        <v>12</v>
      </c>
      <c r="F3467" s="4">
        <f>'[1]2025年已发货'!F:F</f>
        <v>45801</v>
      </c>
      <c r="G3467" s="2" t="str">
        <f>'[1]2025年已发货'!G:G</f>
        <v>（五局新津tod项目）成都市新津区旭辉天府未来城南(华金路南)</v>
      </c>
      <c r="H3467" s="2" t="str">
        <f>'[1]2025年已发货'!H:H</f>
        <v>戴军</v>
      </c>
      <c r="I3467" s="2">
        <f>'[1]2025年已发货'!I:I</f>
        <v>15984585768</v>
      </c>
      <c r="J3467" s="2" vm="1" t="e">
        <f>_xlfn._xlws.FILTER(辅助信息!D:D,辅助信息!G:G=G3467)</f>
        <v>#VALUE!</v>
      </c>
    </row>
    <row r="3468" hidden="1" spans="1:10">
      <c r="A3468" s="2" t="str">
        <f>'[1]2025年已发货'!A:A</f>
        <v>钢固融</v>
      </c>
      <c r="B3468" s="2" t="str">
        <f>'[1]2025年已发货'!B:B</f>
        <v>盘螺</v>
      </c>
      <c r="C3468" s="2" t="str">
        <f>'[1]2025年已发货'!C:C</f>
        <v>HRB400E Φ10</v>
      </c>
      <c r="D3468" s="2" t="str">
        <f>'[1]2025年已发货'!D:D</f>
        <v>吨</v>
      </c>
      <c r="E3468" s="2">
        <f>'[1]2025年已发货'!E:E</f>
        <v>26</v>
      </c>
      <c r="F3468" s="4">
        <f>'[1]2025年已发货'!F:F</f>
        <v>45801</v>
      </c>
      <c r="G3468" s="2" t="str">
        <f>'[1]2025年已发货'!G:G</f>
        <v>（五局新津tod项目）成都市新津区旭辉天府未来城南(华金路南)</v>
      </c>
      <c r="H3468" s="2" t="str">
        <f>'[1]2025年已发货'!H:H</f>
        <v>戴军</v>
      </c>
      <c r="I3468" s="2">
        <f>'[1]2025年已发货'!I:I</f>
        <v>15984585768</v>
      </c>
      <c r="J3468" s="2" vm="1" t="e">
        <f>_xlfn._xlws.FILTER(辅助信息!D:D,辅助信息!G:G=G3468)</f>
        <v>#VALUE!</v>
      </c>
    </row>
    <row r="3469" hidden="1" spans="1:10">
      <c r="A3469" s="2" t="str">
        <f>'[1]2025年已发货'!A:A</f>
        <v>钢固融</v>
      </c>
      <c r="B3469" s="2" t="str">
        <f>'[1]2025年已发货'!B:B</f>
        <v>螺纹钢</v>
      </c>
      <c r="C3469" s="2" t="str">
        <f>'[1]2025年已发货'!C:C</f>
        <v>HRB400E Φ12 9m</v>
      </c>
      <c r="D3469" s="2" t="str">
        <f>'[1]2025年已发货'!D:D</f>
        <v>吨</v>
      </c>
      <c r="E3469" s="2">
        <f>'[1]2025年已发货'!E:E</f>
        <v>6</v>
      </c>
      <c r="F3469" s="4">
        <f>'[1]2025年已发货'!F:F</f>
        <v>45801</v>
      </c>
      <c r="G3469" s="2" t="str">
        <f>'[1]2025年已发货'!G:G</f>
        <v>（五局新津tod项目）成都市新津区旭辉天府未来城南(华金路南)</v>
      </c>
      <c r="H3469" s="2" t="str">
        <f>'[1]2025年已发货'!H:H</f>
        <v>戴军</v>
      </c>
      <c r="I3469" s="2">
        <f>'[1]2025年已发货'!I:I</f>
        <v>15984585768</v>
      </c>
      <c r="J3469" s="2" vm="1" t="e">
        <f>_xlfn._xlws.FILTER(辅助信息!D:D,辅助信息!G:G=G3469)</f>
        <v>#VALUE!</v>
      </c>
    </row>
    <row r="3470" hidden="1" spans="1:10">
      <c r="A3470" s="2" t="str">
        <f>'[1]2025年已发货'!A:A</f>
        <v>钢固融</v>
      </c>
      <c r="B3470" s="2" t="str">
        <f>'[1]2025年已发货'!B:B</f>
        <v>螺纹钢</v>
      </c>
      <c r="C3470" s="2" t="str">
        <f>'[1]2025年已发货'!C:C</f>
        <v>HRB400E Φ14 9m</v>
      </c>
      <c r="D3470" s="2" t="str">
        <f>'[1]2025年已发货'!D:D</f>
        <v>吨</v>
      </c>
      <c r="E3470" s="2">
        <f>'[1]2025年已发货'!E:E</f>
        <v>15</v>
      </c>
      <c r="F3470" s="4">
        <f>'[1]2025年已发货'!F:F</f>
        <v>45801</v>
      </c>
      <c r="G3470" s="2" t="str">
        <f>'[1]2025年已发货'!G:G</f>
        <v>（五局新津tod项目）成都市新津区旭辉天府未来城南(华金路南)</v>
      </c>
      <c r="H3470" s="2" t="str">
        <f>'[1]2025年已发货'!H:H</f>
        <v>戴军</v>
      </c>
      <c r="I3470" s="2">
        <f>'[1]2025年已发货'!I:I</f>
        <v>15984585768</v>
      </c>
      <c r="J3470" s="2" vm="1" t="e">
        <f>_xlfn._xlws.FILTER(辅助信息!D:D,辅助信息!G:G=G3470)</f>
        <v>#VALUE!</v>
      </c>
    </row>
    <row r="3471" hidden="1" spans="1:10">
      <c r="A3471" s="2" t="str">
        <f>'[1]2025年已发货'!A:A</f>
        <v>钢固融</v>
      </c>
      <c r="B3471" s="2" t="str">
        <f>'[1]2025年已发货'!B:B</f>
        <v>螺纹钢</v>
      </c>
      <c r="C3471" s="2" t="str">
        <f>'[1]2025年已发货'!C:C</f>
        <v>HRB400E Φ16 9m</v>
      </c>
      <c r="D3471" s="2" t="str">
        <f>'[1]2025年已发货'!D:D</f>
        <v>吨</v>
      </c>
      <c r="E3471" s="2">
        <f>'[1]2025年已发货'!E:E</f>
        <v>10</v>
      </c>
      <c r="F3471" s="4">
        <f>'[1]2025年已发货'!F:F</f>
        <v>45801</v>
      </c>
      <c r="G3471" s="2" t="str">
        <f>'[1]2025年已发货'!G:G</f>
        <v>（五局新津tod项目）成都市新津区旭辉天府未来城南(华金路南)</v>
      </c>
      <c r="H3471" s="2" t="str">
        <f>'[1]2025年已发货'!H:H</f>
        <v>戴军</v>
      </c>
      <c r="I3471" s="2">
        <f>'[1]2025年已发货'!I:I</f>
        <v>15984585768</v>
      </c>
      <c r="J3471" s="2" vm="1" t="e">
        <f>_xlfn._xlws.FILTER(辅助信息!D:D,辅助信息!G:G=G3471)</f>
        <v>#VALUE!</v>
      </c>
    </row>
    <row r="3472" hidden="1" spans="1:10">
      <c r="A3472" s="2" t="str">
        <f>'[1]2025年已发货'!A:A</f>
        <v>山东高速</v>
      </c>
      <c r="B3472" s="2" t="str">
        <f>'[1]2025年已发货'!B:B</f>
        <v>螺纹钢</v>
      </c>
      <c r="C3472" s="2" t="str">
        <f>'[1]2025年已发货'!C:C</f>
        <v>HRB400E Φ25 9m</v>
      </c>
      <c r="D3472" s="2" t="str">
        <f>'[1]2025年已发货'!D:D</f>
        <v>吨</v>
      </c>
      <c r="E3472" s="2">
        <f>'[1]2025年已发货'!E:E</f>
        <v>35</v>
      </c>
      <c r="F3472" s="4">
        <f>'[1]2025年已发货'!F:F</f>
        <v>45801</v>
      </c>
      <c r="G3472" s="2" t="str">
        <f>'[1]2025年已发货'!G:G</f>
        <v>（中铁广州局-成渝扩容2标）四川省资阳市雁江区堪嘉镇陈家湾刘家湾大桥桥头</v>
      </c>
      <c r="H3472" s="2" t="str">
        <f>'[1]2025年已发货'!H:H</f>
        <v>刘沛琦</v>
      </c>
      <c r="I3472" s="2">
        <f>'[1]2025年已发货'!I:I</f>
        <v>18011784798</v>
      </c>
      <c r="J3472" s="2" vm="1" t="e">
        <f>_xlfn._xlws.FILTER(辅助信息!D:D,辅助信息!G:G=G3472)</f>
        <v>#VALUE!</v>
      </c>
    </row>
    <row r="3473" hidden="1" spans="1:10">
      <c r="A3473" s="2" t="str">
        <f>'[1]2025年已发货'!A:A</f>
        <v>山东高速</v>
      </c>
      <c r="B3473" s="2" t="str">
        <f>'[1]2025年已发货'!B:B</f>
        <v>螺纹钢</v>
      </c>
      <c r="C3473" s="2" t="str">
        <f>'[1]2025年已发货'!C:C</f>
        <v>HRB400E Φ25 12m</v>
      </c>
      <c r="D3473" s="2" t="str">
        <f>'[1]2025年已发货'!D:D</f>
        <v>吨</v>
      </c>
      <c r="E3473" s="2">
        <f>'[1]2025年已发货'!E:E</f>
        <v>70</v>
      </c>
      <c r="F3473" s="4">
        <f>'[1]2025年已发货'!F:F</f>
        <v>45801</v>
      </c>
      <c r="G3473" s="2" t="str">
        <f>'[1]2025年已发货'!G:G</f>
        <v>（中铁广州局-成渝扩容2标）四川省资阳市雁江区堪嘉镇陈家湾刘家湾大桥桥头</v>
      </c>
      <c r="H3473" s="2" t="str">
        <f>'[1]2025年已发货'!H:H</f>
        <v>刘沛琦</v>
      </c>
      <c r="I3473" s="2">
        <f>'[1]2025年已发货'!I:I</f>
        <v>18011784798</v>
      </c>
      <c r="J3473" s="2" vm="1" t="e">
        <f>_xlfn._xlws.FILTER(辅助信息!D:D,辅助信息!G:G=G3473)</f>
        <v>#VALUE!</v>
      </c>
    </row>
    <row r="3474" hidden="1" spans="1:10">
      <c r="A3474" s="2" t="str">
        <f>'[1]2025年已发货'!A:A</f>
        <v>山东高速</v>
      </c>
      <c r="B3474" s="2" t="str">
        <f>'[1]2025年已发货'!B:B</f>
        <v>螺纹钢</v>
      </c>
      <c r="C3474" s="2" t="str">
        <f>'[1]2025年已发货'!C:C</f>
        <v>HRB400E Φ32 9m</v>
      </c>
      <c r="D3474" s="2" t="str">
        <f>'[1]2025年已发货'!D:D</f>
        <v>吨</v>
      </c>
      <c r="E3474" s="2">
        <f>'[1]2025年已发货'!E:E</f>
        <v>105</v>
      </c>
      <c r="F3474" s="4">
        <f>'[1]2025年已发货'!F:F</f>
        <v>45801</v>
      </c>
      <c r="G3474" s="2" t="str">
        <f>'[1]2025年已发货'!G:G</f>
        <v>（中铁广州局-成渝扩容2标）四川省资阳市雁江区堪嘉镇陈家湾刘家湾大桥桥头</v>
      </c>
      <c r="H3474" s="2" t="str">
        <f>'[1]2025年已发货'!H:H</f>
        <v>刘沛琦</v>
      </c>
      <c r="I3474" s="2">
        <f>'[1]2025年已发货'!I:I</f>
        <v>18011784798</v>
      </c>
      <c r="J3474" s="2" vm="1" t="e">
        <f>_xlfn._xlws.FILTER(辅助信息!D:D,辅助信息!G:G=G3474)</f>
        <v>#VALUE!</v>
      </c>
    </row>
    <row r="3475" hidden="1" spans="1:10">
      <c r="A3475" s="2" t="str">
        <f>'[1]2025年已发货'!A:A</f>
        <v>山东高速</v>
      </c>
      <c r="B3475" s="2" t="str">
        <f>'[1]2025年已发货'!B:B</f>
        <v>螺纹钢</v>
      </c>
      <c r="C3475" s="2" t="str">
        <f>'[1]2025年已发货'!C:C</f>
        <v>HRB400E Φ32 12m</v>
      </c>
      <c r="D3475" s="2" t="str">
        <f>'[1]2025年已发货'!D:D</f>
        <v>吨</v>
      </c>
      <c r="E3475" s="2">
        <f>'[1]2025年已发货'!E:E</f>
        <v>210</v>
      </c>
      <c r="F3475" s="4">
        <f>'[1]2025年已发货'!F:F</f>
        <v>45801</v>
      </c>
      <c r="G3475" s="2" t="str">
        <f>'[1]2025年已发货'!G:G</f>
        <v>（中铁广州局-成渝扩容2标）四川省资阳市雁江区堪嘉镇陈家湾刘家湾大桥桥头</v>
      </c>
      <c r="H3475" s="2" t="str">
        <f>'[1]2025年已发货'!H:H</f>
        <v>刘沛琦</v>
      </c>
      <c r="I3475" s="2">
        <f>'[1]2025年已发货'!I:I</f>
        <v>18011784798</v>
      </c>
      <c r="J3475" s="2" vm="1" t="e">
        <f>_xlfn._xlws.FILTER(辅助信息!D:D,辅助信息!G:G=G3475)</f>
        <v>#VALUE!</v>
      </c>
    </row>
    <row r="3476" hidden="1" spans="1:10">
      <c r="A3476" s="2" t="str">
        <f>'[1]2025年已发货'!A:A</f>
        <v>德胜</v>
      </c>
      <c r="B3476" s="2" t="str">
        <f>'[1]2025年已发货'!B:B</f>
        <v>螺纹钢</v>
      </c>
      <c r="C3476" s="2" t="str">
        <f>'[1]2025年已发货'!C:C</f>
        <v>HRB400EФ14*9m</v>
      </c>
      <c r="D3476" s="2" t="str">
        <f>'[1]2025年已发货'!D:D</f>
        <v>吨</v>
      </c>
      <c r="E3476" s="2">
        <f>'[1]2025年已发货'!E:E</f>
        <v>5</v>
      </c>
      <c r="F3476" s="4">
        <f>'[1]2025年已发货'!F:F</f>
        <v>45801</v>
      </c>
      <c r="G3476" s="2" t="str">
        <f>'[1]2025年已发货'!G:G</f>
        <v>（中核中原-温江北林医养综合体项目）四川省成都市温江区万春大道第三人民医院东</v>
      </c>
      <c r="H3476" s="2" t="str">
        <f>'[1]2025年已发货'!H:H</f>
        <v>蔡杰</v>
      </c>
      <c r="I3476" s="2">
        <f>'[1]2025年已发货'!I:I</f>
        <v>18875129329</v>
      </c>
      <c r="J3476" s="2" vm="1" t="e">
        <f>_xlfn._xlws.FILTER(辅助信息!D:D,辅助信息!G:G=G3476)</f>
        <v>#VALUE!</v>
      </c>
    </row>
    <row r="3477" hidden="1" spans="1:10">
      <c r="A3477" s="2" t="str">
        <f>'[1]2025年已发货'!A:A</f>
        <v>德胜</v>
      </c>
      <c r="B3477" s="2" t="str">
        <f>'[1]2025年已发货'!B:B</f>
        <v>螺纹钢</v>
      </c>
      <c r="C3477" s="2" t="str">
        <f>'[1]2025年已发货'!C:C</f>
        <v>HRB400EФ16*12m</v>
      </c>
      <c r="D3477" s="2" t="str">
        <f>'[1]2025年已发货'!D:D</f>
        <v>吨</v>
      </c>
      <c r="E3477" s="2">
        <f>'[1]2025年已发货'!E:E</f>
        <v>10</v>
      </c>
      <c r="F3477" s="4">
        <f>'[1]2025年已发货'!F:F</f>
        <v>45801</v>
      </c>
      <c r="G3477" s="2" t="str">
        <f>'[1]2025年已发货'!G:G</f>
        <v>（中核中原-温江北林医养综合体项目）四川省成都市温江区万春大道第三人民医院东</v>
      </c>
      <c r="H3477" s="2" t="str">
        <f>'[1]2025年已发货'!H:H</f>
        <v>蔡杰</v>
      </c>
      <c r="I3477" s="2">
        <f>'[1]2025年已发货'!I:I</f>
        <v>18875129329</v>
      </c>
      <c r="J3477" s="2" vm="1" t="e">
        <f>_xlfn._xlws.FILTER(辅助信息!D:D,辅助信息!G:G=G3477)</f>
        <v>#VALUE!</v>
      </c>
    </row>
    <row r="3478" hidden="1" spans="1:10">
      <c r="A3478" s="2" t="str">
        <f>'[1]2025年已发货'!A:A</f>
        <v>德胜</v>
      </c>
      <c r="B3478" s="2" t="str">
        <f>'[1]2025年已发货'!B:B</f>
        <v>螺纹钢</v>
      </c>
      <c r="C3478" s="2" t="str">
        <f>'[1]2025年已发货'!C:C</f>
        <v>HRB400EФ18*9m</v>
      </c>
      <c r="D3478" s="2" t="str">
        <f>'[1]2025年已发货'!D:D</f>
        <v>吨</v>
      </c>
      <c r="E3478" s="2">
        <f>'[1]2025年已发货'!E:E</f>
        <v>10</v>
      </c>
      <c r="F3478" s="4">
        <f>'[1]2025年已发货'!F:F</f>
        <v>45801</v>
      </c>
      <c r="G3478" s="2" t="str">
        <f>'[1]2025年已发货'!G:G</f>
        <v>（中核中原-温江北林医养综合体项目）四川省成都市温江区万春大道第三人民医院东</v>
      </c>
      <c r="H3478" s="2" t="str">
        <f>'[1]2025年已发货'!H:H</f>
        <v>蔡杰</v>
      </c>
      <c r="I3478" s="2">
        <f>'[1]2025年已发货'!I:I</f>
        <v>18875129329</v>
      </c>
      <c r="J3478" s="2" vm="1" t="e">
        <f>_xlfn._xlws.FILTER(辅助信息!D:D,辅助信息!G:G=G3478)</f>
        <v>#VALUE!</v>
      </c>
    </row>
    <row r="3479" hidden="1" spans="1:10">
      <c r="A3479" s="2" t="str">
        <f>'[1]2025年已发货'!A:A</f>
        <v>德胜</v>
      </c>
      <c r="B3479" s="2" t="str">
        <f>'[1]2025年已发货'!B:B</f>
        <v>螺纹钢</v>
      </c>
      <c r="C3479" s="2" t="str">
        <f>'[1]2025年已发货'!C:C</f>
        <v>HRB400EФ18*12m</v>
      </c>
      <c r="D3479" s="2" t="str">
        <f>'[1]2025年已发货'!D:D</f>
        <v>吨</v>
      </c>
      <c r="E3479" s="2">
        <f>'[1]2025年已发货'!E:E</f>
        <v>10</v>
      </c>
      <c r="F3479" s="4">
        <f>'[1]2025年已发货'!F:F</f>
        <v>45801</v>
      </c>
      <c r="G3479" s="2" t="str">
        <f>'[1]2025年已发货'!G:G</f>
        <v>（中核中原-温江北林医养综合体项目）四川省成都市温江区万春大道第三人民医院东</v>
      </c>
      <c r="H3479" s="2" t="str">
        <f>'[1]2025年已发货'!H:H</f>
        <v>蔡杰</v>
      </c>
      <c r="I3479" s="2">
        <f>'[1]2025年已发货'!I:I</f>
        <v>18875129329</v>
      </c>
      <c r="J3479" s="2" vm="1" t="e">
        <f>_xlfn._xlws.FILTER(辅助信息!D:D,辅助信息!G:G=G3479)</f>
        <v>#VALUE!</v>
      </c>
    </row>
    <row r="3480" hidden="1" spans="1:10">
      <c r="A3480" s="2" t="str">
        <f>'[1]2025年已发货'!A:A</f>
        <v>德胜</v>
      </c>
      <c r="B3480" s="2" t="str">
        <f>'[1]2025年已发货'!B:B</f>
        <v>螺纹钢</v>
      </c>
      <c r="C3480" s="2" t="str">
        <f>'[1]2025年已发货'!C:C</f>
        <v>HRB400EФ20*9mm</v>
      </c>
      <c r="D3480" s="2" t="str">
        <f>'[1]2025年已发货'!D:D</f>
        <v>吨</v>
      </c>
      <c r="E3480" s="2">
        <f>'[1]2025年已发货'!E:E</f>
        <v>6</v>
      </c>
      <c r="F3480" s="4">
        <f>'[1]2025年已发货'!F:F</f>
        <v>45801</v>
      </c>
      <c r="G3480" s="2" t="str">
        <f>'[1]2025年已发货'!G:G</f>
        <v>（中核中原-温江北林医养综合体项目）四川省成都市温江区万春大道第三人民医院东</v>
      </c>
      <c r="H3480" s="2" t="str">
        <f>'[1]2025年已发货'!H:H</f>
        <v>蔡杰</v>
      </c>
      <c r="I3480" s="2">
        <f>'[1]2025年已发货'!I:I</f>
        <v>18875129329</v>
      </c>
      <c r="J3480" s="2" vm="1" t="e">
        <f>_xlfn._xlws.FILTER(辅助信息!D:D,辅助信息!G:G=G3480)</f>
        <v>#VALUE!</v>
      </c>
    </row>
    <row r="3481" hidden="1" spans="1:10">
      <c r="A3481" s="2" t="str">
        <f>'[1]2025年已发货'!A:A</f>
        <v>德胜</v>
      </c>
      <c r="B3481" s="2" t="str">
        <f>'[1]2025年已发货'!B:B</f>
        <v>螺纹钢</v>
      </c>
      <c r="C3481" s="2" t="str">
        <f>'[1]2025年已发货'!C:C</f>
        <v>HRB400EФ20*12mm</v>
      </c>
      <c r="D3481" s="2" t="str">
        <f>'[1]2025年已发货'!D:D</f>
        <v>吨</v>
      </c>
      <c r="E3481" s="2">
        <f>'[1]2025年已发货'!E:E</f>
        <v>6</v>
      </c>
      <c r="F3481" s="4">
        <f>'[1]2025年已发货'!F:F</f>
        <v>45801</v>
      </c>
      <c r="G3481" s="2" t="str">
        <f>'[1]2025年已发货'!G:G</f>
        <v>（中核中原-温江北林医养综合体项目）四川省成都市温江区万春大道第三人民医院东</v>
      </c>
      <c r="H3481" s="2" t="str">
        <f>'[1]2025年已发货'!H:H</f>
        <v>蔡杰</v>
      </c>
      <c r="I3481" s="2">
        <f>'[1]2025年已发货'!I:I</f>
        <v>18875129329</v>
      </c>
      <c r="J3481" s="2" vm="1" t="e">
        <f>_xlfn._xlws.FILTER(辅助信息!D:D,辅助信息!G:G=G3481)</f>
        <v>#VALUE!</v>
      </c>
    </row>
    <row r="3482" hidden="1" spans="1:10">
      <c r="A3482" s="2" t="str">
        <f>'[1]2025年已发货'!A:A</f>
        <v>德胜</v>
      </c>
      <c r="B3482" s="2" t="str">
        <f>'[1]2025年已发货'!B:B</f>
        <v>螺纹钢</v>
      </c>
      <c r="C3482" s="2" t="str">
        <f>'[1]2025年已发货'!C:C</f>
        <v>HRB400EФ22*9mm</v>
      </c>
      <c r="D3482" s="2" t="str">
        <f>'[1]2025年已发货'!D:D</f>
        <v>吨</v>
      </c>
      <c r="E3482" s="2">
        <f>'[1]2025年已发货'!E:E</f>
        <v>10</v>
      </c>
      <c r="F3482" s="4">
        <f>'[1]2025年已发货'!F:F</f>
        <v>45801</v>
      </c>
      <c r="G3482" s="2" t="str">
        <f>'[1]2025年已发货'!G:G</f>
        <v>（中核中原-温江北林医养综合体项目）四川省成都市温江区万春大道第三人民医院东</v>
      </c>
      <c r="H3482" s="2" t="str">
        <f>'[1]2025年已发货'!H:H</f>
        <v>蔡杰</v>
      </c>
      <c r="I3482" s="2">
        <f>'[1]2025年已发货'!I:I</f>
        <v>18875129329</v>
      </c>
      <c r="J3482" s="2" vm="1" t="e">
        <f>_xlfn._xlws.FILTER(辅助信息!D:D,辅助信息!G:G=G3482)</f>
        <v>#VALUE!</v>
      </c>
    </row>
    <row r="3483" hidden="1" spans="1:10">
      <c r="A3483" s="2" t="str">
        <f>'[1]2025年已发货'!A:A</f>
        <v>德胜</v>
      </c>
      <c r="B3483" s="2" t="str">
        <f>'[1]2025年已发货'!B:B</f>
        <v>螺纹钢</v>
      </c>
      <c r="C3483" s="2" t="str">
        <f>'[1]2025年已发货'!C:C</f>
        <v>HRB400EФ22*12mm</v>
      </c>
      <c r="D3483" s="2" t="str">
        <f>'[1]2025年已发货'!D:D</f>
        <v>吨</v>
      </c>
      <c r="E3483" s="2">
        <f>'[1]2025年已发货'!E:E</f>
        <v>10</v>
      </c>
      <c r="F3483" s="4">
        <f>'[1]2025年已发货'!F:F</f>
        <v>45801</v>
      </c>
      <c r="G3483" s="2" t="str">
        <f>'[1]2025年已发货'!G:G</f>
        <v>（中核中原-温江北林医养综合体项目）四川省成都市温江区万春大道第三人民医院东</v>
      </c>
      <c r="H3483" s="2" t="str">
        <f>'[1]2025年已发货'!H:H</f>
        <v>蔡杰</v>
      </c>
      <c r="I3483" s="2">
        <f>'[1]2025年已发货'!I:I</f>
        <v>18875129329</v>
      </c>
      <c r="J3483" s="2" vm="1" t="e">
        <f>_xlfn._xlws.FILTER(辅助信息!D:D,辅助信息!G:G=G3483)</f>
        <v>#VALUE!</v>
      </c>
    </row>
    <row r="3484" hidden="1" spans="1:10">
      <c r="A3484" s="2" t="str">
        <f>'[1]2025年已发货'!A:A</f>
        <v>德胜</v>
      </c>
      <c r="B3484" s="2" t="str">
        <f>'[1]2025年已发货'!B:B</f>
        <v>螺纹钢</v>
      </c>
      <c r="C3484" s="2" t="str">
        <f>'[1]2025年已发货'!C:C</f>
        <v>HRB400EФ25*12mm</v>
      </c>
      <c r="D3484" s="2" t="str">
        <f>'[1]2025年已发货'!D:D</f>
        <v>吨</v>
      </c>
      <c r="E3484" s="2">
        <f>'[1]2025年已发货'!E:E</f>
        <v>6</v>
      </c>
      <c r="F3484" s="4">
        <f>'[1]2025年已发货'!F:F</f>
        <v>45801</v>
      </c>
      <c r="G3484" s="2" t="str">
        <f>'[1]2025年已发货'!G:G</f>
        <v>（中核中原-温江北林医养综合体项目）四川省成都市温江区万春大道第三人民医院东</v>
      </c>
      <c r="H3484" s="2" t="str">
        <f>'[1]2025年已发货'!H:H</f>
        <v>蔡杰</v>
      </c>
      <c r="I3484" s="2">
        <f>'[1]2025年已发货'!I:I</f>
        <v>18875129329</v>
      </c>
      <c r="J3484" s="2" vm="1" t="e">
        <f>_xlfn._xlws.FILTER(辅助信息!D:D,辅助信息!G:G=G3484)</f>
        <v>#VALUE!</v>
      </c>
    </row>
    <row r="3485" hidden="1" spans="1:10">
      <c r="A3485" s="2" t="str">
        <f>'[1]2025年已发货'!A:A</f>
        <v>德胜</v>
      </c>
      <c r="B3485" s="2" t="str">
        <f>'[1]2025年已发货'!B:B</f>
        <v>螺纹钢</v>
      </c>
      <c r="C3485" s="2" t="str">
        <f>'[1]2025年已发货'!C:C</f>
        <v>HRB500EФ20*9mm</v>
      </c>
      <c r="D3485" s="2" t="str">
        <f>'[1]2025年已发货'!D:D</f>
        <v>吨</v>
      </c>
      <c r="E3485" s="2">
        <f>'[1]2025年已发货'!E:E</f>
        <v>32</v>
      </c>
      <c r="F3485" s="4">
        <f>'[1]2025年已发货'!F:F</f>
        <v>45801</v>
      </c>
      <c r="G3485" s="2" t="str">
        <f>'[1]2025年已发货'!G:G</f>
        <v>（中核中原-温江北林医养综合体项目）四川省成都市温江区万春大道第三人民医院东</v>
      </c>
      <c r="H3485" s="2" t="str">
        <f>'[1]2025年已发货'!H:H</f>
        <v>蔡杰</v>
      </c>
      <c r="I3485" s="2">
        <f>'[1]2025年已发货'!I:I</f>
        <v>18875129329</v>
      </c>
      <c r="J3485" s="2" vm="1" t="e">
        <f>_xlfn._xlws.FILTER(辅助信息!D:D,辅助信息!G:G=G3485)</f>
        <v>#VALUE!</v>
      </c>
    </row>
    <row r="3486" hidden="1" spans="1:10">
      <c r="A3486" s="2" t="str">
        <f>'[1]2025年已发货'!A:A</f>
        <v>钢固融</v>
      </c>
      <c r="B3486" s="2" t="str">
        <f>'[1]2025年已发货'!B:B</f>
        <v>螺纹钢</v>
      </c>
      <c r="C3486" s="2" t="str">
        <f>'[1]2025年已发货'!C:C</f>
        <v>HRB500EФ20*9mm</v>
      </c>
      <c r="D3486" s="2" t="str">
        <f>'[1]2025年已发货'!D:D</f>
        <v>吨</v>
      </c>
      <c r="E3486" s="2">
        <f>'[1]2025年已发货'!E:E</f>
        <v>30</v>
      </c>
      <c r="F3486" s="4">
        <f>'[1]2025年已发货'!F:F</f>
        <v>45801</v>
      </c>
      <c r="G3486" s="2" t="str">
        <f>'[1]2025年已发货'!G:G</f>
        <v>（中核中原-温江北林医养综合体项目）四川省成都市温江区万春大道第三人民医院东</v>
      </c>
      <c r="H3486" s="2" t="str">
        <f>'[1]2025年已发货'!H:H</f>
        <v>蔡杰</v>
      </c>
      <c r="I3486" s="2">
        <f>'[1]2025年已发货'!I:I</f>
        <v>18875129329</v>
      </c>
      <c r="J3486" s="2" vm="1" t="e">
        <f>_xlfn._xlws.FILTER(辅助信息!D:D,辅助信息!G:G=G3486)</f>
        <v>#VALUE!</v>
      </c>
    </row>
    <row r="3487" hidden="1" spans="1:10">
      <c r="A3487" s="2" t="str">
        <f>'[1]2025年已发货'!A:A</f>
        <v>钢固融</v>
      </c>
      <c r="B3487" s="2" t="str">
        <f>'[1]2025年已发货'!B:B</f>
        <v>螺纹钢</v>
      </c>
      <c r="C3487" s="2" t="str">
        <f>'[1]2025年已发货'!C:C</f>
        <v>HRB400EФ14*12m</v>
      </c>
      <c r="D3487" s="2" t="str">
        <f>'[1]2025年已发货'!D:D</f>
        <v>吨</v>
      </c>
      <c r="E3487" s="2">
        <f>'[1]2025年已发货'!E:E</f>
        <v>5</v>
      </c>
      <c r="F3487" s="4">
        <f>'[1]2025年已发货'!F:F</f>
        <v>45801</v>
      </c>
      <c r="G3487" s="2" t="str">
        <f>'[1]2025年已发货'!G:G</f>
        <v>（中核中原-温江北林医养综合体项目）四川省成都市温江区万春大道第三人民医院东</v>
      </c>
      <c r="H3487" s="2" t="str">
        <f>'[1]2025年已发货'!H:H</f>
        <v>蔡杰</v>
      </c>
      <c r="I3487" s="2">
        <f>'[1]2025年已发货'!I:I</f>
        <v>18875129329</v>
      </c>
      <c r="J3487" s="2" vm="1" t="e">
        <f>_xlfn._xlws.FILTER(辅助信息!D:D,辅助信息!G:G=G3487)</f>
        <v>#VALUE!</v>
      </c>
    </row>
    <row r="3488" hidden="1" spans="1:10">
      <c r="A3488" s="2" t="str">
        <f>'[1]2025年已发货'!A:A</f>
        <v>润耀</v>
      </c>
      <c r="B3488" s="2" t="str">
        <f>'[1]2025年已发货'!B:B</f>
        <v>螺纹钢</v>
      </c>
      <c r="C3488" s="2" t="str">
        <f>'[1]2025年已发货'!C:C</f>
        <v>HRB400E Φ18 9m</v>
      </c>
      <c r="D3488" s="2" t="str">
        <f>'[1]2025年已发货'!D:D</f>
        <v>吨</v>
      </c>
      <c r="E3488" s="2">
        <f>'[1]2025年已发货'!E:E</f>
        <v>30</v>
      </c>
      <c r="F3488" s="4">
        <f>'[1]2025年已发货'!F:F</f>
        <v>45802</v>
      </c>
      <c r="G3488" s="2" t="str">
        <f>'[1]2025年已发货'!G:G</f>
        <v>（华西简阳西城嘉苑）四川省成都市简阳市简城街道高屋村</v>
      </c>
      <c r="H3488" s="2" t="str">
        <f>'[1]2025年已发货'!H:H</f>
        <v>张瀚镭</v>
      </c>
      <c r="I3488" s="2">
        <f>'[1]2025年已发货'!I:I</f>
        <v>15884666220</v>
      </c>
      <c r="J3488" s="2" t="str">
        <f>_xlfn._xlws.FILTER(辅助信息!D:D,辅助信息!G:G=G3488)</f>
        <v>华西简阳西城嘉苑</v>
      </c>
    </row>
    <row r="3489" hidden="1" spans="1:10">
      <c r="A3489" s="2" t="str">
        <f>'[1]2025年已发货'!A:A</f>
        <v>润耀</v>
      </c>
      <c r="B3489" s="2" t="str">
        <f>'[1]2025年已发货'!B:B</f>
        <v>螺纹钢</v>
      </c>
      <c r="C3489" s="2" t="str">
        <f>'[1]2025年已发货'!C:C</f>
        <v>HRB400E Φ20 9m</v>
      </c>
      <c r="D3489" s="2" t="str">
        <f>'[1]2025年已发货'!D:D</f>
        <v>吨</v>
      </c>
      <c r="E3489" s="2">
        <f>'[1]2025年已发货'!E:E</f>
        <v>5</v>
      </c>
      <c r="F3489" s="4">
        <f>'[1]2025年已发货'!F:F</f>
        <v>45802</v>
      </c>
      <c r="G3489" s="2" t="str">
        <f>'[1]2025年已发货'!G:G</f>
        <v>（华西简阳西城嘉苑）四川省成都市简阳市简城街道高屋村</v>
      </c>
      <c r="H3489" s="2" t="str">
        <f>'[1]2025年已发货'!H:H</f>
        <v>张瀚镭</v>
      </c>
      <c r="I3489" s="2">
        <f>'[1]2025年已发货'!I:I</f>
        <v>15884666220</v>
      </c>
      <c r="J3489" s="2" t="str">
        <f>_xlfn._xlws.FILTER(辅助信息!D:D,辅助信息!G:G=G3489)</f>
        <v>华西简阳西城嘉苑</v>
      </c>
    </row>
    <row r="3490" hidden="1" spans="1:10">
      <c r="A3490" s="2" t="str">
        <f>'[1]2025年已发货'!A:A</f>
        <v>泸钢</v>
      </c>
      <c r="B3490" s="2" t="str">
        <f>'[1]2025年已发货'!B:B</f>
        <v>高线</v>
      </c>
      <c r="C3490" s="2" t="str">
        <f>'[1]2025年已发货'!C:C</f>
        <v>HPB300 Φ8</v>
      </c>
      <c r="D3490" s="2" t="str">
        <f>'[1]2025年已发货'!D:D</f>
        <v>吨</v>
      </c>
      <c r="E3490" s="2">
        <f>'[1]2025年已发货'!E:E</f>
        <v>17</v>
      </c>
      <c r="F3490" s="4">
        <f>'[1]2025年已发货'!F:F</f>
        <v>45803</v>
      </c>
      <c r="G3490" s="2" t="str">
        <f>'[1]2025年已发货'!G:G</f>
        <v>(五冶建设龙泉芙蓉花语项目-2地块)龙泉驿区北川路双堰塘钓鱼东100米(北川路)-怡心湖</v>
      </c>
      <c r="H3490" s="2" t="str">
        <f>'[1]2025年已发货'!H:H</f>
        <v>白燕军</v>
      </c>
      <c r="I3490" s="2">
        <f>'[1]2025年已发货'!I:I</f>
        <v>15982002377</v>
      </c>
      <c r="J3490" s="2" vm="1" t="e">
        <f>_xlfn._xlws.FILTER(辅助信息!D:D,辅助信息!G:G=G3490)</f>
        <v>#VALUE!</v>
      </c>
    </row>
    <row r="3491" hidden="1" spans="1:10">
      <c r="A3491" s="2" t="str">
        <f>'[1]2025年已发货'!A:A</f>
        <v>泸钢</v>
      </c>
      <c r="B3491" s="2" t="str">
        <f>'[1]2025年已发货'!B:B</f>
        <v>螺纹钢</v>
      </c>
      <c r="C3491" s="2" t="str">
        <f>'[1]2025年已发货'!C:C</f>
        <v>HRB400E Φ16 9m</v>
      </c>
      <c r="D3491" s="2" t="str">
        <f>'[1]2025年已发货'!D:D</f>
        <v>吨</v>
      </c>
      <c r="E3491" s="2">
        <f>'[1]2025年已发货'!E:E</f>
        <v>10</v>
      </c>
      <c r="F3491" s="4">
        <f>'[1]2025年已发货'!F:F</f>
        <v>45803</v>
      </c>
      <c r="G3491" s="2" t="str">
        <f>'[1]2025年已发货'!G:G</f>
        <v>(五冶建设龙泉芙蓉花语项目-2地块)龙泉驿区北川路双堰塘钓鱼东100米(北川路)-怡心湖</v>
      </c>
      <c r="H3491" s="2" t="str">
        <f>'[1]2025年已发货'!H:H</f>
        <v>白燕军</v>
      </c>
      <c r="I3491" s="2">
        <f>'[1]2025年已发货'!I:I</f>
        <v>15982002377</v>
      </c>
      <c r="J3491" s="2" vm="1" t="e">
        <f>_xlfn._xlws.FILTER(辅助信息!D:D,辅助信息!G:G=G3491)</f>
        <v>#VALUE!</v>
      </c>
    </row>
    <row r="3492" hidden="1" spans="1:10">
      <c r="A3492" s="2" t="str">
        <f>'[1]2025年已发货'!A:A</f>
        <v>泸钢</v>
      </c>
      <c r="B3492" s="2" t="str">
        <f>'[1]2025年已发货'!B:B</f>
        <v>高线</v>
      </c>
      <c r="C3492" s="2" t="str">
        <f>'[1]2025年已发货'!C:C</f>
        <v>HPB300 Φ6</v>
      </c>
      <c r="D3492" s="2" t="str">
        <f>'[1]2025年已发货'!D:D</f>
        <v>吨</v>
      </c>
      <c r="E3492" s="2">
        <f>'[1]2025年已发货'!E:E</f>
        <v>2.5</v>
      </c>
      <c r="F3492" s="4">
        <f>'[1]2025年已发货'!F:F</f>
        <v>45803</v>
      </c>
      <c r="G3492" s="2" t="str">
        <f>'[1]2025年已发货'!G:G</f>
        <v>（四川商建-射洪城乡一体化项目）遂宁市射洪市忠新幼儿园北侧约220米新溪小区</v>
      </c>
      <c r="H3492" s="2" t="str">
        <f>'[1]2025年已发货'!H:H</f>
        <v>柏子刚</v>
      </c>
      <c r="I3492" s="2">
        <f>'[1]2025年已发货'!I:I</f>
        <v>15692885305</v>
      </c>
      <c r="J3492" s="2" t="str">
        <f>_xlfn._xlws.FILTER(辅助信息!D:D,辅助信息!G:G=G3492)</f>
        <v>四川商建
射洪城乡一体化项目</v>
      </c>
    </row>
    <row r="3493" hidden="1" spans="1:10">
      <c r="A3493" s="2" t="str">
        <f>'[1]2025年已发货'!A:A</f>
        <v>泸钢</v>
      </c>
      <c r="B3493" s="2" t="str">
        <f>'[1]2025年已发货'!B:B</f>
        <v>高线</v>
      </c>
      <c r="C3493" s="2" t="str">
        <f>'[1]2025年已发货'!C:C</f>
        <v>HPB300 Φ8</v>
      </c>
      <c r="D3493" s="2" t="str">
        <f>'[1]2025年已发货'!D:D</f>
        <v>吨</v>
      </c>
      <c r="E3493" s="2">
        <f>'[1]2025年已发货'!E:E</f>
        <v>7.5</v>
      </c>
      <c r="F3493" s="4">
        <f>'[1]2025年已发货'!F:F</f>
        <v>45803</v>
      </c>
      <c r="G3493" s="2" t="str">
        <f>'[1]2025年已发货'!G:G</f>
        <v>（四川商建-射洪城乡一体化项目）遂宁市射洪市忠新幼儿园北侧约220米新溪小区</v>
      </c>
      <c r="H3493" s="2" t="str">
        <f>'[1]2025年已发货'!H:H</f>
        <v>柏子刚</v>
      </c>
      <c r="I3493" s="2">
        <f>'[1]2025年已发货'!I:I</f>
        <v>15692885305</v>
      </c>
      <c r="J3493" s="2" t="str">
        <f>_xlfn._xlws.FILTER(辅助信息!D:D,辅助信息!G:G=G3493)</f>
        <v>四川商建
射洪城乡一体化项目</v>
      </c>
    </row>
    <row r="3494" hidden="1" spans="1:10">
      <c r="A3494" s="2" t="str">
        <f>'[1]2025年已发货'!A:A</f>
        <v>泸钢</v>
      </c>
      <c r="B3494" s="2" t="str">
        <f>'[1]2025年已发货'!B:B</f>
        <v>高线</v>
      </c>
      <c r="C3494" s="2" t="str">
        <f>'[1]2025年已发货'!C:C</f>
        <v>HPB300 Φ10</v>
      </c>
      <c r="D3494" s="2" t="str">
        <f>'[1]2025年已发货'!D:D</f>
        <v>吨</v>
      </c>
      <c r="E3494" s="2">
        <f>'[1]2025年已发货'!E:E</f>
        <v>7.5</v>
      </c>
      <c r="F3494" s="4">
        <f>'[1]2025年已发货'!F:F</f>
        <v>45803</v>
      </c>
      <c r="G3494" s="2" t="str">
        <f>'[1]2025年已发货'!G:G</f>
        <v>（四川商建-射洪城乡一体化项目）遂宁市射洪市忠新幼儿园北侧约220米新溪小区</v>
      </c>
      <c r="H3494" s="2" t="str">
        <f>'[1]2025年已发货'!H:H</f>
        <v>柏子刚</v>
      </c>
      <c r="I3494" s="2">
        <f>'[1]2025年已发货'!I:I</f>
        <v>15692885305</v>
      </c>
      <c r="J3494" s="2" t="str">
        <f>_xlfn._xlws.FILTER(辅助信息!D:D,辅助信息!G:G=G3494)</f>
        <v>四川商建
射洪城乡一体化项目</v>
      </c>
    </row>
    <row r="3495" hidden="1" spans="1:10">
      <c r="A3495" s="2" t="str">
        <f>'[1]2025年已发货'!A:A</f>
        <v>泸钢</v>
      </c>
      <c r="B3495" s="2" t="str">
        <f>'[1]2025年已发货'!B:B</f>
        <v>盘螺</v>
      </c>
      <c r="C3495" s="2" t="str">
        <f>'[1]2025年已发货'!C:C</f>
        <v>HRB400E Φ6</v>
      </c>
      <c r="D3495" s="2" t="str">
        <f>'[1]2025年已发货'!D:D</f>
        <v>吨</v>
      </c>
      <c r="E3495" s="2">
        <f>'[1]2025年已发货'!E:E</f>
        <v>18</v>
      </c>
      <c r="F3495" s="4">
        <f>'[1]2025年已发货'!F:F</f>
        <v>45803</v>
      </c>
      <c r="G3495" s="2" t="str">
        <f>'[1]2025年已发货'!G:G</f>
        <v>（四川商建-射洪城乡一体化项目）遂宁市射洪市忠新幼儿园北侧约220米新溪小区</v>
      </c>
      <c r="H3495" s="2" t="str">
        <f>'[1]2025年已发货'!H:H</f>
        <v>柏子刚</v>
      </c>
      <c r="I3495" s="2">
        <f>'[1]2025年已发货'!I:I</f>
        <v>15692885305</v>
      </c>
      <c r="J3495" s="2" t="str">
        <f>_xlfn._xlws.FILTER(辅助信息!D:D,辅助信息!G:G=G3495)</f>
        <v>四川商建
射洪城乡一体化项目</v>
      </c>
    </row>
    <row r="3496" hidden="1" spans="1:10">
      <c r="A3496" s="2" t="str">
        <f>'[1]2025年已发货'!A:A</f>
        <v>润耀</v>
      </c>
      <c r="B3496" s="2" t="str">
        <f>'[1]2025年已发货'!B:B</f>
        <v>螺纹钢</v>
      </c>
      <c r="C3496" s="2" t="str">
        <f>'[1]2025年已发货'!C:C</f>
        <v>HRB400E Φ12 9m</v>
      </c>
      <c r="D3496" s="2" t="str">
        <f>'[1]2025年已发货'!D:D</f>
        <v>吨</v>
      </c>
      <c r="E3496" s="2">
        <f>'[1]2025年已发货'!E:E</f>
        <v>9</v>
      </c>
      <c r="F3496" s="4">
        <f>'[1]2025年已发货'!F:F</f>
        <v>45803</v>
      </c>
      <c r="G3496" s="2" t="str">
        <f>'[1]2025年已发货'!G:G</f>
        <v>（五冶钢构宜宾高县月江镇建设项目）  四川省宜宾市高县月江镇刚记超市斜对面(还阳组团沪碳二期项目)</v>
      </c>
      <c r="H3496" s="2" t="str">
        <f>'[1]2025年已发货'!H:H</f>
        <v>张朝亮</v>
      </c>
      <c r="I3496" s="2">
        <f>'[1]2025年已发货'!I:I</f>
        <v>15228205853</v>
      </c>
      <c r="J3496" s="2" t="str">
        <f>_xlfn._xlws.FILTER(辅助信息!D:D,辅助信息!G:G=G3496)</f>
        <v>五冶钢构-宜宾市南溪区高县月江镇建设项目</v>
      </c>
    </row>
    <row r="3497" hidden="1" spans="1:10">
      <c r="A3497" s="2" t="str">
        <f>'[1]2025年已发货'!A:A</f>
        <v>润耀</v>
      </c>
      <c r="B3497" s="2" t="str">
        <f>'[1]2025年已发货'!B:B</f>
        <v>螺纹钢</v>
      </c>
      <c r="C3497" s="2" t="str">
        <f>'[1]2025年已发货'!C:C</f>
        <v>HRB400E Φ14 9m</v>
      </c>
      <c r="D3497" s="2" t="str">
        <f>'[1]2025年已发货'!D:D</f>
        <v>吨</v>
      </c>
      <c r="E3497" s="2">
        <f>'[1]2025年已发货'!E:E</f>
        <v>9</v>
      </c>
      <c r="F3497" s="4">
        <f>'[1]2025年已发货'!F:F</f>
        <v>45803</v>
      </c>
      <c r="G3497" s="2" t="str">
        <f>'[1]2025年已发货'!G:G</f>
        <v>（五冶钢构宜宾高县月江镇建设项目）  四川省宜宾市高县月江镇刚记超市斜对面(还阳组团沪碳二期项目)</v>
      </c>
      <c r="H3497" s="2" t="str">
        <f>'[1]2025年已发货'!H:H</f>
        <v>张朝亮</v>
      </c>
      <c r="I3497" s="2">
        <f>'[1]2025年已发货'!I:I</f>
        <v>15228205853</v>
      </c>
      <c r="J3497" s="2" t="str">
        <f>_xlfn._xlws.FILTER(辅助信息!D:D,辅助信息!G:G=G3497)</f>
        <v>五冶钢构-宜宾市南溪区高县月江镇建设项目</v>
      </c>
    </row>
    <row r="3498" hidden="1" spans="1:10">
      <c r="A3498" s="2" t="str">
        <f>'[1]2025年已发货'!A:A</f>
        <v>润耀</v>
      </c>
      <c r="B3498" s="2" t="str">
        <f>'[1]2025年已发货'!B:B</f>
        <v>螺纹钢</v>
      </c>
      <c r="C3498" s="2" t="str">
        <f>'[1]2025年已发货'!C:C</f>
        <v>HRB400E Φ16 9m</v>
      </c>
      <c r="D3498" s="2" t="str">
        <f>'[1]2025年已发货'!D:D</f>
        <v>吨</v>
      </c>
      <c r="E3498" s="2">
        <f>'[1]2025年已发货'!E:E</f>
        <v>12</v>
      </c>
      <c r="F3498" s="4">
        <f>'[1]2025年已发货'!F:F</f>
        <v>45803</v>
      </c>
      <c r="G3498" s="2" t="str">
        <f>'[1]2025年已发货'!G:G</f>
        <v>（五冶钢构宜宾高县月江镇建设项目）  四川省宜宾市高县月江镇刚记超市斜对面(还阳组团沪碳二期项目)</v>
      </c>
      <c r="H3498" s="2" t="str">
        <f>'[1]2025年已发货'!H:H</f>
        <v>张朝亮</v>
      </c>
      <c r="I3498" s="2">
        <f>'[1]2025年已发货'!I:I</f>
        <v>15228205853</v>
      </c>
      <c r="J3498" s="2" t="str">
        <f>_xlfn._xlws.FILTER(辅助信息!D:D,辅助信息!G:G=G3498)</f>
        <v>五冶钢构-宜宾市南溪区高县月江镇建设项目</v>
      </c>
    </row>
    <row r="3499" hidden="1" spans="1:10">
      <c r="A3499" s="2" t="str">
        <f>'[1]2025年已发货'!A:A</f>
        <v>润耀</v>
      </c>
      <c r="B3499" s="2" t="str">
        <f>'[1]2025年已发货'!B:B</f>
        <v>螺纹钢</v>
      </c>
      <c r="C3499" s="2" t="str">
        <f>'[1]2025年已发货'!C:C</f>
        <v>HRB400E Φ18 9m</v>
      </c>
      <c r="D3499" s="2" t="str">
        <f>'[1]2025年已发货'!D:D</f>
        <v>吨</v>
      </c>
      <c r="E3499" s="2">
        <f>'[1]2025年已发货'!E:E</f>
        <v>24</v>
      </c>
      <c r="F3499" s="4">
        <f>'[1]2025年已发货'!F:F</f>
        <v>45803</v>
      </c>
      <c r="G3499" s="2" t="str">
        <f>'[1]2025年已发货'!G:G</f>
        <v>（五冶钢构宜宾高县月江镇建设项目）  四川省宜宾市高县月江镇刚记超市斜对面(还阳组团沪碳二期项目)</v>
      </c>
      <c r="H3499" s="2" t="str">
        <f>'[1]2025年已发货'!H:H</f>
        <v>张朝亮</v>
      </c>
      <c r="I3499" s="2">
        <f>'[1]2025年已发货'!I:I</f>
        <v>15228205853</v>
      </c>
      <c r="J3499" s="2" t="str">
        <f>_xlfn._xlws.FILTER(辅助信息!D:D,辅助信息!G:G=G3499)</f>
        <v>五冶钢构-宜宾市南溪区高县月江镇建设项目</v>
      </c>
    </row>
    <row r="3500" hidden="1" spans="1:10">
      <c r="A3500" s="2" t="str">
        <f>'[1]2025年已发货'!A:A</f>
        <v>润耀</v>
      </c>
      <c r="B3500" s="2" t="str">
        <f>'[1]2025年已发货'!B:B</f>
        <v>螺纹钢</v>
      </c>
      <c r="C3500" s="2" t="str">
        <f>'[1]2025年已发货'!C:C</f>
        <v>HRB400E Φ22 9m</v>
      </c>
      <c r="D3500" s="2" t="str">
        <f>'[1]2025年已发货'!D:D</f>
        <v>吨</v>
      </c>
      <c r="E3500" s="2">
        <f>'[1]2025年已发货'!E:E</f>
        <v>12</v>
      </c>
      <c r="F3500" s="4">
        <f>'[1]2025年已发货'!F:F</f>
        <v>45803</v>
      </c>
      <c r="G3500" s="2" t="str">
        <f>'[1]2025年已发货'!G:G</f>
        <v>（五冶钢构宜宾高县月江镇建设项目）  四川省宜宾市高县月江镇刚记超市斜对面(还阳组团沪碳二期项目)</v>
      </c>
      <c r="H3500" s="2" t="str">
        <f>'[1]2025年已发货'!H:H</f>
        <v>张朝亮</v>
      </c>
      <c r="I3500" s="2">
        <f>'[1]2025年已发货'!I:I</f>
        <v>15228205853</v>
      </c>
      <c r="J3500" s="2" t="str">
        <f>_xlfn._xlws.FILTER(辅助信息!D:D,辅助信息!G:G=G3500)</f>
        <v>五冶钢构-宜宾市南溪区高县月江镇建设项目</v>
      </c>
    </row>
    <row r="3501" hidden="1" spans="1:10">
      <c r="A3501" s="2" t="str">
        <f>'[1]2025年已发货'!A:A</f>
        <v>润耀</v>
      </c>
      <c r="B3501" s="2" t="str">
        <f>'[1]2025年已发货'!B:B</f>
        <v>螺纹钢</v>
      </c>
      <c r="C3501" s="2" t="str">
        <f>'[1]2025年已发货'!C:C</f>
        <v>HRB400E Φ25 9m</v>
      </c>
      <c r="D3501" s="2" t="str">
        <f>'[1]2025年已发货'!D:D</f>
        <v>吨</v>
      </c>
      <c r="E3501" s="2">
        <f>'[1]2025年已发货'!E:E</f>
        <v>6</v>
      </c>
      <c r="F3501" s="4">
        <f>'[1]2025年已发货'!F:F</f>
        <v>45803</v>
      </c>
      <c r="G3501" s="2" t="str">
        <f>'[1]2025年已发货'!G:G</f>
        <v>（五冶钢构宜宾高县月江镇建设项目）  四川省宜宾市高县月江镇刚记超市斜对面(还阳组团沪碳二期项目)</v>
      </c>
      <c r="H3501" s="2" t="str">
        <f>'[1]2025年已发货'!H:H</f>
        <v>张朝亮</v>
      </c>
      <c r="I3501" s="2">
        <f>'[1]2025年已发货'!I:I</f>
        <v>15228205853</v>
      </c>
      <c r="J3501" s="2" t="str">
        <f>_xlfn._xlws.FILTER(辅助信息!D:D,辅助信息!G:G=G3501)</f>
        <v>五冶钢构-宜宾市南溪区高县月江镇建设项目</v>
      </c>
    </row>
    <row r="3502" hidden="1" spans="1:10">
      <c r="A3502" s="2" t="str">
        <f>'[1]2025年已发货'!A:A</f>
        <v>润耀</v>
      </c>
      <c r="B3502" s="2" t="str">
        <f>'[1]2025年已发货'!B:B</f>
        <v>螺纹钢</v>
      </c>
      <c r="C3502" s="2" t="str">
        <f>'[1]2025年已发货'!C:C</f>
        <v>HRB400EΦ32*9m</v>
      </c>
      <c r="D3502" s="2" t="str">
        <f>'[1]2025年已发货'!D:D</f>
        <v>吨</v>
      </c>
      <c r="E3502" s="2">
        <f>'[1]2025年已发货'!E:E</f>
        <v>70</v>
      </c>
      <c r="F3502" s="4">
        <f>'[1]2025年已发货'!F:F</f>
        <v>45803</v>
      </c>
      <c r="G3502" s="2" t="str">
        <f>'[1]2025年已发货'!G:G</f>
        <v>（中铁一局-大渡河项目）乐山市峨边县沙坪镇中铁一局钢筋加工厂（污水处理厂）</v>
      </c>
      <c r="H3502" s="2" t="str">
        <f>'[1]2025年已发货'!H:H</f>
        <v>吕春春</v>
      </c>
      <c r="I3502" s="2">
        <f>'[1]2025年已发货'!I:I</f>
        <v>18329268222</v>
      </c>
      <c r="J3502" s="2" vm="1" t="e">
        <f>_xlfn._xlws.FILTER(辅助信息!D:D,辅助信息!G:G=G3502)</f>
        <v>#VALUE!</v>
      </c>
    </row>
    <row r="3503" hidden="1" spans="1:10">
      <c r="A3503" s="2" t="str">
        <f>'[1]2025年已发货'!A:A</f>
        <v>润耀</v>
      </c>
      <c r="B3503" s="2" t="str">
        <f>'[1]2025年已发货'!B:B</f>
        <v>螺纹钢</v>
      </c>
      <c r="C3503" s="2" t="str">
        <f>'[1]2025年已发货'!C:C</f>
        <v>HRB400E Φ18 9m</v>
      </c>
      <c r="D3503" s="2" t="str">
        <f>'[1]2025年已发货'!D:D</f>
        <v>吨</v>
      </c>
      <c r="E3503" s="2">
        <f>'[1]2025年已发货'!E:E</f>
        <v>25</v>
      </c>
      <c r="F3503" s="4">
        <f>'[1]2025年已发货'!F:F</f>
        <v>45803</v>
      </c>
      <c r="G3503" s="2" t="str">
        <f>'[1]2025年已发货'!G:G</f>
        <v>（华西简阳西城嘉苑）四川省成都市简阳市简城街道高屋村</v>
      </c>
      <c r="H3503" s="2" t="str">
        <f>'[1]2025年已发货'!H:H</f>
        <v>张瀚镭</v>
      </c>
      <c r="I3503" s="2">
        <f>'[1]2025年已发货'!I:I</f>
        <v>15884666220</v>
      </c>
      <c r="J3503" s="2" t="str">
        <f>_xlfn._xlws.FILTER(辅助信息!D:D,辅助信息!G:G=G3503)</f>
        <v>华西简阳西城嘉苑</v>
      </c>
    </row>
    <row r="3504" hidden="1" spans="1:10">
      <c r="A3504" s="2" t="str">
        <f>'[1]2025年已发货'!A:A</f>
        <v>润耀</v>
      </c>
      <c r="B3504" s="2" t="str">
        <f>'[1]2025年已发货'!B:B</f>
        <v>盘螺</v>
      </c>
      <c r="C3504" s="2" t="str">
        <f>'[1]2025年已发货'!C:C</f>
        <v>HRB400E Φ6</v>
      </c>
      <c r="D3504" s="2" t="str">
        <f>'[1]2025年已发货'!D:D</f>
        <v>吨</v>
      </c>
      <c r="E3504" s="2">
        <f>'[1]2025年已发货'!E:E</f>
        <v>10</v>
      </c>
      <c r="F3504" s="4">
        <f>'[1]2025年已发货'!F:F</f>
        <v>45803</v>
      </c>
      <c r="G3504" s="2" t="str">
        <f>'[1]2025年已发货'!G:G</f>
        <v>（华西简阳西城嘉苑）四川省成都市简阳市简城街道高屋村</v>
      </c>
      <c r="H3504" s="2" t="str">
        <f>'[1]2025年已发货'!H:H</f>
        <v>张瀚镭</v>
      </c>
      <c r="I3504" s="2">
        <f>'[1]2025年已发货'!I:I</f>
        <v>15884666220</v>
      </c>
      <c r="J3504" s="2" t="str">
        <f>_xlfn._xlws.FILTER(辅助信息!D:D,辅助信息!G:G=G3504)</f>
        <v>华西简阳西城嘉苑</v>
      </c>
    </row>
    <row r="3505" hidden="1" spans="1:10">
      <c r="A3505" s="2" t="str">
        <f>'[1]2025年已发货'!A:A</f>
        <v>润耀</v>
      </c>
      <c r="B3505" s="2" t="str">
        <f>'[1]2025年已发货'!B:B</f>
        <v>盘螺</v>
      </c>
      <c r="C3505" s="2" t="str">
        <f>'[1]2025年已发货'!C:C</f>
        <v>HRB400E Φ8</v>
      </c>
      <c r="D3505" s="2" t="str">
        <f>'[1]2025年已发货'!D:D</f>
        <v>吨</v>
      </c>
      <c r="E3505" s="2">
        <f>'[1]2025年已发货'!E:E</f>
        <v>2</v>
      </c>
      <c r="F3505" s="4">
        <f>'[1]2025年已发货'!F:F</f>
        <v>45803</v>
      </c>
      <c r="G3505" s="2" t="str">
        <f>'[1]2025年已发货'!G:G</f>
        <v>（华西简阳西城嘉苑）四川省成都市简阳市简城街道高屋村</v>
      </c>
      <c r="H3505" s="2" t="str">
        <f>'[1]2025年已发货'!H:H</f>
        <v>张瀚镭</v>
      </c>
      <c r="I3505" s="2">
        <f>'[1]2025年已发货'!I:I</f>
        <v>15884666220</v>
      </c>
      <c r="J3505" s="2" t="str">
        <f>_xlfn._xlws.FILTER(辅助信息!D:D,辅助信息!G:G=G3505)</f>
        <v>华西简阳西城嘉苑</v>
      </c>
    </row>
    <row r="3506" hidden="1" spans="1:10">
      <c r="A3506" s="2" t="str">
        <f>'[1]2025年已发货'!A:A</f>
        <v>润耀</v>
      </c>
      <c r="B3506" s="2" t="str">
        <f>'[1]2025年已发货'!B:B</f>
        <v>盘螺</v>
      </c>
      <c r="C3506" s="2" t="str">
        <f>'[1]2025年已发货'!C:C</f>
        <v>HRB400E Φ10</v>
      </c>
      <c r="D3506" s="2" t="str">
        <f>'[1]2025年已发货'!D:D</f>
        <v>吨</v>
      </c>
      <c r="E3506" s="2">
        <f>'[1]2025年已发货'!E:E</f>
        <v>20</v>
      </c>
      <c r="F3506" s="4">
        <f>'[1]2025年已发货'!F:F</f>
        <v>45803</v>
      </c>
      <c r="G3506" s="2" t="str">
        <f>'[1]2025年已发货'!G:G</f>
        <v>（华西简阳西城嘉苑）四川省成都市简阳市简城街道高屋村</v>
      </c>
      <c r="H3506" s="2" t="str">
        <f>'[1]2025年已发货'!H:H</f>
        <v>张瀚镭</v>
      </c>
      <c r="I3506" s="2">
        <f>'[1]2025年已发货'!I:I</f>
        <v>15884666220</v>
      </c>
      <c r="J3506" s="2" t="str">
        <f>_xlfn._xlws.FILTER(辅助信息!D:D,辅助信息!G:G=G3506)</f>
        <v>华西简阳西城嘉苑</v>
      </c>
    </row>
    <row r="3507" hidden="1" spans="1:10">
      <c r="A3507" s="2" t="str">
        <f>'[1]2025年已发货'!A:A</f>
        <v>润耀</v>
      </c>
      <c r="B3507" s="2" t="str">
        <f>'[1]2025年已发货'!B:B</f>
        <v>盘螺</v>
      </c>
      <c r="C3507" s="2" t="str">
        <f>'[1]2025年已发货'!C:C</f>
        <v>HRB400E Φ12</v>
      </c>
      <c r="D3507" s="2" t="str">
        <f>'[1]2025年已发货'!D:D</f>
        <v>吨</v>
      </c>
      <c r="E3507" s="2">
        <f>'[1]2025年已发货'!E:E</f>
        <v>6</v>
      </c>
      <c r="F3507" s="4">
        <f>'[1]2025年已发货'!F:F</f>
        <v>45803</v>
      </c>
      <c r="G3507" s="2" t="str">
        <f>'[1]2025年已发货'!G:G</f>
        <v>（华西简阳西城嘉苑）四川省成都市简阳市简城街道高屋村</v>
      </c>
      <c r="H3507" s="2" t="str">
        <f>'[1]2025年已发货'!H:H</f>
        <v>张瀚镭</v>
      </c>
      <c r="I3507" s="2">
        <f>'[1]2025年已发货'!I:I</f>
        <v>15884666220</v>
      </c>
      <c r="J3507" s="2" t="str">
        <f>_xlfn._xlws.FILTER(辅助信息!D:D,辅助信息!G:G=G3507)</f>
        <v>华西简阳西城嘉苑</v>
      </c>
    </row>
    <row r="3508" hidden="1" spans="1:10">
      <c r="A3508" s="2" t="str">
        <f>'[1]2025年已发货'!A:A</f>
        <v>润耀</v>
      </c>
      <c r="B3508" s="2" t="str">
        <f>'[1]2025年已发货'!B:B</f>
        <v>螺纹钢</v>
      </c>
      <c r="C3508" s="2" t="str">
        <f>'[1]2025年已发货'!C:C</f>
        <v>HRB400E Φ14 9m</v>
      </c>
      <c r="D3508" s="2" t="str">
        <f>'[1]2025年已发货'!D:D</f>
        <v>吨</v>
      </c>
      <c r="E3508" s="2">
        <f>'[1]2025年已发货'!E:E</f>
        <v>5</v>
      </c>
      <c r="F3508" s="4">
        <f>'[1]2025年已发货'!F:F</f>
        <v>45803</v>
      </c>
      <c r="G3508" s="2" t="str">
        <f>'[1]2025年已发货'!G:G</f>
        <v>（华西简阳西城嘉苑）四川省成都市简阳市简城街道高屋村</v>
      </c>
      <c r="H3508" s="2" t="str">
        <f>'[1]2025年已发货'!H:H</f>
        <v>张瀚镭</v>
      </c>
      <c r="I3508" s="2">
        <f>'[1]2025年已发货'!I:I</f>
        <v>15884666220</v>
      </c>
      <c r="J3508" s="2" t="str">
        <f>_xlfn._xlws.FILTER(辅助信息!D:D,辅助信息!G:G=G3508)</f>
        <v>华西简阳西城嘉苑</v>
      </c>
    </row>
    <row r="3509" hidden="1" spans="1:10">
      <c r="A3509" s="2" t="str">
        <f>'[1]2025年已发货'!A:A</f>
        <v>润耀</v>
      </c>
      <c r="B3509" s="2" t="str">
        <f>'[1]2025年已发货'!B:B</f>
        <v>螺纹钢</v>
      </c>
      <c r="C3509" s="2" t="str">
        <f>'[1]2025年已发货'!C:C</f>
        <v>HRB400E Φ16 9m</v>
      </c>
      <c r="D3509" s="2" t="str">
        <f>'[1]2025年已发货'!D:D</f>
        <v>吨</v>
      </c>
      <c r="E3509" s="2">
        <f>'[1]2025年已发货'!E:E</f>
        <v>5</v>
      </c>
      <c r="F3509" s="4">
        <f>'[1]2025年已发货'!F:F</f>
        <v>45803</v>
      </c>
      <c r="G3509" s="2" t="str">
        <f>'[1]2025年已发货'!G:G</f>
        <v>（华西简阳西城嘉苑）四川省成都市简阳市简城街道高屋村</v>
      </c>
      <c r="H3509" s="2" t="str">
        <f>'[1]2025年已发货'!H:H</f>
        <v>张瀚镭</v>
      </c>
      <c r="I3509" s="2">
        <f>'[1]2025年已发货'!I:I</f>
        <v>15884666220</v>
      </c>
      <c r="J3509" s="2" t="str">
        <f>_xlfn._xlws.FILTER(辅助信息!D:D,辅助信息!G:G=G3509)</f>
        <v>华西简阳西城嘉苑</v>
      </c>
    </row>
    <row r="3510" hidden="1" spans="1:10">
      <c r="A3510" s="2" t="str">
        <f>'[1]2025年已发货'!A:A</f>
        <v>润耀</v>
      </c>
      <c r="B3510" s="2" t="str">
        <f>'[1]2025年已发货'!B:B</f>
        <v>螺纹钢</v>
      </c>
      <c r="C3510" s="2" t="str">
        <f>'[1]2025年已发货'!C:C</f>
        <v>HRB400E Φ18 9m</v>
      </c>
      <c r="D3510" s="2" t="str">
        <f>'[1]2025年已发货'!D:D</f>
        <v>吨</v>
      </c>
      <c r="E3510" s="2">
        <f>'[1]2025年已发货'!E:E</f>
        <v>5</v>
      </c>
      <c r="F3510" s="4">
        <f>'[1]2025年已发货'!F:F</f>
        <v>45803</v>
      </c>
      <c r="G3510" s="2" t="str">
        <f>'[1]2025年已发货'!G:G</f>
        <v>（华西简阳西城嘉苑）四川省成都市简阳市简城街道高屋村</v>
      </c>
      <c r="H3510" s="2" t="str">
        <f>'[1]2025年已发货'!H:H</f>
        <v>张瀚镭</v>
      </c>
      <c r="I3510" s="2">
        <f>'[1]2025年已发货'!I:I</f>
        <v>15884666220</v>
      </c>
      <c r="J3510" s="2" t="str">
        <f>_xlfn._xlws.FILTER(辅助信息!D:D,辅助信息!G:G=G3510)</f>
        <v>华西简阳西城嘉苑</v>
      </c>
    </row>
    <row r="3511" hidden="1" spans="1:10">
      <c r="A3511" s="2" t="str">
        <f>'[1]2025年已发货'!A:A</f>
        <v>润耀</v>
      </c>
      <c r="B3511" s="2" t="str">
        <f>'[1]2025年已发货'!B:B</f>
        <v>螺纹钢</v>
      </c>
      <c r="C3511" s="2" t="str">
        <f>'[1]2025年已发货'!C:C</f>
        <v>HRB400E Φ20 9m</v>
      </c>
      <c r="D3511" s="2" t="str">
        <f>'[1]2025年已发货'!D:D</f>
        <v>吨</v>
      </c>
      <c r="E3511" s="2">
        <f>'[1]2025年已发货'!E:E</f>
        <v>2</v>
      </c>
      <c r="F3511" s="4">
        <f>'[1]2025年已发货'!F:F</f>
        <v>45803</v>
      </c>
      <c r="G3511" s="2" t="str">
        <f>'[1]2025年已发货'!G:G</f>
        <v>（华西简阳西城嘉苑）四川省成都市简阳市简城街道高屋村</v>
      </c>
      <c r="H3511" s="2" t="str">
        <f>'[1]2025年已发货'!H:H</f>
        <v>张瀚镭</v>
      </c>
      <c r="I3511" s="2">
        <f>'[1]2025年已发货'!I:I</f>
        <v>15884666220</v>
      </c>
      <c r="J3511" s="2" t="str">
        <f>_xlfn._xlws.FILTER(辅助信息!D:D,辅助信息!G:G=G3511)</f>
        <v>华西简阳西城嘉苑</v>
      </c>
    </row>
    <row r="3512" hidden="1" spans="1:10">
      <c r="A3512" s="2" t="str">
        <f>'[1]2025年已发货'!A:A</f>
        <v>润耀</v>
      </c>
      <c r="B3512" s="2" t="str">
        <f>'[1]2025年已发货'!B:B</f>
        <v>螺纹钢</v>
      </c>
      <c r="C3512" s="2" t="str">
        <f>'[1]2025年已发货'!C:C</f>
        <v>HRB500E Φ20</v>
      </c>
      <c r="D3512" s="2" t="str">
        <f>'[1]2025年已发货'!D:D</f>
        <v>吨</v>
      </c>
      <c r="E3512" s="2">
        <f>'[1]2025年已发货'!E:E</f>
        <v>2.5</v>
      </c>
      <c r="F3512" s="4">
        <f>'[1]2025年已发货'!F:F</f>
        <v>45803</v>
      </c>
      <c r="G3512" s="2" t="str">
        <f>'[1]2025年已发货'!G:G</f>
        <v>（华西简阳西城嘉苑）四川省成都市简阳市简城街道高屋村</v>
      </c>
      <c r="H3512" s="2" t="str">
        <f>'[1]2025年已发货'!H:H</f>
        <v>张瀚镭</v>
      </c>
      <c r="I3512" s="2">
        <f>'[1]2025年已发货'!I:I</f>
        <v>15884666220</v>
      </c>
      <c r="J3512" s="2" t="str">
        <f>_xlfn._xlws.FILTER(辅助信息!D:D,辅助信息!G:G=G3512)</f>
        <v>华西简阳西城嘉苑</v>
      </c>
    </row>
    <row r="3513" hidden="1" spans="1:10">
      <c r="A3513" s="2" t="str">
        <f>'[1]2025年已发货'!A:A</f>
        <v>润耀</v>
      </c>
      <c r="B3513" s="2" t="str">
        <f>'[1]2025年已发货'!B:B</f>
        <v>螺纹钢</v>
      </c>
      <c r="C3513" s="2" t="str">
        <f>'[1]2025年已发货'!C:C</f>
        <v>HRB500E Φ22</v>
      </c>
      <c r="D3513" s="2" t="str">
        <f>'[1]2025年已发货'!D:D</f>
        <v>吨</v>
      </c>
      <c r="E3513" s="2">
        <f>'[1]2025年已发货'!E:E</f>
        <v>2.5</v>
      </c>
      <c r="F3513" s="4">
        <f>'[1]2025年已发货'!F:F</f>
        <v>45803</v>
      </c>
      <c r="G3513" s="2" t="str">
        <f>'[1]2025年已发货'!G:G</f>
        <v>（华西简阳西城嘉苑）四川省成都市简阳市简城街道高屋村</v>
      </c>
      <c r="H3513" s="2" t="str">
        <f>'[1]2025年已发货'!H:H</f>
        <v>张瀚镭</v>
      </c>
      <c r="I3513" s="2">
        <f>'[1]2025年已发货'!I:I</f>
        <v>15884666220</v>
      </c>
      <c r="J3513" s="2" t="str">
        <f>_xlfn._xlws.FILTER(辅助信息!D:D,辅助信息!G:G=G3513)</f>
        <v>华西简阳西城嘉苑</v>
      </c>
    </row>
    <row r="3514" hidden="1" spans="1:10">
      <c r="A3514" s="2" t="str">
        <f>'[1]2025年已发货'!A:A</f>
        <v>润耀</v>
      </c>
      <c r="B3514" s="2" t="str">
        <f>'[1]2025年已发货'!B:B</f>
        <v>螺纹钢</v>
      </c>
      <c r="C3514" s="2" t="str">
        <f>'[1]2025年已发货'!C:C</f>
        <v>HRB500E Φ25</v>
      </c>
      <c r="D3514" s="2" t="str">
        <f>'[1]2025年已发货'!D:D</f>
        <v>吨</v>
      </c>
      <c r="E3514" s="2">
        <f>'[1]2025年已发货'!E:E</f>
        <v>15</v>
      </c>
      <c r="F3514" s="4">
        <f>'[1]2025年已发货'!F:F</f>
        <v>45803</v>
      </c>
      <c r="G3514" s="2" t="str">
        <f>'[1]2025年已发货'!G:G</f>
        <v>（华西简阳西城嘉苑）四川省成都市简阳市简城街道高屋村</v>
      </c>
      <c r="H3514" s="2" t="str">
        <f>'[1]2025年已发货'!H:H</f>
        <v>张瀚镭</v>
      </c>
      <c r="I3514" s="2">
        <f>'[1]2025年已发货'!I:I</f>
        <v>15884666220</v>
      </c>
      <c r="J3514" s="2" t="str">
        <f>_xlfn._xlws.FILTER(辅助信息!D:D,辅助信息!G:G=G3514)</f>
        <v>华西简阳西城嘉苑</v>
      </c>
    </row>
    <row r="3515" hidden="1" spans="1:10">
      <c r="A3515" s="2" t="str">
        <f>'[1]2025年已发货'!A:A</f>
        <v>湖北商贸</v>
      </c>
      <c r="B3515" s="2" t="str">
        <f>'[1]2025年已发货'!B:B</f>
        <v>盘螺</v>
      </c>
      <c r="C3515" s="2" t="str">
        <f>'[1]2025年已发货'!C:C</f>
        <v>HRB400E Φ12</v>
      </c>
      <c r="D3515" s="2" t="str">
        <f>'[1]2025年已发货'!D:D</f>
        <v>吨</v>
      </c>
      <c r="E3515" s="2">
        <f>'[1]2025年已发货'!E:E</f>
        <v>35</v>
      </c>
      <c r="F3515" s="4">
        <f>'[1]2025年已发货'!F:F</f>
        <v>45803</v>
      </c>
      <c r="G3515" s="2" t="str">
        <f>'[1]2025年已发货'!G:G</f>
        <v>（中铁广州局-资乐高速5标）四川省乐山市井研县希望大道116号</v>
      </c>
      <c r="H3515" s="2" t="str">
        <f>'[1]2025年已发货'!H:H</f>
        <v>廖俊杰</v>
      </c>
      <c r="I3515" s="2">
        <f>'[1]2025年已发货'!I:I</f>
        <v>15775100965</v>
      </c>
      <c r="J3515" s="2" vm="1" t="e">
        <f>_xlfn._xlws.FILTER(辅助信息!D:D,辅助信息!G:G=G3515)</f>
        <v>#VALUE!</v>
      </c>
    </row>
    <row r="3516" hidden="1" spans="1:10">
      <c r="A3516" s="2" t="str">
        <f>'[1]2025年已发货'!A:A</f>
        <v>湖北商贸</v>
      </c>
      <c r="B3516" s="2" t="str">
        <f>'[1]2025年已发货'!B:B</f>
        <v>螺纹钢</v>
      </c>
      <c r="C3516" s="2" t="str">
        <f>'[1]2025年已发货'!C:C</f>
        <v>HRB400E Φ16 12m</v>
      </c>
      <c r="D3516" s="2" t="str">
        <f>'[1]2025年已发货'!D:D</f>
        <v>吨</v>
      </c>
      <c r="E3516" s="2">
        <f>'[1]2025年已发货'!E:E</f>
        <v>35</v>
      </c>
      <c r="F3516" s="4">
        <f>'[1]2025年已发货'!F:F</f>
        <v>45803</v>
      </c>
      <c r="G3516" s="2" t="str">
        <f>'[1]2025年已发货'!G:G</f>
        <v>（中铁广州局-资乐高速5标）四川省乐山市井研县希望大道116号</v>
      </c>
      <c r="H3516" s="2" t="str">
        <f>'[1]2025年已发货'!H:H</f>
        <v>廖俊杰</v>
      </c>
      <c r="I3516" s="2">
        <f>'[1]2025年已发货'!I:I</f>
        <v>15775100965</v>
      </c>
      <c r="J3516" s="2" vm="1" t="e">
        <f>_xlfn._xlws.FILTER(辅助信息!D:D,辅助信息!G:G=G3516)</f>
        <v>#VALUE!</v>
      </c>
    </row>
    <row r="3517" hidden="1" spans="1:10">
      <c r="A3517" s="2" t="str">
        <f>'[1]2025年已发货'!A:A</f>
        <v>湖北商贸</v>
      </c>
      <c r="B3517" s="2" t="str">
        <f>'[1]2025年已发货'!B:B</f>
        <v>螺纹钢</v>
      </c>
      <c r="C3517" s="2" t="str">
        <f>'[1]2025年已发货'!C:C</f>
        <v>HRB400E Φ22 12m</v>
      </c>
      <c r="D3517" s="2" t="str">
        <f>'[1]2025年已发货'!D:D</f>
        <v>吨</v>
      </c>
      <c r="E3517" s="2">
        <f>'[1]2025年已发货'!E:E</f>
        <v>35</v>
      </c>
      <c r="F3517" s="4">
        <f>'[1]2025年已发货'!F:F</f>
        <v>45803</v>
      </c>
      <c r="G3517" s="2" t="str">
        <f>'[1]2025年已发货'!G:G</f>
        <v>（中铁广州局-资乐高速5标）四川省乐山市井研县希望大道116号</v>
      </c>
      <c r="H3517" s="2" t="str">
        <f>'[1]2025年已发货'!H:H</f>
        <v>廖俊杰</v>
      </c>
      <c r="I3517" s="2">
        <f>'[1]2025年已发货'!I:I</f>
        <v>15775100965</v>
      </c>
      <c r="J3517" s="2" vm="1" t="e">
        <f>_xlfn._xlws.FILTER(辅助信息!D:D,辅助信息!G:G=G3517)</f>
        <v>#VALUE!</v>
      </c>
    </row>
    <row r="3518" hidden="1" spans="1:10">
      <c r="A3518" s="2" t="str">
        <f>'[1]2025年已发货'!A:A</f>
        <v>湖北商贸</v>
      </c>
      <c r="B3518" s="2" t="str">
        <f>'[1]2025年已发货'!B:B</f>
        <v>螺纹钢</v>
      </c>
      <c r="C3518" s="2" t="str">
        <f>'[1]2025年已发货'!C:C</f>
        <v>HRB400E Φ25 12m</v>
      </c>
      <c r="D3518" s="2" t="str">
        <f>'[1]2025年已发货'!D:D</f>
        <v>吨</v>
      </c>
      <c r="E3518" s="2">
        <f>'[1]2025年已发货'!E:E</f>
        <v>35</v>
      </c>
      <c r="F3518" s="4">
        <f>'[1]2025年已发货'!F:F</f>
        <v>45803</v>
      </c>
      <c r="G3518" s="2" t="str">
        <f>'[1]2025年已发货'!G:G</f>
        <v>（中铁广州局-资乐高速5标）四川省乐山市井研县希望大道116号</v>
      </c>
      <c r="H3518" s="2" t="str">
        <f>'[1]2025年已发货'!H:H</f>
        <v>廖俊杰</v>
      </c>
      <c r="I3518" s="2">
        <f>'[1]2025年已发货'!I:I</f>
        <v>15775100965</v>
      </c>
      <c r="J3518" s="2" vm="1" t="e">
        <f>_xlfn._xlws.FILTER(辅助信息!D:D,辅助信息!G:G=G3518)</f>
        <v>#VALUE!</v>
      </c>
    </row>
    <row r="3519" hidden="1" spans="1:10">
      <c r="A3519" s="2" t="str">
        <f>'[1]2025年已发货'!A:A</f>
        <v>湖北商贸</v>
      </c>
      <c r="B3519" s="2" t="str">
        <f>'[1]2025年已发货'!B:B</f>
        <v>螺纹钢</v>
      </c>
      <c r="C3519" s="2" t="str">
        <f>'[1]2025年已发货'!C:C</f>
        <v>HRB400E Φ28 12m</v>
      </c>
      <c r="D3519" s="2" t="str">
        <f>'[1]2025年已发货'!D:D</f>
        <v>吨</v>
      </c>
      <c r="E3519" s="2">
        <f>'[1]2025年已发货'!E:E</f>
        <v>35</v>
      </c>
      <c r="F3519" s="4">
        <f>'[1]2025年已发货'!F:F</f>
        <v>45803</v>
      </c>
      <c r="G3519" s="2" t="str">
        <f>'[1]2025年已发货'!G:G</f>
        <v>（中铁广州局-资乐高速5标）四川省乐山市井研县希望大道116号</v>
      </c>
      <c r="H3519" s="2" t="str">
        <f>'[1]2025年已发货'!H:H</f>
        <v>廖俊杰</v>
      </c>
      <c r="I3519" s="2">
        <f>'[1]2025年已发货'!I:I</f>
        <v>15775100965</v>
      </c>
      <c r="J3519" s="2" vm="1" t="e">
        <f>_xlfn._xlws.FILTER(辅助信息!D:D,辅助信息!G:G=G3519)</f>
        <v>#VALUE!</v>
      </c>
    </row>
    <row r="3520" hidden="1" spans="1:10">
      <c r="A3520" s="2" t="str">
        <f>'[1]2025年已发货'!A:A</f>
        <v>湖北商贸</v>
      </c>
      <c r="B3520" s="2" t="str">
        <f>'[1]2025年已发货'!B:B</f>
        <v>螺纹钢</v>
      </c>
      <c r="C3520" s="2" t="str">
        <f>'[1]2025年已发货'!C:C</f>
        <v>HRB500E Φ25 9m</v>
      </c>
      <c r="D3520" s="2" t="str">
        <f>'[1]2025年已发货'!D:D</f>
        <v>吨</v>
      </c>
      <c r="E3520" s="2">
        <f>'[1]2025年已发货'!E:E</f>
        <v>35</v>
      </c>
      <c r="F3520" s="4">
        <f>'[1]2025年已发货'!F:F</f>
        <v>45803</v>
      </c>
      <c r="G3520" s="2" t="str">
        <f>'[1]2025年已发货'!G:G</f>
        <v>（中铁十局-资乐高速4标）四川省眉山市仁寿县彰加镇促进村中铁十局2#钢筋厂</v>
      </c>
      <c r="H3520" s="2" t="str">
        <f>'[1]2025年已发货'!H:H</f>
        <v>杨飞</v>
      </c>
      <c r="I3520" s="2">
        <f>'[1]2025年已发货'!I:I</f>
        <v>15667998777</v>
      </c>
      <c r="J3520" s="2" vm="1" t="e">
        <f>_xlfn._xlws.FILTER(辅助信息!D:D,辅助信息!G:G=G3520)</f>
        <v>#VALUE!</v>
      </c>
    </row>
    <row r="3521" hidden="1" spans="1:10">
      <c r="A3521" s="2" t="str">
        <f>'[1]2025年已发货'!A:A</f>
        <v>湖北商贸</v>
      </c>
      <c r="B3521" s="2" t="str">
        <f>'[1]2025年已发货'!B:B</f>
        <v>螺纹钢</v>
      </c>
      <c r="C3521" s="2" t="str">
        <f>'[1]2025年已发货'!C:C</f>
        <v>HRB400E Φ14 12m</v>
      </c>
      <c r="D3521" s="2" t="str">
        <f>'[1]2025年已发货'!D:D</f>
        <v>吨</v>
      </c>
      <c r="E3521" s="2">
        <f>'[1]2025年已发货'!E:E</f>
        <v>35</v>
      </c>
      <c r="F3521" s="4">
        <f>'[1]2025年已发货'!F:F</f>
        <v>45803</v>
      </c>
      <c r="G3521" s="2" t="str">
        <f>'[1]2025年已发货'!G:G</f>
        <v>（中铁十局-资乐高速4标）四川省眉山市仁寿县彰加镇促进村中铁十局资乐高速1#钢筋场</v>
      </c>
      <c r="H3521" s="2" t="str">
        <f>'[1]2025年已发货'!H:H</f>
        <v>杨飞</v>
      </c>
      <c r="I3521" s="2">
        <f>'[1]2025年已发货'!I:I</f>
        <v>15667998777</v>
      </c>
      <c r="J3521" s="2" vm="1" t="e">
        <f>_xlfn._xlws.FILTER(辅助信息!D:D,辅助信息!G:G=G3521)</f>
        <v>#VALUE!</v>
      </c>
    </row>
    <row r="3522" hidden="1" spans="1:10">
      <c r="A3522" s="2" t="str">
        <f>'[1]2025年已发货'!A:A</f>
        <v>德胜</v>
      </c>
      <c r="B3522" s="2" t="str">
        <f>'[1]2025年已发货'!B:B</f>
        <v>螺纹钢</v>
      </c>
      <c r="C3522" s="2" t="str">
        <f>'[1]2025年已发货'!C:C</f>
        <v>HRB400EФ12*9mm</v>
      </c>
      <c r="D3522" s="2" t="str">
        <f>'[1]2025年已发货'!D:D</f>
        <v>吨</v>
      </c>
      <c r="E3522" s="2">
        <f>'[1]2025年已发货'!E:E</f>
        <v>35</v>
      </c>
      <c r="F3522" s="4">
        <f>'[1]2025年已发货'!F:F</f>
        <v>45803</v>
      </c>
      <c r="G3522" s="2" t="str">
        <f>'[1]2025年已发货'!G:G</f>
        <v>（中核中原-温江北林医养综合体项目）四川省成都市温江区万春大道第三人民医院东</v>
      </c>
      <c r="H3522" s="2" t="str">
        <f>'[1]2025年已发货'!H:H</f>
        <v>蔡杰</v>
      </c>
      <c r="I3522" s="2">
        <f>'[1]2025年已发货'!I:I</f>
        <v>18875129329</v>
      </c>
      <c r="J3522" s="2" vm="1" t="e">
        <f>_xlfn._xlws.FILTER(辅助信息!D:D,辅助信息!G:G=G3522)</f>
        <v>#VALUE!</v>
      </c>
    </row>
    <row r="3523" hidden="1" spans="1:10">
      <c r="A3523" s="2" t="str">
        <f>'[1]2025年已发货'!A:A</f>
        <v>德胜</v>
      </c>
      <c r="B3523" s="2" t="str">
        <f>'[1]2025年已发货'!B:B</f>
        <v>螺纹钢</v>
      </c>
      <c r="C3523" s="2" t="str">
        <f>'[1]2025年已发货'!C:C</f>
        <v>HRB500EФ25*12mm</v>
      </c>
      <c r="D3523" s="2" t="str">
        <f>'[1]2025年已发货'!D:D</f>
        <v>吨</v>
      </c>
      <c r="E3523" s="2">
        <f>'[1]2025年已发货'!E:E</f>
        <v>25</v>
      </c>
      <c r="F3523" s="4">
        <f>'[1]2025年已发货'!F:F</f>
        <v>45803</v>
      </c>
      <c r="G3523" s="2" t="str">
        <f>'[1]2025年已发货'!G:G</f>
        <v>（中核中原-温江北林医养综合体项目）四川省成都市温江区万春大道第三人民医院东</v>
      </c>
      <c r="H3523" s="2" t="str">
        <f>'[1]2025年已发货'!H:H</f>
        <v>蔡杰</v>
      </c>
      <c r="I3523" s="2">
        <f>'[1]2025年已发货'!I:I</f>
        <v>18875129329</v>
      </c>
      <c r="J3523" s="2" vm="1" t="e">
        <f>_xlfn._xlws.FILTER(辅助信息!D:D,辅助信息!G:G=G3523)</f>
        <v>#VALUE!</v>
      </c>
    </row>
    <row r="3524" hidden="1" spans="1:10">
      <c r="A3524" s="2" t="str">
        <f>'[1]2025年已发货'!A:A</f>
        <v>德胜</v>
      </c>
      <c r="B3524" s="2" t="str">
        <f>'[1]2025年已发货'!B:B</f>
        <v>螺纹钢</v>
      </c>
      <c r="C3524" s="2" t="str">
        <f>'[1]2025年已发货'!C:C</f>
        <v>HRB500EФ28*12mm</v>
      </c>
      <c r="D3524" s="2" t="str">
        <f>'[1]2025年已发货'!D:D</f>
        <v>吨</v>
      </c>
      <c r="E3524" s="2">
        <f>'[1]2025年已发货'!E:E</f>
        <v>10</v>
      </c>
      <c r="F3524" s="4">
        <f>'[1]2025年已发货'!F:F</f>
        <v>45803</v>
      </c>
      <c r="G3524" s="2" t="str">
        <f>'[1]2025年已发货'!G:G</f>
        <v>（中核中原-温江北林医养综合体项目）四川省成都市温江区万春大道第三人民医院东</v>
      </c>
      <c r="H3524" s="2" t="str">
        <f>'[1]2025年已发货'!H:H</f>
        <v>蔡杰</v>
      </c>
      <c r="I3524" s="2">
        <f>'[1]2025年已发货'!I:I</f>
        <v>18875129329</v>
      </c>
      <c r="J3524" s="2" vm="1" t="e">
        <f>_xlfn._xlws.FILTER(辅助信息!D:D,辅助信息!G:G=G3524)</f>
        <v>#VALUE!</v>
      </c>
    </row>
    <row r="3525" hidden="1" spans="1:10">
      <c r="A3525" s="2" t="str">
        <f>'[1]2025年已发货'!A:A</f>
        <v>德胜</v>
      </c>
      <c r="B3525" s="2" t="str">
        <f>'[1]2025年已发货'!B:B</f>
        <v>螺纹钢</v>
      </c>
      <c r="C3525" s="2" t="str">
        <f>'[1]2025年已发货'!C:C</f>
        <v>HRB400E Φ12 9m</v>
      </c>
      <c r="D3525" s="2" t="str">
        <f>'[1]2025年已发货'!D:D</f>
        <v>吨</v>
      </c>
      <c r="E3525" s="2">
        <f>'[1]2025年已发货'!E:E</f>
        <v>3</v>
      </c>
      <c r="F3525" s="4">
        <f>'[1]2025年已发货'!F:F</f>
        <v>45803</v>
      </c>
      <c r="G3525" s="2" t="str">
        <f>'[1]2025年已发货'!G:G</f>
        <v>(五冶钢构医学科学产业园建设项目房建一部-四标（3-7）)四川省南充市顺庆区搬罾街道学府大道二段</v>
      </c>
      <c r="H3525" s="2" t="str">
        <f>'[1]2025年已发货'!H:H</f>
        <v>胡泽宇</v>
      </c>
      <c r="I3525" s="2">
        <f>'[1]2025年已发货'!I:I</f>
        <v>18141337338</v>
      </c>
      <c r="J3525" s="2" t="str">
        <f>_xlfn._xlws.FILTER(辅助信息!D:D,辅助信息!G:G=G3525)</f>
        <v>五冶钢构南充医学科学产业园建设项目</v>
      </c>
    </row>
    <row r="3526" hidden="1" spans="1:10">
      <c r="A3526" s="2" t="str">
        <f>'[1]2025年已发货'!A:A</f>
        <v>德胜</v>
      </c>
      <c r="B3526" s="2" t="str">
        <f>'[1]2025年已发货'!B:B</f>
        <v>螺纹钢</v>
      </c>
      <c r="C3526" s="2" t="str">
        <f>'[1]2025年已发货'!C:C</f>
        <v>HRB400E Φ14 9m</v>
      </c>
      <c r="D3526" s="2" t="str">
        <f>'[1]2025年已发货'!D:D</f>
        <v>吨</v>
      </c>
      <c r="E3526" s="2">
        <f>'[1]2025年已发货'!E:E</f>
        <v>30</v>
      </c>
      <c r="F3526" s="4">
        <f>'[1]2025年已发货'!F:F</f>
        <v>45803</v>
      </c>
      <c r="G3526" s="2" t="str">
        <f>'[1]2025年已发货'!G:G</f>
        <v>(五冶钢构医学科学产业园建设项目房建一部-四标（3-7）)四川省南充市顺庆区搬罾街道学府大道二段</v>
      </c>
      <c r="H3526" s="2" t="str">
        <f>'[1]2025年已发货'!H:H</f>
        <v>胡泽宇</v>
      </c>
      <c r="I3526" s="2">
        <f>'[1]2025年已发货'!I:I</f>
        <v>18141337338</v>
      </c>
      <c r="J3526" s="2" t="str">
        <f>_xlfn._xlws.FILTER(辅助信息!D:D,辅助信息!G:G=G3526)</f>
        <v>五冶钢构南充医学科学产业园建设项目</v>
      </c>
    </row>
    <row r="3527" hidden="1" spans="1:10">
      <c r="A3527" s="2" t="str">
        <f>'[1]2025年已发货'!A:A</f>
        <v>德胜</v>
      </c>
      <c r="B3527" s="2" t="str">
        <f>'[1]2025年已发货'!B:B</f>
        <v>螺纹钢</v>
      </c>
      <c r="C3527" s="2" t="str">
        <f>'[1]2025年已发货'!C:C</f>
        <v>HRB400E Φ16 9m</v>
      </c>
      <c r="D3527" s="2" t="str">
        <f>'[1]2025年已发货'!D:D</f>
        <v>吨</v>
      </c>
      <c r="E3527" s="2">
        <f>'[1]2025年已发货'!E:E</f>
        <v>3</v>
      </c>
      <c r="F3527" s="4">
        <f>'[1]2025年已发货'!F:F</f>
        <v>45803</v>
      </c>
      <c r="G3527" s="2" t="str">
        <f>'[1]2025年已发货'!G:G</f>
        <v>(五冶钢构医学科学产业园建设项目房建一部-四标（3-7）)四川省南充市顺庆区搬罾街道学府大道二段</v>
      </c>
      <c r="H3527" s="2" t="str">
        <f>'[1]2025年已发货'!H:H</f>
        <v>胡泽宇</v>
      </c>
      <c r="I3527" s="2">
        <f>'[1]2025年已发货'!I:I</f>
        <v>18141337338</v>
      </c>
      <c r="J3527" s="2" t="str">
        <f>_xlfn._xlws.FILTER(辅助信息!D:D,辅助信息!G:G=G3527)</f>
        <v>五冶钢构南充医学科学产业园建设项目</v>
      </c>
    </row>
    <row r="3528" hidden="1" spans="1:10">
      <c r="A3528" s="2" t="str">
        <f>'[1]2025年已发货'!A:A</f>
        <v>海南海控</v>
      </c>
      <c r="B3528" s="2" t="str">
        <f>'[1]2025年已发货'!B:B</f>
        <v>螺纹钢</v>
      </c>
      <c r="C3528" s="2" t="str">
        <f>'[1]2025年已发货'!C:C</f>
        <v>HRB400EФ22*9m</v>
      </c>
      <c r="D3528" s="2" t="str">
        <f>'[1]2025年已发货'!D:D</f>
        <v>吨</v>
      </c>
      <c r="E3528" s="2">
        <f>'[1]2025年已发货'!E:E</f>
        <v>70</v>
      </c>
      <c r="F3528" s="4">
        <f>'[1]2025年已发货'!F:F</f>
        <v>45803</v>
      </c>
      <c r="G3528" s="2" t="str">
        <f>'[1]2025年已发货'!G:G</f>
        <v>（中铁一局四公司康新高速TJ1-1标贡不卡隧道）四川省甘孜州康定市折多塘村车管所旁</v>
      </c>
      <c r="H3528" s="2" t="str">
        <f>'[1]2025年已发货'!H:H</f>
        <v>李彰</v>
      </c>
      <c r="I3528" s="2">
        <f>'[1]2025年已发货'!I:I</f>
        <v>18523285235</v>
      </c>
      <c r="J3528" s="2" vm="1" t="e">
        <f>_xlfn._xlws.FILTER(辅助信息!D:D,辅助信息!G:G=G3528)</f>
        <v>#VALUE!</v>
      </c>
    </row>
    <row r="3529" hidden="1" spans="1:10">
      <c r="A3529" s="2" t="str">
        <f>'[1]2025年已发货'!A:A</f>
        <v>海南海控</v>
      </c>
      <c r="B3529" s="2" t="str">
        <f>'[1]2025年已发货'!B:B</f>
        <v>螺纹钢</v>
      </c>
      <c r="C3529" s="2" t="str">
        <f>'[1]2025年已发货'!C:C</f>
        <v>HRB400EФ22*9m</v>
      </c>
      <c r="D3529" s="2" t="str">
        <f>'[1]2025年已发货'!D:D</f>
        <v>吨</v>
      </c>
      <c r="E3529" s="2">
        <f>'[1]2025年已发货'!E:E</f>
        <v>70</v>
      </c>
      <c r="F3529" s="4">
        <f>'[1]2025年已发货'!F:F</f>
        <v>45803</v>
      </c>
      <c r="G3529" s="2" t="str">
        <f>'[1]2025年已发货'!G:G</f>
        <v>（中铁一局四公司康新高速TJ1-1标康定隧道）四川省甘孜州康定市榆林街道甘孜州博物馆旁</v>
      </c>
      <c r="H3529" s="2" t="str">
        <f>'[1]2025年已发货'!H:H</f>
        <v>王永强</v>
      </c>
      <c r="I3529" s="2">
        <f>'[1]2025年已发货'!I:I</f>
        <v>15929204416</v>
      </c>
      <c r="J3529" s="2" vm="1" t="e">
        <f>_xlfn._xlws.FILTER(辅助信息!D:D,辅助信息!G:G=G3529)</f>
        <v>#VALUE!</v>
      </c>
    </row>
    <row r="3530" hidden="1" spans="1:10">
      <c r="A3530" s="2" t="str">
        <f>'[1]2025年已发货'!A:A</f>
        <v>晋邦</v>
      </c>
      <c r="B3530" s="2" t="str">
        <f>'[1]2025年已发货'!B:B</f>
        <v>直螺纹</v>
      </c>
      <c r="C3530" s="2" t="str">
        <f>'[1]2025年已发货'!C:C</f>
        <v>HRB400E Φ12 9m</v>
      </c>
      <c r="D3530" s="2" t="str">
        <f>'[1]2025年已发货'!D:D</f>
        <v>吨</v>
      </c>
      <c r="E3530" s="2">
        <f>'[1]2025年已发货'!E:E</f>
        <v>55</v>
      </c>
      <c r="F3530" s="4">
        <f>'[1]2025年已发货'!F:F</f>
        <v>45803</v>
      </c>
      <c r="G3530" s="2" t="str">
        <f>'[1]2025年已发货'!G:G</f>
        <v>（十九冶-江龙高速一分部）重庆市云阳县X886附近中国十九冶开云高速项目总包部西98米*复兴互通预制梁场</v>
      </c>
      <c r="H3530" s="2" t="str">
        <f>'[1]2025年已发货'!H:H</f>
        <v>吴章红</v>
      </c>
      <c r="I3530" s="2">
        <f>'[1]2025年已发货'!I:I</f>
        <v>18628165772</v>
      </c>
      <c r="J3530" s="2" vm="1" t="e">
        <f>_xlfn._xlws.FILTER(辅助信息!D:D,辅助信息!G:G=G3530)</f>
        <v>#VALUE!</v>
      </c>
    </row>
    <row r="3531" hidden="1" spans="1:10">
      <c r="A3531" s="2" t="str">
        <f>'[1]2025年已发货'!A:A</f>
        <v>晋邦</v>
      </c>
      <c r="B3531" s="2" t="str">
        <f>'[1]2025年已发货'!B:B</f>
        <v>盘螺</v>
      </c>
      <c r="C3531" s="2" t="str">
        <f>'[1]2025年已发货'!C:C</f>
        <v>HRB400E Φ10</v>
      </c>
      <c r="D3531" s="2" t="str">
        <f>'[1]2025年已发货'!D:D</f>
        <v>吨</v>
      </c>
      <c r="E3531" s="2">
        <f>'[1]2025年已发货'!E:E</f>
        <v>15</v>
      </c>
      <c r="F3531" s="4">
        <f>'[1]2025年已发货'!F:F</f>
        <v>45803</v>
      </c>
      <c r="G3531" s="2" t="str">
        <f>'[1]2025年已发货'!G:G</f>
        <v>（十九冶-江龙高速一分部）重庆市云阳县X886附近中国十九冶开云高速项目总包部西98米*复兴互通预制梁场</v>
      </c>
      <c r="H3531" s="2" t="str">
        <f>'[1]2025年已发货'!H:H</f>
        <v>吴章红</v>
      </c>
      <c r="I3531" s="2">
        <f>'[1]2025年已发货'!I:I</f>
        <v>18628165772</v>
      </c>
      <c r="J3531" s="2" vm="1" t="e">
        <f>_xlfn._xlws.FILTER(辅助信息!D:D,辅助信息!G:G=G3531)</f>
        <v>#VALUE!</v>
      </c>
    </row>
    <row r="3532" hidden="1" spans="1:10">
      <c r="A3532" s="2" t="str">
        <f>'[1]2025年已发货'!A:A</f>
        <v>晋邦</v>
      </c>
      <c r="B3532" s="2" t="str">
        <f>'[1]2025年已发货'!B:B</f>
        <v>高线</v>
      </c>
      <c r="C3532" s="2" t="str">
        <f>'[1]2025年已发货'!C:C</f>
        <v>HPB300Φ10</v>
      </c>
      <c r="D3532" s="2" t="str">
        <f>'[1]2025年已发货'!D:D</f>
        <v>吨</v>
      </c>
      <c r="E3532" s="2">
        <f>'[1]2025年已发货'!E:E</f>
        <v>18</v>
      </c>
      <c r="F3532" s="4">
        <f>'[1]2025年已发货'!F:F</f>
        <v>45803</v>
      </c>
      <c r="G3532" s="2" t="str">
        <f>'[1]2025年已发货'!G:G</f>
        <v>（十九冶-江龙高速一分部）重庆市云阳县X886附近中国十九冶开云高速项目总包部西98米*复兴互通预制梁场</v>
      </c>
      <c r="H3532" s="2" t="str">
        <f>'[1]2025年已发货'!H:H</f>
        <v>吴章红</v>
      </c>
      <c r="I3532" s="2">
        <f>'[1]2025年已发货'!I:I</f>
        <v>18628165772</v>
      </c>
      <c r="J3532" s="2" vm="1" t="e">
        <f>_xlfn._xlws.FILTER(辅助信息!D:D,辅助信息!G:G=G3532)</f>
        <v>#VALUE!</v>
      </c>
    </row>
    <row r="3533" hidden="1" spans="1:10">
      <c r="A3533" s="2" t="str">
        <f>'[1]2025年已发货'!A:A</f>
        <v>晋邦</v>
      </c>
      <c r="B3533" s="2" t="str">
        <f>'[1]2025年已发货'!B:B</f>
        <v>盘螺</v>
      </c>
      <c r="C3533" s="2" t="str">
        <f>'[1]2025年已发货'!C:C</f>
        <v>HRB400E Φ10</v>
      </c>
      <c r="D3533" s="2" t="str">
        <f>'[1]2025年已发货'!D:D</f>
        <v>吨</v>
      </c>
      <c r="E3533" s="2">
        <f>'[1]2025年已发货'!E:E</f>
        <v>18</v>
      </c>
      <c r="F3533" s="4">
        <f>'[1]2025年已发货'!F:F</f>
        <v>45803</v>
      </c>
      <c r="G3533" s="2" t="str">
        <f>'[1]2025年已发货'!G:G</f>
        <v>（十九冶-江龙高速一分部）重庆市云阳县X886附近中国十九冶开云高速项目总包部西98米*复兴互通预制梁场</v>
      </c>
      <c r="H3533" s="2" t="str">
        <f>'[1]2025年已发货'!H:H</f>
        <v>吴章红</v>
      </c>
      <c r="I3533" s="2">
        <f>'[1]2025年已发货'!I:I</f>
        <v>18628165772</v>
      </c>
      <c r="J3533" s="2" vm="1" t="e">
        <f>_xlfn._xlws.FILTER(辅助信息!D:D,辅助信息!G:G=G3533)</f>
        <v>#VALUE!</v>
      </c>
    </row>
    <row r="3534" hidden="1" spans="1:10">
      <c r="A3534" s="2" t="str">
        <f>'[1]2025年已发货'!A:A</f>
        <v>晋邦</v>
      </c>
      <c r="B3534" s="2" t="str">
        <f>'[1]2025年已发货'!B:B</f>
        <v>直螺纹</v>
      </c>
      <c r="C3534" s="2" t="str">
        <f>'[1]2025年已发货'!C:C</f>
        <v>HRB400E Φ14 9m</v>
      </c>
      <c r="D3534" s="2" t="str">
        <f>'[1]2025年已发货'!D:D</f>
        <v>吨</v>
      </c>
      <c r="E3534" s="2">
        <f>'[1]2025年已发货'!E:E</f>
        <v>33</v>
      </c>
      <c r="F3534" s="4">
        <f>'[1]2025年已发货'!F:F</f>
        <v>45803</v>
      </c>
      <c r="G3534" s="2" t="str">
        <f>'[1]2025年已发货'!G:G</f>
        <v>（十九冶-江龙高速二分部）重庆市云阳县凤鸣镇平顶村*磨子坪隧道出口</v>
      </c>
      <c r="H3534" s="2" t="str">
        <f>'[1]2025年已发货'!H:H</f>
        <v>张鹏</v>
      </c>
      <c r="I3534" s="2">
        <f>'[1]2025年已发货'!I:I</f>
        <v>18223006448</v>
      </c>
      <c r="J3534" s="2" vm="1" t="e">
        <f>_xlfn._xlws.FILTER(辅助信息!D:D,辅助信息!G:G=G3534)</f>
        <v>#VALUE!</v>
      </c>
    </row>
    <row r="3535" hidden="1" spans="1:10">
      <c r="A3535" s="2" t="str">
        <f>'[1]2025年已发货'!A:A</f>
        <v>晋邦</v>
      </c>
      <c r="B3535" s="2" t="str">
        <f>'[1]2025年已发货'!B:B</f>
        <v>直螺纹</v>
      </c>
      <c r="C3535" s="2" t="str">
        <f>'[1]2025年已发货'!C:C</f>
        <v>HRB400E Φ20 9m</v>
      </c>
      <c r="D3535" s="2" t="str">
        <f>'[1]2025年已发货'!D:D</f>
        <v>吨</v>
      </c>
      <c r="E3535" s="2">
        <f>'[1]2025年已发货'!E:E</f>
        <v>90</v>
      </c>
      <c r="F3535" s="4">
        <f>'[1]2025年已发货'!F:F</f>
        <v>45803</v>
      </c>
      <c r="G3535" s="2" t="str">
        <f>'[1]2025年已发货'!G:G</f>
        <v>（十九冶-江龙高速二分部）重庆市云阳县凤鸣镇平顶村*磨子坪隧道出口</v>
      </c>
      <c r="H3535" s="2" t="str">
        <f>'[1]2025年已发货'!H:H</f>
        <v>张鹏</v>
      </c>
      <c r="I3535" s="2">
        <f>'[1]2025年已发货'!I:I</f>
        <v>18223006448</v>
      </c>
      <c r="J3535" s="2" vm="1" t="e">
        <f>_xlfn._xlws.FILTER(辅助信息!D:D,辅助信息!G:G=G3535)</f>
        <v>#VALUE!</v>
      </c>
    </row>
    <row r="3536" hidden="1" spans="1:10">
      <c r="A3536" s="2" t="str">
        <f>'[1]2025年已发货'!A:A</f>
        <v>晋邦</v>
      </c>
      <c r="B3536" s="2" t="str">
        <f>'[1]2025年已发货'!B:B</f>
        <v>直螺纹</v>
      </c>
      <c r="C3536" s="2" t="str">
        <f>'[1]2025年已发货'!C:C</f>
        <v>HRB400E Φ12 9m</v>
      </c>
      <c r="D3536" s="2" t="str">
        <f>'[1]2025年已发货'!D:D</f>
        <v>吨</v>
      </c>
      <c r="E3536" s="2">
        <f>'[1]2025年已发货'!E:E</f>
        <v>60</v>
      </c>
      <c r="F3536" s="4">
        <f>'[1]2025年已发货'!F:F</f>
        <v>45803</v>
      </c>
      <c r="G3536" s="2" t="str">
        <f>'[1]2025年已发货'!G:G</f>
        <v>（十九冶-江龙高速二分部）重庆市云阳县宝坪镇双塆村*宝坪梁场</v>
      </c>
      <c r="H3536" s="2" t="str">
        <f>'[1]2025年已发货'!H:H</f>
        <v>张鹏</v>
      </c>
      <c r="I3536" s="2">
        <f>'[1]2025年已发货'!I:I</f>
        <v>18223006448</v>
      </c>
      <c r="J3536" s="2" vm="1" t="e">
        <f>_xlfn._xlws.FILTER(辅助信息!D:D,辅助信息!G:G=G3536)</f>
        <v>#VALUE!</v>
      </c>
    </row>
    <row r="3537" hidden="1" spans="1:10">
      <c r="A3537" s="2" t="str">
        <f>'[1]2025年已发货'!A:A</f>
        <v>晋邦</v>
      </c>
      <c r="B3537" s="2" t="str">
        <f>'[1]2025年已发货'!B:B</f>
        <v>直螺纹</v>
      </c>
      <c r="C3537" s="2" t="str">
        <f>'[1]2025年已发货'!C:C</f>
        <v>HRB400E Φ12 9m</v>
      </c>
      <c r="D3537" s="2" t="str">
        <f>'[1]2025年已发货'!D:D</f>
        <v>吨</v>
      </c>
      <c r="E3537" s="2">
        <f>'[1]2025年已发货'!E:E</f>
        <v>12</v>
      </c>
      <c r="F3537" s="4">
        <f>'[1]2025年已发货'!F:F</f>
        <v>45803</v>
      </c>
      <c r="G3537" s="2" t="str">
        <f>'[1]2025年已发货'!G:G</f>
        <v>（十九冶-江龙高速二分部）重庆市云阳县普安乡佛手村*磨刀溪大桥</v>
      </c>
      <c r="H3537" s="2" t="str">
        <f>'[1]2025年已发货'!H:H</f>
        <v>张鹏</v>
      </c>
      <c r="I3537" s="2">
        <f>'[1]2025年已发货'!I:I</f>
        <v>18223006448</v>
      </c>
      <c r="J3537" s="2" vm="1" t="e">
        <f>_xlfn._xlws.FILTER(辅助信息!D:D,辅助信息!G:G=G3537)</f>
        <v>#VALUE!</v>
      </c>
    </row>
    <row r="3538" hidden="1" spans="1:10">
      <c r="A3538" s="2" t="str">
        <f>'[1]2025年已发货'!A:A</f>
        <v>晋邦</v>
      </c>
      <c r="B3538" s="2" t="str">
        <f>'[1]2025年已发货'!B:B</f>
        <v>直螺纹</v>
      </c>
      <c r="C3538" s="2" t="str">
        <f>'[1]2025年已发货'!C:C</f>
        <v>HRB400E Φ16 9m</v>
      </c>
      <c r="D3538" s="2" t="str">
        <f>'[1]2025年已发货'!D:D</f>
        <v>吨</v>
      </c>
      <c r="E3538" s="2">
        <f>'[1]2025年已发货'!E:E</f>
        <v>7</v>
      </c>
      <c r="F3538" s="4">
        <f>'[1]2025年已发货'!F:F</f>
        <v>45803</v>
      </c>
      <c r="G3538" s="2" t="str">
        <f>'[1]2025年已发货'!G:G</f>
        <v>（十九冶-江龙高速二分部）重庆市云阳县普安乡佛手村*磨刀溪大桥</v>
      </c>
      <c r="H3538" s="2" t="str">
        <f>'[1]2025年已发货'!H:H</f>
        <v>张鹏</v>
      </c>
      <c r="I3538" s="2">
        <f>'[1]2025年已发货'!I:I</f>
        <v>18223006448</v>
      </c>
      <c r="J3538" s="2" vm="1" t="e">
        <f>_xlfn._xlws.FILTER(辅助信息!D:D,辅助信息!G:G=G3538)</f>
        <v>#VALUE!</v>
      </c>
    </row>
    <row r="3539" hidden="1" spans="1:10">
      <c r="A3539" s="2" t="str">
        <f>'[1]2025年已发货'!A:A</f>
        <v>晋邦</v>
      </c>
      <c r="B3539" s="2" t="str">
        <f>'[1]2025年已发货'!B:B</f>
        <v>直螺纹</v>
      </c>
      <c r="C3539" s="2" t="str">
        <f>'[1]2025年已发货'!C:C</f>
        <v>HRB400E Φ25 9m</v>
      </c>
      <c r="D3539" s="2" t="str">
        <f>'[1]2025年已发货'!D:D</f>
        <v>吨</v>
      </c>
      <c r="E3539" s="2">
        <f>'[1]2025年已发货'!E:E</f>
        <v>5</v>
      </c>
      <c r="F3539" s="4">
        <f>'[1]2025年已发货'!F:F</f>
        <v>45803</v>
      </c>
      <c r="G3539" s="2" t="str">
        <f>'[1]2025年已发货'!G:G</f>
        <v>（十九冶-江龙高速二分部）重庆市云阳县普安乡佛手村*磨刀溪大桥</v>
      </c>
      <c r="H3539" s="2" t="str">
        <f>'[1]2025年已发货'!H:H</f>
        <v>张鹏</v>
      </c>
      <c r="I3539" s="2">
        <f>'[1]2025年已发货'!I:I</f>
        <v>18223006448</v>
      </c>
      <c r="J3539" s="2" vm="1" t="e">
        <f>_xlfn._xlws.FILTER(辅助信息!D:D,辅助信息!G:G=G3539)</f>
        <v>#VALUE!</v>
      </c>
    </row>
    <row r="3540" hidden="1" spans="1:10">
      <c r="A3540" s="2" t="str">
        <f>'[1]2025年已发货'!A:A</f>
        <v>晋邦</v>
      </c>
      <c r="B3540" s="2" t="str">
        <f>'[1]2025年已发货'!B:B</f>
        <v>直螺纹</v>
      </c>
      <c r="C3540" s="2" t="str">
        <f>'[1]2025年已发货'!C:C</f>
        <v>HRB400E Φ28 9m</v>
      </c>
      <c r="D3540" s="2" t="str">
        <f>'[1]2025年已发货'!D:D</f>
        <v>吨</v>
      </c>
      <c r="E3540" s="2">
        <f>'[1]2025年已发货'!E:E</f>
        <v>9.5</v>
      </c>
      <c r="F3540" s="4">
        <f>'[1]2025年已发货'!F:F</f>
        <v>45803</v>
      </c>
      <c r="G3540" s="2" t="str">
        <f>'[1]2025年已发货'!G:G</f>
        <v>（十九冶-江龙高速二分部）重庆市云阳县普安乡佛手村*磨刀溪大桥</v>
      </c>
      <c r="H3540" s="2" t="str">
        <f>'[1]2025年已发货'!H:H</f>
        <v>张鹏</v>
      </c>
      <c r="I3540" s="2">
        <f>'[1]2025年已发货'!I:I</f>
        <v>18223006448</v>
      </c>
      <c r="J3540" s="2" vm="1" t="e">
        <f>_xlfn._xlws.FILTER(辅助信息!D:D,辅助信息!G:G=G3540)</f>
        <v>#VALUE!</v>
      </c>
    </row>
    <row r="3541" hidden="1" spans="1:10">
      <c r="A3541" s="2" t="str">
        <f>'[1]2025年已发货'!A:A</f>
        <v>晋邦</v>
      </c>
      <c r="B3541" s="2" t="str">
        <f>'[1]2025年已发货'!B:B</f>
        <v>直螺纹</v>
      </c>
      <c r="C3541" s="2" t="str">
        <f>'[1]2025年已发货'!C:C</f>
        <v>HRB400E Φ16 9m</v>
      </c>
      <c r="D3541" s="2" t="str">
        <f>'[1]2025年已发货'!D:D</f>
        <v>吨</v>
      </c>
      <c r="E3541" s="2">
        <f>'[1]2025年已发货'!E:E</f>
        <v>80</v>
      </c>
      <c r="F3541" s="4">
        <f>'[1]2025年已发货'!F:F</f>
        <v>45803</v>
      </c>
      <c r="G3541" s="2" t="str">
        <f>'[1]2025年已发货'!G:G</f>
        <v>（十九冶-江龙高速三分部）重庆市云阳县清水土家族乡云峰乡开云高速（钢厂村）*龙缸匝道桥</v>
      </c>
      <c r="H3541" s="2" t="str">
        <f>'[1]2025年已发货'!H:H</f>
        <v>任海军</v>
      </c>
      <c r="I3541" s="2">
        <f>'[1]2025年已发货'!I:I</f>
        <v>17725037830</v>
      </c>
      <c r="J3541" s="2" vm="1" t="e">
        <f>_xlfn._xlws.FILTER(辅助信息!D:D,辅助信息!G:G=G3541)</f>
        <v>#VALUE!</v>
      </c>
    </row>
    <row r="3542" hidden="1" spans="1:10">
      <c r="A3542" s="2" t="str">
        <f>'[1]2025年已发货'!A:A</f>
        <v>晋邦</v>
      </c>
      <c r="B3542" s="2" t="str">
        <f>'[1]2025年已发货'!B:B</f>
        <v>直螺纹</v>
      </c>
      <c r="C3542" s="2" t="str">
        <f>'[1]2025年已发货'!C:C</f>
        <v>HRB400E Φ12 9m</v>
      </c>
      <c r="D3542" s="2" t="str">
        <f>'[1]2025年已发货'!D:D</f>
        <v>吨</v>
      </c>
      <c r="E3542" s="2">
        <f>'[1]2025年已发货'!E:E</f>
        <v>20</v>
      </c>
      <c r="F3542" s="4">
        <f>'[1]2025年已发货'!F:F</f>
        <v>45803</v>
      </c>
      <c r="G3542" s="2" t="str">
        <f>'[1]2025年已发货'!G:G</f>
        <v>（十九冶-江龙高速三分部）重庆市云阳县清水土家族乡云峰乡开云高速（钢厂村）*龙缸匝道桥</v>
      </c>
      <c r="H3542" s="2" t="str">
        <f>'[1]2025年已发货'!H:H</f>
        <v>任海军</v>
      </c>
      <c r="I3542" s="2">
        <f>'[1]2025年已发货'!I:I</f>
        <v>17725037830</v>
      </c>
      <c r="J3542" s="2" vm="1" t="e">
        <f>_xlfn._xlws.FILTER(辅助信息!D:D,辅助信息!G:G=G3542)</f>
        <v>#VALUE!</v>
      </c>
    </row>
    <row r="3543" hidden="1" spans="1:10">
      <c r="A3543" s="2" t="str">
        <f>'[1]2025年已发货'!A:A</f>
        <v>晋邦</v>
      </c>
      <c r="B3543" s="2" t="str">
        <f>'[1]2025年已发货'!B:B</f>
        <v>直螺纹</v>
      </c>
      <c r="C3543" s="2" t="str">
        <f>'[1]2025年已发货'!C:C</f>
        <v>HRB400E Φ25 9m</v>
      </c>
      <c r="D3543" s="2" t="str">
        <f>'[1]2025年已发货'!D:D</f>
        <v>吨</v>
      </c>
      <c r="E3543" s="2">
        <f>'[1]2025年已发货'!E:E</f>
        <v>5</v>
      </c>
      <c r="F3543" s="4">
        <f>'[1]2025年已发货'!F:F</f>
        <v>45803</v>
      </c>
      <c r="G3543" s="2" t="str">
        <f>'[1]2025年已发货'!G:G</f>
        <v>（十九冶-江龙高速三分部）重庆市云阳县清水土家族乡云峰乡开云高速（钢厂村）*龙缸匝道桥</v>
      </c>
      <c r="H3543" s="2" t="str">
        <f>'[1]2025年已发货'!H:H</f>
        <v>任海军</v>
      </c>
      <c r="I3543" s="2">
        <f>'[1]2025年已发货'!I:I</f>
        <v>17725037830</v>
      </c>
      <c r="J3543" s="2" vm="1" t="e">
        <f>_xlfn._xlws.FILTER(辅助信息!D:D,辅助信息!G:G=G3543)</f>
        <v>#VALUE!</v>
      </c>
    </row>
    <row r="3544" hidden="1" spans="1:10">
      <c r="A3544" s="2" t="str">
        <f>'[1]2025年已发货'!A:A</f>
        <v>晋邦</v>
      </c>
      <c r="B3544" s="2" t="str">
        <f>'[1]2025年已发货'!B:B</f>
        <v>直螺纹</v>
      </c>
      <c r="C3544" s="2" t="str">
        <f>'[1]2025年已发货'!C:C</f>
        <v>HRB400E Φ14 9m</v>
      </c>
      <c r="D3544" s="2" t="str">
        <f>'[1]2025年已发货'!D:D</f>
        <v>吨</v>
      </c>
      <c r="E3544" s="2">
        <f>'[1]2025年已发货'!E:E</f>
        <v>12</v>
      </c>
      <c r="F3544" s="4">
        <f>'[1]2025年已发货'!F:F</f>
        <v>45803</v>
      </c>
      <c r="G3544" s="2" t="str">
        <f>'[1]2025年已发货'!G:G</f>
        <v>（十九冶-江龙高速三分部）重庆市云阳县龙角镇*皮家营隧道</v>
      </c>
      <c r="H3544" s="2" t="str">
        <f>'[1]2025年已发货'!H:H</f>
        <v>任海军</v>
      </c>
      <c r="I3544" s="2">
        <f>'[1]2025年已发货'!I:I</f>
        <v>17725037830</v>
      </c>
      <c r="J3544" s="2" vm="1" t="e">
        <f>_xlfn._xlws.FILTER(辅助信息!D:D,辅助信息!G:G=G3544)</f>
        <v>#VALUE!</v>
      </c>
    </row>
    <row r="3545" hidden="1" spans="1:10">
      <c r="A3545" s="2" t="str">
        <f>'[1]2025年已发货'!A:A</f>
        <v>晋邦</v>
      </c>
      <c r="B3545" s="2" t="str">
        <f>'[1]2025年已发货'!B:B</f>
        <v>直螺纹</v>
      </c>
      <c r="C3545" s="2" t="str">
        <f>'[1]2025年已发货'!C:C</f>
        <v>HRB400E Φ12 9m</v>
      </c>
      <c r="D3545" s="2" t="str">
        <f>'[1]2025年已发货'!D:D</f>
        <v>吨</v>
      </c>
      <c r="E3545" s="2">
        <f>'[1]2025年已发货'!E:E</f>
        <v>40</v>
      </c>
      <c r="F3545" s="4">
        <f>'[1]2025年已发货'!F:F</f>
        <v>45803</v>
      </c>
      <c r="G3545" s="2" t="str">
        <f>'[1]2025年已发货'!G:G</f>
        <v>（十九冶-江龙高速三分部）重庆市云阳县蔈草镇三坵田*小尖山梁场</v>
      </c>
      <c r="H3545" s="2" t="str">
        <f>'[1]2025年已发货'!H:H</f>
        <v>任海军</v>
      </c>
      <c r="I3545" s="2">
        <f>'[1]2025年已发货'!I:I</f>
        <v>17725037830</v>
      </c>
      <c r="J3545" s="2" vm="1" t="e">
        <f>_xlfn._xlws.FILTER(辅助信息!D:D,辅助信息!G:G=G3545)</f>
        <v>#VALUE!</v>
      </c>
    </row>
    <row r="3546" hidden="1" spans="1:10">
      <c r="A3546" s="2" t="str">
        <f>'[1]2025年已发货'!A:A</f>
        <v>晋邦</v>
      </c>
      <c r="B3546" s="2" t="str">
        <f>'[1]2025年已发货'!B:B</f>
        <v>直螺纹</v>
      </c>
      <c r="C3546" s="2" t="str">
        <f>'[1]2025年已发货'!C:C</f>
        <v>HRB400E Φ25 9m</v>
      </c>
      <c r="D3546" s="2" t="str">
        <f>'[1]2025年已发货'!D:D</f>
        <v>吨</v>
      </c>
      <c r="E3546" s="2">
        <f>'[1]2025年已发货'!E:E</f>
        <v>3</v>
      </c>
      <c r="F3546" s="4">
        <f>'[1]2025年已发货'!F:F</f>
        <v>45803</v>
      </c>
      <c r="G3546" s="2" t="str">
        <f>'[1]2025年已发货'!G:G</f>
        <v>（十九冶-江龙高速三分部）重庆市云阳县蔈草镇三坵田*小尖山梁场</v>
      </c>
      <c r="H3546" s="2" t="str">
        <f>'[1]2025年已发货'!H:H</f>
        <v>任海军</v>
      </c>
      <c r="I3546" s="2">
        <f>'[1]2025年已发货'!I:I</f>
        <v>17725037830</v>
      </c>
      <c r="J3546" s="2" vm="1" t="e">
        <f>_xlfn._xlws.FILTER(辅助信息!D:D,辅助信息!G:G=G3546)</f>
        <v>#VALUE!</v>
      </c>
    </row>
    <row r="3547" hidden="1" spans="1:10">
      <c r="A3547" s="2" t="str">
        <f>'[1]2025年已发货'!A:A</f>
        <v>晋邦</v>
      </c>
      <c r="B3547" s="2" t="str">
        <f>'[1]2025年已发货'!B:B</f>
        <v>盘螺</v>
      </c>
      <c r="C3547" s="2" t="str">
        <f>'[1]2025年已发货'!C:C</f>
        <v>HRB400E Φ10</v>
      </c>
      <c r="D3547" s="2" t="str">
        <f>'[1]2025年已发货'!D:D</f>
        <v>吨</v>
      </c>
      <c r="E3547" s="2">
        <f>'[1]2025年已发货'!E:E</f>
        <v>15</v>
      </c>
      <c r="F3547" s="4">
        <f>'[1]2025年已发货'!F:F</f>
        <v>45803</v>
      </c>
      <c r="G3547" s="2" t="str">
        <f>'[1]2025年已发货'!G:G</f>
        <v>（十九冶-江龙高速二分部）重庆市云阳县S305附近*龙角梁场</v>
      </c>
      <c r="H3547" s="2" t="str">
        <f>'[1]2025年已发货'!H:H</f>
        <v>张鹏</v>
      </c>
      <c r="I3547" s="2">
        <f>'[1]2025年已发货'!I:I</f>
        <v>18223006448</v>
      </c>
      <c r="J3547" s="2" vm="1" t="e">
        <f>_xlfn._xlws.FILTER(辅助信息!D:D,辅助信息!G:G=G3547)</f>
        <v>#VALUE!</v>
      </c>
    </row>
    <row r="3548" hidden="1" spans="1:10">
      <c r="A3548" s="2" t="str">
        <f>'[1]2025年已发货'!A:A</f>
        <v>晋邦</v>
      </c>
      <c r="B3548" s="2" t="str">
        <f>'[1]2025年已发货'!B:B</f>
        <v>直螺纹</v>
      </c>
      <c r="C3548" s="2" t="str">
        <f>'[1]2025年已发货'!C:C</f>
        <v>HRB400E Φ12 9m</v>
      </c>
      <c r="D3548" s="2" t="str">
        <f>'[1]2025年已发货'!D:D</f>
        <v>吨</v>
      </c>
      <c r="E3548" s="2">
        <f>'[1]2025年已发货'!E:E</f>
        <v>20</v>
      </c>
      <c r="F3548" s="4">
        <f>'[1]2025年已发货'!F:F</f>
        <v>45803</v>
      </c>
      <c r="G3548" s="2" t="str">
        <f>'[1]2025年已发货'!G:G</f>
        <v>（十九冶-江龙高速二分部）重庆市云阳县S305附近*龙角梁场</v>
      </c>
      <c r="H3548" s="2" t="str">
        <f>'[1]2025年已发货'!H:H</f>
        <v>张鹏</v>
      </c>
      <c r="I3548" s="2">
        <f>'[1]2025年已发货'!I:I</f>
        <v>18223006448</v>
      </c>
      <c r="J3548" s="2" vm="1" t="e">
        <f>_xlfn._xlws.FILTER(辅助信息!D:D,辅助信息!G:G=G3548)</f>
        <v>#VALUE!</v>
      </c>
    </row>
    <row r="3549" hidden="1" spans="1:10">
      <c r="A3549" s="2" t="str">
        <f>'[1]2025年已发货'!A:A</f>
        <v>陕钢</v>
      </c>
      <c r="B3549" s="2" t="str">
        <f>'[1]2025年已发货'!B:B</f>
        <v>盘螺</v>
      </c>
      <c r="C3549" s="2" t="str">
        <f>'[1]2025年已发货'!C:C</f>
        <v>HRB400E Φ6</v>
      </c>
      <c r="D3549" s="2" t="str">
        <f>'[1]2025年已发货'!D:D</f>
        <v>吨</v>
      </c>
      <c r="E3549" s="2">
        <f>'[1]2025年已发货'!E:E</f>
        <v>17.5</v>
      </c>
      <c r="F3549" s="4">
        <f>'[1]2025年已发货'!F:F</f>
        <v>45803</v>
      </c>
      <c r="G3549" s="2" t="str">
        <f>'[1]2025年已发货'!G:G</f>
        <v>（华西酒城南）成都市武侯区火车南站西路8号酒城南项目</v>
      </c>
      <c r="H3549" s="2" t="str">
        <f>'[1]2025年已发货'!H:H</f>
        <v>龙耀宇</v>
      </c>
      <c r="I3549" s="2">
        <f>'[1]2025年已发货'!I:I</f>
        <v>18384145895</v>
      </c>
      <c r="J3549" s="2" t="str">
        <f>_xlfn._xlws.FILTER(辅助信息!D:D,辅助信息!G:G=G3549)</f>
        <v>华西酒城南</v>
      </c>
    </row>
    <row r="3550" hidden="1" spans="1:10">
      <c r="A3550" s="2" t="str">
        <f>'[1]2025年已发货'!A:A</f>
        <v>陕钢</v>
      </c>
      <c r="B3550" s="2" t="str">
        <f>'[1]2025年已发货'!B:B</f>
        <v>盘螺</v>
      </c>
      <c r="C3550" s="2" t="str">
        <f>'[1]2025年已发货'!C:C</f>
        <v>HRB400E Φ10</v>
      </c>
      <c r="D3550" s="2" t="str">
        <f>'[1]2025年已发货'!D:D</f>
        <v>吨</v>
      </c>
      <c r="E3550" s="2">
        <f>'[1]2025年已发货'!E:E</f>
        <v>2.5</v>
      </c>
      <c r="F3550" s="4">
        <f>'[1]2025年已发货'!F:F</f>
        <v>45803</v>
      </c>
      <c r="G3550" s="2" t="str">
        <f>'[1]2025年已发货'!G:G</f>
        <v>（华西酒城南）成都市武侯区火车南站西路8号酒城南项目</v>
      </c>
      <c r="H3550" s="2" t="str">
        <f>'[1]2025年已发货'!H:H</f>
        <v>龙耀宇</v>
      </c>
      <c r="I3550" s="2">
        <f>'[1]2025年已发货'!I:I</f>
        <v>18384145895</v>
      </c>
      <c r="J3550" s="2" t="str">
        <f>_xlfn._xlws.FILTER(辅助信息!D:D,辅助信息!G:G=G3550)</f>
        <v>华西酒城南</v>
      </c>
    </row>
    <row r="3551" hidden="1" spans="1:10">
      <c r="A3551" s="2" t="str">
        <f>'[1]2025年已发货'!A:A</f>
        <v>陕钢</v>
      </c>
      <c r="B3551" s="2" t="str">
        <f>'[1]2025年已发货'!B:B</f>
        <v>盘螺</v>
      </c>
      <c r="C3551" s="2" t="str">
        <f>'[1]2025年已发货'!C:C</f>
        <v>HRB400E Φ12</v>
      </c>
      <c r="D3551" s="2" t="str">
        <f>'[1]2025年已发货'!D:D</f>
        <v>吨</v>
      </c>
      <c r="E3551" s="2">
        <f>'[1]2025年已发货'!E:E</f>
        <v>15</v>
      </c>
      <c r="F3551" s="4">
        <f>'[1]2025年已发货'!F:F</f>
        <v>45803</v>
      </c>
      <c r="G3551" s="2" t="str">
        <f>'[1]2025年已发货'!G:G</f>
        <v>（华西酒城南）成都市武侯区火车南站西路8号酒城南项目</v>
      </c>
      <c r="H3551" s="2" t="str">
        <f>'[1]2025年已发货'!H:H</f>
        <v>龙耀宇</v>
      </c>
      <c r="I3551" s="2">
        <f>'[1]2025年已发货'!I:I</f>
        <v>18384145895</v>
      </c>
      <c r="J3551" s="2" t="str">
        <f>_xlfn._xlws.FILTER(辅助信息!D:D,辅助信息!G:G=G3551)</f>
        <v>华西酒城南</v>
      </c>
    </row>
    <row r="3552" hidden="1" spans="1:10">
      <c r="A3552" s="2" t="str">
        <f>'[1]2025年已发货'!A:A</f>
        <v>润耀</v>
      </c>
      <c r="B3552" s="2" t="str">
        <f>'[1]2025年已发货'!B:B</f>
        <v>螺纹钢</v>
      </c>
      <c r="C3552" s="2" t="str">
        <f>'[1]2025年已发货'!C:C</f>
        <v>HRB400E Φ25 9m</v>
      </c>
      <c r="D3552" s="2" t="str">
        <f>'[1]2025年已发货'!D:D</f>
        <v>吨</v>
      </c>
      <c r="E3552" s="2">
        <f>'[1]2025年已发货'!E:E</f>
        <v>35</v>
      </c>
      <c r="F3552" s="4">
        <f>'[1]2025年已发货'!F:F</f>
        <v>45804</v>
      </c>
      <c r="G3552" s="2" t="str">
        <f>'[1]2025年已发货'!G:G</f>
        <v>（中铁广州局-资乐高速5标）四川省乐山市井研县希望大道116号</v>
      </c>
      <c r="H3552" s="2" t="str">
        <f>'[1]2025年已发货'!H:H</f>
        <v>廖俊杰</v>
      </c>
      <c r="I3552" s="2">
        <f>'[1]2025年已发货'!I:I</f>
        <v>15775100965</v>
      </c>
      <c r="J3552" s="2" vm="1" t="e">
        <f>_xlfn._xlws.FILTER(辅助信息!D:D,辅助信息!G:G=G3552)</f>
        <v>#VALUE!</v>
      </c>
    </row>
    <row r="3553" hidden="1" spans="1:10">
      <c r="A3553" s="2" t="str">
        <f>'[1]2025年已发货'!A:A</f>
        <v>润耀</v>
      </c>
      <c r="B3553" s="2" t="str">
        <f>'[1]2025年已发货'!B:B</f>
        <v>螺纹钢</v>
      </c>
      <c r="C3553" s="2" t="str">
        <f>'[1]2025年已发货'!C:C</f>
        <v>HRB400E Φ25 12m</v>
      </c>
      <c r="D3553" s="2" t="str">
        <f>'[1]2025年已发货'!D:D</f>
        <v>吨</v>
      </c>
      <c r="E3553" s="2">
        <f>'[1]2025年已发货'!E:E</f>
        <v>35</v>
      </c>
      <c r="F3553" s="4">
        <f>'[1]2025年已发货'!F:F</f>
        <v>45804</v>
      </c>
      <c r="G3553" s="2" t="str">
        <f>'[1]2025年已发货'!G:G</f>
        <v>（中铁广州局-资乐高速5标）四川省乐山市井研县希望大道116号</v>
      </c>
      <c r="H3553" s="2" t="str">
        <f>'[1]2025年已发货'!H:H</f>
        <v>廖俊杰</v>
      </c>
      <c r="I3553" s="2">
        <f>'[1]2025年已发货'!I:I</f>
        <v>15775100965</v>
      </c>
      <c r="J3553" s="2" vm="1" t="e">
        <f>_xlfn._xlws.FILTER(辅助信息!D:D,辅助信息!G:G=G3553)</f>
        <v>#VALUE!</v>
      </c>
    </row>
    <row r="3554" hidden="1" spans="1:10">
      <c r="A3554" s="2" t="str">
        <f>'[1]2025年已发货'!A:A</f>
        <v>润耀</v>
      </c>
      <c r="B3554" s="2" t="str">
        <f>'[1]2025年已发货'!B:B</f>
        <v>螺纹钢</v>
      </c>
      <c r="C3554" s="2" t="str">
        <f>'[1]2025年已发货'!C:C</f>
        <v>HRB400E Φ32 9m</v>
      </c>
      <c r="D3554" s="2" t="str">
        <f>'[1]2025年已发货'!D:D</f>
        <v>吨</v>
      </c>
      <c r="E3554" s="2">
        <f>'[1]2025年已发货'!E:E</f>
        <v>35</v>
      </c>
      <c r="F3554" s="4">
        <f>'[1]2025年已发货'!F:F</f>
        <v>45804</v>
      </c>
      <c r="G3554" s="2" t="str">
        <f>'[1]2025年已发货'!G:G</f>
        <v>（中铁广州局-资乐高速5标）四川省乐山市井研县希望大道116号</v>
      </c>
      <c r="H3554" s="2" t="str">
        <f>'[1]2025年已发货'!H:H</f>
        <v>廖俊杰</v>
      </c>
      <c r="I3554" s="2">
        <f>'[1]2025年已发货'!I:I</f>
        <v>15775100965</v>
      </c>
      <c r="J3554" s="2" vm="1" t="e">
        <f>_xlfn._xlws.FILTER(辅助信息!D:D,辅助信息!G:G=G3554)</f>
        <v>#VALUE!</v>
      </c>
    </row>
    <row r="3555" hidden="1" spans="1:10">
      <c r="A3555" s="2" t="str">
        <f>'[1]2025年已发货'!A:A</f>
        <v>润耀</v>
      </c>
      <c r="B3555" s="2" t="str">
        <f>'[1]2025年已发货'!B:B</f>
        <v>螺纹钢</v>
      </c>
      <c r="C3555" s="2" t="str">
        <f>'[1]2025年已发货'!C:C</f>
        <v>HRB400E Φ28 12m</v>
      </c>
      <c r="D3555" s="2" t="str">
        <f>'[1]2025年已发货'!D:D</f>
        <v>吨</v>
      </c>
      <c r="E3555" s="2">
        <f>'[1]2025年已发货'!E:E</f>
        <v>44</v>
      </c>
      <c r="F3555" s="4">
        <f>'[1]2025年已发货'!F:F</f>
        <v>45804</v>
      </c>
      <c r="G3555" s="2" t="str">
        <f>'[1]2025年已发货'!G:G</f>
        <v>（中铁广州局-资乐高速5标）四川省乐山市井研县希望大道116号</v>
      </c>
      <c r="H3555" s="2" t="str">
        <f>'[1]2025年已发货'!H:H</f>
        <v>廖俊杰</v>
      </c>
      <c r="I3555" s="2">
        <f>'[1]2025年已发货'!I:I</f>
        <v>15775100965</v>
      </c>
      <c r="J3555" s="2" vm="1" t="e">
        <f>_xlfn._xlws.FILTER(辅助信息!D:D,辅助信息!G:G=G3555)</f>
        <v>#VALUE!</v>
      </c>
    </row>
    <row r="3556" hidden="1" spans="1:10">
      <c r="A3556" s="2" t="str">
        <f>'[1]2025年已发货'!A:A</f>
        <v>润耀</v>
      </c>
      <c r="B3556" s="2" t="str">
        <f>'[1]2025年已发货'!B:B</f>
        <v>螺纹钢</v>
      </c>
      <c r="C3556" s="2" t="str">
        <f>'[1]2025年已发货'!C:C</f>
        <v>HRB400E Φ28 9m</v>
      </c>
      <c r="D3556" s="2" t="str">
        <f>'[1]2025年已发货'!D:D</f>
        <v>吨</v>
      </c>
      <c r="E3556" s="2">
        <f>'[1]2025年已发货'!E:E</f>
        <v>35</v>
      </c>
      <c r="F3556" s="4">
        <f>'[1]2025年已发货'!F:F</f>
        <v>45804</v>
      </c>
      <c r="G3556" s="2" t="str">
        <f>'[1]2025年已发货'!G:G</f>
        <v>（中铁广州局-资乐高速5标）四川省乐山市井研县希望大道116号</v>
      </c>
      <c r="H3556" s="2" t="str">
        <f>'[1]2025年已发货'!H:H</f>
        <v>廖俊杰</v>
      </c>
      <c r="I3556" s="2">
        <f>'[1]2025年已发货'!I:I</f>
        <v>15775100965</v>
      </c>
      <c r="J3556" s="2" vm="1" t="e">
        <f>_xlfn._xlws.FILTER(辅助信息!D:D,辅助信息!G:G=G3556)</f>
        <v>#VALUE!</v>
      </c>
    </row>
    <row r="3557" hidden="1" spans="1:10">
      <c r="A3557" s="2" t="str">
        <f>'[1]2025年已发货'!A:A</f>
        <v>润耀</v>
      </c>
      <c r="B3557" s="2" t="str">
        <f>'[1]2025年已发货'!B:B</f>
        <v>螺纹钢</v>
      </c>
      <c r="C3557" s="2" t="str">
        <f>'[1]2025年已发货'!C:C</f>
        <v>HRB400E Φ12 9m</v>
      </c>
      <c r="D3557" s="2" t="str">
        <f>'[1]2025年已发货'!D:D</f>
        <v>吨</v>
      </c>
      <c r="E3557" s="2">
        <f>'[1]2025年已发货'!E:E</f>
        <v>17</v>
      </c>
      <c r="F3557" s="4">
        <f>'[1]2025年已发货'!F:F</f>
        <v>45804</v>
      </c>
      <c r="G3557" s="2" t="str">
        <f>'[1]2025年已发货'!G:G</f>
        <v>（中铁广州局-资乐高速5标）四川省乐山市井研县希望大道116号</v>
      </c>
      <c r="H3557" s="2" t="str">
        <f>'[1]2025年已发货'!H:H</f>
        <v>廖俊杰</v>
      </c>
      <c r="I3557" s="2">
        <f>'[1]2025年已发货'!I:I</f>
        <v>15775100965</v>
      </c>
      <c r="J3557" s="2" vm="1" t="e">
        <f>_xlfn._xlws.FILTER(辅助信息!D:D,辅助信息!G:G=G3557)</f>
        <v>#VALUE!</v>
      </c>
    </row>
    <row r="3558" hidden="1" spans="1:10">
      <c r="A3558" s="2" t="str">
        <f>'[1]2025年已发货'!A:A</f>
        <v>润耀</v>
      </c>
      <c r="B3558" s="2" t="str">
        <f>'[1]2025年已发货'!B:B</f>
        <v>螺纹钢</v>
      </c>
      <c r="C3558" s="2" t="str">
        <f>'[1]2025年已发货'!C:C</f>
        <v>HRB400E Φ16 9m</v>
      </c>
      <c r="D3558" s="2" t="str">
        <f>'[1]2025年已发货'!D:D</f>
        <v>吨</v>
      </c>
      <c r="E3558" s="2">
        <f>'[1]2025年已发货'!E:E</f>
        <v>17</v>
      </c>
      <c r="F3558" s="4">
        <f>'[1]2025年已发货'!F:F</f>
        <v>45804</v>
      </c>
      <c r="G3558" s="2" t="str">
        <f>'[1]2025年已发货'!G:G</f>
        <v>（中铁广州局-资乐高速5标）四川省乐山市井研县希望大道116号</v>
      </c>
      <c r="H3558" s="2" t="str">
        <f>'[1]2025年已发货'!H:H</f>
        <v>廖俊杰</v>
      </c>
      <c r="I3558" s="2">
        <f>'[1]2025年已发货'!I:I</f>
        <v>15775100965</v>
      </c>
      <c r="J3558" s="2" vm="1" t="e">
        <f>_xlfn._xlws.FILTER(辅助信息!D:D,辅助信息!G:G=G3558)</f>
        <v>#VALUE!</v>
      </c>
    </row>
    <row r="3559" hidden="1" spans="1:10">
      <c r="A3559" s="2" t="str">
        <f>'[1]2025年已发货'!A:A</f>
        <v>润耀</v>
      </c>
      <c r="B3559" s="2" t="str">
        <f>'[1]2025年已发货'!B:B</f>
        <v>螺纹钢</v>
      </c>
      <c r="C3559" s="2" t="str">
        <f>'[1]2025年已发货'!C:C</f>
        <v>HRB400E Φ28 9m</v>
      </c>
      <c r="D3559" s="2" t="str">
        <f>'[1]2025年已发货'!D:D</f>
        <v>吨</v>
      </c>
      <c r="E3559" s="2">
        <f>'[1]2025年已发货'!E:E</f>
        <v>35</v>
      </c>
      <c r="F3559" s="4">
        <f>'[1]2025年已发货'!F:F</f>
        <v>45804</v>
      </c>
      <c r="G3559" s="2" t="str">
        <f>'[1]2025年已发货'!G:G</f>
        <v>（中铁广州局-资乐高速5标）四川省乐山市井研县希望大道116号</v>
      </c>
      <c r="H3559" s="2" t="str">
        <f>'[1]2025年已发货'!H:H</f>
        <v>廖俊杰</v>
      </c>
      <c r="I3559" s="2">
        <f>'[1]2025年已发货'!I:I</f>
        <v>15775100965</v>
      </c>
      <c r="J3559" s="2" vm="1" t="e">
        <f>_xlfn._xlws.FILTER(辅助信息!D:D,辅助信息!G:G=G3559)</f>
        <v>#VALUE!</v>
      </c>
    </row>
    <row r="3560" hidden="1" spans="1:10">
      <c r="A3560" s="2" t="str">
        <f>'[1]2025年已发货'!A:A</f>
        <v>润耀</v>
      </c>
      <c r="B3560" s="2" t="str">
        <f>'[1]2025年已发货'!B:B</f>
        <v>螺纹钢</v>
      </c>
      <c r="C3560" s="2" t="str">
        <f>'[1]2025年已发货'!C:C</f>
        <v>HRB400E Φ20 12m</v>
      </c>
      <c r="D3560" s="2" t="str">
        <f>'[1]2025年已发货'!D:D</f>
        <v>吨</v>
      </c>
      <c r="E3560" s="2">
        <f>'[1]2025年已发货'!E:E</f>
        <v>35</v>
      </c>
      <c r="F3560" s="4">
        <f>'[1]2025年已发货'!F:F</f>
        <v>45804</v>
      </c>
      <c r="G3560" s="2" t="str">
        <f>'[1]2025年已发货'!G:G</f>
        <v>（中铁广州局-资乐高速5标）四川省乐山市井研县希望大道116号</v>
      </c>
      <c r="H3560" s="2" t="str">
        <f>'[1]2025年已发货'!H:H</f>
        <v>廖俊杰</v>
      </c>
      <c r="I3560" s="2">
        <f>'[1]2025年已发货'!I:I</f>
        <v>15775100965</v>
      </c>
      <c r="J3560" s="2" vm="1" t="e">
        <f>_xlfn._xlws.FILTER(辅助信息!D:D,辅助信息!G:G=G3560)</f>
        <v>#VALUE!</v>
      </c>
    </row>
    <row r="3561" hidden="1" spans="1:10">
      <c r="A3561" s="2" t="str">
        <f>'[1]2025年已发货'!A:A</f>
        <v>润耀</v>
      </c>
      <c r="B3561" s="2" t="str">
        <f>'[1]2025年已发货'!B:B</f>
        <v>盘螺</v>
      </c>
      <c r="C3561" s="2" t="str">
        <f>'[1]2025年已发货'!C:C</f>
        <v>HRB400E Φ12</v>
      </c>
      <c r="D3561" s="2" t="str">
        <f>'[1]2025年已发货'!D:D</f>
        <v>吨</v>
      </c>
      <c r="E3561" s="2">
        <f>'[1]2025年已发货'!E:E</f>
        <v>35</v>
      </c>
      <c r="F3561" s="4">
        <f>'[1]2025年已发货'!F:F</f>
        <v>45804</v>
      </c>
      <c r="G3561" s="2" t="str">
        <f>'[1]2025年已发货'!G:G</f>
        <v>（中铁广州局-资乐高速5标）四川省乐山市井研县希望大道116号</v>
      </c>
      <c r="H3561" s="2" t="str">
        <f>'[1]2025年已发货'!H:H</f>
        <v>廖俊杰</v>
      </c>
      <c r="I3561" s="2">
        <f>'[1]2025年已发货'!I:I</f>
        <v>15775100965</v>
      </c>
      <c r="J3561" s="2" vm="1" t="e">
        <f>_xlfn._xlws.FILTER(辅助信息!D:D,辅助信息!G:G=G3561)</f>
        <v>#VALUE!</v>
      </c>
    </row>
    <row r="3562" hidden="1" spans="1:10">
      <c r="A3562" s="2" t="str">
        <f>'[1]2025年已发货'!A:A</f>
        <v>润耀</v>
      </c>
      <c r="B3562" s="2" t="str">
        <f>'[1]2025年已发货'!B:B</f>
        <v>螺纹钢</v>
      </c>
      <c r="C3562" s="2" t="str">
        <f>'[1]2025年已发货'!C:C</f>
        <v>HRB400E Φ14 12m</v>
      </c>
      <c r="D3562" s="2" t="str">
        <f>'[1]2025年已发货'!D:D</f>
        <v>吨</v>
      </c>
      <c r="E3562" s="2">
        <f>'[1]2025年已发货'!E:E</f>
        <v>10</v>
      </c>
      <c r="F3562" s="4">
        <f>'[1]2025年已发货'!F:F</f>
        <v>45804</v>
      </c>
      <c r="G3562" s="2" t="str">
        <f>'[1]2025年已发货'!G:G</f>
        <v>（中铁广州局-资乐高速5标）四川省乐山市井研县希望大道116号</v>
      </c>
      <c r="H3562" s="2" t="str">
        <f>'[1]2025年已发货'!H:H</f>
        <v>廖俊杰</v>
      </c>
      <c r="I3562" s="2">
        <f>'[1]2025年已发货'!I:I</f>
        <v>15775100965</v>
      </c>
      <c r="J3562" s="2" vm="1" t="e">
        <f>_xlfn._xlws.FILTER(辅助信息!D:D,辅助信息!G:G=G3562)</f>
        <v>#VALUE!</v>
      </c>
    </row>
    <row r="3563" hidden="1" spans="1:10">
      <c r="A3563" s="2" t="str">
        <f>'[1]2025年已发货'!A:A</f>
        <v>润耀</v>
      </c>
      <c r="B3563" s="2" t="str">
        <f>'[1]2025年已发货'!B:B</f>
        <v>螺纹钢</v>
      </c>
      <c r="C3563" s="2" t="str">
        <f>'[1]2025年已发货'!C:C</f>
        <v>HRB400E Φ16 12m</v>
      </c>
      <c r="D3563" s="2" t="str">
        <f>'[1]2025年已发货'!D:D</f>
        <v>吨</v>
      </c>
      <c r="E3563" s="2">
        <f>'[1]2025年已发货'!E:E</f>
        <v>25</v>
      </c>
      <c r="F3563" s="4">
        <f>'[1]2025年已发货'!F:F</f>
        <v>45804</v>
      </c>
      <c r="G3563" s="2" t="str">
        <f>'[1]2025年已发货'!G:G</f>
        <v>（中铁广州局-资乐高速5标）四川省乐山市井研县希望大道116号</v>
      </c>
      <c r="H3563" s="2" t="str">
        <f>'[1]2025年已发货'!H:H</f>
        <v>廖俊杰</v>
      </c>
      <c r="I3563" s="2">
        <f>'[1]2025年已发货'!I:I</f>
        <v>15775100965</v>
      </c>
      <c r="J3563" s="2" vm="1" t="e">
        <f>_xlfn._xlws.FILTER(辅助信息!D:D,辅助信息!G:G=G3563)</f>
        <v>#VALUE!</v>
      </c>
    </row>
    <row r="3564" hidden="1" spans="1:10">
      <c r="A3564" s="2" t="str">
        <f>'[1]2025年已发货'!A:A</f>
        <v>润耀</v>
      </c>
      <c r="B3564" s="2" t="str">
        <f>'[1]2025年已发货'!B:B</f>
        <v>螺纹钢</v>
      </c>
      <c r="C3564" s="2" t="str">
        <f>'[1]2025年已发货'!C:C</f>
        <v>HRB400E Φ20 12m</v>
      </c>
      <c r="D3564" s="2" t="str">
        <f>'[1]2025年已发货'!D:D</f>
        <v>吨</v>
      </c>
      <c r="E3564" s="2">
        <f>'[1]2025年已发货'!E:E</f>
        <v>35</v>
      </c>
      <c r="F3564" s="4">
        <f>'[1]2025年已发货'!F:F</f>
        <v>45804</v>
      </c>
      <c r="G3564" s="2" t="str">
        <f>'[1]2025年已发货'!G:G</f>
        <v>（中铁广州局-资乐高速5标）四川省乐山市井研县希望大道116号</v>
      </c>
      <c r="H3564" s="2" t="str">
        <f>'[1]2025年已发货'!H:H</f>
        <v>廖俊杰</v>
      </c>
      <c r="I3564" s="2">
        <f>'[1]2025年已发货'!I:I</f>
        <v>15775100965</v>
      </c>
      <c r="J3564" s="2" vm="1" t="e">
        <f>_xlfn._xlws.FILTER(辅助信息!D:D,辅助信息!G:G=G3564)</f>
        <v>#VALUE!</v>
      </c>
    </row>
    <row r="3565" hidden="1" spans="1:10">
      <c r="A3565" s="2" t="str">
        <f>'[1]2025年已发货'!A:A</f>
        <v>润耀</v>
      </c>
      <c r="B3565" s="2" t="str">
        <f>'[1]2025年已发货'!B:B</f>
        <v>螺纹钢</v>
      </c>
      <c r="C3565" s="2" t="str">
        <f>'[1]2025年已发货'!C:C</f>
        <v>HRB400E Φ22 12m</v>
      </c>
      <c r="D3565" s="2" t="str">
        <f>'[1]2025年已发货'!D:D</f>
        <v>吨</v>
      </c>
      <c r="E3565" s="2">
        <f>'[1]2025年已发货'!E:E</f>
        <v>25</v>
      </c>
      <c r="F3565" s="4">
        <f>'[1]2025年已发货'!F:F</f>
        <v>45804</v>
      </c>
      <c r="G3565" s="2" t="str">
        <f>'[1]2025年已发货'!G:G</f>
        <v>（中铁广州局-资乐高速5标）四川省乐山市井研县希望大道116号</v>
      </c>
      <c r="H3565" s="2" t="str">
        <f>'[1]2025年已发货'!H:H</f>
        <v>廖俊杰</v>
      </c>
      <c r="I3565" s="2">
        <f>'[1]2025年已发货'!I:I</f>
        <v>15775100965</v>
      </c>
      <c r="J3565" s="2" vm="1" t="e">
        <f>_xlfn._xlws.FILTER(辅助信息!D:D,辅助信息!G:G=G3565)</f>
        <v>#VALUE!</v>
      </c>
    </row>
    <row r="3566" hidden="1" spans="1:10">
      <c r="A3566" s="2" t="str">
        <f>'[1]2025年已发货'!A:A</f>
        <v>润耀</v>
      </c>
      <c r="B3566" s="2" t="str">
        <f>'[1]2025年已发货'!B:B</f>
        <v>高线</v>
      </c>
      <c r="C3566" s="2" t="str">
        <f>'[1]2025年已发货'!C:C</f>
        <v>HPB300Φ10</v>
      </c>
      <c r="D3566" s="2" t="str">
        <f>'[1]2025年已发货'!D:D</f>
        <v>吨</v>
      </c>
      <c r="E3566" s="2">
        <f>'[1]2025年已发货'!E:E</f>
        <v>5</v>
      </c>
      <c r="F3566" s="4">
        <f>'[1]2025年已发货'!F:F</f>
        <v>45804</v>
      </c>
      <c r="G3566" s="2" t="str">
        <f>'[1]2025年已发货'!G:G</f>
        <v>（中铁十局-资乐高速4标）四川省眉山市仁寿县彰加镇促进村中铁十局资乐高速1#钢筋场</v>
      </c>
      <c r="H3566" s="2" t="str">
        <f>'[1]2025年已发货'!H:H</f>
        <v>杨飞</v>
      </c>
      <c r="I3566" s="2">
        <f>'[1]2025年已发货'!I:I</f>
        <v>15667998777</v>
      </c>
      <c r="J3566" s="2" vm="1" t="e">
        <f>_xlfn._xlws.FILTER(辅助信息!D:D,辅助信息!G:G=G3566)</f>
        <v>#VALUE!</v>
      </c>
    </row>
    <row r="3567" hidden="1" spans="1:10">
      <c r="A3567" s="2" t="str">
        <f>'[1]2025年已发货'!A:A</f>
        <v>润耀</v>
      </c>
      <c r="B3567" s="2" t="str">
        <f>'[1]2025年已发货'!B:B</f>
        <v>螺纹钢</v>
      </c>
      <c r="C3567" s="2" t="str">
        <f>'[1]2025年已发货'!C:C</f>
        <v>HRB400E Φ12 9m</v>
      </c>
      <c r="D3567" s="2" t="str">
        <f>'[1]2025年已发货'!D:D</f>
        <v>吨</v>
      </c>
      <c r="E3567" s="2">
        <f>'[1]2025年已发货'!E:E</f>
        <v>35</v>
      </c>
      <c r="F3567" s="4">
        <f>'[1]2025年已发货'!F:F</f>
        <v>45804</v>
      </c>
      <c r="G3567" s="2" t="str">
        <f>'[1]2025年已发货'!G:G</f>
        <v>（中铁十局-资乐高速4标）四川省眉山市仁寿县彰加镇促进村中铁十局资乐高速1#钢筋场</v>
      </c>
      <c r="H3567" s="2" t="str">
        <f>'[1]2025年已发货'!H:H</f>
        <v>杨飞</v>
      </c>
      <c r="I3567" s="2">
        <f>'[1]2025年已发货'!I:I</f>
        <v>15667998777</v>
      </c>
      <c r="J3567" s="2" vm="1" t="e">
        <f>_xlfn._xlws.FILTER(辅助信息!D:D,辅助信息!G:G=G3567)</f>
        <v>#VALUE!</v>
      </c>
    </row>
    <row r="3568" hidden="1" spans="1:10">
      <c r="A3568" s="2" t="str">
        <f>'[1]2025年已发货'!A:A</f>
        <v>润耀</v>
      </c>
      <c r="B3568" s="2" t="str">
        <f>'[1]2025年已发货'!B:B</f>
        <v>螺纹钢</v>
      </c>
      <c r="C3568" s="2" t="str">
        <f>'[1]2025年已发货'!C:C</f>
        <v>HRB400E Φ16 9m</v>
      </c>
      <c r="D3568" s="2" t="str">
        <f>'[1]2025年已发货'!D:D</f>
        <v>吨</v>
      </c>
      <c r="E3568" s="2">
        <f>'[1]2025年已发货'!E:E</f>
        <v>25</v>
      </c>
      <c r="F3568" s="4">
        <f>'[1]2025年已发货'!F:F</f>
        <v>45804</v>
      </c>
      <c r="G3568" s="2" t="str">
        <f>'[1]2025年已发货'!G:G</f>
        <v>（中铁十局-资乐高速4标）四川省眉山市仁寿县彰加镇促进村中铁十局资乐高速1#钢筋场</v>
      </c>
      <c r="H3568" s="2" t="str">
        <f>'[1]2025年已发货'!H:H</f>
        <v>杨飞</v>
      </c>
      <c r="I3568" s="2">
        <f>'[1]2025年已发货'!I:I</f>
        <v>15667998777</v>
      </c>
      <c r="J3568" s="2" vm="1" t="e">
        <f>_xlfn._xlws.FILTER(辅助信息!D:D,辅助信息!G:G=G3568)</f>
        <v>#VALUE!</v>
      </c>
    </row>
    <row r="3569" hidden="1" spans="1:10">
      <c r="A3569" s="2" t="str">
        <f>'[1]2025年已发货'!A:A</f>
        <v>润耀</v>
      </c>
      <c r="B3569" s="2" t="str">
        <f>'[1]2025年已发货'!B:B</f>
        <v>螺纹钢</v>
      </c>
      <c r="C3569" s="2" t="str">
        <f>'[1]2025年已发货'!C:C</f>
        <v>HRB400E Φ20 9m</v>
      </c>
      <c r="D3569" s="2" t="str">
        <f>'[1]2025年已发货'!D:D</f>
        <v>吨</v>
      </c>
      <c r="E3569" s="2">
        <f>'[1]2025年已发货'!E:E</f>
        <v>5</v>
      </c>
      <c r="F3569" s="4">
        <f>'[1]2025年已发货'!F:F</f>
        <v>45804</v>
      </c>
      <c r="G3569" s="2" t="str">
        <f>'[1]2025年已发货'!G:G</f>
        <v>（中铁十局-资乐高速4标）四川省眉山市仁寿县彰加镇促进村中铁十局资乐高速1#钢筋场</v>
      </c>
      <c r="H3569" s="2" t="str">
        <f>'[1]2025年已发货'!H:H</f>
        <v>杨飞</v>
      </c>
      <c r="I3569" s="2">
        <f>'[1]2025年已发货'!I:I</f>
        <v>15667998777</v>
      </c>
      <c r="J3569" s="2" vm="1" t="e">
        <f>_xlfn._xlws.FILTER(辅助信息!D:D,辅助信息!G:G=G3569)</f>
        <v>#VALUE!</v>
      </c>
    </row>
    <row r="3570" hidden="1" spans="1:10">
      <c r="A3570" s="2" t="str">
        <f>'[1]2025年已发货'!A:A</f>
        <v>润耀</v>
      </c>
      <c r="B3570" s="2" t="str">
        <f>'[1]2025年已发货'!B:B</f>
        <v>螺纹钢</v>
      </c>
      <c r="C3570" s="2" t="str">
        <f>'[1]2025年已发货'!C:C</f>
        <v>HRB400E Φ25 9m</v>
      </c>
      <c r="D3570" s="2" t="str">
        <f>'[1]2025年已发货'!D:D</f>
        <v>吨</v>
      </c>
      <c r="E3570" s="2">
        <f>'[1]2025年已发货'!E:E</f>
        <v>35</v>
      </c>
      <c r="F3570" s="4">
        <f>'[1]2025年已发货'!F:F</f>
        <v>45804</v>
      </c>
      <c r="G3570" s="2" t="str">
        <f>'[1]2025年已发货'!G:G</f>
        <v>（中铁十局-资乐高速4标）四川省眉山市仁寿县彰加镇促进村中铁十局资乐高速1#钢筋场</v>
      </c>
      <c r="H3570" s="2" t="str">
        <f>'[1]2025年已发货'!H:H</f>
        <v>杨飞</v>
      </c>
      <c r="I3570" s="2">
        <f>'[1]2025年已发货'!I:I</f>
        <v>15667998777</v>
      </c>
      <c r="J3570" s="2" vm="1" t="e">
        <f>_xlfn._xlws.FILTER(辅助信息!D:D,辅助信息!G:G=G3570)</f>
        <v>#VALUE!</v>
      </c>
    </row>
    <row r="3571" hidden="1" spans="1:10">
      <c r="A3571" s="2" t="str">
        <f>'[1]2025年已发货'!A:A</f>
        <v>润耀</v>
      </c>
      <c r="B3571" s="2" t="str">
        <f>'[1]2025年已发货'!B:B</f>
        <v>螺纹钢</v>
      </c>
      <c r="C3571" s="2" t="str">
        <f>'[1]2025年已发货'!C:C</f>
        <v>HRB400E Φ28 9m</v>
      </c>
      <c r="D3571" s="2" t="str">
        <f>'[1]2025年已发货'!D:D</f>
        <v>吨</v>
      </c>
      <c r="E3571" s="2">
        <f>'[1]2025年已发货'!E:E</f>
        <v>35</v>
      </c>
      <c r="F3571" s="4">
        <f>'[1]2025年已发货'!F:F</f>
        <v>45804</v>
      </c>
      <c r="G3571" s="2" t="str">
        <f>'[1]2025年已发货'!G:G</f>
        <v>（中铁十局-资乐高速4标）四川省眉山市仁寿县彰加镇促进村中铁十局资乐高速1#钢筋场</v>
      </c>
      <c r="H3571" s="2" t="str">
        <f>'[1]2025年已发货'!H:H</f>
        <v>杨飞</v>
      </c>
      <c r="I3571" s="2">
        <f>'[1]2025年已发货'!I:I</f>
        <v>15667998777</v>
      </c>
      <c r="J3571" s="2" vm="1" t="e">
        <f>_xlfn._xlws.FILTER(辅助信息!D:D,辅助信息!G:G=G3571)</f>
        <v>#VALUE!</v>
      </c>
    </row>
    <row r="3572" hidden="1" spans="1:10">
      <c r="A3572" s="2" t="str">
        <f>'[1]2025年已发货'!A:A</f>
        <v>吉晨盛泰</v>
      </c>
      <c r="B3572" s="2" t="str">
        <f>'[1]2025年已发货'!B:B</f>
        <v>螺纹钢</v>
      </c>
      <c r="C3572" s="2" t="str">
        <f>'[1]2025年已发货'!C:C</f>
        <v>HRB400E Φ12</v>
      </c>
      <c r="D3572" s="2" t="str">
        <f>'[1]2025年已发货'!D:D</f>
        <v>吨</v>
      </c>
      <c r="E3572" s="2">
        <f>'[1]2025年已发货'!E:E</f>
        <v>35</v>
      </c>
      <c r="F3572" s="4">
        <f>'[1]2025年已发货'!F:F</f>
        <v>45805</v>
      </c>
      <c r="G3572" s="2" t="str">
        <f>'[1]2025年已发货'!G:G</f>
        <v>5标二分部十局第七公司四川省凉山州彝族自治州昭觉县</v>
      </c>
      <c r="H3572" s="2" t="str">
        <f>'[1]2025年已发货'!H:H</f>
        <v>王浩</v>
      </c>
      <c r="I3572" s="2">
        <f>'[1]2025年已发货'!I:I</f>
        <v>18292113429</v>
      </c>
      <c r="J3572" s="2" vm="1" t="e">
        <f>_xlfn._xlws.FILTER(辅助信息!D:D,辅助信息!G:G=G3572)</f>
        <v>#VALUE!</v>
      </c>
    </row>
    <row r="3573" hidden="1" spans="1:10">
      <c r="A3573" s="2" t="str">
        <f>'[1]2025年已发货'!A:A</f>
        <v>吉晨盛泰</v>
      </c>
      <c r="B3573" s="2" t="str">
        <f>'[1]2025年已发货'!B:B</f>
        <v>螺纹钢</v>
      </c>
      <c r="C3573" s="2" t="str">
        <f>'[1]2025年已发货'!C:C</f>
        <v>HRB400E Φ14</v>
      </c>
      <c r="D3573" s="2" t="str">
        <f>'[1]2025年已发货'!D:D</f>
        <v>吨</v>
      </c>
      <c r="E3573" s="2">
        <f>'[1]2025年已发货'!E:E</f>
        <v>35</v>
      </c>
      <c r="F3573" s="4">
        <f>'[1]2025年已发货'!F:F</f>
        <v>45805</v>
      </c>
      <c r="G3573" s="2" t="str">
        <f>'[1]2025年已发货'!G:G</f>
        <v>5标二分部十局第七公司四川省凉山州彝族自治州昭觉县</v>
      </c>
      <c r="H3573" s="2" t="str">
        <f>'[1]2025年已发货'!H:H</f>
        <v>王浩</v>
      </c>
      <c r="I3573" s="2">
        <f>'[1]2025年已发货'!I:I</f>
        <v>18292113429</v>
      </c>
      <c r="J3573" s="2" vm="1" t="e">
        <f>_xlfn._xlws.FILTER(辅助信息!D:D,辅助信息!G:G=G3573)</f>
        <v>#VALUE!</v>
      </c>
    </row>
    <row r="3574" hidden="1" spans="1:10">
      <c r="A3574" s="2" t="str">
        <f>'[1]2025年已发货'!A:A</f>
        <v>吉晨盛泰</v>
      </c>
      <c r="B3574" s="2" t="str">
        <f>'[1]2025年已发货'!B:B</f>
        <v>螺纹钢</v>
      </c>
      <c r="C3574" s="2" t="str">
        <f>'[1]2025年已发货'!C:C</f>
        <v>HRB400E Φ16</v>
      </c>
      <c r="D3574" s="2" t="str">
        <f>'[1]2025年已发货'!D:D</f>
        <v>吨</v>
      </c>
      <c r="E3574" s="2">
        <f>'[1]2025年已发货'!E:E</f>
        <v>35</v>
      </c>
      <c r="F3574" s="4">
        <f>'[1]2025年已发货'!F:F</f>
        <v>45805</v>
      </c>
      <c r="G3574" s="2" t="str">
        <f>'[1]2025年已发货'!G:G</f>
        <v>5标二分部十局第七公司四川省凉山州彝族自治州昭觉县</v>
      </c>
      <c r="H3574" s="2" t="str">
        <f>'[1]2025年已发货'!H:H</f>
        <v>王浩</v>
      </c>
      <c r="I3574" s="2">
        <f>'[1]2025年已发货'!I:I</f>
        <v>18292113429</v>
      </c>
      <c r="J3574" s="2" vm="1" t="e">
        <f>_xlfn._xlws.FILTER(辅助信息!D:D,辅助信息!G:G=G3574)</f>
        <v>#VALUE!</v>
      </c>
    </row>
    <row r="3575" hidden="1" spans="1:10">
      <c r="A3575" s="2" t="str">
        <f>'[1]2025年已发货'!A:A</f>
        <v>吉晨盛泰</v>
      </c>
      <c r="B3575" s="2" t="str">
        <f>'[1]2025年已发货'!B:B</f>
        <v>螺纹钢</v>
      </c>
      <c r="C3575" s="2" t="str">
        <f>'[1]2025年已发货'!C:C</f>
        <v>HRB400E Φ20</v>
      </c>
      <c r="D3575" s="2" t="str">
        <f>'[1]2025年已发货'!D:D</f>
        <v>吨</v>
      </c>
      <c r="E3575" s="2">
        <f>'[1]2025年已发货'!E:E</f>
        <v>70</v>
      </c>
      <c r="F3575" s="4">
        <f>'[1]2025年已发货'!F:F</f>
        <v>45805</v>
      </c>
      <c r="G3575" s="2" t="str">
        <f>'[1]2025年已发货'!G:G</f>
        <v>5标二分部十局第七公司四川省凉山州彝族自治州昭觉县</v>
      </c>
      <c r="H3575" s="2" t="str">
        <f>'[1]2025年已发货'!H:H</f>
        <v>王浩</v>
      </c>
      <c r="I3575" s="2">
        <f>'[1]2025年已发货'!I:I</f>
        <v>18292113429</v>
      </c>
      <c r="J3575" s="2" vm="1" t="e">
        <f>_xlfn._xlws.FILTER(辅助信息!D:D,辅助信息!G:G=G3575)</f>
        <v>#VALUE!</v>
      </c>
    </row>
    <row r="3576" hidden="1" spans="1:10">
      <c r="A3576" s="2" t="str">
        <f>'[1]2025年已发货'!A:A</f>
        <v>吉晨盛泰</v>
      </c>
      <c r="B3576" s="2" t="str">
        <f>'[1]2025年已发货'!B:B</f>
        <v>螺纹钢</v>
      </c>
      <c r="C3576" s="2" t="str">
        <f>'[1]2025年已发货'!C:C</f>
        <v>HRB400EΦ16</v>
      </c>
      <c r="D3576" s="2" t="str">
        <f>'[1]2025年已发货'!D:D</f>
        <v>吨</v>
      </c>
      <c r="E3576" s="2">
        <f>'[1]2025年已发货'!E:E</f>
        <v>35</v>
      </c>
      <c r="F3576" s="4">
        <f>'[1]2025年已发货'!F:F</f>
        <v>45805</v>
      </c>
      <c r="G3576" s="2" t="str">
        <f>'[1]2025年已发货'!G:G</f>
        <v>凉山州昭觉县新城镇阿都马打(中铁十局西昭高速3号拌合站过磅)</v>
      </c>
      <c r="H3576" s="2" t="str">
        <f>'[1]2025年已发货'!H:H</f>
        <v>魏忠魁</v>
      </c>
      <c r="I3576" s="2">
        <f>'[1]2025年已发货'!I:I</f>
        <v>18229056777</v>
      </c>
      <c r="J3576" s="2" vm="1" t="e">
        <f>_xlfn._xlws.FILTER(辅助信息!D:D,辅助信息!G:G=G3576)</f>
        <v>#VALUE!</v>
      </c>
    </row>
    <row r="3577" hidden="1" spans="1:10">
      <c r="A3577" s="2" t="str">
        <f>'[1]2025年已发货'!A:A</f>
        <v>吉晨盛泰</v>
      </c>
      <c r="B3577" s="2" t="str">
        <f>'[1]2025年已发货'!B:B</f>
        <v>螺纹钢</v>
      </c>
      <c r="C3577" s="2" t="str">
        <f>'[1]2025年已发货'!C:C</f>
        <v>HRB500EΦ32</v>
      </c>
      <c r="D3577" s="2" t="str">
        <f>'[1]2025年已发货'!D:D</f>
        <v>吨</v>
      </c>
      <c r="E3577" s="2">
        <f>'[1]2025年已发货'!E:E</f>
        <v>75</v>
      </c>
      <c r="F3577" s="4">
        <f>'[1]2025年已发货'!F:F</f>
        <v>45805</v>
      </c>
      <c r="G3577" s="2" t="str">
        <f>'[1]2025年已发货'!G:G</f>
        <v>凉山州昭觉县新城镇阿都马打(中铁十局西昭高速3号拌合站过磅)</v>
      </c>
      <c r="H3577" s="2" t="str">
        <f>'[1]2025年已发货'!H:H</f>
        <v>魏忠魁</v>
      </c>
      <c r="I3577" s="2">
        <f>'[1]2025年已发货'!I:I</f>
        <v>18229056777</v>
      </c>
      <c r="J3577" s="2" vm="1" t="e">
        <f>_xlfn._xlws.FILTER(辅助信息!D:D,辅助信息!G:G=G3577)</f>
        <v>#VALUE!</v>
      </c>
    </row>
    <row r="3578" hidden="1" spans="1:10">
      <c r="A3578" s="2" t="str">
        <f>'[1]2025年已发货'!A:A</f>
        <v>吉晨盛泰</v>
      </c>
      <c r="B3578" s="2" t="str">
        <f>'[1]2025年已发货'!B:B</f>
        <v>盘螺</v>
      </c>
      <c r="C3578" s="2" t="str">
        <f>'[1]2025年已发货'!C:C</f>
        <v>HRB400EΦ10</v>
      </c>
      <c r="D3578" s="2" t="str">
        <f>'[1]2025年已发货'!D:D</f>
        <v>吨</v>
      </c>
      <c r="E3578" s="2">
        <f>'[1]2025年已发货'!E:E</f>
        <v>75</v>
      </c>
      <c r="F3578" s="4">
        <f>'[1]2025年已发货'!F:F</f>
        <v>45805</v>
      </c>
      <c r="G3578" s="2" t="str">
        <f>'[1]2025年已发货'!G:G</f>
        <v>凉山州昭觉县新城镇阿都马打(中铁十局西昭高速3号拌合站过磅)</v>
      </c>
      <c r="H3578" s="2" t="str">
        <f>'[1]2025年已发货'!H:H</f>
        <v>魏忠魁</v>
      </c>
      <c r="I3578" s="2">
        <f>'[1]2025年已发货'!I:I</f>
        <v>18229056777</v>
      </c>
      <c r="J3578" s="2" vm="1" t="e">
        <f>_xlfn._xlws.FILTER(辅助信息!D:D,辅助信息!G:G=G3578)</f>
        <v>#VALUE!</v>
      </c>
    </row>
    <row r="3579" hidden="1" spans="1:10">
      <c r="A3579" s="2" t="str">
        <f>'[1]2025年已发货'!A:A</f>
        <v>德胜</v>
      </c>
      <c r="B3579" s="2" t="str">
        <f>'[1]2025年已发货'!B:B</f>
        <v>螺纹钢</v>
      </c>
      <c r="C3579" s="2" t="str">
        <f>'[1]2025年已发货'!C:C</f>
        <v>HRB400E Φ16 9m</v>
      </c>
      <c r="D3579" s="2" t="str">
        <f>'[1]2025年已发货'!D:D</f>
        <v>吨</v>
      </c>
      <c r="E3579" s="2">
        <f>'[1]2025年已发货'!E:E</f>
        <v>35</v>
      </c>
      <c r="F3579" s="4">
        <f>'[1]2025年已发货'!F:F</f>
        <v>45805</v>
      </c>
      <c r="G3579" s="2" t="str">
        <f>'[1]2025年已发货'!G:G</f>
        <v>（中铁广州局-资乐高速5标）四川省乐山市井研县希望大道116号</v>
      </c>
      <c r="H3579" s="2" t="str">
        <f>'[1]2025年已发货'!H:H</f>
        <v>廖俊杰</v>
      </c>
      <c r="I3579" s="2">
        <f>'[1]2025年已发货'!I:I</f>
        <v>15775100965</v>
      </c>
      <c r="J3579" s="2" vm="1" t="e">
        <f>_xlfn._xlws.FILTER(辅助信息!D:D,辅助信息!G:G=G3579)</f>
        <v>#VALUE!</v>
      </c>
    </row>
    <row r="3580" hidden="1" spans="1:10">
      <c r="A3580" s="2" t="str">
        <f>'[1]2025年已发货'!A:A</f>
        <v>德胜</v>
      </c>
      <c r="B3580" s="2" t="str">
        <f>'[1]2025年已发货'!B:B</f>
        <v>螺纹钢</v>
      </c>
      <c r="C3580" s="2" t="str">
        <f>'[1]2025年已发货'!C:C</f>
        <v>HRB400E Φ20 12m</v>
      </c>
      <c r="D3580" s="2" t="str">
        <f>'[1]2025年已发货'!D:D</f>
        <v>吨</v>
      </c>
      <c r="E3580" s="2">
        <f>'[1]2025年已发货'!E:E</f>
        <v>35</v>
      </c>
      <c r="F3580" s="4">
        <f>'[1]2025年已发货'!F:F</f>
        <v>45805</v>
      </c>
      <c r="G3580" s="2" t="str">
        <f>'[1]2025年已发货'!G:G</f>
        <v>（中铁广州局-资乐高速5标）四川省乐山市井研县希望大道116号</v>
      </c>
      <c r="H3580" s="2" t="str">
        <f>'[1]2025年已发货'!H:H</f>
        <v>廖俊杰</v>
      </c>
      <c r="I3580" s="2">
        <f>'[1]2025年已发货'!I:I</f>
        <v>15775100965</v>
      </c>
      <c r="J3580" s="2" vm="1" t="e">
        <f>_xlfn._xlws.FILTER(辅助信息!D:D,辅助信息!G:G=G3580)</f>
        <v>#VALUE!</v>
      </c>
    </row>
    <row r="3581" hidden="1" spans="1:10">
      <c r="A3581" s="2" t="str">
        <f>'[1]2025年已发货'!A:A</f>
        <v>德胜</v>
      </c>
      <c r="B3581" s="2" t="str">
        <f>'[1]2025年已发货'!B:B</f>
        <v>螺纹钢</v>
      </c>
      <c r="C3581" s="2" t="str">
        <f>'[1]2025年已发货'!C:C</f>
        <v>HRB400E Φ25 12m</v>
      </c>
      <c r="D3581" s="2" t="str">
        <f>'[1]2025年已发货'!D:D</f>
        <v>吨</v>
      </c>
      <c r="E3581" s="2">
        <f>'[1]2025年已发货'!E:E</f>
        <v>15</v>
      </c>
      <c r="F3581" s="4">
        <f>'[1]2025年已发货'!F:F</f>
        <v>45805</v>
      </c>
      <c r="G3581" s="2" t="str">
        <f>'[1]2025年已发货'!G:G</f>
        <v>（中铁广州局-资乐高速5标）四川省乐山市井研县希望大道116号</v>
      </c>
      <c r="H3581" s="2" t="str">
        <f>'[1]2025年已发货'!H:H</f>
        <v>廖俊杰</v>
      </c>
      <c r="I3581" s="2">
        <f>'[1]2025年已发货'!I:I</f>
        <v>15775100965</v>
      </c>
      <c r="J3581" s="2" vm="1" t="e">
        <f>_xlfn._xlws.FILTER(辅助信息!D:D,辅助信息!G:G=G3581)</f>
        <v>#VALUE!</v>
      </c>
    </row>
    <row r="3582" hidden="1" spans="1:10">
      <c r="A3582" s="2" t="str">
        <f>'[1]2025年已发货'!A:A</f>
        <v>德胜</v>
      </c>
      <c r="B3582" s="2" t="str">
        <f>'[1]2025年已发货'!B:B</f>
        <v>螺纹钢</v>
      </c>
      <c r="C3582" s="2" t="str">
        <f>'[1]2025年已发货'!C:C</f>
        <v>HRB400E Φ28 12m</v>
      </c>
      <c r="D3582" s="2" t="str">
        <f>'[1]2025年已发货'!D:D</f>
        <v>吨</v>
      </c>
      <c r="E3582" s="2">
        <f>'[1]2025年已发货'!E:E</f>
        <v>20</v>
      </c>
      <c r="F3582" s="4">
        <f>'[1]2025年已发货'!F:F</f>
        <v>45805</v>
      </c>
      <c r="G3582" s="2" t="str">
        <f>'[1]2025年已发货'!G:G</f>
        <v>（中铁广州局-资乐高速5标）四川省乐山市井研县希望大道116号</v>
      </c>
      <c r="H3582" s="2" t="str">
        <f>'[1]2025年已发货'!H:H</f>
        <v>廖俊杰</v>
      </c>
      <c r="I3582" s="2">
        <f>'[1]2025年已发货'!I:I</f>
        <v>15775100965</v>
      </c>
      <c r="J3582" s="2" vm="1" t="e">
        <f>_xlfn._xlws.FILTER(辅助信息!D:D,辅助信息!G:G=G3582)</f>
        <v>#VALUE!</v>
      </c>
    </row>
    <row r="3583" hidden="1" spans="1:10">
      <c r="A3583" s="2" t="str">
        <f>'[1]2025年已发货'!A:A</f>
        <v>德胜</v>
      </c>
      <c r="B3583" s="2" t="str">
        <f>'[1]2025年已发货'!B:B</f>
        <v>螺纹钢</v>
      </c>
      <c r="C3583" s="2" t="str">
        <f>'[1]2025年已发货'!C:C</f>
        <v>HRB500E Φ28×12米</v>
      </c>
      <c r="D3583" s="2" t="str">
        <f>'[1]2025年已发货'!D:D</f>
        <v>吨</v>
      </c>
      <c r="E3583" s="2">
        <f>'[1]2025年已发货'!E:E</f>
        <v>35</v>
      </c>
      <c r="F3583" s="4">
        <f>'[1]2025年已发货'!F:F</f>
        <v>45805</v>
      </c>
      <c r="G3583" s="2" t="str">
        <f>'[1]2025年已发货'!G:G</f>
        <v>自永4标一局四公司（四川省内江市隆昌市金鹅街道自永4标一局四公司钢筋棚）</v>
      </c>
      <c r="H3583" s="2" t="str">
        <f>'[1]2025年已发货'!H:H</f>
        <v>郝优</v>
      </c>
      <c r="I3583" s="2">
        <f>'[1]2025年已发货'!I:I</f>
        <v>13891371707</v>
      </c>
      <c r="J3583" s="2" vm="1" t="e">
        <f>_xlfn._xlws.FILTER(辅助信息!D:D,辅助信息!G:G=G3583)</f>
        <v>#VALUE!</v>
      </c>
    </row>
    <row r="3584" hidden="1" spans="1:10">
      <c r="A3584" s="2" t="str">
        <f>'[1]2025年已发货'!A:A</f>
        <v>德胜</v>
      </c>
      <c r="B3584" s="2" t="str">
        <f>'[1]2025年已发货'!B:B</f>
        <v>螺纹钢</v>
      </c>
      <c r="C3584" s="2" t="str">
        <f>'[1]2025年已发货'!C:C</f>
        <v>HRB500E Φ28×9米</v>
      </c>
      <c r="D3584" s="2" t="str">
        <f>'[1]2025年已发货'!D:D</f>
        <v>吨</v>
      </c>
      <c r="E3584" s="2">
        <f>'[1]2025年已发货'!E:E</f>
        <v>35</v>
      </c>
      <c r="F3584" s="4">
        <f>'[1]2025年已发货'!F:F</f>
        <v>45805</v>
      </c>
      <c r="G3584" s="2" t="str">
        <f>'[1]2025年已发货'!G:G</f>
        <v>自永4标一局四公司（四川省内江市隆昌市金鹅街道自永4标一局四公司钢筋棚）</v>
      </c>
      <c r="H3584" s="2" t="str">
        <f>'[1]2025年已发货'!H:H</f>
        <v>郝优</v>
      </c>
      <c r="I3584" s="2">
        <f>'[1]2025年已发货'!I:I</f>
        <v>13891371707</v>
      </c>
      <c r="J3584" s="2" vm="1" t="e">
        <f>_xlfn._xlws.FILTER(辅助信息!D:D,辅助信息!G:G=G3584)</f>
        <v>#VALUE!</v>
      </c>
    </row>
    <row r="3585" hidden="1" spans="1:10">
      <c r="A3585" s="2" t="str">
        <f>'[1]2025年已发货'!A:A</f>
        <v>德胜</v>
      </c>
      <c r="B3585" s="2" t="str">
        <f>'[1]2025年已发货'!B:B</f>
        <v>螺纹钢</v>
      </c>
      <c r="C3585" s="2" t="str">
        <f>'[1]2025年已发货'!C:C</f>
        <v>HRB400E Φ28×9米</v>
      </c>
      <c r="D3585" s="2" t="str">
        <f>'[1]2025年已发货'!D:D</f>
        <v>吨</v>
      </c>
      <c r="E3585" s="2">
        <f>'[1]2025年已发货'!E:E</f>
        <v>35</v>
      </c>
      <c r="F3585" s="4">
        <f>'[1]2025年已发货'!F:F</f>
        <v>45805</v>
      </c>
      <c r="G3585" s="2" t="str">
        <f>'[1]2025年已发货'!G:G</f>
        <v>自永4标一局四公司（四川省内江市隆昌市金鹅街道自永4标一局四公司钢筋棚）</v>
      </c>
      <c r="H3585" s="2" t="str">
        <f>'[1]2025年已发货'!H:H</f>
        <v>郝优</v>
      </c>
      <c r="I3585" s="2">
        <f>'[1]2025年已发货'!I:I</f>
        <v>13891371707</v>
      </c>
      <c r="J3585" s="2" vm="1" t="e">
        <f>_xlfn._xlws.FILTER(辅助信息!D:D,辅助信息!G:G=G3585)</f>
        <v>#VALUE!</v>
      </c>
    </row>
    <row r="3586" hidden="1" spans="1:10">
      <c r="A3586" s="2" t="str">
        <f>'[1]2025年已发货'!A:A</f>
        <v>润耀</v>
      </c>
      <c r="B3586" s="2" t="str">
        <f>'[1]2025年已发货'!B:B</f>
        <v>螺纹钢</v>
      </c>
      <c r="C3586" s="2" t="str">
        <f>'[1]2025年已发货'!C:C</f>
        <v>HRB400E Φ28 12m</v>
      </c>
      <c r="D3586" s="2" t="str">
        <f>'[1]2025年已发货'!D:D</f>
        <v>吨</v>
      </c>
      <c r="E3586" s="2">
        <f>'[1]2025年已发货'!E:E</f>
        <v>35</v>
      </c>
      <c r="F3586" s="4">
        <f>'[1]2025年已发货'!F:F</f>
        <v>45805</v>
      </c>
      <c r="G3586" s="2" t="str">
        <f>'[1]2025年已发货'!G:G</f>
        <v>（中铁广州局-资乐高速5标）四川省乐山市井研县希望大道116号</v>
      </c>
      <c r="H3586" s="2" t="str">
        <f>'[1]2025年已发货'!H:H</f>
        <v>廖俊杰</v>
      </c>
      <c r="I3586" s="2">
        <f>'[1]2025年已发货'!I:I</f>
        <v>15775100965</v>
      </c>
      <c r="J3586" s="2" vm="1" t="e">
        <f>_xlfn._xlws.FILTER(辅助信息!D:D,辅助信息!G:G=G3586)</f>
        <v>#VALUE!</v>
      </c>
    </row>
    <row r="3587" hidden="1" spans="1:10">
      <c r="A3587" s="2" t="str">
        <f>'[1]2025年已发货'!A:A</f>
        <v>润耀</v>
      </c>
      <c r="B3587" s="2" t="str">
        <f>'[1]2025年已发货'!B:B</f>
        <v>盘螺</v>
      </c>
      <c r="C3587" s="2" t="str">
        <f>'[1]2025年已发货'!C:C</f>
        <v>HRB400E Φ12</v>
      </c>
      <c r="D3587" s="2" t="str">
        <f>'[1]2025年已发货'!D:D</f>
        <v>吨</v>
      </c>
      <c r="E3587" s="2">
        <f>'[1]2025年已发货'!E:E</f>
        <v>35</v>
      </c>
      <c r="F3587" s="4">
        <f>'[1]2025年已发货'!F:F</f>
        <v>45805</v>
      </c>
      <c r="G3587" s="2" t="str">
        <f>'[1]2025年已发货'!G:G</f>
        <v>（中铁广州局-资乐高速5标）四川省乐山市井研县希望大道116号</v>
      </c>
      <c r="H3587" s="2" t="str">
        <f>'[1]2025年已发货'!H:H</f>
        <v>廖俊杰</v>
      </c>
      <c r="I3587" s="2">
        <f>'[1]2025年已发货'!I:I</f>
        <v>15775100965</v>
      </c>
      <c r="J3587" s="2" vm="1" t="e">
        <f>_xlfn._xlws.FILTER(辅助信息!D:D,辅助信息!G:G=G3587)</f>
        <v>#VALUE!</v>
      </c>
    </row>
    <row r="3588" hidden="1" spans="1:10">
      <c r="A3588" s="2" t="str">
        <f>'[1]2025年已发货'!A:A</f>
        <v>润耀</v>
      </c>
      <c r="B3588" s="2" t="str">
        <f>'[1]2025年已发货'!B:B</f>
        <v>螺纹钢</v>
      </c>
      <c r="C3588" s="2" t="str">
        <f>'[1]2025年已发货'!C:C</f>
        <v>HRB400E Φ12 9m</v>
      </c>
      <c r="D3588" s="2" t="str">
        <f>'[1]2025年已发货'!D:D</f>
        <v>吨</v>
      </c>
      <c r="E3588" s="2">
        <f>'[1]2025年已发货'!E:E</f>
        <v>35</v>
      </c>
      <c r="F3588" s="4">
        <f>'[1]2025年已发货'!F:F</f>
        <v>45805</v>
      </c>
      <c r="G3588" s="2" t="str">
        <f>'[1]2025年已发货'!G:G</f>
        <v>（中铁十局-资乐高速4标）四川省眉山市仁寿县彰加镇促进村中铁十局资乐高速1#钢筋场</v>
      </c>
      <c r="H3588" s="2" t="str">
        <f>'[1]2025年已发货'!H:H</f>
        <v>杨飞</v>
      </c>
      <c r="I3588" s="2">
        <f>'[1]2025年已发货'!I:I</f>
        <v>15667998777</v>
      </c>
      <c r="J3588" s="2" vm="1" t="e">
        <f>_xlfn._xlws.FILTER(辅助信息!D:D,辅助信息!G:G=G3588)</f>
        <v>#VALUE!</v>
      </c>
    </row>
    <row r="3589" hidden="1" spans="1:10">
      <c r="A3589" s="2" t="str">
        <f>'[1]2025年已发货'!A:A</f>
        <v>达钢</v>
      </c>
      <c r="B3589" s="2" t="str">
        <f>'[1]2025年已发货'!B:B</f>
        <v>盘螺</v>
      </c>
      <c r="C3589" s="2" t="str">
        <f>'[1]2025年已发货'!C:C</f>
        <v>HRB400E Φ8</v>
      </c>
      <c r="D3589" s="2" t="str">
        <f>'[1]2025年已发货'!D:D</f>
        <v>吨</v>
      </c>
      <c r="E3589" s="2">
        <f>'[1]2025年已发货'!E:E</f>
        <v>24</v>
      </c>
      <c r="F3589" s="4">
        <f>'[1]2025年已发货'!F:F</f>
        <v>45805</v>
      </c>
      <c r="G3589" s="2" t="str">
        <f>'[1]2025年已发货'!G:G</f>
        <v>（商投建工达州中医药科技园-4工区-7号楼）达州市通川区达州中医药职业学院犀牛大道北段</v>
      </c>
      <c r="H3589" s="2" t="str">
        <f>'[1]2025年已发货'!H:H</f>
        <v>张扬</v>
      </c>
      <c r="I3589" s="2">
        <f>'[1]2025年已发货'!I:I</f>
        <v>18381904567</v>
      </c>
      <c r="J3589" s="2" t="str">
        <f>_xlfn._xlws.FILTER(辅助信息!D:D,辅助信息!G:G=G3589)</f>
        <v>商投建工达州中医药科技园</v>
      </c>
    </row>
    <row r="3590" hidden="1" spans="1:10">
      <c r="A3590" s="2" t="str">
        <f>'[1]2025年已发货'!A:A</f>
        <v>达钢</v>
      </c>
      <c r="B3590" s="2" t="str">
        <f>'[1]2025年已发货'!B:B</f>
        <v>螺纹钢</v>
      </c>
      <c r="C3590" s="2" t="str">
        <f>'[1]2025年已发货'!C:C</f>
        <v>HRB500E Φ25</v>
      </c>
      <c r="D3590" s="2" t="str">
        <f>'[1]2025年已发货'!D:D</f>
        <v>吨</v>
      </c>
      <c r="E3590" s="2">
        <f>'[1]2025年已发货'!E:E</f>
        <v>27</v>
      </c>
      <c r="F3590" s="4">
        <f>'[1]2025年已发货'!F:F</f>
        <v>45805</v>
      </c>
      <c r="G3590" s="2" t="str">
        <f>'[1]2025年已发货'!G:G</f>
        <v>（商投建工达州中医药科技园-3工区）达州市通川区达州中医药职业学院犀牛大道北段</v>
      </c>
      <c r="H3590" s="2" t="str">
        <f>'[1]2025年已发货'!H:H</f>
        <v>程黄刚</v>
      </c>
      <c r="I3590" s="2">
        <f>'[1]2025年已发货'!I:I</f>
        <v>15108211617</v>
      </c>
      <c r="J3590" s="2" t="str">
        <f>_xlfn._xlws.FILTER(辅助信息!D:D,辅助信息!G:G=G3590)</f>
        <v>商投建工达州中医药科技园</v>
      </c>
    </row>
    <row r="3591" hidden="1" spans="1:10">
      <c r="A3591" s="2" t="str">
        <f>'[1]2025年已发货'!A:A</f>
        <v>晋邦</v>
      </c>
      <c r="B3591" s="2" t="str">
        <f>'[1]2025年已发货'!B:B</f>
        <v>螺纹钢</v>
      </c>
      <c r="C3591" s="2" t="str">
        <f>'[1]2025年已发货'!C:C</f>
        <v>HRB500E Φ12</v>
      </c>
      <c r="D3591" s="2" t="str">
        <f>'[1]2025年已发货'!D:D</f>
        <v>吨</v>
      </c>
      <c r="E3591" s="2">
        <f>'[1]2025年已发货'!E:E</f>
        <v>6</v>
      </c>
      <c r="F3591" s="4">
        <f>'[1]2025年已发货'!F:F</f>
        <v>45805</v>
      </c>
      <c r="G3591" s="2" t="str">
        <f>'[1]2025年已发货'!G:G</f>
        <v>（商投建工达州中医药科技园-3工区）达州市通川区达州中医药职业学院犀牛大道北段</v>
      </c>
      <c r="H3591" s="2" t="str">
        <f>'[1]2025年已发货'!H:H</f>
        <v>程黄刚</v>
      </c>
      <c r="I3591" s="2">
        <f>'[1]2025年已发货'!I:I</f>
        <v>15108211617</v>
      </c>
      <c r="J3591" s="2" t="str">
        <f>_xlfn._xlws.FILTER(辅助信息!D:D,辅助信息!G:G=G3591)</f>
        <v>商投建工达州中医药科技园</v>
      </c>
    </row>
    <row r="3592" hidden="1" spans="1:10">
      <c r="A3592" s="2" t="str">
        <f>'[1]2025年已发货'!A:A</f>
        <v>晋邦</v>
      </c>
      <c r="B3592" s="2" t="str">
        <f>'[1]2025年已发货'!B:B</f>
        <v>螺纹钢</v>
      </c>
      <c r="C3592" s="2" t="str">
        <f>'[1]2025年已发货'!C:C</f>
        <v>HRB500E Φ14</v>
      </c>
      <c r="D3592" s="2" t="str">
        <f>'[1]2025年已发货'!D:D</f>
        <v>吨</v>
      </c>
      <c r="E3592" s="2">
        <f>'[1]2025年已发货'!E:E</f>
        <v>6</v>
      </c>
      <c r="F3592" s="4">
        <f>'[1]2025年已发货'!F:F</f>
        <v>45805</v>
      </c>
      <c r="G3592" s="2" t="str">
        <f>'[1]2025年已发货'!G:G</f>
        <v>（商投建工达州中医药科技园-3工区）达州市通川区达州中医药职业学院犀牛大道北段</v>
      </c>
      <c r="H3592" s="2" t="str">
        <f>'[1]2025年已发货'!H:H</f>
        <v>程黄刚</v>
      </c>
      <c r="I3592" s="2">
        <f>'[1]2025年已发货'!I:I</f>
        <v>15108211617</v>
      </c>
      <c r="J3592" s="2" t="str">
        <f>_xlfn._xlws.FILTER(辅助信息!D:D,辅助信息!G:G=G3592)</f>
        <v>商投建工达州中医药科技园</v>
      </c>
    </row>
    <row r="3593" hidden="1" spans="1:10">
      <c r="A3593" s="2" t="str">
        <f>'[1]2025年已发货'!A:A</f>
        <v>晋邦</v>
      </c>
      <c r="B3593" s="2" t="str">
        <f>'[1]2025年已发货'!B:B</f>
        <v>螺纹钢</v>
      </c>
      <c r="C3593" s="2" t="str">
        <f>'[1]2025年已发货'!C:C</f>
        <v>HRB500E Φ16</v>
      </c>
      <c r="D3593" s="2" t="str">
        <f>'[1]2025年已发货'!D:D</f>
        <v>吨</v>
      </c>
      <c r="E3593" s="2">
        <f>'[1]2025年已发货'!E:E</f>
        <v>6</v>
      </c>
      <c r="F3593" s="4">
        <f>'[1]2025年已发货'!F:F</f>
        <v>45805</v>
      </c>
      <c r="G3593" s="2" t="str">
        <f>'[1]2025年已发货'!G:G</f>
        <v>（商投建工达州中医药科技园-3工区）达州市通川区达州中医药职业学院犀牛大道北段</v>
      </c>
      <c r="H3593" s="2" t="str">
        <f>'[1]2025年已发货'!H:H</f>
        <v>程黄刚</v>
      </c>
      <c r="I3593" s="2">
        <f>'[1]2025年已发货'!I:I</f>
        <v>15108211617</v>
      </c>
      <c r="J3593" s="2" t="str">
        <f>_xlfn._xlws.FILTER(辅助信息!D:D,辅助信息!G:G=G3593)</f>
        <v>商投建工达州中医药科技园</v>
      </c>
    </row>
    <row r="3594" hidden="1" spans="1:10">
      <c r="A3594" s="2" t="str">
        <f>'[1]2025年已发货'!A:A</f>
        <v>晋邦</v>
      </c>
      <c r="B3594" s="2" t="str">
        <f>'[1]2025年已发货'!B:B</f>
        <v>螺纹钢</v>
      </c>
      <c r="C3594" s="2" t="str">
        <f>'[1]2025年已发货'!C:C</f>
        <v>HRB500E Φ18</v>
      </c>
      <c r="D3594" s="2" t="str">
        <f>'[1]2025年已发货'!D:D</f>
        <v>吨</v>
      </c>
      <c r="E3594" s="2">
        <f>'[1]2025年已发货'!E:E</f>
        <v>6</v>
      </c>
      <c r="F3594" s="4">
        <f>'[1]2025年已发货'!F:F</f>
        <v>45805</v>
      </c>
      <c r="G3594" s="2" t="str">
        <f>'[1]2025年已发货'!G:G</f>
        <v>（商投建工达州中医药科技园-3工区）达州市通川区达州中医药职业学院犀牛大道北段</v>
      </c>
      <c r="H3594" s="2" t="str">
        <f>'[1]2025年已发货'!H:H</f>
        <v>程黄刚</v>
      </c>
      <c r="I3594" s="2">
        <f>'[1]2025年已发货'!I:I</f>
        <v>15108211617</v>
      </c>
      <c r="J3594" s="2" t="str">
        <f>_xlfn._xlws.FILTER(辅助信息!D:D,辅助信息!G:G=G3594)</f>
        <v>商投建工达州中医药科技园</v>
      </c>
    </row>
    <row r="3595" hidden="1" spans="1:10">
      <c r="A3595" s="2" t="str">
        <f>'[1]2025年已发货'!A:A</f>
        <v>晋邦</v>
      </c>
      <c r="B3595" s="2" t="str">
        <f>'[1]2025年已发货'!B:B</f>
        <v>螺纹钢</v>
      </c>
      <c r="C3595" s="2" t="str">
        <f>'[1]2025年已发货'!C:C</f>
        <v>HRB500E Φ20</v>
      </c>
      <c r="D3595" s="2" t="str">
        <f>'[1]2025年已发货'!D:D</f>
        <v>吨</v>
      </c>
      <c r="E3595" s="2">
        <f>'[1]2025年已发货'!E:E</f>
        <v>6</v>
      </c>
      <c r="F3595" s="4">
        <f>'[1]2025年已发货'!F:F</f>
        <v>45805</v>
      </c>
      <c r="G3595" s="2" t="str">
        <f>'[1]2025年已发货'!G:G</f>
        <v>（商投建工达州中医药科技园-3工区）达州市通川区达州中医药职业学院犀牛大道北段</v>
      </c>
      <c r="H3595" s="2" t="str">
        <f>'[1]2025年已发货'!H:H</f>
        <v>程黄刚</v>
      </c>
      <c r="I3595" s="2">
        <f>'[1]2025年已发货'!I:I</f>
        <v>15108211617</v>
      </c>
      <c r="J3595" s="2" t="str">
        <f>_xlfn._xlws.FILTER(辅助信息!D:D,辅助信息!G:G=G3595)</f>
        <v>商投建工达州中医药科技园</v>
      </c>
    </row>
    <row r="3596" hidden="1" spans="1:10">
      <c r="A3596" s="2" t="str">
        <f>'[1]2025年已发货'!A:A</f>
        <v>晋邦</v>
      </c>
      <c r="B3596" s="2" t="str">
        <f>'[1]2025年已发货'!B:B</f>
        <v>螺纹钢</v>
      </c>
      <c r="C3596" s="2" t="str">
        <f>'[1]2025年已发货'!C:C</f>
        <v>HRB500E Φ22</v>
      </c>
      <c r="D3596" s="2" t="str">
        <f>'[1]2025年已发货'!D:D</f>
        <v>吨</v>
      </c>
      <c r="E3596" s="2">
        <f>'[1]2025年已发货'!E:E</f>
        <v>6</v>
      </c>
      <c r="F3596" s="4">
        <f>'[1]2025年已发货'!F:F</f>
        <v>45805</v>
      </c>
      <c r="G3596" s="2" t="str">
        <f>'[1]2025年已发货'!G:G</f>
        <v>（商投建工达州中医药科技园-3工区）达州市通川区达州中医药职业学院犀牛大道北段</v>
      </c>
      <c r="H3596" s="2" t="str">
        <f>'[1]2025年已发货'!H:H</f>
        <v>程黄刚</v>
      </c>
      <c r="I3596" s="2">
        <f>'[1]2025年已发货'!I:I</f>
        <v>15108211617</v>
      </c>
      <c r="J3596" s="2" t="str">
        <f>_xlfn._xlws.FILTER(辅助信息!D:D,辅助信息!G:G=G3596)</f>
        <v>商投建工达州中医药科技园</v>
      </c>
    </row>
    <row r="3597" hidden="1" spans="1:10">
      <c r="A3597" s="2" t="str">
        <f>'[1]2025年已发货'!A:A</f>
        <v>海南海控</v>
      </c>
      <c r="B3597" s="2" t="str">
        <f>'[1]2025年已发货'!B:B</f>
        <v>高线</v>
      </c>
      <c r="C3597" s="2" t="str">
        <f>'[1]2025年已发货'!C:C</f>
        <v>HPB300Ф12</v>
      </c>
      <c r="D3597" s="2" t="str">
        <f>'[1]2025年已发货'!D:D</f>
        <v>吨</v>
      </c>
      <c r="E3597" s="2">
        <f>'[1]2025年已发货'!E:E</f>
        <v>35</v>
      </c>
      <c r="F3597" s="4">
        <f>'[1]2025年已发货'!F:F</f>
        <v>45806</v>
      </c>
      <c r="G3597" s="2" t="str">
        <f>'[1]2025年已发货'!G:G</f>
        <v>（中铁一局四公司康新高速TJ1-1标康定隧道）四川省甘孜州康定市榆林街道甘孜州博物馆旁</v>
      </c>
      <c r="H3597" s="2" t="str">
        <f>'[1]2025年已发货'!H:H</f>
        <v>王永强</v>
      </c>
      <c r="I3597" s="2">
        <f>'[1]2025年已发货'!I:I</f>
        <v>15929204416</v>
      </c>
      <c r="J3597" s="2" vm="1" t="e">
        <f>_xlfn._xlws.FILTER(辅助信息!D:D,辅助信息!G:G=G3597)</f>
        <v>#VALUE!</v>
      </c>
    </row>
    <row r="3598" hidden="1" spans="1:10">
      <c r="A3598" s="2" t="str">
        <f>'[1]2025年已发货'!A:A</f>
        <v>海南海控</v>
      </c>
      <c r="B3598" s="2" t="str">
        <f>'[1]2025年已发货'!B:B</f>
        <v>螺纹钢</v>
      </c>
      <c r="C3598" s="2" t="str">
        <f>'[1]2025年已发货'!C:C</f>
        <v>HRB400EФ22*9m</v>
      </c>
      <c r="D3598" s="2" t="str">
        <f>'[1]2025年已发货'!D:D</f>
        <v>吨</v>
      </c>
      <c r="E3598" s="2">
        <f>'[1]2025年已发货'!E:E</f>
        <v>35</v>
      </c>
      <c r="F3598" s="4">
        <f>'[1]2025年已发货'!F:F</f>
        <v>45806</v>
      </c>
      <c r="G3598" s="2" t="str">
        <f>'[1]2025年已发货'!G:G</f>
        <v>（中铁一局四公司康新高速TJ1-1标康定隧道）四川省甘孜州康定市榆林街道甘孜州博物馆旁</v>
      </c>
      <c r="H3598" s="2" t="str">
        <f>'[1]2025年已发货'!H:H</f>
        <v>王永强</v>
      </c>
      <c r="I3598" s="2">
        <f>'[1]2025年已发货'!I:I</f>
        <v>15929204416</v>
      </c>
      <c r="J3598" s="2" vm="1" t="e">
        <f>_xlfn._xlws.FILTER(辅助信息!D:D,辅助信息!G:G=G3598)</f>
        <v>#VALUE!</v>
      </c>
    </row>
    <row r="3599" hidden="1" spans="1:10">
      <c r="A3599" s="2" t="str">
        <f>'[1]2025年已发货'!A:A</f>
        <v>海南海控</v>
      </c>
      <c r="B3599" s="2" t="str">
        <f>'[1]2025年已发货'!B:B</f>
        <v>螺纹钢</v>
      </c>
      <c r="C3599" s="2" t="str">
        <f>'[1]2025年已发货'!C:C</f>
        <v>HRB400EФ22*9m</v>
      </c>
      <c r="D3599" s="2" t="str">
        <f>'[1]2025年已发货'!D:D</f>
        <v>吨</v>
      </c>
      <c r="E3599" s="2">
        <f>'[1]2025年已发货'!E:E</f>
        <v>105</v>
      </c>
      <c r="F3599" s="4">
        <f>'[1]2025年已发货'!F:F</f>
        <v>45806</v>
      </c>
      <c r="G3599" s="2" t="str">
        <f>'[1]2025年已发货'!G:G</f>
        <v>（中铁一局四公司康新高速TJ1-1标贡不卡隧道）四川省甘孜州康定市折多塘村车管所旁</v>
      </c>
      <c r="H3599" s="2" t="str">
        <f>'[1]2025年已发货'!H:H</f>
        <v>李彰</v>
      </c>
      <c r="I3599" s="2">
        <f>'[1]2025年已发货'!I:I</f>
        <v>18523285235</v>
      </c>
      <c r="J3599" s="2" vm="1" t="e">
        <f>_xlfn._xlws.FILTER(辅助信息!D:D,辅助信息!G:G=G3599)</f>
        <v>#VALUE!</v>
      </c>
    </row>
    <row r="3600" hidden="1" spans="1:10">
      <c r="A3600" s="2" t="str">
        <f>'[1]2025年已发货'!A:A</f>
        <v>海南海控</v>
      </c>
      <c r="B3600" s="2" t="str">
        <f>'[1]2025年已发货'!B:B</f>
        <v>盘螺</v>
      </c>
      <c r="C3600" s="2" t="str">
        <f>'[1]2025年已发货'!C:C</f>
        <v>HRB400EФ10</v>
      </c>
      <c r="D3600" s="2" t="str">
        <f>'[1]2025年已发货'!D:D</f>
        <v>吨</v>
      </c>
      <c r="E3600" s="2">
        <f>'[1]2025年已发货'!E:E</f>
        <v>35</v>
      </c>
      <c r="F3600" s="4">
        <f>'[1]2025年已发货'!F:F</f>
        <v>45806</v>
      </c>
      <c r="G3600" s="2" t="str">
        <f>'[1]2025年已发货'!G:G</f>
        <v>（中铁六局呼和公司康新高速TJ4-2标）四川省甘孜藏族自治州康定市新都桥镇东俄罗三村中建八局搅拌站旁</v>
      </c>
      <c r="H3600" s="2" t="str">
        <f>'[1]2025年已发货'!H:H</f>
        <v>冯德瑞</v>
      </c>
      <c r="I3600" s="2">
        <f>'[1]2025年已发货'!I:I</f>
        <v>18649545619</v>
      </c>
      <c r="J3600" s="2" vm="1" t="e">
        <f>_xlfn._xlws.FILTER(辅助信息!D:D,辅助信息!G:G=G3600)</f>
        <v>#VALUE!</v>
      </c>
    </row>
    <row r="3601" hidden="1" spans="1:10">
      <c r="A3601" s="2" t="str">
        <f>'[1]2025年已发货'!A:A</f>
        <v>海南海控</v>
      </c>
      <c r="B3601" s="2" t="str">
        <f>'[1]2025年已发货'!B:B</f>
        <v>螺纹钢</v>
      </c>
      <c r="C3601" s="2" t="str">
        <f>'[1]2025年已发货'!C:C</f>
        <v>HRB400EФ12*9m</v>
      </c>
      <c r="D3601" s="2" t="str">
        <f>'[1]2025年已发货'!D:D</f>
        <v>吨</v>
      </c>
      <c r="E3601" s="2">
        <f>'[1]2025年已发货'!E:E</f>
        <v>35</v>
      </c>
      <c r="F3601" s="4">
        <f>'[1]2025年已发货'!F:F</f>
        <v>45806</v>
      </c>
      <c r="G3601" s="2" t="str">
        <f>'[1]2025年已发货'!G:G</f>
        <v>（中铁六局呼和公司康新高速TJ4-2标）四川省甘孜藏族自治州康定市新都桥镇东俄罗三村中建八局搅拌站旁</v>
      </c>
      <c r="H3601" s="2" t="str">
        <f>'[1]2025年已发货'!H:H</f>
        <v>冯德瑞</v>
      </c>
      <c r="I3601" s="2">
        <f>'[1]2025年已发货'!I:I</f>
        <v>18649545619</v>
      </c>
      <c r="J3601" s="2" vm="1" t="e">
        <f>_xlfn._xlws.FILTER(辅助信息!D:D,辅助信息!G:G=G3601)</f>
        <v>#VALUE!</v>
      </c>
    </row>
    <row r="3602" hidden="1" spans="1:10">
      <c r="A3602" s="2" t="str">
        <f>'[1]2025年已发货'!A:A</f>
        <v>海南海控</v>
      </c>
      <c r="B3602" s="2" t="str">
        <f>'[1]2025年已发货'!B:B</f>
        <v>高线</v>
      </c>
      <c r="C3602" s="2" t="str">
        <f>'[1]2025年已发货'!C:C</f>
        <v>HPB300Ф12</v>
      </c>
      <c r="D3602" s="2" t="str">
        <f>'[1]2025年已发货'!D:D</f>
        <v>吨</v>
      </c>
      <c r="E3602" s="2">
        <f>'[1]2025年已发货'!E:E</f>
        <v>30</v>
      </c>
      <c r="F3602" s="4">
        <f>'[1]2025年已发货'!F:F</f>
        <v>45806</v>
      </c>
      <c r="G3602" s="2" t="str">
        <f>'[1]2025年已发货'!G:G</f>
        <v>（中铁六局呼和公司康新高速TJ4-2标）四川省甘孜藏族自治州康定市新都桥镇东俄罗三村中建八局搅拌站旁</v>
      </c>
      <c r="H3602" s="2" t="str">
        <f>'[1]2025年已发货'!H:H</f>
        <v>王龙</v>
      </c>
      <c r="I3602" s="2">
        <f>'[1]2025年已发货'!I:I</f>
        <v>18809490151</v>
      </c>
      <c r="J3602" s="2" vm="1" t="e">
        <f>_xlfn._xlws.FILTER(辅助信息!D:D,辅助信息!G:G=G3602)</f>
        <v>#VALUE!</v>
      </c>
    </row>
    <row r="3603" hidden="1" spans="1:10">
      <c r="A3603" s="2" t="str">
        <f>'[1]2025年已发货'!A:A</f>
        <v>海南海控</v>
      </c>
      <c r="B3603" s="2" t="str">
        <f>'[1]2025年已发货'!B:B</f>
        <v>盘螺</v>
      </c>
      <c r="C3603" s="2" t="str">
        <f>'[1]2025年已发货'!C:C</f>
        <v>HRB400EФ6</v>
      </c>
      <c r="D3603" s="2" t="str">
        <f>'[1]2025年已发货'!D:D</f>
        <v>吨</v>
      </c>
      <c r="E3603" s="2">
        <f>'[1]2025年已发货'!E:E</f>
        <v>4</v>
      </c>
      <c r="F3603" s="4">
        <f>'[1]2025年已发货'!F:F</f>
        <v>45806</v>
      </c>
      <c r="G3603" s="2" t="str">
        <f>'[1]2025年已发货'!G:G</f>
        <v>（中铁六局呼和公司康新高速TJ4-2标）四川省甘孜藏族自治州康定市新都桥镇东俄罗三村中建八局搅拌站旁</v>
      </c>
      <c r="H3603" s="2" t="str">
        <f>'[1]2025年已发货'!H:H</f>
        <v>王龙</v>
      </c>
      <c r="I3603" s="2">
        <f>'[1]2025年已发货'!I:I</f>
        <v>18809490151</v>
      </c>
      <c r="J3603" s="2" vm="1" t="e">
        <f>_xlfn._xlws.FILTER(辅助信息!D:D,辅助信息!G:G=G3603)</f>
        <v>#VALUE!</v>
      </c>
    </row>
    <row r="3604" hidden="1" spans="1:10">
      <c r="A3604" s="2" t="str">
        <f>'[1]2025年已发货'!A:A</f>
        <v>海南海控</v>
      </c>
      <c r="B3604" s="2" t="str">
        <f>'[1]2025年已发货'!B:B</f>
        <v>螺纹钢</v>
      </c>
      <c r="C3604" s="2" t="str">
        <f>'[1]2025年已发货'!C:C</f>
        <v>HRB400EФ12*9m</v>
      </c>
      <c r="D3604" s="2" t="str">
        <f>'[1]2025年已发货'!D:D</f>
        <v>吨</v>
      </c>
      <c r="E3604" s="2">
        <f>'[1]2025年已发货'!E:E</f>
        <v>70</v>
      </c>
      <c r="F3604" s="4">
        <f>'[1]2025年已发货'!F:F</f>
        <v>45806</v>
      </c>
      <c r="G3604" s="2" t="str">
        <f>'[1]2025年已发货'!G:G</f>
        <v>（中铁八局康新高速TJ4-1标）四川省甘孜州康定市新都桥镇超限载检测站</v>
      </c>
      <c r="H3604" s="2" t="str">
        <f>'[1]2025年已发货'!H:H</f>
        <v>刘俊</v>
      </c>
      <c r="I3604" s="2">
        <f>'[1]2025年已发货'!I:I</f>
        <v>18587764925</v>
      </c>
      <c r="J3604" s="2" vm="1" t="e">
        <f>_xlfn._xlws.FILTER(辅助信息!D:D,辅助信息!G:G=G3604)</f>
        <v>#VALUE!</v>
      </c>
    </row>
    <row r="3605" hidden="1" spans="1:10">
      <c r="A3605" s="2" t="str">
        <f>'[1]2025年已发货'!A:A</f>
        <v>海南海控</v>
      </c>
      <c r="B3605" s="2" t="str">
        <f>'[1]2025年已发货'!B:B</f>
        <v>螺纹钢</v>
      </c>
      <c r="C3605" s="2" t="str">
        <f>'[1]2025年已发货'!C:C</f>
        <v>HRB400EФ14*9m</v>
      </c>
      <c r="D3605" s="2" t="str">
        <f>'[1]2025年已发货'!D:D</f>
        <v>吨</v>
      </c>
      <c r="E3605" s="2">
        <f>'[1]2025年已发货'!E:E</f>
        <v>35</v>
      </c>
      <c r="F3605" s="4">
        <f>'[1]2025年已发货'!F:F</f>
        <v>45806</v>
      </c>
      <c r="G3605" s="2" t="str">
        <f>'[1]2025年已发货'!G:G</f>
        <v>（中铁八局康新高速TJ4-1标）四川省甘孜州康定市新都桥镇超限载检测站</v>
      </c>
      <c r="H3605" s="2" t="str">
        <f>'[1]2025年已发货'!H:H</f>
        <v>刘俊</v>
      </c>
      <c r="I3605" s="2">
        <f>'[1]2025年已发货'!I:I</f>
        <v>18587764925</v>
      </c>
      <c r="J3605" s="2" vm="1" t="e">
        <f>_xlfn._xlws.FILTER(辅助信息!D:D,辅助信息!G:G=G3605)</f>
        <v>#VALUE!</v>
      </c>
    </row>
    <row r="3606" hidden="1" spans="1:10">
      <c r="A3606" s="2" t="str">
        <f>'[1]2025年已发货'!A:A</f>
        <v>德胜</v>
      </c>
      <c r="B3606" s="2" t="str">
        <f>'[1]2025年已发货'!B:B</f>
        <v>螺纹钢</v>
      </c>
      <c r="C3606" s="2" t="str">
        <f>'[1]2025年已发货'!C:C</f>
        <v>HRB500E Φ25 12m</v>
      </c>
      <c r="D3606" s="2" t="str">
        <f>'[1]2025年已发货'!D:D</f>
        <v>吨</v>
      </c>
      <c r="E3606" s="2">
        <f>'[1]2025年已发货'!E:E</f>
        <v>35</v>
      </c>
      <c r="F3606" s="4">
        <f>'[1]2025年已发货'!F:F</f>
        <v>45806</v>
      </c>
      <c r="G3606" s="2" t="str">
        <f>'[1]2025年已发货'!G:G</f>
        <v>（中铁十局-资乐高速4标）四川省眉山市仁寿县彰加镇促进村中铁十局资乐高速1#钢筋场</v>
      </c>
      <c r="H3606" s="2" t="str">
        <f>'[1]2025年已发货'!H:H</f>
        <v>杨飞</v>
      </c>
      <c r="I3606" s="2">
        <f>'[1]2025年已发货'!I:I</f>
        <v>15667998777</v>
      </c>
      <c r="J3606" s="2" vm="1" t="e">
        <f>_xlfn._xlws.FILTER(辅助信息!D:D,辅助信息!G:G=G3606)</f>
        <v>#VALUE!</v>
      </c>
    </row>
    <row r="3607" hidden="1" spans="1:10">
      <c r="A3607" s="2" t="str">
        <f>'[1]2025年已发货'!A:A</f>
        <v>晋邦</v>
      </c>
      <c r="B3607" s="2" t="str">
        <f>'[1]2025年已发货'!B:B</f>
        <v>螺纹钢</v>
      </c>
      <c r="C3607" s="2" t="str">
        <f>'[1]2025年已发货'!C:C</f>
        <v>HRB500E Φ12</v>
      </c>
      <c r="D3607" s="2" t="str">
        <f>'[1]2025年已发货'!D:D</f>
        <v>吨</v>
      </c>
      <c r="E3607" s="2">
        <f>'[1]2025年已发货'!E:E</f>
        <v>6</v>
      </c>
      <c r="F3607" s="4">
        <f>'[1]2025年已发货'!F:F</f>
        <v>45806</v>
      </c>
      <c r="G3607" s="2" t="str">
        <f>'[1]2025年已发货'!G:G</f>
        <v>（商投建工达州中医药科技园-4工区-7号楼）达州市通川区达州中医药职业学院犀牛大道北段</v>
      </c>
      <c r="H3607" s="2" t="str">
        <f>'[1]2025年已发货'!H:H</f>
        <v>张扬</v>
      </c>
      <c r="I3607" s="2">
        <f>'[1]2025年已发货'!I:I</f>
        <v>18381904567</v>
      </c>
      <c r="J3607" s="2" t="str">
        <f>_xlfn._xlws.FILTER(辅助信息!D:D,辅助信息!G:G=G3607)</f>
        <v>商投建工达州中医药科技园</v>
      </c>
    </row>
    <row r="3608" hidden="1" spans="1:10">
      <c r="A3608" s="2" t="str">
        <f>'[1]2025年已发货'!A:A</f>
        <v>晋邦</v>
      </c>
      <c r="B3608" s="2" t="str">
        <f>'[1]2025年已发货'!B:B</f>
        <v>螺纹钢</v>
      </c>
      <c r="C3608" s="2" t="str">
        <f>'[1]2025年已发货'!C:C</f>
        <v>HRB500E Φ16</v>
      </c>
      <c r="D3608" s="2" t="str">
        <f>'[1]2025年已发货'!D:D</f>
        <v>吨</v>
      </c>
      <c r="E3608" s="2">
        <f>'[1]2025年已发货'!E:E</f>
        <v>9</v>
      </c>
      <c r="F3608" s="4">
        <f>'[1]2025年已发货'!F:F</f>
        <v>45806</v>
      </c>
      <c r="G3608" s="2" t="str">
        <f>'[1]2025年已发货'!G:G</f>
        <v>（商投建工达州中医药科技园-4工区-7号楼）达州市通川区达州中医药职业学院犀牛大道北段</v>
      </c>
      <c r="H3608" s="2" t="str">
        <f>'[1]2025年已发货'!H:H</f>
        <v>张扬</v>
      </c>
      <c r="I3608" s="2">
        <f>'[1]2025年已发货'!I:I</f>
        <v>18381904567</v>
      </c>
      <c r="J3608" s="2" t="str">
        <f>_xlfn._xlws.FILTER(辅助信息!D:D,辅助信息!G:G=G3608)</f>
        <v>商投建工达州中医药科技园</v>
      </c>
    </row>
    <row r="3609" hidden="1" spans="1:10">
      <c r="A3609" s="2" t="str">
        <f>'[1]2025年已发货'!A:A</f>
        <v>晋邦</v>
      </c>
      <c r="B3609" s="2" t="str">
        <f>'[1]2025年已发货'!B:B</f>
        <v>螺纹钢</v>
      </c>
      <c r="C3609" s="2" t="str">
        <f>'[1]2025年已发货'!C:C</f>
        <v>HRB500E Φ20</v>
      </c>
      <c r="D3609" s="2" t="str">
        <f>'[1]2025年已发货'!D:D</f>
        <v>吨</v>
      </c>
      <c r="E3609" s="2">
        <f>'[1]2025年已发货'!E:E</f>
        <v>12</v>
      </c>
      <c r="F3609" s="4">
        <f>'[1]2025年已发货'!F:F</f>
        <v>45806</v>
      </c>
      <c r="G3609" s="2" t="str">
        <f>'[1]2025年已发货'!G:G</f>
        <v>（商投建工达州中医药科技园-4工区-7号楼）达州市通川区达州中医药职业学院犀牛大道北段</v>
      </c>
      <c r="H3609" s="2" t="str">
        <f>'[1]2025年已发货'!H:H</f>
        <v>张扬</v>
      </c>
      <c r="I3609" s="2">
        <f>'[1]2025年已发货'!I:I</f>
        <v>18381904567</v>
      </c>
      <c r="J3609" s="2" t="str">
        <f>_xlfn._xlws.FILTER(辅助信息!D:D,辅助信息!G:G=G3609)</f>
        <v>商投建工达州中医药科技园</v>
      </c>
    </row>
    <row r="3610" hidden="1" spans="1:10">
      <c r="A3610" s="2" t="str">
        <f>'[1]2025年已发货'!A:A</f>
        <v>晋邦</v>
      </c>
      <c r="B3610" s="2" t="str">
        <f>'[1]2025年已发货'!B:B</f>
        <v>螺纹钢</v>
      </c>
      <c r="C3610" s="2" t="str">
        <f>'[1]2025年已发货'!C:C</f>
        <v>HRB500E Φ25</v>
      </c>
      <c r="D3610" s="2" t="str">
        <f>'[1]2025年已发货'!D:D</f>
        <v>吨</v>
      </c>
      <c r="E3610" s="2">
        <f>'[1]2025年已发货'!E:E</f>
        <v>9</v>
      </c>
      <c r="F3610" s="4">
        <f>'[1]2025年已发货'!F:F</f>
        <v>45806</v>
      </c>
      <c r="G3610" s="2" t="str">
        <f>'[1]2025年已发货'!G:G</f>
        <v>（商投建工达州中医药科技园-4工区-7号楼）达州市通川区达州中医药职业学院犀牛大道北段</v>
      </c>
      <c r="H3610" s="2" t="str">
        <f>'[1]2025年已发货'!H:H</f>
        <v>张扬</v>
      </c>
      <c r="I3610" s="2">
        <f>'[1]2025年已发货'!I:I</f>
        <v>18381904567</v>
      </c>
      <c r="J3610" s="2" t="str">
        <f>_xlfn._xlws.FILTER(辅助信息!D:D,辅助信息!G:G=G3610)</f>
        <v>商投建工达州中医药科技园</v>
      </c>
    </row>
    <row r="3611" hidden="1" spans="1:10">
      <c r="A3611" s="2" t="str">
        <f>'[1]2025年已发货'!A:A</f>
        <v>润耀</v>
      </c>
      <c r="B3611" s="2" t="str">
        <f>'[1]2025年已发货'!B:B</f>
        <v>盘螺</v>
      </c>
      <c r="C3611" s="2" t="str">
        <f>'[1]2025年已发货'!C:C</f>
        <v>HRB400E Φ8</v>
      </c>
      <c r="D3611" s="2" t="str">
        <f>'[1]2025年已发货'!D:D</f>
        <v>吨</v>
      </c>
      <c r="E3611" s="2">
        <f>'[1]2025年已发货'!E:E</f>
        <v>12</v>
      </c>
      <c r="F3611" s="4">
        <f>'[1]2025年已发货'!F:F</f>
        <v>45806</v>
      </c>
      <c r="G3611" s="2" t="str">
        <f>'[1]2025年已发货'!G:G</f>
        <v>（华西萌海科创农业生态谷）成都市简阳市白金山水库</v>
      </c>
      <c r="H3611" s="2" t="str">
        <f>'[1]2025年已发货'!H:H</f>
        <v>石清国</v>
      </c>
      <c r="I3611" s="2">
        <f>'[1]2025年已发货'!I:I</f>
        <v>13458642015</v>
      </c>
      <c r="J3611" s="2" t="str">
        <f>_xlfn._xlws.FILTER(辅助信息!D:D,辅助信息!G:G=G3611)</f>
        <v>华西萌海-科创农业生态谷</v>
      </c>
    </row>
    <row r="3612" hidden="1" spans="1:10">
      <c r="A3612" s="2" t="str">
        <f>'[1]2025年已发货'!A:A</f>
        <v>润耀</v>
      </c>
      <c r="B3612" s="2" t="str">
        <f>'[1]2025年已发货'!B:B</f>
        <v>盘螺</v>
      </c>
      <c r="C3612" s="2" t="str">
        <f>'[1]2025年已发货'!C:C</f>
        <v>HRB400E Φ10</v>
      </c>
      <c r="D3612" s="2" t="str">
        <f>'[1]2025年已发货'!D:D</f>
        <v>吨</v>
      </c>
      <c r="E3612" s="2">
        <f>'[1]2025年已发货'!E:E</f>
        <v>15</v>
      </c>
      <c r="F3612" s="4">
        <f>'[1]2025年已发货'!F:F</f>
        <v>45806</v>
      </c>
      <c r="G3612" s="2" t="str">
        <f>'[1]2025年已发货'!G:G</f>
        <v>（华西萌海科创农业生态谷）成都市简阳市白金山水库</v>
      </c>
      <c r="H3612" s="2" t="str">
        <f>'[1]2025年已发货'!H:H</f>
        <v>石清国</v>
      </c>
      <c r="I3612" s="2">
        <f>'[1]2025年已发货'!I:I</f>
        <v>13458642015</v>
      </c>
      <c r="J3612" s="2" t="str">
        <f>_xlfn._xlws.FILTER(辅助信息!D:D,辅助信息!G:G=G3612)</f>
        <v>华西萌海-科创农业生态谷</v>
      </c>
    </row>
    <row r="3613" hidden="1" spans="1:10">
      <c r="A3613" s="2" t="str">
        <f>'[1]2025年已发货'!A:A</f>
        <v>润耀</v>
      </c>
      <c r="B3613" s="2" t="str">
        <f>'[1]2025年已发货'!B:B</f>
        <v>螺纹钢</v>
      </c>
      <c r="C3613" s="2" t="str">
        <f>'[1]2025年已发货'!C:C</f>
        <v>HRB400E Φ12 9m</v>
      </c>
      <c r="D3613" s="2" t="str">
        <f>'[1]2025年已发货'!D:D</f>
        <v>吨</v>
      </c>
      <c r="E3613" s="2">
        <f>'[1]2025年已发货'!E:E</f>
        <v>5</v>
      </c>
      <c r="F3613" s="4">
        <f>'[1]2025年已发货'!F:F</f>
        <v>45806</v>
      </c>
      <c r="G3613" s="2" t="str">
        <f>'[1]2025年已发货'!G:G</f>
        <v>（华西萌海科创农业生态谷）成都市简阳市白金山水库</v>
      </c>
      <c r="H3613" s="2" t="str">
        <f>'[1]2025年已发货'!H:H</f>
        <v>石清国</v>
      </c>
      <c r="I3613" s="2">
        <f>'[1]2025年已发货'!I:I</f>
        <v>13458642015</v>
      </c>
      <c r="J3613" s="2" t="str">
        <f>_xlfn._xlws.FILTER(辅助信息!D:D,辅助信息!G:G=G3613)</f>
        <v>华西萌海-科创农业生态谷</v>
      </c>
    </row>
    <row r="3614" hidden="1" spans="1:10">
      <c r="A3614" s="2" t="str">
        <f>'[1]2025年已发货'!A:A</f>
        <v>润耀</v>
      </c>
      <c r="B3614" s="2" t="str">
        <f>'[1]2025年已发货'!B:B</f>
        <v>螺纹钢</v>
      </c>
      <c r="C3614" s="2" t="str">
        <f>'[1]2025年已发货'!C:C</f>
        <v>HRB400E Φ14 9m</v>
      </c>
      <c r="D3614" s="2" t="str">
        <f>'[1]2025年已发货'!D:D</f>
        <v>吨</v>
      </c>
      <c r="E3614" s="2">
        <f>'[1]2025年已发货'!E:E</f>
        <v>3</v>
      </c>
      <c r="F3614" s="4">
        <f>'[1]2025年已发货'!F:F</f>
        <v>45806</v>
      </c>
      <c r="G3614" s="2" t="str">
        <f>'[1]2025年已发货'!G:G</f>
        <v>（华西萌海科创农业生态谷）成都市简阳市白金山水库</v>
      </c>
      <c r="H3614" s="2" t="str">
        <f>'[1]2025年已发货'!H:H</f>
        <v>石清国</v>
      </c>
      <c r="I3614" s="2">
        <f>'[1]2025年已发货'!I:I</f>
        <v>13458642015</v>
      </c>
      <c r="J3614" s="2" t="str">
        <f>_xlfn._xlws.FILTER(辅助信息!D:D,辅助信息!G:G=G3614)</f>
        <v>华西萌海-科创农业生态谷</v>
      </c>
    </row>
    <row r="3615" hidden="1" spans="1:10">
      <c r="A3615" s="2" t="str">
        <f>'[1]2025年已发货'!A:A</f>
        <v>润耀</v>
      </c>
      <c r="B3615" s="2" t="str">
        <f>'[1]2025年已发货'!B:B</f>
        <v>螺纹钢</v>
      </c>
      <c r="C3615" s="2" t="str">
        <f>'[1]2025年已发货'!C:C</f>
        <v>HRB500E Φ14</v>
      </c>
      <c r="D3615" s="2" t="str">
        <f>'[1]2025年已发货'!D:D</f>
        <v>吨</v>
      </c>
      <c r="E3615" s="2">
        <f>'[1]2025年已发货'!E:E</f>
        <v>3</v>
      </c>
      <c r="F3615" s="4">
        <f>'[1]2025年已发货'!F:F</f>
        <v>45806</v>
      </c>
      <c r="G3615" s="2" t="str">
        <f>'[1]2025年已发货'!G:G</f>
        <v>（华西萌海科创农业生态谷）成都市简阳市白金山水库</v>
      </c>
      <c r="H3615" s="2" t="str">
        <f>'[1]2025年已发货'!H:H</f>
        <v>石清国</v>
      </c>
      <c r="I3615" s="2">
        <f>'[1]2025年已发货'!I:I</f>
        <v>13458642015</v>
      </c>
      <c r="J3615" s="2" t="str">
        <f>_xlfn._xlws.FILTER(辅助信息!D:D,辅助信息!G:G=G3615)</f>
        <v>华西萌海-科创农业生态谷</v>
      </c>
    </row>
    <row r="3616" hidden="1" spans="1:10">
      <c r="A3616" s="2" t="str">
        <f>'[1]2025年已发货'!A:A</f>
        <v>润耀</v>
      </c>
      <c r="B3616" s="2" t="str">
        <f>'[1]2025年已发货'!B:B</f>
        <v>螺纹钢</v>
      </c>
      <c r="C3616" s="2" t="str">
        <f>'[1]2025年已发货'!C:C</f>
        <v>HRB500E Φ16</v>
      </c>
      <c r="D3616" s="2" t="str">
        <f>'[1]2025年已发货'!D:D</f>
        <v>吨</v>
      </c>
      <c r="E3616" s="2">
        <f>'[1]2025年已发货'!E:E</f>
        <v>3</v>
      </c>
      <c r="F3616" s="4">
        <f>'[1]2025年已发货'!F:F</f>
        <v>45806</v>
      </c>
      <c r="G3616" s="2" t="str">
        <f>'[1]2025年已发货'!G:G</f>
        <v>（华西萌海科创农业生态谷）成都市简阳市白金山水库</v>
      </c>
      <c r="H3616" s="2" t="str">
        <f>'[1]2025年已发货'!H:H</f>
        <v>石清国</v>
      </c>
      <c r="I3616" s="2">
        <f>'[1]2025年已发货'!I:I</f>
        <v>13458642015</v>
      </c>
      <c r="J3616" s="2" t="str">
        <f>_xlfn._xlws.FILTER(辅助信息!D:D,辅助信息!G:G=G3616)</f>
        <v>华西萌海-科创农业生态谷</v>
      </c>
    </row>
    <row r="3617" hidden="1" spans="1:10">
      <c r="A3617" s="2" t="str">
        <f>'[1]2025年已发货'!A:A</f>
        <v>润耀</v>
      </c>
      <c r="B3617" s="2" t="str">
        <f>'[1]2025年已发货'!B:B</f>
        <v>螺纹钢</v>
      </c>
      <c r="C3617" s="2" t="str">
        <f>'[1]2025年已发货'!C:C</f>
        <v>HRB500E Φ20</v>
      </c>
      <c r="D3617" s="2" t="str">
        <f>'[1]2025年已发货'!D:D</f>
        <v>吨</v>
      </c>
      <c r="E3617" s="2">
        <f>'[1]2025年已发货'!E:E</f>
        <v>3</v>
      </c>
      <c r="F3617" s="4">
        <f>'[1]2025年已发货'!F:F</f>
        <v>45806</v>
      </c>
      <c r="G3617" s="2" t="str">
        <f>'[1]2025年已发货'!G:G</f>
        <v>（华西萌海科创农业生态谷）成都市简阳市白金山水库</v>
      </c>
      <c r="H3617" s="2" t="str">
        <f>'[1]2025年已发货'!H:H</f>
        <v>石清国</v>
      </c>
      <c r="I3617" s="2">
        <f>'[1]2025年已发货'!I:I</f>
        <v>13458642015</v>
      </c>
      <c r="J3617" s="2" t="str">
        <f>_xlfn._xlws.FILTER(辅助信息!D:D,辅助信息!G:G=G3617)</f>
        <v>华西萌海-科创农业生态谷</v>
      </c>
    </row>
    <row r="3618" hidden="1" spans="1:10">
      <c r="A3618" s="2" t="str">
        <f>'[1]2025年已发货'!A:A</f>
        <v>润耀</v>
      </c>
      <c r="B3618" s="2" t="str">
        <f>'[1]2025年已发货'!B:B</f>
        <v>螺纹钢</v>
      </c>
      <c r="C3618" s="2" t="str">
        <f>'[1]2025年已发货'!C:C</f>
        <v>HRB500E Φ25</v>
      </c>
      <c r="D3618" s="2" t="str">
        <f>'[1]2025年已发货'!D:D</f>
        <v>吨</v>
      </c>
      <c r="E3618" s="2">
        <f>'[1]2025年已发货'!E:E</f>
        <v>26</v>
      </c>
      <c r="F3618" s="4">
        <f>'[1]2025年已发货'!F:F</f>
        <v>45806</v>
      </c>
      <c r="G3618" s="2" t="str">
        <f>'[1]2025年已发货'!G:G</f>
        <v>（华西萌海科创农业生态谷）成都市简阳市白金山水库</v>
      </c>
      <c r="H3618" s="2" t="str">
        <f>'[1]2025年已发货'!H:H</f>
        <v>石清国</v>
      </c>
      <c r="I3618" s="2">
        <f>'[1]2025年已发货'!I:I</f>
        <v>13458642015</v>
      </c>
      <c r="J3618" s="2" t="str">
        <f>_xlfn._xlws.FILTER(辅助信息!D:D,辅助信息!G:G=G3618)</f>
        <v>华西萌海-科创农业生态谷</v>
      </c>
    </row>
    <row r="3619" hidden="1" spans="1:10">
      <c r="A3619" s="2" t="str">
        <f>'[1]2025年已发货'!A:A</f>
        <v>润耀</v>
      </c>
      <c r="B3619" s="2" t="str">
        <f>'[1]2025年已发货'!B:B</f>
        <v>盘螺</v>
      </c>
      <c r="C3619" s="2" t="str">
        <f>'[1]2025年已发货'!C:C</f>
        <v>HRB400E Φ6</v>
      </c>
      <c r="D3619" s="2" t="str">
        <f>'[1]2025年已发货'!D:D</f>
        <v>吨</v>
      </c>
      <c r="E3619" s="2">
        <f>'[1]2025年已发货'!E:E</f>
        <v>2</v>
      </c>
      <c r="F3619" s="4">
        <f>'[1]2025年已发货'!F:F</f>
        <v>45806</v>
      </c>
      <c r="G3619" s="2" t="str">
        <f>'[1]2025年已发货'!G:G</f>
        <v>（华西简阳西城嘉苑）四川省成都市简阳市简城街道高屋村</v>
      </c>
      <c r="H3619" s="2" t="str">
        <f>'[1]2025年已发货'!H:H</f>
        <v>张瀚镭</v>
      </c>
      <c r="I3619" s="2">
        <f>'[1]2025年已发货'!I:I</f>
        <v>15884666220</v>
      </c>
      <c r="J3619" s="2" t="str">
        <f>_xlfn._xlws.FILTER(辅助信息!D:D,辅助信息!G:G=G3619)</f>
        <v>华西简阳西城嘉苑</v>
      </c>
    </row>
    <row r="3620" hidden="1" spans="1:10">
      <c r="A3620" s="2" t="str">
        <f>'[1]2025年已发货'!A:A</f>
        <v>润耀</v>
      </c>
      <c r="B3620" s="2" t="str">
        <f>'[1]2025年已发货'!B:B</f>
        <v>盘螺</v>
      </c>
      <c r="C3620" s="2" t="str">
        <f>'[1]2025年已发货'!C:C</f>
        <v>HRB400E Φ8</v>
      </c>
      <c r="D3620" s="2" t="str">
        <f>'[1]2025年已发货'!D:D</f>
        <v>吨</v>
      </c>
      <c r="E3620" s="2">
        <f>'[1]2025年已发货'!E:E</f>
        <v>15</v>
      </c>
      <c r="F3620" s="4">
        <f>'[1]2025年已发货'!F:F</f>
        <v>45806</v>
      </c>
      <c r="G3620" s="2" t="str">
        <f>'[1]2025年已发货'!G:G</f>
        <v>（华西简阳西城嘉苑）四川省成都市简阳市简城街道高屋村</v>
      </c>
      <c r="H3620" s="2" t="str">
        <f>'[1]2025年已发货'!H:H</f>
        <v>张瀚镭</v>
      </c>
      <c r="I3620" s="2">
        <f>'[1]2025年已发货'!I:I</f>
        <v>15884666220</v>
      </c>
      <c r="J3620" s="2" t="str">
        <f>_xlfn._xlws.FILTER(辅助信息!D:D,辅助信息!G:G=G3620)</f>
        <v>华西简阳西城嘉苑</v>
      </c>
    </row>
    <row r="3621" hidden="1" spans="1:10">
      <c r="A3621" s="2" t="str">
        <f>'[1]2025年已发货'!A:A</f>
        <v>润耀</v>
      </c>
      <c r="B3621" s="2" t="str">
        <f>'[1]2025年已发货'!B:B</f>
        <v>盘螺</v>
      </c>
      <c r="C3621" s="2" t="str">
        <f>'[1]2025年已发货'!C:C</f>
        <v>HRB400E Φ10</v>
      </c>
      <c r="D3621" s="2" t="str">
        <f>'[1]2025年已发货'!D:D</f>
        <v>吨</v>
      </c>
      <c r="E3621" s="2">
        <f>'[1]2025年已发货'!E:E</f>
        <v>30</v>
      </c>
      <c r="F3621" s="4">
        <f>'[1]2025年已发货'!F:F</f>
        <v>45806</v>
      </c>
      <c r="G3621" s="2" t="str">
        <f>'[1]2025年已发货'!G:G</f>
        <v>（华西简阳西城嘉苑）四川省成都市简阳市简城街道高屋村</v>
      </c>
      <c r="H3621" s="2" t="str">
        <f>'[1]2025年已发货'!H:H</f>
        <v>张瀚镭</v>
      </c>
      <c r="I3621" s="2">
        <f>'[1]2025年已发货'!I:I</f>
        <v>15884666220</v>
      </c>
      <c r="J3621" s="2" t="str">
        <f>_xlfn._xlws.FILTER(辅助信息!D:D,辅助信息!G:G=G3621)</f>
        <v>华西简阳西城嘉苑</v>
      </c>
    </row>
    <row r="3622" hidden="1" spans="1:10">
      <c r="A3622" s="2" t="str">
        <f>'[1]2025年已发货'!A:A</f>
        <v>润耀</v>
      </c>
      <c r="B3622" s="2" t="str">
        <f>'[1]2025年已发货'!B:B</f>
        <v>盘螺</v>
      </c>
      <c r="C3622" s="2" t="str">
        <f>'[1]2025年已发货'!C:C</f>
        <v>HRB400E Φ12</v>
      </c>
      <c r="D3622" s="2" t="str">
        <f>'[1]2025年已发货'!D:D</f>
        <v>吨</v>
      </c>
      <c r="E3622" s="2">
        <f>'[1]2025年已发货'!E:E</f>
        <v>30</v>
      </c>
      <c r="F3622" s="4">
        <f>'[1]2025年已发货'!F:F</f>
        <v>45806</v>
      </c>
      <c r="G3622" s="2" t="str">
        <f>'[1]2025年已发货'!G:G</f>
        <v>（华西简阳西城嘉苑）四川省成都市简阳市简城街道高屋村</v>
      </c>
      <c r="H3622" s="2" t="str">
        <f>'[1]2025年已发货'!H:H</f>
        <v>张瀚镭</v>
      </c>
      <c r="I3622" s="2">
        <f>'[1]2025年已发货'!I:I</f>
        <v>15884666220</v>
      </c>
      <c r="J3622" s="2" t="str">
        <f>_xlfn._xlws.FILTER(辅助信息!D:D,辅助信息!G:G=G3622)</f>
        <v>华西简阳西城嘉苑</v>
      </c>
    </row>
    <row r="3623" hidden="1" spans="1:10">
      <c r="A3623" s="2" t="str">
        <f>'[1]2025年已发货'!A:A</f>
        <v>润耀</v>
      </c>
      <c r="B3623" s="2" t="str">
        <f>'[1]2025年已发货'!B:B</f>
        <v>螺纹钢</v>
      </c>
      <c r="C3623" s="2" t="str">
        <f>'[1]2025年已发货'!C:C</f>
        <v>HRB400E Φ16 9m</v>
      </c>
      <c r="D3623" s="2" t="str">
        <f>'[1]2025年已发货'!D:D</f>
        <v>吨</v>
      </c>
      <c r="E3623" s="2">
        <f>'[1]2025年已发货'!E:E</f>
        <v>6</v>
      </c>
      <c r="F3623" s="4">
        <f>'[1]2025年已发货'!F:F</f>
        <v>45806</v>
      </c>
      <c r="G3623" s="2" t="str">
        <f>'[1]2025年已发货'!G:G</f>
        <v>（华西简阳西城嘉苑）四川省成都市简阳市简城街道高屋村</v>
      </c>
      <c r="H3623" s="2" t="str">
        <f>'[1]2025年已发货'!H:H</f>
        <v>张瀚镭</v>
      </c>
      <c r="I3623" s="2">
        <f>'[1]2025年已发货'!I:I</f>
        <v>15884666220</v>
      </c>
      <c r="J3623" s="2" t="str">
        <f>_xlfn._xlws.FILTER(辅助信息!D:D,辅助信息!G:G=G3623)</f>
        <v>华西简阳西城嘉苑</v>
      </c>
    </row>
    <row r="3624" hidden="1" spans="1:10">
      <c r="A3624" s="2" t="str">
        <f>'[1]2025年已发货'!A:A</f>
        <v>润耀</v>
      </c>
      <c r="B3624" s="2" t="str">
        <f>'[1]2025年已发货'!B:B</f>
        <v>螺纹钢</v>
      </c>
      <c r="C3624" s="2" t="str">
        <f>'[1]2025年已发货'!C:C</f>
        <v>HRB400E Φ18 9m</v>
      </c>
      <c r="D3624" s="2" t="str">
        <f>'[1]2025年已发货'!D:D</f>
        <v>吨</v>
      </c>
      <c r="E3624" s="2">
        <f>'[1]2025年已发货'!E:E</f>
        <v>21</v>
      </c>
      <c r="F3624" s="4">
        <f>'[1]2025年已发货'!F:F</f>
        <v>45806</v>
      </c>
      <c r="G3624" s="2" t="str">
        <f>'[1]2025年已发货'!G:G</f>
        <v>（华西简阳西城嘉苑）四川省成都市简阳市简城街道高屋村</v>
      </c>
      <c r="H3624" s="2" t="str">
        <f>'[1]2025年已发货'!H:H</f>
        <v>张瀚镭</v>
      </c>
      <c r="I3624" s="2">
        <f>'[1]2025年已发货'!I:I</f>
        <v>15884666220</v>
      </c>
      <c r="J3624" s="2" t="str">
        <f>_xlfn._xlws.FILTER(辅助信息!D:D,辅助信息!G:G=G3624)</f>
        <v>华西简阳西城嘉苑</v>
      </c>
    </row>
    <row r="3625" hidden="1" spans="1:10">
      <c r="A3625" s="2" t="str">
        <f>'[1]2025年已发货'!A:A</f>
        <v>润耀</v>
      </c>
      <c r="B3625" s="2" t="str">
        <f>'[1]2025年已发货'!B:B</f>
        <v>螺纹钢</v>
      </c>
      <c r="C3625" s="2" t="str">
        <f>'[1]2025年已发货'!C:C</f>
        <v>HRB400E Φ20 9m</v>
      </c>
      <c r="D3625" s="2" t="str">
        <f>'[1]2025年已发货'!D:D</f>
        <v>吨</v>
      </c>
      <c r="E3625" s="2">
        <f>'[1]2025年已发货'!E:E</f>
        <v>33</v>
      </c>
      <c r="F3625" s="4">
        <f>'[1]2025年已发货'!F:F</f>
        <v>45806</v>
      </c>
      <c r="G3625" s="2" t="str">
        <f>'[1]2025年已发货'!G:G</f>
        <v>（华西简阳西城嘉苑）四川省成都市简阳市简城街道高屋村</v>
      </c>
      <c r="H3625" s="2" t="str">
        <f>'[1]2025年已发货'!H:H</f>
        <v>张瀚镭</v>
      </c>
      <c r="I3625" s="2">
        <f>'[1]2025年已发货'!I:I</f>
        <v>15884666220</v>
      </c>
      <c r="J3625" s="2" t="str">
        <f>_xlfn._xlws.FILTER(辅助信息!D:D,辅助信息!G:G=G3625)</f>
        <v>华西简阳西城嘉苑</v>
      </c>
    </row>
    <row r="3626" hidden="1" spans="1:10">
      <c r="A3626" s="2" t="str">
        <f>'[1]2025年已发货'!A:A</f>
        <v>润耀</v>
      </c>
      <c r="B3626" s="2" t="str">
        <f>'[1]2025年已发货'!B:B</f>
        <v>螺纹钢</v>
      </c>
      <c r="C3626" s="2" t="str">
        <f>'[1]2025年已发货'!C:C</f>
        <v>HRB400E Φ22 9m</v>
      </c>
      <c r="D3626" s="2" t="str">
        <f>'[1]2025年已发货'!D:D</f>
        <v>吨</v>
      </c>
      <c r="E3626" s="2">
        <f>'[1]2025年已发货'!E:E</f>
        <v>3</v>
      </c>
      <c r="F3626" s="4">
        <f>'[1]2025年已发货'!F:F</f>
        <v>45806</v>
      </c>
      <c r="G3626" s="2" t="str">
        <f>'[1]2025年已发货'!G:G</f>
        <v>（华西简阳西城嘉苑）四川省成都市简阳市简城街道高屋村</v>
      </c>
      <c r="H3626" s="2" t="str">
        <f>'[1]2025年已发货'!H:H</f>
        <v>张瀚镭</v>
      </c>
      <c r="I3626" s="2">
        <f>'[1]2025年已发货'!I:I</f>
        <v>15884666220</v>
      </c>
      <c r="J3626" s="2" t="str">
        <f>_xlfn._xlws.FILTER(辅助信息!D:D,辅助信息!G:G=G3626)</f>
        <v>华西简阳西城嘉苑</v>
      </c>
    </row>
    <row r="3627" hidden="1" spans="1:10">
      <c r="A3627" s="2" t="str">
        <f>'[1]2025年已发货'!A:A</f>
        <v>润耀</v>
      </c>
      <c r="B3627" s="2" t="str">
        <f>'[1]2025年已发货'!B:B</f>
        <v>螺纹钢</v>
      </c>
      <c r="C3627" s="2" t="str">
        <f>'[1]2025年已发货'!C:C</f>
        <v>HRB400E Φ25 9m</v>
      </c>
      <c r="D3627" s="2" t="str">
        <f>'[1]2025年已发货'!D:D</f>
        <v>吨</v>
      </c>
      <c r="E3627" s="2">
        <f>'[1]2025年已发货'!E:E</f>
        <v>3</v>
      </c>
      <c r="F3627" s="4">
        <f>'[1]2025年已发货'!F:F</f>
        <v>45806</v>
      </c>
      <c r="G3627" s="2" t="str">
        <f>'[1]2025年已发货'!G:G</f>
        <v>（华西简阳西城嘉苑）四川省成都市简阳市简城街道高屋村</v>
      </c>
      <c r="H3627" s="2" t="str">
        <f>'[1]2025年已发货'!H:H</f>
        <v>张瀚镭</v>
      </c>
      <c r="I3627" s="2">
        <f>'[1]2025年已发货'!I:I</f>
        <v>15884666220</v>
      </c>
      <c r="J3627" s="2" t="str">
        <f>_xlfn._xlws.FILTER(辅助信息!D:D,辅助信息!G:G=G3627)</f>
        <v>华西简阳西城嘉苑</v>
      </c>
    </row>
    <row r="3628" hidden="1" spans="1:10">
      <c r="A3628" s="2" t="str">
        <f>'[1]2025年已发货'!A:A</f>
        <v>润耀</v>
      </c>
      <c r="B3628" s="2" t="str">
        <f>'[1]2025年已发货'!B:B</f>
        <v>盘螺</v>
      </c>
      <c r="C3628" s="2" t="str">
        <f>'[1]2025年已发货'!C:C</f>
        <v>HRB400EΦ10</v>
      </c>
      <c r="D3628" s="2" t="str">
        <f>'[1]2025年已发货'!D:D</f>
        <v>吨</v>
      </c>
      <c r="E3628" s="2">
        <f>'[1]2025年已发货'!E:E</f>
        <v>9.4</v>
      </c>
      <c r="F3628" s="4">
        <f>'[1]2025年已发货'!F:F</f>
        <v>45806</v>
      </c>
      <c r="G3628" s="2" t="str">
        <f>'[1]2025年已发货'!G:G</f>
        <v>（成铁西物-自贡）自贡市大安区和平街道茴香坳</v>
      </c>
      <c r="H3628" s="2" t="str">
        <f>'[1]2025年已发货'!H:H</f>
        <v>黄永福</v>
      </c>
      <c r="I3628" s="2" t="str">
        <f>'[1]2025年已发货'!I:I</f>
        <v>15982823571</v>
      </c>
      <c r="J3628" s="2" vm="1" t="e">
        <f>_xlfn._xlws.FILTER(辅助信息!D:D,辅助信息!G:G=G3628)</f>
        <v>#VALUE!</v>
      </c>
    </row>
    <row r="3629" hidden="1" spans="1:10">
      <c r="A3629" s="2" t="str">
        <f>'[1]2025年已发货'!A:A</f>
        <v>润耀</v>
      </c>
      <c r="B3629" s="2" t="str">
        <f>'[1]2025年已发货'!B:B</f>
        <v>螺纹钢</v>
      </c>
      <c r="C3629" s="2" t="str">
        <f>'[1]2025年已发货'!C:C</f>
        <v>HRB400EФ16*9m</v>
      </c>
      <c r="D3629" s="2" t="str">
        <f>'[1]2025年已发货'!D:D</f>
        <v>吨</v>
      </c>
      <c r="E3629" s="2">
        <f>'[1]2025年已发货'!E:E</f>
        <v>12.4</v>
      </c>
      <c r="F3629" s="4">
        <f>'[1]2025年已发货'!F:F</f>
        <v>45806</v>
      </c>
      <c r="G3629" s="2" t="str">
        <f>'[1]2025年已发货'!G:G</f>
        <v>（成铁西物-自贡）自贡市大安区和平街道茴香坳</v>
      </c>
      <c r="H3629" s="2" t="str">
        <f>'[1]2025年已发货'!H:H</f>
        <v>黄永福</v>
      </c>
      <c r="I3629" s="2" t="str">
        <f>'[1]2025年已发货'!I:I</f>
        <v>15982823571</v>
      </c>
      <c r="J3629" s="2" vm="1" t="e">
        <f>_xlfn._xlws.FILTER(辅助信息!D:D,辅助信息!G:G=G3629)</f>
        <v>#VALUE!</v>
      </c>
    </row>
    <row r="3630" hidden="1" spans="1:10">
      <c r="A3630" s="2" t="str">
        <f>'[1]2025年已发货'!A:A</f>
        <v>润耀</v>
      </c>
      <c r="B3630" s="2" t="str">
        <f>'[1]2025年已发货'!B:B</f>
        <v>螺纹钢</v>
      </c>
      <c r="C3630" s="2" t="str">
        <f>'[1]2025年已发货'!C:C</f>
        <v>HRB400EФ22*9m</v>
      </c>
      <c r="D3630" s="2" t="str">
        <f>'[1]2025年已发货'!D:D</f>
        <v>吨</v>
      </c>
      <c r="E3630" s="2">
        <f>'[1]2025年已发货'!E:E</f>
        <v>12.2</v>
      </c>
      <c r="F3630" s="4">
        <f>'[1]2025年已发货'!F:F</f>
        <v>45806</v>
      </c>
      <c r="G3630" s="2" t="str">
        <f>'[1]2025年已发货'!G:G</f>
        <v>（成铁西物-自贡）自贡市大安区和平街道茴香坳</v>
      </c>
      <c r="H3630" s="2" t="str">
        <f>'[1]2025年已发货'!H:H</f>
        <v>黄永福</v>
      </c>
      <c r="I3630" s="2" t="str">
        <f>'[1]2025年已发货'!I:I</f>
        <v>15982823571</v>
      </c>
      <c r="J3630" s="2" vm="1" t="e">
        <f>_xlfn._xlws.FILTER(辅助信息!D:D,辅助信息!G:G=G3630)</f>
        <v>#VALUE!</v>
      </c>
    </row>
    <row r="3631" hidden="1" spans="1:10">
      <c r="A3631" s="2" t="str">
        <f>'[1]2025年已发货'!A:A</f>
        <v>润耀</v>
      </c>
      <c r="B3631" s="2" t="str">
        <f>'[1]2025年已发货'!B:B</f>
        <v>螺纹钢</v>
      </c>
      <c r="C3631" s="2" t="str">
        <f>'[1]2025年已发货'!C:C</f>
        <v>HRB400E Φ12 9m</v>
      </c>
      <c r="D3631" s="2" t="str">
        <f>'[1]2025年已发货'!D:D</f>
        <v>吨</v>
      </c>
      <c r="E3631" s="2">
        <f>'[1]2025年已发货'!E:E</f>
        <v>35</v>
      </c>
      <c r="F3631" s="4">
        <f>'[1]2025年已发货'!F:F</f>
        <v>45806</v>
      </c>
      <c r="G3631" s="2" t="str">
        <f>'[1]2025年已发货'!G:G</f>
        <v>（中铁十局-资乐高速4标）四川省眉山市仁寿县彰加镇促进村中铁十局2#钢筋厂</v>
      </c>
      <c r="H3631" s="2" t="str">
        <f>'[1]2025年已发货'!H:H</f>
        <v>杨飞</v>
      </c>
      <c r="I3631" s="2">
        <f>'[1]2025年已发货'!I:I</f>
        <v>15667998777</v>
      </c>
      <c r="J3631" s="2" vm="1" t="e">
        <f>_xlfn._xlws.FILTER(辅助信息!D:D,辅助信息!G:G=G3631)</f>
        <v>#VALUE!</v>
      </c>
    </row>
    <row r="3632" hidden="1" spans="1:10">
      <c r="A3632" s="2" t="str">
        <f>'[1]2025年已发货'!A:A</f>
        <v>润耀</v>
      </c>
      <c r="B3632" s="2" t="str">
        <f>'[1]2025年已发货'!B:B</f>
        <v>螺纹钢</v>
      </c>
      <c r="C3632" s="2" t="str">
        <f>'[1]2025年已发货'!C:C</f>
        <v>HRB400E Φ16 9m</v>
      </c>
      <c r="D3632" s="2" t="str">
        <f>'[1]2025年已发货'!D:D</f>
        <v>吨</v>
      </c>
      <c r="E3632" s="2">
        <f>'[1]2025年已发货'!E:E</f>
        <v>30</v>
      </c>
      <c r="F3632" s="4">
        <f>'[1]2025年已发货'!F:F</f>
        <v>45806</v>
      </c>
      <c r="G3632" s="2" t="str">
        <f>'[1]2025年已发货'!G:G</f>
        <v>（中铁十局-资乐高速4标）四川省眉山市仁寿县彰加镇促进村中铁十局2#钢筋厂</v>
      </c>
      <c r="H3632" s="2" t="str">
        <f>'[1]2025年已发货'!H:H</f>
        <v>杨飞</v>
      </c>
      <c r="I3632" s="2">
        <f>'[1]2025年已发货'!I:I</f>
        <v>15667998777</v>
      </c>
      <c r="J3632" s="2" vm="1" t="e">
        <f>_xlfn._xlws.FILTER(辅助信息!D:D,辅助信息!G:G=G3632)</f>
        <v>#VALUE!</v>
      </c>
    </row>
    <row r="3633" hidden="1" spans="1:10">
      <c r="A3633" s="2" t="str">
        <f>'[1]2025年已发货'!A:A</f>
        <v>润耀</v>
      </c>
      <c r="B3633" s="2" t="str">
        <f>'[1]2025年已发货'!B:B</f>
        <v>螺纹钢</v>
      </c>
      <c r="C3633" s="2" t="str">
        <f>'[1]2025年已发货'!C:C</f>
        <v>HRB400E Φ20 9m</v>
      </c>
      <c r="D3633" s="2" t="str">
        <f>'[1]2025年已发货'!D:D</f>
        <v>吨</v>
      </c>
      <c r="E3633" s="2">
        <f>'[1]2025年已发货'!E:E</f>
        <v>5</v>
      </c>
      <c r="F3633" s="4">
        <f>'[1]2025年已发货'!F:F</f>
        <v>45806</v>
      </c>
      <c r="G3633" s="2" t="str">
        <f>'[1]2025年已发货'!G:G</f>
        <v>（中铁十局-资乐高速4标）四川省眉山市仁寿县彰加镇促进村中铁十局2#钢筋厂</v>
      </c>
      <c r="H3633" s="2" t="str">
        <f>'[1]2025年已发货'!H:H</f>
        <v>杨飞</v>
      </c>
      <c r="I3633" s="2">
        <f>'[1]2025年已发货'!I:I</f>
        <v>15667998777</v>
      </c>
      <c r="J3633" s="2" vm="1" t="e">
        <f>_xlfn._xlws.FILTER(辅助信息!D:D,辅助信息!G:G=G3633)</f>
        <v>#VALUE!</v>
      </c>
    </row>
    <row r="3634" hidden="1" spans="1:10">
      <c r="A3634" s="2" t="str">
        <f>'[1]2025年已发货'!A:A</f>
        <v>八局</v>
      </c>
      <c r="B3634" s="2" t="str">
        <f>'[1]2025年已发货'!B:B</f>
        <v>高线</v>
      </c>
      <c r="C3634" s="2" t="str">
        <f>'[1]2025年已发货'!C:C</f>
        <v>HPB300Φ12</v>
      </c>
      <c r="D3634" s="2" t="str">
        <f>'[1]2025年已发货'!D:D</f>
        <v>吨</v>
      </c>
      <c r="E3634" s="2">
        <f>'[1]2025年已发货'!E:E</f>
        <v>35</v>
      </c>
      <c r="F3634" s="4">
        <f>'[1]2025年已发货'!F:F</f>
        <v>45806</v>
      </c>
      <c r="G3634" s="2" t="str">
        <f>'[1]2025年已发货'!G:G</f>
        <v>（中铁北京局-资乐高速6标）四川省乐山市市中区土主镇资乐高速TJ6标项目试验室</v>
      </c>
      <c r="H3634" s="2" t="str">
        <f>'[1]2025年已发货'!H:H</f>
        <v>刘岩</v>
      </c>
      <c r="I3634" s="2">
        <f>'[1]2025年已发货'!I:I</f>
        <v>18543566469</v>
      </c>
      <c r="J3634" s="2" vm="1" t="e">
        <f>_xlfn._xlws.FILTER(辅助信息!D:D,辅助信息!G:G=G3634)</f>
        <v>#VALUE!</v>
      </c>
    </row>
    <row r="3635" hidden="1" spans="1:10">
      <c r="A3635" s="2" t="str">
        <f>'[1]2025年已发货'!A:A</f>
        <v>湖北商贸</v>
      </c>
      <c r="B3635" s="2" t="str">
        <f>'[1]2025年已发货'!B:B</f>
        <v>螺纹钢</v>
      </c>
      <c r="C3635" s="2" t="str">
        <f>'[1]2025年已发货'!C:C</f>
        <v>HRB400E Φ28 9m</v>
      </c>
      <c r="D3635" s="2" t="str">
        <f>'[1]2025年已发货'!D:D</f>
        <v>吨</v>
      </c>
      <c r="E3635" s="2">
        <f>'[1]2025年已发货'!E:E</f>
        <v>26</v>
      </c>
      <c r="F3635" s="4">
        <f>'[1]2025年已发货'!F:F</f>
        <v>45806</v>
      </c>
      <c r="G3635" s="2" t="str">
        <f>'[1]2025年已发货'!G:G</f>
        <v>（中铁北京局-资乐高速6标）四川省乐山市市中区土主镇资乐高速TJ6标项目试验室</v>
      </c>
      <c r="H3635" s="2" t="str">
        <f>'[1]2025年已发货'!H:H</f>
        <v>刘岩</v>
      </c>
      <c r="I3635" s="2">
        <f>'[1]2025年已发货'!I:I</f>
        <v>18543566469</v>
      </c>
      <c r="J3635" s="2" vm="1" t="e">
        <f>_xlfn._xlws.FILTER(辅助信息!D:D,辅助信息!G:G=G3635)</f>
        <v>#VALUE!</v>
      </c>
    </row>
    <row r="3636" hidden="1" spans="1:10">
      <c r="A3636" s="2" t="str">
        <f>'[1]2025年已发货'!A:A</f>
        <v>湖北商贸</v>
      </c>
      <c r="B3636" s="2" t="str">
        <f>'[1]2025年已发货'!B:B</f>
        <v>螺纹钢</v>
      </c>
      <c r="C3636" s="2" t="str">
        <f>'[1]2025年已发货'!C:C</f>
        <v>HRB400E Φ16 9m</v>
      </c>
      <c r="D3636" s="2" t="str">
        <f>'[1]2025年已发货'!D:D</f>
        <v>吨</v>
      </c>
      <c r="E3636" s="2">
        <f>'[1]2025年已发货'!E:E</f>
        <v>3</v>
      </c>
      <c r="F3636" s="4">
        <f>'[1]2025年已发货'!F:F</f>
        <v>45806</v>
      </c>
      <c r="G3636" s="2" t="str">
        <f>'[1]2025年已发货'!G:G</f>
        <v>（中铁北京局-资乐高速6标）四川省乐山市市中区土主镇资乐高速TJ6标项目试验室</v>
      </c>
      <c r="H3636" s="2" t="str">
        <f>'[1]2025年已发货'!H:H</f>
        <v>刘岩</v>
      </c>
      <c r="I3636" s="2">
        <f>'[1]2025年已发货'!I:I</f>
        <v>18543566469</v>
      </c>
      <c r="J3636" s="2" vm="1" t="e">
        <f>_xlfn._xlws.FILTER(辅助信息!D:D,辅助信息!G:G=G3636)</f>
        <v>#VALUE!</v>
      </c>
    </row>
    <row r="3637" hidden="1" spans="1:10">
      <c r="A3637" s="2" t="str">
        <f>'[1]2025年已发货'!A:A</f>
        <v>湖北商贸</v>
      </c>
      <c r="B3637" s="2" t="str">
        <f>'[1]2025年已发货'!B:B</f>
        <v>螺纹钢</v>
      </c>
      <c r="C3637" s="2" t="str">
        <f>'[1]2025年已发货'!C:C</f>
        <v>HRB400E Φ25 9m</v>
      </c>
      <c r="D3637" s="2" t="str">
        <f>'[1]2025年已发货'!D:D</f>
        <v>吨</v>
      </c>
      <c r="E3637" s="2">
        <f>'[1]2025年已发货'!E:E</f>
        <v>10</v>
      </c>
      <c r="F3637" s="4">
        <f>'[1]2025年已发货'!F:F</f>
        <v>45806</v>
      </c>
      <c r="G3637" s="2" t="str">
        <f>'[1]2025年已发货'!G:G</f>
        <v>（中铁北京局-资乐高速6标）四川省乐山市市中区土主镇资乐高速TJ6标项目试验室</v>
      </c>
      <c r="H3637" s="2" t="str">
        <f>'[1]2025年已发货'!H:H</f>
        <v>刘岩</v>
      </c>
      <c r="I3637" s="2">
        <f>'[1]2025年已发货'!I:I</f>
        <v>18543566469</v>
      </c>
      <c r="J3637" s="2" vm="1" t="e">
        <f>_xlfn._xlws.FILTER(辅助信息!D:D,辅助信息!G:G=G3637)</f>
        <v>#VALUE!</v>
      </c>
    </row>
    <row r="3638" hidden="1" spans="1:10">
      <c r="A3638" s="2" t="str">
        <f>'[1]2025年已发货'!A:A</f>
        <v>湖北商贸</v>
      </c>
      <c r="B3638" s="2" t="str">
        <f>'[1]2025年已发货'!B:B</f>
        <v>螺纹钢</v>
      </c>
      <c r="C3638" s="2" t="str">
        <f>'[1]2025年已发货'!C:C</f>
        <v>HRB400E Φ14 9m</v>
      </c>
      <c r="D3638" s="2" t="str">
        <f>'[1]2025年已发货'!D:D</f>
        <v>吨</v>
      </c>
      <c r="E3638" s="2">
        <f>'[1]2025年已发货'!E:E</f>
        <v>3</v>
      </c>
      <c r="F3638" s="4">
        <f>'[1]2025年已发货'!F:F</f>
        <v>45806</v>
      </c>
      <c r="G3638" s="2" t="str">
        <f>'[1]2025年已发货'!G:G</f>
        <v>（中铁北京局-资乐高速6标）四川省乐山市市中区土主镇资乐高速TJ6标项目试验室</v>
      </c>
      <c r="H3638" s="2" t="str">
        <f>'[1]2025年已发货'!H:H</f>
        <v>刘岩</v>
      </c>
      <c r="I3638" s="2">
        <f>'[1]2025年已发货'!I:I</f>
        <v>18543566469</v>
      </c>
      <c r="J3638" s="2" vm="1" t="e">
        <f>_xlfn._xlws.FILTER(辅助信息!D:D,辅助信息!G:G=G3638)</f>
        <v>#VALUE!</v>
      </c>
    </row>
    <row r="3639" hidden="1" spans="1:10">
      <c r="A3639" s="2" t="str">
        <f>'[1]2025年已发货'!A:A</f>
        <v>湖北商贸</v>
      </c>
      <c r="B3639" s="2" t="str">
        <f>'[1]2025年已发货'!B:B</f>
        <v>螺纹钢</v>
      </c>
      <c r="C3639" s="2" t="str">
        <f>'[1]2025年已发货'!C:C</f>
        <v>HRB400E Φ12 9m</v>
      </c>
      <c r="D3639" s="2" t="str">
        <f>'[1]2025年已发货'!D:D</f>
        <v>吨</v>
      </c>
      <c r="E3639" s="2">
        <f>'[1]2025年已发货'!E:E</f>
        <v>9.5</v>
      </c>
      <c r="F3639" s="4">
        <f>'[1]2025年已发货'!F:F</f>
        <v>45806</v>
      </c>
      <c r="G3639" s="2" t="str">
        <f>'[1]2025年已发货'!G:G</f>
        <v>（中铁北京局-资乐高速6标）四川省乐山市市中区土主镇资乐高速TJ6标项目试验室</v>
      </c>
      <c r="H3639" s="2" t="str">
        <f>'[1]2025年已发货'!H:H</f>
        <v>刘岩</v>
      </c>
      <c r="I3639" s="2">
        <f>'[1]2025年已发货'!I:I</f>
        <v>18543566469</v>
      </c>
      <c r="J3639" s="2" vm="1" t="e">
        <f>_xlfn._xlws.FILTER(辅助信息!D:D,辅助信息!G:G=G3639)</f>
        <v>#VALUE!</v>
      </c>
    </row>
    <row r="3640" hidden="1" spans="1:10">
      <c r="A3640" s="2" t="str">
        <f>'[1]2025年已发货'!A:A</f>
        <v>湖北商贸</v>
      </c>
      <c r="B3640" s="2" t="str">
        <f>'[1]2025年已发货'!B:B</f>
        <v>螺纹钢</v>
      </c>
      <c r="C3640" s="2" t="str">
        <f>'[1]2025年已发货'!C:C</f>
        <v>HRB400E Φ20 9m</v>
      </c>
      <c r="D3640" s="2" t="str">
        <f>'[1]2025年已发货'!D:D</f>
        <v>吨</v>
      </c>
      <c r="E3640" s="2">
        <f>'[1]2025年已发货'!E:E</f>
        <v>20</v>
      </c>
      <c r="F3640" s="4">
        <f>'[1]2025年已发货'!F:F</f>
        <v>45806</v>
      </c>
      <c r="G3640" s="2" t="str">
        <f>'[1]2025年已发货'!G:G</f>
        <v>（中铁北京局-资乐高速6标）四川省乐山市市中区土主镇资乐高速TJ6标项目试验室</v>
      </c>
      <c r="H3640" s="2" t="str">
        <f>'[1]2025年已发货'!H:H</f>
        <v>刘岩</v>
      </c>
      <c r="I3640" s="2">
        <f>'[1]2025年已发货'!I:I</f>
        <v>18543566469</v>
      </c>
      <c r="J3640" s="2" vm="1" t="e">
        <f>_xlfn._xlws.FILTER(辅助信息!D:D,辅助信息!G:G=G3640)</f>
        <v>#VALUE!</v>
      </c>
    </row>
    <row r="3641" hidden="1" spans="1:10">
      <c r="A3641" s="2" t="str">
        <f>'[1]2025年已发货'!A:A</f>
        <v>湖北商贸</v>
      </c>
      <c r="B3641" s="2" t="str">
        <f>'[1]2025年已发货'!B:B</f>
        <v>螺纹钢</v>
      </c>
      <c r="C3641" s="2" t="str">
        <f>'[1]2025年已发货'!C:C</f>
        <v>HRB400E Φ12 9m</v>
      </c>
      <c r="D3641" s="2" t="str">
        <f>'[1]2025年已发货'!D:D</f>
        <v>吨</v>
      </c>
      <c r="E3641" s="2">
        <f>'[1]2025年已发货'!E:E</f>
        <v>35</v>
      </c>
      <c r="F3641" s="4">
        <f>'[1]2025年已发货'!F:F</f>
        <v>45806</v>
      </c>
      <c r="G3641" s="2" t="str">
        <f>'[1]2025年已发货'!G:G</f>
        <v>（中铁北京局-资乐高速6标）四川省乐山市市中区土主镇资乐高速TJ6标项目试验室</v>
      </c>
      <c r="H3641" s="2" t="str">
        <f>'[1]2025年已发货'!H:H</f>
        <v>刘岩</v>
      </c>
      <c r="I3641" s="2">
        <f>'[1]2025年已发货'!I:I</f>
        <v>18543566469</v>
      </c>
      <c r="J3641" s="2" vm="1" t="e">
        <f>_xlfn._xlws.FILTER(辅助信息!D:D,辅助信息!G:G=G3641)</f>
        <v>#VALUE!</v>
      </c>
    </row>
    <row r="3642" hidden="1" spans="1:10">
      <c r="A3642" s="2" t="str">
        <f>'[1]2025年已发货'!A:A</f>
        <v>湖北商贸</v>
      </c>
      <c r="B3642" s="2" t="str">
        <f>'[1]2025年已发货'!B:B</f>
        <v>盘螺</v>
      </c>
      <c r="C3642" s="2" t="str">
        <f>'[1]2025年已发货'!C:C</f>
        <v>HRB400E Φ12</v>
      </c>
      <c r="D3642" s="2" t="str">
        <f>'[1]2025年已发货'!D:D</f>
        <v>吨</v>
      </c>
      <c r="E3642" s="2">
        <f>'[1]2025年已发货'!E:E</f>
        <v>35</v>
      </c>
      <c r="F3642" s="4">
        <f>'[1]2025年已发货'!F:F</f>
        <v>45806</v>
      </c>
      <c r="G3642" s="2" t="str">
        <f>'[1]2025年已发货'!G:G</f>
        <v>（中铁北京局-资乐高速6标）四川省乐山市市中区土主镇资乐高速TJ6标项目试验室</v>
      </c>
      <c r="H3642" s="2" t="str">
        <f>'[1]2025年已发货'!H:H</f>
        <v>刘岩</v>
      </c>
      <c r="I3642" s="2">
        <f>'[1]2025年已发货'!I:I</f>
        <v>18543566469</v>
      </c>
      <c r="J3642" s="2" vm="1" t="e">
        <f>_xlfn._xlws.FILTER(辅助信息!D:D,辅助信息!G:G=G3642)</f>
        <v>#VALUE!</v>
      </c>
    </row>
    <row r="3643" hidden="1" spans="1:10">
      <c r="A3643" s="2" t="str">
        <f>'[1]2025年已发货'!A:A</f>
        <v>山东高速</v>
      </c>
      <c r="B3643" s="2" t="str">
        <f>'[1]2025年已发货'!B:B</f>
        <v>高线</v>
      </c>
      <c r="C3643" s="2" t="str">
        <f>'[1]2025年已发货'!C:C</f>
        <v>HPB300Φ12</v>
      </c>
      <c r="D3643" s="2" t="str">
        <f>'[1]2025年已发货'!D:D</f>
        <v>吨</v>
      </c>
      <c r="E3643" s="2">
        <f>'[1]2025年已发货'!E:E</f>
        <v>35</v>
      </c>
      <c r="F3643" s="4">
        <f>'[1]2025年已发货'!F:F</f>
        <v>45806</v>
      </c>
      <c r="G3643" s="2" t="str">
        <f>'[1]2025年已发货'!G:G</f>
        <v>（中铁广州局-成渝扩容2标）四川省内江市资中县双龙镇朱家房子成渝扩容ZCB3-2标1#钢筋厂</v>
      </c>
      <c r="H3643" s="2" t="str">
        <f>'[1]2025年已发货'!H:H</f>
        <v>邓志强</v>
      </c>
      <c r="I3643" s="2">
        <f>'[1]2025年已发货'!I:I</f>
        <v>17603045490</v>
      </c>
      <c r="J3643" s="2" vm="1" t="e">
        <f>_xlfn._xlws.FILTER(辅助信息!D:D,辅助信息!G:G=G3643)</f>
        <v>#VALUE!</v>
      </c>
    </row>
    <row r="3644" hidden="1" spans="1:10">
      <c r="A3644" s="2" t="str">
        <f>'[1]2025年已发货'!A:A</f>
        <v>山东高速</v>
      </c>
      <c r="B3644" s="2" t="str">
        <f>'[1]2025年已发货'!B:B</f>
        <v>螺纹钢</v>
      </c>
      <c r="C3644" s="2" t="str">
        <f>'[1]2025年已发货'!C:C</f>
        <v>HRB400E Φ25 12m</v>
      </c>
      <c r="D3644" s="2" t="str">
        <f>'[1]2025年已发货'!D:D</f>
        <v>吨</v>
      </c>
      <c r="E3644" s="2">
        <f>'[1]2025年已发货'!E:E</f>
        <v>70</v>
      </c>
      <c r="F3644" s="4">
        <f>'[1]2025年已发货'!F:F</f>
        <v>45806</v>
      </c>
      <c r="G3644" s="2" t="str">
        <f>'[1]2025年已发货'!G:G</f>
        <v>（中铁广州局-成渝扩容2标）四川省资阳市雁江区南双路杨家糖房</v>
      </c>
      <c r="H3644" s="2" t="str">
        <f>'[1]2025年已发货'!H:H</f>
        <v>邓志强</v>
      </c>
      <c r="I3644" s="2">
        <f>'[1]2025年已发货'!I:I</f>
        <v>17603045490</v>
      </c>
      <c r="J3644" s="2" vm="1" t="e">
        <f>_xlfn._xlws.FILTER(辅助信息!D:D,辅助信息!G:G=G3644)</f>
        <v>#VALUE!</v>
      </c>
    </row>
    <row r="3645" hidden="1" spans="1:10">
      <c r="A3645" s="2" t="str">
        <f>'[1]2025年已发货'!A:A</f>
        <v>山东高速</v>
      </c>
      <c r="B3645" s="2" t="str">
        <f>'[1]2025年已发货'!B:B</f>
        <v>高线</v>
      </c>
      <c r="C3645" s="2" t="str">
        <f>'[1]2025年已发货'!C:C</f>
        <v>HPB300Φ12</v>
      </c>
      <c r="D3645" s="2" t="str">
        <f>'[1]2025年已发货'!D:D</f>
        <v>吨</v>
      </c>
      <c r="E3645" s="2">
        <f>'[1]2025年已发货'!E:E</f>
        <v>35</v>
      </c>
      <c r="F3645" s="4">
        <f>'[1]2025年已发货'!F:F</f>
        <v>45806</v>
      </c>
      <c r="G3645" s="2" t="str">
        <f>'[1]2025年已发货'!G:G</f>
        <v>（中铁广州局-成渝扩容2标）成渝扩容项目ZCB3-2标2＃拌和站【雁江区联盟桥东北50米(资资路) 】</v>
      </c>
      <c r="H3645" s="2" t="str">
        <f>'[1]2025年已发货'!H:H</f>
        <v>刘沛琦</v>
      </c>
      <c r="I3645" s="2">
        <f>'[1]2025年已发货'!I:I</f>
        <v>18011784798</v>
      </c>
      <c r="J3645" s="2" vm="1" t="e">
        <f>_xlfn._xlws.FILTER(辅助信息!D:D,辅助信息!G:G=G3645)</f>
        <v>#VALUE!</v>
      </c>
    </row>
    <row r="3646" hidden="1" spans="1:10">
      <c r="A3646" s="2" t="str">
        <f>'[1]2025年已发货'!A:A</f>
        <v>山东高速</v>
      </c>
      <c r="B3646" s="2" t="str">
        <f>'[1]2025年已发货'!B:B</f>
        <v>螺纹钢</v>
      </c>
      <c r="C3646" s="2" t="str">
        <f>'[1]2025年已发货'!C:C</f>
        <v>HRB400E Φ25 12m</v>
      </c>
      <c r="D3646" s="2" t="str">
        <f>'[1]2025年已发货'!D:D</f>
        <v>吨</v>
      </c>
      <c r="E3646" s="2">
        <f>'[1]2025年已发货'!E:E</f>
        <v>180</v>
      </c>
      <c r="F3646" s="4">
        <f>'[1]2025年已发货'!F:F</f>
        <v>45806</v>
      </c>
      <c r="G3646" s="2" t="str">
        <f>'[1]2025年已发货'!G:G</f>
        <v>（中铁广州局-成渝扩容2标）成渝扩容项目ZCB3-2标2＃拌和站【雁江区联盟桥东北50米(资资路) 】</v>
      </c>
      <c r="H3646" s="2" t="str">
        <f>'[1]2025年已发货'!H:H</f>
        <v>刘沛琦</v>
      </c>
      <c r="I3646" s="2">
        <f>'[1]2025年已发货'!I:I</f>
        <v>18011784798</v>
      </c>
      <c r="J3646" s="2" vm="1" t="e">
        <f>_xlfn._xlws.FILTER(辅助信息!D:D,辅助信息!G:G=G3646)</f>
        <v>#VALUE!</v>
      </c>
    </row>
    <row r="3647" hidden="1" spans="1:10">
      <c r="A3647" s="2" t="str">
        <f>'[1]2025年已发货'!A:A</f>
        <v>德胜</v>
      </c>
      <c r="B3647" s="2" t="str">
        <f>'[1]2025年已发货'!B:B</f>
        <v>螺纹钢</v>
      </c>
      <c r="C3647" s="2" t="str">
        <f>'[1]2025年已发货'!C:C</f>
        <v>HRB400E Φ16 9m</v>
      </c>
      <c r="D3647" s="2" t="str">
        <f>'[1]2025年已发货'!D:D</f>
        <v>吨</v>
      </c>
      <c r="E3647" s="2">
        <f>'[1]2025年已发货'!E:E</f>
        <v>35</v>
      </c>
      <c r="F3647" s="4">
        <f>'[1]2025年已发货'!F:F</f>
        <v>45807</v>
      </c>
      <c r="G3647" s="2" t="str">
        <f>'[1]2025年已发货'!G:G</f>
        <v>（中铁十局-资乐高速4标）四川省眉山市仁寿县彰加镇促进村中铁十局资乐高速1#钢筋场</v>
      </c>
      <c r="H3647" s="2" t="str">
        <f>'[1]2025年已发货'!H:H</f>
        <v>杨飞</v>
      </c>
      <c r="I3647" s="2">
        <f>'[1]2025年已发货'!I:I</f>
        <v>15667998777</v>
      </c>
      <c r="J3647" s="2" vm="1" t="e">
        <f>_xlfn._xlws.FILTER(辅助信息!D:D,辅助信息!G:G=G3647)</f>
        <v>#VALUE!</v>
      </c>
    </row>
    <row r="3648" hidden="1" spans="1:10">
      <c r="A3648" s="2" t="str">
        <f>'[1]2025年已发货'!A:A</f>
        <v>德胜</v>
      </c>
      <c r="B3648" s="2" t="str">
        <f>'[1]2025年已发货'!B:B</f>
        <v>螺纹钢</v>
      </c>
      <c r="C3648" s="2" t="str">
        <f>'[1]2025年已发货'!C:C</f>
        <v>HRB400E Φ25 9m</v>
      </c>
      <c r="D3648" s="2" t="str">
        <f>'[1]2025年已发货'!D:D</f>
        <v>吨</v>
      </c>
      <c r="E3648" s="2">
        <f>'[1]2025年已发货'!E:E</f>
        <v>35</v>
      </c>
      <c r="F3648" s="4">
        <f>'[1]2025年已发货'!F:F</f>
        <v>45807</v>
      </c>
      <c r="G3648" s="2" t="str">
        <f>'[1]2025年已发货'!G:G</f>
        <v>（中铁十局-资乐高速4标）四川省眉山市仁寿县彰加镇促进村中铁十局资乐高速1#钢筋场</v>
      </c>
      <c r="H3648" s="2" t="str">
        <f>'[1]2025年已发货'!H:H</f>
        <v>杨飞</v>
      </c>
      <c r="I3648" s="2">
        <f>'[1]2025年已发货'!I:I</f>
        <v>15667998777</v>
      </c>
      <c r="J3648" s="2" vm="1" t="e">
        <f>_xlfn._xlws.FILTER(辅助信息!D:D,辅助信息!G:G=G3648)</f>
        <v>#VALUE!</v>
      </c>
    </row>
    <row r="3649" hidden="1" spans="1:10">
      <c r="A3649" s="2" t="str">
        <f>'[1]2025年已发货'!A:A</f>
        <v>德胜</v>
      </c>
      <c r="B3649" s="2" t="str">
        <f>'[1]2025年已发货'!B:B</f>
        <v>螺纹钢</v>
      </c>
      <c r="C3649" s="2" t="str">
        <f>'[1]2025年已发货'!C:C</f>
        <v>HRB400E Φ28 9m</v>
      </c>
      <c r="D3649" s="2" t="str">
        <f>'[1]2025年已发货'!D:D</f>
        <v>吨</v>
      </c>
      <c r="E3649" s="2">
        <f>'[1]2025年已发货'!E:E</f>
        <v>35</v>
      </c>
      <c r="F3649" s="4">
        <f>'[1]2025年已发货'!F:F</f>
        <v>45807</v>
      </c>
      <c r="G3649" s="2" t="str">
        <f>'[1]2025年已发货'!G:G</f>
        <v>（中铁十局-资乐高速4标）四川省眉山市仁寿县彰加镇促进村中铁十局资乐高速1#钢筋场</v>
      </c>
      <c r="H3649" s="2" t="str">
        <f>'[1]2025年已发货'!H:H</f>
        <v>杨飞</v>
      </c>
      <c r="I3649" s="2">
        <f>'[1]2025年已发货'!I:I</f>
        <v>15667998777</v>
      </c>
      <c r="J3649" s="2" vm="1" t="e">
        <f>_xlfn._xlws.FILTER(辅助信息!D:D,辅助信息!G:G=G3649)</f>
        <v>#VALUE!</v>
      </c>
    </row>
    <row r="3650" hidden="1" spans="1:10">
      <c r="A3650" s="2" t="str">
        <f>'[1]2025年已发货'!A:A</f>
        <v>德胜</v>
      </c>
      <c r="B3650" s="2" t="str">
        <f>'[1]2025年已发货'!B:B</f>
        <v>螺纹钢</v>
      </c>
      <c r="C3650" s="2" t="str">
        <f>'[1]2025年已发货'!C:C</f>
        <v>HRB400E Φ12 9m</v>
      </c>
      <c r="D3650" s="2" t="str">
        <f>'[1]2025年已发货'!D:D</f>
        <v>吨</v>
      </c>
      <c r="E3650" s="2">
        <f>'[1]2025年已发货'!E:E</f>
        <v>35</v>
      </c>
      <c r="F3650" s="4">
        <f>'[1]2025年已发货'!F:F</f>
        <v>45807</v>
      </c>
      <c r="G3650" s="2" t="str">
        <f>'[1]2025年已发货'!G:G</f>
        <v>（中铁十局-资乐高速4标）四川省眉山市仁寿县彰加镇促进村中铁十局2#钢筋厂</v>
      </c>
      <c r="H3650" s="2" t="str">
        <f>'[1]2025年已发货'!H:H</f>
        <v>杨飞</v>
      </c>
      <c r="I3650" s="2">
        <f>'[1]2025年已发货'!I:I</f>
        <v>15667998777</v>
      </c>
      <c r="J3650" s="2" vm="1" t="e">
        <f>_xlfn._xlws.FILTER(辅助信息!D:D,辅助信息!G:G=G3650)</f>
        <v>#VALUE!</v>
      </c>
    </row>
    <row r="3651" hidden="1" spans="1:10">
      <c r="A3651" s="2" t="str">
        <f>'[1]2025年已发货'!A:A</f>
        <v>德胜</v>
      </c>
      <c r="B3651" s="2" t="str">
        <f>'[1]2025年已发货'!B:B</f>
        <v>螺纹钢</v>
      </c>
      <c r="C3651" s="2" t="str">
        <f>'[1]2025年已发货'!C:C</f>
        <v>HRB400E Φ16 9m</v>
      </c>
      <c r="D3651" s="2" t="str">
        <f>'[1]2025年已发货'!D:D</f>
        <v>吨</v>
      </c>
      <c r="E3651" s="2">
        <f>'[1]2025年已发货'!E:E</f>
        <v>35</v>
      </c>
      <c r="F3651" s="4">
        <f>'[1]2025年已发货'!F:F</f>
        <v>45807</v>
      </c>
      <c r="G3651" s="2" t="str">
        <f>'[1]2025年已发货'!G:G</f>
        <v>（中铁十局-资乐高速4标）四川省眉山市仁寿县彰加镇促进村中铁十局2#钢筋厂</v>
      </c>
      <c r="H3651" s="2" t="str">
        <f>'[1]2025年已发货'!H:H</f>
        <v>杨飞</v>
      </c>
      <c r="I3651" s="2">
        <f>'[1]2025年已发货'!I:I</f>
        <v>15667998777</v>
      </c>
      <c r="J3651" s="2" vm="1" t="e">
        <f>_xlfn._xlws.FILTER(辅助信息!D:D,辅助信息!G:G=G3651)</f>
        <v>#VALUE!</v>
      </c>
    </row>
    <row r="3652" hidden="1" spans="1:10">
      <c r="A3652" s="2" t="str">
        <f>'[1]2025年已发货'!A:A</f>
        <v>德胜</v>
      </c>
      <c r="B3652" s="2" t="str">
        <f>'[1]2025年已发货'!B:B</f>
        <v>螺纹钢</v>
      </c>
      <c r="C3652" s="2" t="str">
        <f>'[1]2025年已发货'!C:C</f>
        <v>HRB400E Φ25 9m</v>
      </c>
      <c r="D3652" s="2" t="str">
        <f>'[1]2025年已发货'!D:D</f>
        <v>吨</v>
      </c>
      <c r="E3652" s="2">
        <f>'[1]2025年已发货'!E:E</f>
        <v>35</v>
      </c>
      <c r="F3652" s="4">
        <f>'[1]2025年已发货'!F:F</f>
        <v>45807</v>
      </c>
      <c r="G3652" s="2" t="str">
        <f>'[1]2025年已发货'!G:G</f>
        <v>（中铁十局-资乐高速4标）四川省眉山市仁寿县彰加镇促进村中铁十局2#钢筋厂</v>
      </c>
      <c r="H3652" s="2" t="str">
        <f>'[1]2025年已发货'!H:H</f>
        <v>杨飞</v>
      </c>
      <c r="I3652" s="2">
        <f>'[1]2025年已发货'!I:I</f>
        <v>15667998777</v>
      </c>
      <c r="J3652" s="2" vm="1" t="e">
        <f>_xlfn._xlws.FILTER(辅助信息!D:D,辅助信息!G:G=G3652)</f>
        <v>#VALUE!</v>
      </c>
    </row>
    <row r="3653" hidden="1" spans="1:10">
      <c r="A3653" s="2" t="str">
        <f>'[1]2025年已发货'!A:A</f>
        <v>德胜</v>
      </c>
      <c r="B3653" s="2" t="str">
        <f>'[1]2025年已发货'!B:B</f>
        <v>螺纹钢</v>
      </c>
      <c r="C3653" s="2" t="str">
        <f>'[1]2025年已发货'!C:C</f>
        <v>HRB400E Φ28 9m</v>
      </c>
      <c r="D3653" s="2" t="str">
        <f>'[1]2025年已发货'!D:D</f>
        <v>吨</v>
      </c>
      <c r="E3653" s="2">
        <f>'[1]2025年已发货'!E:E</f>
        <v>35</v>
      </c>
      <c r="F3653" s="4">
        <f>'[1]2025年已发货'!F:F</f>
        <v>45807</v>
      </c>
      <c r="G3653" s="2" t="str">
        <f>'[1]2025年已发货'!G:G</f>
        <v>（中铁十局-资乐高速4标）四川省眉山市仁寿县彰加镇促进村中铁十局2#钢筋厂</v>
      </c>
      <c r="H3653" s="2" t="str">
        <f>'[1]2025年已发货'!H:H</f>
        <v>杨飞</v>
      </c>
      <c r="I3653" s="2">
        <f>'[1]2025年已发货'!I:I</f>
        <v>15667998777</v>
      </c>
      <c r="J3653" s="2" vm="1" t="e">
        <f>_xlfn._xlws.FILTER(辅助信息!D:D,辅助信息!G:G=G3653)</f>
        <v>#VALUE!</v>
      </c>
    </row>
    <row r="3654" hidden="1" spans="1:10">
      <c r="A3654" s="2" t="str">
        <f>'[1]2025年已发货'!A:A</f>
        <v>德胜</v>
      </c>
      <c r="B3654" s="2" t="str">
        <f>'[1]2025年已发货'!B:B</f>
        <v>螺纹钢</v>
      </c>
      <c r="C3654" s="2" t="str">
        <f>'[1]2025年已发货'!C:C</f>
        <v>HRB400E Φ28 12m</v>
      </c>
      <c r="D3654" s="2" t="str">
        <f>'[1]2025年已发货'!D:D</f>
        <v>吨</v>
      </c>
      <c r="E3654" s="2">
        <f>'[1]2025年已发货'!E:E</f>
        <v>35</v>
      </c>
      <c r="F3654" s="4">
        <f>'[1]2025年已发货'!F:F</f>
        <v>45807</v>
      </c>
      <c r="G3654" s="2" t="str">
        <f>'[1]2025年已发货'!G:G</f>
        <v>（中铁广州局-资乐高速5标）四川省乐山市井研县希望大道116号</v>
      </c>
      <c r="H3654" s="2" t="str">
        <f>'[1]2025年已发货'!H:H</f>
        <v>廖俊杰</v>
      </c>
      <c r="I3654" s="2">
        <f>'[1]2025年已发货'!I:I</f>
        <v>15775100965</v>
      </c>
      <c r="J3654" s="2" vm="1" t="e">
        <f>_xlfn._xlws.FILTER(辅助信息!D:D,辅助信息!G:G=G3654)</f>
        <v>#VALUE!</v>
      </c>
    </row>
    <row r="3655" hidden="1" spans="1:10">
      <c r="A3655" s="2" t="str">
        <f>'[1]2025年已发货'!A:A</f>
        <v>德胜</v>
      </c>
      <c r="B3655" s="2" t="str">
        <f>'[1]2025年已发货'!B:B</f>
        <v>螺纹钢</v>
      </c>
      <c r="C3655" s="2" t="str">
        <f>'[1]2025年已发货'!C:C</f>
        <v>HRB400E Φ20 12m</v>
      </c>
      <c r="D3655" s="2" t="str">
        <f>'[1]2025年已发货'!D:D</f>
        <v>吨</v>
      </c>
      <c r="E3655" s="2">
        <f>'[1]2025年已发货'!E:E</f>
        <v>35</v>
      </c>
      <c r="F3655" s="4">
        <f>'[1]2025年已发货'!F:F</f>
        <v>45807</v>
      </c>
      <c r="G3655" s="2" t="str">
        <f>'[1]2025年已发货'!G:G</f>
        <v>（中铁广州局-资乐高速5标）四川省乐山市井研县希望大道116号</v>
      </c>
      <c r="H3655" s="2" t="str">
        <f>'[1]2025年已发货'!H:H</f>
        <v>廖俊杰</v>
      </c>
      <c r="I3655" s="2">
        <f>'[1]2025年已发货'!I:I</f>
        <v>15775100965</v>
      </c>
      <c r="J3655" s="2" vm="1" t="e">
        <f>_xlfn._xlws.FILTER(辅助信息!D:D,辅助信息!G:G=G3655)</f>
        <v>#VALUE!</v>
      </c>
    </row>
    <row r="3656" hidden="1" spans="1:10">
      <c r="A3656" s="2" t="str">
        <f>'[1]2025年已发货'!A:A</f>
        <v>湖北商贸</v>
      </c>
      <c r="B3656" s="2" t="str">
        <f>'[1]2025年已发货'!B:B</f>
        <v>高线</v>
      </c>
      <c r="C3656" s="2" t="str">
        <f>'[1]2025年已发货'!C:C</f>
        <v>HPB300Φ12</v>
      </c>
      <c r="D3656" s="2" t="str">
        <f>'[1]2025年已发货'!D:D</f>
        <v>吨</v>
      </c>
      <c r="E3656" s="2">
        <f>'[1]2025年已发货'!E:E</f>
        <v>35</v>
      </c>
      <c r="F3656" s="4">
        <f>'[1]2025年已发货'!F:F</f>
        <v>45807</v>
      </c>
      <c r="G3656" s="2" t="str">
        <f>'[1]2025年已发货'!G:G</f>
        <v>（中铁十局-资乐高速4标）四川省眉山市仁寿县彰加镇促进村中铁十局资乐高速1#钢筋场</v>
      </c>
      <c r="H3656" s="2" t="str">
        <f>'[1]2025年已发货'!H:H</f>
        <v>杨飞</v>
      </c>
      <c r="I3656" s="2">
        <f>'[1]2025年已发货'!I:I</f>
        <v>15667998777</v>
      </c>
      <c r="J3656" s="2" vm="1" t="e">
        <f>_xlfn._xlws.FILTER(辅助信息!D:D,辅助信息!G:G=G3656)</f>
        <v>#VALUE!</v>
      </c>
    </row>
    <row r="3657" hidden="1" spans="1:10">
      <c r="A3657" s="2" t="str">
        <f>'[1]2025年已发货'!A:A</f>
        <v>湖北商贸</v>
      </c>
      <c r="B3657" s="2" t="str">
        <f>'[1]2025年已发货'!B:B</f>
        <v>螺纹钢</v>
      </c>
      <c r="C3657" s="2" t="str">
        <f>'[1]2025年已发货'!C:C</f>
        <v>HRB500E Φ28 12m</v>
      </c>
      <c r="D3657" s="2" t="str">
        <f>'[1]2025年已发货'!D:D</f>
        <v>吨</v>
      </c>
      <c r="E3657" s="2">
        <f>'[1]2025年已发货'!E:E</f>
        <v>35</v>
      </c>
      <c r="F3657" s="4">
        <f>'[1]2025年已发货'!F:F</f>
        <v>45807</v>
      </c>
      <c r="G3657" s="2" t="str">
        <f>'[1]2025年已发货'!G:G</f>
        <v>（中铁十局-资乐高速4标）四川省眉山市仁寿县彰加镇促进村中铁十局资乐高速1#钢筋场</v>
      </c>
      <c r="H3657" s="2" t="str">
        <f>'[1]2025年已发货'!H:H</f>
        <v>杨飞</v>
      </c>
      <c r="I3657" s="2">
        <f>'[1]2025年已发货'!I:I</f>
        <v>15667998777</v>
      </c>
      <c r="J3657" s="2" vm="1" t="e">
        <f>_xlfn._xlws.FILTER(辅助信息!D:D,辅助信息!G:G=G3657)</f>
        <v>#VALUE!</v>
      </c>
    </row>
    <row r="3658" hidden="1" spans="1:10">
      <c r="A3658" s="2" t="str">
        <f>'[1]2025年已发货'!A:A</f>
        <v>湖北商贸</v>
      </c>
      <c r="B3658" s="2" t="str">
        <f>'[1]2025年已发货'!B:B</f>
        <v>盘螺</v>
      </c>
      <c r="C3658" s="2" t="str">
        <f>'[1]2025年已发货'!C:C</f>
        <v>HRB400E Φ12</v>
      </c>
      <c r="D3658" s="2" t="str">
        <f>'[1]2025年已发货'!D:D</f>
        <v>吨</v>
      </c>
      <c r="E3658" s="2">
        <f>'[1]2025年已发货'!E:E</f>
        <v>35</v>
      </c>
      <c r="F3658" s="4">
        <f>'[1]2025年已发货'!F:F</f>
        <v>45807</v>
      </c>
      <c r="G3658" s="2" t="str">
        <f>'[1]2025年已发货'!G:G</f>
        <v>（中铁广州局-资乐高速5标）四川省乐山市井研县希望大道116号</v>
      </c>
      <c r="H3658" s="2" t="str">
        <f>'[1]2025年已发货'!H:H</f>
        <v>廖俊杰</v>
      </c>
      <c r="I3658" s="2">
        <f>'[1]2025年已发货'!I:I</f>
        <v>15775100965</v>
      </c>
      <c r="J3658" s="2" vm="1" t="e">
        <f>_xlfn._xlws.FILTER(辅助信息!D:D,辅助信息!G:G=G3658)</f>
        <v>#VALUE!</v>
      </c>
    </row>
    <row r="3659" hidden="1" spans="1:10">
      <c r="A3659" s="2" t="str">
        <f>'[1]2025年已发货'!A:A</f>
        <v>湖北商贸</v>
      </c>
      <c r="B3659" s="2" t="str">
        <f>'[1]2025年已发货'!B:B</f>
        <v>螺纹钢</v>
      </c>
      <c r="C3659" s="2" t="str">
        <f>'[1]2025年已发货'!C:C</f>
        <v>HRB400E Φ28 12m</v>
      </c>
      <c r="D3659" s="2" t="str">
        <f>'[1]2025年已发货'!D:D</f>
        <v>吨</v>
      </c>
      <c r="E3659" s="2">
        <f>'[1]2025年已发货'!E:E</f>
        <v>35</v>
      </c>
      <c r="F3659" s="4">
        <f>'[1]2025年已发货'!F:F</f>
        <v>45807</v>
      </c>
      <c r="G3659" s="2" t="str">
        <f>'[1]2025年已发货'!G:G</f>
        <v>（中铁广州局-资乐高速5标）四川省乐山市井研县希望大道116号</v>
      </c>
      <c r="H3659" s="2" t="str">
        <f>'[1]2025年已发货'!H:H</f>
        <v>廖俊杰</v>
      </c>
      <c r="I3659" s="2">
        <f>'[1]2025年已发货'!I:I</f>
        <v>15775100965</v>
      </c>
      <c r="J3659" s="2" vm="1" t="e">
        <f>_xlfn._xlws.FILTER(辅助信息!D:D,辅助信息!G:G=G3659)</f>
        <v>#VALUE!</v>
      </c>
    </row>
    <row r="3660" hidden="1" spans="1:10">
      <c r="A3660" s="2" t="str">
        <f>'[1]2025年已发货'!A:A</f>
        <v>晋邦</v>
      </c>
      <c r="B3660" s="2" t="str">
        <f>'[1]2025年已发货'!B:B</f>
        <v>直螺纹</v>
      </c>
      <c r="C3660" s="2" t="str">
        <f>'[1]2025年已发货'!C:C</f>
        <v>HRB400E Φ18 9m</v>
      </c>
      <c r="D3660" s="2" t="str">
        <f>'[1]2025年已发货'!D:D</f>
        <v>吨</v>
      </c>
      <c r="E3660" s="2">
        <f>'[1]2025年已发货'!E:E</f>
        <v>3</v>
      </c>
      <c r="F3660" s="4">
        <f>'[1]2025年已发货'!F:F</f>
        <v>45807</v>
      </c>
      <c r="G3660" s="2" t="str">
        <f>'[1]2025年已发货'!G:G</f>
        <v>（十九冶-江龙高速一分部）重庆市云阳县X886附近中国十九冶开云高速项目总包部西98米*复兴互通预制梁场</v>
      </c>
      <c r="H3660" s="2" t="str">
        <f>'[1]2025年已发货'!H:H</f>
        <v>吴章红</v>
      </c>
      <c r="I3660" s="2">
        <f>'[1]2025年已发货'!I:I</f>
        <v>18628165772</v>
      </c>
      <c r="J3660" s="2" vm="1" t="e">
        <f>_xlfn._xlws.FILTER(辅助信息!D:D,辅助信息!G:G=G3660)</f>
        <v>#VALUE!</v>
      </c>
    </row>
    <row r="3661" hidden="1" spans="1:10">
      <c r="A3661" s="2" t="str">
        <f>'[1]2025年已发货'!A:A</f>
        <v>晋邦</v>
      </c>
      <c r="B3661" s="2" t="str">
        <f>'[1]2025年已发货'!B:B</f>
        <v>直螺纹</v>
      </c>
      <c r="C3661" s="2" t="str">
        <f>'[1]2025年已发货'!C:C</f>
        <v>HRB400E Φ20 9m</v>
      </c>
      <c r="D3661" s="2" t="str">
        <f>'[1]2025年已发货'!D:D</f>
        <v>吨</v>
      </c>
      <c r="E3661" s="2">
        <f>'[1]2025年已发货'!E:E</f>
        <v>9</v>
      </c>
      <c r="F3661" s="4">
        <f>'[1]2025年已发货'!F:F</f>
        <v>45807</v>
      </c>
      <c r="G3661" s="2" t="str">
        <f>'[1]2025年已发货'!G:G</f>
        <v>（十九冶-江龙高速一分部）重庆市云阳县X886附近中国十九冶开云高速项目总包部西98米*复兴互通预制梁场</v>
      </c>
      <c r="H3661" s="2" t="str">
        <f>'[1]2025年已发货'!H:H</f>
        <v>吴章红</v>
      </c>
      <c r="I3661" s="2">
        <f>'[1]2025年已发货'!I:I</f>
        <v>18628165772</v>
      </c>
      <c r="J3661" s="2" vm="1" t="e">
        <f>_xlfn._xlws.FILTER(辅助信息!D:D,辅助信息!G:G=G3661)</f>
        <v>#VALUE!</v>
      </c>
    </row>
    <row r="3662" hidden="1" spans="1:10">
      <c r="A3662" s="2" t="str">
        <f>'[1]2025年已发货'!A:A</f>
        <v>晋邦</v>
      </c>
      <c r="B3662" s="2" t="str">
        <f>'[1]2025年已发货'!B:B</f>
        <v>直螺纹</v>
      </c>
      <c r="C3662" s="2" t="str">
        <f>'[1]2025年已发货'!C:C</f>
        <v>HRB400E Φ22 9m</v>
      </c>
      <c r="D3662" s="2" t="str">
        <f>'[1]2025年已发货'!D:D</f>
        <v>吨</v>
      </c>
      <c r="E3662" s="2">
        <f>'[1]2025年已发货'!E:E</f>
        <v>12</v>
      </c>
      <c r="F3662" s="4">
        <f>'[1]2025年已发货'!F:F</f>
        <v>45807</v>
      </c>
      <c r="G3662" s="2" t="str">
        <f>'[1]2025年已发货'!G:G</f>
        <v>（十九冶-江龙高速一分部）重庆市云阳县X886附近中国十九冶开云高速项目总包部西98米*复兴互通预制梁场</v>
      </c>
      <c r="H3662" s="2" t="str">
        <f>'[1]2025年已发货'!H:H</f>
        <v>吴章红</v>
      </c>
      <c r="I3662" s="2">
        <f>'[1]2025年已发货'!I:I</f>
        <v>18628165772</v>
      </c>
      <c r="J3662" s="2" vm="1" t="e">
        <f>_xlfn._xlws.FILTER(辅助信息!D:D,辅助信息!G:G=G3662)</f>
        <v>#VALUE!</v>
      </c>
    </row>
    <row r="3663" hidden="1" spans="1:10">
      <c r="A3663" s="2" t="str">
        <f>'[1]2025年已发货'!A:A</f>
        <v>晋邦</v>
      </c>
      <c r="B3663" s="2" t="str">
        <f>'[1]2025年已发货'!B:B</f>
        <v>直螺纹</v>
      </c>
      <c r="C3663" s="2" t="str">
        <f>'[1]2025年已发货'!C:C</f>
        <v>HRB400E Φ32 9m</v>
      </c>
      <c r="D3663" s="2" t="str">
        <f>'[1]2025年已发货'!D:D</f>
        <v>吨</v>
      </c>
      <c r="E3663" s="2">
        <f>'[1]2025年已发货'!E:E</f>
        <v>9</v>
      </c>
      <c r="F3663" s="4">
        <f>'[1]2025年已发货'!F:F</f>
        <v>45807</v>
      </c>
      <c r="G3663" s="2" t="str">
        <f>'[1]2025年已发货'!G:G</f>
        <v>（十九冶-江龙高速一分部）重庆市云阳县X886附近中国十九冶开云高速项目总包部西98米*复兴互通预制梁场</v>
      </c>
      <c r="H3663" s="2" t="str">
        <f>'[1]2025年已发货'!H:H</f>
        <v>吴章红</v>
      </c>
      <c r="I3663" s="2">
        <f>'[1]2025年已发货'!I:I</f>
        <v>18628165772</v>
      </c>
      <c r="J3663" s="2" vm="1" t="e">
        <f>_xlfn._xlws.FILTER(辅助信息!D:D,辅助信息!G:G=G3663)</f>
        <v>#VALUE!</v>
      </c>
    </row>
    <row r="3664" hidden="1" spans="1:10">
      <c r="A3664" s="2" t="str">
        <f>'[1]2025年已发货'!A:A</f>
        <v>晋邦</v>
      </c>
      <c r="B3664" s="2" t="str">
        <f>'[1]2025年已发货'!B:B</f>
        <v>盘螺</v>
      </c>
      <c r="C3664" s="2" t="str">
        <f>'[1]2025年已发货'!C:C</f>
        <v>HRB400E Φ10</v>
      </c>
      <c r="D3664" s="2" t="str">
        <f>'[1]2025年已发货'!D:D</f>
        <v>吨</v>
      </c>
      <c r="E3664" s="2">
        <f>'[1]2025年已发货'!E:E</f>
        <v>2.5</v>
      </c>
      <c r="F3664" s="4">
        <f>'[1]2025年已发货'!F:F</f>
        <v>45807</v>
      </c>
      <c r="G3664" s="2" t="str">
        <f>'[1]2025年已发货'!G:G</f>
        <v>（十九冶-江龙高速一分部）重庆市云阳县X886附近中国十九冶开云高速项目总包部西98米*复兴互通预制梁场</v>
      </c>
      <c r="H3664" s="2" t="str">
        <f>'[1]2025年已发货'!H:H</f>
        <v>吴章红</v>
      </c>
      <c r="I3664" s="2">
        <f>'[1]2025年已发货'!I:I</f>
        <v>18628165772</v>
      </c>
      <c r="J3664" s="2" vm="1" t="e">
        <f>_xlfn._xlws.FILTER(辅助信息!D:D,辅助信息!G:G=G3664)</f>
        <v>#VALUE!</v>
      </c>
    </row>
    <row r="3665" hidden="1" spans="1:10">
      <c r="A3665" s="2" t="str">
        <f>'[1]2025年已发货'!A:A</f>
        <v>吉晨盛泰</v>
      </c>
      <c r="B3665" s="2" t="str">
        <f>'[1]2025年已发货'!B:B</f>
        <v>盘螺</v>
      </c>
      <c r="C3665" s="2" t="str">
        <f>'[1]2025年已发货'!C:C</f>
        <v>HRB400EΦ10mm</v>
      </c>
      <c r="D3665" s="2" t="str">
        <f>'[1]2025年已发货'!D:D</f>
        <v>吨</v>
      </c>
      <c r="E3665" s="2">
        <f>'[1]2025年已发货'!E:E</f>
        <v>105</v>
      </c>
      <c r="F3665" s="4">
        <f>'[1]2025年已发货'!F:F</f>
        <v>45807</v>
      </c>
      <c r="G3665" s="2" t="str">
        <f>'[1]2025年已发货'!G:G</f>
        <v>（5标一分部十局第七公司）四川省凉山州布拖县委只洛乡委之洛村</v>
      </c>
      <c r="H3665" s="2" t="str">
        <f>'[1]2025年已发货'!H:H</f>
        <v>吴裕</v>
      </c>
      <c r="I3665" s="2">
        <f>'[1]2025年已发货'!I:I</f>
        <v>19802920715</v>
      </c>
      <c r="J3665" s="2" vm="1" t="e">
        <f>_xlfn._xlws.FILTER(辅助信息!D:D,辅助信息!G:G=G3665)</f>
        <v>#VALUE!</v>
      </c>
    </row>
    <row r="3666" hidden="1" spans="1:10">
      <c r="A3666" s="2" t="str">
        <f>'[1]2025年已发货'!A:A</f>
        <v>吉晨盛泰</v>
      </c>
      <c r="B3666" s="2" t="str">
        <f>'[1]2025年已发货'!B:B</f>
        <v>螺纹钢</v>
      </c>
      <c r="C3666" s="2" t="str">
        <f>'[1]2025年已发货'!C:C</f>
        <v>HRB400EΦ12mm</v>
      </c>
      <c r="D3666" s="2" t="str">
        <f>'[1]2025年已发货'!D:D</f>
        <v>吨</v>
      </c>
      <c r="E3666" s="2">
        <f>'[1]2025年已发货'!E:E</f>
        <v>105</v>
      </c>
      <c r="F3666" s="4">
        <f>'[1]2025年已发货'!F:F</f>
        <v>45807</v>
      </c>
      <c r="G3666" s="2" t="str">
        <f>'[1]2025年已发货'!G:G</f>
        <v>（5标一分部十局第七公司）四川省凉山州布拖县委只洛乡委之洛村</v>
      </c>
      <c r="H3666" s="2" t="str">
        <f>'[1]2025年已发货'!H:H</f>
        <v>吴裕</v>
      </c>
      <c r="I3666" s="2">
        <f>'[1]2025年已发货'!I:I</f>
        <v>19802920715</v>
      </c>
      <c r="J3666" s="2" vm="1" t="e">
        <f>_xlfn._xlws.FILTER(辅助信息!D:D,辅助信息!G:G=G3666)</f>
        <v>#VALUE!</v>
      </c>
    </row>
    <row r="3667" hidden="1" spans="1:10">
      <c r="A3667" s="2" t="str">
        <f>'[1]2025年已发货'!A:A</f>
        <v>吉晨盛泰</v>
      </c>
      <c r="B3667" s="2" t="str">
        <f>'[1]2025年已发货'!B:B</f>
        <v>螺纹钢</v>
      </c>
      <c r="C3667" s="2" t="str">
        <f>'[1]2025年已发货'!C:C</f>
        <v>HRB400EΦ14mm</v>
      </c>
      <c r="D3667" s="2" t="str">
        <f>'[1]2025年已发货'!D:D</f>
        <v>吨</v>
      </c>
      <c r="E3667" s="2">
        <f>'[1]2025年已发货'!E:E</f>
        <v>35</v>
      </c>
      <c r="F3667" s="4">
        <f>'[1]2025年已发货'!F:F</f>
        <v>45807</v>
      </c>
      <c r="G3667" s="2" t="str">
        <f>'[1]2025年已发货'!G:G</f>
        <v>（5标一分部十局第七公司）四川省凉山州布拖县委只洛乡委之洛村</v>
      </c>
      <c r="H3667" s="2" t="str">
        <f>'[1]2025年已发货'!H:H</f>
        <v>吴裕</v>
      </c>
      <c r="I3667" s="2">
        <f>'[1]2025年已发货'!I:I</f>
        <v>19802920715</v>
      </c>
      <c r="J3667" s="2" vm="1" t="e">
        <f>_xlfn._xlws.FILTER(辅助信息!D:D,辅助信息!G:G=G3667)</f>
        <v>#VALUE!</v>
      </c>
    </row>
    <row r="3668" hidden="1" spans="1:10">
      <c r="A3668" s="2" t="str">
        <f>'[1]2025年已发货'!A:A</f>
        <v>吉晨盛泰</v>
      </c>
      <c r="B3668" s="2" t="str">
        <f>'[1]2025年已发货'!B:B</f>
        <v>螺纹钢</v>
      </c>
      <c r="C3668" s="2" t="str">
        <f>'[1]2025年已发货'!C:C</f>
        <v>HRB400EΦ16mm</v>
      </c>
      <c r="D3668" s="2" t="str">
        <f>'[1]2025年已发货'!D:D</f>
        <v>吨</v>
      </c>
      <c r="E3668" s="2">
        <f>'[1]2025年已发货'!E:E</f>
        <v>70</v>
      </c>
      <c r="F3668" s="4">
        <f>'[1]2025年已发货'!F:F</f>
        <v>45807</v>
      </c>
      <c r="G3668" s="2" t="str">
        <f>'[1]2025年已发货'!G:G</f>
        <v>（5标一分部十局第七公司）四川省凉山州布拖县委只洛乡委之洛村</v>
      </c>
      <c r="H3668" s="2" t="str">
        <f>'[1]2025年已发货'!H:H</f>
        <v>吴裕</v>
      </c>
      <c r="I3668" s="2">
        <f>'[1]2025年已发货'!I:I</f>
        <v>19802920715</v>
      </c>
      <c r="J3668" s="2" vm="1" t="e">
        <f>_xlfn._xlws.FILTER(辅助信息!D:D,辅助信息!G:G=G3668)</f>
        <v>#VALUE!</v>
      </c>
    </row>
    <row r="3669" hidden="1" spans="1:10">
      <c r="A3669" s="2" t="str">
        <f>'[1]2025年已发货'!A:A</f>
        <v>吉晨盛泰</v>
      </c>
      <c r="B3669" s="2" t="str">
        <f>'[1]2025年已发货'!B:B</f>
        <v>螺纹钢</v>
      </c>
      <c r="C3669" s="2" t="str">
        <f>'[1]2025年已发货'!C:C</f>
        <v>HRB400EΦ18mm</v>
      </c>
      <c r="D3669" s="2" t="str">
        <f>'[1]2025年已发货'!D:D</f>
        <v>吨</v>
      </c>
      <c r="E3669" s="2">
        <f>'[1]2025年已发货'!E:E</f>
        <v>35</v>
      </c>
      <c r="F3669" s="4">
        <f>'[1]2025年已发货'!F:F</f>
        <v>45807</v>
      </c>
      <c r="G3669" s="2" t="str">
        <f>'[1]2025年已发货'!G:G</f>
        <v>（5标一分部十局第七公司）四川省凉山州布拖县委只洛乡委之洛村</v>
      </c>
      <c r="H3669" s="2" t="str">
        <f>'[1]2025年已发货'!H:H</f>
        <v>吴裕</v>
      </c>
      <c r="I3669" s="2">
        <f>'[1]2025年已发货'!I:I</f>
        <v>19802920715</v>
      </c>
      <c r="J3669" s="2" vm="1" t="e">
        <f>_xlfn._xlws.FILTER(辅助信息!D:D,辅助信息!G:G=G3669)</f>
        <v>#VALUE!</v>
      </c>
    </row>
    <row r="3670" hidden="1" spans="1:10">
      <c r="A3670" s="2" t="str">
        <f>'[1]2025年已发货'!A:A</f>
        <v>吉晨盛泰</v>
      </c>
      <c r="B3670" s="2" t="str">
        <f>'[1]2025年已发货'!B:B</f>
        <v>螺纹钢</v>
      </c>
      <c r="C3670" s="2" t="str">
        <f>'[1]2025年已发货'!C:C</f>
        <v>HRB500EΦ32mm</v>
      </c>
      <c r="D3670" s="2" t="str">
        <f>'[1]2025年已发货'!D:D</f>
        <v>吨</v>
      </c>
      <c r="E3670" s="2">
        <f>'[1]2025年已发货'!E:E</f>
        <v>35</v>
      </c>
      <c r="F3670" s="4">
        <f>'[1]2025年已发货'!F:F</f>
        <v>45807</v>
      </c>
      <c r="G3670" s="2" t="str">
        <f>'[1]2025年已发货'!G:G</f>
        <v>（5标一分部十局第七公司）四川省凉山州布拖县委只洛乡委之洛村</v>
      </c>
      <c r="H3670" s="2" t="str">
        <f>'[1]2025年已发货'!H:H</f>
        <v>吴裕</v>
      </c>
      <c r="I3670" s="2">
        <f>'[1]2025年已发货'!I:I</f>
        <v>19802920715</v>
      </c>
      <c r="J3670" s="2" vm="1" t="e">
        <f>_xlfn._xlws.FILTER(辅助信息!D:D,辅助信息!G:G=G3670)</f>
        <v>#VALUE!</v>
      </c>
    </row>
    <row r="3671" hidden="1" spans="1:10">
      <c r="A3671" s="2" t="str">
        <f>'[1]2025年已发货'!A:A</f>
        <v>吉晨盛泰</v>
      </c>
      <c r="B3671" s="2" t="str">
        <f>'[1]2025年已发货'!B:B</f>
        <v>螺纹钢</v>
      </c>
      <c r="C3671" s="2" t="str">
        <f>'[1]2025年已发货'!C:C</f>
        <v>HRB400EФ12mm</v>
      </c>
      <c r="D3671" s="2" t="str">
        <f>'[1]2025年已发货'!D:D</f>
        <v>吨</v>
      </c>
      <c r="E3671" s="2">
        <f>'[1]2025年已发货'!E:E</f>
        <v>150</v>
      </c>
      <c r="F3671" s="4">
        <f>'[1]2025年已发货'!F:F</f>
        <v>45807</v>
      </c>
      <c r="G3671" s="2" t="str">
        <f>'[1]2025年已发货'!G:G</f>
        <v>凉山州昭觉县新城镇阿都马打中铁十局2#梁场（中铁十局西昭高速3号拌合站过磅）</v>
      </c>
      <c r="H3671" s="2" t="str">
        <f>'[1]2025年已发货'!H:H</f>
        <v>魏忠魁</v>
      </c>
      <c r="I3671" s="2">
        <f>'[1]2025年已发货'!I:I</f>
        <v>18229056777</v>
      </c>
      <c r="J3671" s="2" vm="1" t="e">
        <f>_xlfn._xlws.FILTER(辅助信息!D:D,辅助信息!G:G=G3671)</f>
        <v>#VALUE!</v>
      </c>
    </row>
    <row r="3672" hidden="1" spans="1:10">
      <c r="A3672" s="2" t="str">
        <f>'[1]2025年已发货'!A:A</f>
        <v>吉晨盛泰</v>
      </c>
      <c r="B3672" s="2" t="str">
        <f>'[1]2025年已发货'!B:B</f>
        <v>螺纹钢</v>
      </c>
      <c r="C3672" s="2" t="str">
        <f>'[1]2025年已发货'!C:C</f>
        <v>HRB400EФ12mm</v>
      </c>
      <c r="D3672" s="2" t="str">
        <f>'[1]2025年已发货'!D:D</f>
        <v>吨</v>
      </c>
      <c r="E3672" s="2">
        <f>'[1]2025年已发货'!E:E</f>
        <v>15</v>
      </c>
      <c r="F3672" s="4">
        <f>'[1]2025年已发货'!F:F</f>
        <v>45807</v>
      </c>
      <c r="G3672" s="2" t="str">
        <f>'[1]2025年已发货'!G:G</f>
        <v>凉山州昭觉县达洛乡村委会东300米</v>
      </c>
      <c r="H3672" s="2" t="str">
        <f>'[1]2025年已发货'!H:H</f>
        <v>魏忠魁</v>
      </c>
      <c r="I3672" s="2">
        <f>'[1]2025年已发货'!I:I</f>
        <v>18229056777</v>
      </c>
      <c r="J3672" s="2" vm="1" t="e">
        <f>_xlfn._xlws.FILTER(辅助信息!D:D,辅助信息!G:G=G3672)</f>
        <v>#VALUE!</v>
      </c>
    </row>
    <row r="3673" hidden="1" spans="1:10">
      <c r="A3673" s="2" t="str">
        <f>'[1]2025年已发货'!A:A</f>
        <v>吉晨盛泰</v>
      </c>
      <c r="B3673" s="2" t="str">
        <f>'[1]2025年已发货'!B:B</f>
        <v>螺纹钢</v>
      </c>
      <c r="C3673" s="2" t="str">
        <f>'[1]2025年已发货'!C:C</f>
        <v>HRB400EФ14mm</v>
      </c>
      <c r="D3673" s="2" t="str">
        <f>'[1]2025年已发货'!D:D</f>
        <v>吨</v>
      </c>
      <c r="E3673" s="2">
        <f>'[1]2025年已发货'!E:E</f>
        <v>10</v>
      </c>
      <c r="F3673" s="4">
        <f>'[1]2025年已发货'!F:F</f>
        <v>45807</v>
      </c>
      <c r="G3673" s="2" t="str">
        <f>'[1]2025年已发货'!G:G</f>
        <v>凉山州昭觉县达洛乡村委会东300米</v>
      </c>
      <c r="H3673" s="2" t="str">
        <f>'[1]2025年已发货'!H:H</f>
        <v>魏忠魁</v>
      </c>
      <c r="I3673" s="2">
        <f>'[1]2025年已发货'!I:I</f>
        <v>18229056777</v>
      </c>
      <c r="J3673" s="2" vm="1" t="e">
        <f>_xlfn._xlws.FILTER(辅助信息!D:D,辅助信息!G:G=G3673)</f>
        <v>#VALUE!</v>
      </c>
    </row>
    <row r="3674" hidden="1" spans="1:10">
      <c r="A3674" s="2" t="str">
        <f>'[1]2025年已发货'!A:A</f>
        <v>吉晨盛泰</v>
      </c>
      <c r="B3674" s="2" t="str">
        <f>'[1]2025年已发货'!B:B</f>
        <v>螺纹钢</v>
      </c>
      <c r="C3674" s="2" t="str">
        <f>'[1]2025年已发货'!C:C</f>
        <v>HRB400EФ16mm</v>
      </c>
      <c r="D3674" s="2" t="str">
        <f>'[1]2025年已发货'!D:D</f>
        <v>吨</v>
      </c>
      <c r="E3674" s="2">
        <f>'[1]2025年已发货'!E:E</f>
        <v>4</v>
      </c>
      <c r="F3674" s="4">
        <f>'[1]2025年已发货'!F:F</f>
        <v>45807</v>
      </c>
      <c r="G3674" s="2" t="str">
        <f>'[1]2025年已发货'!G:G</f>
        <v>凉山州昭觉县达洛乡村委会东300米</v>
      </c>
      <c r="H3674" s="2" t="str">
        <f>'[1]2025年已发货'!H:H</f>
        <v>魏忠魁</v>
      </c>
      <c r="I3674" s="2">
        <f>'[1]2025年已发货'!I:I</f>
        <v>18229056777</v>
      </c>
      <c r="J3674" s="2" vm="1" t="e">
        <f>_xlfn._xlws.FILTER(辅助信息!D:D,辅助信息!G:G=G3674)</f>
        <v>#VALUE!</v>
      </c>
    </row>
    <row r="3675" hidden="1" spans="1:10">
      <c r="A3675" s="2" t="str">
        <f>'[1]2025年已发货'!A:A</f>
        <v>吉晨盛泰</v>
      </c>
      <c r="B3675" s="2" t="str">
        <f>'[1]2025年已发货'!B:B</f>
        <v>螺纹钢</v>
      </c>
      <c r="C3675" s="2" t="str">
        <f>'[1]2025年已发货'!C:C</f>
        <v>HRB500EФ25mm</v>
      </c>
      <c r="D3675" s="2" t="str">
        <f>'[1]2025年已发货'!D:D</f>
        <v>吨</v>
      </c>
      <c r="E3675" s="2">
        <f>'[1]2025年已发货'!E:E</f>
        <v>32</v>
      </c>
      <c r="F3675" s="4">
        <f>'[1]2025年已发货'!F:F</f>
        <v>45807</v>
      </c>
      <c r="G3675" s="2" t="str">
        <f>'[1]2025年已发货'!G:G</f>
        <v>凉山州昭觉县达洛乡村委会东300米</v>
      </c>
      <c r="H3675" s="2" t="str">
        <f>'[1]2025年已发货'!H:H</f>
        <v>魏忠魁</v>
      </c>
      <c r="I3675" s="2">
        <f>'[1]2025年已发货'!I:I</f>
        <v>18229056777</v>
      </c>
      <c r="J3675" s="2" vm="1" t="e">
        <f>_xlfn._xlws.FILTER(辅助信息!D:D,辅助信息!G:G=G3675)</f>
        <v>#VALUE!</v>
      </c>
    </row>
    <row r="3676" hidden="1" spans="1:10">
      <c r="A3676" s="2" t="str">
        <f>'[1]2025年已发货'!A:A</f>
        <v>吉晨盛泰</v>
      </c>
      <c r="B3676" s="2" t="str">
        <f>'[1]2025年已发货'!B:B</f>
        <v>螺纹钢</v>
      </c>
      <c r="C3676" s="2" t="str">
        <f>'[1]2025年已发货'!C:C</f>
        <v>HRB500EФ28mm</v>
      </c>
      <c r="D3676" s="2" t="str">
        <f>'[1]2025年已发货'!D:D</f>
        <v>吨</v>
      </c>
      <c r="E3676" s="2">
        <f>'[1]2025年已发货'!E:E</f>
        <v>58</v>
      </c>
      <c r="F3676" s="4">
        <f>'[1]2025年已发货'!F:F</f>
        <v>45807</v>
      </c>
      <c r="G3676" s="2" t="str">
        <f>'[1]2025年已发货'!G:G</f>
        <v>凉山州昭觉县达洛乡村委会东300米</v>
      </c>
      <c r="H3676" s="2" t="str">
        <f>'[1]2025年已发货'!H:H</f>
        <v>魏忠魁</v>
      </c>
      <c r="I3676" s="2">
        <f>'[1]2025年已发货'!I:I</f>
        <v>18229056777</v>
      </c>
      <c r="J3676" s="2" vm="1" t="e">
        <f>_xlfn._xlws.FILTER(辅助信息!D:D,辅助信息!G:G=G3676)</f>
        <v>#VALUE!</v>
      </c>
    </row>
    <row r="3677" hidden="1" spans="1:10">
      <c r="A3677" s="2" t="str">
        <f>'[1]2025年已发货'!A:A</f>
        <v>吉晨盛泰</v>
      </c>
      <c r="B3677" s="2" t="str">
        <f>'[1]2025年已发货'!B:B</f>
        <v>螺纹钢</v>
      </c>
      <c r="C3677" s="2" t="str">
        <f>'[1]2025年已发货'!C:C</f>
        <v>HRB400EФ32mm</v>
      </c>
      <c r="D3677" s="2" t="str">
        <f>'[1]2025年已发货'!D:D</f>
        <v>吨</v>
      </c>
      <c r="E3677" s="2">
        <f>'[1]2025年已发货'!E:E</f>
        <v>143</v>
      </c>
      <c r="F3677" s="4">
        <f>'[1]2025年已发货'!F:F</f>
        <v>45807</v>
      </c>
      <c r="G3677" s="2" t="str">
        <f>'[1]2025年已发货'!G:G</f>
        <v>凉山州昭觉县达洛乡村委会东300米</v>
      </c>
      <c r="H3677" s="2" t="str">
        <f>'[1]2025年已发货'!H:H</f>
        <v>魏忠魁</v>
      </c>
      <c r="I3677" s="2">
        <f>'[1]2025年已发货'!I:I</f>
        <v>18229056777</v>
      </c>
      <c r="J3677" s="2" vm="1" t="e">
        <f>_xlfn._xlws.FILTER(辅助信息!D:D,辅助信息!G:G=G3677)</f>
        <v>#VALUE!</v>
      </c>
    </row>
    <row r="3678" hidden="1" spans="1:10">
      <c r="A3678" s="2" t="str">
        <f>'[1]2025年已发货'!A:A</f>
        <v>吉晨盛泰</v>
      </c>
      <c r="B3678" s="2" t="str">
        <f>'[1]2025年已发货'!B:B</f>
        <v>螺纹钢</v>
      </c>
      <c r="C3678" s="2" t="str">
        <f>'[1]2025年已发货'!C:C</f>
        <v>HRB400EФ16mm</v>
      </c>
      <c r="D3678" s="2" t="str">
        <f>'[1]2025年已发货'!D:D</f>
        <v>吨</v>
      </c>
      <c r="E3678" s="2">
        <f>'[1]2025年已发货'!E:E</f>
        <v>15</v>
      </c>
      <c r="F3678" s="4">
        <f>'[1]2025年已发货'!F:F</f>
        <v>45807</v>
      </c>
      <c r="G3678" s="2" t="str">
        <f>'[1]2025年已发货'!G:G</f>
        <v>凉山州昭觉县谷曲镇瓦洛乌村，注意该卸车点需用四桥车。</v>
      </c>
      <c r="H3678" s="2" t="str">
        <f>'[1]2025年已发货'!H:H</f>
        <v>魏忠魁</v>
      </c>
      <c r="I3678" s="2">
        <f>'[1]2025年已发货'!I:I</f>
        <v>18229056777</v>
      </c>
      <c r="J3678" s="2" vm="1" t="e">
        <f>_xlfn._xlws.FILTER(辅助信息!D:D,辅助信息!G:G=G3678)</f>
        <v>#VALUE!</v>
      </c>
    </row>
    <row r="3679" hidden="1" spans="1:10">
      <c r="A3679" s="2" t="str">
        <f>'[1]2025年已发货'!A:A</f>
        <v>吉晨盛泰</v>
      </c>
      <c r="B3679" s="2" t="str">
        <f>'[1]2025年已发货'!B:B</f>
        <v>螺纹钢</v>
      </c>
      <c r="C3679" s="2" t="str">
        <f>'[1]2025年已发货'!C:C</f>
        <v>HRB400EФ32mm</v>
      </c>
      <c r="D3679" s="2" t="str">
        <f>'[1]2025年已发货'!D:D</f>
        <v>吨</v>
      </c>
      <c r="E3679" s="2">
        <f>'[1]2025年已发货'!E:E</f>
        <v>60</v>
      </c>
      <c r="F3679" s="4">
        <f>'[1]2025年已发货'!F:F</f>
        <v>45807</v>
      </c>
      <c r="G3679" s="2" t="str">
        <f>'[1]2025年已发货'!G:G</f>
        <v>凉山州昭觉县谷曲镇瓦洛乌村，注意该卸车点需用四桥车。</v>
      </c>
      <c r="H3679" s="2" t="str">
        <f>'[1]2025年已发货'!H:H</f>
        <v>魏忠魁</v>
      </c>
      <c r="I3679" s="2">
        <f>'[1]2025年已发货'!I:I</f>
        <v>18229056777</v>
      </c>
      <c r="J3679" s="2" vm="1" t="e">
        <f>_xlfn._xlws.FILTER(辅助信息!D:D,辅助信息!G:G=G3679)</f>
        <v>#VALUE!</v>
      </c>
    </row>
    <row r="3680" hidden="1" spans="1:10">
      <c r="A3680" s="2" t="str">
        <f>'[1]2025年已发货'!A:A</f>
        <v>德胜</v>
      </c>
      <c r="B3680" s="2" t="str">
        <f>'[1]2025年已发货'!B:B</f>
        <v>螺纹钢</v>
      </c>
      <c r="C3680" s="2" t="str">
        <f>'[1]2025年已发货'!C:C</f>
        <v>HRB400E Φ28 12m</v>
      </c>
      <c r="D3680" s="2" t="str">
        <f>'[1]2025年已发货'!D:D</f>
        <v>吨</v>
      </c>
      <c r="E3680" s="2">
        <f>'[1]2025年已发货'!E:E</f>
        <v>35</v>
      </c>
      <c r="F3680" s="4">
        <f>'[1]2025年已发货'!F:F</f>
        <v>45809</v>
      </c>
      <c r="G3680" s="2" t="str">
        <f>'[1]2025年已发货'!G:G</f>
        <v>（中铁广州局-资乐高速5标）四川省乐山市井研县希望大道116号</v>
      </c>
      <c r="H3680" s="2" t="str">
        <f>'[1]2025年已发货'!H:H</f>
        <v>廖俊杰</v>
      </c>
      <c r="I3680" s="2">
        <f>'[1]2025年已发货'!I:I</f>
        <v>15775100965</v>
      </c>
      <c r="J3680" s="2" vm="1" t="e">
        <f>_xlfn._xlws.FILTER(辅助信息!D:D,辅助信息!G:G=G3680)</f>
        <v>#VALUE!</v>
      </c>
    </row>
    <row r="3681" hidden="1" spans="1:10">
      <c r="A3681" s="2" t="str">
        <f>'[1]2025年已发货'!A:A</f>
        <v>德胜</v>
      </c>
      <c r="B3681" s="2" t="str">
        <f>'[1]2025年已发货'!B:B</f>
        <v>螺纹钢</v>
      </c>
      <c r="C3681" s="2" t="str">
        <f>'[1]2025年已发货'!C:C</f>
        <v>HRB400E Φ20 12m</v>
      </c>
      <c r="D3681" s="2" t="str">
        <f>'[1]2025年已发货'!D:D</f>
        <v>吨</v>
      </c>
      <c r="E3681" s="2">
        <f>'[1]2025年已发货'!E:E</f>
        <v>35</v>
      </c>
      <c r="F3681" s="4">
        <f>'[1]2025年已发货'!F:F</f>
        <v>45809</v>
      </c>
      <c r="G3681" s="2" t="str">
        <f>'[1]2025年已发货'!G:G</f>
        <v>（中铁广州局-资乐高速5标）四川省乐山市井研县希望大道116号</v>
      </c>
      <c r="H3681" s="2" t="str">
        <f>'[1]2025年已发货'!H:H</f>
        <v>廖俊杰</v>
      </c>
      <c r="I3681" s="2">
        <f>'[1]2025年已发货'!I:I</f>
        <v>15775100965</v>
      </c>
      <c r="J3681" s="2" vm="1" t="e">
        <f>_xlfn._xlws.FILTER(辅助信息!D:D,辅助信息!G:G=G3681)</f>
        <v>#VALUE!</v>
      </c>
    </row>
    <row r="3682" hidden="1" spans="1:10">
      <c r="A3682" s="2" t="str">
        <f>'[1]2025年已发货'!A:A</f>
        <v>德胜</v>
      </c>
      <c r="B3682" s="2" t="str">
        <f>'[1]2025年已发货'!B:B</f>
        <v>螺纹钢</v>
      </c>
      <c r="C3682" s="2" t="str">
        <f>'[1]2025年已发货'!C:C</f>
        <v>HRB400E Φ12 9m</v>
      </c>
      <c r="D3682" s="2" t="str">
        <f>'[1]2025年已发货'!D:D</f>
        <v>吨</v>
      </c>
      <c r="E3682" s="2">
        <f>'[1]2025年已发货'!E:E</f>
        <v>35</v>
      </c>
      <c r="F3682" s="4">
        <f>'[1]2025年已发货'!F:F</f>
        <v>45809</v>
      </c>
      <c r="G3682" s="2" t="str">
        <f>'[1]2025年已发货'!G:G</f>
        <v>（中铁十局-资乐高速4标）四川省眉山市仁寿县彰加镇促进村中铁十局资乐高速1#钢筋场</v>
      </c>
      <c r="H3682" s="2" t="str">
        <f>'[1]2025年已发货'!H:H</f>
        <v>杨飞</v>
      </c>
      <c r="I3682" s="2">
        <f>'[1]2025年已发货'!I:I</f>
        <v>15667998777</v>
      </c>
      <c r="J3682" s="2" vm="1" t="e">
        <f>_xlfn._xlws.FILTER(辅助信息!D:D,辅助信息!G:G=G3682)</f>
        <v>#VALUE!</v>
      </c>
    </row>
    <row r="3683" hidden="1" spans="1:10">
      <c r="A3683" s="2" t="str">
        <f>'[1]2025年已发货'!A:A</f>
        <v>德胜</v>
      </c>
      <c r="B3683" s="2" t="str">
        <f>'[1]2025年已发货'!B:B</f>
        <v>螺纹钢</v>
      </c>
      <c r="C3683" s="2" t="str">
        <f>'[1]2025年已发货'!C:C</f>
        <v>HRB400E Φ16 9m</v>
      </c>
      <c r="D3683" s="2" t="str">
        <f>'[1]2025年已发货'!D:D</f>
        <v>吨</v>
      </c>
      <c r="E3683" s="2">
        <f>'[1]2025年已发货'!E:E</f>
        <v>35</v>
      </c>
      <c r="F3683" s="4">
        <f>'[1]2025年已发货'!F:F</f>
        <v>45809</v>
      </c>
      <c r="G3683" s="2" t="str">
        <f>'[1]2025年已发货'!G:G</f>
        <v>（中铁十局-资乐高速4标）四川省眉山市仁寿县彰加镇促进村中铁十局资乐高速1#钢筋场</v>
      </c>
      <c r="H3683" s="2" t="str">
        <f>'[1]2025年已发货'!H:H</f>
        <v>杨飞</v>
      </c>
      <c r="I3683" s="2">
        <f>'[1]2025年已发货'!I:I</f>
        <v>15667998777</v>
      </c>
      <c r="J3683" s="2" vm="1" t="e">
        <f>_xlfn._xlws.FILTER(辅助信息!D:D,辅助信息!G:G=G3683)</f>
        <v>#VALUE!</v>
      </c>
    </row>
    <row r="3684" hidden="1" spans="1:10">
      <c r="A3684" s="2" t="str">
        <f>'[1]2025年已发货'!A:A</f>
        <v>德胜</v>
      </c>
      <c r="B3684" s="2" t="str">
        <f>'[1]2025年已发货'!B:B</f>
        <v>螺纹钢</v>
      </c>
      <c r="C3684" s="2" t="str">
        <f>'[1]2025年已发货'!C:C</f>
        <v>HRB400E Φ25 9m</v>
      </c>
      <c r="D3684" s="2" t="str">
        <f>'[1]2025年已发货'!D:D</f>
        <v>吨</v>
      </c>
      <c r="E3684" s="2">
        <f>'[1]2025年已发货'!E:E</f>
        <v>35</v>
      </c>
      <c r="F3684" s="4">
        <f>'[1]2025年已发货'!F:F</f>
        <v>45809</v>
      </c>
      <c r="G3684" s="2" t="str">
        <f>'[1]2025年已发货'!G:G</f>
        <v>（中铁十局-资乐高速4标）四川省眉山市仁寿县彰加镇促进村中铁十局资乐高速1#钢筋场</v>
      </c>
      <c r="H3684" s="2" t="str">
        <f>'[1]2025年已发货'!H:H</f>
        <v>杨飞</v>
      </c>
      <c r="I3684" s="2">
        <f>'[1]2025年已发货'!I:I</f>
        <v>15667998777</v>
      </c>
      <c r="J3684" s="2" vm="1" t="e">
        <f>_xlfn._xlws.FILTER(辅助信息!D:D,辅助信息!G:G=G3684)</f>
        <v>#VALUE!</v>
      </c>
    </row>
    <row r="3685" hidden="1" spans="1:10">
      <c r="A3685" s="2" t="str">
        <f>'[1]2025年已发货'!A:A</f>
        <v>德胜</v>
      </c>
      <c r="B3685" s="2" t="str">
        <f>'[1]2025年已发货'!B:B</f>
        <v>螺纹钢</v>
      </c>
      <c r="C3685" s="2" t="str">
        <f>'[1]2025年已发货'!C:C</f>
        <v>HRB400E Φ12 9m</v>
      </c>
      <c r="D3685" s="2" t="str">
        <f>'[1]2025年已发货'!D:D</f>
        <v>吨</v>
      </c>
      <c r="E3685" s="2">
        <f>'[1]2025年已发货'!E:E</f>
        <v>35</v>
      </c>
      <c r="F3685" s="4">
        <f>'[1]2025年已发货'!F:F</f>
        <v>45809</v>
      </c>
      <c r="G3685" s="2" t="str">
        <f>'[1]2025年已发货'!G:G</f>
        <v>（北京工程局乐山机场项目）乐山市五通桥区冠英镇</v>
      </c>
      <c r="H3685" s="2" t="str">
        <f>'[1]2025年已发货'!H:H</f>
        <v>王治</v>
      </c>
      <c r="I3685" s="2">
        <f>'[1]2025年已发货'!I:I</f>
        <v>18811564698</v>
      </c>
      <c r="J3685" s="2" vm="1" t="e">
        <f>_xlfn._xlws.FILTER(辅助信息!D:D,辅助信息!G:G=G3685)</f>
        <v>#VALUE!</v>
      </c>
    </row>
    <row r="3686" hidden="1" spans="1:10">
      <c r="A3686" s="2" t="str">
        <f>'[1]2025年已发货'!A:A</f>
        <v>润耀</v>
      </c>
      <c r="B3686" s="2" t="str">
        <f>'[1]2025年已发货'!B:B</f>
        <v>盘螺</v>
      </c>
      <c r="C3686" s="2" t="str">
        <f>'[1]2025年已发货'!C:C</f>
        <v>HRB400E Φ10</v>
      </c>
      <c r="D3686" s="2" t="str">
        <f>'[1]2025年已发货'!D:D</f>
        <v>吨</v>
      </c>
      <c r="E3686" s="2">
        <f>'[1]2025年已发货'!E:E</f>
        <v>12</v>
      </c>
      <c r="F3686" s="4">
        <f>'[1]2025年已发货'!F:F</f>
        <v>45809</v>
      </c>
      <c r="G3686" s="2" t="str">
        <f>'[1]2025年已发货'!G:G</f>
        <v>（北京工程局乐山机场项目）乐山市五通桥区冠英镇</v>
      </c>
      <c r="H3686" s="2" t="str">
        <f>'[1]2025年已发货'!H:H</f>
        <v>王治</v>
      </c>
      <c r="I3686" s="2">
        <f>'[1]2025年已发货'!I:I</f>
        <v>18811564698</v>
      </c>
      <c r="J3686" s="2" vm="1" t="e">
        <f>_xlfn._xlws.FILTER(辅助信息!D:D,辅助信息!G:G=G3686)</f>
        <v>#VALUE!</v>
      </c>
    </row>
    <row r="3687" hidden="1" spans="1:10">
      <c r="A3687" s="2" t="str">
        <f>'[1]2025年已发货'!A:A</f>
        <v>润耀</v>
      </c>
      <c r="B3687" s="2" t="str">
        <f>'[1]2025年已发货'!B:B</f>
        <v>盘螺</v>
      </c>
      <c r="C3687" s="2" t="str">
        <f>'[1]2025年已发货'!C:C</f>
        <v>HRB400E Φ12</v>
      </c>
      <c r="D3687" s="2" t="str">
        <f>'[1]2025年已发货'!D:D</f>
        <v>吨</v>
      </c>
      <c r="E3687" s="2">
        <f>'[1]2025年已发货'!E:E</f>
        <v>6</v>
      </c>
      <c r="F3687" s="4">
        <f>'[1]2025年已发货'!F:F</f>
        <v>45809</v>
      </c>
      <c r="G3687" s="2" t="str">
        <f>'[1]2025年已发货'!G:G</f>
        <v>（北京工程局乐山机场项目）乐山市五通桥区冠英镇</v>
      </c>
      <c r="H3687" s="2" t="str">
        <f>'[1]2025年已发货'!H:H</f>
        <v>王治</v>
      </c>
      <c r="I3687" s="2">
        <f>'[1]2025年已发货'!I:I</f>
        <v>18811564698</v>
      </c>
      <c r="J3687" s="2" vm="1" t="e">
        <f>_xlfn._xlws.FILTER(辅助信息!D:D,辅助信息!G:G=G3687)</f>
        <v>#VALUE!</v>
      </c>
    </row>
    <row r="3688" hidden="1" spans="1:10">
      <c r="A3688" s="2" t="str">
        <f>'[1]2025年已发货'!A:A</f>
        <v>润耀</v>
      </c>
      <c r="B3688" s="2" t="str">
        <f>'[1]2025年已发货'!B:B</f>
        <v>螺纹钢</v>
      </c>
      <c r="C3688" s="2" t="str">
        <f>'[1]2025年已发货'!C:C</f>
        <v>HRB400E Φ14 9m</v>
      </c>
      <c r="D3688" s="2" t="str">
        <f>'[1]2025年已发货'!D:D</f>
        <v>吨</v>
      </c>
      <c r="E3688" s="2">
        <f>'[1]2025年已发货'!E:E</f>
        <v>35</v>
      </c>
      <c r="F3688" s="4">
        <f>'[1]2025年已发货'!F:F</f>
        <v>45809</v>
      </c>
      <c r="G3688" s="2" t="str">
        <f>'[1]2025年已发货'!G:G</f>
        <v>（北京工程局乐山机场项目）乐山市五通桥区冠英镇</v>
      </c>
      <c r="H3688" s="2" t="str">
        <f>'[1]2025年已发货'!H:H</f>
        <v>王治</v>
      </c>
      <c r="I3688" s="2">
        <f>'[1]2025年已发货'!I:I</f>
        <v>18811564698</v>
      </c>
      <c r="J3688" s="2" vm="1" t="e">
        <f>_xlfn._xlws.FILTER(辅助信息!D:D,辅助信息!G:G=G3688)</f>
        <v>#VALUE!</v>
      </c>
    </row>
    <row r="3689" hidden="1" spans="1:10">
      <c r="A3689" s="2" t="str">
        <f>'[1]2025年已发货'!A:A</f>
        <v>润耀</v>
      </c>
      <c r="B3689" s="2" t="str">
        <f>'[1]2025年已发货'!B:B</f>
        <v>螺纹钢</v>
      </c>
      <c r="C3689" s="2" t="str">
        <f>'[1]2025年已发货'!C:C</f>
        <v>HRB400E Φ16 9m</v>
      </c>
      <c r="D3689" s="2" t="str">
        <f>'[1]2025年已发货'!D:D</f>
        <v>吨</v>
      </c>
      <c r="E3689" s="2">
        <f>'[1]2025年已发货'!E:E</f>
        <v>22</v>
      </c>
      <c r="F3689" s="4">
        <f>'[1]2025年已发货'!F:F</f>
        <v>45809</v>
      </c>
      <c r="G3689" s="2" t="str">
        <f>'[1]2025年已发货'!G:G</f>
        <v>（北京工程局乐山机场项目）乐山市五通桥区冠英镇</v>
      </c>
      <c r="H3689" s="2" t="str">
        <f>'[1]2025年已发货'!H:H</f>
        <v>王治</v>
      </c>
      <c r="I3689" s="2">
        <f>'[1]2025年已发货'!I:I</f>
        <v>18811564698</v>
      </c>
      <c r="J3689" s="2" vm="1" t="e">
        <f>_xlfn._xlws.FILTER(辅助信息!D:D,辅助信息!G:G=G3689)</f>
        <v>#VALUE!</v>
      </c>
    </row>
    <row r="3690" hidden="1" spans="1:10">
      <c r="A3690" s="2" t="str">
        <f>'[1]2025年已发货'!A:A</f>
        <v>润耀</v>
      </c>
      <c r="B3690" s="2" t="str">
        <f>'[1]2025年已发货'!B:B</f>
        <v>盘螺</v>
      </c>
      <c r="C3690" s="2" t="str">
        <f>'[1]2025年已发货'!C:C</f>
        <v>HRB400E Φ10</v>
      </c>
      <c r="D3690" s="2" t="str">
        <f>'[1]2025年已发货'!D:D</f>
        <v>吨</v>
      </c>
      <c r="E3690" s="2">
        <f>'[1]2025年已发货'!E:E</f>
        <v>8</v>
      </c>
      <c r="F3690" s="4">
        <f>'[1]2025年已发货'!F:F</f>
        <v>45809</v>
      </c>
      <c r="G3690" s="2" t="str">
        <f>'[1]2025年已发货'!G:G</f>
        <v>（北京工程局乐山机场项目）乐山市五通桥区冠英镇</v>
      </c>
      <c r="H3690" s="2" t="str">
        <f>'[1]2025年已发货'!H:H</f>
        <v>王治</v>
      </c>
      <c r="I3690" s="2">
        <f>'[1]2025年已发货'!I:I</f>
        <v>18811564698</v>
      </c>
      <c r="J3690" s="2" vm="1" t="e">
        <f>_xlfn._xlws.FILTER(辅助信息!D:D,辅助信息!G:G=G3690)</f>
        <v>#VALUE!</v>
      </c>
    </row>
    <row r="3691" hidden="1" spans="1:10">
      <c r="A3691" s="2" t="str">
        <f>'[1]2025年已发货'!A:A</f>
        <v>润耀</v>
      </c>
      <c r="B3691" s="2" t="str">
        <f>'[1]2025年已发货'!B:B</f>
        <v>盘螺</v>
      </c>
      <c r="C3691" s="2" t="str">
        <f>'[1]2025年已发货'!C:C</f>
        <v>HRB400E Φ10</v>
      </c>
      <c r="D3691" s="2" t="str">
        <f>'[1]2025年已发货'!D:D</f>
        <v>吨</v>
      </c>
      <c r="E3691" s="2">
        <f>'[1]2025年已发货'!E:E</f>
        <v>35</v>
      </c>
      <c r="F3691" s="4">
        <f>'[1]2025年已发货'!F:F</f>
        <v>45809</v>
      </c>
      <c r="G3691" s="2" t="str">
        <f>'[1]2025年已发货'!G:G</f>
        <v>（北京工程局乐山机场项目）乐山市五通桥区冠英镇</v>
      </c>
      <c r="H3691" s="2" t="str">
        <f>'[1]2025年已发货'!H:H</f>
        <v>王治</v>
      </c>
      <c r="I3691" s="2">
        <f>'[1]2025年已发货'!I:I</f>
        <v>18811564698</v>
      </c>
      <c r="J3691" s="2" vm="1" t="e">
        <f>_xlfn._xlws.FILTER(辅助信息!D:D,辅助信息!G:G=G3691)</f>
        <v>#VALUE!</v>
      </c>
    </row>
    <row r="3692" hidden="1" spans="1:10">
      <c r="A3692" s="2" t="str">
        <f>'[1]2025年已发货'!A:A</f>
        <v>润耀</v>
      </c>
      <c r="B3692" s="2" t="str">
        <f>'[1]2025年已发货'!B:B</f>
        <v>盘螺</v>
      </c>
      <c r="C3692" s="2" t="str">
        <f>'[1]2025年已发货'!C:C</f>
        <v>HRB400E Φ10</v>
      </c>
      <c r="D3692" s="2" t="str">
        <f>'[1]2025年已发货'!D:D</f>
        <v>吨</v>
      </c>
      <c r="E3692" s="2">
        <f>'[1]2025年已发货'!E:E</f>
        <v>15</v>
      </c>
      <c r="F3692" s="4">
        <f>'[1]2025年已发货'!F:F</f>
        <v>45809</v>
      </c>
      <c r="G3692" s="2" t="str">
        <f>'[1]2025年已发货'!G:G</f>
        <v>（北京工程局乐山机场项目）乐山市五通桥区冠英镇</v>
      </c>
      <c r="H3692" s="2" t="str">
        <f>'[1]2025年已发货'!H:H</f>
        <v>王治</v>
      </c>
      <c r="I3692" s="2">
        <f>'[1]2025年已发货'!I:I</f>
        <v>18811564698</v>
      </c>
      <c r="J3692" s="2" vm="1" t="e">
        <f>_xlfn._xlws.FILTER(辅助信息!D:D,辅助信息!G:G=G3692)</f>
        <v>#VALUE!</v>
      </c>
    </row>
    <row r="3693" hidden="1" spans="1:10">
      <c r="A3693" s="2" t="str">
        <f>'[1]2025年已发货'!A:A</f>
        <v>润耀</v>
      </c>
      <c r="B3693" s="2" t="str">
        <f>'[1]2025年已发货'!B:B</f>
        <v>螺纹钢</v>
      </c>
      <c r="C3693" s="2" t="str">
        <f>'[1]2025年已发货'!C:C</f>
        <v>HRB400E Φ16 9m</v>
      </c>
      <c r="D3693" s="2" t="str">
        <f>'[1]2025年已发货'!D:D</f>
        <v>吨</v>
      </c>
      <c r="E3693" s="2">
        <f>'[1]2025年已发货'!E:E</f>
        <v>12</v>
      </c>
      <c r="F3693" s="4">
        <f>'[1]2025年已发货'!F:F</f>
        <v>45809</v>
      </c>
      <c r="G3693" s="2" t="str">
        <f>'[1]2025年已发货'!G:G</f>
        <v>（北京工程局乐山机场项目）乐山市五通桥区冠英镇</v>
      </c>
      <c r="H3693" s="2" t="str">
        <f>'[1]2025年已发货'!H:H</f>
        <v>王治</v>
      </c>
      <c r="I3693" s="2">
        <f>'[1]2025年已发货'!I:I</f>
        <v>18811564698</v>
      </c>
      <c r="J3693" s="2" vm="1" t="e">
        <f>_xlfn._xlws.FILTER(辅助信息!D:D,辅助信息!G:G=G3693)</f>
        <v>#VALUE!</v>
      </c>
    </row>
    <row r="3694" hidden="1" spans="1:10">
      <c r="A3694" s="2" t="str">
        <f>'[1]2025年已发货'!A:A</f>
        <v>润耀</v>
      </c>
      <c r="B3694" s="2" t="str">
        <f>'[1]2025年已发货'!B:B</f>
        <v>螺纹钢</v>
      </c>
      <c r="C3694" s="2" t="str">
        <f>'[1]2025年已发货'!C:C</f>
        <v>HRB400E Φ20 9m</v>
      </c>
      <c r="D3694" s="2" t="str">
        <f>'[1]2025年已发货'!D:D</f>
        <v>吨</v>
      </c>
      <c r="E3694" s="2">
        <f>'[1]2025年已发货'!E:E</f>
        <v>20</v>
      </c>
      <c r="F3694" s="4">
        <f>'[1]2025年已发货'!F:F</f>
        <v>45809</v>
      </c>
      <c r="G3694" s="2" t="str">
        <f>'[1]2025年已发货'!G:G</f>
        <v>（北京工程局乐山机场项目）乐山市五通桥区冠英镇</v>
      </c>
      <c r="H3694" s="2" t="str">
        <f>'[1]2025年已发货'!H:H</f>
        <v>王治</v>
      </c>
      <c r="I3694" s="2">
        <f>'[1]2025年已发货'!I:I</f>
        <v>18811564698</v>
      </c>
      <c r="J3694" s="2" vm="1" t="e">
        <f>_xlfn._xlws.FILTER(辅助信息!D:D,辅助信息!G:G=G3694)</f>
        <v>#VALUE!</v>
      </c>
    </row>
    <row r="3695" hidden="1" spans="1:10">
      <c r="A3695" s="2" t="str">
        <f>'[1]2025年已发货'!A:A</f>
        <v>润耀</v>
      </c>
      <c r="B3695" s="2" t="str">
        <f>'[1]2025年已发货'!B:B</f>
        <v>螺纹钢</v>
      </c>
      <c r="C3695" s="2" t="str">
        <f>'[1]2025年已发货'!C:C</f>
        <v>HRB400E Φ22 9m</v>
      </c>
      <c r="D3695" s="2" t="str">
        <f>'[1]2025年已发货'!D:D</f>
        <v>吨</v>
      </c>
      <c r="E3695" s="2">
        <f>'[1]2025年已发货'!E:E</f>
        <v>16</v>
      </c>
      <c r="F3695" s="4">
        <f>'[1]2025年已发货'!F:F</f>
        <v>45809</v>
      </c>
      <c r="G3695" s="2" t="str">
        <f>'[1]2025年已发货'!G:G</f>
        <v>（北京工程局乐山机场项目）乐山市五通桥区冠英镇</v>
      </c>
      <c r="H3695" s="2" t="str">
        <f>'[1]2025年已发货'!H:H</f>
        <v>王治</v>
      </c>
      <c r="I3695" s="2">
        <f>'[1]2025年已发货'!I:I</f>
        <v>18811564698</v>
      </c>
      <c r="J3695" s="2" vm="1" t="e">
        <f>_xlfn._xlws.FILTER(辅助信息!D:D,辅助信息!G:G=G3695)</f>
        <v>#VALUE!</v>
      </c>
    </row>
    <row r="3696" hidden="1" spans="1:10">
      <c r="A3696" s="2" t="str">
        <f>'[1]2025年已发货'!A:A</f>
        <v>润耀</v>
      </c>
      <c r="B3696" s="2" t="str">
        <f>'[1]2025年已发货'!B:B</f>
        <v>螺纹钢</v>
      </c>
      <c r="C3696" s="2" t="str">
        <f>'[1]2025年已发货'!C:C</f>
        <v>HRB400E Φ25 9m</v>
      </c>
      <c r="D3696" s="2" t="str">
        <f>'[1]2025年已发货'!D:D</f>
        <v>吨</v>
      </c>
      <c r="E3696" s="2">
        <f>'[1]2025年已发货'!E:E</f>
        <v>30</v>
      </c>
      <c r="F3696" s="4">
        <f>'[1]2025年已发货'!F:F</f>
        <v>45809</v>
      </c>
      <c r="G3696" s="2" t="str">
        <f>'[1]2025年已发货'!G:G</f>
        <v>（北京工程局乐山机场项目）乐山市五通桥区冠英镇</v>
      </c>
      <c r="H3696" s="2" t="str">
        <f>'[1]2025年已发货'!H:H</f>
        <v>王治</v>
      </c>
      <c r="I3696" s="2">
        <f>'[1]2025年已发货'!I:I</f>
        <v>18811564698</v>
      </c>
      <c r="J3696" s="2" vm="1" t="e">
        <f>_xlfn._xlws.FILTER(辅助信息!D:D,辅助信息!G:G=G3696)</f>
        <v>#VALUE!</v>
      </c>
    </row>
    <row r="3697" hidden="1" spans="1:10">
      <c r="A3697" s="2" t="str">
        <f>'[1]2025年已发货'!A:A</f>
        <v>湖北商贸</v>
      </c>
      <c r="B3697" s="2" t="str">
        <f>'[1]2025年已发货'!B:B</f>
        <v>高线</v>
      </c>
      <c r="C3697" s="2" t="str">
        <f>'[1]2025年已发货'!C:C</f>
        <v>HPB300Φ8</v>
      </c>
      <c r="D3697" s="2" t="str">
        <f>'[1]2025年已发货'!D:D</f>
        <v>吨</v>
      </c>
      <c r="E3697" s="2">
        <f>'[1]2025年已发货'!E:E</f>
        <v>35</v>
      </c>
      <c r="F3697" s="4">
        <f>'[1]2025年已发货'!F:F</f>
        <v>45809</v>
      </c>
      <c r="G3697" s="2" t="str">
        <f>'[1]2025年已发货'!G:G</f>
        <v>（中铁十局-资乐高速4标）四川省眉山市仁寿县彰加镇促进村中铁十局资乐高速1#钢筋场</v>
      </c>
      <c r="H3697" s="2" t="str">
        <f>'[1]2025年已发货'!H:H</f>
        <v>杨飞</v>
      </c>
      <c r="I3697" s="2">
        <f>'[1]2025年已发货'!I:I</f>
        <v>15667998777</v>
      </c>
      <c r="J3697" s="2" vm="1" t="e">
        <f>_xlfn._xlws.FILTER(辅助信息!D:D,辅助信息!G:G=G3697)</f>
        <v>#VALUE!</v>
      </c>
    </row>
    <row r="3698" hidden="1" spans="1:10">
      <c r="A3698" s="2" t="str">
        <f>'[1]2025年已发货'!A:A</f>
        <v>湖北商贸</v>
      </c>
      <c r="B3698" s="2" t="str">
        <f>'[1]2025年已发货'!B:B</f>
        <v>高线</v>
      </c>
      <c r="C3698" s="2" t="str">
        <f>'[1]2025年已发货'!C:C</f>
        <v>HPB300Φ10</v>
      </c>
      <c r="D3698" s="2" t="str">
        <f>'[1]2025年已发货'!D:D</f>
        <v>吨</v>
      </c>
      <c r="E3698" s="2">
        <f>'[1]2025年已发货'!E:E</f>
        <v>30</v>
      </c>
      <c r="F3698" s="4">
        <f>'[1]2025年已发货'!F:F</f>
        <v>45809</v>
      </c>
      <c r="G3698" s="2" t="str">
        <f>'[1]2025年已发货'!G:G</f>
        <v>（中铁十局-资乐高速4标）四川省眉山市仁寿县彰加镇促进村中铁十局资乐高速1#钢筋场</v>
      </c>
      <c r="H3698" s="2" t="str">
        <f>'[1]2025年已发货'!H:H</f>
        <v>杨飞</v>
      </c>
      <c r="I3698" s="2">
        <f>'[1]2025年已发货'!I:I</f>
        <v>15667998777</v>
      </c>
      <c r="J3698" s="2" vm="1" t="e">
        <f>_xlfn._xlws.FILTER(辅助信息!D:D,辅助信息!G:G=G3698)</f>
        <v>#VALUE!</v>
      </c>
    </row>
    <row r="3699" hidden="1" spans="1:10">
      <c r="A3699" s="2" t="str">
        <f>'[1]2025年已发货'!A:A</f>
        <v>湖北商贸</v>
      </c>
      <c r="B3699" s="2" t="str">
        <f>'[1]2025年已发货'!B:B</f>
        <v>螺纹钢</v>
      </c>
      <c r="C3699" s="2" t="str">
        <f>'[1]2025年已发货'!C:C</f>
        <v>HRB400E Φ12 9m</v>
      </c>
      <c r="D3699" s="2" t="str">
        <f>'[1]2025年已发货'!D:D</f>
        <v>吨</v>
      </c>
      <c r="E3699" s="2">
        <f>'[1]2025年已发货'!E:E</f>
        <v>5</v>
      </c>
      <c r="F3699" s="4">
        <f>'[1]2025年已发货'!F:F</f>
        <v>45809</v>
      </c>
      <c r="G3699" s="2" t="str">
        <f>'[1]2025年已发货'!G:G</f>
        <v>（中铁十局-资乐高速4标）四川省眉山市仁寿县彰加镇促进村中铁十局资乐高速1#钢筋场</v>
      </c>
      <c r="H3699" s="2" t="str">
        <f>'[1]2025年已发货'!H:H</f>
        <v>杨飞</v>
      </c>
      <c r="I3699" s="2">
        <f>'[1]2025年已发货'!I:I</f>
        <v>15667998777</v>
      </c>
      <c r="J3699" s="2" vm="1" t="e">
        <f>_xlfn._xlws.FILTER(辅助信息!D:D,辅助信息!G:G=G3699)</f>
        <v>#VALUE!</v>
      </c>
    </row>
    <row r="3700" hidden="1" spans="1:10">
      <c r="A3700" s="2" t="str">
        <f>'[1]2025年已发货'!A:A</f>
        <v>湖北商贸</v>
      </c>
      <c r="B3700" s="2" t="str">
        <f>'[1]2025年已发货'!B:B</f>
        <v>高线</v>
      </c>
      <c r="C3700" s="2" t="str">
        <f>'[1]2025年已发货'!C:C</f>
        <v>HPB300Φ10</v>
      </c>
      <c r="D3700" s="2" t="str">
        <f>'[1]2025年已发货'!D:D</f>
        <v>吨</v>
      </c>
      <c r="E3700" s="2">
        <f>'[1]2025年已发货'!E:E</f>
        <v>35</v>
      </c>
      <c r="F3700" s="4">
        <f>'[1]2025年已发货'!F:F</f>
        <v>45809</v>
      </c>
      <c r="G3700" s="2" t="str">
        <f>'[1]2025年已发货'!G:G</f>
        <v>（中铁北京局-资乐高速6标）四川省乐山市市中区土主镇资乐高速TJ6标项目试验室</v>
      </c>
      <c r="H3700" s="2" t="str">
        <f>'[1]2025年已发货'!H:H</f>
        <v>刘岩</v>
      </c>
      <c r="I3700" s="2">
        <f>'[1]2025年已发货'!I:I</f>
        <v>18543566469</v>
      </c>
      <c r="J3700" s="2" vm="1" t="e">
        <f>_xlfn._xlws.FILTER(辅助信息!D:D,辅助信息!G:G=G3700)</f>
        <v>#VALUE!</v>
      </c>
    </row>
    <row r="3701" hidden="1" spans="1:10">
      <c r="A3701" s="2" t="str">
        <f>'[1]2025年已发货'!A:A</f>
        <v>德胜</v>
      </c>
      <c r="B3701" s="2" t="str">
        <f>'[1]2025年已发货'!B:B</f>
        <v>螺纹钢</v>
      </c>
      <c r="C3701" s="2" t="str">
        <f>'[1]2025年已发货'!C:C</f>
        <v>HRB400E Φ14 9m</v>
      </c>
      <c r="D3701" s="2" t="str">
        <f>'[1]2025年已发货'!D:D</f>
        <v>吨</v>
      </c>
      <c r="E3701" s="2">
        <f>'[1]2025年已发货'!E:E</f>
        <v>35</v>
      </c>
      <c r="F3701" s="4">
        <f>'[1]2025年已发货'!F:F</f>
        <v>45810</v>
      </c>
      <c r="G3701" s="2" t="str">
        <f>'[1]2025年已发货'!G:G</f>
        <v>（北京工程局乐山机场项目）乐山市五通桥区冠英镇</v>
      </c>
      <c r="H3701" s="2" t="str">
        <f>'[1]2025年已发货'!H:H</f>
        <v>王治</v>
      </c>
      <c r="I3701" s="2">
        <f>'[1]2025年已发货'!I:I</f>
        <v>18811564698</v>
      </c>
      <c r="J3701" s="2" vm="1" t="e">
        <f>_xlfn._xlws.FILTER(辅助信息!D:D,辅助信息!G:G=G3701)</f>
        <v>#VALUE!</v>
      </c>
    </row>
    <row r="3702" hidden="1" spans="1:10">
      <c r="A3702" s="2" t="str">
        <f>'[1]2025年已发货'!A:A</f>
        <v>德胜</v>
      </c>
      <c r="B3702" s="2" t="str">
        <f>'[1]2025年已发货'!B:B</f>
        <v>螺纹钢</v>
      </c>
      <c r="C3702" s="2" t="str">
        <f>'[1]2025年已发货'!C:C</f>
        <v>HRB400E Φ18 9m</v>
      </c>
      <c r="D3702" s="2" t="str">
        <f>'[1]2025年已发货'!D:D</f>
        <v>吨</v>
      </c>
      <c r="E3702" s="2">
        <f>'[1]2025年已发货'!E:E</f>
        <v>35</v>
      </c>
      <c r="F3702" s="4">
        <f>'[1]2025年已发货'!F:F</f>
        <v>45810</v>
      </c>
      <c r="G3702" s="2" t="str">
        <f>'[1]2025年已发货'!G:G</f>
        <v>（北京工程局乐山机场项目）乐山市五通桥区冠英镇</v>
      </c>
      <c r="H3702" s="2" t="str">
        <f>'[1]2025年已发货'!H:H</f>
        <v>王治</v>
      </c>
      <c r="I3702" s="2">
        <f>'[1]2025年已发货'!I:I</f>
        <v>18811564698</v>
      </c>
      <c r="J3702" s="2" vm="1" t="e">
        <f>_xlfn._xlws.FILTER(辅助信息!D:D,辅助信息!G:G=G3702)</f>
        <v>#VALUE!</v>
      </c>
    </row>
    <row r="3703" hidden="1" spans="1:10">
      <c r="A3703" s="2" t="str">
        <f>'[1]2025年已发货'!A:A</f>
        <v>晋邦</v>
      </c>
      <c r="B3703" s="2" t="str">
        <f>'[1]2025年已发货'!B:B</f>
        <v>盘螺</v>
      </c>
      <c r="C3703" s="2" t="str">
        <f>'[1]2025年已发货'!C:C</f>
        <v>HRB400E Φ8</v>
      </c>
      <c r="D3703" s="2" t="str">
        <f>'[1]2025年已发货'!D:D</f>
        <v>吨</v>
      </c>
      <c r="E3703" s="2">
        <f>'[1]2025年已发货'!E:E</f>
        <v>2</v>
      </c>
      <c r="F3703" s="4">
        <f>'[1]2025年已发货'!F:F</f>
        <v>45810</v>
      </c>
      <c r="G3703" s="2" t="str">
        <f>'[1]2025年已发货'!G:G</f>
        <v>（十九冶-华电重庆奉节）重庆市奉节县康乐镇七星村</v>
      </c>
      <c r="H3703" s="2" t="str">
        <f>'[1]2025年已发货'!H:H</f>
        <v>岑甲乐</v>
      </c>
      <c r="I3703" s="2">
        <f>'[1]2025年已发货'!I:I</f>
        <v>17349037782</v>
      </c>
      <c r="J3703" s="2" vm="1" t="e">
        <f>_xlfn._xlws.FILTER(辅助信息!D:D,辅助信息!G:G=G3703)</f>
        <v>#VALUE!</v>
      </c>
    </row>
    <row r="3704" hidden="1" spans="1:10">
      <c r="A3704" s="2" t="str">
        <f>'[1]2025年已发货'!A:A</f>
        <v>晋邦</v>
      </c>
      <c r="B3704" s="2" t="str">
        <f>'[1]2025年已发货'!B:B</f>
        <v>盘螺</v>
      </c>
      <c r="C3704" s="2" t="str">
        <f>'[1]2025年已发货'!C:C</f>
        <v>HRB400E Φ10</v>
      </c>
      <c r="D3704" s="2" t="str">
        <f>'[1]2025年已发货'!D:D</f>
        <v>吨</v>
      </c>
      <c r="E3704" s="2">
        <f>'[1]2025年已发货'!E:E</f>
        <v>12</v>
      </c>
      <c r="F3704" s="4">
        <f>'[1]2025年已发货'!F:F</f>
        <v>45810</v>
      </c>
      <c r="G3704" s="2" t="str">
        <f>'[1]2025年已发货'!G:G</f>
        <v>（十九冶-华电重庆奉节）重庆市奉节县康乐镇七星村</v>
      </c>
      <c r="H3704" s="2" t="str">
        <f>'[1]2025年已发货'!H:H</f>
        <v>岑甲乐</v>
      </c>
      <c r="I3704" s="2">
        <f>'[1]2025年已发货'!I:I</f>
        <v>17349037782</v>
      </c>
      <c r="J3704" s="2" vm="1" t="e">
        <f>_xlfn._xlws.FILTER(辅助信息!D:D,辅助信息!G:G=G3704)</f>
        <v>#VALUE!</v>
      </c>
    </row>
    <row r="3705" hidden="1" spans="1:10">
      <c r="A3705" s="2" t="str">
        <f>'[1]2025年已发货'!A:A</f>
        <v>晋邦</v>
      </c>
      <c r="B3705" s="2" t="str">
        <f>'[1]2025年已发货'!B:B</f>
        <v>螺纹钢</v>
      </c>
      <c r="C3705" s="2" t="str">
        <f>'[1]2025年已发货'!C:C</f>
        <v>HRB400E Φ16 9m</v>
      </c>
      <c r="D3705" s="2" t="str">
        <f>'[1]2025年已发货'!D:D</f>
        <v>吨</v>
      </c>
      <c r="E3705" s="2">
        <f>'[1]2025年已发货'!E:E</f>
        <v>13</v>
      </c>
      <c r="F3705" s="4">
        <f>'[1]2025年已发货'!F:F</f>
        <v>45810</v>
      </c>
      <c r="G3705" s="2" t="str">
        <f>'[1]2025年已发货'!G:G</f>
        <v>（十九冶-华电重庆奉节）重庆市奉节县康乐镇七星村</v>
      </c>
      <c r="H3705" s="2" t="str">
        <f>'[1]2025年已发货'!H:H</f>
        <v>岑甲乐</v>
      </c>
      <c r="I3705" s="2">
        <f>'[1]2025年已发货'!I:I</f>
        <v>17349037782</v>
      </c>
      <c r="J3705" s="2" vm="1" t="e">
        <f>_xlfn._xlws.FILTER(辅助信息!D:D,辅助信息!G:G=G3705)</f>
        <v>#VALUE!</v>
      </c>
    </row>
    <row r="3706" hidden="1" spans="1:10">
      <c r="A3706" s="2" t="str">
        <f>'[1]2025年已发货'!A:A</f>
        <v>晋邦</v>
      </c>
      <c r="B3706" s="2" t="str">
        <f>'[1]2025年已发货'!B:B</f>
        <v>螺纹钢</v>
      </c>
      <c r="C3706" s="2" t="str">
        <f>'[1]2025年已发货'!C:C</f>
        <v>HRB400E Φ18 9m</v>
      </c>
      <c r="D3706" s="2" t="str">
        <f>'[1]2025年已发货'!D:D</f>
        <v>吨</v>
      </c>
      <c r="E3706" s="2">
        <f>'[1]2025年已发货'!E:E</f>
        <v>5</v>
      </c>
      <c r="F3706" s="4">
        <f>'[1]2025年已发货'!F:F</f>
        <v>45810</v>
      </c>
      <c r="G3706" s="2" t="str">
        <f>'[1]2025年已发货'!G:G</f>
        <v>（十九冶-华电重庆奉节）重庆市奉节县康乐镇七星村</v>
      </c>
      <c r="H3706" s="2" t="str">
        <f>'[1]2025年已发货'!H:H</f>
        <v>岑甲乐</v>
      </c>
      <c r="I3706" s="2">
        <f>'[1]2025年已发货'!I:I</f>
        <v>17349037782</v>
      </c>
      <c r="J3706" s="2" vm="1" t="e">
        <f>_xlfn._xlws.FILTER(辅助信息!D:D,辅助信息!G:G=G3706)</f>
        <v>#VALUE!</v>
      </c>
    </row>
    <row r="3707" hidden="1" spans="1:10">
      <c r="A3707" s="2" t="str">
        <f>'[1]2025年已发货'!A:A</f>
        <v>晋邦</v>
      </c>
      <c r="B3707" s="2" t="str">
        <f>'[1]2025年已发货'!B:B</f>
        <v>螺纹钢</v>
      </c>
      <c r="C3707" s="2" t="str">
        <f>'[1]2025年已发货'!C:C</f>
        <v>HRB400E Φ20 9m</v>
      </c>
      <c r="D3707" s="2" t="str">
        <f>'[1]2025年已发货'!D:D</f>
        <v>吨</v>
      </c>
      <c r="E3707" s="2">
        <f>'[1]2025年已发货'!E:E</f>
        <v>2</v>
      </c>
      <c r="F3707" s="4">
        <f>'[1]2025年已发货'!F:F</f>
        <v>45810</v>
      </c>
      <c r="G3707" s="2" t="str">
        <f>'[1]2025年已发货'!G:G</f>
        <v>（十九冶-华电重庆奉节）重庆市奉节县康乐镇七星村</v>
      </c>
      <c r="H3707" s="2" t="str">
        <f>'[1]2025年已发货'!H:H</f>
        <v>岑甲乐</v>
      </c>
      <c r="I3707" s="2">
        <f>'[1]2025年已发货'!I:I</f>
        <v>17349037782</v>
      </c>
      <c r="J3707" s="2" vm="1" t="e">
        <f>_xlfn._xlws.FILTER(辅助信息!D:D,辅助信息!G:G=G3707)</f>
        <v>#VALUE!</v>
      </c>
    </row>
    <row r="3708" hidden="1" spans="1:10">
      <c r="A3708" s="2" t="str">
        <f>'[1]2025年已发货'!A:A</f>
        <v>晋邦</v>
      </c>
      <c r="B3708" s="2" t="str">
        <f>'[1]2025年已发货'!B:B</f>
        <v>螺纹钢</v>
      </c>
      <c r="C3708" s="2" t="str">
        <f>'[1]2025年已发货'!C:C</f>
        <v>HRB400E Φ22 9m</v>
      </c>
      <c r="D3708" s="2" t="str">
        <f>'[1]2025年已发货'!D:D</f>
        <v>吨</v>
      </c>
      <c r="E3708" s="2">
        <f>'[1]2025年已发货'!E:E</f>
        <v>5</v>
      </c>
      <c r="F3708" s="4">
        <f>'[1]2025年已发货'!F:F</f>
        <v>45810</v>
      </c>
      <c r="G3708" s="2" t="str">
        <f>'[1]2025年已发货'!G:G</f>
        <v>（十九冶-华电重庆奉节）重庆市奉节县康乐镇七星村</v>
      </c>
      <c r="H3708" s="2" t="str">
        <f>'[1]2025年已发货'!H:H</f>
        <v>岑甲乐</v>
      </c>
      <c r="I3708" s="2">
        <f>'[1]2025年已发货'!I:I</f>
        <v>17349037782</v>
      </c>
      <c r="J3708" s="2" vm="1" t="e">
        <f>_xlfn._xlws.FILTER(辅助信息!D:D,辅助信息!G:G=G3708)</f>
        <v>#VALUE!</v>
      </c>
    </row>
    <row r="3709" hidden="1" spans="1:10">
      <c r="A3709" s="2" t="str">
        <f>'[1]2025年已发货'!A:A</f>
        <v>晋邦</v>
      </c>
      <c r="B3709" s="2" t="str">
        <f>'[1]2025年已发货'!B:B</f>
        <v>螺纹钢</v>
      </c>
      <c r="C3709" s="2" t="str">
        <f>'[1]2025年已发货'!C:C</f>
        <v>HRB400E Φ25 9m</v>
      </c>
      <c r="D3709" s="2" t="str">
        <f>'[1]2025年已发货'!D:D</f>
        <v>吨</v>
      </c>
      <c r="E3709" s="2">
        <f>'[1]2025年已发货'!E:E</f>
        <v>30</v>
      </c>
      <c r="F3709" s="4">
        <f>'[1]2025年已发货'!F:F</f>
        <v>45810</v>
      </c>
      <c r="G3709" s="2" t="str">
        <f>'[1]2025年已发货'!G:G</f>
        <v>（十九冶-华电重庆奉节）重庆市奉节县康乐镇七星村</v>
      </c>
      <c r="H3709" s="2" t="str">
        <f>'[1]2025年已发货'!H:H</f>
        <v>岑甲乐</v>
      </c>
      <c r="I3709" s="2">
        <f>'[1]2025年已发货'!I:I</f>
        <v>17349037782</v>
      </c>
      <c r="J3709" s="2" vm="1" t="e">
        <f>_xlfn._xlws.FILTER(辅助信息!D:D,辅助信息!G:G=G3709)</f>
        <v>#VALUE!</v>
      </c>
    </row>
    <row r="3710" hidden="1" spans="1:10">
      <c r="A3710" s="2" t="str">
        <f>'[1]2025年已发货'!A:A</f>
        <v>晋邦</v>
      </c>
      <c r="B3710" s="2" t="str">
        <f>'[1]2025年已发货'!B:B</f>
        <v>螺纹钢</v>
      </c>
      <c r="C3710" s="2" t="str">
        <f>'[1]2025年已发货'!C:C</f>
        <v>HRB400E Φ28 9m</v>
      </c>
      <c r="D3710" s="2" t="str">
        <f>'[1]2025年已发货'!D:D</f>
        <v>吨</v>
      </c>
      <c r="E3710" s="2">
        <f>'[1]2025年已发货'!E:E</f>
        <v>2</v>
      </c>
      <c r="F3710" s="4">
        <f>'[1]2025年已发货'!F:F</f>
        <v>45810</v>
      </c>
      <c r="G3710" s="2" t="str">
        <f>'[1]2025年已发货'!G:G</f>
        <v>（十九冶-华电重庆奉节）重庆市奉节县康乐镇七星村</v>
      </c>
      <c r="H3710" s="2" t="str">
        <f>'[1]2025年已发货'!H:H</f>
        <v>岑甲乐</v>
      </c>
      <c r="I3710" s="2">
        <f>'[1]2025年已发货'!I:I</f>
        <v>17349037782</v>
      </c>
      <c r="J3710" s="2" vm="1" t="e">
        <f>_xlfn._xlws.FILTER(辅助信息!D:D,辅助信息!G:G=G3710)</f>
        <v>#VALUE!</v>
      </c>
    </row>
    <row r="3711" hidden="1" spans="1:10">
      <c r="A3711" s="2" t="str">
        <f>'[1]2025年已发货'!A:A</f>
        <v>德胜</v>
      </c>
      <c r="B3711" s="2" t="str">
        <f>'[1]2025年已发货'!B:B</f>
        <v>螺纹钢</v>
      </c>
      <c r="C3711" s="2" t="str">
        <f>'[1]2025年已发货'!C:C</f>
        <v>HRB400EΦ12*9m</v>
      </c>
      <c r="D3711" s="2" t="str">
        <f>'[1]2025年已发货'!D:D</f>
        <v>吨</v>
      </c>
      <c r="E3711" s="2">
        <f>'[1]2025年已发货'!E:E</f>
        <v>17</v>
      </c>
      <c r="F3711" s="4">
        <f>'[1]2025年已发货'!F:F</f>
        <v>45810</v>
      </c>
      <c r="G3711" s="2" t="str">
        <f>'[1]2025年已发货'!G:G</f>
        <v>乐山市峨边县沙坪镇核桃坪S309中铁一局大渡河大桥项目</v>
      </c>
      <c r="H3711" s="2" t="str">
        <f>'[1]2025年已发货'!H:H</f>
        <v>吕春春</v>
      </c>
      <c r="I3711" s="2" t="str">
        <f>'[1]2025年已发货'!I:I</f>
        <v>18329268222</v>
      </c>
      <c r="J3711" s="2" vm="1" t="e">
        <f>_xlfn._xlws.FILTER(辅助信息!D:D,辅助信息!G:G=G3711)</f>
        <v>#VALUE!</v>
      </c>
    </row>
    <row r="3712" hidden="1" spans="1:10">
      <c r="A3712" s="2" t="str">
        <f>'[1]2025年已发货'!A:A</f>
        <v>德胜</v>
      </c>
      <c r="B3712" s="2" t="str">
        <f>'[1]2025年已发货'!B:B</f>
        <v>螺纹钢</v>
      </c>
      <c r="C3712" s="2" t="str">
        <f>'[1]2025年已发货'!C:C</f>
        <v>HRB400EΦ16*9m</v>
      </c>
      <c r="D3712" s="2" t="str">
        <f>'[1]2025年已发货'!D:D</f>
        <v>吨</v>
      </c>
      <c r="E3712" s="2">
        <f>'[1]2025年已发货'!E:E</f>
        <v>35</v>
      </c>
      <c r="F3712" s="4">
        <f>'[1]2025年已发货'!F:F</f>
        <v>45810</v>
      </c>
      <c r="G3712" s="2" t="str">
        <f>'[1]2025年已发货'!G:G</f>
        <v>乐山市峨边县沙坪镇中铁一局钢筋加工厂（污水处理厂）</v>
      </c>
      <c r="H3712" s="2" t="str">
        <f>'[1]2025年已发货'!H:H</f>
        <v>吕春春</v>
      </c>
      <c r="I3712" s="2" t="str">
        <f>'[1]2025年已发货'!I:I</f>
        <v>18329268222</v>
      </c>
      <c r="J3712" s="2" vm="1" t="e">
        <f>_xlfn._xlws.FILTER(辅助信息!D:D,辅助信息!G:G=G3712)</f>
        <v>#VALUE!</v>
      </c>
    </row>
    <row r="3713" hidden="1" spans="1:10">
      <c r="A3713" s="2" t="str">
        <f>'[1]2025年已发货'!A:A</f>
        <v>德胜</v>
      </c>
      <c r="B3713" s="2" t="str">
        <f>'[1]2025年已发货'!B:B</f>
        <v>螺纹钢</v>
      </c>
      <c r="C3713" s="2" t="str">
        <f>'[1]2025年已发货'!C:C</f>
        <v>HRB400EΦ20*9m</v>
      </c>
      <c r="D3713" s="2" t="str">
        <f>'[1]2025年已发货'!D:D</f>
        <v>吨</v>
      </c>
      <c r="E3713" s="2">
        <f>'[1]2025年已发货'!E:E</f>
        <v>17</v>
      </c>
      <c r="F3713" s="4">
        <f>'[1]2025年已发货'!F:F</f>
        <v>45810</v>
      </c>
      <c r="G3713" s="2" t="str">
        <f>'[1]2025年已发货'!G:G</f>
        <v>乐山市峨边县沙坪镇中铁一局钢筋加工厂（污水处理厂）</v>
      </c>
      <c r="H3713" s="2" t="str">
        <f>'[1]2025年已发货'!H:H</f>
        <v>吕春春</v>
      </c>
      <c r="I3713" s="2" t="str">
        <f>'[1]2025年已发货'!I:I</f>
        <v>18329268222</v>
      </c>
      <c r="J3713" s="2" vm="1" t="e">
        <f>_xlfn._xlws.FILTER(辅助信息!D:D,辅助信息!G:G=G3713)</f>
        <v>#VALUE!</v>
      </c>
    </row>
    <row r="3714" hidden="1" spans="1:10">
      <c r="A3714" s="2" t="str">
        <f>'[1]2025年已发货'!A:A</f>
        <v>德胜</v>
      </c>
      <c r="B3714" s="2" t="str">
        <f>'[1]2025年已发货'!B:B</f>
        <v>螺纹钢</v>
      </c>
      <c r="C3714" s="2" t="str">
        <f>'[1]2025年已发货'!C:C</f>
        <v>HRB400EΦ25*9m</v>
      </c>
      <c r="D3714" s="2" t="str">
        <f>'[1]2025年已发货'!D:D</f>
        <v>吨</v>
      </c>
      <c r="E3714" s="2">
        <f>'[1]2025年已发货'!E:E</f>
        <v>35</v>
      </c>
      <c r="F3714" s="4">
        <f>'[1]2025年已发货'!F:F</f>
        <v>45810</v>
      </c>
      <c r="G3714" s="2" t="str">
        <f>'[1]2025年已发货'!G:G</f>
        <v>乐山市峨边县沙坪镇中铁一局钢筋加工厂（污水处理厂）</v>
      </c>
      <c r="H3714" s="2" t="str">
        <f>'[1]2025年已发货'!H:H</f>
        <v>吕春春</v>
      </c>
      <c r="I3714" s="2" t="str">
        <f>'[1]2025年已发货'!I:I</f>
        <v>18329268222</v>
      </c>
      <c r="J3714" s="2" vm="1" t="e">
        <f>_xlfn._xlws.FILTER(辅助信息!D:D,辅助信息!G:G=G3714)</f>
        <v>#VALUE!</v>
      </c>
    </row>
    <row r="3715" hidden="1" spans="1:10">
      <c r="A3715" s="2" t="str">
        <f>'[1]2025年已发货'!A:A</f>
        <v>德胜</v>
      </c>
      <c r="B3715" s="2" t="str">
        <f>'[1]2025年已发货'!B:B</f>
        <v>螺纹钢</v>
      </c>
      <c r="C3715" s="2" t="str">
        <f>'[1]2025年已发货'!C:C</f>
        <v>HRB400EΦ28*9m</v>
      </c>
      <c r="D3715" s="2" t="str">
        <f>'[1]2025年已发货'!D:D</f>
        <v>吨</v>
      </c>
      <c r="E3715" s="2">
        <f>'[1]2025年已发货'!E:E</f>
        <v>35</v>
      </c>
      <c r="F3715" s="4">
        <f>'[1]2025年已发货'!F:F</f>
        <v>45810</v>
      </c>
      <c r="G3715" s="2" t="str">
        <f>'[1]2025年已发货'!G:G</f>
        <v>乐山市峨边县沙坪镇中铁一局钢筋加工厂（污水处理厂）</v>
      </c>
      <c r="H3715" s="2" t="str">
        <f>'[1]2025年已发货'!H:H</f>
        <v>吕春春</v>
      </c>
      <c r="I3715" s="2" t="str">
        <f>'[1]2025年已发货'!I:I</f>
        <v>18329268222</v>
      </c>
      <c r="J3715" s="2" vm="1" t="e">
        <f>_xlfn._xlws.FILTER(辅助信息!D:D,辅助信息!G:G=G3715)</f>
        <v>#VALUE!</v>
      </c>
    </row>
    <row r="3716" hidden="1" spans="1:10">
      <c r="A3716" s="2" t="str">
        <f>'[1]2025年已发货'!A:A</f>
        <v>润耀</v>
      </c>
      <c r="B3716" s="2" t="str">
        <f>'[1]2025年已发货'!B:B</f>
        <v>盘螺</v>
      </c>
      <c r="C3716" s="2" t="str">
        <f>'[1]2025年已发货'!C:C</f>
        <v>HRB400E Φ8</v>
      </c>
      <c r="D3716" s="2" t="str">
        <f>'[1]2025年已发货'!D:D</f>
        <v>吨</v>
      </c>
      <c r="E3716" s="2">
        <f>'[1]2025年已发货'!E:E</f>
        <v>11</v>
      </c>
      <c r="F3716" s="4">
        <f>'[1]2025年已发货'!F:F</f>
        <v>45810</v>
      </c>
      <c r="G3716" s="2" t="str">
        <f>'[1]2025年已发货'!G:G</f>
        <v>（华西简阳西城嘉苑）四川省成都市简阳市简城街道高屋村</v>
      </c>
      <c r="H3716" s="2" t="str">
        <f>'[1]2025年已发货'!H:H</f>
        <v>张瀚镭</v>
      </c>
      <c r="I3716" s="2">
        <f>'[1]2025年已发货'!I:I</f>
        <v>15884666220</v>
      </c>
      <c r="J3716" s="2" t="str">
        <f>_xlfn._xlws.FILTER(辅助信息!D:D,辅助信息!G:G=G3716)</f>
        <v>华西简阳西城嘉苑</v>
      </c>
    </row>
    <row r="3717" hidden="1" spans="1:10">
      <c r="A3717" s="2" t="str">
        <f>'[1]2025年已发货'!A:A</f>
        <v>润耀</v>
      </c>
      <c r="B3717" s="2" t="str">
        <f>'[1]2025年已发货'!B:B</f>
        <v>盘螺</v>
      </c>
      <c r="C3717" s="2" t="str">
        <f>'[1]2025年已发货'!C:C</f>
        <v>HRB400E Φ10</v>
      </c>
      <c r="D3717" s="2" t="str">
        <f>'[1]2025年已发货'!D:D</f>
        <v>吨</v>
      </c>
      <c r="E3717" s="2">
        <f>'[1]2025年已发货'!E:E</f>
        <v>24</v>
      </c>
      <c r="F3717" s="4">
        <f>'[1]2025年已发货'!F:F</f>
        <v>45810</v>
      </c>
      <c r="G3717" s="2" t="str">
        <f>'[1]2025年已发货'!G:G</f>
        <v>（华西简阳西城嘉苑）四川省成都市简阳市简城街道高屋村</v>
      </c>
      <c r="H3717" s="2" t="str">
        <f>'[1]2025年已发货'!H:H</f>
        <v>张瀚镭</v>
      </c>
      <c r="I3717" s="2">
        <f>'[1]2025年已发货'!I:I</f>
        <v>15884666220</v>
      </c>
      <c r="J3717" s="2" t="str">
        <f>_xlfn._xlws.FILTER(辅助信息!D:D,辅助信息!G:G=G3717)</f>
        <v>华西简阳西城嘉苑</v>
      </c>
    </row>
    <row r="3718" hidden="1" spans="1:10">
      <c r="A3718" s="2" t="str">
        <f>'[1]2025年已发货'!A:A</f>
        <v>润耀</v>
      </c>
      <c r="B3718" s="2" t="str">
        <f>'[1]2025年已发货'!B:B</f>
        <v>盘螺</v>
      </c>
      <c r="C3718" s="2" t="str">
        <f>'[1]2025年已发货'!C:C</f>
        <v>HRB400E Φ12</v>
      </c>
      <c r="D3718" s="2" t="str">
        <f>'[1]2025年已发货'!D:D</f>
        <v>吨</v>
      </c>
      <c r="E3718" s="2">
        <f>'[1]2025年已发货'!E:E</f>
        <v>35</v>
      </c>
      <c r="F3718" s="4">
        <f>'[1]2025年已发货'!F:F</f>
        <v>45810</v>
      </c>
      <c r="G3718" s="2" t="str">
        <f>'[1]2025年已发货'!G:G</f>
        <v>（华西简阳西城嘉苑）四川省成都市简阳市简城街道高屋村</v>
      </c>
      <c r="H3718" s="2" t="str">
        <f>'[1]2025年已发货'!H:H</f>
        <v>张瀚镭</v>
      </c>
      <c r="I3718" s="2">
        <f>'[1]2025年已发货'!I:I</f>
        <v>15884666220</v>
      </c>
      <c r="J3718" s="2" t="str">
        <f>_xlfn._xlws.FILTER(辅助信息!D:D,辅助信息!G:G=G3718)</f>
        <v>华西简阳西城嘉苑</v>
      </c>
    </row>
    <row r="3719" hidden="1" spans="1:10">
      <c r="A3719" s="2" t="str">
        <f>'[1]2025年已发货'!A:A</f>
        <v>德胜</v>
      </c>
      <c r="B3719" s="2" t="str">
        <f>'[1]2025年已发货'!B:B</f>
        <v>螺纹钢</v>
      </c>
      <c r="C3719" s="2" t="str">
        <f>'[1]2025年已发货'!C:C</f>
        <v>HRB400E Φ14 9m</v>
      </c>
      <c r="D3719" s="2" t="str">
        <f>'[1]2025年已发货'!D:D</f>
        <v>吨</v>
      </c>
      <c r="E3719" s="2">
        <f>'[1]2025年已发货'!E:E</f>
        <v>17</v>
      </c>
      <c r="F3719" s="4">
        <f>'[1]2025年已发货'!F:F</f>
        <v>45810</v>
      </c>
      <c r="G3719" s="2" t="str">
        <f>'[1]2025年已发货'!G:G</f>
        <v>（华西简阳西城嘉苑）四川省成都市简阳市简城街道高屋村</v>
      </c>
      <c r="H3719" s="2" t="str">
        <f>'[1]2025年已发货'!H:H</f>
        <v>张瀚镭</v>
      </c>
      <c r="I3719" s="2">
        <f>'[1]2025年已发货'!I:I</f>
        <v>15884666220</v>
      </c>
      <c r="J3719" s="2" t="str">
        <f>_xlfn._xlws.FILTER(辅助信息!D:D,辅助信息!G:G=G3719)</f>
        <v>华西简阳西城嘉苑</v>
      </c>
    </row>
    <row r="3720" hidden="1" spans="1:10">
      <c r="A3720" s="2" t="str">
        <f>'[1]2025年已发货'!A:A</f>
        <v>德胜</v>
      </c>
      <c r="B3720" s="2" t="str">
        <f>'[1]2025年已发货'!B:B</f>
        <v>螺纹钢</v>
      </c>
      <c r="C3720" s="2" t="str">
        <f>'[1]2025年已发货'!C:C</f>
        <v>HRB400E Φ16 9m</v>
      </c>
      <c r="D3720" s="2" t="str">
        <f>'[1]2025年已发货'!D:D</f>
        <v>吨</v>
      </c>
      <c r="E3720" s="2">
        <f>'[1]2025年已发货'!E:E</f>
        <v>68</v>
      </c>
      <c r="F3720" s="4">
        <f>'[1]2025年已发货'!F:F</f>
        <v>45810</v>
      </c>
      <c r="G3720" s="2" t="str">
        <f>'[1]2025年已发货'!G:G</f>
        <v>（华西简阳西城嘉苑）四川省成都市简阳市简城街道高屋村</v>
      </c>
      <c r="H3720" s="2" t="str">
        <f>'[1]2025年已发货'!H:H</f>
        <v>张瀚镭</v>
      </c>
      <c r="I3720" s="2">
        <f>'[1]2025年已发货'!I:I</f>
        <v>15884666220</v>
      </c>
      <c r="J3720" s="2" t="str">
        <f>_xlfn._xlws.FILTER(辅助信息!D:D,辅助信息!G:G=G3720)</f>
        <v>华西简阳西城嘉苑</v>
      </c>
    </row>
    <row r="3721" hidden="1" spans="1:10">
      <c r="A3721" s="2" t="str">
        <f>'[1]2025年已发货'!A:A</f>
        <v>德胜</v>
      </c>
      <c r="B3721" s="2" t="str">
        <f>'[1]2025年已发货'!B:B</f>
        <v>螺纹钢</v>
      </c>
      <c r="C3721" s="2" t="str">
        <f>'[1]2025年已发货'!C:C</f>
        <v>HRB400E Φ18 9m</v>
      </c>
      <c r="D3721" s="2" t="str">
        <f>'[1]2025年已发货'!D:D</f>
        <v>吨</v>
      </c>
      <c r="E3721" s="2">
        <f>'[1]2025年已发货'!E:E</f>
        <v>20</v>
      </c>
      <c r="F3721" s="4">
        <f>'[1]2025年已发货'!F:F</f>
        <v>45810</v>
      </c>
      <c r="G3721" s="2" t="str">
        <f>'[1]2025年已发货'!G:G</f>
        <v>（华西简阳西城嘉苑）四川省成都市简阳市简城街道高屋村</v>
      </c>
      <c r="H3721" s="2" t="str">
        <f>'[1]2025年已发货'!H:H</f>
        <v>张瀚镭</v>
      </c>
      <c r="I3721" s="2">
        <f>'[1]2025年已发货'!I:I</f>
        <v>15884666220</v>
      </c>
      <c r="J3721" s="2" t="str">
        <f>_xlfn._xlws.FILTER(辅助信息!D:D,辅助信息!G:G=G3721)</f>
        <v>华西简阳西城嘉苑</v>
      </c>
    </row>
    <row r="3722" hidden="1" spans="1:10">
      <c r="A3722" s="2" t="str">
        <f>'[1]2025年已发货'!A:A</f>
        <v>德胜</v>
      </c>
      <c r="B3722" s="2" t="str">
        <f>'[1]2025年已发货'!B:B</f>
        <v>螺纹钢</v>
      </c>
      <c r="C3722" s="2" t="str">
        <f>'[1]2025年已发货'!C:C</f>
        <v>HRB400E Φ20 9m</v>
      </c>
      <c r="D3722" s="2" t="str">
        <f>'[1]2025年已发货'!D:D</f>
        <v>吨</v>
      </c>
      <c r="E3722" s="2">
        <f>'[1]2025年已发货'!E:E</f>
        <v>94</v>
      </c>
      <c r="F3722" s="4">
        <f>'[1]2025年已发货'!F:F</f>
        <v>45810</v>
      </c>
      <c r="G3722" s="2" t="str">
        <f>'[1]2025年已发货'!G:G</f>
        <v>（华西简阳西城嘉苑）四川省成都市简阳市简城街道高屋村</v>
      </c>
      <c r="H3722" s="2" t="str">
        <f>'[1]2025年已发货'!H:H</f>
        <v>张瀚镭</v>
      </c>
      <c r="I3722" s="2">
        <f>'[1]2025年已发货'!I:I</f>
        <v>15884666220</v>
      </c>
      <c r="J3722" s="2" t="str">
        <f>_xlfn._xlws.FILTER(辅助信息!D:D,辅助信息!G:G=G3722)</f>
        <v>华西简阳西城嘉苑</v>
      </c>
    </row>
    <row r="3723" hidden="1" spans="1:10">
      <c r="A3723" s="2" t="str">
        <f>'[1]2025年已发货'!A:A</f>
        <v>德胜</v>
      </c>
      <c r="B3723" s="2" t="str">
        <f>'[1]2025年已发货'!B:B</f>
        <v>螺纹钢</v>
      </c>
      <c r="C3723" s="2" t="str">
        <f>'[1]2025年已发货'!C:C</f>
        <v>HRB400E Φ22 9m</v>
      </c>
      <c r="D3723" s="2" t="str">
        <f>'[1]2025年已发货'!D:D</f>
        <v>吨</v>
      </c>
      <c r="E3723" s="2">
        <f>'[1]2025年已发货'!E:E</f>
        <v>12</v>
      </c>
      <c r="F3723" s="4">
        <f>'[1]2025年已发货'!F:F</f>
        <v>45810</v>
      </c>
      <c r="G3723" s="2" t="str">
        <f>'[1]2025年已发货'!G:G</f>
        <v>（华西简阳西城嘉苑）四川省成都市简阳市简城街道高屋村</v>
      </c>
      <c r="H3723" s="2" t="str">
        <f>'[1]2025年已发货'!H:H</f>
        <v>张瀚镭</v>
      </c>
      <c r="I3723" s="2">
        <f>'[1]2025年已发货'!I:I</f>
        <v>15884666220</v>
      </c>
      <c r="J3723" s="2" t="str">
        <f>_xlfn._xlws.FILTER(辅助信息!D:D,辅助信息!G:G=G3723)</f>
        <v>华西简阳西城嘉苑</v>
      </c>
    </row>
    <row r="3724" hidden="1" spans="1:10">
      <c r="A3724" s="2" t="str">
        <f>'[1]2025年已发货'!A:A</f>
        <v>德胜</v>
      </c>
      <c r="B3724" s="2" t="str">
        <f>'[1]2025年已发货'!B:B</f>
        <v>螺纹钢</v>
      </c>
      <c r="C3724" s="2" t="str">
        <f>'[1]2025年已发货'!C:C</f>
        <v>HRB400E Φ25 9m</v>
      </c>
      <c r="D3724" s="2" t="str">
        <f>'[1]2025年已发货'!D:D</f>
        <v>吨</v>
      </c>
      <c r="E3724" s="2">
        <f>'[1]2025年已发货'!E:E</f>
        <v>36</v>
      </c>
      <c r="F3724" s="4">
        <f>'[1]2025年已发货'!F:F</f>
        <v>45810</v>
      </c>
      <c r="G3724" s="2" t="str">
        <f>'[1]2025年已发货'!G:G</f>
        <v>（华西简阳西城嘉苑）四川省成都市简阳市简城街道高屋村</v>
      </c>
      <c r="H3724" s="2" t="str">
        <f>'[1]2025年已发货'!H:H</f>
        <v>张瀚镭</v>
      </c>
      <c r="I3724" s="2">
        <f>'[1]2025年已发货'!I:I</f>
        <v>15884666220</v>
      </c>
      <c r="J3724" s="2" t="str">
        <f>_xlfn._xlws.FILTER(辅助信息!D:D,辅助信息!G:G=G3724)</f>
        <v>华西简阳西城嘉苑</v>
      </c>
    </row>
    <row r="3725" hidden="1" spans="1:10">
      <c r="A3725" s="2" t="str">
        <f>'[1]2025年已发货'!A:A</f>
        <v>泸钢</v>
      </c>
      <c r="B3725" s="2" t="str">
        <f>'[1]2025年已发货'!B:B</f>
        <v>盘螺</v>
      </c>
      <c r="C3725" s="2" t="str">
        <f>'[1]2025年已发货'!C:C</f>
        <v>HRB400E Φ6</v>
      </c>
      <c r="D3725" s="2" t="str">
        <f>'[1]2025年已发货'!D:D</f>
        <v>吨</v>
      </c>
      <c r="E3725" s="2">
        <f>'[1]2025年已发货'!E:E</f>
        <v>15</v>
      </c>
      <c r="F3725" s="4">
        <f>'[1]2025年已发货'!F:F</f>
        <v>45810</v>
      </c>
      <c r="G3725" s="2" t="str">
        <f>'[1]2025年已发货'!G:G</f>
        <v>（四川商建-射洪城乡一体化项目）遂宁市射洪市忠新幼儿园北侧约220米新溪小区</v>
      </c>
      <c r="H3725" s="2" t="str">
        <f>'[1]2025年已发货'!H:H</f>
        <v>柏子刚</v>
      </c>
      <c r="I3725" s="2">
        <f>'[1]2025年已发货'!I:I</f>
        <v>15692885305</v>
      </c>
      <c r="J3725" s="2" t="str">
        <f>_xlfn._xlws.FILTER(辅助信息!D:D,辅助信息!G:G=G3725)</f>
        <v>四川商建
射洪城乡一体化项目</v>
      </c>
    </row>
    <row r="3726" hidden="1" spans="1:10">
      <c r="A3726" s="2" t="str">
        <f>'[1]2025年已发货'!A:A</f>
        <v>泸钢</v>
      </c>
      <c r="B3726" s="2" t="str">
        <f>'[1]2025年已发货'!B:B</f>
        <v>螺纹钢</v>
      </c>
      <c r="C3726" s="2" t="str">
        <f>'[1]2025年已发货'!C:C</f>
        <v>HRB500E Φ12</v>
      </c>
      <c r="D3726" s="2" t="str">
        <f>'[1]2025年已发货'!D:D</f>
        <v>吨</v>
      </c>
      <c r="E3726" s="2">
        <f>'[1]2025年已发货'!E:E</f>
        <v>6</v>
      </c>
      <c r="F3726" s="4">
        <f>'[1]2025年已发货'!F:F</f>
        <v>45810</v>
      </c>
      <c r="G3726" s="2" t="str">
        <f>'[1]2025年已发货'!G:G</f>
        <v>（四川商建-射洪城乡一体化项目）遂宁市射洪市忠新幼儿园北侧约220米新溪小区</v>
      </c>
      <c r="H3726" s="2" t="str">
        <f>'[1]2025年已发货'!H:H</f>
        <v>柏子刚</v>
      </c>
      <c r="I3726" s="2">
        <f>'[1]2025年已发货'!I:I</f>
        <v>15692885305</v>
      </c>
      <c r="J3726" s="2" t="str">
        <f>_xlfn._xlws.FILTER(辅助信息!D:D,辅助信息!G:G=G3726)</f>
        <v>四川商建
射洪城乡一体化项目</v>
      </c>
    </row>
    <row r="3727" hidden="1" spans="1:10">
      <c r="A3727" s="2" t="str">
        <f>'[1]2025年已发货'!A:A</f>
        <v>泸钢</v>
      </c>
      <c r="B3727" s="2" t="str">
        <f>'[1]2025年已发货'!B:B</f>
        <v>螺纹钢</v>
      </c>
      <c r="C3727" s="2" t="str">
        <f>'[1]2025年已发货'!C:C</f>
        <v>HRB500E Φ22</v>
      </c>
      <c r="D3727" s="2" t="str">
        <f>'[1]2025年已发货'!D:D</f>
        <v>吨</v>
      </c>
      <c r="E3727" s="2">
        <f>'[1]2025年已发货'!E:E</f>
        <v>9</v>
      </c>
      <c r="F3727" s="4">
        <f>'[1]2025年已发货'!F:F</f>
        <v>45810</v>
      </c>
      <c r="G3727" s="2" t="str">
        <f>'[1]2025年已发货'!G:G</f>
        <v>（四川商建-射洪城乡一体化项目）遂宁市射洪市忠新幼儿园北侧约220米新溪小区</v>
      </c>
      <c r="H3727" s="2" t="str">
        <f>'[1]2025年已发货'!H:H</f>
        <v>柏子刚</v>
      </c>
      <c r="I3727" s="2">
        <f>'[1]2025年已发货'!I:I</f>
        <v>15692885305</v>
      </c>
      <c r="J3727" s="2" t="str">
        <f>_xlfn._xlws.FILTER(辅助信息!D:D,辅助信息!G:G=G3727)</f>
        <v>四川商建
射洪城乡一体化项目</v>
      </c>
    </row>
    <row r="3728" hidden="1" spans="1:10">
      <c r="A3728" s="2" t="str">
        <f>'[1]2025年已发货'!A:A</f>
        <v>泸钢</v>
      </c>
      <c r="B3728" s="2" t="str">
        <f>'[1]2025年已发货'!B:B</f>
        <v>螺纹钢</v>
      </c>
      <c r="C3728" s="2" t="str">
        <f>'[1]2025年已发货'!C:C</f>
        <v>HRB500E Φ25</v>
      </c>
      <c r="D3728" s="2" t="str">
        <f>'[1]2025年已发货'!D:D</f>
        <v>吨</v>
      </c>
      <c r="E3728" s="2">
        <f>'[1]2025年已发货'!E:E</f>
        <v>40</v>
      </c>
      <c r="F3728" s="4">
        <f>'[1]2025年已发货'!F:F</f>
        <v>45810</v>
      </c>
      <c r="G3728" s="2" t="str">
        <f>'[1]2025年已发货'!G:G</f>
        <v>（四川商建-射洪城乡一体化项目）遂宁市射洪市忠新幼儿园北侧约220米新溪小区</v>
      </c>
      <c r="H3728" s="2" t="str">
        <f>'[1]2025年已发货'!H:H</f>
        <v>柏子刚</v>
      </c>
      <c r="I3728" s="2">
        <f>'[1]2025年已发货'!I:I</f>
        <v>15692885305</v>
      </c>
      <c r="J3728" s="2" t="str">
        <f>_xlfn._xlws.FILTER(辅助信息!D:D,辅助信息!G:G=G3728)</f>
        <v>四川商建
射洪城乡一体化项目</v>
      </c>
    </row>
    <row r="3729" hidden="1" spans="1:10">
      <c r="A3729" s="2" t="str">
        <f>'[1]2025年已发货'!A:A</f>
        <v>德胜</v>
      </c>
      <c r="B3729" s="2" t="str">
        <f>'[1]2025年已发货'!B:B</f>
        <v>螺纹钢</v>
      </c>
      <c r="C3729" s="2" t="str">
        <f>'[1]2025年已发货'!C:C</f>
        <v>HRB400EФ12mm</v>
      </c>
      <c r="D3729" s="2" t="str">
        <f>'[1]2025年已发货'!D:D</f>
        <v>吨</v>
      </c>
      <c r="E3729" s="2">
        <f>'[1]2025年已发货'!E:E</f>
        <v>35</v>
      </c>
      <c r="F3729" s="4">
        <f>'[1]2025年已发货'!F:F</f>
        <v>45810</v>
      </c>
      <c r="G3729" s="2" t="str">
        <f>'[1]2025年已发货'!G:G</f>
        <v>（中铁五局一公司西昭高速3标)四川省凉山彝族自治州布拖县地洛镇桥边村钢筋加工厂</v>
      </c>
      <c r="H3729" s="2" t="str">
        <f>'[1]2025年已发货'!H:H</f>
        <v>林正兴</v>
      </c>
      <c r="I3729" s="2">
        <f>'[1]2025年已发货'!I:I</f>
        <v>18770671688</v>
      </c>
      <c r="J3729" s="2" vm="1" t="e">
        <f>_xlfn._xlws.FILTER(辅助信息!D:D,辅助信息!G:G=G3729)</f>
        <v>#VALUE!</v>
      </c>
    </row>
    <row r="3730" hidden="1" spans="1:10">
      <c r="A3730" s="2" t="str">
        <f>'[1]2025年已发货'!A:A</f>
        <v>德胜</v>
      </c>
      <c r="B3730" s="2" t="str">
        <f>'[1]2025年已发货'!B:B</f>
        <v>螺纹钢</v>
      </c>
      <c r="C3730" s="2" t="str">
        <f>'[1]2025年已发货'!C:C</f>
        <v>HRB400EФ16mm</v>
      </c>
      <c r="D3730" s="2" t="str">
        <f>'[1]2025年已发货'!D:D</f>
        <v>吨</v>
      </c>
      <c r="E3730" s="2">
        <f>'[1]2025年已发货'!E:E</f>
        <v>35</v>
      </c>
      <c r="F3730" s="4">
        <f>'[1]2025年已发货'!F:F</f>
        <v>45810</v>
      </c>
      <c r="G3730" s="2" t="str">
        <f>'[1]2025年已发货'!G:G</f>
        <v>（中铁五局一公司西昭高速3标)四川省凉山彝族自治州布拖县地洛镇桥边村钢筋加工厂</v>
      </c>
      <c r="H3730" s="2" t="str">
        <f>'[1]2025年已发货'!H:H</f>
        <v>林正兴</v>
      </c>
      <c r="I3730" s="2">
        <f>'[1]2025年已发货'!I:I</f>
        <v>18770671688</v>
      </c>
      <c r="J3730" s="2" vm="1" t="e">
        <f>_xlfn._xlws.FILTER(辅助信息!D:D,辅助信息!G:G=G3730)</f>
        <v>#VALUE!</v>
      </c>
    </row>
    <row r="3731" hidden="1" spans="1:10">
      <c r="A3731" s="2" t="str">
        <f>'[1]2025年已发货'!A:A</f>
        <v>德胜</v>
      </c>
      <c r="B3731" s="2" t="str">
        <f>'[1]2025年已发货'!B:B</f>
        <v>螺纹钢</v>
      </c>
      <c r="C3731" s="2" t="str">
        <f>'[1]2025年已发货'!C:C</f>
        <v>HRB500EΦ28</v>
      </c>
      <c r="D3731" s="2" t="str">
        <f>'[1]2025年已发货'!D:D</f>
        <v>吨</v>
      </c>
      <c r="E3731" s="2">
        <f>'[1]2025年已发货'!E:E</f>
        <v>210</v>
      </c>
      <c r="F3731" s="4">
        <f>'[1]2025年已发货'!F:F</f>
        <v>45810</v>
      </c>
      <c r="G3731" s="2" t="str">
        <f>'[1]2025年已发货'!G:G</f>
        <v>（中铁广州局深圳公司西昭高速9标）四川省凉山彝族自治州西昌市西乡乡三百村</v>
      </c>
      <c r="H3731" s="2" t="str">
        <f>'[1]2025年已发货'!H:H</f>
        <v>伍红林</v>
      </c>
      <c r="I3731" s="2">
        <f>'[1]2025年已发货'!I:I</f>
        <v>18683860677</v>
      </c>
      <c r="J3731" s="2" vm="1" t="e">
        <f>_xlfn._xlws.FILTER(辅助信息!D:D,辅助信息!G:G=G3731)</f>
        <v>#VALUE!</v>
      </c>
    </row>
    <row r="3732" hidden="1" spans="1:10">
      <c r="A3732" s="2" t="str">
        <f>'[1]2025年已发货'!A:A</f>
        <v>凤钢</v>
      </c>
      <c r="B3732" s="2" t="str">
        <f>'[1]2025年已发货'!B:B</f>
        <v>螺纹钢</v>
      </c>
      <c r="C3732" s="2" t="str">
        <f>'[1]2025年已发货'!C:C</f>
        <v>HRB400EФ16mm</v>
      </c>
      <c r="D3732" s="2" t="str">
        <f>'[1]2025年已发货'!D:D</f>
        <v>吨</v>
      </c>
      <c r="E3732" s="2">
        <f>'[1]2025年已发货'!E:E</f>
        <v>160</v>
      </c>
      <c r="F3732" s="4">
        <f>'[1]2025年已发货'!F:F</f>
        <v>45810</v>
      </c>
      <c r="G3732" s="2" t="str">
        <f>'[1]2025年已发货'!G:G</f>
        <v>（中铁五局一公司西昭高速3标)四川省凉山彝族自治州布拖县地洛镇桥边村钢筋加工厂</v>
      </c>
      <c r="H3732" s="2" t="str">
        <f>'[1]2025年已发货'!H:H</f>
        <v>林正兴</v>
      </c>
      <c r="I3732" s="2">
        <f>'[1]2025年已发货'!I:I</f>
        <v>18770671688</v>
      </c>
      <c r="J3732" s="2" vm="1" t="e">
        <f>_xlfn._xlws.FILTER(辅助信息!D:D,辅助信息!G:G=G3732)</f>
        <v>#VALUE!</v>
      </c>
    </row>
    <row r="3733" hidden="1" spans="1:10">
      <c r="A3733" s="2" t="str">
        <f>'[1]2025年已发货'!A:A</f>
        <v>德胜</v>
      </c>
      <c r="B3733" s="2" t="str">
        <f>'[1]2025年已发货'!B:B</f>
        <v>螺纹钢</v>
      </c>
      <c r="C3733" s="2" t="str">
        <f>'[1]2025年已发货'!C:C</f>
        <v>HRB400E Φ14 12m</v>
      </c>
      <c r="D3733" s="2" t="str">
        <f>'[1]2025年已发货'!D:D</f>
        <v>吨</v>
      </c>
      <c r="E3733" s="2">
        <f>'[1]2025年已发货'!E:E</f>
        <v>19.313</v>
      </c>
      <c r="F3733" s="4">
        <f>'[1]2025年已发货'!F:F</f>
        <v>45811</v>
      </c>
      <c r="G3733" s="2" t="str">
        <f>'[1]2025年已发货'!G:G</f>
        <v>（安久供应链项目）四川省宜宾市翠屏区志诚路</v>
      </c>
      <c r="H3733" s="2" t="str">
        <f>'[1]2025年已发货'!H:H</f>
        <v>毛新熠</v>
      </c>
      <c r="I3733" s="2">
        <f>'[1]2025年已发货'!I:I</f>
        <v>18208171901</v>
      </c>
      <c r="J3733" s="2" vm="1" t="e">
        <f>_xlfn._xlws.FILTER(辅助信息!D:D,辅助信息!G:G=G3733)</f>
        <v>#VALUE!</v>
      </c>
    </row>
    <row r="3734" hidden="1" spans="1:10">
      <c r="A3734" s="2" t="str">
        <f>'[1]2025年已发货'!A:A</f>
        <v>德胜</v>
      </c>
      <c r="B3734" s="2" t="str">
        <f>'[1]2025年已发货'!B:B</f>
        <v>螺纹钢</v>
      </c>
      <c r="C3734" s="2" t="str">
        <f>'[1]2025年已发货'!C:C</f>
        <v>HRB400E Φ32 12m</v>
      </c>
      <c r="D3734" s="2" t="str">
        <f>'[1]2025年已发货'!D:D</f>
        <v>吨</v>
      </c>
      <c r="E3734" s="2">
        <f>'[1]2025年已发货'!E:E</f>
        <v>16.356</v>
      </c>
      <c r="F3734" s="4">
        <f>'[1]2025年已发货'!F:F</f>
        <v>45811</v>
      </c>
      <c r="G3734" s="2" t="str">
        <f>'[1]2025年已发货'!G:G</f>
        <v>（安久供应链项目）四川省宜宾市翠屏区志诚路</v>
      </c>
      <c r="H3734" s="2" t="str">
        <f>'[1]2025年已发货'!H:H</f>
        <v>毛新熠</v>
      </c>
      <c r="I3734" s="2">
        <f>'[1]2025年已发货'!I:I</f>
        <v>18208171901</v>
      </c>
      <c r="J3734" s="2" vm="1" t="e">
        <f>_xlfn._xlws.FILTER(辅助信息!D:D,辅助信息!G:G=G3734)</f>
        <v>#VALUE!</v>
      </c>
    </row>
    <row r="3735" hidden="1" spans="1:10">
      <c r="A3735" s="2" t="str">
        <f>'[1]2025年已发货'!A:A</f>
        <v>德胜</v>
      </c>
      <c r="B3735" s="2" t="str">
        <f>'[1]2025年已发货'!B:B</f>
        <v>螺纹钢</v>
      </c>
      <c r="C3735" s="2" t="str">
        <f>'[1]2025年已发货'!C:C</f>
        <v>HRB400E Φ25 12m</v>
      </c>
      <c r="D3735" s="2" t="str">
        <f>'[1]2025年已发货'!D:D</f>
        <v>吨</v>
      </c>
      <c r="E3735" s="2">
        <f>'[1]2025年已发货'!E:E</f>
        <v>35.438</v>
      </c>
      <c r="F3735" s="4">
        <f>'[1]2025年已发货'!F:F</f>
        <v>45811</v>
      </c>
      <c r="G3735" s="2" t="str">
        <f>'[1]2025年已发货'!G:G</f>
        <v>（安久供应链项目）四川省宜宾市翠屏区志诚路</v>
      </c>
      <c r="H3735" s="2" t="str">
        <f>'[1]2025年已发货'!H:H</f>
        <v>毛新熠</v>
      </c>
      <c r="I3735" s="2">
        <f>'[1]2025年已发货'!I:I</f>
        <v>18208171901</v>
      </c>
      <c r="J3735" s="2" vm="1" t="e">
        <f>_xlfn._xlws.FILTER(辅助信息!D:D,辅助信息!G:G=G3735)</f>
        <v>#VALUE!</v>
      </c>
    </row>
    <row r="3736" hidden="1" spans="1:10">
      <c r="A3736" s="2" t="str">
        <f>'[1]2025年已发货'!A:A</f>
        <v>德胜</v>
      </c>
      <c r="B3736" s="2" t="str">
        <f>'[1]2025年已发货'!B:B</f>
        <v>螺纹钢</v>
      </c>
      <c r="C3736" s="2" t="str">
        <f>'[1]2025年已发货'!C:C</f>
        <v>HRB400E Φ14 12m</v>
      </c>
      <c r="D3736" s="2" t="str">
        <f>'[1]2025年已发货'!D:D</f>
        <v>吨</v>
      </c>
      <c r="E3736" s="2">
        <f>'[1]2025年已发货'!E:E</f>
        <v>30.349</v>
      </c>
      <c r="F3736" s="4">
        <f>'[1]2025年已发货'!F:F</f>
        <v>45811</v>
      </c>
      <c r="G3736" s="2" t="str">
        <f>'[1]2025年已发货'!G:G</f>
        <v>（安久供应链项目）四川省宜宾市翠屏区志诚路</v>
      </c>
      <c r="H3736" s="2" t="str">
        <f>'[1]2025年已发货'!H:H</f>
        <v>毛新熠</v>
      </c>
      <c r="I3736" s="2">
        <f>'[1]2025年已发货'!I:I</f>
        <v>18208171901</v>
      </c>
      <c r="J3736" s="2" vm="1" t="e">
        <f>_xlfn._xlws.FILTER(辅助信息!D:D,辅助信息!G:G=G3736)</f>
        <v>#VALUE!</v>
      </c>
    </row>
    <row r="3737" hidden="1" spans="1:10">
      <c r="A3737" s="2" t="str">
        <f>'[1]2025年已发货'!A:A</f>
        <v>德胜</v>
      </c>
      <c r="B3737" s="2" t="str">
        <f>'[1]2025年已发货'!B:B</f>
        <v>螺纹钢</v>
      </c>
      <c r="C3737" s="2" t="str">
        <f>'[1]2025年已发货'!C:C</f>
        <v>HRB400E Φ28 12m</v>
      </c>
      <c r="D3737" s="2" t="str">
        <f>'[1]2025年已发货'!D:D</f>
        <v>吨</v>
      </c>
      <c r="E3737" s="2">
        <f>'[1]2025年已发货'!E:E</f>
        <v>5.448</v>
      </c>
      <c r="F3737" s="4">
        <f>'[1]2025年已发货'!F:F</f>
        <v>45811</v>
      </c>
      <c r="G3737" s="2" t="str">
        <f>'[1]2025年已发货'!G:G</f>
        <v>（安久供应链项目）四川省宜宾市翠屏区志诚路</v>
      </c>
      <c r="H3737" s="2" t="str">
        <f>'[1]2025年已发货'!H:H</f>
        <v>毛新熠</v>
      </c>
      <c r="I3737" s="2">
        <f>'[1]2025年已发货'!I:I</f>
        <v>18208171901</v>
      </c>
      <c r="J3737" s="2" vm="1" t="e">
        <f>_xlfn._xlws.FILTER(辅助信息!D:D,辅助信息!G:G=G3737)</f>
        <v>#VALUE!</v>
      </c>
    </row>
    <row r="3738" hidden="1" spans="1:10">
      <c r="A3738" s="2" t="str">
        <f>'[1]2025年已发货'!A:A</f>
        <v>润耀</v>
      </c>
      <c r="B3738" s="2" t="str">
        <f>'[1]2025年已发货'!B:B</f>
        <v>高线</v>
      </c>
      <c r="C3738" s="2" t="str">
        <f>'[1]2025年已发货'!C:C</f>
        <v>HPB300Φ12</v>
      </c>
      <c r="D3738" s="2" t="str">
        <f>'[1]2025年已发货'!D:D</f>
        <v>吨</v>
      </c>
      <c r="E3738" s="2">
        <f>'[1]2025年已发货'!E:E</f>
        <v>35</v>
      </c>
      <c r="F3738" s="4">
        <f>'[1]2025年已发货'!F:F</f>
        <v>45811</v>
      </c>
      <c r="G3738" s="2" t="str">
        <f>'[1]2025年已发货'!G:G</f>
        <v>（中铁北京局-资乐高速6标）四川省乐山市市中区土主镇资乐高速TJ6标项目试验室</v>
      </c>
      <c r="H3738" s="2" t="str">
        <f>'[1]2025年已发货'!H:H</f>
        <v>刘岩</v>
      </c>
      <c r="I3738" s="2">
        <f>'[1]2025年已发货'!I:I</f>
        <v>18543566469</v>
      </c>
      <c r="J3738" s="2" vm="1" t="e">
        <f>_xlfn._xlws.FILTER(辅助信息!D:D,辅助信息!G:G=G3738)</f>
        <v>#VALUE!</v>
      </c>
    </row>
    <row r="3739" hidden="1" spans="1:10">
      <c r="A3739" s="2" t="str">
        <f>'[1]2025年已发货'!A:A</f>
        <v>晋邦</v>
      </c>
      <c r="B3739" s="2" t="str">
        <f>'[1]2025年已发货'!B:B</f>
        <v>盘螺</v>
      </c>
      <c r="C3739" s="2" t="str">
        <f>'[1]2025年已发货'!C:C</f>
        <v>HRB400E Φ6</v>
      </c>
      <c r="D3739" s="2" t="str">
        <f>'[1]2025年已发货'!D:D</f>
        <v>吨</v>
      </c>
      <c r="E3739" s="2">
        <f>'[1]2025年已发货'!E:E</f>
        <v>1.009</v>
      </c>
      <c r="F3739" s="4">
        <f>'[1]2025年已发货'!F:F</f>
        <v>45811</v>
      </c>
      <c r="G3739" s="2" t="str">
        <f>'[1]2025年已发货'!G:G</f>
        <v>（十九冶-江龙高速二分部）重庆市云阳县S305附近*龙角互通连接线（变更段）</v>
      </c>
      <c r="H3739" s="2" t="str">
        <f>'[1]2025年已发货'!H:H</f>
        <v>任海军</v>
      </c>
      <c r="I3739" s="2">
        <f>'[1]2025年已发货'!I:I</f>
        <v>17725037830</v>
      </c>
      <c r="J3739" s="2" vm="1" t="e">
        <f>_xlfn._xlws.FILTER(辅助信息!D:D,辅助信息!G:G=G3739)</f>
        <v>#VALUE!</v>
      </c>
    </row>
    <row r="3740" hidden="1" spans="1:10">
      <c r="A3740" s="2" t="str">
        <f>'[1]2025年已发货'!A:A</f>
        <v>晋邦</v>
      </c>
      <c r="B3740" s="2" t="str">
        <f>'[1]2025年已发货'!B:B</f>
        <v>盘螺</v>
      </c>
      <c r="C3740" s="2" t="str">
        <f>'[1]2025年已发货'!C:C</f>
        <v>HRB400E Φ8</v>
      </c>
      <c r="D3740" s="2" t="str">
        <f>'[1]2025年已发货'!D:D</f>
        <v>吨</v>
      </c>
      <c r="E3740" s="2">
        <f>'[1]2025年已发货'!E:E</f>
        <v>16.274</v>
      </c>
      <c r="F3740" s="4">
        <f>'[1]2025年已发货'!F:F</f>
        <v>45811</v>
      </c>
      <c r="G3740" s="2" t="str">
        <f>'[1]2025年已发货'!G:G</f>
        <v>（十九冶-江龙高速二分部）重庆市云阳县S305附近*龙角互通连接线（变更段）</v>
      </c>
      <c r="H3740" s="2" t="str">
        <f>'[1]2025年已发货'!H:H</f>
        <v>任海军</v>
      </c>
      <c r="I3740" s="2">
        <f>'[1]2025年已发货'!I:I</f>
        <v>17725037830</v>
      </c>
      <c r="J3740" s="2" vm="1" t="e">
        <f>_xlfn._xlws.FILTER(辅助信息!D:D,辅助信息!G:G=G3740)</f>
        <v>#VALUE!</v>
      </c>
    </row>
    <row r="3741" hidden="1" spans="1:10">
      <c r="A3741" s="2" t="str">
        <f>'[1]2025年已发货'!A:A</f>
        <v>晋邦</v>
      </c>
      <c r="B3741" s="2" t="str">
        <f>'[1]2025年已发货'!B:B</f>
        <v>盘螺</v>
      </c>
      <c r="C3741" s="2" t="str">
        <f>'[1]2025年已发货'!C:C</f>
        <v>HRB400E Φ10</v>
      </c>
      <c r="D3741" s="2" t="str">
        <f>'[1]2025年已发货'!D:D</f>
        <v>吨</v>
      </c>
      <c r="E3741" s="2">
        <f>'[1]2025年已发货'!E:E</f>
        <v>18.348</v>
      </c>
      <c r="F3741" s="4">
        <f>'[1]2025年已发货'!F:F</f>
        <v>45811</v>
      </c>
      <c r="G3741" s="2" t="str">
        <f>'[1]2025年已发货'!G:G</f>
        <v>（十九冶-江龙高速二分部）重庆市云阳县S305附近*龙角互通连接线（变更段）</v>
      </c>
      <c r="H3741" s="2" t="str">
        <f>'[1]2025年已发货'!H:H</f>
        <v>任海军</v>
      </c>
      <c r="I3741" s="2">
        <f>'[1]2025年已发货'!I:I</f>
        <v>17725037830</v>
      </c>
      <c r="J3741" s="2" vm="1" t="e">
        <f>_xlfn._xlws.FILTER(辅助信息!D:D,辅助信息!G:G=G3741)</f>
        <v>#VALUE!</v>
      </c>
    </row>
    <row r="3742" hidden="1" spans="1:10">
      <c r="A3742" s="2" t="str">
        <f>'[1]2025年已发货'!A:A</f>
        <v>晋邦</v>
      </c>
      <c r="B3742" s="2" t="str">
        <f>'[1]2025年已发货'!B:B</f>
        <v>螺纹钢</v>
      </c>
      <c r="C3742" s="2" t="str">
        <f>'[1]2025年已发货'!C:C</f>
        <v>HRB400E Φ12 9m</v>
      </c>
      <c r="D3742" s="2" t="str">
        <f>'[1]2025年已发货'!D:D</f>
        <v>吨</v>
      </c>
      <c r="E3742" s="2">
        <f>'[1]2025年已发货'!E:E</f>
        <v>9.064</v>
      </c>
      <c r="F3742" s="4">
        <f>'[1]2025年已发货'!F:F</f>
        <v>45811</v>
      </c>
      <c r="G3742" s="2" t="str">
        <f>'[1]2025年已发货'!G:G</f>
        <v>（十九冶-江龙高速二分部）重庆市云阳县S305附近*龙角互通连接线（变更段）</v>
      </c>
      <c r="H3742" s="2" t="str">
        <f>'[1]2025年已发货'!H:H</f>
        <v>任海军</v>
      </c>
      <c r="I3742" s="2">
        <f>'[1]2025年已发货'!I:I</f>
        <v>17725037830</v>
      </c>
      <c r="J3742" s="2" vm="1" t="e">
        <f>_xlfn._xlws.FILTER(辅助信息!D:D,辅助信息!G:G=G3742)</f>
        <v>#VALUE!</v>
      </c>
    </row>
    <row r="3743" hidden="1" spans="1:10">
      <c r="A3743" s="2" t="str">
        <f>'[1]2025年已发货'!A:A</f>
        <v>晋邦</v>
      </c>
      <c r="B3743" s="2" t="str">
        <f>'[1]2025年已发货'!B:B</f>
        <v>螺纹钢</v>
      </c>
      <c r="C3743" s="2" t="str">
        <f>'[1]2025年已发货'!C:C</f>
        <v>HRB400E Φ14 9m</v>
      </c>
      <c r="D3743" s="2" t="str">
        <f>'[1]2025年已发货'!D:D</f>
        <v>吨</v>
      </c>
      <c r="E3743" s="2">
        <f>'[1]2025年已发货'!E:E</f>
        <v>5.253</v>
      </c>
      <c r="F3743" s="4">
        <f>'[1]2025年已发货'!F:F</f>
        <v>45811</v>
      </c>
      <c r="G3743" s="2" t="str">
        <f>'[1]2025年已发货'!G:G</f>
        <v>（十九冶-江龙高速二分部）重庆市云阳县S305附近*龙角互通连接线（变更段）</v>
      </c>
      <c r="H3743" s="2" t="str">
        <f>'[1]2025年已发货'!H:H</f>
        <v>任海军</v>
      </c>
      <c r="I3743" s="2">
        <f>'[1]2025年已发货'!I:I</f>
        <v>17725037830</v>
      </c>
      <c r="J3743" s="2" vm="1" t="e">
        <f>_xlfn._xlws.FILTER(辅助信息!D:D,辅助信息!G:G=G3743)</f>
        <v>#VALUE!</v>
      </c>
    </row>
    <row r="3744" hidden="1" spans="1:10">
      <c r="A3744" s="2" t="str">
        <f>'[1]2025年已发货'!A:A</f>
        <v>晋邦</v>
      </c>
      <c r="B3744" s="2" t="str">
        <f>'[1]2025年已发货'!B:B</f>
        <v>螺纹钢</v>
      </c>
      <c r="C3744" s="2" t="str">
        <f>'[1]2025年已发货'!C:C</f>
        <v>HRB400E Φ16 9m</v>
      </c>
      <c r="D3744" s="2" t="str">
        <f>'[1]2025年已发货'!D:D</f>
        <v>吨</v>
      </c>
      <c r="E3744" s="2">
        <f>'[1]2025年已发货'!E:E</f>
        <v>57.165</v>
      </c>
      <c r="F3744" s="4">
        <f>'[1]2025年已发货'!F:F</f>
        <v>45811</v>
      </c>
      <c r="G3744" s="2" t="str">
        <f>'[1]2025年已发货'!G:G</f>
        <v>（十九冶-江龙高速二分部）重庆市云阳县S305附近*龙角互通连接线（变更段）</v>
      </c>
      <c r="H3744" s="2" t="str">
        <f>'[1]2025年已发货'!H:H</f>
        <v>任海军</v>
      </c>
      <c r="I3744" s="2">
        <f>'[1]2025年已发货'!I:I</f>
        <v>17725037830</v>
      </c>
      <c r="J3744" s="2" vm="1" t="e">
        <f>_xlfn._xlws.FILTER(辅助信息!D:D,辅助信息!G:G=G3744)</f>
        <v>#VALUE!</v>
      </c>
    </row>
    <row r="3745" hidden="1" spans="1:10">
      <c r="A3745" s="2" t="str">
        <f>'[1]2025年已发货'!A:A</f>
        <v>晋邦</v>
      </c>
      <c r="B3745" s="2" t="str">
        <f>'[1]2025年已发货'!B:B</f>
        <v>螺纹钢</v>
      </c>
      <c r="C3745" s="2" t="str">
        <f>'[1]2025年已发货'!C:C</f>
        <v>HRB400E Φ20 9m</v>
      </c>
      <c r="D3745" s="2" t="str">
        <f>'[1]2025年已发货'!D:D</f>
        <v>吨</v>
      </c>
      <c r="E3745" s="2">
        <f>'[1]2025年已发货'!E:E</f>
        <v>2.06</v>
      </c>
      <c r="F3745" s="4">
        <f>'[1]2025年已发货'!F:F</f>
        <v>45811</v>
      </c>
      <c r="G3745" s="2" t="str">
        <f>'[1]2025年已发货'!G:G</f>
        <v>（十九冶-江龙高速二分部）重庆市云阳县S305附近*龙角互通连接线（变更段）</v>
      </c>
      <c r="H3745" s="2" t="str">
        <f>'[1]2025年已发货'!H:H</f>
        <v>任海军</v>
      </c>
      <c r="I3745" s="2">
        <f>'[1]2025年已发货'!I:I</f>
        <v>17725037830</v>
      </c>
      <c r="J3745" s="2" vm="1" t="e">
        <f>_xlfn._xlws.FILTER(辅助信息!D:D,辅助信息!G:G=G3745)</f>
        <v>#VALUE!</v>
      </c>
    </row>
    <row r="3746" hidden="1" spans="1:10">
      <c r="A3746" s="2" t="str">
        <f>'[1]2025年已发货'!A:A</f>
        <v>晋邦</v>
      </c>
      <c r="B3746" s="2" t="str">
        <f>'[1]2025年已发货'!B:B</f>
        <v>螺纹钢</v>
      </c>
      <c r="C3746" s="2" t="str">
        <f>'[1]2025年已发货'!C:C</f>
        <v>HRB400E Φ16 9m</v>
      </c>
      <c r="D3746" s="2" t="str">
        <f>'[1]2025年已发货'!D:D</f>
        <v>吨</v>
      </c>
      <c r="E3746" s="2">
        <f>'[1]2025年已发货'!E:E</f>
        <v>15</v>
      </c>
      <c r="F3746" s="4">
        <f>'[1]2025年已发货'!F:F</f>
        <v>45811</v>
      </c>
      <c r="G3746" s="2" t="str">
        <f>'[1]2025年已发货'!G:G</f>
        <v>（十九冶-江龙高速三分部）重庆市云阳县开云高速（钢厂村）*龙缸互通</v>
      </c>
      <c r="H3746" s="2" t="str">
        <f>'[1]2025年已发货'!H:H</f>
        <v>任海军</v>
      </c>
      <c r="I3746" s="2">
        <f>'[1]2025年已发货'!I:I</f>
        <v>17725037830</v>
      </c>
      <c r="J3746" s="2" vm="1" t="e">
        <f>_xlfn._xlws.FILTER(辅助信息!D:D,辅助信息!G:G=G3746)</f>
        <v>#VALUE!</v>
      </c>
    </row>
    <row r="3747" hidden="1" spans="1:10">
      <c r="A3747" s="2" t="str">
        <f>'[1]2025年已发货'!A:A</f>
        <v>晋邦</v>
      </c>
      <c r="B3747" s="2" t="str">
        <f>'[1]2025年已发货'!B:B</f>
        <v>螺纹钢</v>
      </c>
      <c r="C3747" s="2" t="str">
        <f>'[1]2025年已发货'!C:C</f>
        <v>HRB400E Φ22 9m</v>
      </c>
      <c r="D3747" s="2" t="str">
        <f>'[1]2025年已发货'!D:D</f>
        <v>吨</v>
      </c>
      <c r="E3747" s="2">
        <f>'[1]2025年已发货'!E:E</f>
        <v>5</v>
      </c>
      <c r="F3747" s="4">
        <f>'[1]2025年已发货'!F:F</f>
        <v>45811</v>
      </c>
      <c r="G3747" s="2" t="str">
        <f>'[1]2025年已发货'!G:G</f>
        <v>（十九冶-江龙高速三分部）重庆市云阳县开云高速（钢厂村）*龙缸互通</v>
      </c>
      <c r="H3747" s="2" t="str">
        <f>'[1]2025年已发货'!H:H</f>
        <v>任海军</v>
      </c>
      <c r="I3747" s="2">
        <f>'[1]2025年已发货'!I:I</f>
        <v>17725037830</v>
      </c>
      <c r="J3747" s="2" vm="1" t="e">
        <f>_xlfn._xlws.FILTER(辅助信息!D:D,辅助信息!G:G=G3747)</f>
        <v>#VALUE!</v>
      </c>
    </row>
    <row r="3748" hidden="1" spans="1:10">
      <c r="A3748" s="2" t="str">
        <f>'[1]2025年已发货'!A:A</f>
        <v>晋邦</v>
      </c>
      <c r="B3748" s="2" t="str">
        <f>'[1]2025年已发货'!B:B</f>
        <v>高线</v>
      </c>
      <c r="C3748" s="2" t="str">
        <f>'[1]2025年已发货'!C:C</f>
        <v>HPB300Φ8</v>
      </c>
      <c r="D3748" s="2" t="str">
        <f>'[1]2025年已发货'!D:D</f>
        <v>吨</v>
      </c>
      <c r="E3748" s="2">
        <f>'[1]2025年已发货'!E:E</f>
        <v>5</v>
      </c>
      <c r="F3748" s="4">
        <f>'[1]2025年已发货'!F:F</f>
        <v>45811</v>
      </c>
      <c r="G3748" s="2" t="str">
        <f>'[1]2025年已发货'!G:G</f>
        <v>（十九冶-江龙高速三分部）重庆市云阳县开云高速（钢厂村）*龙缸互通</v>
      </c>
      <c r="H3748" s="2" t="str">
        <f>'[1]2025年已发货'!H:H</f>
        <v>任海军</v>
      </c>
      <c r="I3748" s="2">
        <f>'[1]2025年已发货'!I:I</f>
        <v>17725037830</v>
      </c>
      <c r="J3748" s="2" vm="1" t="e">
        <f>_xlfn._xlws.FILTER(辅助信息!D:D,辅助信息!G:G=G3748)</f>
        <v>#VALUE!</v>
      </c>
    </row>
    <row r="3749" hidden="1" spans="1:10">
      <c r="A3749" s="2" t="str">
        <f>'[1]2025年已发货'!A:A</f>
        <v>晋邦</v>
      </c>
      <c r="B3749" s="2" t="str">
        <f>'[1]2025年已发货'!B:B</f>
        <v>螺纹钢</v>
      </c>
      <c r="C3749" s="2" t="str">
        <f>'[1]2025年已发货'!C:C</f>
        <v>HRB400E Φ25 9m</v>
      </c>
      <c r="D3749" s="2" t="str">
        <f>'[1]2025年已发货'!D:D</f>
        <v>吨</v>
      </c>
      <c r="E3749" s="2">
        <f>'[1]2025年已发货'!E:E</f>
        <v>8</v>
      </c>
      <c r="F3749" s="4">
        <f>'[1]2025年已发货'!F:F</f>
        <v>45811</v>
      </c>
      <c r="G3749" s="2" t="str">
        <f>'[1]2025年已发货'!G:G</f>
        <v>（十九冶-江龙高速三分部）重庆市云阳县开云高速（钢厂村）*龙缸互通</v>
      </c>
      <c r="H3749" s="2" t="str">
        <f>'[1]2025年已发货'!H:H</f>
        <v>任海军</v>
      </c>
      <c r="I3749" s="2">
        <f>'[1]2025年已发货'!I:I</f>
        <v>17725037830</v>
      </c>
      <c r="J3749" s="2" vm="1" t="e">
        <f>_xlfn._xlws.FILTER(辅助信息!D:D,辅助信息!G:G=G3749)</f>
        <v>#VALUE!</v>
      </c>
    </row>
    <row r="3750" hidden="1" spans="1:10">
      <c r="A3750" s="2" t="str">
        <f>'[1]2025年已发货'!A:A</f>
        <v>晋邦</v>
      </c>
      <c r="B3750" s="2" t="str">
        <f>'[1]2025年已发货'!B:B</f>
        <v>螺纹钢</v>
      </c>
      <c r="C3750" s="2" t="str">
        <f>'[1]2025年已发货'!C:C</f>
        <v>HRB400E Φ32 9m</v>
      </c>
      <c r="D3750" s="2" t="str">
        <f>'[1]2025年已发货'!D:D</f>
        <v>吨</v>
      </c>
      <c r="E3750" s="2">
        <f>'[1]2025年已发货'!E:E</f>
        <v>12</v>
      </c>
      <c r="F3750" s="4">
        <f>'[1]2025年已发货'!F:F</f>
        <v>45811</v>
      </c>
      <c r="G3750" s="2" t="str">
        <f>'[1]2025年已发货'!G:G</f>
        <v>（十九冶-江龙高速三分部）重庆市云阳县开云高速（钢厂村）*龙缸互通</v>
      </c>
      <c r="H3750" s="2" t="str">
        <f>'[1]2025年已发货'!H:H</f>
        <v>任海军</v>
      </c>
      <c r="I3750" s="2">
        <f>'[1]2025年已发货'!I:I</f>
        <v>17725037830</v>
      </c>
      <c r="J3750" s="2" vm="1" t="e">
        <f>_xlfn._xlws.FILTER(辅助信息!D:D,辅助信息!G:G=G3750)</f>
        <v>#VALUE!</v>
      </c>
    </row>
    <row r="3751" hidden="1" spans="1:10">
      <c r="A3751" s="2" t="str">
        <f>'[1]2025年已发货'!A:A</f>
        <v>晋邦</v>
      </c>
      <c r="B3751" s="2" t="str">
        <f>'[1]2025年已发货'!B:B</f>
        <v>螺纹钢</v>
      </c>
      <c r="C3751" s="2" t="str">
        <f>'[1]2025年已发货'!C:C</f>
        <v>HRB400E Φ12 9m</v>
      </c>
      <c r="D3751" s="2" t="str">
        <f>'[1]2025年已发货'!D:D</f>
        <v>吨</v>
      </c>
      <c r="E3751" s="2">
        <f>'[1]2025年已发货'!E:E</f>
        <v>20</v>
      </c>
      <c r="F3751" s="4">
        <f>'[1]2025年已发货'!F:F</f>
        <v>45811</v>
      </c>
      <c r="G3751" s="2" t="str">
        <f>'[1]2025年已发货'!G:G</f>
        <v>（十九冶-江龙高速三分部）重庆市云阳县龙角镇*刘家漕3#桥</v>
      </c>
      <c r="H3751" s="2" t="str">
        <f>'[1]2025年已发货'!H:H</f>
        <v>任海军</v>
      </c>
      <c r="I3751" s="2">
        <f>'[1]2025年已发货'!I:I</f>
        <v>17725037830</v>
      </c>
      <c r="J3751" s="2" vm="1" t="e">
        <f>_xlfn._xlws.FILTER(辅助信息!D:D,辅助信息!G:G=G3751)</f>
        <v>#VALUE!</v>
      </c>
    </row>
    <row r="3752" hidden="1" spans="1:10">
      <c r="A3752" s="2" t="str">
        <f>'[1]2025年已发货'!A:A</f>
        <v>晋邦</v>
      </c>
      <c r="B3752" s="2" t="str">
        <f>'[1]2025年已发货'!B:B</f>
        <v>螺纹钢</v>
      </c>
      <c r="C3752" s="2" t="str">
        <f>'[1]2025年已发货'!C:C</f>
        <v>HRB400E Φ16 9m</v>
      </c>
      <c r="D3752" s="2" t="str">
        <f>'[1]2025年已发货'!D:D</f>
        <v>吨</v>
      </c>
      <c r="E3752" s="2">
        <f>'[1]2025年已发货'!E:E</f>
        <v>20</v>
      </c>
      <c r="F3752" s="4">
        <f>'[1]2025年已发货'!F:F</f>
        <v>45811</v>
      </c>
      <c r="G3752" s="2" t="str">
        <f>'[1]2025年已发货'!G:G</f>
        <v>（十九冶-江龙高速三分部）重庆市云阳县龙角镇*刘家漕3#桥</v>
      </c>
      <c r="H3752" s="2" t="str">
        <f>'[1]2025年已发货'!H:H</f>
        <v>任海军</v>
      </c>
      <c r="I3752" s="2">
        <f>'[1]2025年已发货'!I:I</f>
        <v>17725037830</v>
      </c>
      <c r="J3752" s="2" vm="1" t="e">
        <f>_xlfn._xlws.FILTER(辅助信息!D:D,辅助信息!G:G=G3752)</f>
        <v>#VALUE!</v>
      </c>
    </row>
    <row r="3753" hidden="1" spans="1:10">
      <c r="A3753" s="2" t="str">
        <f>'[1]2025年已发货'!A:A</f>
        <v>达钢</v>
      </c>
      <c r="B3753" s="2" t="str">
        <f>'[1]2025年已发货'!B:B</f>
        <v>盘螺</v>
      </c>
      <c r="C3753" s="2" t="str">
        <f>'[1]2025年已发货'!C:C</f>
        <v>HRB400E Φ10</v>
      </c>
      <c r="D3753" s="2" t="str">
        <f>'[1]2025年已发货'!D:D</f>
        <v>吨</v>
      </c>
      <c r="E3753" s="2">
        <f>'[1]2025年已发货'!E:E</f>
        <v>39</v>
      </c>
      <c r="F3753" s="4">
        <f>'[1]2025年已发货'!F:F</f>
        <v>45811</v>
      </c>
      <c r="G3753" s="2" t="str">
        <f>'[1]2025年已发货'!G:G</f>
        <v>（华西简阳西城嘉苑）四川省成都市简阳市简城街道高屋村</v>
      </c>
      <c r="H3753" s="2" t="str">
        <f>'[1]2025年已发货'!H:H</f>
        <v>张瀚镭</v>
      </c>
      <c r="I3753" s="2">
        <f>'[1]2025年已发货'!I:I</f>
        <v>15884666220</v>
      </c>
      <c r="J3753" s="2" t="str">
        <f>_xlfn._xlws.FILTER(辅助信息!D:D,辅助信息!G:G=G3753)</f>
        <v>华西简阳西城嘉苑</v>
      </c>
    </row>
    <row r="3754" hidden="1" spans="1:10">
      <c r="A3754" s="2" t="str">
        <f>'[1]2025年已发货'!A:A</f>
        <v>达钢</v>
      </c>
      <c r="B3754" s="2" t="str">
        <f>'[1]2025年已发货'!B:B</f>
        <v>螺纹钢</v>
      </c>
      <c r="C3754" s="2" t="str">
        <f>'[1]2025年已发货'!C:C</f>
        <v>HRB500E Φ20</v>
      </c>
      <c r="D3754" s="2" t="str">
        <f>'[1]2025年已发货'!D:D</f>
        <v>吨</v>
      </c>
      <c r="E3754" s="2">
        <f>'[1]2025年已发货'!E:E</f>
        <v>9</v>
      </c>
      <c r="F3754" s="4">
        <f>'[1]2025年已发货'!F:F</f>
        <v>45811</v>
      </c>
      <c r="G3754" s="2" t="str">
        <f>'[1]2025年已发货'!G:G</f>
        <v>（华西简阳西城嘉苑）四川省成都市简阳市简城街道高屋村</v>
      </c>
      <c r="H3754" s="2" t="str">
        <f>'[1]2025年已发货'!H:H</f>
        <v>张瀚镭</v>
      </c>
      <c r="I3754" s="2">
        <f>'[1]2025年已发货'!I:I</f>
        <v>15884666220</v>
      </c>
      <c r="J3754" s="2" t="str">
        <f>_xlfn._xlws.FILTER(辅助信息!D:D,辅助信息!G:G=G3754)</f>
        <v>华西简阳西城嘉苑</v>
      </c>
    </row>
    <row r="3755" hidden="1" spans="1:10">
      <c r="A3755" s="2" t="str">
        <f>'[1]2025年已发货'!A:A</f>
        <v>达钢</v>
      </c>
      <c r="B3755" s="2" t="str">
        <f>'[1]2025年已发货'!B:B</f>
        <v>螺纹钢</v>
      </c>
      <c r="C3755" s="2" t="str">
        <f>'[1]2025年已发货'!C:C</f>
        <v>HRB500E Φ25</v>
      </c>
      <c r="D3755" s="2" t="str">
        <f>'[1]2025年已发货'!D:D</f>
        <v>吨</v>
      </c>
      <c r="E3755" s="2">
        <f>'[1]2025年已发货'!E:E</f>
        <v>24</v>
      </c>
      <c r="F3755" s="4">
        <f>'[1]2025年已发货'!F:F</f>
        <v>45811</v>
      </c>
      <c r="G3755" s="2" t="str">
        <f>'[1]2025年已发货'!G:G</f>
        <v>（华西简阳西城嘉苑）四川省成都市简阳市简城街道高屋村</v>
      </c>
      <c r="H3755" s="2" t="str">
        <f>'[1]2025年已发货'!H:H</f>
        <v>张瀚镭</v>
      </c>
      <c r="I3755" s="2">
        <f>'[1]2025年已发货'!I:I</f>
        <v>15884666220</v>
      </c>
      <c r="J3755" s="2" t="str">
        <f>_xlfn._xlws.FILTER(辅助信息!D:D,辅助信息!G:G=G3755)</f>
        <v>华西简阳西城嘉苑</v>
      </c>
    </row>
    <row r="3756" hidden="1" spans="1:10">
      <c r="A3756" s="2" t="str">
        <f>'[1]2025年已发货'!A:A</f>
        <v>海南海控</v>
      </c>
      <c r="B3756" s="2" t="str">
        <f>'[1]2025年已发货'!B:B</f>
        <v>螺纹钢</v>
      </c>
      <c r="C3756" s="2" t="str">
        <f>'[1]2025年已发货'!C:C</f>
        <v>HRB400E Φ22 9m</v>
      </c>
      <c r="D3756" s="2" t="str">
        <f>'[1]2025年已发货'!D:D</f>
        <v>吨</v>
      </c>
      <c r="E3756" s="2">
        <f>'[1]2025年已发货'!E:E</f>
        <v>35</v>
      </c>
      <c r="F3756" s="4">
        <f>'[1]2025年已发货'!F:F</f>
        <v>45811</v>
      </c>
      <c r="G3756" s="2" t="str">
        <f>'[1]2025年已发货'!G:G</f>
        <v>（中铁一局四公司康新高速TJ1-1标吉拉隧道）四川省甘孜州康定市折多塘村车管所旁</v>
      </c>
      <c r="H3756" s="2" t="str">
        <f>'[1]2025年已发货'!H:H</f>
        <v>李彰</v>
      </c>
      <c r="I3756" s="2">
        <f>'[1]2025年已发货'!I:I</f>
        <v>18523285235</v>
      </c>
      <c r="J3756" s="2" vm="1" t="e">
        <f>_xlfn._xlws.FILTER(辅助信息!D:D,辅助信息!G:G=G3756)</f>
        <v>#VALUE!</v>
      </c>
    </row>
    <row r="3757" hidden="1" spans="1:10">
      <c r="A3757" s="2" t="str">
        <f>'[1]2025年已发货'!A:A</f>
        <v>海南海控</v>
      </c>
      <c r="B3757" s="2" t="str">
        <f>'[1]2025年已发货'!B:B</f>
        <v>盘圆</v>
      </c>
      <c r="C3757" s="2" t="str">
        <f>'[1]2025年已发货'!C:C</f>
        <v>HPB300Ф12</v>
      </c>
      <c r="D3757" s="2" t="str">
        <f>'[1]2025年已发货'!D:D</f>
        <v>吨</v>
      </c>
      <c r="E3757" s="2">
        <f>'[1]2025年已发货'!E:E</f>
        <v>35</v>
      </c>
      <c r="F3757" s="4">
        <f>'[1]2025年已发货'!F:F</f>
        <v>45812</v>
      </c>
      <c r="G3757" s="2" t="str">
        <f>'[1]2025年已发货'!G:G</f>
        <v>（中铁一局四建康新高速TJ1-2标）四川省甘孜州康定市318国道玉顶积雪观景台旁</v>
      </c>
      <c r="H3757" s="2" t="str">
        <f>'[1]2025年已发货'!H:H</f>
        <v>宋健</v>
      </c>
      <c r="I3757" s="2">
        <f>'[1]2025年已发货'!I:I</f>
        <v>15691628566</v>
      </c>
      <c r="J3757" s="2" vm="1" t="e">
        <f>_xlfn._xlws.FILTER(辅助信息!D:D,辅助信息!G:G=G3757)</f>
        <v>#VALUE!</v>
      </c>
    </row>
    <row r="3758" hidden="1" spans="1:10">
      <c r="A3758" s="2" t="str">
        <f>'[1]2025年已发货'!A:A</f>
        <v>钢固融</v>
      </c>
      <c r="B3758" s="2" t="str">
        <f>'[1]2025年已发货'!B:B</f>
        <v>盘螺</v>
      </c>
      <c r="C3758" s="2" t="str">
        <f>'[1]2025年已发货'!C:C</f>
        <v>HRB400EФ8</v>
      </c>
      <c r="D3758" s="2" t="str">
        <f>'[1]2025年已发货'!D:D</f>
        <v>吨</v>
      </c>
      <c r="E3758" s="2">
        <f>'[1]2025年已发货'!E:E</f>
        <v>6</v>
      </c>
      <c r="F3758" s="4">
        <f>'[1]2025年已发货'!F:F</f>
        <v>45812</v>
      </c>
      <c r="G3758" s="2" t="str">
        <f>'[1]2025年已发货'!G:G</f>
        <v>（中核中原-温江北林医养综合体项目）四川省成都市温江区万春大道第三人民医院东</v>
      </c>
      <c r="H3758" s="2" t="str">
        <f>'[1]2025年已发货'!H:H</f>
        <v>蔡杰</v>
      </c>
      <c r="I3758" s="2">
        <f>'[1]2025年已发货'!I:I</f>
        <v>18875129329</v>
      </c>
      <c r="J3758" s="2" vm="1" t="e">
        <f>_xlfn._xlws.FILTER(辅助信息!D:D,辅助信息!G:G=G3758)</f>
        <v>#VALUE!</v>
      </c>
    </row>
    <row r="3759" hidden="1" spans="1:10">
      <c r="A3759" s="2" t="str">
        <f>'[1]2025年已发货'!A:A</f>
        <v>钢固融</v>
      </c>
      <c r="B3759" s="2" t="str">
        <f>'[1]2025年已发货'!B:B</f>
        <v>盘螺</v>
      </c>
      <c r="C3759" s="2" t="str">
        <f>'[1]2025年已发货'!C:C</f>
        <v>HRB400EФ10</v>
      </c>
      <c r="D3759" s="2" t="str">
        <f>'[1]2025年已发货'!D:D</f>
        <v>吨</v>
      </c>
      <c r="E3759" s="2">
        <f>'[1]2025年已发货'!E:E</f>
        <v>10</v>
      </c>
      <c r="F3759" s="4">
        <f>'[1]2025年已发货'!F:F</f>
        <v>45812</v>
      </c>
      <c r="G3759" s="2" t="str">
        <f>'[1]2025年已发货'!G:G</f>
        <v>（中核中原-温江北林医养综合体项目）四川省成都市温江区万春大道第三人民医院东</v>
      </c>
      <c r="H3759" s="2" t="str">
        <f>'[1]2025年已发货'!H:H</f>
        <v>蔡杰</v>
      </c>
      <c r="I3759" s="2">
        <f>'[1]2025年已发货'!I:I</f>
        <v>18875129329</v>
      </c>
      <c r="J3759" s="2" vm="1" t="e">
        <f>_xlfn._xlws.FILTER(辅助信息!D:D,辅助信息!G:G=G3759)</f>
        <v>#VALUE!</v>
      </c>
    </row>
    <row r="3760" hidden="1" spans="1:10">
      <c r="A3760" s="2" t="str">
        <f>'[1]2025年已发货'!A:A</f>
        <v>钢固融</v>
      </c>
      <c r="B3760" s="2" t="str">
        <f>'[1]2025年已发货'!B:B</f>
        <v>螺纹钢</v>
      </c>
      <c r="C3760" s="2" t="str">
        <f>'[1]2025年已发货'!C:C</f>
        <v>HRB400EФ12*9m</v>
      </c>
      <c r="D3760" s="2" t="str">
        <f>'[1]2025年已发货'!D:D</f>
        <v>吨</v>
      </c>
      <c r="E3760" s="2">
        <f>'[1]2025年已发货'!E:E</f>
        <v>20</v>
      </c>
      <c r="F3760" s="4">
        <f>'[1]2025年已发货'!F:F</f>
        <v>45812</v>
      </c>
      <c r="G3760" s="2" t="str">
        <f>'[1]2025年已发货'!G:G</f>
        <v>（中核中原-温江北林医养综合体项目）四川省成都市温江区万春大道第三人民医院东</v>
      </c>
      <c r="H3760" s="2" t="str">
        <f>'[1]2025年已发货'!H:H</f>
        <v>蔡杰</v>
      </c>
      <c r="I3760" s="2">
        <f>'[1]2025年已发货'!I:I</f>
        <v>18875129329</v>
      </c>
      <c r="J3760" s="2" vm="1" t="e">
        <f>_xlfn._xlws.FILTER(辅助信息!D:D,辅助信息!G:G=G3760)</f>
        <v>#VALUE!</v>
      </c>
    </row>
    <row r="3761" hidden="1" spans="1:10">
      <c r="A3761" s="2" t="str">
        <f>'[1]2025年已发货'!A:A</f>
        <v>德胜</v>
      </c>
      <c r="B3761" s="2" t="str">
        <f>'[1]2025年已发货'!B:B</f>
        <v>螺纹钢</v>
      </c>
      <c r="C3761" s="2" t="str">
        <f>'[1]2025年已发货'!C:C</f>
        <v>HRB500EФ14*9m</v>
      </c>
      <c r="D3761" s="2" t="str">
        <f>'[1]2025年已发货'!D:D</f>
        <v>吨</v>
      </c>
      <c r="E3761" s="2">
        <f>'[1]2025年已发货'!E:E</f>
        <v>10</v>
      </c>
      <c r="F3761" s="4">
        <f>'[1]2025年已发货'!F:F</f>
        <v>45812</v>
      </c>
      <c r="G3761" s="2" t="str">
        <f>'[1]2025年已发货'!G:G</f>
        <v>（中核中原-温江北林医养综合体项目）四川省成都市温江区万春大道第三人民医院东</v>
      </c>
      <c r="H3761" s="2" t="str">
        <f>'[1]2025年已发货'!H:H</f>
        <v>蔡杰</v>
      </c>
      <c r="I3761" s="2">
        <f>'[1]2025年已发货'!I:I</f>
        <v>18875129329</v>
      </c>
      <c r="J3761" s="2" vm="1" t="e">
        <f>_xlfn._xlws.FILTER(辅助信息!D:D,辅助信息!G:G=G3761)</f>
        <v>#VALUE!</v>
      </c>
    </row>
    <row r="3762" hidden="1" spans="1:10">
      <c r="A3762" s="2" t="str">
        <f>'[1]2025年已发货'!A:A</f>
        <v>德胜</v>
      </c>
      <c r="B3762" s="2" t="str">
        <f>'[1]2025年已发货'!B:B</f>
        <v>螺纹钢</v>
      </c>
      <c r="C3762" s="2" t="str">
        <f>'[1]2025年已发货'!C:C</f>
        <v>HRB500EФ16*9m</v>
      </c>
      <c r="D3762" s="2" t="str">
        <f>'[1]2025年已发货'!D:D</f>
        <v>吨</v>
      </c>
      <c r="E3762" s="2">
        <f>'[1]2025年已发货'!E:E</f>
        <v>40</v>
      </c>
      <c r="F3762" s="4">
        <f>'[1]2025年已发货'!F:F</f>
        <v>45812</v>
      </c>
      <c r="G3762" s="2" t="str">
        <f>'[1]2025年已发货'!G:G</f>
        <v>（中核中原-温江北林医养综合体项目）四川省成都市温江区万春大道第三人民医院东</v>
      </c>
      <c r="H3762" s="2" t="str">
        <f>'[1]2025年已发货'!H:H</f>
        <v>蔡杰</v>
      </c>
      <c r="I3762" s="2">
        <f>'[1]2025年已发货'!I:I</f>
        <v>18875129329</v>
      </c>
      <c r="J3762" s="2" vm="1" t="e">
        <f>_xlfn._xlws.FILTER(辅助信息!D:D,辅助信息!G:G=G3762)</f>
        <v>#VALUE!</v>
      </c>
    </row>
    <row r="3763" hidden="1" spans="1:10">
      <c r="A3763" s="2" t="str">
        <f>'[1]2025年已发货'!A:A</f>
        <v>德胜</v>
      </c>
      <c r="B3763" s="2" t="str">
        <f>'[1]2025年已发货'!B:B</f>
        <v>螺纹钢</v>
      </c>
      <c r="C3763" s="2" t="str">
        <f>'[1]2025年已发货'!C:C</f>
        <v>HRB500EФ25*12m</v>
      </c>
      <c r="D3763" s="2" t="str">
        <f>'[1]2025年已发货'!D:D</f>
        <v>吨</v>
      </c>
      <c r="E3763" s="2">
        <f>'[1]2025年已发货'!E:E</f>
        <v>35</v>
      </c>
      <c r="F3763" s="4">
        <f>'[1]2025年已发货'!F:F</f>
        <v>45812</v>
      </c>
      <c r="G3763" s="2" t="str">
        <f>'[1]2025年已发货'!G:G</f>
        <v>（中核中原-温江北林医养综合体项目）四川省成都市温江区万春大道第三人民医院东</v>
      </c>
      <c r="H3763" s="2" t="str">
        <f>'[1]2025年已发货'!H:H</f>
        <v>蔡杰</v>
      </c>
      <c r="I3763" s="2">
        <f>'[1]2025年已发货'!I:I</f>
        <v>18875129329</v>
      </c>
      <c r="J3763" s="2" vm="1" t="e">
        <f>_xlfn._xlws.FILTER(辅助信息!D:D,辅助信息!G:G=G3763)</f>
        <v>#VALUE!</v>
      </c>
    </row>
    <row r="3764" hidden="1" spans="1:10">
      <c r="A3764" s="2" t="str">
        <f>'[1]2025年已发货'!A:A</f>
        <v>德胜</v>
      </c>
      <c r="B3764" s="2" t="str">
        <f>'[1]2025年已发货'!B:B</f>
        <v>螺纹钢</v>
      </c>
      <c r="C3764" s="2" t="str">
        <f>'[1]2025年已发货'!C:C</f>
        <v>HRB500EФ25*9m</v>
      </c>
      <c r="D3764" s="2" t="str">
        <f>'[1]2025年已发货'!D:D</f>
        <v>吨</v>
      </c>
      <c r="E3764" s="2">
        <f>'[1]2025年已发货'!E:E</f>
        <v>20</v>
      </c>
      <c r="F3764" s="4">
        <f>'[1]2025年已发货'!F:F</f>
        <v>45812</v>
      </c>
      <c r="G3764" s="2" t="str">
        <f>'[1]2025年已发货'!G:G</f>
        <v>（中核中原-温江北林医养综合体项目）四川省成都市温江区万春大道第三人民医院东</v>
      </c>
      <c r="H3764" s="2" t="str">
        <f>'[1]2025年已发货'!H:H</f>
        <v>蔡杰</v>
      </c>
      <c r="I3764" s="2">
        <f>'[1]2025年已发货'!I:I</f>
        <v>18875129329</v>
      </c>
      <c r="J3764" s="2" vm="1" t="e">
        <f>_xlfn._xlws.FILTER(辅助信息!D:D,辅助信息!G:G=G3764)</f>
        <v>#VALUE!</v>
      </c>
    </row>
    <row r="3765" hidden="1" spans="1:10">
      <c r="A3765" s="2" t="str">
        <f>'[1]2025年已发货'!A:A</f>
        <v>晋邦</v>
      </c>
      <c r="B3765" s="2" t="str">
        <f>'[1]2025年已发货'!B:B</f>
        <v>螺纹钢</v>
      </c>
      <c r="C3765" s="2" t="str">
        <f>'[1]2025年已发货'!C:C</f>
        <v>HRB500E Φ20</v>
      </c>
      <c r="D3765" s="2" t="str">
        <f>'[1]2025年已发货'!D:D</f>
        <v>吨</v>
      </c>
      <c r="E3765" s="2">
        <f>'[1]2025年已发货'!E:E</f>
        <v>13</v>
      </c>
      <c r="F3765" s="4">
        <f>'[1]2025年已发货'!F:F</f>
        <v>45812</v>
      </c>
      <c r="G3765" s="2" t="str">
        <f>'[1]2025年已发货'!G:G</f>
        <v>（商投建工达州中医药科技园-3工区）达州市通川区达州中医药职业学院犀牛大道北段</v>
      </c>
      <c r="H3765" s="2" t="str">
        <f>'[1]2025年已发货'!H:H</f>
        <v>程黄刚</v>
      </c>
      <c r="I3765" s="2">
        <f>'[1]2025年已发货'!I:I</f>
        <v>15108211617</v>
      </c>
      <c r="J3765" s="2" t="str">
        <f>_xlfn._xlws.FILTER(辅助信息!D:D,辅助信息!G:G=G3765)</f>
        <v>商投建工达州中医药科技园</v>
      </c>
    </row>
    <row r="3766" hidden="1" spans="1:10">
      <c r="A3766" s="2" t="str">
        <f>'[1]2025年已发货'!A:A</f>
        <v>晋邦</v>
      </c>
      <c r="B3766" s="2" t="str">
        <f>'[1]2025年已发货'!B:B</f>
        <v>螺纹钢</v>
      </c>
      <c r="C3766" s="2" t="str">
        <f>'[1]2025年已发货'!C:C</f>
        <v>HRB500E Φ22</v>
      </c>
      <c r="D3766" s="2" t="str">
        <f>'[1]2025年已发货'!D:D</f>
        <v>吨</v>
      </c>
      <c r="E3766" s="2">
        <f>'[1]2025年已发货'!E:E</f>
        <v>22</v>
      </c>
      <c r="F3766" s="4">
        <f>'[1]2025年已发货'!F:F</f>
        <v>45812</v>
      </c>
      <c r="G3766" s="2" t="str">
        <f>'[1]2025年已发货'!G:G</f>
        <v>（商投建工达州中医药科技园-3工区）达州市通川区达州中医药职业学院犀牛大道北段</v>
      </c>
      <c r="H3766" s="2" t="str">
        <f>'[1]2025年已发货'!H:H</f>
        <v>程黄刚</v>
      </c>
      <c r="I3766" s="2">
        <f>'[1]2025年已发货'!I:I</f>
        <v>15108211617</v>
      </c>
      <c r="J3766" s="2" t="str">
        <f>_xlfn._xlws.FILTER(辅助信息!D:D,辅助信息!G:G=G3766)</f>
        <v>商投建工达州中医药科技园</v>
      </c>
    </row>
    <row r="3767" hidden="1" spans="1:10">
      <c r="A3767" s="2" t="str">
        <f>'[1]2025年已发货'!A:A</f>
        <v>达钢</v>
      </c>
      <c r="B3767" s="2" t="str">
        <f>'[1]2025年已发货'!B:B</f>
        <v>盘螺</v>
      </c>
      <c r="C3767" s="2" t="str">
        <f>'[1]2025年已发货'!C:C</f>
        <v>HRB400E Φ8</v>
      </c>
      <c r="D3767" s="2" t="str">
        <f>'[1]2025年已发货'!D:D</f>
        <v>吨</v>
      </c>
      <c r="E3767" s="2">
        <f>'[1]2025年已发货'!E:E</f>
        <v>2.5</v>
      </c>
      <c r="F3767" s="4">
        <f>'[1]2025年已发货'!F:F</f>
        <v>45812</v>
      </c>
      <c r="G3767" s="2" t="str">
        <f>'[1]2025年已发货'!G:G</f>
        <v>（华西简阳西城嘉苑）四川省成都市简阳市简城街道高屋村</v>
      </c>
      <c r="H3767" s="2" t="str">
        <f>'[1]2025年已发货'!H:H</f>
        <v>张瀚镭</v>
      </c>
      <c r="I3767" s="2">
        <f>'[1]2025年已发货'!I:I</f>
        <v>15884666220</v>
      </c>
      <c r="J3767" s="2" t="str">
        <f>_xlfn._xlws.FILTER(辅助信息!D:D,辅助信息!G:G=G3767)</f>
        <v>华西简阳西城嘉苑</v>
      </c>
    </row>
    <row r="3768" hidden="1" spans="1:10">
      <c r="A3768" s="2" t="str">
        <f>'[1]2025年已发货'!A:A</f>
        <v>达钢</v>
      </c>
      <c r="B3768" s="2" t="str">
        <f>'[1]2025年已发货'!B:B</f>
        <v>盘螺</v>
      </c>
      <c r="C3768" s="2" t="str">
        <f>'[1]2025年已发货'!C:C</f>
        <v>HRB400E Φ10</v>
      </c>
      <c r="D3768" s="2" t="str">
        <f>'[1]2025年已发货'!D:D</f>
        <v>吨</v>
      </c>
      <c r="E3768" s="2">
        <f>'[1]2025年已发货'!E:E</f>
        <v>12</v>
      </c>
      <c r="F3768" s="4">
        <f>'[1]2025年已发货'!F:F</f>
        <v>45812</v>
      </c>
      <c r="G3768" s="2" t="str">
        <f>'[1]2025年已发货'!G:G</f>
        <v>（华西简阳西城嘉苑）四川省成都市简阳市简城街道高屋村</v>
      </c>
      <c r="H3768" s="2" t="str">
        <f>'[1]2025年已发货'!H:H</f>
        <v>张瀚镭</v>
      </c>
      <c r="I3768" s="2">
        <f>'[1]2025年已发货'!I:I</f>
        <v>15884666220</v>
      </c>
      <c r="J3768" s="2" t="str">
        <f>_xlfn._xlws.FILTER(辅助信息!D:D,辅助信息!G:G=G3768)</f>
        <v>华西简阳西城嘉苑</v>
      </c>
    </row>
    <row r="3769" hidden="1" spans="1:10">
      <c r="A3769" s="2" t="str">
        <f>'[1]2025年已发货'!A:A</f>
        <v>达钢</v>
      </c>
      <c r="B3769" s="2" t="str">
        <f>'[1]2025年已发货'!B:B</f>
        <v>盘螺</v>
      </c>
      <c r="C3769" s="2" t="str">
        <f>'[1]2025年已发货'!C:C</f>
        <v>HRB400E Φ12</v>
      </c>
      <c r="D3769" s="2" t="str">
        <f>'[1]2025年已发货'!D:D</f>
        <v>吨</v>
      </c>
      <c r="E3769" s="2">
        <f>'[1]2025年已发货'!E:E</f>
        <v>7</v>
      </c>
      <c r="F3769" s="4">
        <f>'[1]2025年已发货'!F:F</f>
        <v>45812</v>
      </c>
      <c r="G3769" s="2" t="str">
        <f>'[1]2025年已发货'!G:G</f>
        <v>（华西简阳西城嘉苑）四川省成都市简阳市简城街道高屋村</v>
      </c>
      <c r="H3769" s="2" t="str">
        <f>'[1]2025年已发货'!H:H</f>
        <v>张瀚镭</v>
      </c>
      <c r="I3769" s="2">
        <f>'[1]2025年已发货'!I:I</f>
        <v>15884666220</v>
      </c>
      <c r="J3769" s="2" t="str">
        <f>_xlfn._xlws.FILTER(辅助信息!D:D,辅助信息!G:G=G3769)</f>
        <v>华西简阳西城嘉苑</v>
      </c>
    </row>
    <row r="3770" hidden="1" spans="1:10">
      <c r="A3770" s="2" t="str">
        <f>'[1]2025年已发货'!A:A</f>
        <v>达钢</v>
      </c>
      <c r="B3770" s="2" t="str">
        <f>'[1]2025年已发货'!B:B</f>
        <v>螺纹钢</v>
      </c>
      <c r="C3770" s="2" t="str">
        <f>'[1]2025年已发货'!C:C</f>
        <v>HRB400E Φ14 9m</v>
      </c>
      <c r="D3770" s="2" t="str">
        <f>'[1]2025年已发货'!D:D</f>
        <v>吨</v>
      </c>
      <c r="E3770" s="2">
        <f>'[1]2025年已发货'!E:E</f>
        <v>57</v>
      </c>
      <c r="F3770" s="4">
        <f>'[1]2025年已发货'!F:F</f>
        <v>45812</v>
      </c>
      <c r="G3770" s="2" t="str">
        <f>'[1]2025年已发货'!G:G</f>
        <v>（华西简阳西城嘉苑）四川省成都市简阳市简城街道高屋村</v>
      </c>
      <c r="H3770" s="2" t="str">
        <f>'[1]2025年已发货'!H:H</f>
        <v>张瀚镭</v>
      </c>
      <c r="I3770" s="2">
        <f>'[1]2025年已发货'!I:I</f>
        <v>15884666220</v>
      </c>
      <c r="J3770" s="2" t="str">
        <f>_xlfn._xlws.FILTER(辅助信息!D:D,辅助信息!G:G=G3770)</f>
        <v>华西简阳西城嘉苑</v>
      </c>
    </row>
    <row r="3771" hidden="1" spans="1:10">
      <c r="A3771" s="2" t="str">
        <f>'[1]2025年已发货'!A:A</f>
        <v>达钢</v>
      </c>
      <c r="B3771" s="2" t="str">
        <f>'[1]2025年已发货'!B:B</f>
        <v>螺纹钢</v>
      </c>
      <c r="C3771" s="2" t="str">
        <f>'[1]2025年已发货'!C:C</f>
        <v>HRB400E Φ16 9m</v>
      </c>
      <c r="D3771" s="2" t="str">
        <f>'[1]2025年已发货'!D:D</f>
        <v>吨</v>
      </c>
      <c r="E3771" s="2">
        <f>'[1]2025年已发货'!E:E</f>
        <v>12</v>
      </c>
      <c r="F3771" s="4">
        <f>'[1]2025年已发货'!F:F</f>
        <v>45812</v>
      </c>
      <c r="G3771" s="2" t="str">
        <f>'[1]2025年已发货'!G:G</f>
        <v>（华西简阳西城嘉苑）四川省成都市简阳市简城街道高屋村</v>
      </c>
      <c r="H3771" s="2" t="str">
        <f>'[1]2025年已发货'!H:H</f>
        <v>张瀚镭</v>
      </c>
      <c r="I3771" s="2">
        <f>'[1]2025年已发货'!I:I</f>
        <v>15884666220</v>
      </c>
      <c r="J3771" s="2" t="str">
        <f>_xlfn._xlws.FILTER(辅助信息!D:D,辅助信息!G:G=G3771)</f>
        <v>华西简阳西城嘉苑</v>
      </c>
    </row>
    <row r="3772" hidden="1" spans="1:10">
      <c r="A3772" s="2" t="str">
        <f>'[1]2025年已发货'!A:A</f>
        <v>达钢</v>
      </c>
      <c r="B3772" s="2" t="str">
        <f>'[1]2025年已发货'!B:B</f>
        <v>螺纹钢</v>
      </c>
      <c r="C3772" s="2" t="str">
        <f>'[1]2025年已发货'!C:C</f>
        <v>HRB400E Φ18 9m</v>
      </c>
      <c r="D3772" s="2" t="str">
        <f>'[1]2025年已发货'!D:D</f>
        <v>吨</v>
      </c>
      <c r="E3772" s="2">
        <f>'[1]2025年已发货'!E:E</f>
        <v>6</v>
      </c>
      <c r="F3772" s="4">
        <f>'[1]2025年已发货'!F:F</f>
        <v>45812</v>
      </c>
      <c r="G3772" s="2" t="str">
        <f>'[1]2025年已发货'!G:G</f>
        <v>（华西简阳西城嘉苑）四川省成都市简阳市简城街道高屋村</v>
      </c>
      <c r="H3772" s="2" t="str">
        <f>'[1]2025年已发货'!H:H</f>
        <v>张瀚镭</v>
      </c>
      <c r="I3772" s="2">
        <f>'[1]2025年已发货'!I:I</f>
        <v>15884666220</v>
      </c>
      <c r="J3772" s="2" t="str">
        <f>_xlfn._xlws.FILTER(辅助信息!D:D,辅助信息!G:G=G3772)</f>
        <v>华西简阳西城嘉苑</v>
      </c>
    </row>
    <row r="3773" hidden="1" spans="1:10">
      <c r="A3773" s="2" t="str">
        <f>'[1]2025年已发货'!A:A</f>
        <v>达钢</v>
      </c>
      <c r="B3773" s="2" t="str">
        <f>'[1]2025年已发货'!B:B</f>
        <v>螺纹钢</v>
      </c>
      <c r="C3773" s="2" t="str">
        <f>'[1]2025年已发货'!C:C</f>
        <v>HRB400E Φ25 9m</v>
      </c>
      <c r="D3773" s="2" t="str">
        <f>'[1]2025年已发货'!D:D</f>
        <v>吨</v>
      </c>
      <c r="E3773" s="2">
        <f>'[1]2025年已发货'!E:E</f>
        <v>12</v>
      </c>
      <c r="F3773" s="4">
        <f>'[1]2025年已发货'!F:F</f>
        <v>45812</v>
      </c>
      <c r="G3773" s="2" t="str">
        <f>'[1]2025年已发货'!G:G</f>
        <v>（华西简阳西城嘉苑）四川省成都市简阳市简城街道高屋村</v>
      </c>
      <c r="H3773" s="2" t="str">
        <f>'[1]2025年已发货'!H:H</f>
        <v>张瀚镭</v>
      </c>
      <c r="I3773" s="2">
        <f>'[1]2025年已发货'!I:I</f>
        <v>15884666220</v>
      </c>
      <c r="J3773" s="2" t="str">
        <f>_xlfn._xlws.FILTER(辅助信息!D:D,辅助信息!G:G=G3773)</f>
        <v>华西简阳西城嘉苑</v>
      </c>
    </row>
    <row r="3774" hidden="1" spans="1:10">
      <c r="A3774" s="2" t="str">
        <f>'[1]2025年已发货'!A:A</f>
        <v>达钢</v>
      </c>
      <c r="B3774" s="2" t="str">
        <f>'[1]2025年已发货'!B:B</f>
        <v>盘螺</v>
      </c>
      <c r="C3774" s="2" t="str">
        <f>'[1]2025年已发货'!C:C</f>
        <v>HRB400E Φ8</v>
      </c>
      <c r="D3774" s="2" t="str">
        <f>'[1]2025年已发货'!D:D</f>
        <v>吨</v>
      </c>
      <c r="E3774" s="2">
        <f>'[1]2025年已发货'!E:E</f>
        <v>17</v>
      </c>
      <c r="F3774" s="4">
        <f>'[1]2025年已发货'!F:F</f>
        <v>45812</v>
      </c>
      <c r="G3774" s="2" t="str">
        <f>'[1]2025年已发货'!G:G</f>
        <v>（商投建工达州中医药科技园-3工区）达州市通川区达州中医药职业学院犀牛大道北段</v>
      </c>
      <c r="H3774" s="2" t="str">
        <f>'[1]2025年已发货'!H:H</f>
        <v>程黄刚</v>
      </c>
      <c r="I3774" s="2">
        <f>'[1]2025年已发货'!I:I</f>
        <v>15108211617</v>
      </c>
      <c r="J3774" s="2" t="str">
        <f>_xlfn._xlws.FILTER(辅助信息!D:D,辅助信息!G:G=G3774)</f>
        <v>商投建工达州中医药科技园</v>
      </c>
    </row>
    <row r="3775" hidden="1" spans="1:10">
      <c r="A3775" s="2" t="str">
        <f>'[1]2025年已发货'!A:A</f>
        <v>达钢</v>
      </c>
      <c r="B3775" s="2" t="str">
        <f>'[1]2025年已发货'!B:B</f>
        <v>盘螺</v>
      </c>
      <c r="C3775" s="2" t="str">
        <f>'[1]2025年已发货'!C:C</f>
        <v>HRB400E Φ10</v>
      </c>
      <c r="D3775" s="2" t="str">
        <f>'[1]2025年已发货'!D:D</f>
        <v>吨</v>
      </c>
      <c r="E3775" s="2">
        <f>'[1]2025年已发货'!E:E</f>
        <v>25</v>
      </c>
      <c r="F3775" s="4">
        <f>'[1]2025年已发货'!F:F</f>
        <v>45812</v>
      </c>
      <c r="G3775" s="2" t="str">
        <f>'[1]2025年已发货'!G:G</f>
        <v>（商投建工达州中医药科技园-3工区）达州市通川区达州中医药职业学院犀牛大道北段</v>
      </c>
      <c r="H3775" s="2" t="str">
        <f>'[1]2025年已发货'!H:H</f>
        <v>程黄刚</v>
      </c>
      <c r="I3775" s="2">
        <f>'[1]2025年已发货'!I:I</f>
        <v>15108211617</v>
      </c>
      <c r="J3775" s="2" t="str">
        <f>_xlfn._xlws.FILTER(辅助信息!D:D,辅助信息!G:G=G3775)</f>
        <v>商投建工达州中医药科技园</v>
      </c>
    </row>
    <row r="3776" hidden="1" spans="1:10">
      <c r="A3776" s="2" t="str">
        <f>'[1]2025年已发货'!A:A</f>
        <v>达钢</v>
      </c>
      <c r="B3776" s="2" t="str">
        <f>'[1]2025年已发货'!B:B</f>
        <v>螺纹钢</v>
      </c>
      <c r="C3776" s="2" t="str">
        <f>'[1]2025年已发货'!C:C</f>
        <v>HRB400E Φ18 9m</v>
      </c>
      <c r="D3776" s="2" t="str">
        <f>'[1]2025年已发货'!D:D</f>
        <v>吨</v>
      </c>
      <c r="E3776" s="2">
        <f>'[1]2025年已发货'!E:E</f>
        <v>6</v>
      </c>
      <c r="F3776" s="4">
        <f>'[1]2025年已发货'!F:F</f>
        <v>45812</v>
      </c>
      <c r="G3776" s="2" t="str">
        <f>'[1]2025年已发货'!G:G</f>
        <v>（商投建工达州中医药科技园-3工区）达州市通川区达州中医药职业学院犀牛大道北段</v>
      </c>
      <c r="H3776" s="2" t="str">
        <f>'[1]2025年已发货'!H:H</f>
        <v>程黄刚</v>
      </c>
      <c r="I3776" s="2">
        <f>'[1]2025年已发货'!I:I</f>
        <v>15108211617</v>
      </c>
      <c r="J3776" s="2" t="str">
        <f>_xlfn._xlws.FILTER(辅助信息!D:D,辅助信息!G:G=G3776)</f>
        <v>商投建工达州中医药科技园</v>
      </c>
    </row>
    <row r="3777" hidden="1" spans="1:10">
      <c r="A3777" s="2" t="str">
        <f>'[1]2025年已发货'!A:A</f>
        <v>德胜</v>
      </c>
      <c r="B3777" s="2" t="str">
        <f>'[1]2025年已发货'!B:B</f>
        <v>螺纹钢</v>
      </c>
      <c r="C3777" s="2" t="str">
        <f>'[1]2025年已发货'!C:C</f>
        <v>HRB400E Φ14 9m</v>
      </c>
      <c r="D3777" s="2" t="str">
        <f>'[1]2025年已发货'!D:D</f>
        <v>吨</v>
      </c>
      <c r="E3777" s="2">
        <f>'[1]2025年已发货'!E:E</f>
        <v>5</v>
      </c>
      <c r="F3777" s="4">
        <f>'[1]2025年已发货'!F:F</f>
        <v>45812</v>
      </c>
      <c r="G3777" s="2" t="str">
        <f>'[1]2025年已发货'!G:G</f>
        <v>（华西简阳西城嘉苑）四川省成都市简阳市简城街道高屋村</v>
      </c>
      <c r="H3777" s="2" t="str">
        <f>'[1]2025年已发货'!H:H</f>
        <v>张瀚镭</v>
      </c>
      <c r="I3777" s="2">
        <f>'[1]2025年已发货'!I:I</f>
        <v>15884666220</v>
      </c>
      <c r="J3777" s="2" t="str">
        <f>_xlfn._xlws.FILTER(辅助信息!D:D,辅助信息!G:G=G3777)</f>
        <v>华西简阳西城嘉苑</v>
      </c>
    </row>
    <row r="3778" hidden="1" spans="1:10">
      <c r="A3778" s="2" t="str">
        <f>'[1]2025年已发货'!A:A</f>
        <v>德胜</v>
      </c>
      <c r="B3778" s="2" t="str">
        <f>'[1]2025年已发货'!B:B</f>
        <v>螺纹钢</v>
      </c>
      <c r="C3778" s="2" t="str">
        <f>'[1]2025年已发货'!C:C</f>
        <v>HRB400E Φ20 9m</v>
      </c>
      <c r="D3778" s="2" t="str">
        <f>'[1]2025年已发货'!D:D</f>
        <v>吨</v>
      </c>
      <c r="E3778" s="2">
        <f>'[1]2025年已发货'!E:E</f>
        <v>18</v>
      </c>
      <c r="F3778" s="4">
        <f>'[1]2025年已发货'!F:F</f>
        <v>45812</v>
      </c>
      <c r="G3778" s="2" t="str">
        <f>'[1]2025年已发货'!G:G</f>
        <v>（华西简阳西城嘉苑）四川省成都市简阳市简城街道高屋村</v>
      </c>
      <c r="H3778" s="2" t="str">
        <f>'[1]2025年已发货'!H:H</f>
        <v>张瀚镭</v>
      </c>
      <c r="I3778" s="2">
        <f>'[1]2025年已发货'!I:I</f>
        <v>15884666220</v>
      </c>
      <c r="J3778" s="2" t="str">
        <f>_xlfn._xlws.FILTER(辅助信息!D:D,辅助信息!G:G=G3778)</f>
        <v>华西简阳西城嘉苑</v>
      </c>
    </row>
    <row r="3779" hidden="1" spans="1:10">
      <c r="A3779" s="2" t="str">
        <f>'[1]2025年已发货'!A:A</f>
        <v>德胜</v>
      </c>
      <c r="B3779" s="2" t="str">
        <f>'[1]2025年已发货'!B:B</f>
        <v>螺纹钢</v>
      </c>
      <c r="C3779" s="2" t="str">
        <f>'[1]2025年已发货'!C:C</f>
        <v>HRB400E Φ22 9m</v>
      </c>
      <c r="D3779" s="2" t="str">
        <f>'[1]2025年已发货'!D:D</f>
        <v>吨</v>
      </c>
      <c r="E3779" s="2">
        <f>'[1]2025年已发货'!E:E</f>
        <v>8</v>
      </c>
      <c r="F3779" s="4">
        <f>'[1]2025年已发货'!F:F</f>
        <v>45812</v>
      </c>
      <c r="G3779" s="2" t="str">
        <f>'[1]2025年已发货'!G:G</f>
        <v>（华西简阳西城嘉苑）四川省成都市简阳市简城街道高屋村</v>
      </c>
      <c r="H3779" s="2" t="str">
        <f>'[1]2025年已发货'!H:H</f>
        <v>张瀚镭</v>
      </c>
      <c r="I3779" s="2">
        <f>'[1]2025年已发货'!I:I</f>
        <v>15884666220</v>
      </c>
      <c r="J3779" s="2" t="str">
        <f>_xlfn._xlws.FILTER(辅助信息!D:D,辅助信息!G:G=G3779)</f>
        <v>华西简阳西城嘉苑</v>
      </c>
    </row>
    <row r="3780" hidden="1" spans="1:10">
      <c r="A3780" s="2" t="str">
        <f>'[1]2025年已发货'!A:A</f>
        <v>德胜</v>
      </c>
      <c r="B3780" s="2" t="str">
        <f>'[1]2025年已发货'!B:B</f>
        <v>螺纹钢</v>
      </c>
      <c r="C3780" s="2" t="str">
        <f>'[1]2025年已发货'!C:C</f>
        <v>HRB500E Φ22</v>
      </c>
      <c r="D3780" s="2" t="str">
        <f>'[1]2025年已发货'!D:D</f>
        <v>吨</v>
      </c>
      <c r="E3780" s="2">
        <f>'[1]2025年已发货'!E:E</f>
        <v>5</v>
      </c>
      <c r="F3780" s="4">
        <f>'[1]2025年已发货'!F:F</f>
        <v>45812</v>
      </c>
      <c r="G3780" s="2" t="str">
        <f>'[1]2025年已发货'!G:G</f>
        <v>（华西简阳西城嘉苑）四川省成都市简阳市简城街道高屋村</v>
      </c>
      <c r="H3780" s="2" t="str">
        <f>'[1]2025年已发货'!H:H</f>
        <v>张瀚镭</v>
      </c>
      <c r="I3780" s="2">
        <f>'[1]2025年已发货'!I:I</f>
        <v>15884666220</v>
      </c>
      <c r="J3780" s="2" t="str">
        <f>_xlfn._xlws.FILTER(辅助信息!D:D,辅助信息!G:G=G3780)</f>
        <v>华西简阳西城嘉苑</v>
      </c>
    </row>
    <row r="3781" hidden="1" spans="1:10">
      <c r="A3781" s="2" t="str">
        <f>'[1]2025年已发货'!A:A</f>
        <v>润耀</v>
      </c>
      <c r="B3781" s="2" t="str">
        <f>'[1]2025年已发货'!B:B</f>
        <v>高线</v>
      </c>
      <c r="C3781" s="2" t="str">
        <f>'[1]2025年已发货'!C:C</f>
        <v>HPB300Φ8</v>
      </c>
      <c r="D3781" s="2" t="str">
        <f>'[1]2025年已发货'!D:D</f>
        <v>吨</v>
      </c>
      <c r="E3781" s="2">
        <f>'[1]2025年已发货'!E:E</f>
        <v>15</v>
      </c>
      <c r="F3781" s="4">
        <f>'[1]2025年已发货'!F:F</f>
        <v>45812</v>
      </c>
      <c r="G3781" s="2" t="str">
        <f>'[1]2025年已发货'!G:G</f>
        <v>（中铁北京局-资乐高速6标）四川省乐山市市中区土主镇资乐高速TJ6标项目试验室</v>
      </c>
      <c r="H3781" s="2" t="str">
        <f>'[1]2025年已发货'!H:H</f>
        <v>刘岩</v>
      </c>
      <c r="I3781" s="2">
        <f>'[1]2025年已发货'!I:I</f>
        <v>18543566469</v>
      </c>
      <c r="J3781" s="2" vm="1" t="e">
        <f>_xlfn._xlws.FILTER(辅助信息!D:D,辅助信息!G:G=G3781)</f>
        <v>#VALUE!</v>
      </c>
    </row>
    <row r="3782" hidden="1" spans="1:10">
      <c r="A3782" s="2" t="str">
        <f>'[1]2025年已发货'!A:A</f>
        <v>润耀</v>
      </c>
      <c r="B3782" s="2" t="str">
        <f>'[1]2025年已发货'!B:B</f>
        <v>盘螺</v>
      </c>
      <c r="C3782" s="2" t="str">
        <f>'[1]2025年已发货'!C:C</f>
        <v>HRB400E Φ12</v>
      </c>
      <c r="D3782" s="2" t="str">
        <f>'[1]2025年已发货'!D:D</f>
        <v>吨</v>
      </c>
      <c r="E3782" s="2">
        <f>'[1]2025年已发货'!E:E</f>
        <v>20</v>
      </c>
      <c r="F3782" s="4">
        <f>'[1]2025年已发货'!F:F</f>
        <v>45812</v>
      </c>
      <c r="G3782" s="2" t="str">
        <f>'[1]2025年已发货'!G:G</f>
        <v>（中铁北京局-资乐高速6标）四川省乐山市市中区土主镇资乐高速TJ6标项目试验室</v>
      </c>
      <c r="H3782" s="2" t="str">
        <f>'[1]2025年已发货'!H:H</f>
        <v>刘岩</v>
      </c>
      <c r="I3782" s="2">
        <f>'[1]2025年已发货'!I:I</f>
        <v>18543566469</v>
      </c>
      <c r="J3782" s="2" vm="1" t="e">
        <f>_xlfn._xlws.FILTER(辅助信息!D:D,辅助信息!G:G=G3782)</f>
        <v>#VALUE!</v>
      </c>
    </row>
    <row r="3783" hidden="1" spans="1:10">
      <c r="A3783" s="2" t="str">
        <f>'[1]2025年已发货'!A:A</f>
        <v>润耀</v>
      </c>
      <c r="B3783" s="2" t="str">
        <f>'[1]2025年已发货'!B:B</f>
        <v>螺纹钢</v>
      </c>
      <c r="C3783" s="2" t="str">
        <f>'[1]2025年已发货'!C:C</f>
        <v>HRB400E Φ12 9m</v>
      </c>
      <c r="D3783" s="2" t="str">
        <f>'[1]2025年已发货'!D:D</f>
        <v>吨</v>
      </c>
      <c r="E3783" s="2">
        <f>'[1]2025年已发货'!E:E</f>
        <v>17</v>
      </c>
      <c r="F3783" s="4">
        <f>'[1]2025年已发货'!F:F</f>
        <v>45812</v>
      </c>
      <c r="G3783" s="2" t="str">
        <f>'[1]2025年已发货'!G:G</f>
        <v>（中铁广州局-资乐高速5标）四川省乐山市井研县希望大道116号</v>
      </c>
      <c r="H3783" s="2" t="str">
        <f>'[1]2025年已发货'!H:H</f>
        <v>廖俊杰</v>
      </c>
      <c r="I3783" s="2">
        <f>'[1]2025年已发货'!I:I</f>
        <v>15775100965</v>
      </c>
      <c r="J3783" s="2" vm="1" t="e">
        <f>_xlfn._xlws.FILTER(辅助信息!D:D,辅助信息!G:G=G3783)</f>
        <v>#VALUE!</v>
      </c>
    </row>
    <row r="3784" hidden="1" spans="1:10">
      <c r="A3784" s="2" t="str">
        <f>'[1]2025年已发货'!A:A</f>
        <v>润耀</v>
      </c>
      <c r="B3784" s="2" t="str">
        <f>'[1]2025年已发货'!B:B</f>
        <v>螺纹钢</v>
      </c>
      <c r="C3784" s="2" t="str">
        <f>'[1]2025年已发货'!C:C</f>
        <v>HRB400E Φ16 9m</v>
      </c>
      <c r="D3784" s="2" t="str">
        <f>'[1]2025年已发货'!D:D</f>
        <v>吨</v>
      </c>
      <c r="E3784" s="2">
        <f>'[1]2025年已发货'!E:E</f>
        <v>17</v>
      </c>
      <c r="F3784" s="4">
        <f>'[1]2025年已发货'!F:F</f>
        <v>45812</v>
      </c>
      <c r="G3784" s="2" t="str">
        <f>'[1]2025年已发货'!G:G</f>
        <v>（中铁广州局-资乐高速5标）四川省乐山市井研县希望大道116号</v>
      </c>
      <c r="H3784" s="2" t="str">
        <f>'[1]2025年已发货'!H:H</f>
        <v>廖俊杰</v>
      </c>
      <c r="I3784" s="2">
        <f>'[1]2025年已发货'!I:I</f>
        <v>15775100965</v>
      </c>
      <c r="J3784" s="2" vm="1" t="e">
        <f>_xlfn._xlws.FILTER(辅助信息!D:D,辅助信息!G:G=G3784)</f>
        <v>#VALUE!</v>
      </c>
    </row>
    <row r="3785" hidden="1" spans="1:10">
      <c r="A3785" s="2" t="str">
        <f>'[1]2025年已发货'!A:A</f>
        <v>德胜</v>
      </c>
      <c r="B3785" s="2" t="str">
        <f>'[1]2025年已发货'!B:B</f>
        <v>螺纹钢</v>
      </c>
      <c r="C3785" s="2" t="str">
        <f>'[1]2025年已发货'!C:C</f>
        <v>HRB400EФ18*9m</v>
      </c>
      <c r="D3785" s="2" t="str">
        <f>'[1]2025年已发货'!D:D</f>
        <v>吨</v>
      </c>
      <c r="E3785" s="2">
        <f>'[1]2025年已发货'!E:E</f>
        <v>35</v>
      </c>
      <c r="F3785" s="4">
        <f>'[1]2025年已发货'!F:F</f>
        <v>45813</v>
      </c>
      <c r="G3785" s="2" t="str">
        <f>'[1]2025年已发货'!G:G</f>
        <v>（中铁六局呼和公司康新高速TJ4-2标）四川省甘孜藏族自治州康定市新都桥镇东俄罗三村中建八局搅拌站旁</v>
      </c>
      <c r="H3785" s="2" t="str">
        <f>'[1]2025年已发货'!H:H</f>
        <v>王龙</v>
      </c>
      <c r="I3785" s="2">
        <f>'[1]2025年已发货'!I:I</f>
        <v>18809490151</v>
      </c>
      <c r="J3785" s="2" vm="1" t="e">
        <f>_xlfn._xlws.FILTER(辅助信息!D:D,辅助信息!G:G=G3785)</f>
        <v>#VALUE!</v>
      </c>
    </row>
    <row r="3786" hidden="1" spans="1:10">
      <c r="A3786" s="2" t="str">
        <f>'[1]2025年已发货'!A:A</f>
        <v>海南海控</v>
      </c>
      <c r="B3786" s="2" t="str">
        <f>'[1]2025年已发货'!B:B</f>
        <v>螺纹钢</v>
      </c>
      <c r="C3786" s="2" t="str">
        <f>'[1]2025年已发货'!C:C</f>
        <v>HRB500EФ25*9m</v>
      </c>
      <c r="D3786" s="2" t="str">
        <f>'[1]2025年已发货'!D:D</f>
        <v>吨</v>
      </c>
      <c r="E3786" s="2">
        <f>'[1]2025年已发货'!E:E</f>
        <v>70</v>
      </c>
      <c r="F3786" s="4">
        <f>'[1]2025年已发货'!F:F</f>
        <v>45813</v>
      </c>
      <c r="G3786" s="2" t="str">
        <f>'[1]2025年已发货'!G:G</f>
        <v>（中铁六局呼和公司康新高速TJ4-2标）四川省甘孜藏族自治州康定市新都桥镇东俄罗三村中建八局搅拌站旁</v>
      </c>
      <c r="H3786" s="2" t="str">
        <f>'[1]2025年已发货'!H:H</f>
        <v>王坤</v>
      </c>
      <c r="I3786" s="2">
        <f>'[1]2025年已发货'!I:I</f>
        <v>15647490007</v>
      </c>
      <c r="J3786" s="2" vm="1" t="e">
        <f>_xlfn._xlws.FILTER(辅助信息!D:D,辅助信息!G:G=G3786)</f>
        <v>#VALUE!</v>
      </c>
    </row>
    <row r="3787" hidden="1" spans="1:10">
      <c r="A3787" s="2" t="str">
        <f>'[1]2025年已发货'!A:A</f>
        <v>泸钢</v>
      </c>
      <c r="B3787" s="2" t="str">
        <f>'[1]2025年已发货'!B:B</f>
        <v>高线</v>
      </c>
      <c r="C3787" s="2" t="str">
        <f>'[1]2025年已发货'!C:C</f>
        <v>HPB300 Φ10</v>
      </c>
      <c r="D3787" s="2" t="str">
        <f>'[1]2025年已发货'!D:D</f>
        <v>吨</v>
      </c>
      <c r="E3787" s="2">
        <f>'[1]2025年已发货'!E:E</f>
        <v>35</v>
      </c>
      <c r="F3787" s="4">
        <f>'[1]2025年已发货'!F:F</f>
        <v>45813</v>
      </c>
      <c r="G3787" s="2" t="str">
        <f>'[1]2025年已发货'!G:G</f>
        <v>（自永2标九局西南分公司钢筋棚）四川省自贡市骑龙镇大湾村</v>
      </c>
      <c r="H3787" s="2" t="str">
        <f>'[1]2025年已发货'!H:H</f>
        <v>高彦彬</v>
      </c>
      <c r="I3787" s="2">
        <f>'[1]2025年已发货'!I:I</f>
        <v>13835906370</v>
      </c>
      <c r="J3787" s="2" vm="1" t="e">
        <f>_xlfn._xlws.FILTER(辅助信息!D:D,辅助信息!G:G=G3787)</f>
        <v>#VALUE!</v>
      </c>
    </row>
    <row r="3788" hidden="1" spans="1:10">
      <c r="A3788" s="2" t="str">
        <f>'[1]2025年已发货'!A:A</f>
        <v>晋邦</v>
      </c>
      <c r="B3788" s="2" t="str">
        <f>'[1]2025年已发货'!B:B</f>
        <v>螺纹钢</v>
      </c>
      <c r="C3788" s="2" t="str">
        <f>'[1]2025年已发货'!C:C</f>
        <v>HRB400EФ10*9m</v>
      </c>
      <c r="D3788" s="2" t="str">
        <f>'[1]2025年已发货'!D:D</f>
        <v>吨</v>
      </c>
      <c r="E3788" s="2">
        <f>'[1]2025年已发货'!E:E</f>
        <v>20</v>
      </c>
      <c r="F3788" s="4">
        <f>'[1]2025年已发货'!F:F</f>
        <v>45813</v>
      </c>
      <c r="G3788" s="2" t="str">
        <f>'[1]2025年已发货'!G:G</f>
        <v>四川省南充市营山县咸安大道成都元泽环境技术有限公司营山分公司（中核华兴市政道路项目部）</v>
      </c>
      <c r="H3788" s="2" t="str">
        <f>'[1]2025年已发货'!H:H</f>
        <v>黎家敏</v>
      </c>
      <c r="I3788" s="2" t="str">
        <f>'[1]2025年已发货'!I:I</f>
        <v>15082798787</v>
      </c>
      <c r="J3788" s="2" vm="1" t="e">
        <f>_xlfn._xlws.FILTER(辅助信息!D:D,辅助信息!G:G=G3788)</f>
        <v>#VALUE!</v>
      </c>
    </row>
    <row r="3789" hidden="1" spans="1:10">
      <c r="A3789" s="2" t="str">
        <f>'[1]2025年已发货'!A:A</f>
        <v>晋邦</v>
      </c>
      <c r="B3789" s="2" t="str">
        <f>'[1]2025年已发货'!B:B</f>
        <v>螺纹钢</v>
      </c>
      <c r="C3789" s="2" t="str">
        <f>'[1]2025年已发货'!C:C</f>
        <v>HRB400EФ12*9m</v>
      </c>
      <c r="D3789" s="2" t="str">
        <f>'[1]2025年已发货'!D:D</f>
        <v>吨</v>
      </c>
      <c r="E3789" s="2">
        <f>'[1]2025年已发货'!E:E</f>
        <v>15</v>
      </c>
      <c r="F3789" s="4">
        <f>'[1]2025年已发货'!F:F</f>
        <v>45813</v>
      </c>
      <c r="G3789" s="2" t="str">
        <f>'[1]2025年已发货'!G:G</f>
        <v>四川省南充市营山县咸安大道成都元泽环境技术有限公司营山分公司（中核华兴市政道路项目部）</v>
      </c>
      <c r="H3789" s="2" t="str">
        <f>'[1]2025年已发货'!H:H</f>
        <v>黎家敏</v>
      </c>
      <c r="I3789" s="2" t="str">
        <f>'[1]2025年已发货'!I:I</f>
        <v>15082798787</v>
      </c>
      <c r="J3789" s="2" vm="1" t="e">
        <f>_xlfn._xlws.FILTER(辅助信息!D:D,辅助信息!G:G=G3789)</f>
        <v>#VALUE!</v>
      </c>
    </row>
    <row r="3790" hidden="1" spans="1:10">
      <c r="A3790" s="2" t="str">
        <f>'[1]2025年已发货'!A:A</f>
        <v>山东高速</v>
      </c>
      <c r="B3790" s="2" t="str">
        <f>'[1]2025年已发货'!B:B</f>
        <v>高线</v>
      </c>
      <c r="C3790" s="2" t="str">
        <f>'[1]2025年已发货'!C:C</f>
        <v>HPB300Φ12</v>
      </c>
      <c r="D3790" s="2" t="str">
        <f>'[1]2025年已发货'!D:D</f>
        <v>吨</v>
      </c>
      <c r="E3790" s="2">
        <f>'[1]2025年已发货'!E:E</f>
        <v>35</v>
      </c>
      <c r="F3790" s="4">
        <f>'[1]2025年已发货'!F:F</f>
        <v>45813</v>
      </c>
      <c r="G3790" s="2" t="str">
        <f>'[1]2025年已发货'!G:G</f>
        <v>（中铁广州局-成渝扩容2标）成渝扩容项目ZCB3-2标2＃拌和站【雁江区联盟桥东北50米(资资路) 】</v>
      </c>
      <c r="H3790" s="2" t="str">
        <f>'[1]2025年已发货'!H:H</f>
        <v>刘沛琦</v>
      </c>
      <c r="I3790" s="2">
        <f>'[1]2025年已发货'!I:I</f>
        <v>18011784798</v>
      </c>
      <c r="J3790" s="2" vm="1" t="e">
        <f>_xlfn._xlws.FILTER(辅助信息!D:D,辅助信息!G:G=G3790)</f>
        <v>#VALUE!</v>
      </c>
    </row>
    <row r="3791" hidden="1" spans="1:10">
      <c r="A3791" s="2" t="str">
        <f>'[1]2025年已发货'!A:A</f>
        <v>山东高速</v>
      </c>
      <c r="B3791" s="2" t="str">
        <f>'[1]2025年已发货'!B:B</f>
        <v>盘螺</v>
      </c>
      <c r="C3791" s="2" t="str">
        <f>'[1]2025年已发货'!C:C</f>
        <v>HRB400E Φ12</v>
      </c>
      <c r="D3791" s="2" t="str">
        <f>'[1]2025年已发货'!D:D</f>
        <v>吨</v>
      </c>
      <c r="E3791" s="2">
        <f>'[1]2025年已发货'!E:E</f>
        <v>35</v>
      </c>
      <c r="F3791" s="4">
        <f>'[1]2025年已发货'!F:F</f>
        <v>45813</v>
      </c>
      <c r="G3791" s="2" t="str">
        <f>'[1]2025年已发货'!G:G</f>
        <v>（中铁广州局-成渝扩容2标）成渝扩容项目ZCB3-2标2＃拌和站【雁江区联盟桥东北50米(资资路) 】</v>
      </c>
      <c r="H3791" s="2" t="str">
        <f>'[1]2025年已发货'!H:H</f>
        <v>刘沛琦</v>
      </c>
      <c r="I3791" s="2">
        <f>'[1]2025年已发货'!I:I</f>
        <v>18011784798</v>
      </c>
      <c r="J3791" s="2" vm="1" t="e">
        <f>_xlfn._xlws.FILTER(辅助信息!D:D,辅助信息!G:G=G3791)</f>
        <v>#VALUE!</v>
      </c>
    </row>
    <row r="3792" hidden="1" spans="1:10">
      <c r="A3792" s="2" t="str">
        <f>'[1]2025年已发货'!A:A</f>
        <v>山东高速</v>
      </c>
      <c r="B3792" s="2" t="str">
        <f>'[1]2025年已发货'!B:B</f>
        <v>螺纹钢</v>
      </c>
      <c r="C3792" s="2" t="str">
        <f>'[1]2025年已发货'!C:C</f>
        <v>HRB400E Φ22 12m</v>
      </c>
      <c r="D3792" s="2" t="str">
        <f>'[1]2025年已发货'!D:D</f>
        <v>吨</v>
      </c>
      <c r="E3792" s="2">
        <f>'[1]2025年已发货'!E:E</f>
        <v>35</v>
      </c>
      <c r="F3792" s="4">
        <f>'[1]2025年已发货'!F:F</f>
        <v>45813</v>
      </c>
      <c r="G3792" s="2" t="str">
        <f>'[1]2025年已发货'!G:G</f>
        <v>（中铁广州局-成渝扩容2标）成渝扩容项目ZCB3-2标2＃拌和站【雁江区联盟桥东北50米(资资路) 】</v>
      </c>
      <c r="H3792" s="2" t="str">
        <f>'[1]2025年已发货'!H:H</f>
        <v>刘沛琦</v>
      </c>
      <c r="I3792" s="2">
        <f>'[1]2025年已发货'!I:I</f>
        <v>18011784798</v>
      </c>
      <c r="J3792" s="2" vm="1" t="e">
        <f>_xlfn._xlws.FILTER(辅助信息!D:D,辅助信息!G:G=G3792)</f>
        <v>#VALUE!</v>
      </c>
    </row>
    <row r="3793" hidden="1" spans="1:10">
      <c r="A3793" s="2" t="str">
        <f>'[1]2025年已发货'!A:A</f>
        <v>陕钢</v>
      </c>
      <c r="B3793" s="2" t="str">
        <f>'[1]2025年已发货'!B:B</f>
        <v>盘螺</v>
      </c>
      <c r="C3793" s="2" t="str">
        <f>'[1]2025年已发货'!C:C</f>
        <v>HRB400E Φ6</v>
      </c>
      <c r="D3793" s="2" t="str">
        <f>'[1]2025年已发货'!D:D</f>
        <v>吨</v>
      </c>
      <c r="E3793" s="2">
        <f>'[1]2025年已发货'!E:E</f>
        <v>6</v>
      </c>
      <c r="F3793" s="4">
        <f>'[1]2025年已发货'!F:F</f>
        <v>45813</v>
      </c>
      <c r="G3793" s="2" t="str">
        <f>'[1]2025年已发货'!G:G</f>
        <v>（北京工程局乐山机场项目）乐山市五通桥区冠英镇</v>
      </c>
      <c r="H3793" s="2" t="str">
        <f>'[1]2025年已发货'!H:H</f>
        <v>王治</v>
      </c>
      <c r="I3793" s="2">
        <f>'[1]2025年已发货'!I:I</f>
        <v>18811564698</v>
      </c>
      <c r="J3793" s="2" vm="1" t="e">
        <f>_xlfn._xlws.FILTER(辅助信息!D:D,辅助信息!G:G=G3793)</f>
        <v>#VALUE!</v>
      </c>
    </row>
    <row r="3794" hidden="1" spans="1:10">
      <c r="A3794" s="2" t="str">
        <f>'[1]2025年已发货'!A:A</f>
        <v>陕钢</v>
      </c>
      <c r="B3794" s="2" t="str">
        <f>'[1]2025年已发货'!B:B</f>
        <v>盘螺</v>
      </c>
      <c r="C3794" s="2" t="str">
        <f>'[1]2025年已发货'!C:C</f>
        <v>HRB400E Φ8</v>
      </c>
      <c r="D3794" s="2" t="str">
        <f>'[1]2025年已发货'!D:D</f>
        <v>吨</v>
      </c>
      <c r="E3794" s="2">
        <f>'[1]2025年已发货'!E:E</f>
        <v>28</v>
      </c>
      <c r="F3794" s="4">
        <f>'[1]2025年已发货'!F:F</f>
        <v>45813</v>
      </c>
      <c r="G3794" s="2" t="str">
        <f>'[1]2025年已发货'!G:G</f>
        <v>（北京工程局乐山机场项目）乐山市五通桥区冠英镇</v>
      </c>
      <c r="H3794" s="2" t="str">
        <f>'[1]2025年已发货'!H:H</f>
        <v>王治</v>
      </c>
      <c r="I3794" s="2">
        <f>'[1]2025年已发货'!I:I</f>
        <v>18811564698</v>
      </c>
      <c r="J3794" s="2" vm="1" t="e">
        <f>_xlfn._xlws.FILTER(辅助信息!D:D,辅助信息!G:G=G3794)</f>
        <v>#VALUE!</v>
      </c>
    </row>
    <row r="3795" hidden="1" spans="1:10">
      <c r="A3795" s="2" t="str">
        <f>'[1]2025年已发货'!A:A</f>
        <v>达钢</v>
      </c>
      <c r="B3795" s="2" t="str">
        <f>'[1]2025年已发货'!B:B</f>
        <v>螺纹钢</v>
      </c>
      <c r="C3795" s="2" t="str">
        <f>'[1]2025年已发货'!C:C</f>
        <v>HRB400E Φ12 9m</v>
      </c>
      <c r="D3795" s="2" t="str">
        <f>'[1]2025年已发货'!D:D</f>
        <v>吨</v>
      </c>
      <c r="E3795" s="2">
        <f>'[1]2025年已发货'!E:E</f>
        <v>45</v>
      </c>
      <c r="F3795" s="4">
        <f>'[1]2025年已发货'!F:F</f>
        <v>45813</v>
      </c>
      <c r="G3795" s="2" t="str">
        <f>'[1]2025年已发货'!G:G</f>
        <v>（十九冶-江龙高速二分部）重庆市云阳县宝坪镇双塆村*宝坪梁场</v>
      </c>
      <c r="H3795" s="2" t="str">
        <f>'[1]2025年已发货'!H:H</f>
        <v>张鹏</v>
      </c>
      <c r="I3795" s="2">
        <f>'[1]2025年已发货'!I:I</f>
        <v>18223006448</v>
      </c>
      <c r="J3795" s="2" vm="1" t="e">
        <f>_xlfn._xlws.FILTER(辅助信息!D:D,辅助信息!G:G=G3795)</f>
        <v>#VALUE!</v>
      </c>
    </row>
    <row r="3796" hidden="1" spans="1:10">
      <c r="A3796" s="2" t="str">
        <f>'[1]2025年已发货'!A:A</f>
        <v>达钢</v>
      </c>
      <c r="B3796" s="2" t="str">
        <f>'[1]2025年已发货'!B:B</f>
        <v>螺纹钢</v>
      </c>
      <c r="C3796" s="2" t="str">
        <f>'[1]2025年已发货'!C:C</f>
        <v>HRB400E Φ16 9m</v>
      </c>
      <c r="D3796" s="2" t="str">
        <f>'[1]2025年已发货'!D:D</f>
        <v>吨</v>
      </c>
      <c r="E3796" s="2">
        <f>'[1]2025年已发货'!E:E</f>
        <v>25</v>
      </c>
      <c r="F3796" s="4">
        <f>'[1]2025年已发货'!F:F</f>
        <v>45813</v>
      </c>
      <c r="G3796" s="2" t="str">
        <f>'[1]2025年已发货'!G:G</f>
        <v>（十九冶-江龙高速二分部）重庆市云阳县宝坪镇双塆村*宝坪梁场</v>
      </c>
      <c r="H3796" s="2" t="str">
        <f>'[1]2025年已发货'!H:H</f>
        <v>张鹏</v>
      </c>
      <c r="I3796" s="2">
        <f>'[1]2025年已发货'!I:I</f>
        <v>18223006448</v>
      </c>
      <c r="J3796" s="2" vm="1" t="e">
        <f>_xlfn._xlws.FILTER(辅助信息!D:D,辅助信息!G:G=G3796)</f>
        <v>#VALUE!</v>
      </c>
    </row>
    <row r="3797" hidden="1" spans="1:10">
      <c r="A3797" s="2" t="str">
        <f>'[1]2025年已发货'!A:A</f>
        <v>达钢</v>
      </c>
      <c r="B3797" s="2" t="str">
        <f>'[1]2025年已发货'!B:B</f>
        <v>高线</v>
      </c>
      <c r="C3797" s="2" t="str">
        <f>'[1]2025年已发货'!C:C</f>
        <v>HPB300Φ10</v>
      </c>
      <c r="D3797" s="2" t="str">
        <f>'[1]2025年已发货'!D:D</f>
        <v>吨</v>
      </c>
      <c r="E3797" s="2">
        <f>'[1]2025年已发货'!E:E</f>
        <v>3</v>
      </c>
      <c r="F3797" s="4">
        <f>'[1]2025年已发货'!F:F</f>
        <v>45813</v>
      </c>
      <c r="G3797" s="2" t="str">
        <f>'[1]2025年已发货'!G:G</f>
        <v>（十九冶-华电重庆奉节）重庆市奉节县康乐镇七星村</v>
      </c>
      <c r="H3797" s="2" t="str">
        <f>'[1]2025年已发货'!H:H</f>
        <v>岑甲乐</v>
      </c>
      <c r="I3797" s="2">
        <f>'[1]2025年已发货'!I:I</f>
        <v>17349037782</v>
      </c>
      <c r="J3797" s="2" vm="1" t="e">
        <f>_xlfn._xlws.FILTER(辅助信息!D:D,辅助信息!G:G=G3797)</f>
        <v>#VALUE!</v>
      </c>
    </row>
    <row r="3798" hidden="1" spans="1:10">
      <c r="A3798" s="2" t="str">
        <f>'[1]2025年已发货'!A:A</f>
        <v>达钢</v>
      </c>
      <c r="B3798" s="2" t="str">
        <f>'[1]2025年已发货'!B:B</f>
        <v>螺纹钢</v>
      </c>
      <c r="C3798" s="2" t="str">
        <f>'[1]2025年已发货'!C:C</f>
        <v>HRB400E Φ14 9m</v>
      </c>
      <c r="D3798" s="2" t="str">
        <f>'[1]2025年已发货'!D:D</f>
        <v>吨</v>
      </c>
      <c r="E3798" s="2">
        <f>'[1]2025年已发货'!E:E</f>
        <v>3</v>
      </c>
      <c r="F3798" s="4">
        <f>'[1]2025年已发货'!F:F</f>
        <v>45813</v>
      </c>
      <c r="G3798" s="2" t="str">
        <f>'[1]2025年已发货'!G:G</f>
        <v>（十九冶-华电重庆奉节）重庆市奉节县康乐镇七星村</v>
      </c>
      <c r="H3798" s="2" t="str">
        <f>'[1]2025年已发货'!H:H</f>
        <v>岑甲乐</v>
      </c>
      <c r="I3798" s="2">
        <f>'[1]2025年已发货'!I:I</f>
        <v>17349037782</v>
      </c>
      <c r="J3798" s="2" vm="1" t="e">
        <f>_xlfn._xlws.FILTER(辅助信息!D:D,辅助信息!G:G=G3798)</f>
        <v>#VALUE!</v>
      </c>
    </row>
    <row r="3799" hidden="1" spans="1:10">
      <c r="A3799" s="2" t="str">
        <f>'[1]2025年已发货'!A:A</f>
        <v>达钢</v>
      </c>
      <c r="B3799" s="2" t="str">
        <f>'[1]2025年已发货'!B:B</f>
        <v>螺纹钢</v>
      </c>
      <c r="C3799" s="2" t="str">
        <f>'[1]2025年已发货'!C:C</f>
        <v>HRB400E Φ20 9m</v>
      </c>
      <c r="D3799" s="2" t="str">
        <f>'[1]2025年已发货'!D:D</f>
        <v>吨</v>
      </c>
      <c r="E3799" s="2">
        <f>'[1]2025年已发货'!E:E</f>
        <v>18</v>
      </c>
      <c r="F3799" s="4">
        <f>'[1]2025年已发货'!F:F</f>
        <v>45813</v>
      </c>
      <c r="G3799" s="2" t="str">
        <f>'[1]2025年已发货'!G:G</f>
        <v>（十九冶-华电重庆奉节）重庆市奉节县康乐镇七星村</v>
      </c>
      <c r="H3799" s="2" t="str">
        <f>'[1]2025年已发货'!H:H</f>
        <v>岑甲乐</v>
      </c>
      <c r="I3799" s="2">
        <f>'[1]2025年已发货'!I:I</f>
        <v>17349037782</v>
      </c>
      <c r="J3799" s="2" vm="1" t="e">
        <f>_xlfn._xlws.FILTER(辅助信息!D:D,辅助信息!G:G=G3799)</f>
        <v>#VALUE!</v>
      </c>
    </row>
    <row r="3800" hidden="1" spans="1:10">
      <c r="A3800" s="2" t="str">
        <f>'[1]2025年已发货'!A:A</f>
        <v>达钢</v>
      </c>
      <c r="B3800" s="2" t="str">
        <f>'[1]2025年已发货'!B:B</f>
        <v>螺纹钢</v>
      </c>
      <c r="C3800" s="2" t="str">
        <f>'[1]2025年已发货'!C:C</f>
        <v>HRB400E Φ28 9m</v>
      </c>
      <c r="D3800" s="2" t="str">
        <f>'[1]2025年已发货'!D:D</f>
        <v>吨</v>
      </c>
      <c r="E3800" s="2">
        <f>'[1]2025年已发货'!E:E</f>
        <v>9</v>
      </c>
      <c r="F3800" s="4">
        <f>'[1]2025年已发货'!F:F</f>
        <v>45813</v>
      </c>
      <c r="G3800" s="2" t="str">
        <f>'[1]2025年已发货'!G:G</f>
        <v>（十九冶-华电重庆奉节）重庆市奉节县康乐镇七星村</v>
      </c>
      <c r="H3800" s="2" t="str">
        <f>'[1]2025年已发货'!H:H</f>
        <v>岑甲乐</v>
      </c>
      <c r="I3800" s="2">
        <f>'[1]2025年已发货'!I:I</f>
        <v>17349037782</v>
      </c>
      <c r="J3800" s="2" vm="1" t="e">
        <f>_xlfn._xlws.FILTER(辅助信息!D:D,辅助信息!G:G=G3800)</f>
        <v>#VALUE!</v>
      </c>
    </row>
    <row r="3801" hidden="1" spans="1:10">
      <c r="A3801" s="2" t="str">
        <f>'[1]2025年已发货'!A:A</f>
        <v>达钢</v>
      </c>
      <c r="B3801" s="2" t="str">
        <f>'[1]2025年已发货'!B:B</f>
        <v>螺纹钢</v>
      </c>
      <c r="C3801" s="2" t="str">
        <f>'[1]2025年已发货'!C:C</f>
        <v>HRB400E Φ32 9m</v>
      </c>
      <c r="D3801" s="2" t="str">
        <f>'[1]2025年已发货'!D:D</f>
        <v>吨</v>
      </c>
      <c r="E3801" s="2">
        <f>'[1]2025年已发货'!E:E</f>
        <v>3</v>
      </c>
      <c r="F3801" s="4">
        <f>'[1]2025年已发货'!F:F</f>
        <v>45813</v>
      </c>
      <c r="G3801" s="2" t="str">
        <f>'[1]2025年已发货'!G:G</f>
        <v>（十九冶-华电重庆奉节）重庆市奉节县康乐镇七星村</v>
      </c>
      <c r="H3801" s="2" t="str">
        <f>'[1]2025年已发货'!H:H</f>
        <v>岑甲乐</v>
      </c>
      <c r="I3801" s="2">
        <f>'[1]2025年已发货'!I:I</f>
        <v>17349037782</v>
      </c>
      <c r="J3801" s="2" vm="1" t="e">
        <f>_xlfn._xlws.FILTER(辅助信息!D:D,辅助信息!G:G=G3801)</f>
        <v>#VALUE!</v>
      </c>
    </row>
    <row r="3802" hidden="1" spans="1:10">
      <c r="A3802" s="2" t="str">
        <f>'[1]2025年已发货'!A:A</f>
        <v>晋邦</v>
      </c>
      <c r="B3802" s="2" t="str">
        <f>'[1]2025年已发货'!B:B</f>
        <v>高线</v>
      </c>
      <c r="C3802" s="2" t="str">
        <f>'[1]2025年已发货'!C:C</f>
        <v>HPB300 Φ6</v>
      </c>
      <c r="D3802" s="2" t="str">
        <f>'[1]2025年已发货'!D:D</f>
        <v>吨</v>
      </c>
      <c r="E3802" s="2">
        <f>'[1]2025年已发货'!E:E</f>
        <v>17.5</v>
      </c>
      <c r="F3802" s="4">
        <f>'[1]2025年已发货'!F:F</f>
        <v>45813</v>
      </c>
      <c r="G3802" s="2" t="str">
        <f>'[1]2025年已发货'!G:G</f>
        <v>（商投建工达州中医药科技园-1工区）达州市通川区达州中医药职业学院犀牛大道北段</v>
      </c>
      <c r="H3802" s="2" t="str">
        <f>'[1]2025年已发货'!H:H</f>
        <v>程黄刚</v>
      </c>
      <c r="I3802" s="2">
        <f>'[1]2025年已发货'!I:I</f>
        <v>15108211617</v>
      </c>
      <c r="J3802" s="2" t="str">
        <f>_xlfn._xlws.FILTER(辅助信息!D:D,辅助信息!G:G=G3802)</f>
        <v>商投建工达州中医药科技园</v>
      </c>
    </row>
    <row r="3803" hidden="1" spans="1:10">
      <c r="A3803" s="2" t="str">
        <f>'[1]2025年已发货'!A:A</f>
        <v>晋邦</v>
      </c>
      <c r="B3803" s="2" t="str">
        <f>'[1]2025年已发货'!B:B</f>
        <v>螺纹钢</v>
      </c>
      <c r="C3803" s="2" t="str">
        <f>'[1]2025年已发货'!C:C</f>
        <v>HRB500E Φ16</v>
      </c>
      <c r="D3803" s="2" t="str">
        <f>'[1]2025年已发货'!D:D</f>
        <v>吨</v>
      </c>
      <c r="E3803" s="2">
        <f>'[1]2025年已发货'!E:E</f>
        <v>8</v>
      </c>
      <c r="F3803" s="4">
        <f>'[1]2025年已发货'!F:F</f>
        <v>45813</v>
      </c>
      <c r="G3803" s="2" t="str">
        <f>'[1]2025年已发货'!G:G</f>
        <v>（商投建工达州中医药科技园-1工区）达州市通川区达州中医药职业学院犀牛大道北段</v>
      </c>
      <c r="H3803" s="2" t="str">
        <f>'[1]2025年已发货'!H:H</f>
        <v>程黄刚</v>
      </c>
      <c r="I3803" s="2">
        <f>'[1]2025年已发货'!I:I</f>
        <v>15108211617</v>
      </c>
      <c r="J3803" s="2" t="str">
        <f>_xlfn._xlws.FILTER(辅助信息!D:D,辅助信息!G:G=G3803)</f>
        <v>商投建工达州中医药科技园</v>
      </c>
    </row>
    <row r="3804" hidden="1" spans="1:10">
      <c r="A3804" s="2" t="str">
        <f>'[1]2025年已发货'!A:A</f>
        <v>晋邦</v>
      </c>
      <c r="B3804" s="2" t="str">
        <f>'[1]2025年已发货'!B:B</f>
        <v>螺纹钢</v>
      </c>
      <c r="C3804" s="2" t="str">
        <f>'[1]2025年已发货'!C:C</f>
        <v>HRB500E Φ18</v>
      </c>
      <c r="D3804" s="2" t="str">
        <f>'[1]2025年已发货'!D:D</f>
        <v>吨</v>
      </c>
      <c r="E3804" s="2">
        <f>'[1]2025年已发货'!E:E</f>
        <v>8</v>
      </c>
      <c r="F3804" s="4">
        <f>'[1]2025年已发货'!F:F</f>
        <v>45813</v>
      </c>
      <c r="G3804" s="2" t="str">
        <f>'[1]2025年已发货'!G:G</f>
        <v>（商投建工达州中医药科技园-1工区）达州市通川区达州中医药职业学院犀牛大道北段</v>
      </c>
      <c r="H3804" s="2" t="str">
        <f>'[1]2025年已发货'!H:H</f>
        <v>程黄刚</v>
      </c>
      <c r="I3804" s="2">
        <f>'[1]2025年已发货'!I:I</f>
        <v>15108211617</v>
      </c>
      <c r="J3804" s="2" t="str">
        <f>_xlfn._xlws.FILTER(辅助信息!D:D,辅助信息!G:G=G3804)</f>
        <v>商投建工达州中医药科技园</v>
      </c>
    </row>
    <row r="3805" hidden="1" spans="1:10">
      <c r="A3805" s="2" t="str">
        <f>'[1]2025年已发货'!A:A</f>
        <v>晋邦</v>
      </c>
      <c r="B3805" s="2" t="str">
        <f>'[1]2025年已发货'!B:B</f>
        <v>螺纹钢</v>
      </c>
      <c r="C3805" s="2" t="str">
        <f>'[1]2025年已发货'!C:C</f>
        <v>HRB500E Φ20</v>
      </c>
      <c r="D3805" s="2" t="str">
        <f>'[1]2025年已发货'!D:D</f>
        <v>吨</v>
      </c>
      <c r="E3805" s="2">
        <f>'[1]2025年已发货'!E:E</f>
        <v>8</v>
      </c>
      <c r="F3805" s="4">
        <f>'[1]2025年已发货'!F:F</f>
        <v>45813</v>
      </c>
      <c r="G3805" s="2" t="str">
        <f>'[1]2025年已发货'!G:G</f>
        <v>（商投建工达州中医药科技园-1工区）达州市通川区达州中医药职业学院犀牛大道北段</v>
      </c>
      <c r="H3805" s="2" t="str">
        <f>'[1]2025年已发货'!H:H</f>
        <v>程黄刚</v>
      </c>
      <c r="I3805" s="2">
        <f>'[1]2025年已发货'!I:I</f>
        <v>15108211617</v>
      </c>
      <c r="J3805" s="2" t="str">
        <f>_xlfn._xlws.FILTER(辅助信息!D:D,辅助信息!G:G=G3805)</f>
        <v>商投建工达州中医药科技园</v>
      </c>
    </row>
    <row r="3806" hidden="1" spans="1:10">
      <c r="A3806" s="2" t="str">
        <f>'[1]2025年已发货'!A:A</f>
        <v>晋邦</v>
      </c>
      <c r="B3806" s="2" t="str">
        <f>'[1]2025年已发货'!B:B</f>
        <v>螺纹钢</v>
      </c>
      <c r="C3806" s="2" t="str">
        <f>'[1]2025年已发货'!C:C</f>
        <v>HRB500E Φ22</v>
      </c>
      <c r="D3806" s="2" t="str">
        <f>'[1]2025年已发货'!D:D</f>
        <v>吨</v>
      </c>
      <c r="E3806" s="2">
        <f>'[1]2025年已发货'!E:E</f>
        <v>10</v>
      </c>
      <c r="F3806" s="4">
        <f>'[1]2025年已发货'!F:F</f>
        <v>45813</v>
      </c>
      <c r="G3806" s="2" t="str">
        <f>'[1]2025年已发货'!G:G</f>
        <v>（商投建工达州中医药科技园-1工区）达州市通川区达州中医药职业学院犀牛大道北段</v>
      </c>
      <c r="H3806" s="2" t="str">
        <f>'[1]2025年已发货'!H:H</f>
        <v>程黄刚</v>
      </c>
      <c r="I3806" s="2">
        <f>'[1]2025年已发货'!I:I</f>
        <v>15108211617</v>
      </c>
      <c r="J3806" s="2" t="str">
        <f>_xlfn._xlws.FILTER(辅助信息!D:D,辅助信息!G:G=G3806)</f>
        <v>商投建工达州中医药科技园</v>
      </c>
    </row>
    <row r="3807" hidden="1" spans="1:10">
      <c r="A3807" s="2" t="str">
        <f>'[1]2025年已发货'!A:A</f>
        <v>晋邦</v>
      </c>
      <c r="B3807" s="2" t="str">
        <f>'[1]2025年已发货'!B:B</f>
        <v>螺纹钢</v>
      </c>
      <c r="C3807" s="2" t="str">
        <f>'[1]2025年已发货'!C:C</f>
        <v>HRB400E Φ14 9m</v>
      </c>
      <c r="D3807" s="2" t="str">
        <f>'[1]2025年已发货'!D:D</f>
        <v>吨</v>
      </c>
      <c r="E3807" s="2">
        <f>'[1]2025年已发货'!E:E</f>
        <v>35</v>
      </c>
      <c r="F3807" s="4">
        <f>'[1]2025年已发货'!F:F</f>
        <v>45813</v>
      </c>
      <c r="G3807" s="2" t="str">
        <f>'[1]2025年已发货'!G:G</f>
        <v>（商投建工达州中医药科技园-1工区）达州市通川区达州中医药职业学院犀牛大道北段</v>
      </c>
      <c r="H3807" s="2" t="str">
        <f>'[1]2025年已发货'!H:H</f>
        <v>程黄刚</v>
      </c>
      <c r="I3807" s="2">
        <f>'[1]2025年已发货'!I:I</f>
        <v>15108211617</v>
      </c>
      <c r="J3807" s="2" t="str">
        <f>_xlfn._xlws.FILTER(辅助信息!D:D,辅助信息!G:G=G3807)</f>
        <v>商投建工达州中医药科技园</v>
      </c>
    </row>
    <row r="3808" hidden="1" spans="1:10">
      <c r="A3808" s="2" t="str">
        <f>'[1]2025年已发货'!A:A</f>
        <v>达钢</v>
      </c>
      <c r="B3808" s="2" t="str">
        <f>'[1]2025年已发货'!B:B</f>
        <v>螺纹钢</v>
      </c>
      <c r="C3808" s="2" t="str">
        <f>'[1]2025年已发货'!C:C</f>
        <v>HRB500E Φ12</v>
      </c>
      <c r="D3808" s="2" t="str">
        <f>'[1]2025年已发货'!D:D</f>
        <v>吨</v>
      </c>
      <c r="E3808" s="2">
        <f>'[1]2025年已发货'!E:E</f>
        <v>12</v>
      </c>
      <c r="F3808" s="4">
        <f>'[1]2025年已发货'!F:F</f>
        <v>45813</v>
      </c>
      <c r="G3808" s="2" t="str">
        <f>'[1]2025年已发货'!G:G</f>
        <v>（商投建工达州中医药科技园-1工区）达州市通川区达州中医药职业学院犀牛大道北段</v>
      </c>
      <c r="H3808" s="2" t="str">
        <f>'[1]2025年已发货'!H:H</f>
        <v>程黄刚</v>
      </c>
      <c r="I3808" s="2">
        <f>'[1]2025年已发货'!I:I</f>
        <v>15108211617</v>
      </c>
      <c r="J3808" s="2" t="str">
        <f>_xlfn._xlws.FILTER(辅助信息!D:D,辅助信息!G:G=G3808)</f>
        <v>商投建工达州中医药科技园</v>
      </c>
    </row>
    <row r="3809" hidden="1" spans="1:10">
      <c r="A3809" s="2" t="str">
        <f>'[1]2025年已发货'!A:A</f>
        <v>达钢</v>
      </c>
      <c r="B3809" s="2" t="str">
        <f>'[1]2025年已发货'!B:B</f>
        <v>螺纹钢</v>
      </c>
      <c r="C3809" s="2" t="str">
        <f>'[1]2025年已发货'!C:C</f>
        <v>HRB500E Φ14</v>
      </c>
      <c r="D3809" s="2" t="str">
        <f>'[1]2025年已发货'!D:D</f>
        <v>吨</v>
      </c>
      <c r="E3809" s="2">
        <f>'[1]2025年已发货'!E:E</f>
        <v>9</v>
      </c>
      <c r="F3809" s="4">
        <f>'[1]2025年已发货'!F:F</f>
        <v>45813</v>
      </c>
      <c r="G3809" s="2" t="str">
        <f>'[1]2025年已发货'!G:G</f>
        <v>（商投建工达州中医药科技园-1工区）达州市通川区达州中医药职业学院犀牛大道北段</v>
      </c>
      <c r="H3809" s="2" t="str">
        <f>'[1]2025年已发货'!H:H</f>
        <v>程黄刚</v>
      </c>
      <c r="I3809" s="2">
        <f>'[1]2025年已发货'!I:I</f>
        <v>15108211617</v>
      </c>
      <c r="J3809" s="2" t="str">
        <f>_xlfn._xlws.FILTER(辅助信息!D:D,辅助信息!G:G=G3809)</f>
        <v>商投建工达州中医药科技园</v>
      </c>
    </row>
    <row r="3810" hidden="1" spans="1:10">
      <c r="A3810" s="2" t="str">
        <f>'[1]2025年已发货'!A:A</f>
        <v>达钢</v>
      </c>
      <c r="B3810" s="2" t="str">
        <f>'[1]2025年已发货'!B:B</f>
        <v>螺纹钢</v>
      </c>
      <c r="C3810" s="2" t="str">
        <f>'[1]2025年已发货'!C:C</f>
        <v>HRB500E Φ25</v>
      </c>
      <c r="D3810" s="2" t="str">
        <f>'[1]2025年已发货'!D:D</f>
        <v>吨</v>
      </c>
      <c r="E3810" s="2">
        <f>'[1]2025年已发货'!E:E</f>
        <v>15</v>
      </c>
      <c r="F3810" s="4">
        <f>'[1]2025年已发货'!F:F</f>
        <v>45813</v>
      </c>
      <c r="G3810" s="2" t="str">
        <f>'[1]2025年已发货'!G:G</f>
        <v>（商投建工达州中医药科技园-1工区）达州市通川区达州中医药职业学院犀牛大道北段</v>
      </c>
      <c r="H3810" s="2" t="str">
        <f>'[1]2025年已发货'!H:H</f>
        <v>程黄刚</v>
      </c>
      <c r="I3810" s="2">
        <f>'[1]2025年已发货'!I:I</f>
        <v>15108211617</v>
      </c>
      <c r="J3810" s="2" t="str">
        <f>_xlfn._xlws.FILTER(辅助信息!D:D,辅助信息!G:G=G3810)</f>
        <v>商投建工达州中医药科技园</v>
      </c>
    </row>
    <row r="3811" hidden="1" spans="1:10">
      <c r="A3811" s="2" t="str">
        <f>'[1]2025年已发货'!A:A</f>
        <v>达钢</v>
      </c>
      <c r="B3811" s="2" t="str">
        <f>'[1]2025年已发货'!B:B</f>
        <v>螺纹钢</v>
      </c>
      <c r="C3811" s="2" t="str">
        <f>'[1]2025年已发货'!C:C</f>
        <v>HRB400E Φ14 9m</v>
      </c>
      <c r="D3811" s="2" t="str">
        <f>'[1]2025年已发货'!D:D</f>
        <v>吨</v>
      </c>
      <c r="E3811" s="2">
        <f>'[1]2025年已发货'!E:E</f>
        <v>21</v>
      </c>
      <c r="F3811" s="4">
        <f>'[1]2025年已发货'!F:F</f>
        <v>45813</v>
      </c>
      <c r="G3811" s="2" t="str">
        <f>'[1]2025年已发货'!G:G</f>
        <v>（商投建工达州中医药科技园-1工区）达州市通川区达州中医药职业学院犀牛大道北段</v>
      </c>
      <c r="H3811" s="2" t="str">
        <f>'[1]2025年已发货'!H:H</f>
        <v>程黄刚</v>
      </c>
      <c r="I3811" s="2">
        <f>'[1]2025年已发货'!I:I</f>
        <v>15108211617</v>
      </c>
      <c r="J3811" s="2" t="str">
        <f>_xlfn._xlws.FILTER(辅助信息!D:D,辅助信息!G:G=G3811)</f>
        <v>商投建工达州中医药科技园</v>
      </c>
    </row>
    <row r="3812" hidden="1" spans="1:10">
      <c r="A3812" s="2" t="str">
        <f>'[1]2025年已发货'!A:A</f>
        <v>晋邦</v>
      </c>
      <c r="B3812" s="2" t="str">
        <f>'[1]2025年已发货'!B:B</f>
        <v>螺纹钢</v>
      </c>
      <c r="C3812" s="2" t="str">
        <f>'[1]2025年已发货'!C:C</f>
        <v>HRB400E Φ12 9m</v>
      </c>
      <c r="D3812" s="2" t="str">
        <f>'[1]2025年已发货'!D:D</f>
        <v>吨</v>
      </c>
      <c r="E3812" s="2">
        <f>'[1]2025年已发货'!E:E</f>
        <v>18</v>
      </c>
      <c r="F3812" s="4">
        <f>'[1]2025年已发货'!F:F</f>
        <v>45814</v>
      </c>
      <c r="G3812" s="2" t="str">
        <f>'[1]2025年已发货'!G:G</f>
        <v>（十九冶-江龙高速一分部）重庆市云阳县X886附近中国十九冶开云高速项目总包部西98米*龙王溪大桥桥面</v>
      </c>
      <c r="H3812" s="2" t="str">
        <f>'[1]2025年已发货'!H:H</f>
        <v>吴章红</v>
      </c>
      <c r="I3812" s="2">
        <f>'[1]2025年已发货'!I:I</f>
        <v>18628165772</v>
      </c>
      <c r="J3812" s="2" vm="1" t="e">
        <f>_xlfn._xlws.FILTER(辅助信息!D:D,辅助信息!G:G=G3812)</f>
        <v>#VALUE!</v>
      </c>
    </row>
    <row r="3813" hidden="1" spans="1:10">
      <c r="A3813" s="2" t="str">
        <f>'[1]2025年已发货'!A:A</f>
        <v>晋邦</v>
      </c>
      <c r="B3813" s="2" t="str">
        <f>'[1]2025年已发货'!B:B</f>
        <v>螺纹钢</v>
      </c>
      <c r="C3813" s="2" t="str">
        <f>'[1]2025年已发货'!C:C</f>
        <v>HRB400E Φ16 9m</v>
      </c>
      <c r="D3813" s="2" t="str">
        <f>'[1]2025年已发货'!D:D</f>
        <v>吨</v>
      </c>
      <c r="E3813" s="2">
        <f>'[1]2025年已发货'!E:E</f>
        <v>18</v>
      </c>
      <c r="F3813" s="4">
        <f>'[1]2025年已发货'!F:F</f>
        <v>45814</v>
      </c>
      <c r="G3813" s="2" t="str">
        <f>'[1]2025年已发货'!G:G</f>
        <v>（十九冶-江龙高速一分部）重庆市云阳县X886附近中国十九冶开云高速项目总包部西98米*龙王溪大桥桥面</v>
      </c>
      <c r="H3813" s="2" t="str">
        <f>'[1]2025年已发货'!H:H</f>
        <v>吴章红</v>
      </c>
      <c r="I3813" s="2">
        <f>'[1]2025年已发货'!I:I</f>
        <v>18628165772</v>
      </c>
      <c r="J3813" s="2" vm="1" t="e">
        <f>_xlfn._xlws.FILTER(辅助信息!D:D,辅助信息!G:G=G3813)</f>
        <v>#VALUE!</v>
      </c>
    </row>
    <row r="3814" hidden="1" spans="1:10">
      <c r="A3814" s="2" t="str">
        <f>'[1]2025年已发货'!A:A</f>
        <v>泸钢</v>
      </c>
      <c r="B3814" s="2" t="str">
        <f>'[1]2025年已发货'!B:B</f>
        <v>盘螺</v>
      </c>
      <c r="C3814" s="2" t="str">
        <f>'[1]2025年已发货'!C:C</f>
        <v>HRB400E Φ12</v>
      </c>
      <c r="D3814" s="2" t="str">
        <f>'[1]2025年已发货'!D:D</f>
        <v>吨</v>
      </c>
      <c r="E3814" s="2">
        <f>'[1]2025年已发货'!E:E</f>
        <v>30</v>
      </c>
      <c r="F3814" s="4">
        <f>'[1]2025年已发货'!F:F</f>
        <v>45814</v>
      </c>
      <c r="G3814" s="2" t="str">
        <f>'[1]2025年已发货'!G:G</f>
        <v>（自永2标九局西南分公司钢筋棚）四川省自贡市骑龙镇大湾村</v>
      </c>
      <c r="H3814" s="2" t="str">
        <f>'[1]2025年已发货'!H:H</f>
        <v>高彦彬</v>
      </c>
      <c r="I3814" s="2">
        <f>'[1]2025年已发货'!I:I</f>
        <v>13835906370</v>
      </c>
      <c r="J3814" s="2" vm="1" t="e">
        <f>_xlfn._xlws.FILTER(辅助信息!D:D,辅助信息!G:G=G3814)</f>
        <v>#VALUE!</v>
      </c>
    </row>
    <row r="3815" hidden="1" spans="1:10">
      <c r="A3815" s="2" t="str">
        <f>'[1]2025年已发货'!A:A</f>
        <v>泸钢</v>
      </c>
      <c r="B3815" s="2" t="str">
        <f>'[1]2025年已发货'!B:B</f>
        <v>螺纹钢</v>
      </c>
      <c r="C3815" s="2" t="str">
        <f>'[1]2025年已发货'!C:C</f>
        <v>HRB400E Φ14×9米</v>
      </c>
      <c r="D3815" s="2" t="str">
        <f>'[1]2025年已发货'!D:D</f>
        <v>吨</v>
      </c>
      <c r="E3815" s="2">
        <f>'[1]2025年已发货'!E:E</f>
        <v>20</v>
      </c>
      <c r="F3815" s="4">
        <f>'[1]2025年已发货'!F:F</f>
        <v>45814</v>
      </c>
      <c r="G3815" s="2" t="str">
        <f>'[1]2025年已发货'!G:G</f>
        <v>（自永2标九局西南分公司钢筋棚）四川省自贡市骑龙镇大湾村</v>
      </c>
      <c r="H3815" s="2" t="str">
        <f>'[1]2025年已发货'!H:H</f>
        <v>高彦彬</v>
      </c>
      <c r="I3815" s="2">
        <f>'[1]2025年已发货'!I:I</f>
        <v>13835906370</v>
      </c>
      <c r="J3815" s="2" vm="1" t="e">
        <f>_xlfn._xlws.FILTER(辅助信息!D:D,辅助信息!G:G=G3815)</f>
        <v>#VALUE!</v>
      </c>
    </row>
    <row r="3816" hidden="1" spans="1:10">
      <c r="A3816" s="2" t="str">
        <f>'[1]2025年已发货'!A:A</f>
        <v>泸钢</v>
      </c>
      <c r="B3816" s="2" t="str">
        <f>'[1]2025年已发货'!B:B</f>
        <v>螺纹钢</v>
      </c>
      <c r="C3816" s="2" t="str">
        <f>'[1]2025年已发货'!C:C</f>
        <v>HRB400E Φ16×9米</v>
      </c>
      <c r="D3816" s="2" t="str">
        <f>'[1]2025年已发货'!D:D</f>
        <v>吨</v>
      </c>
      <c r="E3816" s="2">
        <f>'[1]2025年已发货'!E:E</f>
        <v>20</v>
      </c>
      <c r="F3816" s="4">
        <f>'[1]2025年已发货'!F:F</f>
        <v>45814</v>
      </c>
      <c r="G3816" s="2" t="str">
        <f>'[1]2025年已发货'!G:G</f>
        <v>（自永2标九局西南分公司钢筋棚）四川省自贡市骑龙镇大湾村</v>
      </c>
      <c r="H3816" s="2" t="str">
        <f>'[1]2025年已发货'!H:H</f>
        <v>高彦彬</v>
      </c>
      <c r="I3816" s="2">
        <f>'[1]2025年已发货'!I:I</f>
        <v>13835906370</v>
      </c>
      <c r="J3816" s="2" vm="1" t="e">
        <f>_xlfn._xlws.FILTER(辅助信息!D:D,辅助信息!G:G=G3816)</f>
        <v>#VALUE!</v>
      </c>
    </row>
    <row r="3817" hidden="1" spans="1:10">
      <c r="A3817" s="2" t="str">
        <f>'[1]2025年已发货'!A:A</f>
        <v>德胜</v>
      </c>
      <c r="B3817" s="2" t="str">
        <f>'[1]2025年已发货'!B:B</f>
        <v>螺纹钢</v>
      </c>
      <c r="C3817" s="2" t="str">
        <f>'[1]2025年已发货'!C:C</f>
        <v>HRB400E Φ20×9米</v>
      </c>
      <c r="D3817" s="2" t="str">
        <f>'[1]2025年已发货'!D:D</f>
        <v>吨</v>
      </c>
      <c r="E3817" s="2">
        <f>'[1]2025年已发货'!E:E</f>
        <v>20</v>
      </c>
      <c r="F3817" s="4">
        <f>'[1]2025年已发货'!F:F</f>
        <v>45814</v>
      </c>
      <c r="G3817" s="2" t="str">
        <f>'[1]2025年已发货'!G:G</f>
        <v>（自永2标九局西南分公司钢筋棚）四川省自贡市骑龙镇大湾村</v>
      </c>
      <c r="H3817" s="2" t="str">
        <f>'[1]2025年已发货'!H:H</f>
        <v>高彦彬</v>
      </c>
      <c r="I3817" s="2">
        <f>'[1]2025年已发货'!I:I</f>
        <v>13835906370</v>
      </c>
      <c r="J3817" s="2" vm="1" t="e">
        <f>_xlfn._xlws.FILTER(辅助信息!D:D,辅助信息!G:G=G3817)</f>
        <v>#VALUE!</v>
      </c>
    </row>
    <row r="3818" hidden="1" spans="1:10">
      <c r="A3818" s="2" t="str">
        <f>'[1]2025年已发货'!A:A</f>
        <v>德胜</v>
      </c>
      <c r="B3818" s="2" t="str">
        <f>'[1]2025年已发货'!B:B</f>
        <v>螺纹钢</v>
      </c>
      <c r="C3818" s="2" t="str">
        <f>'[1]2025年已发货'!C:C</f>
        <v>HRB400E Φ22×9米</v>
      </c>
      <c r="D3818" s="2" t="str">
        <f>'[1]2025年已发货'!D:D</f>
        <v>吨</v>
      </c>
      <c r="E3818" s="2">
        <f>'[1]2025年已发货'!E:E</f>
        <v>10</v>
      </c>
      <c r="F3818" s="4">
        <f>'[1]2025年已发货'!F:F</f>
        <v>45814</v>
      </c>
      <c r="G3818" s="2" t="str">
        <f>'[1]2025年已发货'!G:G</f>
        <v>（自永2标九局西南分公司钢筋棚）四川省自贡市骑龙镇大湾村</v>
      </c>
      <c r="H3818" s="2" t="str">
        <f>'[1]2025年已发货'!H:H</f>
        <v>高彦彬</v>
      </c>
      <c r="I3818" s="2">
        <f>'[1]2025年已发货'!I:I</f>
        <v>13835906370</v>
      </c>
      <c r="J3818" s="2" vm="1" t="e">
        <f>_xlfn._xlws.FILTER(辅助信息!D:D,辅助信息!G:G=G3818)</f>
        <v>#VALUE!</v>
      </c>
    </row>
    <row r="3819" hidden="1" spans="1:10">
      <c r="A3819" s="2" t="str">
        <f>'[1]2025年已发货'!A:A</f>
        <v>德胜</v>
      </c>
      <c r="B3819" s="2" t="str">
        <f>'[1]2025年已发货'!B:B</f>
        <v>螺纹钢</v>
      </c>
      <c r="C3819" s="2" t="str">
        <f>'[1]2025年已发货'!C:C</f>
        <v>HRB400E Φ25×12米</v>
      </c>
      <c r="D3819" s="2" t="str">
        <f>'[1]2025年已发货'!D:D</f>
        <v>吨</v>
      </c>
      <c r="E3819" s="2">
        <f>'[1]2025年已发货'!E:E</f>
        <v>30</v>
      </c>
      <c r="F3819" s="4">
        <f>'[1]2025年已发货'!F:F</f>
        <v>45814</v>
      </c>
      <c r="G3819" s="2" t="str">
        <f>'[1]2025年已发货'!G:G</f>
        <v>（自永2标九局西南分公司钢筋棚）四川省自贡市骑龙镇大湾村</v>
      </c>
      <c r="H3819" s="2" t="str">
        <f>'[1]2025年已发货'!H:H</f>
        <v>高彦彬</v>
      </c>
      <c r="I3819" s="2">
        <f>'[1]2025年已发货'!I:I</f>
        <v>13835906370</v>
      </c>
      <c r="J3819" s="2" vm="1" t="e">
        <f>_xlfn._xlws.FILTER(辅助信息!D:D,辅助信息!G:G=G3819)</f>
        <v>#VALUE!</v>
      </c>
    </row>
    <row r="3820" hidden="1" spans="1:10">
      <c r="A3820" s="2" t="str">
        <f>'[1]2025年已发货'!A:A</f>
        <v>德胜</v>
      </c>
      <c r="B3820" s="2" t="str">
        <f>'[1]2025年已发货'!B:B</f>
        <v>螺纹钢</v>
      </c>
      <c r="C3820" s="2" t="str">
        <f>'[1]2025年已发货'!C:C</f>
        <v>HRB400E Φ28×9米</v>
      </c>
      <c r="D3820" s="2" t="str">
        <f>'[1]2025年已发货'!D:D</f>
        <v>吨</v>
      </c>
      <c r="E3820" s="2">
        <f>'[1]2025年已发货'!E:E</f>
        <v>30</v>
      </c>
      <c r="F3820" s="4">
        <f>'[1]2025年已发货'!F:F</f>
        <v>45814</v>
      </c>
      <c r="G3820" s="2" t="str">
        <f>'[1]2025年已发货'!G:G</f>
        <v>（自永2标九局西南分公司钢筋棚）四川省自贡市骑龙镇大湾村</v>
      </c>
      <c r="H3820" s="2" t="str">
        <f>'[1]2025年已发货'!H:H</f>
        <v>高彦彬</v>
      </c>
      <c r="I3820" s="2">
        <f>'[1]2025年已发货'!I:I</f>
        <v>13835906370</v>
      </c>
      <c r="J3820" s="2" vm="1" t="e">
        <f>_xlfn._xlws.FILTER(辅助信息!D:D,辅助信息!G:G=G3820)</f>
        <v>#VALUE!</v>
      </c>
    </row>
    <row r="3821" hidden="1" spans="1:10">
      <c r="A3821" s="2" t="str">
        <f>'[1]2025年已发货'!A:A</f>
        <v>德胜</v>
      </c>
      <c r="B3821" s="2" t="str">
        <f>'[1]2025年已发货'!B:B</f>
        <v>螺纹钢</v>
      </c>
      <c r="C3821" s="2" t="str">
        <f>'[1]2025年已发货'!C:C</f>
        <v>HRB400E Φ32×12米</v>
      </c>
      <c r="D3821" s="2" t="str">
        <f>'[1]2025年已发货'!D:D</f>
        <v>吨</v>
      </c>
      <c r="E3821" s="2">
        <f>'[1]2025年已发货'!E:E</f>
        <v>20</v>
      </c>
      <c r="F3821" s="4">
        <f>'[1]2025年已发货'!F:F</f>
        <v>45814</v>
      </c>
      <c r="G3821" s="2" t="str">
        <f>'[1]2025年已发货'!G:G</f>
        <v>（自永2标九局西南分公司钢筋棚）四川省自贡市骑龙镇大湾村</v>
      </c>
      <c r="H3821" s="2" t="str">
        <f>'[1]2025年已发货'!H:H</f>
        <v>高彦彬</v>
      </c>
      <c r="I3821" s="2">
        <f>'[1]2025年已发货'!I:I</f>
        <v>13835906370</v>
      </c>
      <c r="J3821" s="2" vm="1" t="e">
        <f>_xlfn._xlws.FILTER(辅助信息!D:D,辅助信息!G:G=G3821)</f>
        <v>#VALUE!</v>
      </c>
    </row>
    <row r="3822" hidden="1" spans="1:10">
      <c r="A3822" s="2" t="str">
        <f>'[1]2025年已发货'!A:A</f>
        <v>德胜</v>
      </c>
      <c r="B3822" s="2" t="str">
        <f>'[1]2025年已发货'!B:B</f>
        <v>螺纹钢</v>
      </c>
      <c r="C3822" s="2" t="str">
        <f>'[1]2025年已发货'!C:C</f>
        <v>HRB500E Φ28×12米</v>
      </c>
      <c r="D3822" s="2" t="str">
        <f>'[1]2025年已发货'!D:D</f>
        <v>吨</v>
      </c>
      <c r="E3822" s="2">
        <f>'[1]2025年已发货'!E:E</f>
        <v>30</v>
      </c>
      <c r="F3822" s="4">
        <f>'[1]2025年已发货'!F:F</f>
        <v>45814</v>
      </c>
      <c r="G3822" s="2" t="str">
        <f>'[1]2025年已发货'!G:G</f>
        <v>（自永2标九局西南分公司钢筋棚）四川省自贡市骑龙镇大湾村</v>
      </c>
      <c r="H3822" s="2" t="str">
        <f>'[1]2025年已发货'!H:H</f>
        <v>高彦彬</v>
      </c>
      <c r="I3822" s="2">
        <f>'[1]2025年已发货'!I:I</f>
        <v>13835906370</v>
      </c>
      <c r="J3822" s="2" vm="1" t="e">
        <f>_xlfn._xlws.FILTER(辅助信息!D:D,辅助信息!G:G=G3822)</f>
        <v>#VALUE!</v>
      </c>
    </row>
    <row r="3823" hidden="1" spans="1:10">
      <c r="A3823" s="2" t="str">
        <f>'[1]2025年已发货'!A:A</f>
        <v>德胜</v>
      </c>
      <c r="B3823" s="2" t="str">
        <f>'[1]2025年已发货'!B:B</f>
        <v>螺纹钢</v>
      </c>
      <c r="C3823" s="2" t="str">
        <f>'[1]2025年已发货'!C:C</f>
        <v>HRB400EФ18*9m</v>
      </c>
      <c r="D3823" s="2" t="str">
        <f>'[1]2025年已发货'!D:D</f>
        <v>吨</v>
      </c>
      <c r="E3823" s="2">
        <f>'[1]2025年已发货'!E:E</f>
        <v>35</v>
      </c>
      <c r="F3823" s="4">
        <f>'[1]2025年已发货'!F:F</f>
        <v>45814</v>
      </c>
      <c r="G3823" s="2" t="str">
        <f>'[1]2025年已发货'!G:G</f>
        <v>（中铁六局呼和公司康新高速TJ4-2标）四川省甘孜藏族自治州康定市新都桥镇东俄罗三村中建八局搅拌站旁</v>
      </c>
      <c r="H3823" s="2" t="str">
        <f>'[1]2025年已发货'!H:H</f>
        <v>王龙</v>
      </c>
      <c r="I3823" s="2">
        <f>'[1]2025年已发货'!I:I</f>
        <v>18809490151</v>
      </c>
      <c r="J3823" s="2" vm="1" t="e">
        <f>_xlfn._xlws.FILTER(辅助信息!D:D,辅助信息!G:G=G3823)</f>
        <v>#VALUE!</v>
      </c>
    </row>
    <row r="3824" hidden="1" spans="1:10">
      <c r="A3824" s="2" t="str">
        <f>'[1]2025年已发货'!A:A</f>
        <v>德胜</v>
      </c>
      <c r="B3824" s="2" t="str">
        <f>'[1]2025年已发货'!B:B</f>
        <v>螺纹钢</v>
      </c>
      <c r="C3824" s="2" t="str">
        <f>'[1]2025年已发货'!C:C</f>
        <v>HRB500EФ22*12m</v>
      </c>
      <c r="D3824" s="2" t="str">
        <f>'[1]2025年已发货'!D:D</f>
        <v>吨</v>
      </c>
      <c r="E3824" s="2">
        <f>'[1]2025年已发货'!E:E</f>
        <v>15</v>
      </c>
      <c r="F3824" s="4">
        <f>'[1]2025年已发货'!F:F</f>
        <v>45814</v>
      </c>
      <c r="G3824" s="2" t="str">
        <f>'[1]2025年已发货'!G:G</f>
        <v>（中核中原-温江北林医养综合体项目）四川省成都市温江区万春大道第三人民医院东</v>
      </c>
      <c r="H3824" s="2" t="str">
        <f>'[1]2025年已发货'!H:H</f>
        <v>蔡杰</v>
      </c>
      <c r="I3824" s="2">
        <f>'[1]2025年已发货'!I:I</f>
        <v>18875129329</v>
      </c>
      <c r="J3824" s="2" vm="1" t="e">
        <f>_xlfn._xlws.FILTER(辅助信息!D:D,辅助信息!G:G=G3824)</f>
        <v>#VALUE!</v>
      </c>
    </row>
    <row r="3825" hidden="1" spans="1:10">
      <c r="A3825" s="2" t="str">
        <f>'[1]2025年已发货'!A:A</f>
        <v>海南海控</v>
      </c>
      <c r="B3825" s="2" t="str">
        <f>'[1]2025年已发货'!B:B</f>
        <v>盘螺</v>
      </c>
      <c r="C3825" s="2" t="str">
        <f>'[1]2025年已发货'!C:C</f>
        <v>HRB400EФ12</v>
      </c>
      <c r="D3825" s="2" t="str">
        <f>'[1]2025年已发货'!D:D</f>
        <v>吨</v>
      </c>
      <c r="E3825" s="2">
        <f>'[1]2025年已发货'!E:E</f>
        <v>17</v>
      </c>
      <c r="F3825" s="4">
        <f>'[1]2025年已发货'!F:F</f>
        <v>45815</v>
      </c>
      <c r="G3825" s="2" t="str">
        <f>'[1]2025年已发货'!G:G</f>
        <v>（中铁六局呼和公司康新高速TJ4-2标）四川省甘孜藏族自治州康定市新都桥镇东俄罗三村中建八局搅拌站旁</v>
      </c>
      <c r="H3825" s="2" t="str">
        <f>'[1]2025年已发货'!H:H</f>
        <v>王龙</v>
      </c>
      <c r="I3825" s="2">
        <f>'[1]2025年已发货'!I:I</f>
        <v>18809490151</v>
      </c>
      <c r="J3825" s="2" vm="1" t="e">
        <f>_xlfn._xlws.FILTER(辅助信息!D:D,辅助信息!G:G=G3825)</f>
        <v>#VALUE!</v>
      </c>
    </row>
    <row r="3826" hidden="1" spans="1:10">
      <c r="A3826" s="2" t="str">
        <f>'[1]2025年已发货'!A:A</f>
        <v>海南海控</v>
      </c>
      <c r="B3826" s="2" t="str">
        <f>'[1]2025年已发货'!B:B</f>
        <v>高线</v>
      </c>
      <c r="C3826" s="2" t="str">
        <f>'[1]2025年已发货'!C:C</f>
        <v>HPB300Ф12</v>
      </c>
      <c r="D3826" s="2" t="str">
        <f>'[1]2025年已发货'!D:D</f>
        <v>吨</v>
      </c>
      <c r="E3826" s="2">
        <f>'[1]2025年已发货'!E:E</f>
        <v>17</v>
      </c>
      <c r="F3826" s="4">
        <f>'[1]2025年已发货'!F:F</f>
        <v>45815</v>
      </c>
      <c r="G3826" s="2" t="str">
        <f>'[1]2025年已发货'!G:G</f>
        <v>（中铁六局呼和公司康新高速TJ4-2标）四川省甘孜藏族自治州康定市新都桥镇东俄罗三村中建八局搅拌站旁</v>
      </c>
      <c r="H3826" s="2" t="str">
        <f>'[1]2025年已发货'!H:H</f>
        <v>王龙</v>
      </c>
      <c r="I3826" s="2">
        <f>'[1]2025年已发货'!I:I</f>
        <v>18809490151</v>
      </c>
      <c r="J3826" s="2" vm="1" t="e">
        <f>_xlfn._xlws.FILTER(辅助信息!D:D,辅助信息!G:G=G3826)</f>
        <v>#VALUE!</v>
      </c>
    </row>
    <row r="3827" hidden="1" spans="1:10">
      <c r="A3827" s="2" t="str">
        <f>'[1]2025年已发货'!A:A</f>
        <v>德胜</v>
      </c>
      <c r="B3827" s="2" t="str">
        <f>'[1]2025年已发货'!B:B</f>
        <v>螺纹钢</v>
      </c>
      <c r="C3827" s="2" t="str">
        <f>'[1]2025年已发货'!C:C</f>
        <v>HRB400E Φ18 9m</v>
      </c>
      <c r="D3827" s="2" t="str">
        <f>'[1]2025年已发货'!D:D</f>
        <v>吨</v>
      </c>
      <c r="E3827" s="2">
        <f>'[1]2025年已发货'!E:E</f>
        <v>35</v>
      </c>
      <c r="F3827" s="4">
        <f>'[1]2025年已发货'!F:F</f>
        <v>45815</v>
      </c>
      <c r="G3827" s="2" t="str">
        <f>'[1]2025年已发货'!G:G</f>
        <v>（中铁广州局-资乐高速5标）四川省乐山市井研县希望大道116号</v>
      </c>
      <c r="H3827" s="2" t="str">
        <f>'[1]2025年已发货'!H:H</f>
        <v>廖俊杰</v>
      </c>
      <c r="I3827" s="2">
        <f>'[1]2025年已发货'!I:I</f>
        <v>15775100965</v>
      </c>
      <c r="J3827" s="2" vm="1" t="e">
        <f>_xlfn._xlws.FILTER(辅助信息!D:D,辅助信息!G:G=G3827)</f>
        <v>#VALUE!</v>
      </c>
    </row>
    <row r="3828" hidden="1" spans="1:10">
      <c r="A3828" s="2" t="str">
        <f>'[1]2025年已发货'!A:A</f>
        <v>德胜</v>
      </c>
      <c r="B3828" s="2" t="str">
        <f>'[1]2025年已发货'!B:B</f>
        <v>螺纹钢</v>
      </c>
      <c r="C3828" s="2" t="str">
        <f>'[1]2025年已发货'!C:C</f>
        <v>HRB400E Φ14 9m</v>
      </c>
      <c r="D3828" s="2" t="str">
        <f>'[1]2025年已发货'!D:D</f>
        <v>吨</v>
      </c>
      <c r="E3828" s="2">
        <f>'[1]2025年已发货'!E:E</f>
        <v>81</v>
      </c>
      <c r="F3828" s="4">
        <f>'[1]2025年已发货'!F:F</f>
        <v>45815</v>
      </c>
      <c r="G3828" s="2" t="str">
        <f>'[1]2025年已发货'!G:G</f>
        <v>（华西简阳西城嘉苑）四川省成都市简阳市简城街道高屋村</v>
      </c>
      <c r="H3828" s="2" t="str">
        <f>'[1]2025年已发货'!H:H</f>
        <v>张瀚镭</v>
      </c>
      <c r="I3828" s="2">
        <f>'[1]2025年已发货'!I:I</f>
        <v>15884666220</v>
      </c>
      <c r="J3828" s="2" t="str">
        <f>_xlfn._xlws.FILTER(辅助信息!D:D,辅助信息!G:G=G3828)</f>
        <v>华西简阳西城嘉苑</v>
      </c>
    </row>
    <row r="3829" hidden="1" spans="1:10">
      <c r="A3829" s="2" t="str">
        <f>'[1]2025年已发货'!A:A</f>
        <v>德胜</v>
      </c>
      <c r="B3829" s="2" t="str">
        <f>'[1]2025年已发货'!B:B</f>
        <v>螺纹钢</v>
      </c>
      <c r="C3829" s="2" t="str">
        <f>'[1]2025年已发货'!C:C</f>
        <v>HRB400E Φ16 9m</v>
      </c>
      <c r="D3829" s="2" t="str">
        <f>'[1]2025年已发货'!D:D</f>
        <v>吨</v>
      </c>
      <c r="E3829" s="2">
        <f>'[1]2025年已发货'!E:E</f>
        <v>7</v>
      </c>
      <c r="F3829" s="4">
        <f>'[1]2025年已发货'!F:F</f>
        <v>45815</v>
      </c>
      <c r="G3829" s="2" t="str">
        <f>'[1]2025年已发货'!G:G</f>
        <v>（华西简阳西城嘉苑）四川省成都市简阳市简城街道高屋村</v>
      </c>
      <c r="H3829" s="2" t="str">
        <f>'[1]2025年已发货'!H:H</f>
        <v>张瀚镭</v>
      </c>
      <c r="I3829" s="2">
        <f>'[1]2025年已发货'!I:I</f>
        <v>15884666220</v>
      </c>
      <c r="J3829" s="2" t="str">
        <f>_xlfn._xlws.FILTER(辅助信息!D:D,辅助信息!G:G=G3829)</f>
        <v>华西简阳西城嘉苑</v>
      </c>
    </row>
    <row r="3830" hidden="1" spans="1:10">
      <c r="A3830" s="2" t="str">
        <f>'[1]2025年已发货'!A:A</f>
        <v>德胜</v>
      </c>
      <c r="B3830" s="2" t="str">
        <f>'[1]2025年已发货'!B:B</f>
        <v>螺纹钢</v>
      </c>
      <c r="C3830" s="2" t="str">
        <f>'[1]2025年已发货'!C:C</f>
        <v>HRB400E Φ18 9m</v>
      </c>
      <c r="D3830" s="2" t="str">
        <f>'[1]2025年已发货'!D:D</f>
        <v>吨</v>
      </c>
      <c r="E3830" s="2">
        <f>'[1]2025年已发货'!E:E</f>
        <v>25</v>
      </c>
      <c r="F3830" s="4">
        <f>'[1]2025年已发货'!F:F</f>
        <v>45815</v>
      </c>
      <c r="G3830" s="2" t="str">
        <f>'[1]2025年已发货'!G:G</f>
        <v>（华西简阳西城嘉苑）四川省成都市简阳市简城街道高屋村</v>
      </c>
      <c r="H3830" s="2" t="str">
        <f>'[1]2025年已发货'!H:H</f>
        <v>张瀚镭</v>
      </c>
      <c r="I3830" s="2">
        <f>'[1]2025年已发货'!I:I</f>
        <v>15884666220</v>
      </c>
      <c r="J3830" s="2" t="str">
        <f>_xlfn._xlws.FILTER(辅助信息!D:D,辅助信息!G:G=G3830)</f>
        <v>华西简阳西城嘉苑</v>
      </c>
    </row>
    <row r="3831" hidden="1" spans="1:10">
      <c r="A3831" s="2" t="str">
        <f>'[1]2025年已发货'!A:A</f>
        <v>德胜</v>
      </c>
      <c r="B3831" s="2" t="str">
        <f>'[1]2025年已发货'!B:B</f>
        <v>螺纹钢</v>
      </c>
      <c r="C3831" s="2" t="str">
        <f>'[1]2025年已发货'!C:C</f>
        <v>HRB400E Φ20 9m</v>
      </c>
      <c r="D3831" s="2" t="str">
        <f>'[1]2025年已发货'!D:D</f>
        <v>吨</v>
      </c>
      <c r="E3831" s="2">
        <f>'[1]2025年已发货'!E:E</f>
        <v>36</v>
      </c>
      <c r="F3831" s="4">
        <f>'[1]2025年已发货'!F:F</f>
        <v>45815</v>
      </c>
      <c r="G3831" s="2" t="str">
        <f>'[1]2025年已发货'!G:G</f>
        <v>（华西简阳西城嘉苑）四川省成都市简阳市简城街道高屋村</v>
      </c>
      <c r="H3831" s="2" t="str">
        <f>'[1]2025年已发货'!H:H</f>
        <v>张瀚镭</v>
      </c>
      <c r="I3831" s="2">
        <f>'[1]2025年已发货'!I:I</f>
        <v>15884666220</v>
      </c>
      <c r="J3831" s="2" t="str">
        <f>_xlfn._xlws.FILTER(辅助信息!D:D,辅助信息!G:G=G3831)</f>
        <v>华西简阳西城嘉苑</v>
      </c>
    </row>
    <row r="3832" hidden="1" spans="1:10">
      <c r="A3832" s="2" t="str">
        <f>'[1]2025年已发货'!A:A</f>
        <v>德胜</v>
      </c>
      <c r="B3832" s="2" t="str">
        <f>'[1]2025年已发货'!B:B</f>
        <v>螺纹钢</v>
      </c>
      <c r="C3832" s="2" t="str">
        <f>'[1]2025年已发货'!C:C</f>
        <v>HRB400E Φ22 9m</v>
      </c>
      <c r="D3832" s="2" t="str">
        <f>'[1]2025年已发货'!D:D</f>
        <v>吨</v>
      </c>
      <c r="E3832" s="2">
        <f>'[1]2025年已发货'!E:E</f>
        <v>6</v>
      </c>
      <c r="F3832" s="4">
        <f>'[1]2025年已发货'!F:F</f>
        <v>45815</v>
      </c>
      <c r="G3832" s="2" t="str">
        <f>'[1]2025年已发货'!G:G</f>
        <v>（华西简阳西城嘉苑）四川省成都市简阳市简城街道高屋村</v>
      </c>
      <c r="H3832" s="2" t="str">
        <f>'[1]2025年已发货'!H:H</f>
        <v>张瀚镭</v>
      </c>
      <c r="I3832" s="2">
        <f>'[1]2025年已发货'!I:I</f>
        <v>15884666220</v>
      </c>
      <c r="J3832" s="2" t="str">
        <f>_xlfn._xlws.FILTER(辅助信息!D:D,辅助信息!G:G=G3832)</f>
        <v>华西简阳西城嘉苑</v>
      </c>
    </row>
    <row r="3833" hidden="1" spans="1:10">
      <c r="A3833" s="2" t="str">
        <f>'[1]2025年已发货'!A:A</f>
        <v>德胜</v>
      </c>
      <c r="B3833" s="2" t="str">
        <f>'[1]2025年已发货'!B:B</f>
        <v>螺纹钢</v>
      </c>
      <c r="C3833" s="2" t="str">
        <f>'[1]2025年已发货'!C:C</f>
        <v>HRB400E Φ25 9m</v>
      </c>
      <c r="D3833" s="2" t="str">
        <f>'[1]2025年已发货'!D:D</f>
        <v>吨</v>
      </c>
      <c r="E3833" s="2">
        <f>'[1]2025年已发货'!E:E</f>
        <v>12</v>
      </c>
      <c r="F3833" s="4">
        <f>'[1]2025年已发货'!F:F</f>
        <v>45815</v>
      </c>
      <c r="G3833" s="2" t="str">
        <f>'[1]2025年已发货'!G:G</f>
        <v>（华西简阳西城嘉苑）四川省成都市简阳市简城街道高屋村</v>
      </c>
      <c r="H3833" s="2" t="str">
        <f>'[1]2025年已发货'!H:H</f>
        <v>张瀚镭</v>
      </c>
      <c r="I3833" s="2">
        <f>'[1]2025年已发货'!I:I</f>
        <v>15884666220</v>
      </c>
      <c r="J3833" s="2" t="str">
        <f>_xlfn._xlws.FILTER(辅助信息!D:D,辅助信息!G:G=G3833)</f>
        <v>华西简阳西城嘉苑</v>
      </c>
    </row>
    <row r="3834" hidden="1" spans="1:10">
      <c r="A3834" s="2" t="str">
        <f>'[1]2025年已发货'!A:A</f>
        <v>德胜</v>
      </c>
      <c r="B3834" s="2" t="str">
        <f>'[1]2025年已发货'!B:B</f>
        <v>螺纹钢</v>
      </c>
      <c r="C3834" s="2" t="str">
        <f>'[1]2025年已发货'!C:C</f>
        <v>HRB400E Φ28 9m</v>
      </c>
      <c r="D3834" s="2" t="str">
        <f>'[1]2025年已发货'!D:D</f>
        <v>吨</v>
      </c>
      <c r="E3834" s="2">
        <f>'[1]2025年已发货'!E:E</f>
        <v>65</v>
      </c>
      <c r="F3834" s="4">
        <f>'[1]2025年已发货'!F:F</f>
        <v>45815</v>
      </c>
      <c r="G3834" s="2" t="str">
        <f>'[1]2025年已发货'!G:G</f>
        <v>（华西简阳西城嘉苑）四川省成都市简阳市简城街道高屋村</v>
      </c>
      <c r="H3834" s="2" t="str">
        <f>'[1]2025年已发货'!H:H</f>
        <v>张瀚镭</v>
      </c>
      <c r="I3834" s="2">
        <f>'[1]2025年已发货'!I:I</f>
        <v>15884666220</v>
      </c>
      <c r="J3834" s="2" t="str">
        <f>_xlfn._xlws.FILTER(辅助信息!D:D,辅助信息!G:G=G3834)</f>
        <v>华西简阳西城嘉苑</v>
      </c>
    </row>
    <row r="3835" hidden="1" spans="1:10">
      <c r="A3835" s="2" t="str">
        <f>'[1]2025年已发货'!A:A</f>
        <v>德胜</v>
      </c>
      <c r="B3835" s="2" t="str">
        <f>'[1]2025年已发货'!B:B</f>
        <v>螺纹钢</v>
      </c>
      <c r="C3835" s="2" t="str">
        <f>'[1]2025年已发货'!C:C</f>
        <v>HRB400E Φ32 9m</v>
      </c>
      <c r="D3835" s="2" t="str">
        <f>'[1]2025年已发货'!D:D</f>
        <v>吨</v>
      </c>
      <c r="E3835" s="2">
        <f>'[1]2025年已发货'!E:E</f>
        <v>13</v>
      </c>
      <c r="F3835" s="4">
        <f>'[1]2025年已发货'!F:F</f>
        <v>45815</v>
      </c>
      <c r="G3835" s="2" t="str">
        <f>'[1]2025年已发货'!G:G</f>
        <v>（华西简阳西城嘉苑）四川省成都市简阳市简城街道高屋村</v>
      </c>
      <c r="H3835" s="2" t="str">
        <f>'[1]2025年已发货'!H:H</f>
        <v>张瀚镭</v>
      </c>
      <c r="I3835" s="2">
        <f>'[1]2025年已发货'!I:I</f>
        <v>15884666220</v>
      </c>
      <c r="J3835" s="2" t="str">
        <f>_xlfn._xlws.FILTER(辅助信息!D:D,辅助信息!G:G=G3835)</f>
        <v>华西简阳西城嘉苑</v>
      </c>
    </row>
    <row r="3836" hidden="1" spans="1:10">
      <c r="A3836" s="2" t="str">
        <f>'[1]2025年已发货'!A:A</f>
        <v>吉晨盛泰</v>
      </c>
      <c r="B3836" s="2" t="str">
        <f>'[1]2025年已发货'!B:B</f>
        <v>盘螺</v>
      </c>
      <c r="C3836" s="2" t="str">
        <f>'[1]2025年已发货'!C:C</f>
        <v>HRB400EΦ10</v>
      </c>
      <c r="D3836" s="2" t="str">
        <f>'[1]2025年已发货'!D:D</f>
        <v>吨</v>
      </c>
      <c r="E3836" s="2">
        <f>'[1]2025年已发货'!E:E</f>
        <v>35</v>
      </c>
      <c r="F3836" s="4">
        <f>'[1]2025年已发货'!F:F</f>
        <v>45816</v>
      </c>
      <c r="G3836" s="2" t="str">
        <f>'[1]2025年已发货'!G:G</f>
        <v>（中铁广州局深圳公司西昭高速9标）四川省凉山彝族自治州西昌市西乡乡三百村</v>
      </c>
      <c r="H3836" s="2" t="str">
        <f>'[1]2025年已发货'!H:H</f>
        <v>伍红林</v>
      </c>
      <c r="I3836" s="2">
        <f>'[1]2025年已发货'!I:I</f>
        <v>18683860677</v>
      </c>
      <c r="J3836" s="2" vm="1" t="e">
        <f>_xlfn._xlws.FILTER(辅助信息!D:D,辅助信息!G:G=G3836)</f>
        <v>#VALUE!</v>
      </c>
    </row>
    <row r="3837" hidden="1" spans="1:10">
      <c r="A3837" s="2" t="str">
        <f>'[1]2025年已发货'!A:A</f>
        <v>山东高速</v>
      </c>
      <c r="B3837" s="2" t="str">
        <f>'[1]2025年已发货'!B:B</f>
        <v>螺纹钢</v>
      </c>
      <c r="C3837" s="2" t="str">
        <f>'[1]2025年已发货'!C:C</f>
        <v>HRB400E Φ12 12m</v>
      </c>
      <c r="D3837" s="2" t="str">
        <f>'[1]2025年已发货'!D:D</f>
        <v>吨</v>
      </c>
      <c r="E3837" s="2">
        <f>'[1]2025年已发货'!E:E</f>
        <v>70</v>
      </c>
      <c r="F3837" s="4">
        <f>'[1]2025年已发货'!F:F</f>
        <v>45816</v>
      </c>
      <c r="G3837" s="2" t="str">
        <f>'[1]2025年已发货'!G:G</f>
        <v>（中铁五局-成渝扩容3标）四川省资阳市雁江区伍隍镇铺子村雁江区X138</v>
      </c>
      <c r="H3837" s="2" t="str">
        <f>'[1]2025年已发货'!H:H</f>
        <v>王健</v>
      </c>
      <c r="I3837" s="2">
        <f>'[1]2025年已发货'!I:I</f>
        <v>17726168395</v>
      </c>
      <c r="J3837" s="2" vm="1" t="e">
        <f>_xlfn._xlws.FILTER(辅助信息!D:D,辅助信息!G:G=G3837)</f>
        <v>#VALUE!</v>
      </c>
    </row>
    <row r="3838" hidden="1" spans="1:10">
      <c r="A3838" s="2" t="str">
        <f>'[1]2025年已发货'!A:A</f>
        <v>山东高速</v>
      </c>
      <c r="B3838" s="2" t="str">
        <f>'[1]2025年已发货'!B:B</f>
        <v>螺纹钢</v>
      </c>
      <c r="C3838" s="2" t="str">
        <f>'[1]2025年已发货'!C:C</f>
        <v>HRB400E Φ20 12m</v>
      </c>
      <c r="D3838" s="2" t="str">
        <f>'[1]2025年已发货'!D:D</f>
        <v>吨</v>
      </c>
      <c r="E3838" s="2">
        <f>'[1]2025年已发货'!E:E</f>
        <v>70</v>
      </c>
      <c r="F3838" s="4">
        <f>'[1]2025年已发货'!F:F</f>
        <v>45816</v>
      </c>
      <c r="G3838" s="2" t="str">
        <f>'[1]2025年已发货'!G:G</f>
        <v>（中铁五局-成渝扩容3标）四川省资阳市雁江区伍隍镇铺子村雁江区X138</v>
      </c>
      <c r="H3838" s="2" t="str">
        <f>'[1]2025年已发货'!H:H</f>
        <v>王健</v>
      </c>
      <c r="I3838" s="2">
        <f>'[1]2025年已发货'!I:I</f>
        <v>17726168395</v>
      </c>
      <c r="J3838" s="2" vm="1" t="e">
        <f>_xlfn._xlws.FILTER(辅助信息!D:D,辅助信息!G:G=G3838)</f>
        <v>#VALUE!</v>
      </c>
    </row>
    <row r="3839" hidden="1" spans="1:10">
      <c r="A3839" s="2" t="str">
        <f>'[1]2025年已发货'!A:A</f>
        <v>山东高速</v>
      </c>
      <c r="B3839" s="2" t="str">
        <f>'[1]2025年已发货'!B:B</f>
        <v>螺纹钢</v>
      </c>
      <c r="C3839" s="2" t="str">
        <f>'[1]2025年已发货'!C:C</f>
        <v>HRB400E Φ20 9m</v>
      </c>
      <c r="D3839" s="2" t="str">
        <f>'[1]2025年已发货'!D:D</f>
        <v>吨</v>
      </c>
      <c r="E3839" s="2">
        <f>'[1]2025年已发货'!E:E</f>
        <v>35</v>
      </c>
      <c r="F3839" s="4">
        <f>'[1]2025年已发货'!F:F</f>
        <v>45816</v>
      </c>
      <c r="G3839" s="2" t="str">
        <f>'[1]2025年已发货'!G:G</f>
        <v>（中铁五局-成渝扩容3标）四川省资阳市雁江区伍隍镇铺子村雁江区X138</v>
      </c>
      <c r="H3839" s="2" t="str">
        <f>'[1]2025年已发货'!H:H</f>
        <v>王健</v>
      </c>
      <c r="I3839" s="2">
        <f>'[1]2025年已发货'!I:I</f>
        <v>17726168395</v>
      </c>
      <c r="J3839" s="2" vm="1" t="e">
        <f>_xlfn._xlws.FILTER(辅助信息!D:D,辅助信息!G:G=G3839)</f>
        <v>#VALUE!</v>
      </c>
    </row>
    <row r="3840" hidden="1" spans="1:10">
      <c r="A3840" s="2" t="str">
        <f>'[1]2025年已发货'!A:A</f>
        <v>山东高速</v>
      </c>
      <c r="B3840" s="2" t="str">
        <f>'[1]2025年已发货'!B:B</f>
        <v>螺纹钢</v>
      </c>
      <c r="C3840" s="2" t="str">
        <f>'[1]2025年已发货'!C:C</f>
        <v>HRB400E Φ25 9m</v>
      </c>
      <c r="D3840" s="2" t="str">
        <f>'[1]2025年已发货'!D:D</f>
        <v>吨</v>
      </c>
      <c r="E3840" s="2">
        <f>'[1]2025年已发货'!E:E</f>
        <v>140</v>
      </c>
      <c r="F3840" s="4">
        <f>'[1]2025年已发货'!F:F</f>
        <v>45816</v>
      </c>
      <c r="G3840" s="2" t="str">
        <f>'[1]2025年已发货'!G:G</f>
        <v>（中铁五局-成渝扩容3标）四川省资阳市雁江区伍隍镇铺子村雁江区X138</v>
      </c>
      <c r="H3840" s="2" t="str">
        <f>'[1]2025年已发货'!H:H</f>
        <v>王健</v>
      </c>
      <c r="I3840" s="2">
        <f>'[1]2025年已发货'!I:I</f>
        <v>17726168395</v>
      </c>
      <c r="J3840" s="2" vm="1" t="e">
        <f>_xlfn._xlws.FILTER(辅助信息!D:D,辅助信息!G:G=G3840)</f>
        <v>#VALUE!</v>
      </c>
    </row>
    <row r="3841" hidden="1" spans="1:10">
      <c r="A3841" s="2" t="str">
        <f>'[1]2025年已发货'!A:A</f>
        <v>达钢</v>
      </c>
      <c r="B3841" s="2" t="str">
        <f>'[1]2025年已发货'!B:B</f>
        <v>螺纹钢</v>
      </c>
      <c r="C3841" s="2" t="str">
        <f>'[1]2025年已发货'!C:C</f>
        <v>HRB400E Φ12 9m</v>
      </c>
      <c r="D3841" s="2" t="str">
        <f>'[1]2025年已发货'!D:D</f>
        <v>吨</v>
      </c>
      <c r="E3841" s="2">
        <f>'[1]2025年已发货'!E:E</f>
        <v>5.6</v>
      </c>
      <c r="F3841" s="4">
        <f>'[1]2025年已发货'!F:F</f>
        <v>45817</v>
      </c>
      <c r="G3841" s="2" t="str">
        <f>'[1]2025年已发货'!G:G</f>
        <v>(五冶钢构医学科学产业园建设项目房建一部-四标（3-7）)四川省南充市顺庆区搬罾街道学府大道二段</v>
      </c>
      <c r="H3841" s="2" t="str">
        <f>'[1]2025年已发货'!H:H</f>
        <v>胡泽宇</v>
      </c>
      <c r="I3841" s="2">
        <f>'[1]2025年已发货'!I:I</f>
        <v>18141337338</v>
      </c>
      <c r="J3841" s="2" t="str">
        <f>_xlfn._xlws.FILTER(辅助信息!D:D,辅助信息!G:G=G3841)</f>
        <v>五冶钢构南充医学科学产业园建设项目</v>
      </c>
    </row>
    <row r="3842" hidden="1" spans="1:10">
      <c r="A3842" s="2" t="str">
        <f>'[1]2025年已发货'!A:A</f>
        <v>达钢</v>
      </c>
      <c r="B3842" s="2" t="str">
        <f>'[1]2025年已发货'!B:B</f>
        <v>螺纹钢</v>
      </c>
      <c r="C3842" s="2" t="str">
        <f>'[1]2025年已发货'!C:C</f>
        <v>HRB400E Φ14 9m</v>
      </c>
      <c r="D3842" s="2" t="str">
        <f>'[1]2025年已发货'!D:D</f>
        <v>吨</v>
      </c>
      <c r="E3842" s="2">
        <f>'[1]2025年已发货'!E:E</f>
        <v>30.4</v>
      </c>
      <c r="F3842" s="4">
        <f>'[1]2025年已发货'!F:F</f>
        <v>45817</v>
      </c>
      <c r="G3842" s="2" t="str">
        <f>'[1]2025年已发货'!G:G</f>
        <v>(五冶钢构医学科学产业园建设项目房建一部-四标（3-7）)四川省南充市顺庆区搬罾街道学府大道二段</v>
      </c>
      <c r="H3842" s="2" t="str">
        <f>'[1]2025年已发货'!H:H</f>
        <v>胡泽宇</v>
      </c>
      <c r="I3842" s="2">
        <f>'[1]2025年已发货'!I:I</f>
        <v>18141337338</v>
      </c>
      <c r="J3842" s="2" t="str">
        <f>_xlfn._xlws.FILTER(辅助信息!D:D,辅助信息!G:G=G3842)</f>
        <v>五冶钢构南充医学科学产业园建设项目</v>
      </c>
    </row>
    <row r="3843" hidden="1" spans="1:10">
      <c r="A3843" s="2" t="str">
        <f>'[1]2025年已发货'!A:A</f>
        <v>德胜</v>
      </c>
      <c r="B3843" s="2" t="str">
        <f>'[1]2025年已发货'!B:B</f>
        <v>螺纹钢</v>
      </c>
      <c r="C3843" s="2" t="str">
        <f>'[1]2025年已发货'!C:C</f>
        <v>HRB400E Φ14 9m</v>
      </c>
      <c r="D3843" s="2" t="str">
        <f>'[1]2025年已发货'!D:D</f>
        <v>吨</v>
      </c>
      <c r="E3843" s="2">
        <f>'[1]2025年已发货'!E:E</f>
        <v>19</v>
      </c>
      <c r="F3843" s="4">
        <f>'[1]2025年已发货'!F:F</f>
        <v>45817</v>
      </c>
      <c r="G3843" s="2" t="str">
        <f>'[1]2025年已发货'!G:G</f>
        <v>（华西简阳西城嘉苑）四川省成都市简阳市简城街道高屋村</v>
      </c>
      <c r="H3843" s="2" t="str">
        <f>'[1]2025年已发货'!H:H</f>
        <v>张瀚镭</v>
      </c>
      <c r="I3843" s="2">
        <f>'[1]2025年已发货'!I:I</f>
        <v>15884666220</v>
      </c>
      <c r="J3843" s="2" t="str">
        <f>_xlfn._xlws.FILTER(辅助信息!D:D,辅助信息!G:G=G3843)</f>
        <v>华西简阳西城嘉苑</v>
      </c>
    </row>
    <row r="3844" hidden="1" spans="1:10">
      <c r="A3844" s="2" t="str">
        <f>'[1]2025年已发货'!A:A</f>
        <v>德胜</v>
      </c>
      <c r="B3844" s="2" t="str">
        <f>'[1]2025年已发货'!B:B</f>
        <v>螺纹钢</v>
      </c>
      <c r="C3844" s="2" t="str">
        <f>'[1]2025年已发货'!C:C</f>
        <v>HRB400E Φ16 9m</v>
      </c>
      <c r="D3844" s="2" t="str">
        <f>'[1]2025年已发货'!D:D</f>
        <v>吨</v>
      </c>
      <c r="E3844" s="2">
        <f>'[1]2025年已发货'!E:E</f>
        <v>40</v>
      </c>
      <c r="F3844" s="4">
        <f>'[1]2025年已发货'!F:F</f>
        <v>45817</v>
      </c>
      <c r="G3844" s="2" t="str">
        <f>'[1]2025年已发货'!G:G</f>
        <v>（华西简阳西城嘉苑）四川省成都市简阳市简城街道高屋村</v>
      </c>
      <c r="H3844" s="2" t="str">
        <f>'[1]2025年已发货'!H:H</f>
        <v>张瀚镭</v>
      </c>
      <c r="I3844" s="2">
        <f>'[1]2025年已发货'!I:I</f>
        <v>15884666220</v>
      </c>
      <c r="J3844" s="2" t="str">
        <f>_xlfn._xlws.FILTER(辅助信息!D:D,辅助信息!G:G=G3844)</f>
        <v>华西简阳西城嘉苑</v>
      </c>
    </row>
    <row r="3845" hidden="1" spans="1:10">
      <c r="A3845" s="2" t="str">
        <f>'[1]2025年已发货'!A:A</f>
        <v>德胜</v>
      </c>
      <c r="B3845" s="2" t="str">
        <f>'[1]2025年已发货'!B:B</f>
        <v>螺纹钢</v>
      </c>
      <c r="C3845" s="2" t="str">
        <f>'[1]2025年已发货'!C:C</f>
        <v>HRB400E Φ18 9m</v>
      </c>
      <c r="D3845" s="2" t="str">
        <f>'[1]2025年已发货'!D:D</f>
        <v>吨</v>
      </c>
      <c r="E3845" s="2">
        <f>'[1]2025年已发货'!E:E</f>
        <v>2</v>
      </c>
      <c r="F3845" s="4">
        <f>'[1]2025年已发货'!F:F</f>
        <v>45817</v>
      </c>
      <c r="G3845" s="2" t="str">
        <f>'[1]2025年已发货'!G:G</f>
        <v>（华西简阳西城嘉苑）四川省成都市简阳市简城街道高屋村</v>
      </c>
      <c r="H3845" s="2" t="str">
        <f>'[1]2025年已发货'!H:H</f>
        <v>张瀚镭</v>
      </c>
      <c r="I3845" s="2">
        <f>'[1]2025年已发货'!I:I</f>
        <v>15884666220</v>
      </c>
      <c r="J3845" s="2" t="str">
        <f>_xlfn._xlws.FILTER(辅助信息!D:D,辅助信息!G:G=G3845)</f>
        <v>华西简阳西城嘉苑</v>
      </c>
    </row>
    <row r="3846" hidden="1" spans="1:10">
      <c r="A3846" s="2" t="str">
        <f>'[1]2025年已发货'!A:A</f>
        <v>德胜</v>
      </c>
      <c r="B3846" s="2" t="str">
        <f>'[1]2025年已发货'!B:B</f>
        <v>螺纹钢</v>
      </c>
      <c r="C3846" s="2" t="str">
        <f>'[1]2025年已发货'!C:C</f>
        <v>HRB400E Φ20 9m</v>
      </c>
      <c r="D3846" s="2" t="str">
        <f>'[1]2025年已发货'!D:D</f>
        <v>吨</v>
      </c>
      <c r="E3846" s="2">
        <f>'[1]2025年已发货'!E:E</f>
        <v>7</v>
      </c>
      <c r="F3846" s="4">
        <f>'[1]2025年已发货'!F:F</f>
        <v>45817</v>
      </c>
      <c r="G3846" s="2" t="str">
        <f>'[1]2025年已发货'!G:G</f>
        <v>（华西简阳西城嘉苑）四川省成都市简阳市简城街道高屋村</v>
      </c>
      <c r="H3846" s="2" t="str">
        <f>'[1]2025年已发货'!H:H</f>
        <v>张瀚镭</v>
      </c>
      <c r="I3846" s="2">
        <f>'[1]2025年已发货'!I:I</f>
        <v>15884666220</v>
      </c>
      <c r="J3846" s="2" t="str">
        <f>_xlfn._xlws.FILTER(辅助信息!D:D,辅助信息!G:G=G3846)</f>
        <v>华西简阳西城嘉苑</v>
      </c>
    </row>
    <row r="3847" hidden="1" spans="1:10">
      <c r="A3847" s="2" t="str">
        <f>'[1]2025年已发货'!A:A</f>
        <v>德胜</v>
      </c>
      <c r="B3847" s="2" t="str">
        <f>'[1]2025年已发货'!B:B</f>
        <v>螺纹钢</v>
      </c>
      <c r="C3847" s="2" t="str">
        <f>'[1]2025年已发货'!C:C</f>
        <v>HRB400E Φ22 9m</v>
      </c>
      <c r="D3847" s="2" t="str">
        <f>'[1]2025年已发货'!D:D</f>
        <v>吨</v>
      </c>
      <c r="E3847" s="2">
        <f>'[1]2025年已发货'!E:E</f>
        <v>2</v>
      </c>
      <c r="F3847" s="4">
        <f>'[1]2025年已发货'!F:F</f>
        <v>45817</v>
      </c>
      <c r="G3847" s="2" t="str">
        <f>'[1]2025年已发货'!G:G</f>
        <v>（华西简阳西城嘉苑）四川省成都市简阳市简城街道高屋村</v>
      </c>
      <c r="H3847" s="2" t="str">
        <f>'[1]2025年已发货'!H:H</f>
        <v>张瀚镭</v>
      </c>
      <c r="I3847" s="2">
        <f>'[1]2025年已发货'!I:I</f>
        <v>15884666220</v>
      </c>
      <c r="J3847" s="2" t="str">
        <f>_xlfn._xlws.FILTER(辅助信息!D:D,辅助信息!G:G=G3847)</f>
        <v>华西简阳西城嘉苑</v>
      </c>
    </row>
    <row r="3848" hidden="1" spans="1:10">
      <c r="A3848" s="2" t="str">
        <f>'[1]2025年已发货'!A:A</f>
        <v>润耀</v>
      </c>
      <c r="B3848" s="2" t="str">
        <f>'[1]2025年已发货'!B:B</f>
        <v>螺纹钢</v>
      </c>
      <c r="C3848" s="2" t="str">
        <f>'[1]2025年已发货'!C:C</f>
        <v>HRB400E Φ22 12m</v>
      </c>
      <c r="D3848" s="2" t="str">
        <f>'[1]2025年已发货'!D:D</f>
        <v>吨</v>
      </c>
      <c r="E3848" s="2">
        <f>'[1]2025年已发货'!E:E</f>
        <v>18</v>
      </c>
      <c r="F3848" s="4">
        <f>'[1]2025年已发货'!F:F</f>
        <v>45817</v>
      </c>
      <c r="G3848" s="2" t="str">
        <f>'[1]2025年已发货'!G:G</f>
        <v>（中铁广州局-资乐高速5标）四川省乐山市井研县希望大道116号</v>
      </c>
      <c r="H3848" s="2" t="str">
        <f>'[1]2025年已发货'!H:H</f>
        <v>廖俊杰</v>
      </c>
      <c r="I3848" s="2">
        <f>'[1]2025年已发货'!I:I</f>
        <v>15775100965</v>
      </c>
      <c r="J3848" s="2" vm="1" t="e">
        <f>_xlfn._xlws.FILTER(辅助信息!D:D,辅助信息!G:G=G3848)</f>
        <v>#VALUE!</v>
      </c>
    </row>
    <row r="3849" hidden="1" spans="1:10">
      <c r="A3849" s="2" t="str">
        <f>'[1]2025年已发货'!A:A</f>
        <v>润耀</v>
      </c>
      <c r="B3849" s="2" t="str">
        <f>'[1]2025年已发货'!B:B</f>
        <v>螺纹钢</v>
      </c>
      <c r="C3849" s="2" t="str">
        <f>'[1]2025年已发货'!C:C</f>
        <v>HRB400E Φ28 12m</v>
      </c>
      <c r="D3849" s="2" t="str">
        <f>'[1]2025年已发货'!D:D</f>
        <v>吨</v>
      </c>
      <c r="E3849" s="2">
        <f>'[1]2025年已发货'!E:E</f>
        <v>18</v>
      </c>
      <c r="F3849" s="4">
        <f>'[1]2025年已发货'!F:F</f>
        <v>45817</v>
      </c>
      <c r="G3849" s="2" t="str">
        <f>'[1]2025年已发货'!G:G</f>
        <v>（中铁广州局-资乐高速5标）四川省乐山市井研县希望大道116号</v>
      </c>
      <c r="H3849" s="2" t="str">
        <f>'[1]2025年已发货'!H:H</f>
        <v>廖俊杰</v>
      </c>
      <c r="I3849" s="2">
        <f>'[1]2025年已发货'!I:I</f>
        <v>15775100965</v>
      </c>
      <c r="J3849" s="2" vm="1" t="e">
        <f>_xlfn._xlws.FILTER(辅助信息!D:D,辅助信息!G:G=G3849)</f>
        <v>#VALUE!</v>
      </c>
    </row>
    <row r="3850" hidden="1" spans="1:10">
      <c r="A3850" s="2" t="str">
        <f>'[1]2025年已发货'!A:A</f>
        <v>润耀</v>
      </c>
      <c r="B3850" s="2" t="str">
        <f>'[1]2025年已发货'!B:B</f>
        <v>螺纹钢</v>
      </c>
      <c r="C3850" s="2" t="str">
        <f>'[1]2025年已发货'!C:C</f>
        <v>HRB400E Φ28 9m</v>
      </c>
      <c r="D3850" s="2" t="str">
        <f>'[1]2025年已发货'!D:D</f>
        <v>吨</v>
      </c>
      <c r="E3850" s="2">
        <f>'[1]2025年已发货'!E:E</f>
        <v>35</v>
      </c>
      <c r="F3850" s="4">
        <f>'[1]2025年已发货'!F:F</f>
        <v>45817</v>
      </c>
      <c r="G3850" s="2" t="str">
        <f>'[1]2025年已发货'!G:G</f>
        <v>（中铁广州局-资乐高速5标）四川省乐山市井研县希望大道116号</v>
      </c>
      <c r="H3850" s="2" t="str">
        <f>'[1]2025年已发货'!H:H</f>
        <v>廖俊杰</v>
      </c>
      <c r="I3850" s="2">
        <f>'[1]2025年已发货'!I:I</f>
        <v>15775100965</v>
      </c>
      <c r="J3850" s="2" vm="1" t="e">
        <f>_xlfn._xlws.FILTER(辅助信息!D:D,辅助信息!G:G=G3850)</f>
        <v>#VALUE!</v>
      </c>
    </row>
    <row r="3851" hidden="1" spans="1:10">
      <c r="A3851" s="2" t="str">
        <f>'[1]2025年已发货'!A:A</f>
        <v>陕钢</v>
      </c>
      <c r="B3851" s="2" t="str">
        <f>'[1]2025年已发货'!B:B</f>
        <v>盘螺</v>
      </c>
      <c r="C3851" s="2" t="str">
        <f>'[1]2025年已发货'!C:C</f>
        <v>HRB400E Φ8</v>
      </c>
      <c r="D3851" s="2" t="str">
        <f>'[1]2025年已发货'!D:D</f>
        <v>吨</v>
      </c>
      <c r="E3851" s="2">
        <f>'[1]2025年已发货'!E:E</f>
        <v>15</v>
      </c>
      <c r="F3851" s="4">
        <f>'[1]2025年已发货'!F:F</f>
        <v>45817</v>
      </c>
      <c r="G3851" s="2" t="str">
        <f>'[1]2025年已发货'!G:G</f>
        <v>（北京工程局乐山机场项目）乐山市五通桥区冠英镇</v>
      </c>
      <c r="H3851" s="2" t="str">
        <f>'[1]2025年已发货'!H:H</f>
        <v>王治</v>
      </c>
      <c r="I3851" s="2">
        <f>'[1]2025年已发货'!I:I</f>
        <v>18811564698</v>
      </c>
      <c r="J3851" s="2" vm="1" t="e">
        <f>_xlfn._xlws.FILTER(辅助信息!D:D,辅助信息!G:G=G3851)</f>
        <v>#VALUE!</v>
      </c>
    </row>
    <row r="3852" hidden="1" spans="1:10">
      <c r="A3852" s="2" t="str">
        <f>'[1]2025年已发货'!A:A</f>
        <v>陕钢</v>
      </c>
      <c r="B3852" s="2" t="str">
        <f>'[1]2025年已发货'!B:B</f>
        <v>盘螺</v>
      </c>
      <c r="C3852" s="2" t="str">
        <f>'[1]2025年已发货'!C:C</f>
        <v>HRB400E Φ12</v>
      </c>
      <c r="D3852" s="2" t="str">
        <f>'[1]2025年已发货'!D:D</f>
        <v>吨</v>
      </c>
      <c r="E3852" s="2">
        <f>'[1]2025年已发货'!E:E</f>
        <v>20</v>
      </c>
      <c r="F3852" s="4">
        <f>'[1]2025年已发货'!F:F</f>
        <v>45817</v>
      </c>
      <c r="G3852" s="2" t="str">
        <f>'[1]2025年已发货'!G:G</f>
        <v>（北京工程局乐山机场项目）乐山市五通桥区冠英镇</v>
      </c>
      <c r="H3852" s="2" t="str">
        <f>'[1]2025年已发货'!H:H</f>
        <v>王治</v>
      </c>
      <c r="I3852" s="2">
        <f>'[1]2025年已发货'!I:I</f>
        <v>18811564698</v>
      </c>
      <c r="J3852" s="2" vm="1" t="e">
        <f>_xlfn._xlws.FILTER(辅助信息!D:D,辅助信息!G:G=G3852)</f>
        <v>#VALUE!</v>
      </c>
    </row>
    <row r="3853" hidden="1" spans="1:10">
      <c r="A3853" s="2" t="str">
        <f>'[1]2025年已发货'!A:A</f>
        <v>润耀</v>
      </c>
      <c r="B3853" s="2" t="str">
        <f>'[1]2025年已发货'!B:B</f>
        <v>螺纹钢</v>
      </c>
      <c r="C3853" s="2" t="str">
        <f>'[1]2025年已发货'!C:C</f>
        <v>HRB400E Φ12 9m</v>
      </c>
      <c r="D3853" s="2" t="str">
        <f>'[1]2025年已发货'!D:D</f>
        <v>吨</v>
      </c>
      <c r="E3853" s="2">
        <f>'[1]2025年已发货'!E:E</f>
        <v>35</v>
      </c>
      <c r="F3853" s="4">
        <f>'[1]2025年已发货'!F:F</f>
        <v>45817</v>
      </c>
      <c r="G3853" s="2" t="str">
        <f>'[1]2025年已发货'!G:G</f>
        <v>（中铁十局-资乐高速4标）四川省眉山市仁寿县彰加镇华炉村中铁十局资乐高速3#钢筋场</v>
      </c>
      <c r="H3853" s="2" t="str">
        <f>'[1]2025年已发货'!H:H</f>
        <v>杨飞</v>
      </c>
      <c r="I3853" s="2">
        <f>'[1]2025年已发货'!I:I</f>
        <v>15667998777</v>
      </c>
      <c r="J3853" s="2" vm="1" t="e">
        <f>_xlfn._xlws.FILTER(辅助信息!D:D,辅助信息!G:G=G3853)</f>
        <v>#VALUE!</v>
      </c>
    </row>
    <row r="3854" hidden="1" spans="1:10">
      <c r="A3854" s="2" t="str">
        <f>'[1]2025年已发货'!A:A</f>
        <v>德胜</v>
      </c>
      <c r="B3854" s="2" t="str">
        <f>'[1]2025年已发货'!B:B</f>
        <v>螺纹钢</v>
      </c>
      <c r="C3854" s="2" t="str">
        <f>'[1]2025年已发货'!C:C</f>
        <v>HRB400E Φ28 12m</v>
      </c>
      <c r="D3854" s="2" t="str">
        <f>'[1]2025年已发货'!D:D</f>
        <v>吨</v>
      </c>
      <c r="E3854" s="2">
        <f>'[1]2025年已发货'!E:E</f>
        <v>35.412</v>
      </c>
      <c r="F3854" s="4">
        <f>'[1]2025年已发货'!F:F</f>
        <v>45817</v>
      </c>
      <c r="G3854" s="2" t="str">
        <f>'[1]2025年已发货'!G:G</f>
        <v>（安久供应链项目）四川省宜宾市翠屏区志诚路</v>
      </c>
      <c r="H3854" s="2" t="str">
        <f>'[1]2025年已发货'!H:H</f>
        <v>毛新熠</v>
      </c>
      <c r="I3854" s="2">
        <f>'[1]2025年已发货'!I:I</f>
        <v>18208171901</v>
      </c>
      <c r="J3854" s="2" vm="1" t="e">
        <f>_xlfn._xlws.FILTER(辅助信息!D:D,辅助信息!G:G=G3854)</f>
        <v>#VALUE!</v>
      </c>
    </row>
    <row r="3855" hidden="1" spans="1:10">
      <c r="A3855" s="2" t="str">
        <f>'[1]2025年已发货'!A:A</f>
        <v>德胜</v>
      </c>
      <c r="B3855" s="2" t="str">
        <f>'[1]2025年已发货'!B:B</f>
        <v>螺纹钢</v>
      </c>
      <c r="C3855" s="2" t="str">
        <f>'[1]2025年已发货'!C:C</f>
        <v>HRB400E Φ14 12m</v>
      </c>
      <c r="D3855" s="2" t="str">
        <f>'[1]2025年已发货'!D:D</f>
        <v>吨</v>
      </c>
      <c r="E3855" s="2">
        <f>'[1]2025年已发货'!E:E</f>
        <v>11.036</v>
      </c>
      <c r="F3855" s="4">
        <f>'[1]2025年已发货'!F:F</f>
        <v>45817</v>
      </c>
      <c r="G3855" s="2" t="str">
        <f>'[1]2025年已发货'!G:G</f>
        <v>（安久供应链项目）四川省宜宾市翠屏区志诚路</v>
      </c>
      <c r="H3855" s="2" t="str">
        <f>'[1]2025年已发货'!H:H</f>
        <v>毛新熠</v>
      </c>
      <c r="I3855" s="2">
        <f>'[1]2025年已发货'!I:I</f>
        <v>18208171901</v>
      </c>
      <c r="J3855" s="2" vm="1" t="e">
        <f>_xlfn._xlws.FILTER(辅助信息!D:D,辅助信息!G:G=G3855)</f>
        <v>#VALUE!</v>
      </c>
    </row>
    <row r="3856" hidden="1" spans="1:10">
      <c r="A3856" s="2" t="str">
        <f>'[1]2025年已发货'!A:A</f>
        <v>德胜</v>
      </c>
      <c r="B3856" s="2" t="str">
        <f>'[1]2025年已发货'!B:B</f>
        <v>螺纹钢</v>
      </c>
      <c r="C3856" s="2" t="str">
        <f>'[1]2025年已发货'!C:C</f>
        <v>HRB400E Φ16 12m</v>
      </c>
      <c r="D3856" s="2" t="str">
        <f>'[1]2025年已发货'!D:D</f>
        <v>吨</v>
      </c>
      <c r="E3856" s="2">
        <f>'[1]2025年已发货'!E:E</f>
        <v>10.996</v>
      </c>
      <c r="F3856" s="4">
        <f>'[1]2025年已发货'!F:F</f>
        <v>45817</v>
      </c>
      <c r="G3856" s="2" t="str">
        <f>'[1]2025年已发货'!G:G</f>
        <v>（安久供应链项目）四川省宜宾市翠屏区志诚路</v>
      </c>
      <c r="H3856" s="2" t="str">
        <f>'[1]2025年已发货'!H:H</f>
        <v>毛新熠</v>
      </c>
      <c r="I3856" s="2">
        <f>'[1]2025年已发货'!I:I</f>
        <v>18208171901</v>
      </c>
      <c r="J3856" s="2" vm="1" t="e">
        <f>_xlfn._xlws.FILTER(辅助信息!D:D,辅助信息!G:G=G3856)</f>
        <v>#VALUE!</v>
      </c>
    </row>
    <row r="3857" hidden="1" spans="1:10">
      <c r="A3857" s="2" t="str">
        <f>'[1]2025年已发货'!A:A</f>
        <v>德胜</v>
      </c>
      <c r="B3857" s="2" t="str">
        <f>'[1]2025年已发货'!B:B</f>
        <v>螺纹钢</v>
      </c>
      <c r="C3857" s="2" t="str">
        <f>'[1]2025年已发货'!C:C</f>
        <v>HRB400E Φ18 12m</v>
      </c>
      <c r="D3857" s="2" t="str">
        <f>'[1]2025年已发货'!D:D</f>
        <v>吨</v>
      </c>
      <c r="E3857" s="2">
        <f>'[1]2025年已发货'!E:E</f>
        <v>13.8</v>
      </c>
      <c r="F3857" s="4">
        <f>'[1]2025年已发货'!F:F</f>
        <v>45817</v>
      </c>
      <c r="G3857" s="2" t="str">
        <f>'[1]2025年已发货'!G:G</f>
        <v>（安久供应链项目）四川省宜宾市翠屏区志诚路</v>
      </c>
      <c r="H3857" s="2" t="str">
        <f>'[1]2025年已发货'!H:H</f>
        <v>毛新熠</v>
      </c>
      <c r="I3857" s="2">
        <f>'[1]2025年已发货'!I:I</f>
        <v>18208171901</v>
      </c>
      <c r="J3857" s="2" vm="1" t="e">
        <f>_xlfn._xlws.FILTER(辅助信息!D:D,辅助信息!G:G=G3857)</f>
        <v>#VALUE!</v>
      </c>
    </row>
    <row r="3858" hidden="1" spans="1:10">
      <c r="A3858" s="2" t="str">
        <f>'[1]2025年已发货'!A:A</f>
        <v>德胜</v>
      </c>
      <c r="B3858" s="2" t="str">
        <f>'[1]2025年已发货'!B:B</f>
        <v>螺纹钢</v>
      </c>
      <c r="C3858" s="2" t="str">
        <f>'[1]2025年已发货'!C:C</f>
        <v>HRB400E Φ20 12m</v>
      </c>
      <c r="D3858" s="2" t="str">
        <f>'[1]2025年已发货'!D:D</f>
        <v>吨</v>
      </c>
      <c r="E3858" s="2">
        <f>'[1]2025年已发货'!E:E</f>
        <v>8.271</v>
      </c>
      <c r="F3858" s="4">
        <f>'[1]2025年已发货'!F:F</f>
        <v>45817</v>
      </c>
      <c r="G3858" s="2" t="str">
        <f>'[1]2025年已发货'!G:G</f>
        <v>（安久供应链项目）四川省宜宾市翠屏区志诚路</v>
      </c>
      <c r="H3858" s="2" t="str">
        <f>'[1]2025年已发货'!H:H</f>
        <v>毛新熠</v>
      </c>
      <c r="I3858" s="2">
        <f>'[1]2025年已发货'!I:I</f>
        <v>18208171901</v>
      </c>
      <c r="J3858" s="2" vm="1" t="e">
        <f>_xlfn._xlws.FILTER(辅助信息!D:D,辅助信息!G:G=G3858)</f>
        <v>#VALUE!</v>
      </c>
    </row>
    <row r="3859" hidden="1" spans="1:10">
      <c r="A3859" s="2" t="str">
        <f>'[1]2025年已发货'!A:A</f>
        <v>德胜</v>
      </c>
      <c r="B3859" s="2" t="str">
        <f>'[1]2025年已发货'!B:B</f>
        <v>螺纹钢</v>
      </c>
      <c r="C3859" s="2" t="str">
        <f>'[1]2025年已发货'!C:C</f>
        <v>HRB400E Φ22 12m</v>
      </c>
      <c r="D3859" s="2" t="str">
        <f>'[1]2025年已发货'!D:D</f>
        <v>吨</v>
      </c>
      <c r="E3859" s="2">
        <f>'[1]2025年已发货'!E:E</f>
        <v>10.872</v>
      </c>
      <c r="F3859" s="4">
        <f>'[1]2025年已发货'!F:F</f>
        <v>45817</v>
      </c>
      <c r="G3859" s="2" t="str">
        <f>'[1]2025年已发货'!G:G</f>
        <v>（安久供应链项目）四川省宜宾市翠屏区志诚路</v>
      </c>
      <c r="H3859" s="2" t="str">
        <f>'[1]2025年已发货'!H:H</f>
        <v>毛新熠</v>
      </c>
      <c r="I3859" s="2">
        <f>'[1]2025年已发货'!I:I</f>
        <v>18208171901</v>
      </c>
      <c r="J3859" s="2" vm="1" t="e">
        <f>_xlfn._xlws.FILTER(辅助信息!D:D,辅助信息!G:G=G3859)</f>
        <v>#VALUE!</v>
      </c>
    </row>
    <row r="3860" hidden="1" spans="1:10">
      <c r="A3860" s="2" t="str">
        <f>'[1]2025年已发货'!A:A</f>
        <v>德胜</v>
      </c>
      <c r="B3860" s="2" t="str">
        <f>'[1]2025年已发货'!B:B</f>
        <v>螺纹钢</v>
      </c>
      <c r="C3860" s="2" t="str">
        <f>'[1]2025年已发货'!C:C</f>
        <v>HRB400E Φ25 12m</v>
      </c>
      <c r="D3860" s="2" t="str">
        <f>'[1]2025年已发货'!D:D</f>
        <v>吨</v>
      </c>
      <c r="E3860" s="2">
        <f>'[1]2025年已发货'!E:E</f>
        <v>16.356</v>
      </c>
      <c r="F3860" s="4">
        <f>'[1]2025年已发货'!F:F</f>
        <v>45817</v>
      </c>
      <c r="G3860" s="2" t="str">
        <f>'[1]2025年已发货'!G:G</f>
        <v>（安久供应链项目）四川省宜宾市翠屏区志诚路</v>
      </c>
      <c r="H3860" s="2" t="str">
        <f>'[1]2025年已发货'!H:H</f>
        <v>毛新熠</v>
      </c>
      <c r="I3860" s="2">
        <f>'[1]2025年已发货'!I:I</f>
        <v>18208171901</v>
      </c>
      <c r="J3860" s="2" vm="1" t="e">
        <f>_xlfn._xlws.FILTER(辅助信息!D:D,辅助信息!G:G=G3860)</f>
        <v>#VALUE!</v>
      </c>
    </row>
    <row r="3861" hidden="1" spans="1:10">
      <c r="A3861" s="2" t="str">
        <f>'[1]2025年已发货'!A:A</f>
        <v>德胜</v>
      </c>
      <c r="B3861" s="2" t="str">
        <f>'[1]2025年已发货'!B:B</f>
        <v>螺纹钢</v>
      </c>
      <c r="C3861" s="2" t="str">
        <f>'[1]2025年已发货'!C:C</f>
        <v>HRB400E Φ12 12m</v>
      </c>
      <c r="D3861" s="2" t="str">
        <f>'[1]2025年已发货'!D:D</f>
        <v>吨</v>
      </c>
      <c r="E3861" s="2">
        <f>'[1]2025年已发货'!E:E</f>
        <v>27.81</v>
      </c>
      <c r="F3861" s="4">
        <f>'[1]2025年已发货'!F:F</f>
        <v>45817</v>
      </c>
      <c r="G3861" s="2" t="str">
        <f>'[1]2025年已发货'!G:G</f>
        <v>（安久供应链项目）四川省宜宾市翠屏区志诚路</v>
      </c>
      <c r="H3861" s="2" t="str">
        <f>'[1]2025年已发货'!H:H</f>
        <v>毛新熠</v>
      </c>
      <c r="I3861" s="2">
        <f>'[1]2025年已发货'!I:I</f>
        <v>18208171901</v>
      </c>
      <c r="J3861" s="2" vm="1" t="e">
        <f>_xlfn._xlws.FILTER(辅助信息!D:D,辅助信息!G:G=G3861)</f>
        <v>#VALUE!</v>
      </c>
    </row>
    <row r="3862" hidden="1" spans="1:10">
      <c r="A3862" s="2" t="str">
        <f>'[1]2025年已发货'!A:A</f>
        <v>德胜</v>
      </c>
      <c r="B3862" s="2" t="str">
        <f>'[1]2025年已发货'!B:B</f>
        <v>螺纹钢</v>
      </c>
      <c r="C3862" s="2" t="str">
        <f>'[1]2025年已发货'!C:C</f>
        <v>HRB400E Φ28 12m</v>
      </c>
      <c r="D3862" s="2" t="str">
        <f>'[1]2025年已发货'!D:D</f>
        <v>吨</v>
      </c>
      <c r="E3862" s="2">
        <f>'[1]2025年已发货'!E:E</f>
        <v>8.172</v>
      </c>
      <c r="F3862" s="4">
        <f>'[1]2025年已发货'!F:F</f>
        <v>45817</v>
      </c>
      <c r="G3862" s="2" t="str">
        <f>'[1]2025年已发货'!G:G</f>
        <v>（安久供应链项目）四川省宜宾市翠屏区志诚路</v>
      </c>
      <c r="H3862" s="2" t="str">
        <f>'[1]2025年已发货'!H:H</f>
        <v>毛新熠</v>
      </c>
      <c r="I3862" s="2">
        <f>'[1]2025年已发货'!I:I</f>
        <v>18208171901</v>
      </c>
      <c r="J3862" s="2" vm="1" t="e">
        <f>_xlfn._xlws.FILTER(辅助信息!D:D,辅助信息!G:G=G3862)</f>
        <v>#VALUE!</v>
      </c>
    </row>
    <row r="3863" hidden="1" spans="1:10">
      <c r="A3863" s="2" t="str">
        <f>'[1]2025年已发货'!A:A</f>
        <v>达钢</v>
      </c>
      <c r="B3863" s="2" t="str">
        <f>'[1]2025年已发货'!B:B</f>
        <v>螺纹钢</v>
      </c>
      <c r="C3863" s="2" t="str">
        <f>'[1]2025年已发货'!C:C</f>
        <v>HRB400E Φ12 9m</v>
      </c>
      <c r="D3863" s="2" t="str">
        <f>'[1]2025年已发货'!D:D</f>
        <v>吨</v>
      </c>
      <c r="E3863" s="2">
        <f>'[1]2025年已发货'!E:E</f>
        <v>15</v>
      </c>
      <c r="F3863" s="4">
        <f>'[1]2025年已发货'!F:F</f>
        <v>45817</v>
      </c>
      <c r="G3863" s="2" t="str">
        <f>'[1]2025年已发货'!G:G</f>
        <v>（十九冶-江龙高速三分部）重庆市云阳县蔈草镇三坵田*小尖山梁场</v>
      </c>
      <c r="H3863" s="2" t="str">
        <f>'[1]2025年已发货'!H:H</f>
        <v>任海军</v>
      </c>
      <c r="I3863" s="2">
        <f>'[1]2025年已发货'!I:I</f>
        <v>17725037830</v>
      </c>
      <c r="J3863" s="2" vm="1" t="e">
        <f>_xlfn._xlws.FILTER(辅助信息!D:D,辅助信息!G:G=G3863)</f>
        <v>#VALUE!</v>
      </c>
    </row>
    <row r="3864" hidden="1" spans="1:10">
      <c r="A3864" s="2" t="str">
        <f>'[1]2025年已发货'!A:A</f>
        <v>达钢</v>
      </c>
      <c r="B3864" s="2" t="str">
        <f>'[1]2025年已发货'!B:B</f>
        <v>螺纹钢</v>
      </c>
      <c r="C3864" s="2" t="str">
        <f>'[1]2025年已发货'!C:C</f>
        <v>HRB400E Φ16 9m</v>
      </c>
      <c r="D3864" s="2" t="str">
        <f>'[1]2025年已发货'!D:D</f>
        <v>吨</v>
      </c>
      <c r="E3864" s="2">
        <f>'[1]2025年已发货'!E:E</f>
        <v>20</v>
      </c>
      <c r="F3864" s="4">
        <f>'[1]2025年已发货'!F:F</f>
        <v>45817</v>
      </c>
      <c r="G3864" s="2" t="str">
        <f>'[1]2025年已发货'!G:G</f>
        <v>（十九冶-江龙高速三分部）重庆市云阳县蔈草镇三坵田*小尖山梁场</v>
      </c>
      <c r="H3864" s="2" t="str">
        <f>'[1]2025年已发货'!H:H</f>
        <v>任海军</v>
      </c>
      <c r="I3864" s="2">
        <f>'[1]2025年已发货'!I:I</f>
        <v>17725037830</v>
      </c>
      <c r="J3864" s="2" vm="1" t="e">
        <f>_xlfn._xlws.FILTER(辅助信息!D:D,辅助信息!G:G=G3864)</f>
        <v>#VALUE!</v>
      </c>
    </row>
    <row r="3865" hidden="1" spans="1:10">
      <c r="A3865" s="2" t="str">
        <f>'[1]2025年已发货'!A:A</f>
        <v>达钢</v>
      </c>
      <c r="B3865" s="2" t="str">
        <f>'[1]2025年已发货'!B:B</f>
        <v>螺纹钢</v>
      </c>
      <c r="C3865" s="2" t="str">
        <f>'[1]2025年已发货'!C:C</f>
        <v>HRB400E Φ16 9m</v>
      </c>
      <c r="D3865" s="2" t="str">
        <f>'[1]2025年已发货'!D:D</f>
        <v>吨</v>
      </c>
      <c r="E3865" s="2">
        <f>'[1]2025年已发货'!E:E</f>
        <v>30</v>
      </c>
      <c r="F3865" s="4">
        <f>'[1]2025年已发货'!F:F</f>
        <v>45817</v>
      </c>
      <c r="G3865" s="2" t="str">
        <f>'[1]2025年已发货'!G:G</f>
        <v>（十九冶-江龙高速三分部）重庆市云阳县龙角镇*皮家营梁场</v>
      </c>
      <c r="H3865" s="2" t="str">
        <f>'[1]2025年已发货'!H:H</f>
        <v>任海军</v>
      </c>
      <c r="I3865" s="2">
        <f>'[1]2025年已发货'!I:I</f>
        <v>17725037830</v>
      </c>
      <c r="J3865" s="2" vm="1" t="e">
        <f>_xlfn._xlws.FILTER(辅助信息!D:D,辅助信息!G:G=G3865)</f>
        <v>#VALUE!</v>
      </c>
    </row>
    <row r="3866" hidden="1" spans="1:10">
      <c r="A3866" s="2" t="str">
        <f>'[1]2025年已发货'!A:A</f>
        <v>达钢</v>
      </c>
      <c r="B3866" s="2" t="str">
        <f>'[1]2025年已发货'!B:B</f>
        <v>螺纹钢</v>
      </c>
      <c r="C3866" s="2" t="str">
        <f>'[1]2025年已发货'!C:C</f>
        <v>HRB400E Φ12 9m</v>
      </c>
      <c r="D3866" s="2" t="str">
        <f>'[1]2025年已发货'!D:D</f>
        <v>吨</v>
      </c>
      <c r="E3866" s="2">
        <f>'[1]2025年已发货'!E:E</f>
        <v>27</v>
      </c>
      <c r="F3866" s="4">
        <f>'[1]2025年已发货'!F:F</f>
        <v>45817</v>
      </c>
      <c r="G3866" s="2" t="str">
        <f>'[1]2025年已发货'!G:G</f>
        <v>（十九冶-江龙高速三分部）重庆市云阳县龙角镇*皮家营梁场</v>
      </c>
      <c r="H3866" s="2" t="str">
        <f>'[1]2025年已发货'!H:H</f>
        <v>任海军</v>
      </c>
      <c r="I3866" s="2">
        <f>'[1]2025年已发货'!I:I</f>
        <v>17725037830</v>
      </c>
      <c r="J3866" s="2" vm="1" t="e">
        <f>_xlfn._xlws.FILTER(辅助信息!D:D,辅助信息!G:G=G3866)</f>
        <v>#VALUE!</v>
      </c>
    </row>
    <row r="3867" hidden="1" spans="1:10">
      <c r="A3867" s="2" t="str">
        <f>'[1]2025年已发货'!A:A</f>
        <v>达钢</v>
      </c>
      <c r="B3867" s="2" t="str">
        <f>'[1]2025年已发货'!B:B</f>
        <v>螺纹钢</v>
      </c>
      <c r="C3867" s="2" t="str">
        <f>'[1]2025年已发货'!C:C</f>
        <v>HRB400E Φ20 9m</v>
      </c>
      <c r="D3867" s="2" t="str">
        <f>'[1]2025年已发货'!D:D</f>
        <v>吨</v>
      </c>
      <c r="E3867" s="2">
        <f>'[1]2025年已发货'!E:E</f>
        <v>15</v>
      </c>
      <c r="F3867" s="4">
        <f>'[1]2025年已发货'!F:F</f>
        <v>45817</v>
      </c>
      <c r="G3867" s="2" t="str">
        <f>'[1]2025年已发货'!G:G</f>
        <v>（十九冶-江龙高速三分部）重庆市云阳县龙角镇*皮家营梁场</v>
      </c>
      <c r="H3867" s="2" t="str">
        <f>'[1]2025年已发货'!H:H</f>
        <v>任海军</v>
      </c>
      <c r="I3867" s="2">
        <f>'[1]2025年已发货'!I:I</f>
        <v>17725037830</v>
      </c>
      <c r="J3867" s="2" vm="1" t="e">
        <f>_xlfn._xlws.FILTER(辅助信息!D:D,辅助信息!G:G=G3867)</f>
        <v>#VALUE!</v>
      </c>
    </row>
    <row r="3868" hidden="1" spans="1:10">
      <c r="A3868" s="2" t="str">
        <f>'[1]2025年已发货'!A:A</f>
        <v>晋邦</v>
      </c>
      <c r="B3868" s="2" t="str">
        <f>'[1]2025年已发货'!B:B</f>
        <v>盘螺</v>
      </c>
      <c r="C3868" s="2" t="str">
        <f>'[1]2025年已发货'!C:C</f>
        <v>HRB400E Φ10</v>
      </c>
      <c r="D3868" s="2" t="str">
        <f>'[1]2025年已发货'!D:D</f>
        <v>吨</v>
      </c>
      <c r="E3868" s="2">
        <f>'[1]2025年已发货'!E:E</f>
        <v>16</v>
      </c>
      <c r="F3868" s="4">
        <f>'[1]2025年已发货'!F:F</f>
        <v>45817</v>
      </c>
      <c r="G3868" s="2" t="str">
        <f>'[1]2025年已发货'!G:G</f>
        <v>（十九冶-江龙高速三分部）重庆市云阳县蔈草镇三坵田*小尖山梁场</v>
      </c>
      <c r="H3868" s="2" t="str">
        <f>'[1]2025年已发货'!H:H</f>
        <v>任海军</v>
      </c>
      <c r="I3868" s="2">
        <f>'[1]2025年已发货'!I:I</f>
        <v>17725037830</v>
      </c>
      <c r="J3868" s="2" vm="1" t="e">
        <f>_xlfn._xlws.FILTER(辅助信息!D:D,辅助信息!G:G=G3868)</f>
        <v>#VALUE!</v>
      </c>
    </row>
    <row r="3869" hidden="1" spans="1:10">
      <c r="A3869" s="2" t="str">
        <f>'[1]2025年已发货'!A:A</f>
        <v>晋邦</v>
      </c>
      <c r="B3869" s="2" t="str">
        <f>'[1]2025年已发货'!B:B</f>
        <v>螺纹钢</v>
      </c>
      <c r="C3869" s="2" t="str">
        <f>'[1]2025年已发货'!C:C</f>
        <v>HRB400E Φ16 9m</v>
      </c>
      <c r="D3869" s="2" t="str">
        <f>'[1]2025年已发货'!D:D</f>
        <v>吨</v>
      </c>
      <c r="E3869" s="2">
        <f>'[1]2025年已发货'!E:E</f>
        <v>30</v>
      </c>
      <c r="F3869" s="4">
        <f>'[1]2025年已发货'!F:F</f>
        <v>45817</v>
      </c>
      <c r="G3869" s="2" t="str">
        <f>'[1]2025年已发货'!G:G</f>
        <v>（十九冶-江龙高速三分部）重庆市云阳县蔈草镇三坵田*小尖山梁场</v>
      </c>
      <c r="H3869" s="2" t="str">
        <f>'[1]2025年已发货'!H:H</f>
        <v>任海军</v>
      </c>
      <c r="I3869" s="2">
        <f>'[1]2025年已发货'!I:I</f>
        <v>17725037830</v>
      </c>
      <c r="J3869" s="2" vm="1" t="e">
        <f>_xlfn._xlws.FILTER(辅助信息!D:D,辅助信息!G:G=G3869)</f>
        <v>#VALUE!</v>
      </c>
    </row>
    <row r="3870" hidden="1" spans="1:10">
      <c r="A3870" s="2" t="str">
        <f>'[1]2025年已发货'!A:A</f>
        <v>晋邦</v>
      </c>
      <c r="B3870" s="2" t="str">
        <f>'[1]2025年已发货'!B:B</f>
        <v>盘螺</v>
      </c>
      <c r="C3870" s="2" t="str">
        <f>'[1]2025年已发货'!C:C</f>
        <v>HRB400E Φ10</v>
      </c>
      <c r="D3870" s="2" t="str">
        <f>'[1]2025年已发货'!D:D</f>
        <v>吨</v>
      </c>
      <c r="E3870" s="2">
        <f>'[1]2025年已发货'!E:E</f>
        <v>30</v>
      </c>
      <c r="F3870" s="4">
        <f>'[1]2025年已发货'!F:F</f>
        <v>45817</v>
      </c>
      <c r="G3870" s="2" t="str">
        <f>'[1]2025年已发货'!G:G</f>
        <v>（十九冶-江龙高速三分部）重庆市云阳县龙角镇*皮家营梁场</v>
      </c>
      <c r="H3870" s="2" t="str">
        <f>'[1]2025年已发货'!H:H</f>
        <v>任海军</v>
      </c>
      <c r="I3870" s="2">
        <f>'[1]2025年已发货'!I:I</f>
        <v>17725037830</v>
      </c>
      <c r="J3870" s="2" vm="1" t="e">
        <f>_xlfn._xlws.FILTER(辅助信息!D:D,辅助信息!G:G=G3870)</f>
        <v>#VALUE!</v>
      </c>
    </row>
    <row r="3871" hidden="1" spans="1:10">
      <c r="A3871" s="2" t="str">
        <f>'[1]2025年已发货'!A:A</f>
        <v>晋邦</v>
      </c>
      <c r="B3871" s="2" t="str">
        <f>'[1]2025年已发货'!B:B</f>
        <v>螺纹钢</v>
      </c>
      <c r="C3871" s="2" t="str">
        <f>'[1]2025年已发货'!C:C</f>
        <v>HRB400E Φ12 9m</v>
      </c>
      <c r="D3871" s="2" t="str">
        <f>'[1]2025年已发货'!D:D</f>
        <v>吨</v>
      </c>
      <c r="E3871" s="2">
        <f>'[1]2025年已发货'!E:E</f>
        <v>28</v>
      </c>
      <c r="F3871" s="4">
        <f>'[1]2025年已发货'!F:F</f>
        <v>45817</v>
      </c>
      <c r="G3871" s="2" t="str">
        <f>'[1]2025年已发货'!G:G</f>
        <v>（十九冶-江龙高速三分部）重庆市云阳县龙角镇*皮家营梁场</v>
      </c>
      <c r="H3871" s="2" t="str">
        <f>'[1]2025年已发货'!H:H</f>
        <v>任海军</v>
      </c>
      <c r="I3871" s="2">
        <f>'[1]2025年已发货'!I:I</f>
        <v>17725037830</v>
      </c>
      <c r="J3871" s="2" vm="1" t="e">
        <f>_xlfn._xlws.FILTER(辅助信息!D:D,辅助信息!G:G=G3871)</f>
        <v>#VALUE!</v>
      </c>
    </row>
    <row r="3872" hidden="1" spans="1:10">
      <c r="A3872" s="2" t="str">
        <f>'[1]2025年已发货'!A:A</f>
        <v>晋邦</v>
      </c>
      <c r="B3872" s="2" t="str">
        <f>'[1]2025年已发货'!B:B</f>
        <v>螺纹钢</v>
      </c>
      <c r="C3872" s="2" t="str">
        <f>'[1]2025年已发货'!C:C</f>
        <v>HRB400E Φ16 9m</v>
      </c>
      <c r="D3872" s="2" t="str">
        <f>'[1]2025年已发货'!D:D</f>
        <v>吨</v>
      </c>
      <c r="E3872" s="2">
        <f>'[1]2025年已发货'!E:E</f>
        <v>3</v>
      </c>
      <c r="F3872" s="4">
        <f>'[1]2025年已发货'!F:F</f>
        <v>45817</v>
      </c>
      <c r="G3872" s="2" t="str">
        <f>'[1]2025年已发货'!G:G</f>
        <v>（十九冶-江龙高速三分部）重庆市云阳县龙角镇*皮家营梁场</v>
      </c>
      <c r="H3872" s="2" t="str">
        <f>'[1]2025年已发货'!H:H</f>
        <v>任海军</v>
      </c>
      <c r="I3872" s="2">
        <f>'[1]2025年已发货'!I:I</f>
        <v>17725037830</v>
      </c>
      <c r="J3872" s="2" vm="1" t="e">
        <f>_xlfn._xlws.FILTER(辅助信息!D:D,辅助信息!G:G=G3872)</f>
        <v>#VALUE!</v>
      </c>
    </row>
    <row r="3873" hidden="1" spans="1:10">
      <c r="A3873" s="2" t="str">
        <f>'[1]2025年已发货'!A:A</f>
        <v>海南海控</v>
      </c>
      <c r="B3873" s="2" t="str">
        <f>'[1]2025年已发货'!B:B</f>
        <v>螺纹钢</v>
      </c>
      <c r="C3873" s="2" t="str">
        <f>'[1]2025年已发货'!C:C</f>
        <v>HRB400EФ12*9m</v>
      </c>
      <c r="D3873" s="2" t="str">
        <f>'[1]2025年已发货'!D:D</f>
        <v>吨</v>
      </c>
      <c r="E3873" s="2">
        <f>'[1]2025年已发货'!E:E</f>
        <v>35</v>
      </c>
      <c r="F3873" s="4">
        <f>'[1]2025年已发货'!F:F</f>
        <v>45817</v>
      </c>
      <c r="G3873" s="2" t="str">
        <f>'[1]2025年已发货'!G:G</f>
        <v>（中铁六局呼和公司康新高速TJ4-2标）四川省甘孜藏族自治州康定市新都桥镇东俄罗三村中建八局搅拌站旁</v>
      </c>
      <c r="H3873" s="2" t="str">
        <f>'[1]2025年已发货'!H:H</f>
        <v>王龙</v>
      </c>
      <c r="I3873" s="2">
        <f>'[1]2025年已发货'!I:I</f>
        <v>18809490151</v>
      </c>
      <c r="J3873" s="2" vm="1" t="e">
        <f>_xlfn._xlws.FILTER(辅助信息!D:D,辅助信息!G:G=G3873)</f>
        <v>#VALUE!</v>
      </c>
    </row>
    <row r="3874" hidden="1" spans="1:10">
      <c r="A3874" s="2" t="str">
        <f>'[1]2025年已发货'!A:A</f>
        <v>海南海控</v>
      </c>
      <c r="B3874" s="2" t="str">
        <f>'[1]2025年已发货'!B:B</f>
        <v>螺纹钢</v>
      </c>
      <c r="C3874" s="2" t="str">
        <f>'[1]2025年已发货'!C:C</f>
        <v>HRB400EФ25*12m</v>
      </c>
      <c r="D3874" s="2" t="str">
        <f>'[1]2025年已发货'!D:D</f>
        <v>吨</v>
      </c>
      <c r="E3874" s="2">
        <f>'[1]2025年已发货'!E:E</f>
        <v>35</v>
      </c>
      <c r="F3874" s="4">
        <f>'[1]2025年已发货'!F:F</f>
        <v>45817</v>
      </c>
      <c r="G3874" s="2" t="str">
        <f>'[1]2025年已发货'!G:G</f>
        <v>（中铁八局康新高速TJ4-1标）四川省甘孜州康定市新都桥镇超限载检测站</v>
      </c>
      <c r="H3874" s="2" t="str">
        <f>'[1]2025年已发货'!H:H</f>
        <v>刘俊</v>
      </c>
      <c r="I3874" s="2">
        <f>'[1]2025年已发货'!I:I</f>
        <v>18587764925</v>
      </c>
      <c r="J3874" s="2" vm="1" t="e">
        <f>_xlfn._xlws.FILTER(辅助信息!D:D,辅助信息!G:G=G3874)</f>
        <v>#VALUE!</v>
      </c>
    </row>
    <row r="3875" hidden="1" spans="1:10">
      <c r="A3875" s="2" t="str">
        <f>'[1]2025年已发货'!A:A</f>
        <v>海南海控</v>
      </c>
      <c r="B3875" s="2" t="str">
        <f>'[1]2025年已发货'!B:B</f>
        <v>螺纹钢</v>
      </c>
      <c r="C3875" s="2" t="str">
        <f>'[1]2025年已发货'!C:C</f>
        <v>HRB400EФ28*12m</v>
      </c>
      <c r="D3875" s="2" t="str">
        <f>'[1]2025年已发货'!D:D</f>
        <v>吨</v>
      </c>
      <c r="E3875" s="2">
        <f>'[1]2025年已发货'!E:E</f>
        <v>35</v>
      </c>
      <c r="F3875" s="4">
        <f>'[1]2025年已发货'!F:F</f>
        <v>45817</v>
      </c>
      <c r="G3875" s="2" t="str">
        <f>'[1]2025年已发货'!G:G</f>
        <v>（中铁八局康新高速TJ4-1标）四川省甘孜州康定市新都桥镇超限载检测站</v>
      </c>
      <c r="H3875" s="2" t="str">
        <f>'[1]2025年已发货'!H:H</f>
        <v>刘俊</v>
      </c>
      <c r="I3875" s="2">
        <f>'[1]2025年已发货'!I:I</f>
        <v>18587764925</v>
      </c>
      <c r="J3875" s="2" vm="1" t="e">
        <f>_xlfn._xlws.FILTER(辅助信息!D:D,辅助信息!G:G=G3875)</f>
        <v>#VALUE!</v>
      </c>
    </row>
    <row r="3876" hidden="1" spans="1:10">
      <c r="A3876" s="2" t="str">
        <f>'[1]2025年已发货'!A:A</f>
        <v>海南海控</v>
      </c>
      <c r="B3876" s="2" t="str">
        <f>'[1]2025年已发货'!B:B</f>
        <v>螺纹钢</v>
      </c>
      <c r="C3876" s="2" t="str">
        <f>'[1]2025年已发货'!C:C</f>
        <v>HRB400EФ28*9m</v>
      </c>
      <c r="D3876" s="2" t="str">
        <f>'[1]2025年已发货'!D:D</f>
        <v>吨</v>
      </c>
      <c r="E3876" s="2">
        <f>'[1]2025年已发货'!E:E</f>
        <v>35</v>
      </c>
      <c r="F3876" s="4">
        <f>'[1]2025年已发货'!F:F</f>
        <v>45817</v>
      </c>
      <c r="G3876" s="2" t="str">
        <f>'[1]2025年已发货'!G:G</f>
        <v>（中铁八局康新高速TJ4-1标）四川省甘孜州康定市新都桥镇超限载检测站</v>
      </c>
      <c r="H3876" s="2" t="str">
        <f>'[1]2025年已发货'!H:H</f>
        <v>刘俊</v>
      </c>
      <c r="I3876" s="2">
        <f>'[1]2025年已发货'!I:I</f>
        <v>18587764925</v>
      </c>
      <c r="J3876" s="2" vm="1" t="e">
        <f>_xlfn._xlws.FILTER(辅助信息!D:D,辅助信息!G:G=G3876)</f>
        <v>#VALUE!</v>
      </c>
    </row>
    <row r="3877" hidden="1" spans="1:10">
      <c r="A3877" s="2" t="str">
        <f>'[1]2025年已发货'!A:A</f>
        <v>海南海控</v>
      </c>
      <c r="B3877" s="2" t="str">
        <f>'[1]2025年已发货'!B:B</f>
        <v>螺纹钢</v>
      </c>
      <c r="C3877" s="2" t="str">
        <f>'[1]2025年已发货'!C:C</f>
        <v>HRB500EФ22*12m</v>
      </c>
      <c r="D3877" s="2" t="str">
        <f>'[1]2025年已发货'!D:D</f>
        <v>吨</v>
      </c>
      <c r="E3877" s="2">
        <f>'[1]2025年已发货'!E:E</f>
        <v>35</v>
      </c>
      <c r="F3877" s="4">
        <f>'[1]2025年已发货'!F:F</f>
        <v>45817</v>
      </c>
      <c r="G3877" s="2" t="str">
        <f>'[1]2025年已发货'!G:G</f>
        <v>（中铁八局康新高速TJ4-1标）四川省甘孜州康定市新都桥镇超限载检测站</v>
      </c>
      <c r="H3877" s="2" t="str">
        <f>'[1]2025年已发货'!H:H</f>
        <v>刘俊</v>
      </c>
      <c r="I3877" s="2">
        <f>'[1]2025年已发货'!I:I</f>
        <v>18587764925</v>
      </c>
      <c r="J3877" s="2" vm="1" t="e">
        <f>_xlfn._xlws.FILTER(辅助信息!D:D,辅助信息!G:G=G3877)</f>
        <v>#VALUE!</v>
      </c>
    </row>
    <row r="3878" hidden="1" spans="1:10">
      <c r="A3878" s="2" t="str">
        <f>'[1]2025年已发货'!A:A</f>
        <v>海南海控</v>
      </c>
      <c r="B3878" s="2" t="str">
        <f>'[1]2025年已发货'!B:B</f>
        <v>螺纹钢</v>
      </c>
      <c r="C3878" s="2" t="str">
        <f>'[1]2025年已发货'!C:C</f>
        <v>HRB500EФ22*9m</v>
      </c>
      <c r="D3878" s="2" t="str">
        <f>'[1]2025年已发货'!D:D</f>
        <v>吨</v>
      </c>
      <c r="E3878" s="2">
        <f>'[1]2025年已发货'!E:E</f>
        <v>70</v>
      </c>
      <c r="F3878" s="4">
        <f>'[1]2025年已发货'!F:F</f>
        <v>45817</v>
      </c>
      <c r="G3878" s="2" t="str">
        <f>'[1]2025年已发货'!G:G</f>
        <v>（中铁八局康新高速TJ4-1标）四川省甘孜州康定市新都桥镇超限载检测站</v>
      </c>
      <c r="H3878" s="2" t="str">
        <f>'[1]2025年已发货'!H:H</f>
        <v>刘俊</v>
      </c>
      <c r="I3878" s="2">
        <f>'[1]2025年已发货'!I:I</f>
        <v>18587764925</v>
      </c>
      <c r="J3878" s="2" vm="1" t="e">
        <f>_xlfn._xlws.FILTER(辅助信息!D:D,辅助信息!G:G=G3878)</f>
        <v>#VALUE!</v>
      </c>
    </row>
    <row r="3879" hidden="1" spans="1:10">
      <c r="A3879" s="2" t="str">
        <f>'[1]2025年已发货'!A:A</f>
        <v>海南海控</v>
      </c>
      <c r="B3879" s="2" t="str">
        <f>'[1]2025年已发货'!B:B</f>
        <v>螺纹钢</v>
      </c>
      <c r="C3879" s="2" t="str">
        <f>'[1]2025年已发货'!C:C</f>
        <v>HRB500EФ28*12m</v>
      </c>
      <c r="D3879" s="2" t="str">
        <f>'[1]2025年已发货'!D:D</f>
        <v>吨</v>
      </c>
      <c r="E3879" s="2">
        <f>'[1]2025年已发货'!E:E</f>
        <v>70</v>
      </c>
      <c r="F3879" s="4">
        <f>'[1]2025年已发货'!F:F</f>
        <v>45817</v>
      </c>
      <c r="G3879" s="2" t="str">
        <f>'[1]2025年已发货'!G:G</f>
        <v>（中铁八局康新高速TJ4-1标）四川省甘孜州康定市新都桥镇超限载检测站</v>
      </c>
      <c r="H3879" s="2" t="str">
        <f>'[1]2025年已发货'!H:H</f>
        <v>刘俊</v>
      </c>
      <c r="I3879" s="2">
        <f>'[1]2025年已发货'!I:I</f>
        <v>18587764925</v>
      </c>
      <c r="J3879" s="2" vm="1" t="e">
        <f>_xlfn._xlws.FILTER(辅助信息!D:D,辅助信息!G:G=G3879)</f>
        <v>#VALUE!</v>
      </c>
    </row>
    <row r="3880" hidden="1" spans="1:10">
      <c r="A3880" s="2" t="str">
        <f>'[1]2025年已发货'!A:A</f>
        <v>钢固融</v>
      </c>
      <c r="B3880" s="2" t="str">
        <f>'[1]2025年已发货'!B:B</f>
        <v>高线</v>
      </c>
      <c r="C3880" s="2" t="str">
        <f>'[1]2025年已发货'!C:C</f>
        <v>HPB300Ф6</v>
      </c>
      <c r="D3880" s="2" t="str">
        <f>'[1]2025年已发货'!D:D</f>
        <v>吨</v>
      </c>
      <c r="E3880" s="2">
        <f>'[1]2025年已发货'!E:E</f>
        <v>5</v>
      </c>
      <c r="F3880" s="4">
        <f>'[1]2025年已发货'!F:F</f>
        <v>45817</v>
      </c>
      <c r="G3880" s="2" t="str">
        <f>'[1]2025年已发货'!G:G</f>
        <v>（中核华兴-峨眉山项目）四川省乐山市峨眉山市双福镇梓橦庙红华五期中核华兴工地</v>
      </c>
      <c r="H3880" s="2" t="str">
        <f>'[1]2025年已发货'!H:H</f>
        <v>李汉军</v>
      </c>
      <c r="I3880" s="2">
        <f>'[1]2025年已发货'!I:I</f>
        <v>18691249091</v>
      </c>
      <c r="J3880" s="2" vm="1" t="e">
        <f>_xlfn._xlws.FILTER(辅助信息!D:D,辅助信息!G:G=G3880)</f>
        <v>#VALUE!</v>
      </c>
    </row>
    <row r="3881" hidden="1" spans="1:10">
      <c r="A3881" s="2" t="str">
        <f>'[1]2025年已发货'!A:A</f>
        <v>钢固融</v>
      </c>
      <c r="B3881" s="2" t="str">
        <f>'[1]2025年已发货'!B:B</f>
        <v>盘螺</v>
      </c>
      <c r="C3881" s="2" t="str">
        <f>'[1]2025年已发货'!C:C</f>
        <v>HRB400E Φ8</v>
      </c>
      <c r="D3881" s="2" t="str">
        <f>'[1]2025年已发货'!D:D</f>
        <v>吨</v>
      </c>
      <c r="E3881" s="2">
        <f>'[1]2025年已发货'!E:E</f>
        <v>15</v>
      </c>
      <c r="F3881" s="4">
        <f>'[1]2025年已发货'!F:F</f>
        <v>45817</v>
      </c>
      <c r="G3881" s="2" t="str">
        <f>'[1]2025年已发货'!G:G</f>
        <v>（中核华兴-峨眉山项目）四川省乐山市峨眉山市双福镇梓橦庙红华五期中核华兴工地</v>
      </c>
      <c r="H3881" s="2" t="str">
        <f>'[1]2025年已发货'!H:H</f>
        <v>李汉军</v>
      </c>
      <c r="I3881" s="2" t="str">
        <f>'[1]2025年已发货'!I:I</f>
        <v>18691249091</v>
      </c>
      <c r="J3881" s="2" vm="1" t="e">
        <f>_xlfn._xlws.FILTER(辅助信息!D:D,辅助信息!G:G=G3881)</f>
        <v>#VALUE!</v>
      </c>
    </row>
    <row r="3882" hidden="1" spans="1:10">
      <c r="A3882" s="2" t="str">
        <f>'[1]2025年已发货'!A:A</f>
        <v>钢固融</v>
      </c>
      <c r="B3882" s="2" t="str">
        <f>'[1]2025年已发货'!B:B</f>
        <v>盘螺</v>
      </c>
      <c r="C3882" s="2" t="str">
        <f>'[1]2025年已发货'!C:C</f>
        <v>HRB400E Φ10</v>
      </c>
      <c r="D3882" s="2" t="str">
        <f>'[1]2025年已发货'!D:D</f>
        <v>吨</v>
      </c>
      <c r="E3882" s="2">
        <f>'[1]2025年已发货'!E:E</f>
        <v>12</v>
      </c>
      <c r="F3882" s="4">
        <f>'[1]2025年已发货'!F:F</f>
        <v>45817</v>
      </c>
      <c r="G3882" s="2" t="str">
        <f>'[1]2025年已发货'!G:G</f>
        <v>（中核华兴-峨眉山项目）四川省乐山市峨眉山市双福镇梓橦庙红华五期中核华兴工地</v>
      </c>
      <c r="H3882" s="2" t="str">
        <f>'[1]2025年已发货'!H:H</f>
        <v>李汉军</v>
      </c>
      <c r="I3882" s="2" t="str">
        <f>'[1]2025年已发货'!I:I</f>
        <v>18691249091</v>
      </c>
      <c r="J3882" s="2" vm="1" t="e">
        <f>_xlfn._xlws.FILTER(辅助信息!D:D,辅助信息!G:G=G3882)</f>
        <v>#VALUE!</v>
      </c>
    </row>
    <row r="3883" hidden="1" spans="1:10">
      <c r="A3883" s="2" t="str">
        <f>'[1]2025年已发货'!A:A</f>
        <v>达钢</v>
      </c>
      <c r="B3883" s="2" t="str">
        <f>'[1]2025年已发货'!B:B</f>
        <v>高线</v>
      </c>
      <c r="C3883" s="2" t="str">
        <f>'[1]2025年已发货'!C:C</f>
        <v>HPB300Φ8</v>
      </c>
      <c r="D3883" s="2" t="str">
        <f>'[1]2025年已发货'!D:D</f>
        <v>吨</v>
      </c>
      <c r="E3883" s="2">
        <f>'[1]2025年已发货'!E:E</f>
        <v>36</v>
      </c>
      <c r="F3883" s="4">
        <f>'[1]2025年已发货'!F:F</f>
        <v>45818</v>
      </c>
      <c r="G3883" s="2" t="str">
        <f>'[1]2025年已发货'!G:G</f>
        <v>（十九冶-江龙高速二分部）重庆市云阳县凤鸣镇平顶村*磨子坪隧道出口</v>
      </c>
      <c r="H3883" s="2" t="str">
        <f>'[1]2025年已发货'!H:H</f>
        <v>张鹏</v>
      </c>
      <c r="I3883" s="2">
        <f>'[1]2025年已发货'!I:I</f>
        <v>18223006448</v>
      </c>
      <c r="J3883" s="2" vm="1" t="e">
        <f>_xlfn._xlws.FILTER(辅助信息!D:D,辅助信息!G:G=G3883)</f>
        <v>#VALUE!</v>
      </c>
    </row>
    <row r="3884" hidden="1" spans="1:10">
      <c r="A3884" s="2" t="str">
        <f>'[1]2025年已发货'!A:A</f>
        <v>达钢</v>
      </c>
      <c r="B3884" s="2" t="str">
        <f>'[1]2025年已发货'!B:B</f>
        <v>高线</v>
      </c>
      <c r="C3884" s="2" t="str">
        <f>'[1]2025年已发货'!C:C</f>
        <v>HPB300Φ10</v>
      </c>
      <c r="D3884" s="2" t="str">
        <f>'[1]2025年已发货'!D:D</f>
        <v>吨</v>
      </c>
      <c r="E3884" s="2">
        <f>'[1]2025年已发货'!E:E</f>
        <v>36</v>
      </c>
      <c r="F3884" s="4">
        <f>'[1]2025年已发货'!F:F</f>
        <v>45818</v>
      </c>
      <c r="G3884" s="2" t="str">
        <f>'[1]2025年已发货'!G:G</f>
        <v>（十九冶-江龙高速二分部）重庆市云阳县凤鸣镇平顶村*磨子坪隧道出口</v>
      </c>
      <c r="H3884" s="2" t="str">
        <f>'[1]2025年已发货'!H:H</f>
        <v>张鹏</v>
      </c>
      <c r="I3884" s="2">
        <f>'[1]2025年已发货'!I:I</f>
        <v>18223006448</v>
      </c>
      <c r="J3884" s="2" vm="1" t="e">
        <f>_xlfn._xlws.FILTER(辅助信息!D:D,辅助信息!G:G=G3884)</f>
        <v>#VALUE!</v>
      </c>
    </row>
    <row r="3885" hidden="1" spans="1:10">
      <c r="A3885" s="2" t="str">
        <f>'[1]2025年已发货'!A:A</f>
        <v>达钢</v>
      </c>
      <c r="B3885" s="2" t="str">
        <f>'[1]2025年已发货'!B:B</f>
        <v>螺纹钢</v>
      </c>
      <c r="C3885" s="2" t="str">
        <f>'[1]2025年已发货'!C:C</f>
        <v>HRB400E Φ12 9m</v>
      </c>
      <c r="D3885" s="2" t="str">
        <f>'[1]2025年已发货'!D:D</f>
        <v>吨</v>
      </c>
      <c r="E3885" s="2">
        <f>'[1]2025年已发货'!E:E</f>
        <v>36</v>
      </c>
      <c r="F3885" s="4">
        <f>'[1]2025年已发货'!F:F</f>
        <v>45818</v>
      </c>
      <c r="G3885" s="2" t="str">
        <f>'[1]2025年已发货'!G:G</f>
        <v>（十九冶-江龙高速二分部）重庆市云阳县S305附近*龙角梁场</v>
      </c>
      <c r="H3885" s="2" t="str">
        <f>'[1]2025年已发货'!H:H</f>
        <v>张鹏</v>
      </c>
      <c r="I3885" s="2">
        <f>'[1]2025年已发货'!I:I</f>
        <v>18223006448</v>
      </c>
      <c r="J3885" s="2" vm="1" t="e">
        <f>_xlfn._xlws.FILTER(辅助信息!D:D,辅助信息!G:G=G3885)</f>
        <v>#VALUE!</v>
      </c>
    </row>
    <row r="3886" hidden="1" spans="1:10">
      <c r="A3886" s="2" t="str">
        <f>'[1]2025年已发货'!A:A</f>
        <v>达钢</v>
      </c>
      <c r="B3886" s="2" t="str">
        <f>'[1]2025年已发货'!B:B</f>
        <v>高线</v>
      </c>
      <c r="C3886" s="2" t="str">
        <f>'[1]2025年已发货'!C:C</f>
        <v>HPB300Φ10</v>
      </c>
      <c r="D3886" s="2" t="str">
        <f>'[1]2025年已发货'!D:D</f>
        <v>吨</v>
      </c>
      <c r="E3886" s="2">
        <f>'[1]2025年已发货'!E:E</f>
        <v>15</v>
      </c>
      <c r="F3886" s="4">
        <f>'[1]2025年已发货'!F:F</f>
        <v>45818</v>
      </c>
      <c r="G3886" s="2" t="str">
        <f>'[1]2025年已发货'!G:G</f>
        <v>（十九冶-江龙高速二分部）重庆市云阳县宝坪镇双塆村*宝坪梁场</v>
      </c>
      <c r="H3886" s="2" t="str">
        <f>'[1]2025年已发货'!H:H</f>
        <v>张鹏</v>
      </c>
      <c r="I3886" s="2">
        <f>'[1]2025年已发货'!I:I</f>
        <v>18223006448</v>
      </c>
      <c r="J3886" s="2" vm="1" t="e">
        <f>_xlfn._xlws.FILTER(辅助信息!D:D,辅助信息!G:G=G3886)</f>
        <v>#VALUE!</v>
      </c>
    </row>
    <row r="3887" hidden="1" spans="1:10">
      <c r="A3887" s="2" t="str">
        <f>'[1]2025年已发货'!A:A</f>
        <v>达钢</v>
      </c>
      <c r="B3887" s="2" t="str">
        <f>'[1]2025年已发货'!B:B</f>
        <v>螺纹钢</v>
      </c>
      <c r="C3887" s="2" t="str">
        <f>'[1]2025年已发货'!C:C</f>
        <v>HRB400E Φ12 9m</v>
      </c>
      <c r="D3887" s="2" t="str">
        <f>'[1]2025年已发货'!D:D</f>
        <v>吨</v>
      </c>
      <c r="E3887" s="2">
        <f>'[1]2025年已发货'!E:E</f>
        <v>57</v>
      </c>
      <c r="F3887" s="4">
        <f>'[1]2025年已发货'!F:F</f>
        <v>45818</v>
      </c>
      <c r="G3887" s="2" t="str">
        <f>'[1]2025年已发货'!G:G</f>
        <v>（十九冶-江龙高速二分部）重庆市云阳县宝坪镇双塆村*宝坪梁场</v>
      </c>
      <c r="H3887" s="2" t="str">
        <f>'[1]2025年已发货'!H:H</f>
        <v>张鹏</v>
      </c>
      <c r="I3887" s="2">
        <f>'[1]2025年已发货'!I:I</f>
        <v>18223006448</v>
      </c>
      <c r="J3887" s="2" vm="1" t="e">
        <f>_xlfn._xlws.FILTER(辅助信息!D:D,辅助信息!G:G=G3887)</f>
        <v>#VALUE!</v>
      </c>
    </row>
    <row r="3888" hidden="1" spans="1:10">
      <c r="A3888" s="2" t="str">
        <f>'[1]2025年已发货'!A:A</f>
        <v>达钢</v>
      </c>
      <c r="B3888" s="2" t="str">
        <f>'[1]2025年已发货'!B:B</f>
        <v>螺纹钢</v>
      </c>
      <c r="C3888" s="2" t="str">
        <f>'[1]2025年已发货'!C:C</f>
        <v>HRB400E Φ20 9m</v>
      </c>
      <c r="D3888" s="2" t="str">
        <f>'[1]2025年已发货'!D:D</f>
        <v>吨</v>
      </c>
      <c r="E3888" s="2">
        <f>'[1]2025年已发货'!E:E</f>
        <v>9</v>
      </c>
      <c r="F3888" s="4">
        <f>'[1]2025年已发货'!F:F</f>
        <v>45818</v>
      </c>
      <c r="G3888" s="2" t="str">
        <f>'[1]2025年已发货'!G:G</f>
        <v>（十九冶-江龙高速一分部）重庆市云阳县X886附近中国十九冶开云高速项目总包部西98米*黄岭隧道洞口</v>
      </c>
      <c r="H3888" s="2" t="str">
        <f>'[1]2025年已发货'!H:H</f>
        <v>吴章红</v>
      </c>
      <c r="I3888" s="2">
        <f>'[1]2025年已发货'!I:I</f>
        <v>18628165772</v>
      </c>
      <c r="J3888" s="2" vm="1" t="e">
        <f>_xlfn._xlws.FILTER(辅助信息!D:D,辅助信息!G:G=G3888)</f>
        <v>#VALUE!</v>
      </c>
    </row>
    <row r="3889" hidden="1" spans="1:10">
      <c r="A3889" s="2" t="str">
        <f>'[1]2025年已发货'!A:A</f>
        <v>达钢</v>
      </c>
      <c r="B3889" s="2" t="str">
        <f>'[1]2025年已发货'!B:B</f>
        <v>螺纹钢</v>
      </c>
      <c r="C3889" s="2" t="str">
        <f>'[1]2025年已发货'!C:C</f>
        <v>HRB400E Φ32 9m</v>
      </c>
      <c r="D3889" s="2" t="str">
        <f>'[1]2025年已发货'!D:D</f>
        <v>吨</v>
      </c>
      <c r="E3889" s="2">
        <f>'[1]2025年已发货'!E:E</f>
        <v>6</v>
      </c>
      <c r="F3889" s="4">
        <f>'[1]2025年已发货'!F:F</f>
        <v>45818</v>
      </c>
      <c r="G3889" s="2" t="str">
        <f>'[1]2025年已发货'!G:G</f>
        <v>（十九冶-江龙高速一分部）重庆市云阳县X886附近中国十九冶开云高速项目总包部西98米*黄岭隧道洞口</v>
      </c>
      <c r="H3889" s="2" t="str">
        <f>'[1]2025年已发货'!H:H</f>
        <v>吴章红</v>
      </c>
      <c r="I3889" s="2">
        <f>'[1]2025年已发货'!I:I</f>
        <v>18628165772</v>
      </c>
      <c r="J3889" s="2" vm="1" t="e">
        <f>_xlfn._xlws.FILTER(辅助信息!D:D,辅助信息!G:G=G3889)</f>
        <v>#VALUE!</v>
      </c>
    </row>
    <row r="3890" hidden="1" spans="1:10">
      <c r="A3890" s="2" t="str">
        <f>'[1]2025年已发货'!A:A</f>
        <v>达钢</v>
      </c>
      <c r="B3890" s="2" t="str">
        <f>'[1]2025年已发货'!B:B</f>
        <v>螺纹钢</v>
      </c>
      <c r="C3890" s="2" t="str">
        <f>'[1]2025年已发货'!C:C</f>
        <v>HRB400E Φ14 9m</v>
      </c>
      <c r="D3890" s="2" t="str">
        <f>'[1]2025年已发货'!D:D</f>
        <v>吨</v>
      </c>
      <c r="E3890" s="2">
        <f>'[1]2025年已发货'!E:E</f>
        <v>21</v>
      </c>
      <c r="F3890" s="4">
        <f>'[1]2025年已发货'!F:F</f>
        <v>45818</v>
      </c>
      <c r="G3890" s="2" t="str">
        <f>'[1]2025年已发货'!G:G</f>
        <v>（十九冶-江龙高速一分部）重庆市云阳县X886附近中国十九冶开云高速项目总包部西98米*黄岭隧道洞口</v>
      </c>
      <c r="H3890" s="2" t="str">
        <f>'[1]2025年已发货'!H:H</f>
        <v>吴章红</v>
      </c>
      <c r="I3890" s="2">
        <f>'[1]2025年已发货'!I:I</f>
        <v>18628165772</v>
      </c>
      <c r="J3890" s="2" vm="1" t="e">
        <f>_xlfn._xlws.FILTER(辅助信息!D:D,辅助信息!G:G=G3890)</f>
        <v>#VALUE!</v>
      </c>
    </row>
    <row r="3891" hidden="1" spans="1:10">
      <c r="A3891" s="2" t="str">
        <f>'[1]2025年已发货'!A:A</f>
        <v>晋邦</v>
      </c>
      <c r="B3891" s="2" t="str">
        <f>'[1]2025年已发货'!B:B</f>
        <v>高线</v>
      </c>
      <c r="C3891" s="2" t="str">
        <f>'[1]2025年已发货'!C:C</f>
        <v>HPB300Φ8</v>
      </c>
      <c r="D3891" s="2" t="str">
        <f>'[1]2025年已发货'!D:D</f>
        <v>吨</v>
      </c>
      <c r="E3891" s="2">
        <f>'[1]2025年已发货'!E:E</f>
        <v>9</v>
      </c>
      <c r="F3891" s="4">
        <f>'[1]2025年已发货'!F:F</f>
        <v>45818</v>
      </c>
      <c r="G3891" s="2" t="str">
        <f>'[1]2025年已发货'!G:G</f>
        <v>（十九冶-江龙高速二分部）重庆市云阳县凤鸣镇平顶村*磨子坪隧道出口</v>
      </c>
      <c r="H3891" s="2" t="str">
        <f>'[1]2025年已发货'!H:H</f>
        <v>张鹏</v>
      </c>
      <c r="I3891" s="2">
        <f>'[1]2025年已发货'!I:I</f>
        <v>18223006448</v>
      </c>
      <c r="J3891" s="2" vm="1" t="e">
        <f>_xlfn._xlws.FILTER(辅助信息!D:D,辅助信息!G:G=G3891)</f>
        <v>#VALUE!</v>
      </c>
    </row>
    <row r="3892" hidden="1" spans="1:10">
      <c r="A3892" s="2" t="str">
        <f>'[1]2025年已发货'!A:A</f>
        <v>晋邦</v>
      </c>
      <c r="B3892" s="2" t="str">
        <f>'[1]2025年已发货'!B:B</f>
        <v>高线</v>
      </c>
      <c r="C3892" s="2" t="str">
        <f>'[1]2025年已发货'!C:C</f>
        <v>HPB300Φ10</v>
      </c>
      <c r="D3892" s="2" t="str">
        <f>'[1]2025年已发货'!D:D</f>
        <v>吨</v>
      </c>
      <c r="E3892" s="2">
        <f>'[1]2025年已发货'!E:E</f>
        <v>9</v>
      </c>
      <c r="F3892" s="4">
        <f>'[1]2025年已发货'!F:F</f>
        <v>45818</v>
      </c>
      <c r="G3892" s="2" t="str">
        <f>'[1]2025年已发货'!G:G</f>
        <v>（十九冶-江龙高速二分部）重庆市云阳县凤鸣镇平顶村*磨子坪隧道出口</v>
      </c>
      <c r="H3892" s="2" t="str">
        <f>'[1]2025年已发货'!H:H</f>
        <v>张鹏</v>
      </c>
      <c r="I3892" s="2">
        <f>'[1]2025年已发货'!I:I</f>
        <v>18223006448</v>
      </c>
      <c r="J3892" s="2" vm="1" t="e">
        <f>_xlfn._xlws.FILTER(辅助信息!D:D,辅助信息!G:G=G3892)</f>
        <v>#VALUE!</v>
      </c>
    </row>
    <row r="3893" hidden="1" spans="1:10">
      <c r="A3893" s="2" t="str">
        <f>'[1]2025年已发货'!A:A</f>
        <v>晋邦</v>
      </c>
      <c r="B3893" s="2" t="str">
        <f>'[1]2025年已发货'!B:B</f>
        <v>盘螺</v>
      </c>
      <c r="C3893" s="2" t="str">
        <f>'[1]2025年已发货'!C:C</f>
        <v>HRB400E Φ10</v>
      </c>
      <c r="D3893" s="2" t="str">
        <f>'[1]2025年已发货'!D:D</f>
        <v>吨</v>
      </c>
      <c r="E3893" s="2">
        <f>'[1]2025年已发货'!E:E</f>
        <v>10</v>
      </c>
      <c r="F3893" s="4">
        <f>'[1]2025年已发货'!F:F</f>
        <v>45818</v>
      </c>
      <c r="G3893" s="2" t="str">
        <f>'[1]2025年已发货'!G:G</f>
        <v>（十九冶-江龙高速二分部）重庆市云阳县S305附近*龙角梁场</v>
      </c>
      <c r="H3893" s="2" t="str">
        <f>'[1]2025年已发货'!H:H</f>
        <v>张鹏</v>
      </c>
      <c r="I3893" s="2">
        <f>'[1]2025年已发货'!I:I</f>
        <v>18223006448</v>
      </c>
      <c r="J3893" s="2" vm="1" t="e">
        <f>_xlfn._xlws.FILTER(辅助信息!D:D,辅助信息!G:G=G3893)</f>
        <v>#VALUE!</v>
      </c>
    </row>
    <row r="3894" hidden="1" spans="1:10">
      <c r="A3894" s="2" t="str">
        <f>'[1]2025年已发货'!A:A</f>
        <v>晋邦</v>
      </c>
      <c r="B3894" s="2" t="str">
        <f>'[1]2025年已发货'!B:B</f>
        <v>螺纹钢</v>
      </c>
      <c r="C3894" s="2" t="str">
        <f>'[1]2025年已发货'!C:C</f>
        <v>HRB400E Φ16 9m</v>
      </c>
      <c r="D3894" s="2" t="str">
        <f>'[1]2025年已发货'!D:D</f>
        <v>吨</v>
      </c>
      <c r="E3894" s="2">
        <f>'[1]2025年已发货'!E:E</f>
        <v>25</v>
      </c>
      <c r="F3894" s="4">
        <f>'[1]2025年已发货'!F:F</f>
        <v>45818</v>
      </c>
      <c r="G3894" s="2" t="str">
        <f>'[1]2025年已发货'!G:G</f>
        <v>（十九冶-江龙高速二分部）重庆市云阳县S305附近*龙角梁场</v>
      </c>
      <c r="H3894" s="2" t="str">
        <f>'[1]2025年已发货'!H:H</f>
        <v>张鹏</v>
      </c>
      <c r="I3894" s="2">
        <f>'[1]2025年已发货'!I:I</f>
        <v>18223006448</v>
      </c>
      <c r="J3894" s="2" vm="1" t="e">
        <f>_xlfn._xlws.FILTER(辅助信息!D:D,辅助信息!G:G=G3894)</f>
        <v>#VALUE!</v>
      </c>
    </row>
    <row r="3895" hidden="1" spans="1:10">
      <c r="A3895" s="2" t="str">
        <f>'[1]2025年已发货'!A:A</f>
        <v>晋邦</v>
      </c>
      <c r="B3895" s="2" t="str">
        <f>'[1]2025年已发货'!B:B</f>
        <v>盘螺</v>
      </c>
      <c r="C3895" s="2" t="str">
        <f>'[1]2025年已发货'!C:C</f>
        <v>HRB400E Φ10</v>
      </c>
      <c r="D3895" s="2" t="str">
        <f>'[1]2025年已发货'!D:D</f>
        <v>吨</v>
      </c>
      <c r="E3895" s="2">
        <f>'[1]2025年已发货'!E:E</f>
        <v>15</v>
      </c>
      <c r="F3895" s="4">
        <f>'[1]2025年已发货'!F:F</f>
        <v>45818</v>
      </c>
      <c r="G3895" s="2" t="str">
        <f>'[1]2025年已发货'!G:G</f>
        <v>（十九冶-江龙高速二分部）重庆市云阳县宝坪镇双塆村*宝坪梁场</v>
      </c>
      <c r="H3895" s="2" t="str">
        <f>'[1]2025年已发货'!H:H</f>
        <v>张鹏</v>
      </c>
      <c r="I3895" s="2">
        <f>'[1]2025年已发货'!I:I</f>
        <v>18223006448</v>
      </c>
      <c r="J3895" s="2" vm="1" t="e">
        <f>_xlfn._xlws.FILTER(辅助信息!D:D,辅助信息!G:G=G3895)</f>
        <v>#VALUE!</v>
      </c>
    </row>
    <row r="3896" hidden="1" spans="1:10">
      <c r="A3896" s="2" t="str">
        <f>'[1]2025年已发货'!A:A</f>
        <v>晋邦</v>
      </c>
      <c r="B3896" s="2" t="str">
        <f>'[1]2025年已发货'!B:B</f>
        <v>螺纹钢</v>
      </c>
      <c r="C3896" s="2" t="str">
        <f>'[1]2025年已发货'!C:C</f>
        <v>HRB400E Φ12 9m</v>
      </c>
      <c r="D3896" s="2" t="str">
        <f>'[1]2025年已发货'!D:D</f>
        <v>吨</v>
      </c>
      <c r="E3896" s="2">
        <f>'[1]2025年已发货'!E:E</f>
        <v>8</v>
      </c>
      <c r="F3896" s="4">
        <f>'[1]2025年已发货'!F:F</f>
        <v>45818</v>
      </c>
      <c r="G3896" s="2" t="str">
        <f>'[1]2025年已发货'!G:G</f>
        <v>（十九冶-江龙高速二分部）重庆市云阳县宝坪镇双塆村*宝坪梁场</v>
      </c>
      <c r="H3896" s="2" t="str">
        <f>'[1]2025年已发货'!H:H</f>
        <v>张鹏</v>
      </c>
      <c r="I3896" s="2">
        <f>'[1]2025年已发货'!I:I</f>
        <v>18223006448</v>
      </c>
      <c r="J3896" s="2" vm="1" t="e">
        <f>_xlfn._xlws.FILTER(辅助信息!D:D,辅助信息!G:G=G3896)</f>
        <v>#VALUE!</v>
      </c>
    </row>
    <row r="3897" hidden="1" spans="1:10">
      <c r="A3897" s="2" t="str">
        <f>'[1]2025年已发货'!A:A</f>
        <v>晋邦</v>
      </c>
      <c r="B3897" s="2" t="str">
        <f>'[1]2025年已发货'!B:B</f>
        <v>螺纹钢</v>
      </c>
      <c r="C3897" s="2" t="str">
        <f>'[1]2025年已发货'!C:C</f>
        <v>HRB400E Φ16 9m</v>
      </c>
      <c r="D3897" s="2" t="str">
        <f>'[1]2025年已发货'!D:D</f>
        <v>吨</v>
      </c>
      <c r="E3897" s="2">
        <f>'[1]2025年已发货'!E:E</f>
        <v>35</v>
      </c>
      <c r="F3897" s="4">
        <f>'[1]2025年已发货'!F:F</f>
        <v>45818</v>
      </c>
      <c r="G3897" s="2" t="str">
        <f>'[1]2025年已发货'!G:G</f>
        <v>（十九冶-江龙高速二分部）重庆市云阳县宝坪镇双塆村*宝坪梁场</v>
      </c>
      <c r="H3897" s="2" t="str">
        <f>'[1]2025年已发货'!H:H</f>
        <v>张鹏</v>
      </c>
      <c r="I3897" s="2">
        <f>'[1]2025年已发货'!I:I</f>
        <v>18223006448</v>
      </c>
      <c r="J3897" s="2" vm="1" t="e">
        <f>_xlfn._xlws.FILTER(辅助信息!D:D,辅助信息!G:G=G3897)</f>
        <v>#VALUE!</v>
      </c>
    </row>
    <row r="3898" hidden="1" spans="1:10">
      <c r="A3898" s="2" t="str">
        <f>'[1]2025年已发货'!A:A</f>
        <v>钢固融</v>
      </c>
      <c r="B3898" s="2" t="str">
        <f>'[1]2025年已发货'!B:B</f>
        <v>盘螺</v>
      </c>
      <c r="C3898" s="2" t="str">
        <f>'[1]2025年已发货'!C:C</f>
        <v>HRB400E Φ6</v>
      </c>
      <c r="D3898" s="2" t="str">
        <f>'[1]2025年已发货'!D:D</f>
        <v>吨</v>
      </c>
      <c r="E3898" s="2">
        <f>'[1]2025年已发货'!E:E</f>
        <v>4</v>
      </c>
      <c r="F3898" s="4">
        <f>'[1]2025年已发货'!F:F</f>
        <v>45818</v>
      </c>
      <c r="G3898" s="2" t="str">
        <f>'[1]2025年已发货'!G:G</f>
        <v>（五局新津tod项目）成都市新津区旭辉天府未来城南(华金路南)</v>
      </c>
      <c r="H3898" s="2" t="str">
        <f>'[1]2025年已发货'!H:H</f>
        <v>戴军</v>
      </c>
      <c r="I3898" s="2">
        <f>'[1]2025年已发货'!I:I</f>
        <v>15984585768</v>
      </c>
      <c r="J3898" s="2" vm="1" t="e">
        <f>_xlfn._xlws.FILTER(辅助信息!D:D,辅助信息!G:G=G3898)</f>
        <v>#VALUE!</v>
      </c>
    </row>
    <row r="3899" hidden="1" spans="1:10">
      <c r="A3899" s="2" t="str">
        <f>'[1]2025年已发货'!A:A</f>
        <v>钢固融</v>
      </c>
      <c r="B3899" s="2" t="str">
        <f>'[1]2025年已发货'!B:B</f>
        <v>盘螺</v>
      </c>
      <c r="C3899" s="2" t="str">
        <f>'[1]2025年已发货'!C:C</f>
        <v>HRB400E Φ8</v>
      </c>
      <c r="D3899" s="2" t="str">
        <f>'[1]2025年已发货'!D:D</f>
        <v>吨</v>
      </c>
      <c r="E3899" s="2">
        <f>'[1]2025年已发货'!E:E</f>
        <v>40</v>
      </c>
      <c r="F3899" s="4">
        <f>'[1]2025年已发货'!F:F</f>
        <v>45818</v>
      </c>
      <c r="G3899" s="2" t="str">
        <f>'[1]2025年已发货'!G:G</f>
        <v>（五局新津tod项目）成都市新津区旭辉天府未来城南(华金路南)</v>
      </c>
      <c r="H3899" s="2" t="str">
        <f>'[1]2025年已发货'!H:H</f>
        <v>戴军</v>
      </c>
      <c r="I3899" s="2">
        <f>'[1]2025年已发货'!I:I</f>
        <v>15984585768</v>
      </c>
      <c r="J3899" s="2" vm="1" t="e">
        <f>_xlfn._xlws.FILTER(辅助信息!D:D,辅助信息!G:G=G3899)</f>
        <v>#VALUE!</v>
      </c>
    </row>
    <row r="3900" hidden="1" spans="1:10">
      <c r="A3900" s="2" t="str">
        <f>'[1]2025年已发货'!A:A</f>
        <v>钢固融</v>
      </c>
      <c r="B3900" s="2" t="str">
        <f>'[1]2025年已发货'!B:B</f>
        <v>盘螺</v>
      </c>
      <c r="C3900" s="2" t="str">
        <f>'[1]2025年已发货'!C:C</f>
        <v>HRB400E Φ10</v>
      </c>
      <c r="D3900" s="2" t="str">
        <f>'[1]2025年已发货'!D:D</f>
        <v>吨</v>
      </c>
      <c r="E3900" s="2">
        <f>'[1]2025年已发货'!E:E</f>
        <v>10</v>
      </c>
      <c r="F3900" s="4">
        <f>'[1]2025年已发货'!F:F</f>
        <v>45818</v>
      </c>
      <c r="G3900" s="2" t="str">
        <f>'[1]2025年已发货'!G:G</f>
        <v>（五局新津tod项目）成都市新津区旭辉天府未来城南(华金路南)</v>
      </c>
      <c r="H3900" s="2" t="str">
        <f>'[1]2025年已发货'!H:H</f>
        <v>戴军</v>
      </c>
      <c r="I3900" s="2">
        <f>'[1]2025年已发货'!I:I</f>
        <v>15984585768</v>
      </c>
      <c r="J3900" s="2" vm="1" t="e">
        <f>_xlfn._xlws.FILTER(辅助信息!D:D,辅助信息!G:G=G3900)</f>
        <v>#VALUE!</v>
      </c>
    </row>
    <row r="3901" hidden="1" spans="1:10">
      <c r="A3901" s="2" t="str">
        <f>'[1]2025年已发货'!A:A</f>
        <v>钢固融</v>
      </c>
      <c r="B3901" s="2" t="str">
        <f>'[1]2025年已发货'!B:B</f>
        <v>螺纹钢</v>
      </c>
      <c r="C3901" s="2" t="str">
        <f>'[1]2025年已发货'!C:C</f>
        <v>HRB400E Φ12 9m</v>
      </c>
      <c r="D3901" s="2" t="str">
        <f>'[1]2025年已发货'!D:D</f>
        <v>吨</v>
      </c>
      <c r="E3901" s="2">
        <f>'[1]2025年已发货'!E:E</f>
        <v>13</v>
      </c>
      <c r="F3901" s="4">
        <f>'[1]2025年已发货'!F:F</f>
        <v>45818</v>
      </c>
      <c r="G3901" s="2" t="str">
        <f>'[1]2025年已发货'!G:G</f>
        <v>（五局新津tod项目）成都市新津区旭辉天府未来城南(华金路南)</v>
      </c>
      <c r="H3901" s="2" t="str">
        <f>'[1]2025年已发货'!H:H</f>
        <v>戴军</v>
      </c>
      <c r="I3901" s="2">
        <f>'[1]2025年已发货'!I:I</f>
        <v>15984585768</v>
      </c>
      <c r="J3901" s="2" vm="1" t="e">
        <f>_xlfn._xlws.FILTER(辅助信息!D:D,辅助信息!G:G=G3901)</f>
        <v>#VALUE!</v>
      </c>
    </row>
    <row r="3902" hidden="1" spans="1:10">
      <c r="A3902" s="2" t="str">
        <f>'[1]2025年已发货'!A:A</f>
        <v>钢固融</v>
      </c>
      <c r="B3902" s="2" t="str">
        <f>'[1]2025年已发货'!B:B</f>
        <v>螺纹钢</v>
      </c>
      <c r="C3902" s="2" t="str">
        <f>'[1]2025年已发货'!C:C</f>
        <v>HRB400E Φ16 9m</v>
      </c>
      <c r="D3902" s="2" t="str">
        <f>'[1]2025年已发货'!D:D</f>
        <v>吨</v>
      </c>
      <c r="E3902" s="2">
        <f>'[1]2025年已发货'!E:E</f>
        <v>6</v>
      </c>
      <c r="F3902" s="4">
        <f>'[1]2025年已发货'!F:F</f>
        <v>45818</v>
      </c>
      <c r="G3902" s="2" t="str">
        <f>'[1]2025年已发货'!G:G</f>
        <v>（五局新津tod项目）成都市新津区旭辉天府未来城南(华金路南)</v>
      </c>
      <c r="H3902" s="2" t="str">
        <f>'[1]2025年已发货'!H:H</f>
        <v>戴军</v>
      </c>
      <c r="I3902" s="2">
        <f>'[1]2025年已发货'!I:I</f>
        <v>15984585768</v>
      </c>
      <c r="J3902" s="2" vm="1" t="e">
        <f>_xlfn._xlws.FILTER(辅助信息!D:D,辅助信息!G:G=G3902)</f>
        <v>#VALUE!</v>
      </c>
    </row>
    <row r="3903" hidden="1" spans="1:10">
      <c r="A3903" s="2" t="str">
        <f>'[1]2025年已发货'!A:A</f>
        <v>钢固融</v>
      </c>
      <c r="B3903" s="2" t="str">
        <f>'[1]2025年已发货'!B:B</f>
        <v>螺纹钢</v>
      </c>
      <c r="C3903" s="2" t="str">
        <f>'[1]2025年已发货'!C:C</f>
        <v>HRB400E Φ18 9m</v>
      </c>
      <c r="D3903" s="2" t="str">
        <f>'[1]2025年已发货'!D:D</f>
        <v>吨</v>
      </c>
      <c r="E3903" s="2">
        <f>'[1]2025年已发货'!E:E</f>
        <v>7</v>
      </c>
      <c r="F3903" s="4">
        <f>'[1]2025年已发货'!F:F</f>
        <v>45818</v>
      </c>
      <c r="G3903" s="2" t="str">
        <f>'[1]2025年已发货'!G:G</f>
        <v>（五局新津tod项目）成都市新津区旭辉天府未来城南(华金路南)</v>
      </c>
      <c r="H3903" s="2" t="str">
        <f>'[1]2025年已发货'!H:H</f>
        <v>戴军</v>
      </c>
      <c r="I3903" s="2">
        <f>'[1]2025年已发货'!I:I</f>
        <v>15984585768</v>
      </c>
      <c r="J3903" s="2" vm="1" t="e">
        <f>_xlfn._xlws.FILTER(辅助信息!D:D,辅助信息!G:G=G3903)</f>
        <v>#VALUE!</v>
      </c>
    </row>
    <row r="3904" hidden="1" spans="1:10">
      <c r="A3904" s="2" t="str">
        <f>'[1]2025年已发货'!A:A</f>
        <v>钢固融</v>
      </c>
      <c r="B3904" s="2" t="str">
        <f>'[1]2025年已发货'!B:B</f>
        <v>螺纹钢</v>
      </c>
      <c r="C3904" s="2" t="str">
        <f>'[1]2025年已发货'!C:C</f>
        <v>HRB400E Φ20 9m</v>
      </c>
      <c r="D3904" s="2" t="str">
        <f>'[1]2025年已发货'!D:D</f>
        <v>吨</v>
      </c>
      <c r="E3904" s="2">
        <f>'[1]2025年已发货'!E:E</f>
        <v>8</v>
      </c>
      <c r="F3904" s="4">
        <f>'[1]2025年已发货'!F:F</f>
        <v>45818</v>
      </c>
      <c r="G3904" s="2" t="str">
        <f>'[1]2025年已发货'!G:G</f>
        <v>（五局新津tod项目）成都市新津区旭辉天府未来城南(华金路南)</v>
      </c>
      <c r="H3904" s="2" t="str">
        <f>'[1]2025年已发货'!H:H</f>
        <v>戴军</v>
      </c>
      <c r="I3904" s="2">
        <f>'[1]2025年已发货'!I:I</f>
        <v>15984585768</v>
      </c>
      <c r="J3904" s="2" vm="1" t="e">
        <f>_xlfn._xlws.FILTER(辅助信息!D:D,辅助信息!G:G=G3904)</f>
        <v>#VALUE!</v>
      </c>
    </row>
    <row r="3905" hidden="1" spans="1:10">
      <c r="A3905" s="2" t="str">
        <f>'[1]2025年已发货'!A:A</f>
        <v>钢固融</v>
      </c>
      <c r="B3905" s="2" t="str">
        <f>'[1]2025年已发货'!B:B</f>
        <v>螺纹钢</v>
      </c>
      <c r="C3905" s="2" t="str">
        <f>'[1]2025年已发货'!C:C</f>
        <v>HRB400E Φ22 9m</v>
      </c>
      <c r="D3905" s="2" t="str">
        <f>'[1]2025年已发货'!D:D</f>
        <v>吨</v>
      </c>
      <c r="E3905" s="2">
        <f>'[1]2025年已发货'!E:E</f>
        <v>8</v>
      </c>
      <c r="F3905" s="4">
        <f>'[1]2025年已发货'!F:F</f>
        <v>45818</v>
      </c>
      <c r="G3905" s="2" t="str">
        <f>'[1]2025年已发货'!G:G</f>
        <v>（五局新津tod项目）成都市新津区旭辉天府未来城南(华金路南)</v>
      </c>
      <c r="H3905" s="2" t="str">
        <f>'[1]2025年已发货'!H:H</f>
        <v>戴军</v>
      </c>
      <c r="I3905" s="2">
        <f>'[1]2025年已发货'!I:I</f>
        <v>15984585768</v>
      </c>
      <c r="J3905" s="2" vm="1" t="e">
        <f>_xlfn._xlws.FILTER(辅助信息!D:D,辅助信息!G:G=G3905)</f>
        <v>#VALUE!</v>
      </c>
    </row>
    <row r="3906" hidden="1" spans="1:10">
      <c r="A3906" s="2" t="str">
        <f>'[1]2025年已发货'!A:A</f>
        <v>海南海控</v>
      </c>
      <c r="B3906" s="2" t="str">
        <f>'[1]2025年已发货'!B:B</f>
        <v>螺纹钢</v>
      </c>
      <c r="C3906" s="2" t="str">
        <f>'[1]2025年已发货'!C:C</f>
        <v>HRB400EФ12*9m</v>
      </c>
      <c r="D3906" s="2" t="str">
        <f>'[1]2025年已发货'!D:D</f>
        <v>吨</v>
      </c>
      <c r="E3906" s="2">
        <f>'[1]2025年已发货'!E:E</f>
        <v>2</v>
      </c>
      <c r="F3906" s="4">
        <f>'[1]2025年已发货'!F:F</f>
        <v>45818</v>
      </c>
      <c r="G3906" s="2" t="str">
        <f>'[1]2025年已发货'!G:G</f>
        <v>（中铁九桥康新高速TJ1-3标）四川省甘孜州康定市折多塘村车管所旁（使用德胜、威钢、成实）</v>
      </c>
      <c r="H3906" s="2" t="str">
        <f>'[1]2025年已发货'!H:H</f>
        <v>王营光</v>
      </c>
      <c r="I3906" s="2">
        <f>'[1]2025年已发货'!I:I</f>
        <v>13479287250</v>
      </c>
      <c r="J3906" s="2" vm="1" t="e">
        <f>_xlfn._xlws.FILTER(辅助信息!D:D,辅助信息!G:G=G3906)</f>
        <v>#VALUE!</v>
      </c>
    </row>
    <row r="3907" hidden="1" spans="1:10">
      <c r="A3907" s="2" t="str">
        <f>'[1]2025年已发货'!A:A</f>
        <v>海南海控</v>
      </c>
      <c r="B3907" s="2" t="str">
        <f>'[1]2025年已发货'!B:B</f>
        <v>螺纹钢</v>
      </c>
      <c r="C3907" s="2" t="str">
        <f>'[1]2025年已发货'!C:C</f>
        <v>HRB400EФ16*9m</v>
      </c>
      <c r="D3907" s="2" t="str">
        <f>'[1]2025年已发货'!D:D</f>
        <v>吨</v>
      </c>
      <c r="E3907" s="2">
        <f>'[1]2025年已发货'!E:E</f>
        <v>15</v>
      </c>
      <c r="F3907" s="4">
        <f>'[1]2025年已发货'!F:F</f>
        <v>45818</v>
      </c>
      <c r="G3907" s="2" t="str">
        <f>'[1]2025年已发货'!G:G</f>
        <v>（中铁九桥康新高速TJ1-3标）四川省甘孜州康定市折多塘村车管所旁（使用德胜、威钢、成实）</v>
      </c>
      <c r="H3907" s="2" t="str">
        <f>'[1]2025年已发货'!H:H</f>
        <v>王营光</v>
      </c>
      <c r="I3907" s="2">
        <f>'[1]2025年已发货'!I:I</f>
        <v>13479287250</v>
      </c>
      <c r="J3907" s="2" vm="1" t="e">
        <f>_xlfn._xlws.FILTER(辅助信息!D:D,辅助信息!G:G=G3907)</f>
        <v>#VALUE!</v>
      </c>
    </row>
    <row r="3908" hidden="1" spans="1:10">
      <c r="A3908" s="2" t="str">
        <f>'[1]2025年已发货'!A:A</f>
        <v>海南海控</v>
      </c>
      <c r="B3908" s="2" t="str">
        <f>'[1]2025年已发货'!B:B</f>
        <v>螺纹钢</v>
      </c>
      <c r="C3908" s="2" t="str">
        <f>'[1]2025年已发货'!C:C</f>
        <v>HRB400EФ18*12m</v>
      </c>
      <c r="D3908" s="2" t="str">
        <f>'[1]2025年已发货'!D:D</f>
        <v>吨</v>
      </c>
      <c r="E3908" s="2">
        <f>'[1]2025年已发货'!E:E</f>
        <v>2</v>
      </c>
      <c r="F3908" s="4">
        <f>'[1]2025年已发货'!F:F</f>
        <v>45818</v>
      </c>
      <c r="G3908" s="2" t="str">
        <f>'[1]2025年已发货'!G:G</f>
        <v>（中铁九桥康新高速TJ1-3标）四川省甘孜州康定市折多塘村车管所旁（使用德胜、威钢、成实）</v>
      </c>
      <c r="H3908" s="2" t="str">
        <f>'[1]2025年已发货'!H:H</f>
        <v>王营光</v>
      </c>
      <c r="I3908" s="2">
        <f>'[1]2025年已发货'!I:I</f>
        <v>13479287250</v>
      </c>
      <c r="J3908" s="2" vm="1" t="e">
        <f>_xlfn._xlws.FILTER(辅助信息!D:D,辅助信息!G:G=G3908)</f>
        <v>#VALUE!</v>
      </c>
    </row>
    <row r="3909" hidden="1" spans="1:10">
      <c r="A3909" s="2" t="str">
        <f>'[1]2025年已发货'!A:A</f>
        <v>海南海控</v>
      </c>
      <c r="B3909" s="2" t="str">
        <f>'[1]2025年已发货'!B:B</f>
        <v>螺纹钢</v>
      </c>
      <c r="C3909" s="2" t="str">
        <f>'[1]2025年已发货'!C:C</f>
        <v>HRB400EФ32*12m</v>
      </c>
      <c r="D3909" s="2" t="str">
        <f>'[1]2025年已发货'!D:D</f>
        <v>吨</v>
      </c>
      <c r="E3909" s="2">
        <f>'[1]2025年已发货'!E:E</f>
        <v>10</v>
      </c>
      <c r="F3909" s="4">
        <f>'[1]2025年已发货'!F:F</f>
        <v>45818</v>
      </c>
      <c r="G3909" s="2" t="str">
        <f>'[1]2025年已发货'!G:G</f>
        <v>（中铁九桥康新高速TJ1-3标）四川省甘孜州康定市折多塘村车管所旁（使用德胜、威钢、成实）</v>
      </c>
      <c r="H3909" s="2" t="str">
        <f>'[1]2025年已发货'!H:H</f>
        <v>王营光</v>
      </c>
      <c r="I3909" s="2">
        <f>'[1]2025年已发货'!I:I</f>
        <v>13479287250</v>
      </c>
      <c r="J3909" s="2" vm="1" t="e">
        <f>_xlfn._xlws.FILTER(辅助信息!D:D,辅助信息!G:G=G3909)</f>
        <v>#VALUE!</v>
      </c>
    </row>
    <row r="3910" hidden="1" spans="1:10">
      <c r="A3910" s="2" t="str">
        <f>'[1]2025年已发货'!A:A</f>
        <v>海南海控</v>
      </c>
      <c r="B3910" s="2" t="str">
        <f>'[1]2025年已发货'!B:B</f>
        <v>盘螺</v>
      </c>
      <c r="C3910" s="2" t="str">
        <f>'[1]2025年已发货'!C:C</f>
        <v>HRB400EФ8</v>
      </c>
      <c r="D3910" s="2" t="str">
        <f>'[1]2025年已发货'!D:D</f>
        <v>吨</v>
      </c>
      <c r="E3910" s="2">
        <f>'[1]2025年已发货'!E:E</f>
        <v>5</v>
      </c>
      <c r="F3910" s="4">
        <f>'[1]2025年已发货'!F:F</f>
        <v>45818</v>
      </c>
      <c r="G3910" s="2" t="str">
        <f>'[1]2025年已发货'!G:G</f>
        <v>（中铁九桥康新高速TJ1-3标）四川省甘孜州康定市折多塘村车管所旁（使用德胜、威钢、成实）</v>
      </c>
      <c r="H3910" s="2" t="str">
        <f>'[1]2025年已发货'!H:H</f>
        <v>王营光</v>
      </c>
      <c r="I3910" s="2">
        <f>'[1]2025年已发货'!I:I</f>
        <v>13479287250</v>
      </c>
      <c r="J3910" s="2" vm="1" t="e">
        <f>_xlfn._xlws.FILTER(辅助信息!D:D,辅助信息!G:G=G3910)</f>
        <v>#VALUE!</v>
      </c>
    </row>
    <row r="3911" hidden="1" spans="1:10">
      <c r="A3911" s="2" t="str">
        <f>'[1]2025年已发货'!A:A</f>
        <v>山东高速</v>
      </c>
      <c r="B3911" s="2" t="str">
        <f>'[1]2025年已发货'!B:B</f>
        <v>螺纹钢</v>
      </c>
      <c r="C3911" s="2" t="str">
        <f>'[1]2025年已发货'!C:C</f>
        <v>HRB500E Φ32×9米</v>
      </c>
      <c r="D3911" s="2" t="str">
        <f>'[1]2025年已发货'!D:D</f>
        <v>吨</v>
      </c>
      <c r="E3911" s="2">
        <f>'[1]2025年已发货'!E:E</f>
        <v>105</v>
      </c>
      <c r="F3911" s="4">
        <f>'[1]2025年已发货'!F:F</f>
        <v>45818</v>
      </c>
      <c r="G3911" s="2" t="str">
        <f>'[1]2025年已发货'!G:G</f>
        <v>（自永1标八局二分公司钢筋棚）四川省自贡市大安区牛佛镇</v>
      </c>
      <c r="H3911" s="2" t="str">
        <f>'[1]2025年已发货'!H:H</f>
        <v>王君杰</v>
      </c>
      <c r="I3911" s="2">
        <f>'[1]2025年已发货'!I:I</f>
        <v>18919619850</v>
      </c>
      <c r="J3911" s="2" vm="1" t="e">
        <f>_xlfn._xlws.FILTER(辅助信息!D:D,辅助信息!G:G=G3911)</f>
        <v>#VALUE!</v>
      </c>
    </row>
    <row r="3912" hidden="1" spans="1:10">
      <c r="A3912" s="2" t="str">
        <f>'[1]2025年已发货'!A:A</f>
        <v>湖北商贸</v>
      </c>
      <c r="B3912" s="2" t="str">
        <f>'[1]2025年已发货'!B:B</f>
        <v>高线</v>
      </c>
      <c r="C3912" s="2" t="str">
        <f>'[1]2025年已发货'!C:C</f>
        <v>HPB300Φ10</v>
      </c>
      <c r="D3912" s="2" t="str">
        <f>'[1]2025年已发货'!D:D</f>
        <v>吨</v>
      </c>
      <c r="E3912" s="2">
        <f>'[1]2025年已发货'!E:E</f>
        <v>17</v>
      </c>
      <c r="F3912" s="4">
        <f>'[1]2025年已发货'!F:F</f>
        <v>45818</v>
      </c>
      <c r="G3912" s="2" t="str">
        <f>'[1]2025年已发货'!G:G</f>
        <v>（中铁十局-资乐高速4标）四川省眉山市仁寿县彰加镇促进村中铁十局2#钢筋厂</v>
      </c>
      <c r="H3912" s="2" t="str">
        <f>'[1]2025年已发货'!H:H</f>
        <v>杨飞</v>
      </c>
      <c r="I3912" s="2">
        <f>'[1]2025年已发货'!I:I</f>
        <v>15667998777</v>
      </c>
      <c r="J3912" s="2" vm="1" t="e">
        <f>_xlfn._xlws.FILTER(辅助信息!D:D,辅助信息!G:G=G3912)</f>
        <v>#VALUE!</v>
      </c>
    </row>
    <row r="3913" hidden="1" spans="1:10">
      <c r="A3913" s="2" t="str">
        <f>'[1]2025年已发货'!A:A</f>
        <v>湖北商贸</v>
      </c>
      <c r="B3913" s="2" t="str">
        <f>'[1]2025年已发货'!B:B</f>
        <v>高线</v>
      </c>
      <c r="C3913" s="2" t="str">
        <f>'[1]2025年已发货'!C:C</f>
        <v>HPB300Φ12</v>
      </c>
      <c r="D3913" s="2" t="str">
        <f>'[1]2025年已发货'!D:D</f>
        <v>吨</v>
      </c>
      <c r="E3913" s="2">
        <f>'[1]2025年已发货'!E:E</f>
        <v>17</v>
      </c>
      <c r="F3913" s="4">
        <f>'[1]2025年已发货'!F:F</f>
        <v>45818</v>
      </c>
      <c r="G3913" s="2" t="str">
        <f>'[1]2025年已发货'!G:G</f>
        <v>（中铁十局-资乐高速4标）四川省眉山市仁寿县彰加镇促进村中铁十局2#钢筋厂</v>
      </c>
      <c r="H3913" s="2" t="str">
        <f>'[1]2025年已发货'!H:H</f>
        <v>杨飞</v>
      </c>
      <c r="I3913" s="2">
        <f>'[1]2025年已发货'!I:I</f>
        <v>15667998777</v>
      </c>
      <c r="J3913" s="2" vm="1" t="e">
        <f>_xlfn._xlws.FILTER(辅助信息!D:D,辅助信息!G:G=G3913)</f>
        <v>#VALUE!</v>
      </c>
    </row>
    <row r="3914" hidden="1" spans="1:10">
      <c r="A3914" s="2" t="str">
        <f>'[1]2025年已发货'!A:A</f>
        <v>湖北商贸</v>
      </c>
      <c r="B3914" s="2" t="str">
        <f>'[1]2025年已发货'!B:B</f>
        <v>螺纹钢</v>
      </c>
      <c r="C3914" s="2" t="str">
        <f>'[1]2025年已发货'!C:C</f>
        <v>HRB500E Φ25 12m</v>
      </c>
      <c r="D3914" s="2" t="str">
        <f>'[1]2025年已发货'!D:D</f>
        <v>吨</v>
      </c>
      <c r="E3914" s="2">
        <f>'[1]2025年已发货'!E:E</f>
        <v>35</v>
      </c>
      <c r="F3914" s="4">
        <f>'[1]2025年已发货'!F:F</f>
        <v>45818</v>
      </c>
      <c r="G3914" s="2" t="str">
        <f>'[1]2025年已发货'!G:G</f>
        <v>（中铁十局-资乐高速4标）四川省眉山市仁寿县彰加镇促进村中铁十局2#钢筋厂</v>
      </c>
      <c r="H3914" s="2" t="str">
        <f>'[1]2025年已发货'!H:H</f>
        <v>杨飞</v>
      </c>
      <c r="I3914" s="2">
        <f>'[1]2025年已发货'!I:I</f>
        <v>15667998777</v>
      </c>
      <c r="J3914" s="2" vm="1" t="e">
        <f>_xlfn._xlws.FILTER(辅助信息!D:D,辅助信息!G:G=G3914)</f>
        <v>#VALUE!</v>
      </c>
    </row>
    <row r="3915" hidden="1" spans="1:10">
      <c r="A3915" s="2" t="str">
        <f>'[1]2025年已发货'!A:A</f>
        <v>德胜</v>
      </c>
      <c r="B3915" s="2" t="str">
        <f>'[1]2025年已发货'!B:B</f>
        <v>螺纹钢</v>
      </c>
      <c r="C3915" s="2" t="str">
        <f>'[1]2025年已发货'!C:C</f>
        <v>HRB400E Φ16 9m</v>
      </c>
      <c r="D3915" s="2" t="str">
        <f>'[1]2025年已发货'!D:D</f>
        <v>吨</v>
      </c>
      <c r="E3915" s="2">
        <f>'[1]2025年已发货'!E:E</f>
        <v>35</v>
      </c>
      <c r="F3915" s="4">
        <f>'[1]2025年已发货'!F:F</f>
        <v>45818</v>
      </c>
      <c r="G3915" s="2" t="str">
        <f>'[1]2025年已发货'!G:G</f>
        <v>（中铁广州局-资乐高速5标）四川省乐山市井研县希望大道116号</v>
      </c>
      <c r="H3915" s="2" t="str">
        <f>'[1]2025年已发货'!H:H</f>
        <v>廖俊杰</v>
      </c>
      <c r="I3915" s="2">
        <f>'[1]2025年已发货'!I:I</f>
        <v>15775100965</v>
      </c>
      <c r="J3915" s="2" vm="1" t="e">
        <f>_xlfn._xlws.FILTER(辅助信息!D:D,辅助信息!G:G=G3915)</f>
        <v>#VALUE!</v>
      </c>
    </row>
    <row r="3916" hidden="1" spans="1:10">
      <c r="A3916" s="2" t="str">
        <f>'[1]2025年已发货'!A:A</f>
        <v>德胜</v>
      </c>
      <c r="B3916" s="2" t="str">
        <f>'[1]2025年已发货'!B:B</f>
        <v>螺纹钢</v>
      </c>
      <c r="C3916" s="2" t="str">
        <f>'[1]2025年已发货'!C:C</f>
        <v>HRB400E Φ16 12m</v>
      </c>
      <c r="D3916" s="2" t="str">
        <f>'[1]2025年已发货'!D:D</f>
        <v>吨</v>
      </c>
      <c r="E3916" s="2">
        <f>'[1]2025年已发货'!E:E</f>
        <v>35</v>
      </c>
      <c r="F3916" s="4">
        <f>'[1]2025年已发货'!F:F</f>
        <v>45818</v>
      </c>
      <c r="G3916" s="2" t="str">
        <f>'[1]2025年已发货'!G:G</f>
        <v>（中铁广州局-资乐高速5标）四川省乐山市井研县希望大道116号</v>
      </c>
      <c r="H3916" s="2" t="str">
        <f>'[1]2025年已发货'!H:H</f>
        <v>廖俊杰</v>
      </c>
      <c r="I3916" s="2">
        <f>'[1]2025年已发货'!I:I</f>
        <v>15775100965</v>
      </c>
      <c r="J3916" s="2" vm="1" t="e">
        <f>_xlfn._xlws.FILTER(辅助信息!D:D,辅助信息!G:G=G3916)</f>
        <v>#VALUE!</v>
      </c>
    </row>
    <row r="3917" hidden="1" spans="1:10">
      <c r="A3917" s="2" t="str">
        <f>'[1]2025年已发货'!A:A</f>
        <v>吉晨盛泰</v>
      </c>
      <c r="B3917" s="2" t="str">
        <f>'[1]2025年已发货'!B:B</f>
        <v>螺纹钢</v>
      </c>
      <c r="C3917" s="2" t="str">
        <f>'[1]2025年已发货'!C:C</f>
        <v>HRB400EΦ12</v>
      </c>
      <c r="D3917" s="2" t="str">
        <f>'[1]2025年已发货'!D:D</f>
        <v>吨</v>
      </c>
      <c r="E3917" s="2">
        <f>'[1]2025年已发货'!E:E</f>
        <v>70</v>
      </c>
      <c r="F3917" s="4">
        <f>'[1]2025年已发货'!F:F</f>
        <v>45818</v>
      </c>
      <c r="G3917" s="2" t="str">
        <f>'[1]2025年已发货'!G:G</f>
        <v>（中铁一局四公司西昭高速6标4分部）四川省凉山彝族自治州昭觉县杨日占里</v>
      </c>
      <c r="H3917" s="2" t="str">
        <f>'[1]2025年已发货'!H:H</f>
        <v>马占全</v>
      </c>
      <c r="I3917" s="2">
        <f>'[1]2025年已发货'!I:I</f>
        <v>18189516465</v>
      </c>
      <c r="J3917" s="2" vm="1" t="e">
        <f>_xlfn._xlws.FILTER(辅助信息!D:D,辅助信息!G:G=G3917)</f>
        <v>#VALUE!</v>
      </c>
    </row>
    <row r="3918" hidden="1" spans="1:10">
      <c r="A3918" s="2" t="str">
        <f>'[1]2025年已发货'!A:A</f>
        <v>吉晨盛泰</v>
      </c>
      <c r="B3918" s="2" t="str">
        <f>'[1]2025年已发货'!B:B</f>
        <v>盘圆</v>
      </c>
      <c r="C3918" s="2" t="str">
        <f>'[1]2025年已发货'!C:C</f>
        <v>HPB300EΦ8mm</v>
      </c>
      <c r="D3918" s="2" t="str">
        <f>'[1]2025年已发货'!D:D</f>
        <v>吨</v>
      </c>
      <c r="E3918" s="2">
        <f>'[1]2025年已发货'!E:E</f>
        <v>12</v>
      </c>
      <c r="F3918" s="4">
        <f>'[1]2025年已发货'!F:F</f>
        <v>45819</v>
      </c>
      <c r="G3918" s="2" t="str">
        <f>'[1]2025年已发货'!G:G</f>
        <v>（5标一分部十局第七公司）四川省凉山州布拖县委只洛乡委之洛村</v>
      </c>
      <c r="H3918" s="2" t="str">
        <f>'[1]2025年已发货'!H:H</f>
        <v>吴裕</v>
      </c>
      <c r="I3918" s="2">
        <f>'[1]2025年已发货'!I:I</f>
        <v>19802920715</v>
      </c>
      <c r="J3918" s="2" vm="1" t="e">
        <f>_xlfn._xlws.FILTER(辅助信息!D:D,辅助信息!G:G=G3918)</f>
        <v>#VALUE!</v>
      </c>
    </row>
    <row r="3919" hidden="1" spans="1:10">
      <c r="A3919" s="2" t="str">
        <f>'[1]2025年已发货'!A:A</f>
        <v>吉晨盛泰</v>
      </c>
      <c r="B3919" s="2" t="str">
        <f>'[1]2025年已发货'!B:B</f>
        <v>螺纹钢</v>
      </c>
      <c r="C3919" s="2" t="str">
        <f>'[1]2025年已发货'!C:C</f>
        <v>HRB400EΦ18mm</v>
      </c>
      <c r="D3919" s="2" t="str">
        <f>'[1]2025年已发货'!D:D</f>
        <v>吨</v>
      </c>
      <c r="E3919" s="2">
        <f>'[1]2025年已发货'!E:E</f>
        <v>23</v>
      </c>
      <c r="F3919" s="4">
        <f>'[1]2025年已发货'!F:F</f>
        <v>45819</v>
      </c>
      <c r="G3919" s="2" t="str">
        <f>'[1]2025年已发货'!G:G</f>
        <v>（5标一分部十局第七公司）四川省凉山州布拖县委只洛乡委之洛村</v>
      </c>
      <c r="H3919" s="2" t="str">
        <f>'[1]2025年已发货'!H:H</f>
        <v>吴裕</v>
      </c>
      <c r="I3919" s="2">
        <f>'[1]2025年已发货'!I:I</f>
        <v>19802920715</v>
      </c>
      <c r="J3919" s="2" vm="1" t="e">
        <f>_xlfn._xlws.FILTER(辅助信息!D:D,辅助信息!G:G=G3919)</f>
        <v>#VALUE!</v>
      </c>
    </row>
    <row r="3920" hidden="1" spans="1:10">
      <c r="A3920" s="2" t="str">
        <f>'[1]2025年已发货'!A:A</f>
        <v>吉晨盛泰</v>
      </c>
      <c r="B3920" s="2" t="str">
        <f>'[1]2025年已发货'!B:B</f>
        <v>螺纹钢</v>
      </c>
      <c r="C3920" s="2" t="str">
        <f>'[1]2025年已发货'!C:C</f>
        <v>HRB400EΦ12mm</v>
      </c>
      <c r="D3920" s="2" t="str">
        <f>'[1]2025年已发货'!D:D</f>
        <v>吨</v>
      </c>
      <c r="E3920" s="2">
        <f>'[1]2025年已发货'!E:E</f>
        <v>105</v>
      </c>
      <c r="F3920" s="4">
        <f>'[1]2025年已发货'!F:F</f>
        <v>45819</v>
      </c>
      <c r="G3920" s="2" t="str">
        <f>'[1]2025年已发货'!G:G</f>
        <v>（5标一分部十局第七公司）四川省凉山州布拖县委只洛乡委之洛村</v>
      </c>
      <c r="H3920" s="2" t="str">
        <f>'[1]2025年已发货'!H:H</f>
        <v>吴裕</v>
      </c>
      <c r="I3920" s="2">
        <f>'[1]2025年已发货'!I:I</f>
        <v>19802920715</v>
      </c>
      <c r="J3920" s="2" vm="1" t="e">
        <f>_xlfn._xlws.FILTER(辅助信息!D:D,辅助信息!G:G=G3920)</f>
        <v>#VALUE!</v>
      </c>
    </row>
    <row r="3921" hidden="1" spans="1:10">
      <c r="A3921" s="2" t="str">
        <f>'[1]2025年已发货'!A:A</f>
        <v>吉晨盛泰</v>
      </c>
      <c r="B3921" s="2" t="str">
        <f>'[1]2025年已发货'!B:B</f>
        <v>螺纹钢</v>
      </c>
      <c r="C3921" s="2" t="str">
        <f>'[1]2025年已发货'!C:C</f>
        <v>HRB400EΦ16mm</v>
      </c>
      <c r="D3921" s="2" t="str">
        <f>'[1]2025年已发货'!D:D</f>
        <v>吨</v>
      </c>
      <c r="E3921" s="2">
        <f>'[1]2025年已发货'!E:E</f>
        <v>105</v>
      </c>
      <c r="F3921" s="4">
        <f>'[1]2025年已发货'!F:F</f>
        <v>45819</v>
      </c>
      <c r="G3921" s="2" t="str">
        <f>'[1]2025年已发货'!G:G</f>
        <v>（5标一分部十局第七公司）四川省凉山州布拖县委只洛乡委之洛村</v>
      </c>
      <c r="H3921" s="2" t="str">
        <f>'[1]2025年已发货'!H:H</f>
        <v>吴裕</v>
      </c>
      <c r="I3921" s="2">
        <f>'[1]2025年已发货'!I:I</f>
        <v>19802920715</v>
      </c>
      <c r="J3921" s="2" vm="1" t="e">
        <f>_xlfn._xlws.FILTER(辅助信息!D:D,辅助信息!G:G=G3921)</f>
        <v>#VALUE!</v>
      </c>
    </row>
    <row r="3922" hidden="1" spans="1:10">
      <c r="A3922" s="2" t="str">
        <f>'[1]2025年已发货'!A:A</f>
        <v>陕钢</v>
      </c>
      <c r="B3922" s="2" t="str">
        <f>'[1]2025年已发货'!B:B</f>
        <v>盘螺</v>
      </c>
      <c r="C3922" s="2" t="str">
        <f>'[1]2025年已发货'!C:C</f>
        <v>HRB400E Φ8</v>
      </c>
      <c r="D3922" s="2" t="str">
        <f>'[1]2025年已发货'!D:D</f>
        <v>吨</v>
      </c>
      <c r="E3922" s="2">
        <f>'[1]2025年已发货'!E:E</f>
        <v>20</v>
      </c>
      <c r="F3922" s="4">
        <f>'[1]2025年已发货'!F:F</f>
        <v>45819</v>
      </c>
      <c r="G3922" s="2" t="str">
        <f>'[1]2025年已发货'!G:G</f>
        <v>（华西萌海科创农业生态谷）成都市简阳市白金山水库</v>
      </c>
      <c r="H3922" s="2" t="str">
        <f>'[1]2025年已发货'!H:H</f>
        <v>石清国</v>
      </c>
      <c r="I3922" s="2">
        <f>'[1]2025年已发货'!I:I</f>
        <v>13458642015</v>
      </c>
      <c r="J3922" s="2" t="str">
        <f>_xlfn._xlws.FILTER(辅助信息!D:D,辅助信息!G:G=G3922)</f>
        <v>华西萌海-科创农业生态谷</v>
      </c>
    </row>
    <row r="3923" hidden="1" spans="1:10">
      <c r="A3923" s="2" t="str">
        <f>'[1]2025年已发货'!A:A</f>
        <v>陕钢</v>
      </c>
      <c r="B3923" s="2" t="str">
        <f>'[1]2025年已发货'!B:B</f>
        <v>盘螺</v>
      </c>
      <c r="C3923" s="2" t="str">
        <f>'[1]2025年已发货'!C:C</f>
        <v>HRB400E Φ10</v>
      </c>
      <c r="D3923" s="2" t="str">
        <f>'[1]2025年已发货'!D:D</f>
        <v>吨</v>
      </c>
      <c r="E3923" s="2">
        <f>'[1]2025年已发货'!E:E</f>
        <v>8</v>
      </c>
      <c r="F3923" s="4">
        <f>'[1]2025年已发货'!F:F</f>
        <v>45819</v>
      </c>
      <c r="G3923" s="2" t="str">
        <f>'[1]2025年已发货'!G:G</f>
        <v>（华西萌海科创农业生态谷）成都市简阳市白金山水库</v>
      </c>
      <c r="H3923" s="2" t="str">
        <f>'[1]2025年已发货'!H:H</f>
        <v>石清国</v>
      </c>
      <c r="I3923" s="2">
        <f>'[1]2025年已发货'!I:I</f>
        <v>13458642015</v>
      </c>
      <c r="J3923" s="2" t="str">
        <f>_xlfn._xlws.FILTER(辅助信息!D:D,辅助信息!G:G=G3923)</f>
        <v>华西萌海-科创农业生态谷</v>
      </c>
    </row>
    <row r="3924" hidden="1" spans="1:10">
      <c r="A3924" s="2" t="str">
        <f>'[1]2025年已发货'!A:A</f>
        <v>陕钢</v>
      </c>
      <c r="B3924" s="2" t="str">
        <f>'[1]2025年已发货'!B:B</f>
        <v>螺纹钢</v>
      </c>
      <c r="C3924" s="2" t="str">
        <f>'[1]2025年已发货'!C:C</f>
        <v>HRB400E Φ12 9m</v>
      </c>
      <c r="D3924" s="2" t="str">
        <f>'[1]2025年已发货'!D:D</f>
        <v>吨</v>
      </c>
      <c r="E3924" s="2">
        <f>'[1]2025年已发货'!E:E</f>
        <v>4</v>
      </c>
      <c r="F3924" s="4">
        <f>'[1]2025年已发货'!F:F</f>
        <v>45819</v>
      </c>
      <c r="G3924" s="2" t="str">
        <f>'[1]2025年已发货'!G:G</f>
        <v>（华西萌海科创农业生态谷）成都市简阳市白金山水库</v>
      </c>
      <c r="H3924" s="2" t="str">
        <f>'[1]2025年已发货'!H:H</f>
        <v>石清国</v>
      </c>
      <c r="I3924" s="2">
        <f>'[1]2025年已发货'!I:I</f>
        <v>13458642015</v>
      </c>
      <c r="J3924" s="2" t="str">
        <f>_xlfn._xlws.FILTER(辅助信息!D:D,辅助信息!G:G=G3924)</f>
        <v>华西萌海-科创农业生态谷</v>
      </c>
    </row>
    <row r="3925" hidden="1" spans="1:10">
      <c r="A3925" s="2" t="str">
        <f>'[1]2025年已发货'!A:A</f>
        <v>陕钢</v>
      </c>
      <c r="B3925" s="2" t="str">
        <f>'[1]2025年已发货'!B:B</f>
        <v>螺纹钢</v>
      </c>
      <c r="C3925" s="2" t="str">
        <f>'[1]2025年已发货'!C:C</f>
        <v>HRB400E Φ14 9m</v>
      </c>
      <c r="D3925" s="2" t="str">
        <f>'[1]2025年已发货'!D:D</f>
        <v>吨</v>
      </c>
      <c r="E3925" s="2">
        <f>'[1]2025年已发货'!E:E</f>
        <v>3</v>
      </c>
      <c r="F3925" s="4">
        <f>'[1]2025年已发货'!F:F</f>
        <v>45819</v>
      </c>
      <c r="G3925" s="2" t="str">
        <f>'[1]2025年已发货'!G:G</f>
        <v>（华西萌海科创农业生态谷）成都市简阳市白金山水库</v>
      </c>
      <c r="H3925" s="2" t="str">
        <f>'[1]2025年已发货'!H:H</f>
        <v>石清国</v>
      </c>
      <c r="I3925" s="2">
        <f>'[1]2025年已发货'!I:I</f>
        <v>13458642015</v>
      </c>
      <c r="J3925" s="2" t="str">
        <f>_xlfn._xlws.FILTER(辅助信息!D:D,辅助信息!G:G=G3925)</f>
        <v>华西萌海-科创农业生态谷</v>
      </c>
    </row>
    <row r="3926" hidden="1" spans="1:10">
      <c r="A3926" s="2" t="str">
        <f>'[1]2025年已发货'!A:A</f>
        <v>润耀</v>
      </c>
      <c r="B3926" s="2" t="str">
        <f>'[1]2025年已发货'!B:B</f>
        <v>盘螺</v>
      </c>
      <c r="C3926" s="2" t="str">
        <f>'[1]2025年已发货'!C:C</f>
        <v>HRB400E Φ12</v>
      </c>
      <c r="D3926" s="2" t="str">
        <f>'[1]2025年已发货'!D:D</f>
        <v>吨</v>
      </c>
      <c r="E3926" s="2">
        <f>'[1]2025年已发货'!E:E</f>
        <v>30</v>
      </c>
      <c r="F3926" s="4">
        <f>'[1]2025年已发货'!F:F</f>
        <v>45819</v>
      </c>
      <c r="G3926" s="2" t="str">
        <f>'[1]2025年已发货'!G:G</f>
        <v>（华西简阳西城嘉苑）四川省成都市简阳市简城街道高屋村</v>
      </c>
      <c r="H3926" s="2" t="str">
        <f>'[1]2025年已发货'!H:H</f>
        <v>张瀚镭</v>
      </c>
      <c r="I3926" s="2">
        <f>'[1]2025年已发货'!I:I</f>
        <v>15884666220</v>
      </c>
      <c r="J3926" s="2" t="str">
        <f>_xlfn._xlws.FILTER(辅助信息!D:D,辅助信息!G:G=G3926)</f>
        <v>华西简阳西城嘉苑</v>
      </c>
    </row>
    <row r="3927" hidden="1" spans="1:10">
      <c r="A3927" s="2" t="str">
        <f>'[1]2025年已发货'!A:A</f>
        <v>润耀</v>
      </c>
      <c r="B3927" s="2" t="str">
        <f>'[1]2025年已发货'!B:B</f>
        <v>螺纹钢</v>
      </c>
      <c r="C3927" s="2" t="str">
        <f>'[1]2025年已发货'!C:C</f>
        <v>HRB400E Φ16 9m</v>
      </c>
      <c r="D3927" s="2" t="str">
        <f>'[1]2025年已发货'!D:D</f>
        <v>吨</v>
      </c>
      <c r="E3927" s="2">
        <f>'[1]2025年已发货'!E:E</f>
        <v>5</v>
      </c>
      <c r="F3927" s="4">
        <f>'[1]2025年已发货'!F:F</f>
        <v>45819</v>
      </c>
      <c r="G3927" s="2" t="str">
        <f>'[1]2025年已发货'!G:G</f>
        <v>（华西简阳西城嘉苑）四川省成都市简阳市简城街道高屋村</v>
      </c>
      <c r="H3927" s="2" t="str">
        <f>'[1]2025年已发货'!H:H</f>
        <v>张瀚镭</v>
      </c>
      <c r="I3927" s="2">
        <f>'[1]2025年已发货'!I:I</f>
        <v>15884666220</v>
      </c>
      <c r="J3927" s="2" t="str">
        <f>_xlfn._xlws.FILTER(辅助信息!D:D,辅助信息!G:G=G3927)</f>
        <v>华西简阳西城嘉苑</v>
      </c>
    </row>
    <row r="3928" hidden="1" spans="1:10">
      <c r="A3928" s="2" t="str">
        <f>'[1]2025年已发货'!A:A</f>
        <v>晋邦</v>
      </c>
      <c r="B3928" s="2" t="str">
        <f>'[1]2025年已发货'!B:B</f>
        <v>盘螺</v>
      </c>
      <c r="C3928" s="2" t="str">
        <f>'[1]2025年已发货'!C:C</f>
        <v>HRB400E Φ6</v>
      </c>
      <c r="D3928" s="2" t="str">
        <f>'[1]2025年已发货'!D:D</f>
        <v>吨</v>
      </c>
      <c r="E3928" s="2">
        <f>'[1]2025年已发货'!E:E</f>
        <v>3</v>
      </c>
      <c r="F3928" s="4">
        <f>'[1]2025年已发货'!F:F</f>
        <v>45819</v>
      </c>
      <c r="G3928" s="2" t="str">
        <f>'[1]2025年已发货'!G:G</f>
        <v>（华西萌海科创农业生态谷）成都市简阳市白金山水库</v>
      </c>
      <c r="H3928" s="2" t="str">
        <f>'[1]2025年已发货'!H:H</f>
        <v>石清国</v>
      </c>
      <c r="I3928" s="2">
        <f>'[1]2025年已发货'!I:I</f>
        <v>13458642015</v>
      </c>
      <c r="J3928" s="2" t="str">
        <f>_xlfn._xlws.FILTER(辅助信息!D:D,辅助信息!G:G=G3928)</f>
        <v>华西萌海-科创农业生态谷</v>
      </c>
    </row>
    <row r="3929" hidden="1" spans="1:10">
      <c r="A3929" s="2" t="str">
        <f>'[1]2025年已发货'!A:A</f>
        <v>晋邦</v>
      </c>
      <c r="B3929" s="2" t="str">
        <f>'[1]2025年已发货'!B:B</f>
        <v>盘螺</v>
      </c>
      <c r="C3929" s="2" t="str">
        <f>'[1]2025年已发货'!C:C</f>
        <v>HRB400E Φ8</v>
      </c>
      <c r="D3929" s="2" t="str">
        <f>'[1]2025年已发货'!D:D</f>
        <v>吨</v>
      </c>
      <c r="E3929" s="2">
        <f>'[1]2025年已发货'!E:E</f>
        <v>13</v>
      </c>
      <c r="F3929" s="4">
        <f>'[1]2025年已发货'!F:F</f>
        <v>45819</v>
      </c>
      <c r="G3929" s="2" t="str">
        <f>'[1]2025年已发货'!G:G</f>
        <v>（华西萌海科创农业生态谷）成都市简阳市白金山水库</v>
      </c>
      <c r="H3929" s="2" t="str">
        <f>'[1]2025年已发货'!H:H</f>
        <v>石清国</v>
      </c>
      <c r="I3929" s="2">
        <f>'[1]2025年已发货'!I:I</f>
        <v>13458642015</v>
      </c>
      <c r="J3929" s="2" t="str">
        <f>_xlfn._xlws.FILTER(辅助信息!D:D,辅助信息!G:G=G3929)</f>
        <v>华西萌海-科创农业生态谷</v>
      </c>
    </row>
    <row r="3930" hidden="1" spans="1:10">
      <c r="A3930" s="2" t="str">
        <f>'[1]2025年已发货'!A:A</f>
        <v>晋邦</v>
      </c>
      <c r="B3930" s="2" t="str">
        <f>'[1]2025年已发货'!B:B</f>
        <v>盘螺</v>
      </c>
      <c r="C3930" s="2" t="str">
        <f>'[1]2025年已发货'!C:C</f>
        <v>HRB400E Φ10</v>
      </c>
      <c r="D3930" s="2" t="str">
        <f>'[1]2025年已发货'!D:D</f>
        <v>吨</v>
      </c>
      <c r="E3930" s="2">
        <f>'[1]2025年已发货'!E:E</f>
        <v>8</v>
      </c>
      <c r="F3930" s="4">
        <f>'[1]2025年已发货'!F:F</f>
        <v>45819</v>
      </c>
      <c r="G3930" s="2" t="str">
        <f>'[1]2025年已发货'!G:G</f>
        <v>（华西萌海科创农业生态谷）成都市简阳市白金山水库</v>
      </c>
      <c r="H3930" s="2" t="str">
        <f>'[1]2025年已发货'!H:H</f>
        <v>石清国</v>
      </c>
      <c r="I3930" s="2">
        <f>'[1]2025年已发货'!I:I</f>
        <v>13458642015</v>
      </c>
      <c r="J3930" s="2" t="str">
        <f>_xlfn._xlws.FILTER(辅助信息!D:D,辅助信息!G:G=G3930)</f>
        <v>华西萌海-科创农业生态谷</v>
      </c>
    </row>
    <row r="3931" hidden="1" spans="1:10">
      <c r="A3931" s="2" t="str">
        <f>'[1]2025年已发货'!A:A</f>
        <v>晋邦</v>
      </c>
      <c r="B3931" s="2" t="str">
        <f>'[1]2025年已发货'!B:B</f>
        <v>螺纹钢</v>
      </c>
      <c r="C3931" s="2" t="str">
        <f>'[1]2025年已发货'!C:C</f>
        <v>HRB400E Φ12 9m</v>
      </c>
      <c r="D3931" s="2" t="str">
        <f>'[1]2025年已发货'!D:D</f>
        <v>吨</v>
      </c>
      <c r="E3931" s="2">
        <f>'[1]2025年已发货'!E:E</f>
        <v>6</v>
      </c>
      <c r="F3931" s="4">
        <f>'[1]2025年已发货'!F:F</f>
        <v>45819</v>
      </c>
      <c r="G3931" s="2" t="str">
        <f>'[1]2025年已发货'!G:G</f>
        <v>（华西萌海科创农业生态谷）成都市简阳市白金山水库</v>
      </c>
      <c r="H3931" s="2" t="str">
        <f>'[1]2025年已发货'!H:H</f>
        <v>石清国</v>
      </c>
      <c r="I3931" s="2">
        <f>'[1]2025年已发货'!I:I</f>
        <v>13458642015</v>
      </c>
      <c r="J3931" s="2" t="str">
        <f>_xlfn._xlws.FILTER(辅助信息!D:D,辅助信息!G:G=G3931)</f>
        <v>华西萌海-科创农业生态谷</v>
      </c>
    </row>
    <row r="3932" hidden="1" spans="1:10">
      <c r="A3932" s="2" t="str">
        <f>'[1]2025年已发货'!A:A</f>
        <v>晋邦</v>
      </c>
      <c r="B3932" s="2" t="str">
        <f>'[1]2025年已发货'!B:B</f>
        <v>螺纹钢</v>
      </c>
      <c r="C3932" s="2" t="str">
        <f>'[1]2025年已发货'!C:C</f>
        <v>HRB400E Φ14 9m</v>
      </c>
      <c r="D3932" s="2" t="str">
        <f>'[1]2025年已发货'!D:D</f>
        <v>吨</v>
      </c>
      <c r="E3932" s="2">
        <f>'[1]2025年已发货'!E:E</f>
        <v>3</v>
      </c>
      <c r="F3932" s="4">
        <f>'[1]2025年已发货'!F:F</f>
        <v>45819</v>
      </c>
      <c r="G3932" s="2" t="str">
        <f>'[1]2025年已发货'!G:G</f>
        <v>（华西萌海科创农业生态谷）成都市简阳市白金山水库</v>
      </c>
      <c r="H3932" s="2" t="str">
        <f>'[1]2025年已发货'!H:H</f>
        <v>石清国</v>
      </c>
      <c r="I3932" s="2">
        <f>'[1]2025年已发货'!I:I</f>
        <v>13458642015</v>
      </c>
      <c r="J3932" s="2" t="str">
        <f>_xlfn._xlws.FILTER(辅助信息!D:D,辅助信息!G:G=G3932)</f>
        <v>华西萌海-科创农业生态谷</v>
      </c>
    </row>
    <row r="3933" hidden="1" spans="1:10">
      <c r="A3933" s="2" t="str">
        <f>'[1]2025年已发货'!A:A</f>
        <v>晋邦</v>
      </c>
      <c r="B3933" s="2" t="str">
        <f>'[1]2025年已发货'!B:B</f>
        <v>螺纹钢</v>
      </c>
      <c r="C3933" s="2" t="str">
        <f>'[1]2025年已发货'!C:C</f>
        <v>HRB400E Φ28 9m</v>
      </c>
      <c r="D3933" s="2" t="str">
        <f>'[1]2025年已发货'!D:D</f>
        <v>吨</v>
      </c>
      <c r="E3933" s="2">
        <f>'[1]2025年已发货'!E:E</f>
        <v>3</v>
      </c>
      <c r="F3933" s="4">
        <f>'[1]2025年已发货'!F:F</f>
        <v>45819</v>
      </c>
      <c r="G3933" s="2" t="str">
        <f>'[1]2025年已发货'!G:G</f>
        <v>（华西萌海科创农业生态谷）成都市简阳市白金山水库</v>
      </c>
      <c r="H3933" s="2" t="str">
        <f>'[1]2025年已发货'!H:H</f>
        <v>石清国</v>
      </c>
      <c r="I3933" s="2">
        <f>'[1]2025年已发货'!I:I</f>
        <v>13458642015</v>
      </c>
      <c r="J3933" s="2" t="str">
        <f>_xlfn._xlws.FILTER(辅助信息!D:D,辅助信息!G:G=G3933)</f>
        <v>华西萌海-科创农业生态谷</v>
      </c>
    </row>
    <row r="3934" hidden="1" spans="1:10">
      <c r="A3934" s="2" t="str">
        <f>'[1]2025年已发货'!A:A</f>
        <v>德胜</v>
      </c>
      <c r="B3934" s="2" t="str">
        <f>'[1]2025年已发货'!B:B</f>
        <v>螺纹钢</v>
      </c>
      <c r="C3934" s="2" t="str">
        <f>'[1]2025年已发货'!C:C</f>
        <v>HRB500EФ22*9m</v>
      </c>
      <c r="D3934" s="2" t="str">
        <f>'[1]2025年已发货'!D:D</f>
        <v>吨</v>
      </c>
      <c r="E3934" s="2">
        <f>'[1]2025年已发货'!E:E</f>
        <v>35</v>
      </c>
      <c r="F3934" s="4">
        <f>'[1]2025年已发货'!F:F</f>
        <v>45819</v>
      </c>
      <c r="G3934" s="2" t="str">
        <f>'[1]2025年已发货'!G:G</f>
        <v>（中铁六局呼和公司康新高速TJ4-2标）四川省甘孜藏族自治州康定市新都桥镇东俄罗三村中建八局搅拌站旁</v>
      </c>
      <c r="H3934" s="2" t="str">
        <f>'[1]2025年已发货'!H:H</f>
        <v>王坤</v>
      </c>
      <c r="I3934" s="2">
        <f>'[1]2025年已发货'!I:I</f>
        <v>15647490007</v>
      </c>
      <c r="J3934" s="2" vm="1" t="e">
        <f>_xlfn._xlws.FILTER(辅助信息!D:D,辅助信息!G:G=G3934)</f>
        <v>#VALUE!</v>
      </c>
    </row>
    <row r="3935" hidden="1" spans="1:10">
      <c r="A3935" s="2" t="str">
        <f>'[1]2025年已发货'!A:A</f>
        <v>德胜</v>
      </c>
      <c r="B3935" s="2" t="str">
        <f>'[1]2025年已发货'!B:B</f>
        <v>螺纹钢</v>
      </c>
      <c r="C3935" s="2" t="str">
        <f>'[1]2025年已发货'!C:C</f>
        <v>HRB400EФ18*9m</v>
      </c>
      <c r="D3935" s="2" t="str">
        <f>'[1]2025年已发货'!D:D</f>
        <v>吨</v>
      </c>
      <c r="E3935" s="2">
        <f>'[1]2025年已发货'!E:E</f>
        <v>10</v>
      </c>
      <c r="F3935" s="4">
        <f>'[1]2025年已发货'!F:F</f>
        <v>45819</v>
      </c>
      <c r="G3935" s="2" t="str">
        <f>'[1]2025年已发货'!G:G</f>
        <v>（中铁六局呼和公司康新高速TJ4-2标）四川省甘孜藏族自治州康定市新都桥镇东俄罗三村中建八局搅拌站旁</v>
      </c>
      <c r="H3935" s="2" t="str">
        <f>'[1]2025年已发货'!H:H</f>
        <v>王龙</v>
      </c>
      <c r="I3935" s="2">
        <f>'[1]2025年已发货'!I:I</f>
        <v>18809490151</v>
      </c>
      <c r="J3935" s="2" vm="1" t="e">
        <f>_xlfn._xlws.FILTER(辅助信息!D:D,辅助信息!G:G=G3935)</f>
        <v>#VALUE!</v>
      </c>
    </row>
    <row r="3936" hidden="1" spans="1:10">
      <c r="A3936" s="2" t="str">
        <f>'[1]2025年已发货'!A:A</f>
        <v>德胜</v>
      </c>
      <c r="B3936" s="2" t="str">
        <f>'[1]2025年已发货'!B:B</f>
        <v>螺纹钢</v>
      </c>
      <c r="C3936" s="2" t="str">
        <f>'[1]2025年已发货'!C:C</f>
        <v>HRB400EФ20*9m</v>
      </c>
      <c r="D3936" s="2" t="str">
        <f>'[1]2025年已发货'!D:D</f>
        <v>吨</v>
      </c>
      <c r="E3936" s="2">
        <f>'[1]2025年已发货'!E:E</f>
        <v>25</v>
      </c>
      <c r="F3936" s="4">
        <f>'[1]2025年已发货'!F:F</f>
        <v>45819</v>
      </c>
      <c r="G3936" s="2" t="str">
        <f>'[1]2025年已发货'!G:G</f>
        <v>（中铁六局呼和公司康新高速TJ4-2标）四川省甘孜藏族自治州康定市新都桥镇东俄罗三村中建八局搅拌站旁</v>
      </c>
      <c r="H3936" s="2" t="str">
        <f>'[1]2025年已发货'!H:H</f>
        <v>王龙</v>
      </c>
      <c r="I3936" s="2">
        <f>'[1]2025年已发货'!I:I</f>
        <v>18809490151</v>
      </c>
      <c r="J3936" s="2" vm="1" t="e">
        <f>_xlfn._xlws.FILTER(辅助信息!D:D,辅助信息!G:G=G3936)</f>
        <v>#VALUE!</v>
      </c>
    </row>
    <row r="3937" hidden="1" spans="1:10">
      <c r="A3937" s="2" t="str">
        <f>'[1]2025年已发货'!A:A</f>
        <v>海南海控</v>
      </c>
      <c r="B3937" s="2" t="str">
        <f>'[1]2025年已发货'!B:B</f>
        <v>高线</v>
      </c>
      <c r="C3937" s="2" t="str">
        <f>'[1]2025年已发货'!C:C</f>
        <v>HPB300Ф8</v>
      </c>
      <c r="D3937" s="2" t="str">
        <f>'[1]2025年已发货'!D:D</f>
        <v>吨</v>
      </c>
      <c r="E3937" s="2">
        <f>'[1]2025年已发货'!E:E</f>
        <v>35</v>
      </c>
      <c r="F3937" s="4">
        <f>'[1]2025年已发货'!F:F</f>
        <v>45819</v>
      </c>
      <c r="G3937" s="2" t="str">
        <f>'[1]2025年已发货'!G:G</f>
        <v>（中铁六局呼和公司康新高速TJ4-2标）四川省甘孜藏族自治州康定市新都桥镇东俄罗三村中建八局搅拌站旁</v>
      </c>
      <c r="H3937" s="2" t="str">
        <f>'[1]2025年已发货'!H:H</f>
        <v>王龙</v>
      </c>
      <c r="I3937" s="2">
        <f>'[1]2025年已发货'!I:I</f>
        <v>18809490151</v>
      </c>
      <c r="J3937" s="2" vm="1" t="e">
        <f>_xlfn._xlws.FILTER(辅助信息!D:D,辅助信息!G:G=G3937)</f>
        <v>#VALUE!</v>
      </c>
    </row>
    <row r="3938" hidden="1" spans="1:10">
      <c r="A3938" s="2" t="str">
        <f>'[1]2025年已发货'!A:A</f>
        <v>润耀</v>
      </c>
      <c r="B3938" s="2" t="str">
        <f>'[1]2025年已发货'!B:B</f>
        <v>螺纹钢</v>
      </c>
      <c r="C3938" s="2" t="str">
        <f>'[1]2025年已发货'!C:C</f>
        <v>HRB400E Φ25 9m</v>
      </c>
      <c r="D3938" s="2" t="str">
        <f>'[1]2025年已发货'!D:D</f>
        <v>吨</v>
      </c>
      <c r="E3938" s="2">
        <f>'[1]2025年已发货'!E:E</f>
        <v>35</v>
      </c>
      <c r="F3938" s="4">
        <f>'[1]2025年已发货'!F:F</f>
        <v>45819</v>
      </c>
      <c r="G3938" s="2" t="str">
        <f>'[1]2025年已发货'!G:G</f>
        <v>（中铁北京局-资乐高速6标）四川省乐山市市中区土主镇资乐高速TJ6标项目试验室</v>
      </c>
      <c r="H3938" s="2" t="str">
        <f>'[1]2025年已发货'!H:H</f>
        <v>刘岩</v>
      </c>
      <c r="I3938" s="2">
        <f>'[1]2025年已发货'!I:I</f>
        <v>18543566469</v>
      </c>
      <c r="J3938" s="2" vm="1" t="e">
        <f>_xlfn._xlws.FILTER(辅助信息!D:D,辅助信息!G:G=G3938)</f>
        <v>#VALUE!</v>
      </c>
    </row>
    <row r="3939" hidden="1" spans="1:10">
      <c r="A3939" s="2" t="str">
        <f>'[1]2025年已发货'!A:A</f>
        <v>润耀</v>
      </c>
      <c r="B3939" s="2" t="str">
        <f>'[1]2025年已发货'!B:B</f>
        <v>螺纹钢</v>
      </c>
      <c r="C3939" s="2" t="str">
        <f>'[1]2025年已发货'!C:C</f>
        <v>HRB400E Φ16 9m</v>
      </c>
      <c r="D3939" s="2" t="str">
        <f>'[1]2025年已发货'!D:D</f>
        <v>吨</v>
      </c>
      <c r="E3939" s="2">
        <f>'[1]2025年已发货'!E:E</f>
        <v>35</v>
      </c>
      <c r="F3939" s="4">
        <f>'[1]2025年已发货'!F:F</f>
        <v>45819</v>
      </c>
      <c r="G3939" s="2" t="str">
        <f>'[1]2025年已发货'!G:G</f>
        <v>（中铁北京局-资乐高速6标）四川省乐山市市中区土主镇资乐高速TJ6标项目试验室</v>
      </c>
      <c r="H3939" s="2" t="str">
        <f>'[1]2025年已发货'!H:H</f>
        <v>刘岩</v>
      </c>
      <c r="I3939" s="2">
        <f>'[1]2025年已发货'!I:I</f>
        <v>18543566469</v>
      </c>
      <c r="J3939" s="2" vm="1" t="e">
        <f>_xlfn._xlws.FILTER(辅助信息!D:D,辅助信息!G:G=G3939)</f>
        <v>#VALUE!</v>
      </c>
    </row>
    <row r="3940" hidden="1" spans="1:10">
      <c r="A3940" s="2" t="str">
        <f>'[1]2025年已发货'!A:A</f>
        <v>润耀</v>
      </c>
      <c r="B3940" s="2" t="str">
        <f>'[1]2025年已发货'!B:B</f>
        <v>螺纹钢</v>
      </c>
      <c r="C3940" s="2" t="str">
        <f>'[1]2025年已发货'!C:C</f>
        <v>HRB400E Φ12 9m</v>
      </c>
      <c r="D3940" s="2" t="str">
        <f>'[1]2025年已发货'!D:D</f>
        <v>吨</v>
      </c>
      <c r="E3940" s="2">
        <f>'[1]2025年已发货'!E:E</f>
        <v>35</v>
      </c>
      <c r="F3940" s="4">
        <f>'[1]2025年已发货'!F:F</f>
        <v>45819</v>
      </c>
      <c r="G3940" s="2" t="str">
        <f>'[1]2025年已发货'!G:G</f>
        <v>（中铁北京局-资乐高速6标）四川省乐山市市中区土主镇资乐高速TJ6标项目试验室</v>
      </c>
      <c r="H3940" s="2" t="str">
        <f>'[1]2025年已发货'!H:H</f>
        <v>刘岩</v>
      </c>
      <c r="I3940" s="2">
        <f>'[1]2025年已发货'!I:I</f>
        <v>18543566469</v>
      </c>
      <c r="J3940" s="2" vm="1" t="e">
        <f>_xlfn._xlws.FILTER(辅助信息!D:D,辅助信息!G:G=G3940)</f>
        <v>#VALUE!</v>
      </c>
    </row>
    <row r="3941" hidden="1" spans="1:10">
      <c r="A3941" s="2" t="str">
        <f>'[1]2025年已发货'!A:A</f>
        <v>润耀</v>
      </c>
      <c r="B3941" s="2" t="str">
        <f>'[1]2025年已发货'!B:B</f>
        <v>螺纹钢</v>
      </c>
      <c r="C3941" s="2" t="str">
        <f>'[1]2025年已发货'!C:C</f>
        <v>HRB400E Φ28 12m</v>
      </c>
      <c r="D3941" s="2" t="str">
        <f>'[1]2025年已发货'!D:D</f>
        <v>吨</v>
      </c>
      <c r="E3941" s="2">
        <f>'[1]2025年已发货'!E:E</f>
        <v>17</v>
      </c>
      <c r="F3941" s="4">
        <f>'[1]2025年已发货'!F:F</f>
        <v>45819</v>
      </c>
      <c r="G3941" s="2" t="str">
        <f>'[1]2025年已发货'!G:G</f>
        <v>（中铁广州局-资乐高速5标）四川省乐山市井研县希望大道116号</v>
      </c>
      <c r="H3941" s="2" t="str">
        <f>'[1]2025年已发货'!H:H</f>
        <v>廖俊杰</v>
      </c>
      <c r="I3941" s="2">
        <f>'[1]2025年已发货'!I:I</f>
        <v>15775100965</v>
      </c>
      <c r="J3941" s="2" vm="1" t="e">
        <f>_xlfn._xlws.FILTER(辅助信息!D:D,辅助信息!G:G=G3941)</f>
        <v>#VALUE!</v>
      </c>
    </row>
    <row r="3942" hidden="1" spans="1:10">
      <c r="A3942" s="2" t="str">
        <f>'[1]2025年已发货'!A:A</f>
        <v>润耀</v>
      </c>
      <c r="B3942" s="2" t="str">
        <f>'[1]2025年已发货'!B:B</f>
        <v>螺纹钢</v>
      </c>
      <c r="C3942" s="2" t="str">
        <f>'[1]2025年已发货'!C:C</f>
        <v>HRB400E Φ22 12m</v>
      </c>
      <c r="D3942" s="2" t="str">
        <f>'[1]2025年已发货'!D:D</f>
        <v>吨</v>
      </c>
      <c r="E3942" s="2">
        <f>'[1]2025年已发货'!E:E</f>
        <v>17</v>
      </c>
      <c r="F3942" s="4">
        <f>'[1]2025年已发货'!F:F</f>
        <v>45819</v>
      </c>
      <c r="G3942" s="2" t="str">
        <f>'[1]2025年已发货'!G:G</f>
        <v>（中铁广州局-资乐高速5标）四川省乐山市井研县希望大道116号</v>
      </c>
      <c r="H3942" s="2" t="str">
        <f>'[1]2025年已发货'!H:H</f>
        <v>廖俊杰</v>
      </c>
      <c r="I3942" s="2">
        <f>'[1]2025年已发货'!I:I</f>
        <v>15775100965</v>
      </c>
      <c r="J3942" s="2" vm="1" t="e">
        <f>_xlfn._xlws.FILTER(辅助信息!D:D,辅助信息!G:G=G3942)</f>
        <v>#VALUE!</v>
      </c>
    </row>
    <row r="3943" hidden="1" spans="1:10">
      <c r="A3943" s="2" t="str">
        <f>'[1]2025年已发货'!A:A</f>
        <v>润耀</v>
      </c>
      <c r="B3943" s="2" t="str">
        <f>'[1]2025年已发货'!B:B</f>
        <v>螺纹钢</v>
      </c>
      <c r="C3943" s="2" t="str">
        <f>'[1]2025年已发货'!C:C</f>
        <v>HRB400E Φ25 9m</v>
      </c>
      <c r="D3943" s="2" t="str">
        <f>'[1]2025年已发货'!D:D</f>
        <v>吨</v>
      </c>
      <c r="E3943" s="2">
        <f>'[1]2025年已发货'!E:E</f>
        <v>35</v>
      </c>
      <c r="F3943" s="4">
        <f>'[1]2025年已发货'!F:F</f>
        <v>45819</v>
      </c>
      <c r="G3943" s="2" t="str">
        <f>'[1]2025年已发货'!G:G</f>
        <v>（中铁十局-资乐高速4标）四川省眉山市仁寿县彰加镇促进村中铁十局2#钢筋厂</v>
      </c>
      <c r="H3943" s="2" t="str">
        <f>'[1]2025年已发货'!H:H</f>
        <v>杨飞</v>
      </c>
      <c r="I3943" s="2">
        <f>'[1]2025年已发货'!I:I</f>
        <v>15667998777</v>
      </c>
      <c r="J3943" s="2" vm="1" t="e">
        <f>_xlfn._xlws.FILTER(辅助信息!D:D,辅助信息!G:G=G3943)</f>
        <v>#VALUE!</v>
      </c>
    </row>
    <row r="3944" hidden="1" spans="1:10">
      <c r="A3944" s="2" t="str">
        <f>'[1]2025年已发货'!A:A</f>
        <v>山东高速</v>
      </c>
      <c r="B3944" s="2" t="str">
        <f>'[1]2025年已发货'!B:B</f>
        <v>螺纹钢</v>
      </c>
      <c r="C3944" s="2" t="str">
        <f>'[1]2025年已发货'!C:C</f>
        <v>HRB400E Φ25×12米</v>
      </c>
      <c r="D3944" s="2" t="str">
        <f>'[1]2025年已发货'!D:D</f>
        <v>吨</v>
      </c>
      <c r="E3944" s="2">
        <f>'[1]2025年已发货'!E:E</f>
        <v>35</v>
      </c>
      <c r="F3944" s="4">
        <f>'[1]2025年已发货'!F:F</f>
        <v>45819</v>
      </c>
      <c r="G3944" s="2" t="str">
        <f>'[1]2025年已发货'!G:G</f>
        <v>（自永2标九局西南分公司钢筋棚）四川省自贡市骑龙镇大湾村</v>
      </c>
      <c r="H3944" s="2" t="str">
        <f>'[1]2025年已发货'!H:H</f>
        <v>高彦彬</v>
      </c>
      <c r="I3944" s="2">
        <f>'[1]2025年已发货'!I:I</f>
        <v>13835906370</v>
      </c>
      <c r="J3944" s="2" vm="1" t="e">
        <f>_xlfn._xlws.FILTER(辅助信息!D:D,辅助信息!G:G=G3944)</f>
        <v>#VALUE!</v>
      </c>
    </row>
    <row r="3945" hidden="1" spans="1:10">
      <c r="A3945" s="2" t="str">
        <f>'[1]2025年已发货'!A:A</f>
        <v>山东高速</v>
      </c>
      <c r="B3945" s="2" t="str">
        <f>'[1]2025年已发货'!B:B</f>
        <v>螺纹钢</v>
      </c>
      <c r="C3945" s="2" t="str">
        <f>'[1]2025年已发货'!C:C</f>
        <v>HRB500E Φ28×9米</v>
      </c>
      <c r="D3945" s="2" t="str">
        <f>'[1]2025年已发货'!D:D</f>
        <v>吨</v>
      </c>
      <c r="E3945" s="2">
        <f>'[1]2025年已发货'!E:E</f>
        <v>35</v>
      </c>
      <c r="F3945" s="4">
        <f>'[1]2025年已发货'!F:F</f>
        <v>45819</v>
      </c>
      <c r="G3945" s="2" t="str">
        <f>'[1]2025年已发货'!G:G</f>
        <v>（自永2标九局西南分公司钢筋棚）四川省自贡市骑龙镇大湾村</v>
      </c>
      <c r="H3945" s="2" t="str">
        <f>'[1]2025年已发货'!H:H</f>
        <v>高彦彬</v>
      </c>
      <c r="I3945" s="2">
        <f>'[1]2025年已发货'!I:I</f>
        <v>13835906370</v>
      </c>
      <c r="J3945" s="2" vm="1" t="e">
        <f>_xlfn._xlws.FILTER(辅助信息!D:D,辅助信息!G:G=G3945)</f>
        <v>#VALUE!</v>
      </c>
    </row>
    <row r="3946" hidden="1" spans="1:10">
      <c r="A3946" s="2" t="str">
        <f>'[1]2025年已发货'!A:A</f>
        <v>德胜</v>
      </c>
      <c r="B3946" s="2" t="str">
        <f>'[1]2025年已发货'!B:B</f>
        <v>螺纹钢</v>
      </c>
      <c r="C3946" s="2" t="str">
        <f>'[1]2025年已发货'!C:C</f>
        <v>HRB400EΦ12*12m</v>
      </c>
      <c r="D3946" s="2" t="str">
        <f>'[1]2025年已发货'!D:D</f>
        <v>吨</v>
      </c>
      <c r="E3946" s="2">
        <f>'[1]2025年已发货'!E:E</f>
        <v>8</v>
      </c>
      <c r="F3946" s="4">
        <f>'[1]2025年已发货'!F:F</f>
        <v>45819</v>
      </c>
      <c r="G3946" s="2" t="str">
        <f>'[1]2025年已发货'!G:G</f>
        <v>（中铁一局-大渡河项目）乐山市峨边县沙坪镇中铁一局钢筋加工厂（污水处理厂）</v>
      </c>
      <c r="H3946" s="2" t="str">
        <f>'[1]2025年已发货'!H:H</f>
        <v>冯雷</v>
      </c>
      <c r="I3946" s="2" t="str">
        <f>'[1]2025年已发货'!I:I</f>
        <v>18700069985</v>
      </c>
      <c r="J3946" s="2" vm="1" t="e">
        <f>_xlfn._xlws.FILTER(辅助信息!D:D,辅助信息!G:G=G3946)</f>
        <v>#VALUE!</v>
      </c>
    </row>
    <row r="3947" hidden="1" spans="1:10">
      <c r="A3947" s="2" t="str">
        <f>'[1]2025年已发货'!A:A</f>
        <v>德胜</v>
      </c>
      <c r="B3947" s="2" t="str">
        <f>'[1]2025年已发货'!B:B</f>
        <v>螺纹钢</v>
      </c>
      <c r="C3947" s="2" t="str">
        <f>'[1]2025年已发货'!C:C</f>
        <v>HRB400EΦ22*12m</v>
      </c>
      <c r="D3947" s="2" t="str">
        <f>'[1]2025年已发货'!D:D</f>
        <v>吨</v>
      </c>
      <c r="E3947" s="2">
        <f>'[1]2025年已发货'!E:E</f>
        <v>16</v>
      </c>
      <c r="F3947" s="4">
        <f>'[1]2025年已发货'!F:F</f>
        <v>45819</v>
      </c>
      <c r="G3947" s="2" t="str">
        <f>'[1]2025年已发货'!G:G</f>
        <v>（中铁一局-大渡河项目）乐山市峨边县沙坪镇中铁一局钢筋加工厂（污水处理厂）</v>
      </c>
      <c r="H3947" s="2" t="str">
        <f>'[1]2025年已发货'!H:H</f>
        <v>冯雷</v>
      </c>
      <c r="I3947" s="2" t="str">
        <f>'[1]2025年已发货'!I:I</f>
        <v>18700069985</v>
      </c>
      <c r="J3947" s="2" vm="1" t="e">
        <f>_xlfn._xlws.FILTER(辅助信息!D:D,辅助信息!G:G=G3947)</f>
        <v>#VALUE!</v>
      </c>
    </row>
    <row r="3948" hidden="1" spans="1:10">
      <c r="A3948" s="2" t="str">
        <f>'[1]2025年已发货'!A:A</f>
        <v>德胜</v>
      </c>
      <c r="B3948" s="2" t="str">
        <f>'[1]2025年已发货'!B:B</f>
        <v>螺纹钢</v>
      </c>
      <c r="C3948" s="2" t="str">
        <f>'[1]2025年已发货'!C:C</f>
        <v>HRB400EΦ25*12m</v>
      </c>
      <c r="D3948" s="2" t="str">
        <f>'[1]2025年已发货'!D:D</f>
        <v>吨</v>
      </c>
      <c r="E3948" s="2">
        <f>'[1]2025年已发货'!E:E</f>
        <v>8</v>
      </c>
      <c r="F3948" s="4">
        <f>'[1]2025年已发货'!F:F</f>
        <v>45819</v>
      </c>
      <c r="G3948" s="2" t="str">
        <f>'[1]2025年已发货'!G:G</f>
        <v>（中铁一局-大渡河项目）乐山市峨边县沙坪镇中铁一局钢筋加工厂（污水处理厂）</v>
      </c>
      <c r="H3948" s="2" t="str">
        <f>'[1]2025年已发货'!H:H</f>
        <v>冯雷</v>
      </c>
      <c r="I3948" s="2" t="str">
        <f>'[1]2025年已发货'!I:I</f>
        <v>18700069985</v>
      </c>
      <c r="J3948" s="2" vm="1" t="e">
        <f>_xlfn._xlws.FILTER(辅助信息!D:D,辅助信息!G:G=G3948)</f>
        <v>#VALUE!</v>
      </c>
    </row>
    <row r="3949" hidden="1" spans="1:10">
      <c r="A3949" s="2" t="str">
        <f>'[1]2025年已发货'!A:A</f>
        <v>德胜</v>
      </c>
      <c r="B3949" s="2" t="str">
        <f>'[1]2025年已发货'!B:B</f>
        <v>螺纹钢</v>
      </c>
      <c r="C3949" s="2" t="str">
        <f>'[1]2025年已发货'!C:C</f>
        <v>HRB400EΦ32*12m</v>
      </c>
      <c r="D3949" s="2" t="str">
        <f>'[1]2025年已发货'!D:D</f>
        <v>吨</v>
      </c>
      <c r="E3949" s="2">
        <f>'[1]2025年已发货'!E:E</f>
        <v>6</v>
      </c>
      <c r="F3949" s="4">
        <f>'[1]2025年已发货'!F:F</f>
        <v>45819</v>
      </c>
      <c r="G3949" s="2" t="str">
        <f>'[1]2025年已发货'!G:G</f>
        <v>（中铁一局-大渡河项目）乐山市峨边县沙坪镇中铁一局钢筋加工厂（污水处理厂）</v>
      </c>
      <c r="H3949" s="2" t="str">
        <f>'[1]2025年已发货'!H:H</f>
        <v>冯雷</v>
      </c>
      <c r="I3949" s="2" t="str">
        <f>'[1]2025年已发货'!I:I</f>
        <v>18700069985</v>
      </c>
      <c r="J3949" s="2" vm="1" t="e">
        <f>_xlfn._xlws.FILTER(辅助信息!D:D,辅助信息!G:G=G3949)</f>
        <v>#VALUE!</v>
      </c>
    </row>
    <row r="3950" hidden="1" spans="1:10">
      <c r="A3950" s="2" t="str">
        <f>'[1]2025年已发货'!A:A</f>
        <v>吉晨盛泰</v>
      </c>
      <c r="B3950" s="2" t="str">
        <f>'[1]2025年已发货'!B:B</f>
        <v>螺纹钢</v>
      </c>
      <c r="C3950" s="2" t="str">
        <f>'[1]2025年已发货'!C:C</f>
        <v>HRB400EФ12</v>
      </c>
      <c r="D3950" s="2" t="str">
        <f>'[1]2025年已发货'!D:D</f>
        <v>吨</v>
      </c>
      <c r="E3950" s="2">
        <f>'[1]2025年已发货'!E:E</f>
        <v>30</v>
      </c>
      <c r="F3950" s="4">
        <f>'[1]2025年已发货'!F:F</f>
        <v>45820</v>
      </c>
      <c r="G3950" s="2" t="str">
        <f>'[1]2025年已发货'!G:G</f>
        <v>凉山州昭觉县新城镇阿都马打中铁十局2#梁场（中铁十局西昭高速3号拌合站过磅）</v>
      </c>
      <c r="H3950" s="2" t="str">
        <f>'[1]2025年已发货'!H:H</f>
        <v>魏忠魁</v>
      </c>
      <c r="I3950" s="2">
        <f>'[1]2025年已发货'!I:I</f>
        <v>18229056777</v>
      </c>
      <c r="J3950" s="2" vm="1" t="e">
        <f>_xlfn._xlws.FILTER(辅助信息!D:D,辅助信息!G:G=G3950)</f>
        <v>#VALUE!</v>
      </c>
    </row>
    <row r="3951" hidden="1" spans="1:10">
      <c r="A3951" s="2" t="str">
        <f>'[1]2025年已发货'!A:A</f>
        <v>吉晨盛泰</v>
      </c>
      <c r="B3951" s="2" t="str">
        <f>'[1]2025年已发货'!B:B</f>
        <v>螺纹钢</v>
      </c>
      <c r="C3951" s="2" t="str">
        <f>'[1]2025年已发货'!C:C</f>
        <v>HRB400EФ14</v>
      </c>
      <c r="D3951" s="2" t="str">
        <f>'[1]2025年已发货'!D:D</f>
        <v>吨</v>
      </c>
      <c r="E3951" s="2">
        <f>'[1]2025年已发货'!E:E</f>
        <v>30</v>
      </c>
      <c r="F3951" s="4">
        <f>'[1]2025年已发货'!F:F</f>
        <v>45820</v>
      </c>
      <c r="G3951" s="2" t="str">
        <f>'[1]2025年已发货'!G:G</f>
        <v>凉山州昭觉县新城镇阿都马打中铁十局2#梁场（中铁十局西昭高速3号拌合站过磅）</v>
      </c>
      <c r="H3951" s="2" t="str">
        <f>'[1]2025年已发货'!H:H</f>
        <v>魏忠魁</v>
      </c>
      <c r="I3951" s="2">
        <f>'[1]2025年已发货'!I:I</f>
        <v>18229056777</v>
      </c>
      <c r="J3951" s="2" vm="1" t="e">
        <f>_xlfn._xlws.FILTER(辅助信息!D:D,辅助信息!G:G=G3951)</f>
        <v>#VALUE!</v>
      </c>
    </row>
    <row r="3952" hidden="1" spans="1:10">
      <c r="A3952" s="2" t="str">
        <f>'[1]2025年已发货'!A:A</f>
        <v>吉晨盛泰</v>
      </c>
      <c r="B3952" s="2" t="str">
        <f>'[1]2025年已发货'!B:B</f>
        <v>螺纹钢</v>
      </c>
      <c r="C3952" s="2" t="str">
        <f>'[1]2025年已发货'!C:C</f>
        <v>HRB400EФ16</v>
      </c>
      <c r="D3952" s="2" t="str">
        <f>'[1]2025年已发货'!D:D</f>
        <v>吨</v>
      </c>
      <c r="E3952" s="2">
        <f>'[1]2025年已发货'!E:E</f>
        <v>15</v>
      </c>
      <c r="F3952" s="4">
        <f>'[1]2025年已发货'!F:F</f>
        <v>45820</v>
      </c>
      <c r="G3952" s="2" t="str">
        <f>'[1]2025年已发货'!G:G</f>
        <v>凉山州昭觉县新城镇阿都马打中铁十局2#梁场（中铁十局西昭高速3号拌合站过磅）</v>
      </c>
      <c r="H3952" s="2" t="str">
        <f>'[1]2025年已发货'!H:H</f>
        <v>魏忠魁</v>
      </c>
      <c r="I3952" s="2">
        <f>'[1]2025年已发货'!I:I</f>
        <v>18229056777</v>
      </c>
      <c r="J3952" s="2" vm="1" t="e">
        <f>_xlfn._xlws.FILTER(辅助信息!D:D,辅助信息!G:G=G3952)</f>
        <v>#VALUE!</v>
      </c>
    </row>
    <row r="3953" hidden="1" spans="1:10">
      <c r="A3953" s="2" t="str">
        <f>'[1]2025年已发货'!A:A</f>
        <v>吉晨盛泰</v>
      </c>
      <c r="B3953" s="2" t="str">
        <f>'[1]2025年已发货'!B:B</f>
        <v>螺纹钢</v>
      </c>
      <c r="C3953" s="2" t="str">
        <f>'[1]2025年已发货'!C:C</f>
        <v>HRB500EФ32</v>
      </c>
      <c r="D3953" s="2" t="str">
        <f>'[1]2025年已发货'!D:D</f>
        <v>吨</v>
      </c>
      <c r="E3953" s="2">
        <f>'[1]2025年已发货'!E:E</f>
        <v>75</v>
      </c>
      <c r="F3953" s="4">
        <f>'[1]2025年已发货'!F:F</f>
        <v>45820</v>
      </c>
      <c r="G3953" s="2" t="str">
        <f>'[1]2025年已发货'!G:G</f>
        <v>凉山州昭觉县新城镇阿都马打中铁十局2#梁场（中铁十局西昭高速3号拌合站过磅）</v>
      </c>
      <c r="H3953" s="2" t="str">
        <f>'[1]2025年已发货'!H:H</f>
        <v>魏忠魁</v>
      </c>
      <c r="I3953" s="2">
        <f>'[1]2025年已发货'!I:I</f>
        <v>18229056777</v>
      </c>
      <c r="J3953" s="2" vm="1" t="e">
        <f>_xlfn._xlws.FILTER(辅助信息!D:D,辅助信息!G:G=G3953)</f>
        <v>#VALUE!</v>
      </c>
    </row>
    <row r="3954" hidden="1" spans="1:10">
      <c r="A3954" s="2" t="str">
        <f>'[1]2025年已发货'!A:A</f>
        <v>吉晨盛泰</v>
      </c>
      <c r="B3954" s="2" t="str">
        <f>'[1]2025年已发货'!B:B</f>
        <v>螺纹钢</v>
      </c>
      <c r="C3954" s="2" t="str">
        <f>'[1]2025年已发货'!C:C</f>
        <v>HRB400EФ12</v>
      </c>
      <c r="D3954" s="2" t="str">
        <f>'[1]2025年已发货'!D:D</f>
        <v>吨</v>
      </c>
      <c r="E3954" s="2">
        <f>'[1]2025年已发货'!E:E</f>
        <v>150</v>
      </c>
      <c r="F3954" s="4">
        <f>'[1]2025年已发货'!F:F</f>
        <v>45820</v>
      </c>
      <c r="G3954" s="2" t="str">
        <f>'[1]2025年已发货'!G:G</f>
        <v>凉山州昭觉县新城镇阿都马打中铁十局2#梁场（中铁十局西昭高速3号拌合站过磅）</v>
      </c>
      <c r="H3954" s="2" t="str">
        <f>'[1]2025年已发货'!H:H</f>
        <v>魏忠魁</v>
      </c>
      <c r="I3954" s="2">
        <f>'[1]2025年已发货'!I:I</f>
        <v>18229056777</v>
      </c>
      <c r="J3954" s="2" vm="1" t="e">
        <f>_xlfn._xlws.FILTER(辅助信息!D:D,辅助信息!G:G=G3954)</f>
        <v>#VALUE!</v>
      </c>
    </row>
    <row r="3955" hidden="1" spans="1:10">
      <c r="A3955" s="2" t="str">
        <f>'[1]2025年已发货'!A:A</f>
        <v>吉晨盛泰</v>
      </c>
      <c r="B3955" s="2" t="str">
        <f>'[1]2025年已发货'!B:B</f>
        <v>螺纹钢</v>
      </c>
      <c r="C3955" s="2" t="str">
        <f>'[1]2025年已发货'!C:C</f>
        <v>HRB400EФ16</v>
      </c>
      <c r="D3955" s="2" t="str">
        <f>'[1]2025年已发货'!D:D</f>
        <v>吨</v>
      </c>
      <c r="E3955" s="2">
        <f>'[1]2025年已发货'!E:E</f>
        <v>75</v>
      </c>
      <c r="F3955" s="4">
        <f>'[1]2025年已发货'!F:F</f>
        <v>45820</v>
      </c>
      <c r="G3955" s="2" t="str">
        <f>'[1]2025年已发货'!G:G</f>
        <v>凉山州昭觉县新城镇阿都马打中铁十局2#梁场（中铁十局西昭高速3号拌合站过磅）</v>
      </c>
      <c r="H3955" s="2" t="str">
        <f>'[1]2025年已发货'!H:H</f>
        <v>魏忠魁</v>
      </c>
      <c r="I3955" s="2">
        <f>'[1]2025年已发货'!I:I</f>
        <v>18229056777</v>
      </c>
      <c r="J3955" s="2" vm="1" t="e">
        <f>_xlfn._xlws.FILTER(辅助信息!D:D,辅助信息!G:G=G3955)</f>
        <v>#VALUE!</v>
      </c>
    </row>
    <row r="3956" hidden="1" spans="1:10">
      <c r="A3956" s="2" t="str">
        <f>'[1]2025年已发货'!A:A</f>
        <v>德胜恒嘉</v>
      </c>
      <c r="B3956" s="2" t="str">
        <f>'[1]2025年已发货'!B:B</f>
        <v>螺纹钢</v>
      </c>
      <c r="C3956" s="2" t="str">
        <f>'[1]2025年已发货'!C:C</f>
        <v>HRB400EФ18*9m</v>
      </c>
      <c r="D3956" s="2" t="str">
        <f>'[1]2025年已发货'!D:D</f>
        <v>吨</v>
      </c>
      <c r="E3956" s="2">
        <f>'[1]2025年已发货'!E:E</f>
        <v>70</v>
      </c>
      <c r="F3956" s="4">
        <f>'[1]2025年已发货'!F:F</f>
        <v>45820</v>
      </c>
      <c r="G3956" s="2" t="str">
        <f>'[1]2025年已发货'!G:G</f>
        <v>（中铁六局呼和公司康新高速TJ4-2标）四川省甘孜藏族自治州康定市新都桥镇东俄罗三村中建八局搅拌站旁</v>
      </c>
      <c r="H3956" s="2" t="str">
        <f>'[1]2025年已发货'!H:H</f>
        <v>王龙</v>
      </c>
      <c r="I3956" s="2">
        <f>'[1]2025年已发货'!I:I</f>
        <v>18809490151</v>
      </c>
      <c r="J3956" s="2" vm="1" t="e">
        <f>_xlfn._xlws.FILTER(辅助信息!D:D,辅助信息!G:G=G3956)</f>
        <v>#VALUE!</v>
      </c>
    </row>
    <row r="3957" hidden="1" spans="1:10">
      <c r="A3957" s="2" t="str">
        <f>'[1]2025年已发货'!A:A</f>
        <v>德胜恒嘉</v>
      </c>
      <c r="B3957" s="2" t="str">
        <f>'[1]2025年已发货'!B:B</f>
        <v>螺纹钢</v>
      </c>
      <c r="C3957" s="2" t="str">
        <f>'[1]2025年已发货'!C:C</f>
        <v>HRB500EФ28*9m</v>
      </c>
      <c r="D3957" s="2" t="str">
        <f>'[1]2025年已发货'!D:D</f>
        <v>吨</v>
      </c>
      <c r="E3957" s="2">
        <f>'[1]2025年已发货'!E:E</f>
        <v>35</v>
      </c>
      <c r="F3957" s="4">
        <f>'[1]2025年已发货'!F:F</f>
        <v>45820</v>
      </c>
      <c r="G3957" s="2" t="str">
        <f>'[1]2025年已发货'!G:G</f>
        <v>（中铁六局呼和公司康新高速TJ4-2标）四川省甘孜藏族自治州康定市新都桥镇东俄罗三村中建八局搅拌站旁</v>
      </c>
      <c r="H3957" s="2" t="str">
        <f>'[1]2025年已发货'!H:H</f>
        <v>王坤</v>
      </c>
      <c r="I3957" s="2">
        <f>'[1]2025年已发货'!I:I</f>
        <v>15647490007</v>
      </c>
      <c r="J3957" s="2" vm="1" t="e">
        <f>_xlfn._xlws.FILTER(辅助信息!D:D,辅助信息!G:G=G3957)</f>
        <v>#VALUE!</v>
      </c>
    </row>
    <row r="3958" hidden="1" spans="1:10">
      <c r="A3958" s="2" t="str">
        <f>'[1]2025年已发货'!A:A</f>
        <v>德胜恒嘉</v>
      </c>
      <c r="B3958" s="2" t="str">
        <f>'[1]2025年已发货'!B:B</f>
        <v>螺纹钢</v>
      </c>
      <c r="C3958" s="2" t="str">
        <f>'[1]2025年已发货'!C:C</f>
        <v>HRB500EФ22*9m</v>
      </c>
      <c r="D3958" s="2" t="str">
        <f>'[1]2025年已发货'!D:D</f>
        <v>吨</v>
      </c>
      <c r="E3958" s="2">
        <f>'[1]2025年已发货'!E:E</f>
        <v>35</v>
      </c>
      <c r="F3958" s="4">
        <f>'[1]2025年已发货'!F:F</f>
        <v>45820</v>
      </c>
      <c r="G3958" s="2" t="str">
        <f>'[1]2025年已发货'!G:G</f>
        <v>（中铁六局呼和公司康新高速TJ4-2标）四川省甘孜藏族自治州康定市新都桥镇东俄罗三村中建八局搅拌站旁</v>
      </c>
      <c r="H3958" s="2" t="str">
        <f>'[1]2025年已发货'!H:H</f>
        <v>王龙</v>
      </c>
      <c r="I3958" s="2">
        <f>'[1]2025年已发货'!I:I</f>
        <v>18809490151</v>
      </c>
      <c r="J3958" s="2" vm="1" t="e">
        <f>_xlfn._xlws.FILTER(辅助信息!D:D,辅助信息!G:G=G3958)</f>
        <v>#VALUE!</v>
      </c>
    </row>
    <row r="3959" hidden="1" spans="1:10">
      <c r="A3959" s="2" t="str">
        <f>'[1]2025年已发货'!A:A</f>
        <v>德胜恒嘉</v>
      </c>
      <c r="B3959" s="2" t="str">
        <f>'[1]2025年已发货'!B:B</f>
        <v>螺纹钢</v>
      </c>
      <c r="C3959" s="2" t="str">
        <f>'[1]2025年已发货'!C:C</f>
        <v>HRB400EФ20*9m</v>
      </c>
      <c r="D3959" s="2" t="str">
        <f>'[1]2025年已发货'!D:D</f>
        <v>吨</v>
      </c>
      <c r="E3959" s="2">
        <f>'[1]2025年已发货'!E:E</f>
        <v>35</v>
      </c>
      <c r="F3959" s="4">
        <f>'[1]2025年已发货'!F:F</f>
        <v>45820</v>
      </c>
      <c r="G3959" s="2" t="str">
        <f>'[1]2025年已发货'!G:G</f>
        <v>（中铁一局四公司康新高速TJ1-1标雅加梗隧道）四川省甘孜州康定市雅加梗路基</v>
      </c>
      <c r="H3959" s="2" t="str">
        <f>'[1]2025年已发货'!H:H</f>
        <v>范国义</v>
      </c>
      <c r="I3959" s="2">
        <f>'[1]2025年已发货'!I:I</f>
        <v>15897676433</v>
      </c>
      <c r="J3959" s="2" vm="1" t="e">
        <f>_xlfn._xlws.FILTER(辅助信息!D:D,辅助信息!G:G=G3959)</f>
        <v>#VALUE!</v>
      </c>
    </row>
    <row r="3960" hidden="1" spans="1:10">
      <c r="A3960" s="2" t="str">
        <f>'[1]2025年已发货'!A:A</f>
        <v>德胜恒嘉</v>
      </c>
      <c r="B3960" s="2" t="str">
        <f>'[1]2025年已发货'!B:B</f>
        <v>螺纹钢</v>
      </c>
      <c r="C3960" s="2" t="str">
        <f>'[1]2025年已发货'!C:C</f>
        <v>HRB400EФ18*9m</v>
      </c>
      <c r="D3960" s="2" t="str">
        <f>'[1]2025年已发货'!D:D</f>
        <v>吨</v>
      </c>
      <c r="E3960" s="2">
        <f>'[1]2025年已发货'!E:E</f>
        <v>35</v>
      </c>
      <c r="F3960" s="4">
        <f>'[1]2025年已发货'!F:F</f>
        <v>45820</v>
      </c>
      <c r="G3960" s="2" t="str">
        <f>'[1]2025年已发货'!G:G</f>
        <v>（中铁一局四公司康新高速TJ1-1标雅加梗隧道）四川省甘孜州康定市雅加梗路基</v>
      </c>
      <c r="H3960" s="2" t="str">
        <f>'[1]2025年已发货'!H:H</f>
        <v>范国义</v>
      </c>
      <c r="I3960" s="2">
        <f>'[1]2025年已发货'!I:I</f>
        <v>15897676433</v>
      </c>
      <c r="J3960" s="2" vm="1" t="e">
        <f>_xlfn._xlws.FILTER(辅助信息!D:D,辅助信息!G:G=G3960)</f>
        <v>#VALUE!</v>
      </c>
    </row>
    <row r="3961" hidden="1" spans="1:10">
      <c r="A3961" s="2" t="str">
        <f>'[1]2025年已发货'!A:A</f>
        <v>润耀</v>
      </c>
      <c r="B3961" s="2" t="str">
        <f>'[1]2025年已发货'!B:B</f>
        <v>盘螺</v>
      </c>
      <c r="C3961" s="2" t="str">
        <f>'[1]2025年已发货'!C:C</f>
        <v>HRB400E Φ8</v>
      </c>
      <c r="D3961" s="2" t="str">
        <f>'[1]2025年已发货'!D:D</f>
        <v>吨</v>
      </c>
      <c r="E3961" s="2">
        <f>'[1]2025年已发货'!E:E</f>
        <v>5</v>
      </c>
      <c r="F3961" s="4">
        <f>'[1]2025年已发货'!F:F</f>
        <v>45820</v>
      </c>
      <c r="G3961" s="2" t="str">
        <f>'[1]2025年已发货'!G:G</f>
        <v>（华西简阳西城嘉苑）四川省成都市简阳市简城街道高屋村</v>
      </c>
      <c r="H3961" s="2" t="str">
        <f>'[1]2025年已发货'!H:H</f>
        <v>张瀚镭</v>
      </c>
      <c r="I3961" s="2">
        <f>'[1]2025年已发货'!I:I</f>
        <v>15884666220</v>
      </c>
      <c r="J3961" s="2" t="str">
        <f>_xlfn._xlws.FILTER(辅助信息!D:D,辅助信息!G:G=G3961)</f>
        <v>华西简阳西城嘉苑</v>
      </c>
    </row>
    <row r="3962" hidden="1" spans="1:10">
      <c r="A3962" s="2" t="str">
        <f>'[1]2025年已发货'!A:A</f>
        <v>润耀</v>
      </c>
      <c r="B3962" s="2" t="str">
        <f>'[1]2025年已发货'!B:B</f>
        <v>盘螺</v>
      </c>
      <c r="C3962" s="2" t="str">
        <f>'[1]2025年已发货'!C:C</f>
        <v>HRB400E Φ10</v>
      </c>
      <c r="D3962" s="2" t="str">
        <f>'[1]2025年已发货'!D:D</f>
        <v>吨</v>
      </c>
      <c r="E3962" s="2">
        <f>'[1]2025年已发货'!E:E</f>
        <v>15</v>
      </c>
      <c r="F3962" s="4">
        <f>'[1]2025年已发货'!F:F</f>
        <v>45820</v>
      </c>
      <c r="G3962" s="2" t="str">
        <f>'[1]2025年已发货'!G:G</f>
        <v>（华西简阳西城嘉苑）四川省成都市简阳市简城街道高屋村</v>
      </c>
      <c r="H3962" s="2" t="str">
        <f>'[1]2025年已发货'!H:H</f>
        <v>张瀚镭</v>
      </c>
      <c r="I3962" s="2">
        <f>'[1]2025年已发货'!I:I</f>
        <v>15884666220</v>
      </c>
      <c r="J3962" s="2" t="str">
        <f>_xlfn._xlws.FILTER(辅助信息!D:D,辅助信息!G:G=G3962)</f>
        <v>华西简阳西城嘉苑</v>
      </c>
    </row>
    <row r="3963" hidden="1" spans="1:10">
      <c r="A3963" s="2" t="str">
        <f>'[1]2025年已发货'!A:A</f>
        <v>润耀</v>
      </c>
      <c r="B3963" s="2" t="str">
        <f>'[1]2025年已发货'!B:B</f>
        <v>盘螺</v>
      </c>
      <c r="C3963" s="2" t="str">
        <f>'[1]2025年已发货'!C:C</f>
        <v>HRB400E Φ12</v>
      </c>
      <c r="D3963" s="2" t="str">
        <f>'[1]2025年已发货'!D:D</f>
        <v>吨</v>
      </c>
      <c r="E3963" s="2">
        <f>'[1]2025年已发货'!E:E</f>
        <v>2.5</v>
      </c>
      <c r="F3963" s="4">
        <f>'[1]2025年已发货'!F:F</f>
        <v>45820</v>
      </c>
      <c r="G3963" s="2" t="str">
        <f>'[1]2025年已发货'!G:G</f>
        <v>（华西简阳西城嘉苑）四川省成都市简阳市简城街道高屋村</v>
      </c>
      <c r="H3963" s="2" t="str">
        <f>'[1]2025年已发货'!H:H</f>
        <v>张瀚镭</v>
      </c>
      <c r="I3963" s="2">
        <f>'[1]2025年已发货'!I:I</f>
        <v>15884666220</v>
      </c>
      <c r="J3963" s="2" t="str">
        <f>_xlfn._xlws.FILTER(辅助信息!D:D,辅助信息!G:G=G3963)</f>
        <v>华西简阳西城嘉苑</v>
      </c>
    </row>
    <row r="3964" hidden="1" spans="1:10">
      <c r="A3964" s="2" t="str">
        <f>'[1]2025年已发货'!A:A</f>
        <v>润耀</v>
      </c>
      <c r="B3964" s="2" t="str">
        <f>'[1]2025年已发货'!B:B</f>
        <v>螺纹钢</v>
      </c>
      <c r="C3964" s="2" t="str">
        <f>'[1]2025年已发货'!C:C</f>
        <v>HRB400E Φ16 9m</v>
      </c>
      <c r="D3964" s="2" t="str">
        <f>'[1]2025年已发货'!D:D</f>
        <v>吨</v>
      </c>
      <c r="E3964" s="2">
        <f>'[1]2025年已发货'!E:E</f>
        <v>15</v>
      </c>
      <c r="F3964" s="4">
        <f>'[1]2025年已发货'!F:F</f>
        <v>45820</v>
      </c>
      <c r="G3964" s="2" t="str">
        <f>'[1]2025年已发货'!G:G</f>
        <v>（华西简阳西城嘉苑）四川省成都市简阳市简城街道高屋村</v>
      </c>
      <c r="H3964" s="2" t="str">
        <f>'[1]2025年已发货'!H:H</f>
        <v>张瀚镭</v>
      </c>
      <c r="I3964" s="2">
        <f>'[1]2025年已发货'!I:I</f>
        <v>15884666220</v>
      </c>
      <c r="J3964" s="2" t="str">
        <f>_xlfn._xlws.FILTER(辅助信息!D:D,辅助信息!G:G=G3964)</f>
        <v>华西简阳西城嘉苑</v>
      </c>
    </row>
    <row r="3965" hidden="1" spans="1:10">
      <c r="A3965" s="2" t="str">
        <f>'[1]2025年已发货'!A:A</f>
        <v>润耀</v>
      </c>
      <c r="B3965" s="2" t="str">
        <f>'[1]2025年已发货'!B:B</f>
        <v>盘螺</v>
      </c>
      <c r="C3965" s="2" t="str">
        <f>'[1]2025年已发货'!C:C</f>
        <v>HRB400E Φ8</v>
      </c>
      <c r="D3965" s="2" t="str">
        <f>'[1]2025年已发货'!D:D</f>
        <v>吨</v>
      </c>
      <c r="E3965" s="2">
        <f>'[1]2025年已发货'!E:E</f>
        <v>20</v>
      </c>
      <c r="F3965" s="4">
        <f>'[1]2025年已发货'!F:F</f>
        <v>45820</v>
      </c>
      <c r="G3965" s="2" t="str">
        <f>'[1]2025年已发货'!G:G</f>
        <v>（华西简阳西城嘉苑）四川省成都市简阳市简城街道高屋村</v>
      </c>
      <c r="H3965" s="2" t="str">
        <f>'[1]2025年已发货'!H:H</f>
        <v>张瀚镭</v>
      </c>
      <c r="I3965" s="2">
        <f>'[1]2025年已发货'!I:I</f>
        <v>15884666220</v>
      </c>
      <c r="J3965" s="2" t="str">
        <f>_xlfn._xlws.FILTER(辅助信息!D:D,辅助信息!G:G=G3965)</f>
        <v>华西简阳西城嘉苑</v>
      </c>
    </row>
    <row r="3966" hidden="1" spans="1:10">
      <c r="A3966" s="2" t="str">
        <f>'[1]2025年已发货'!A:A</f>
        <v>润耀</v>
      </c>
      <c r="B3966" s="2" t="str">
        <f>'[1]2025年已发货'!B:B</f>
        <v>盘螺</v>
      </c>
      <c r="C3966" s="2" t="str">
        <f>'[1]2025年已发货'!C:C</f>
        <v>HRB400E Φ12</v>
      </c>
      <c r="D3966" s="2" t="str">
        <f>'[1]2025年已发货'!D:D</f>
        <v>吨</v>
      </c>
      <c r="E3966" s="2">
        <f>'[1]2025年已发货'!E:E</f>
        <v>45</v>
      </c>
      <c r="F3966" s="4">
        <f>'[1]2025年已发货'!F:F</f>
        <v>45820</v>
      </c>
      <c r="G3966" s="2" t="str">
        <f>'[1]2025年已发货'!G:G</f>
        <v>（华西简阳西城嘉苑）四川省成都市简阳市简城街道高屋村</v>
      </c>
      <c r="H3966" s="2" t="str">
        <f>'[1]2025年已发货'!H:H</f>
        <v>张瀚镭</v>
      </c>
      <c r="I3966" s="2">
        <f>'[1]2025年已发货'!I:I</f>
        <v>15884666220</v>
      </c>
      <c r="J3966" s="2" t="str">
        <f>_xlfn._xlws.FILTER(辅助信息!D:D,辅助信息!G:G=G3966)</f>
        <v>华西简阳西城嘉苑</v>
      </c>
    </row>
    <row r="3967" hidden="1" spans="1:10">
      <c r="A3967" s="2" t="str">
        <f>'[1]2025年已发货'!A:A</f>
        <v>润耀</v>
      </c>
      <c r="B3967" s="2" t="str">
        <f>'[1]2025年已发货'!B:B</f>
        <v>螺纹钢</v>
      </c>
      <c r="C3967" s="2" t="str">
        <f>'[1]2025年已发货'!C:C</f>
        <v>HRB400E Φ14 9m</v>
      </c>
      <c r="D3967" s="2" t="str">
        <f>'[1]2025年已发货'!D:D</f>
        <v>吨</v>
      </c>
      <c r="E3967" s="2">
        <f>'[1]2025年已发货'!E:E</f>
        <v>8</v>
      </c>
      <c r="F3967" s="4">
        <f>'[1]2025年已发货'!F:F</f>
        <v>45820</v>
      </c>
      <c r="G3967" s="2" t="str">
        <f>'[1]2025年已发货'!G:G</f>
        <v>（华西简阳西城嘉苑）四川省成都市简阳市简城街道高屋村</v>
      </c>
      <c r="H3967" s="2" t="str">
        <f>'[1]2025年已发货'!H:H</f>
        <v>张瀚镭</v>
      </c>
      <c r="I3967" s="2">
        <f>'[1]2025年已发货'!I:I</f>
        <v>15884666220</v>
      </c>
      <c r="J3967" s="2" t="str">
        <f>_xlfn._xlws.FILTER(辅助信息!D:D,辅助信息!G:G=G3967)</f>
        <v>华西简阳西城嘉苑</v>
      </c>
    </row>
    <row r="3968" hidden="1" spans="1:10">
      <c r="A3968" s="2" t="str">
        <f>'[1]2025年已发货'!A:A</f>
        <v>润耀</v>
      </c>
      <c r="B3968" s="2" t="str">
        <f>'[1]2025年已发货'!B:B</f>
        <v>螺纹钢</v>
      </c>
      <c r="C3968" s="2" t="str">
        <f>'[1]2025年已发货'!C:C</f>
        <v>HRB400E Φ16 9m</v>
      </c>
      <c r="D3968" s="2" t="str">
        <f>'[1]2025年已发货'!D:D</f>
        <v>吨</v>
      </c>
      <c r="E3968" s="2">
        <f>'[1]2025年已发货'!E:E</f>
        <v>10</v>
      </c>
      <c r="F3968" s="4">
        <f>'[1]2025年已发货'!F:F</f>
        <v>45820</v>
      </c>
      <c r="G3968" s="2" t="str">
        <f>'[1]2025年已发货'!G:G</f>
        <v>（华西简阳西城嘉苑）四川省成都市简阳市简城街道高屋村</v>
      </c>
      <c r="H3968" s="2" t="str">
        <f>'[1]2025年已发货'!H:H</f>
        <v>张瀚镭</v>
      </c>
      <c r="I3968" s="2">
        <f>'[1]2025年已发货'!I:I</f>
        <v>15884666220</v>
      </c>
      <c r="J3968" s="2" t="str">
        <f>_xlfn._xlws.FILTER(辅助信息!D:D,辅助信息!G:G=G3968)</f>
        <v>华西简阳西城嘉苑</v>
      </c>
    </row>
    <row r="3969" hidden="1" spans="1:10">
      <c r="A3969" s="2" t="str">
        <f>'[1]2025年已发货'!A:A</f>
        <v>润耀</v>
      </c>
      <c r="B3969" s="2" t="str">
        <f>'[1]2025年已发货'!B:B</f>
        <v>螺纹钢</v>
      </c>
      <c r="C3969" s="2" t="str">
        <f>'[1]2025年已发货'!C:C</f>
        <v>HRB400E Φ18 9m</v>
      </c>
      <c r="D3969" s="2" t="str">
        <f>'[1]2025年已发货'!D:D</f>
        <v>吨</v>
      </c>
      <c r="E3969" s="2">
        <f>'[1]2025年已发货'!E:E</f>
        <v>5</v>
      </c>
      <c r="F3969" s="4">
        <f>'[1]2025年已发货'!F:F</f>
        <v>45820</v>
      </c>
      <c r="G3969" s="2" t="str">
        <f>'[1]2025年已发货'!G:G</f>
        <v>（华西简阳西城嘉苑）四川省成都市简阳市简城街道高屋村</v>
      </c>
      <c r="H3969" s="2" t="str">
        <f>'[1]2025年已发货'!H:H</f>
        <v>张瀚镭</v>
      </c>
      <c r="I3969" s="2">
        <f>'[1]2025年已发货'!I:I</f>
        <v>15884666220</v>
      </c>
      <c r="J3969" s="2" t="str">
        <f>_xlfn._xlws.FILTER(辅助信息!D:D,辅助信息!G:G=G3969)</f>
        <v>华西简阳西城嘉苑</v>
      </c>
    </row>
    <row r="3970" hidden="1" spans="1:10">
      <c r="A3970" s="2" t="str">
        <f>'[1]2025年已发货'!A:A</f>
        <v>润耀</v>
      </c>
      <c r="B3970" s="2" t="str">
        <f>'[1]2025年已发货'!B:B</f>
        <v>螺纹钢</v>
      </c>
      <c r="C3970" s="2" t="str">
        <f>'[1]2025年已发货'!C:C</f>
        <v>HRB400E Φ20 9m</v>
      </c>
      <c r="D3970" s="2" t="str">
        <f>'[1]2025年已发货'!D:D</f>
        <v>吨</v>
      </c>
      <c r="E3970" s="2">
        <f>'[1]2025年已发货'!E:E</f>
        <v>5</v>
      </c>
      <c r="F3970" s="4">
        <f>'[1]2025年已发货'!F:F</f>
        <v>45820</v>
      </c>
      <c r="G3970" s="2" t="str">
        <f>'[1]2025年已发货'!G:G</f>
        <v>（华西简阳西城嘉苑）四川省成都市简阳市简城街道高屋村</v>
      </c>
      <c r="H3970" s="2" t="str">
        <f>'[1]2025年已发货'!H:H</f>
        <v>张瀚镭</v>
      </c>
      <c r="I3970" s="2">
        <f>'[1]2025年已发货'!I:I</f>
        <v>15884666220</v>
      </c>
      <c r="J3970" s="2" t="str">
        <f>_xlfn._xlws.FILTER(辅助信息!D:D,辅助信息!G:G=G3970)</f>
        <v>华西简阳西城嘉苑</v>
      </c>
    </row>
    <row r="3971" hidden="1" spans="1:10">
      <c r="A3971" s="2" t="str">
        <f>'[1]2025年已发货'!A:A</f>
        <v>润耀</v>
      </c>
      <c r="B3971" s="2" t="str">
        <f>'[1]2025年已发货'!B:B</f>
        <v>螺纹钢</v>
      </c>
      <c r="C3971" s="2" t="str">
        <f>'[1]2025年已发货'!C:C</f>
        <v>HRB500E Φ16</v>
      </c>
      <c r="D3971" s="2" t="str">
        <f>'[1]2025年已发货'!D:D</f>
        <v>吨</v>
      </c>
      <c r="E3971" s="2">
        <f>'[1]2025年已发货'!E:E</f>
        <v>7.5</v>
      </c>
      <c r="F3971" s="4">
        <f>'[1]2025年已发货'!F:F</f>
        <v>45820</v>
      </c>
      <c r="G3971" s="2" t="str">
        <f>'[1]2025年已发货'!G:G</f>
        <v>（华西简阳西城嘉苑）四川省成都市简阳市简城街道高屋村</v>
      </c>
      <c r="H3971" s="2" t="str">
        <f>'[1]2025年已发货'!H:H</f>
        <v>张瀚镭</v>
      </c>
      <c r="I3971" s="2">
        <f>'[1]2025年已发货'!I:I</f>
        <v>15884666220</v>
      </c>
      <c r="J3971" s="2" t="str">
        <f>_xlfn._xlws.FILTER(辅助信息!D:D,辅助信息!G:G=G3971)</f>
        <v>华西简阳西城嘉苑</v>
      </c>
    </row>
    <row r="3972" hidden="1" spans="1:10">
      <c r="A3972" s="2" t="str">
        <f>'[1]2025年已发货'!A:A</f>
        <v>润耀</v>
      </c>
      <c r="B3972" s="2" t="str">
        <f>'[1]2025年已发货'!B:B</f>
        <v>螺纹钢</v>
      </c>
      <c r="C3972" s="2" t="str">
        <f>'[1]2025年已发货'!C:C</f>
        <v>HRB500E Φ18</v>
      </c>
      <c r="D3972" s="2" t="str">
        <f>'[1]2025年已发货'!D:D</f>
        <v>吨</v>
      </c>
      <c r="E3972" s="2">
        <f>'[1]2025年已发货'!E:E</f>
        <v>2.5</v>
      </c>
      <c r="F3972" s="4">
        <f>'[1]2025年已发货'!F:F</f>
        <v>45820</v>
      </c>
      <c r="G3972" s="2" t="str">
        <f>'[1]2025年已发货'!G:G</f>
        <v>（华西简阳西城嘉苑）四川省成都市简阳市简城街道高屋村</v>
      </c>
      <c r="H3972" s="2" t="str">
        <f>'[1]2025年已发货'!H:H</f>
        <v>张瀚镭</v>
      </c>
      <c r="I3972" s="2">
        <f>'[1]2025年已发货'!I:I</f>
        <v>15884666220</v>
      </c>
      <c r="J3972" s="2" t="str">
        <f>_xlfn._xlws.FILTER(辅助信息!D:D,辅助信息!G:G=G3972)</f>
        <v>华西简阳西城嘉苑</v>
      </c>
    </row>
    <row r="3973" hidden="1" spans="1:10">
      <c r="A3973" s="2" t="str">
        <f>'[1]2025年已发货'!A:A</f>
        <v>润耀</v>
      </c>
      <c r="B3973" s="2" t="str">
        <f>'[1]2025年已发货'!B:B</f>
        <v>螺纹钢</v>
      </c>
      <c r="C3973" s="2" t="str">
        <f>'[1]2025年已发货'!C:C</f>
        <v>HRB500E Φ20</v>
      </c>
      <c r="D3973" s="2" t="str">
        <f>'[1]2025年已发货'!D:D</f>
        <v>吨</v>
      </c>
      <c r="E3973" s="2">
        <f>'[1]2025年已发货'!E:E</f>
        <v>13.5</v>
      </c>
      <c r="F3973" s="4">
        <f>'[1]2025年已发货'!F:F</f>
        <v>45820</v>
      </c>
      <c r="G3973" s="2" t="str">
        <f>'[1]2025年已发货'!G:G</f>
        <v>（华西简阳西城嘉苑）四川省成都市简阳市简城街道高屋村</v>
      </c>
      <c r="H3973" s="2" t="str">
        <f>'[1]2025年已发货'!H:H</f>
        <v>张瀚镭</v>
      </c>
      <c r="I3973" s="2">
        <f>'[1]2025年已发货'!I:I</f>
        <v>15884666220</v>
      </c>
      <c r="J3973" s="2" t="str">
        <f>_xlfn._xlws.FILTER(辅助信息!D:D,辅助信息!G:G=G3973)</f>
        <v>华西简阳西城嘉苑</v>
      </c>
    </row>
    <row r="3974" hidden="1" spans="1:10">
      <c r="A3974" s="2" t="str">
        <f>'[1]2025年已发货'!A:A</f>
        <v>润耀</v>
      </c>
      <c r="B3974" s="2" t="str">
        <f>'[1]2025年已发货'!B:B</f>
        <v>螺纹钢</v>
      </c>
      <c r="C3974" s="2" t="str">
        <f>'[1]2025年已发货'!C:C</f>
        <v>HRB500E Φ22</v>
      </c>
      <c r="D3974" s="2" t="str">
        <f>'[1]2025年已发货'!D:D</f>
        <v>吨</v>
      </c>
      <c r="E3974" s="2">
        <f>'[1]2025年已发货'!E:E</f>
        <v>2.5</v>
      </c>
      <c r="F3974" s="4">
        <f>'[1]2025年已发货'!F:F</f>
        <v>45820</v>
      </c>
      <c r="G3974" s="2" t="str">
        <f>'[1]2025年已发货'!G:G</f>
        <v>（华西简阳西城嘉苑）四川省成都市简阳市简城街道高屋村</v>
      </c>
      <c r="H3974" s="2" t="str">
        <f>'[1]2025年已发货'!H:H</f>
        <v>张瀚镭</v>
      </c>
      <c r="I3974" s="2">
        <f>'[1]2025年已发货'!I:I</f>
        <v>15884666220</v>
      </c>
      <c r="J3974" s="2" t="str">
        <f>_xlfn._xlws.FILTER(辅助信息!D:D,辅助信息!G:G=G3974)</f>
        <v>华西简阳西城嘉苑</v>
      </c>
    </row>
    <row r="3975" hidden="1" spans="1:10">
      <c r="A3975" s="2" t="str">
        <f>'[1]2025年已发货'!A:A</f>
        <v>润耀</v>
      </c>
      <c r="B3975" s="2" t="str">
        <f>'[1]2025年已发货'!B:B</f>
        <v>螺纹钢</v>
      </c>
      <c r="C3975" s="2" t="str">
        <f>'[1]2025年已发货'!C:C</f>
        <v>HRB500E Φ25</v>
      </c>
      <c r="D3975" s="2" t="str">
        <f>'[1]2025年已发货'!D:D</f>
        <v>吨</v>
      </c>
      <c r="E3975" s="2">
        <f>'[1]2025年已发货'!E:E</f>
        <v>16.5</v>
      </c>
      <c r="F3975" s="4">
        <f>'[1]2025年已发货'!F:F</f>
        <v>45820</v>
      </c>
      <c r="G3975" s="2" t="str">
        <f>'[1]2025年已发货'!G:G</f>
        <v>（华西简阳西城嘉苑）四川省成都市简阳市简城街道高屋村</v>
      </c>
      <c r="H3975" s="2" t="str">
        <f>'[1]2025年已发货'!H:H</f>
        <v>张瀚镭</v>
      </c>
      <c r="I3975" s="2">
        <f>'[1]2025年已发货'!I:I</f>
        <v>15884666220</v>
      </c>
      <c r="J3975" s="2" t="str">
        <f>_xlfn._xlws.FILTER(辅助信息!D:D,辅助信息!G:G=G3975)</f>
        <v>华西简阳西城嘉苑</v>
      </c>
    </row>
    <row r="3976" hidden="1" spans="1:10">
      <c r="A3976" s="2" t="str">
        <f>'[1]2025年已发货'!A:A</f>
        <v>山东高速</v>
      </c>
      <c r="B3976" s="2" t="str">
        <f>'[1]2025年已发货'!B:B</f>
        <v>高线</v>
      </c>
      <c r="C3976" s="2" t="str">
        <f>'[1]2025年已发货'!C:C</f>
        <v>HPB300Φ10</v>
      </c>
      <c r="D3976" s="2" t="str">
        <f>'[1]2025年已发货'!D:D</f>
        <v>吨</v>
      </c>
      <c r="E3976" s="2">
        <f>'[1]2025年已发货'!E:E</f>
        <v>17</v>
      </c>
      <c r="F3976" s="4">
        <f>'[1]2025年已发货'!F:F</f>
        <v>45820</v>
      </c>
      <c r="G3976" s="2" t="str">
        <f>'[1]2025年已发货'!G:G</f>
        <v>（中铁广州局-成渝扩容2标）四川省资阳市雁江区南双路杨家糖房</v>
      </c>
      <c r="H3976" s="2" t="str">
        <f>'[1]2025年已发货'!H:H</f>
        <v>邓志强</v>
      </c>
      <c r="I3976" s="2">
        <f>'[1]2025年已发货'!I:I</f>
        <v>17603045490</v>
      </c>
      <c r="J3976" s="2" vm="1" t="e">
        <f>_xlfn._xlws.FILTER(辅助信息!D:D,辅助信息!G:G=G3976)</f>
        <v>#VALUE!</v>
      </c>
    </row>
    <row r="3977" hidden="1" spans="1:10">
      <c r="A3977" s="2" t="str">
        <f>'[1]2025年已发货'!A:A</f>
        <v>山东高速</v>
      </c>
      <c r="B3977" s="2" t="str">
        <f>'[1]2025年已发货'!B:B</f>
        <v>高线</v>
      </c>
      <c r="C3977" s="2" t="str">
        <f>'[1]2025年已发货'!C:C</f>
        <v>HPB300Φ12</v>
      </c>
      <c r="D3977" s="2" t="str">
        <f>'[1]2025年已发货'!D:D</f>
        <v>吨</v>
      </c>
      <c r="E3977" s="2">
        <f>'[1]2025年已发货'!E:E</f>
        <v>17</v>
      </c>
      <c r="F3977" s="4">
        <f>'[1]2025年已发货'!F:F</f>
        <v>45820</v>
      </c>
      <c r="G3977" s="2" t="str">
        <f>'[1]2025年已发货'!G:G</f>
        <v>（中铁广州局-成渝扩容2标）四川省资阳市雁江区南双路杨家糖房</v>
      </c>
      <c r="H3977" s="2" t="str">
        <f>'[1]2025年已发货'!H:H</f>
        <v>邓志强</v>
      </c>
      <c r="I3977" s="2">
        <f>'[1]2025年已发货'!I:I</f>
        <v>17603045490</v>
      </c>
      <c r="J3977" s="2" vm="1" t="e">
        <f>_xlfn._xlws.FILTER(辅助信息!D:D,辅助信息!G:G=G3977)</f>
        <v>#VALUE!</v>
      </c>
    </row>
    <row r="3978" hidden="1" spans="1:10">
      <c r="A3978" s="2" t="str">
        <f>'[1]2025年已发货'!A:A</f>
        <v>山东高速</v>
      </c>
      <c r="B3978" s="2" t="str">
        <f>'[1]2025年已发货'!B:B</f>
        <v>螺纹钢</v>
      </c>
      <c r="C3978" s="2" t="str">
        <f>'[1]2025年已发货'!C:C</f>
        <v>HRB400E Φ14 9m</v>
      </c>
      <c r="D3978" s="2" t="str">
        <f>'[1]2025年已发货'!D:D</f>
        <v>吨</v>
      </c>
      <c r="E3978" s="2">
        <f>'[1]2025年已发货'!E:E</f>
        <v>17</v>
      </c>
      <c r="F3978" s="4">
        <f>'[1]2025年已发货'!F:F</f>
        <v>45820</v>
      </c>
      <c r="G3978" s="2" t="str">
        <f>'[1]2025年已发货'!G:G</f>
        <v>（中铁广州局-成渝扩容2标）四川省资阳市雁江区南双路杨家糖房</v>
      </c>
      <c r="H3978" s="2" t="str">
        <f>'[1]2025年已发货'!H:H</f>
        <v>邓志强</v>
      </c>
      <c r="I3978" s="2">
        <f>'[1]2025年已发货'!I:I</f>
        <v>17603045490</v>
      </c>
      <c r="J3978" s="2" vm="1" t="e">
        <f>_xlfn._xlws.FILTER(辅助信息!D:D,辅助信息!G:G=G3978)</f>
        <v>#VALUE!</v>
      </c>
    </row>
    <row r="3979" hidden="1" spans="1:10">
      <c r="A3979" s="2" t="str">
        <f>'[1]2025年已发货'!A:A</f>
        <v>山东高速</v>
      </c>
      <c r="B3979" s="2" t="str">
        <f>'[1]2025年已发货'!B:B</f>
        <v>螺纹钢</v>
      </c>
      <c r="C3979" s="2" t="str">
        <f>'[1]2025年已发货'!C:C</f>
        <v>HRB400E Φ16 9m</v>
      </c>
      <c r="D3979" s="2" t="str">
        <f>'[1]2025年已发货'!D:D</f>
        <v>吨</v>
      </c>
      <c r="E3979" s="2">
        <f>'[1]2025年已发货'!E:E</f>
        <v>17</v>
      </c>
      <c r="F3979" s="4">
        <f>'[1]2025年已发货'!F:F</f>
        <v>45820</v>
      </c>
      <c r="G3979" s="2" t="str">
        <f>'[1]2025年已发货'!G:G</f>
        <v>（中铁广州局-成渝扩容2标）四川省资阳市雁江区南双路杨家糖房</v>
      </c>
      <c r="H3979" s="2" t="str">
        <f>'[1]2025年已发货'!H:H</f>
        <v>邓志强</v>
      </c>
      <c r="I3979" s="2">
        <f>'[1]2025年已发货'!I:I</f>
        <v>17603045490</v>
      </c>
      <c r="J3979" s="2" vm="1" t="e">
        <f>_xlfn._xlws.FILTER(辅助信息!D:D,辅助信息!G:G=G3979)</f>
        <v>#VALUE!</v>
      </c>
    </row>
    <row r="3980" hidden="1" spans="1:10">
      <c r="A3980" s="2" t="str">
        <f>'[1]2025年已发货'!A:A</f>
        <v>达钢</v>
      </c>
      <c r="B3980" s="2" t="str">
        <f>'[1]2025年已发货'!B:B</f>
        <v>螺纹钢</v>
      </c>
      <c r="C3980" s="2" t="str">
        <f>'[1]2025年已发货'!C:C</f>
        <v>HRB400E Φ12 9m</v>
      </c>
      <c r="D3980" s="2" t="str">
        <f>'[1]2025年已发货'!D:D</f>
        <v>吨</v>
      </c>
      <c r="E3980" s="2">
        <f>'[1]2025年已发货'!E:E</f>
        <v>6</v>
      </c>
      <c r="F3980" s="4">
        <f>'[1]2025年已发货'!F:F</f>
        <v>45820</v>
      </c>
      <c r="G3980" s="2" t="str">
        <f>'[1]2025年已发货'!G:G</f>
        <v>（商投建工达州中医药科技园-4工区-11号楼）达州市通川区达州中医药职业学院犀牛大道北段</v>
      </c>
      <c r="H3980" s="2" t="str">
        <f>'[1]2025年已发货'!H:H</f>
        <v>张扬</v>
      </c>
      <c r="I3980" s="2">
        <f>'[1]2025年已发货'!I:I</f>
        <v>18381904567</v>
      </c>
      <c r="J3980" s="2" t="str">
        <f>_xlfn._xlws.FILTER(辅助信息!D:D,辅助信息!G:G=G3980)</f>
        <v>商投建工达州中医药科技园</v>
      </c>
    </row>
    <row r="3981" hidden="1" spans="1:10">
      <c r="A3981" s="2" t="str">
        <f>'[1]2025年已发货'!A:A</f>
        <v>达钢</v>
      </c>
      <c r="B3981" s="2" t="str">
        <f>'[1]2025年已发货'!B:B</f>
        <v>螺纹钢</v>
      </c>
      <c r="C3981" s="2" t="str">
        <f>'[1]2025年已发货'!C:C</f>
        <v>HRB400E Φ20 9m</v>
      </c>
      <c r="D3981" s="2" t="str">
        <f>'[1]2025年已发货'!D:D</f>
        <v>吨</v>
      </c>
      <c r="E3981" s="2">
        <f>'[1]2025年已发货'!E:E</f>
        <v>27</v>
      </c>
      <c r="F3981" s="4">
        <f>'[1]2025年已发货'!F:F</f>
        <v>45820</v>
      </c>
      <c r="G3981" s="2" t="str">
        <f>'[1]2025年已发货'!G:G</f>
        <v>（商投建工达州中医药科技园-4工区-11号楼）达州市通川区达州中医药职业学院犀牛大道北段</v>
      </c>
      <c r="H3981" s="2" t="str">
        <f>'[1]2025年已发货'!H:H</f>
        <v>张扬</v>
      </c>
      <c r="I3981" s="2">
        <f>'[1]2025年已发货'!I:I</f>
        <v>18381904567</v>
      </c>
      <c r="J3981" s="2" t="str">
        <f>_xlfn._xlws.FILTER(辅助信息!D:D,辅助信息!G:G=G3981)</f>
        <v>商投建工达州中医药科技园</v>
      </c>
    </row>
    <row r="3982" hidden="1" spans="1:10">
      <c r="A3982" s="2" t="str">
        <f>'[1]2025年已发货'!A:A</f>
        <v>达钢</v>
      </c>
      <c r="B3982" s="2" t="str">
        <f>'[1]2025年已发货'!B:B</f>
        <v>螺纹钢</v>
      </c>
      <c r="C3982" s="2" t="str">
        <f>'[1]2025年已发货'!C:C</f>
        <v>HRB400E Φ22 9m</v>
      </c>
      <c r="D3982" s="2" t="str">
        <f>'[1]2025年已发货'!D:D</f>
        <v>吨</v>
      </c>
      <c r="E3982" s="2">
        <f>'[1]2025年已发货'!E:E</f>
        <v>27</v>
      </c>
      <c r="F3982" s="4">
        <f>'[1]2025年已发货'!F:F</f>
        <v>45820</v>
      </c>
      <c r="G3982" s="2" t="str">
        <f>'[1]2025年已发货'!G:G</f>
        <v>（商投建工达州中医药科技园-4工区-11号楼）达州市通川区达州中医药职业学院犀牛大道北段</v>
      </c>
      <c r="H3982" s="2" t="str">
        <f>'[1]2025年已发货'!H:H</f>
        <v>张扬</v>
      </c>
      <c r="I3982" s="2">
        <f>'[1]2025年已发货'!I:I</f>
        <v>18381904567</v>
      </c>
      <c r="J3982" s="2" t="str">
        <f>_xlfn._xlws.FILTER(辅助信息!D:D,辅助信息!G:G=G3982)</f>
        <v>商投建工达州中医药科技园</v>
      </c>
    </row>
    <row r="3983" hidden="1" spans="1:10">
      <c r="A3983" s="2" t="str">
        <f>'[1]2025年已发货'!A:A</f>
        <v>达钢</v>
      </c>
      <c r="B3983" s="2" t="str">
        <f>'[1]2025年已发货'!B:B</f>
        <v>盘螺</v>
      </c>
      <c r="C3983" s="2" t="str">
        <f>'[1]2025年已发货'!C:C</f>
        <v>HRB400E Φ10</v>
      </c>
      <c r="D3983" s="2" t="str">
        <f>'[1]2025年已发货'!D:D</f>
        <v>吨</v>
      </c>
      <c r="E3983" s="2">
        <f>'[1]2025年已发货'!E:E</f>
        <v>12</v>
      </c>
      <c r="F3983" s="4">
        <f>'[1]2025年已发货'!F:F</f>
        <v>45820</v>
      </c>
      <c r="G3983" s="2" t="str">
        <f>'[1]2025年已发货'!G:G</f>
        <v>（商投建工达州中医药科技园-4工区-9号楼）达州市通川区达州中医药职业学院犀牛大道北段</v>
      </c>
      <c r="H3983" s="2" t="str">
        <f>'[1]2025年已发货'!H:H</f>
        <v>张扬</v>
      </c>
      <c r="I3983" s="2">
        <f>'[1]2025年已发货'!I:I</f>
        <v>18381904567</v>
      </c>
      <c r="J3983" s="2" t="str">
        <f>_xlfn._xlws.FILTER(辅助信息!D:D,辅助信息!G:G=G3983)</f>
        <v>商投建工达州中医药科技园</v>
      </c>
    </row>
    <row r="3984" hidden="1" spans="1:10">
      <c r="A3984" s="2" t="str">
        <f>'[1]2025年已发货'!A:A</f>
        <v>达钢</v>
      </c>
      <c r="B3984" s="2" t="str">
        <f>'[1]2025年已发货'!B:B</f>
        <v>螺纹钢</v>
      </c>
      <c r="C3984" s="2" t="str">
        <f>'[1]2025年已发货'!C:C</f>
        <v>HRB400E Φ12 9m</v>
      </c>
      <c r="D3984" s="2" t="str">
        <f>'[1]2025年已发货'!D:D</f>
        <v>吨</v>
      </c>
      <c r="E3984" s="2">
        <f>'[1]2025年已发货'!E:E</f>
        <v>6</v>
      </c>
      <c r="F3984" s="4">
        <f>'[1]2025年已发货'!F:F</f>
        <v>45820</v>
      </c>
      <c r="G3984" s="2" t="str">
        <f>'[1]2025年已发货'!G:G</f>
        <v>（商投建工达州中医药科技园-4工区-9号楼）达州市通川区达州中医药职业学院犀牛大道北段</v>
      </c>
      <c r="H3984" s="2" t="str">
        <f>'[1]2025年已发货'!H:H</f>
        <v>张扬</v>
      </c>
      <c r="I3984" s="2">
        <f>'[1]2025年已发货'!I:I</f>
        <v>18381904567</v>
      </c>
      <c r="J3984" s="2" t="str">
        <f>_xlfn._xlws.FILTER(辅助信息!D:D,辅助信息!G:G=G3984)</f>
        <v>商投建工达州中医药科技园</v>
      </c>
    </row>
    <row r="3985" hidden="1" spans="1:10">
      <c r="A3985" s="2" t="str">
        <f>'[1]2025年已发货'!A:A</f>
        <v>达钢</v>
      </c>
      <c r="B3985" s="2" t="str">
        <f>'[1]2025年已发货'!B:B</f>
        <v>螺纹钢</v>
      </c>
      <c r="C3985" s="2" t="str">
        <f>'[1]2025年已发货'!C:C</f>
        <v>HRB400E Φ20 9m</v>
      </c>
      <c r="D3985" s="2" t="str">
        <f>'[1]2025年已发货'!D:D</f>
        <v>吨</v>
      </c>
      <c r="E3985" s="2">
        <f>'[1]2025年已发货'!E:E</f>
        <v>39</v>
      </c>
      <c r="F3985" s="4">
        <f>'[1]2025年已发货'!F:F</f>
        <v>45820</v>
      </c>
      <c r="G3985" s="2" t="str">
        <f>'[1]2025年已发货'!G:G</f>
        <v>（商投建工达州中医药科技园-4工区-9号楼）达州市通川区达州中医药职业学院犀牛大道北段</v>
      </c>
      <c r="H3985" s="2" t="str">
        <f>'[1]2025年已发货'!H:H</f>
        <v>张扬</v>
      </c>
      <c r="I3985" s="2">
        <f>'[1]2025年已发货'!I:I</f>
        <v>18381904567</v>
      </c>
      <c r="J3985" s="2" t="str">
        <f>_xlfn._xlws.FILTER(辅助信息!D:D,辅助信息!G:G=G3985)</f>
        <v>商投建工达州中医药科技园</v>
      </c>
    </row>
    <row r="3986" hidden="1" spans="1:10">
      <c r="A3986" s="2" t="str">
        <f>'[1]2025年已发货'!A:A</f>
        <v>达钢</v>
      </c>
      <c r="B3986" s="2" t="str">
        <f>'[1]2025年已发货'!B:B</f>
        <v>螺纹钢</v>
      </c>
      <c r="C3986" s="2" t="str">
        <f>'[1]2025年已发货'!C:C</f>
        <v>HRB400E Φ22 9m</v>
      </c>
      <c r="D3986" s="2" t="str">
        <f>'[1]2025年已发货'!D:D</f>
        <v>吨</v>
      </c>
      <c r="E3986" s="2">
        <f>'[1]2025年已发货'!E:E</f>
        <v>24</v>
      </c>
      <c r="F3986" s="4">
        <f>'[1]2025年已发货'!F:F</f>
        <v>45820</v>
      </c>
      <c r="G3986" s="2" t="str">
        <f>'[1]2025年已发货'!G:G</f>
        <v>（商投建工达州中医药科技园-4工区-9号楼）达州市通川区达州中医药职业学院犀牛大道北段</v>
      </c>
      <c r="H3986" s="2" t="str">
        <f>'[1]2025年已发货'!H:H</f>
        <v>张扬</v>
      </c>
      <c r="I3986" s="2">
        <f>'[1]2025年已发货'!I:I</f>
        <v>18381904567</v>
      </c>
      <c r="J3986" s="2" t="str">
        <f>_xlfn._xlws.FILTER(辅助信息!D:D,辅助信息!G:G=G3986)</f>
        <v>商投建工达州中医药科技园</v>
      </c>
    </row>
    <row r="3987" hidden="1" spans="1:10">
      <c r="A3987" s="2" t="str">
        <f>'[1]2025年已发货'!A:A</f>
        <v>达钢</v>
      </c>
      <c r="B3987" s="2" t="str">
        <f>'[1]2025年已发货'!B:B</f>
        <v>螺纹钢</v>
      </c>
      <c r="C3987" s="2" t="str">
        <f>'[1]2025年已发货'!C:C</f>
        <v>HRB400E Φ25 9m</v>
      </c>
      <c r="D3987" s="2" t="str">
        <f>'[1]2025年已发货'!D:D</f>
        <v>吨</v>
      </c>
      <c r="E3987" s="2">
        <f>'[1]2025年已发货'!E:E</f>
        <v>21</v>
      </c>
      <c r="F3987" s="4">
        <f>'[1]2025年已发货'!F:F</f>
        <v>45820</v>
      </c>
      <c r="G3987" s="2" t="str">
        <f>'[1]2025年已发货'!G:G</f>
        <v>（商投建工达州中医药科技园-4工区-9号楼）达州市通川区达州中医药职业学院犀牛大道北段</v>
      </c>
      <c r="H3987" s="2" t="str">
        <f>'[1]2025年已发货'!H:H</f>
        <v>张扬</v>
      </c>
      <c r="I3987" s="2">
        <f>'[1]2025年已发货'!I:I</f>
        <v>18381904567</v>
      </c>
      <c r="J3987" s="2" t="str">
        <f>_xlfn._xlws.FILTER(辅助信息!D:D,辅助信息!G:G=G3987)</f>
        <v>商投建工达州中医药科技园</v>
      </c>
    </row>
    <row r="3988" hidden="1" spans="1:10">
      <c r="A3988" s="2" t="str">
        <f>'[1]2025年已发货'!A:A</f>
        <v>润耀</v>
      </c>
      <c r="B3988" s="2" t="str">
        <f>'[1]2025年已发货'!B:B</f>
        <v>盘螺</v>
      </c>
      <c r="C3988" s="2" t="str">
        <f>'[1]2025年已发货'!C:C</f>
        <v>HRB400E Φ10</v>
      </c>
      <c r="D3988" s="2" t="str">
        <f>'[1]2025年已发货'!D:D</f>
        <v>吨</v>
      </c>
      <c r="E3988" s="2">
        <f>'[1]2025年已发货'!E:E</f>
        <v>5</v>
      </c>
      <c r="F3988" s="4">
        <f>'[1]2025年已发货'!F:F</f>
        <v>45820</v>
      </c>
      <c r="G3988" s="2" t="str">
        <f>'[1]2025年已发货'!G:G</f>
        <v>(中铁科研院宜宾泥溪项目)中铁科研院集团有限公司宜宾市泥溪东互通式立交下穿成贵客专铁路工程项目钢筋加工厂</v>
      </c>
      <c r="H3988" s="2" t="str">
        <f>'[1]2025年已发货'!H:H</f>
        <v>蔡鹏</v>
      </c>
      <c r="I3988" s="2">
        <f>'[1]2025年已发货'!I:I</f>
        <v>19130850820</v>
      </c>
      <c r="J3988" s="2" t="str">
        <f>_xlfn._xlws.FILTER(辅助信息!D:D,辅助信息!G:G=G3988)</f>
        <v>中铁科研院宜宾泥溪项目</v>
      </c>
    </row>
    <row r="3989" hidden="1" spans="1:10">
      <c r="A3989" s="2" t="str">
        <f>'[1]2025年已发货'!A:A</f>
        <v>润耀</v>
      </c>
      <c r="B3989" s="2" t="str">
        <f>'[1]2025年已发货'!B:B</f>
        <v>盘螺</v>
      </c>
      <c r="C3989" s="2" t="str">
        <f>'[1]2025年已发货'!C:C</f>
        <v>HRB400E Φ12</v>
      </c>
      <c r="D3989" s="2" t="str">
        <f>'[1]2025年已发货'!D:D</f>
        <v>吨</v>
      </c>
      <c r="E3989" s="2">
        <f>'[1]2025年已发货'!E:E</f>
        <v>25</v>
      </c>
      <c r="F3989" s="4">
        <f>'[1]2025年已发货'!F:F</f>
        <v>45820</v>
      </c>
      <c r="G3989" s="2" t="str">
        <f>'[1]2025年已发货'!G:G</f>
        <v>(中铁科研院宜宾泥溪项目)中铁科研院集团有限公司宜宾市泥溪东互通式立交下穿成贵客专铁路工程项目钢筋加工厂</v>
      </c>
      <c r="H3989" s="2" t="str">
        <f>'[1]2025年已发货'!H:H</f>
        <v>蔡鹏</v>
      </c>
      <c r="I3989" s="2">
        <f>'[1]2025年已发货'!I:I</f>
        <v>19130850820</v>
      </c>
      <c r="J3989" s="2" t="str">
        <f>_xlfn._xlws.FILTER(辅助信息!D:D,辅助信息!G:G=G3989)</f>
        <v>中铁科研院宜宾泥溪项目</v>
      </c>
    </row>
    <row r="3990" hidden="1" spans="1:10">
      <c r="A3990" s="2" t="str">
        <f>'[1]2025年已发货'!A:A</f>
        <v>润耀</v>
      </c>
      <c r="B3990" s="2" t="str">
        <f>'[1]2025年已发货'!B:B</f>
        <v>螺纹钢</v>
      </c>
      <c r="C3990" s="2" t="str">
        <f>'[1]2025年已发货'!C:C</f>
        <v>HRB400E Φ28 9m</v>
      </c>
      <c r="D3990" s="2" t="str">
        <f>'[1]2025年已发货'!D:D</f>
        <v>吨</v>
      </c>
      <c r="E3990" s="2">
        <f>'[1]2025年已发货'!E:E</f>
        <v>6</v>
      </c>
      <c r="F3990" s="4">
        <f>'[1]2025年已发货'!F:F</f>
        <v>45820</v>
      </c>
      <c r="G3990" s="2" t="str">
        <f>'[1]2025年已发货'!G:G</f>
        <v>(中铁科研院宜宾泥溪项目)中铁科研院集团有限公司宜宾市泥溪东互通式立交下穿成贵客专铁路工程项目钢筋加工厂</v>
      </c>
      <c r="H3990" s="2" t="str">
        <f>'[1]2025年已发货'!H:H</f>
        <v>蔡鹏</v>
      </c>
      <c r="I3990" s="2">
        <f>'[1]2025年已发货'!I:I</f>
        <v>19130850820</v>
      </c>
      <c r="J3990" s="2" t="str">
        <f>_xlfn._xlws.FILTER(辅助信息!D:D,辅助信息!G:G=G3990)</f>
        <v>中铁科研院宜宾泥溪项目</v>
      </c>
    </row>
    <row r="3991" hidden="1" spans="1:10">
      <c r="A3991" s="2" t="str">
        <f>'[1]2025年已发货'!A:A</f>
        <v>润耀</v>
      </c>
      <c r="B3991" s="2" t="str">
        <f>'[1]2025年已发货'!B:B</f>
        <v>盘螺</v>
      </c>
      <c r="C3991" s="2" t="str">
        <f>'[1]2025年已发货'!C:C</f>
        <v>HRB400E Φ8</v>
      </c>
      <c r="D3991" s="2" t="str">
        <f>'[1]2025年已发货'!D:D</f>
        <v>吨</v>
      </c>
      <c r="E3991" s="2">
        <f>'[1]2025年已发货'!E:E</f>
        <v>20</v>
      </c>
      <c r="F3991" s="4">
        <f>'[1]2025年已发货'!F:F</f>
        <v>45821</v>
      </c>
      <c r="G3991" s="2" t="str">
        <f>'[1]2025年已发货'!G:G</f>
        <v>（华西简阳西城嘉苑）四川省成都市简阳市简城街道高屋村</v>
      </c>
      <c r="H3991" s="2" t="str">
        <f>'[1]2025年已发货'!H:H</f>
        <v>张瀚镭</v>
      </c>
      <c r="I3991" s="2">
        <f>'[1]2025年已发货'!I:I</f>
        <v>15884666220</v>
      </c>
      <c r="J3991" s="2" t="str">
        <f>_xlfn._xlws.FILTER(辅助信息!D:D,辅助信息!G:G=G3991)</f>
        <v>华西简阳西城嘉苑</v>
      </c>
    </row>
    <row r="3992" hidden="1" spans="1:10">
      <c r="A3992" s="2" t="str">
        <f>'[1]2025年已发货'!A:A</f>
        <v>润耀</v>
      </c>
      <c r="B3992" s="2" t="str">
        <f>'[1]2025年已发货'!B:B</f>
        <v>盘螺</v>
      </c>
      <c r="C3992" s="2" t="str">
        <f>'[1]2025年已发货'!C:C</f>
        <v>HRB400E Φ10</v>
      </c>
      <c r="D3992" s="2" t="str">
        <f>'[1]2025年已发货'!D:D</f>
        <v>吨</v>
      </c>
      <c r="E3992" s="2">
        <f>'[1]2025年已发货'!E:E</f>
        <v>140</v>
      </c>
      <c r="F3992" s="4">
        <f>'[1]2025年已发货'!F:F</f>
        <v>45821</v>
      </c>
      <c r="G3992" s="2" t="str">
        <f>'[1]2025年已发货'!G:G</f>
        <v>（华西简阳西城嘉苑）四川省成都市简阳市简城街道高屋村</v>
      </c>
      <c r="H3992" s="2" t="str">
        <f>'[1]2025年已发货'!H:H</f>
        <v>张瀚镭</v>
      </c>
      <c r="I3992" s="2">
        <f>'[1]2025年已发货'!I:I</f>
        <v>15884666220</v>
      </c>
      <c r="J3992" s="2" t="str">
        <f>_xlfn._xlws.FILTER(辅助信息!D:D,辅助信息!G:G=G3992)</f>
        <v>华西简阳西城嘉苑</v>
      </c>
    </row>
    <row r="3993" hidden="1" spans="1:10">
      <c r="A3993" s="2" t="str">
        <f>'[1]2025年已发货'!A:A</f>
        <v>凤钢</v>
      </c>
      <c r="B3993" s="2" t="str">
        <f>'[1]2025年已发货'!B:B</f>
        <v>螺纹钢</v>
      </c>
      <c r="C3993" s="2" t="str">
        <f>'[1]2025年已发货'!C:C</f>
        <v>HRB400EФ12</v>
      </c>
      <c r="D3993" s="2" t="str">
        <f>'[1]2025年已发货'!D:D</f>
        <v>吨</v>
      </c>
      <c r="E3993" s="2">
        <f>'[1]2025年已发货'!E:E</f>
        <v>70</v>
      </c>
      <c r="F3993" s="4">
        <f>'[1]2025年已发货'!F:F</f>
        <v>45821</v>
      </c>
      <c r="G3993" s="2" t="str">
        <f>'[1]2025年已发货'!G:G</f>
        <v>（中铁五局一公司西昭高速3标)四川省凉山彝族自治州布拖县地洛镇桥边村钢筋加工厂</v>
      </c>
      <c r="H3993" s="2" t="str">
        <f>'[1]2025年已发货'!H:H</f>
        <v>林正兴</v>
      </c>
      <c r="I3993" s="2">
        <f>'[1]2025年已发货'!I:I</f>
        <v>18770671688</v>
      </c>
      <c r="J3993" s="2" vm="1" t="e">
        <f>_xlfn._xlws.FILTER(辅助信息!D:D,辅助信息!G:G=G3993)</f>
        <v>#VALUE!</v>
      </c>
    </row>
    <row r="3994" hidden="1" spans="1:10">
      <c r="A3994" s="2" t="str">
        <f>'[1]2025年已发货'!A:A</f>
        <v>凤钢</v>
      </c>
      <c r="B3994" s="2" t="str">
        <f>'[1]2025年已发货'!B:B</f>
        <v>螺纹钢</v>
      </c>
      <c r="C3994" s="2" t="str">
        <f>'[1]2025年已发货'!C:C</f>
        <v>HRB400EФ16</v>
      </c>
      <c r="D3994" s="2" t="str">
        <f>'[1]2025年已发货'!D:D</f>
        <v>吨</v>
      </c>
      <c r="E3994" s="2">
        <f>'[1]2025年已发货'!E:E</f>
        <v>35</v>
      </c>
      <c r="F3994" s="4">
        <f>'[1]2025年已发货'!F:F</f>
        <v>45821</v>
      </c>
      <c r="G3994" s="2" t="str">
        <f>'[1]2025年已发货'!G:G</f>
        <v>（中铁五局一公司西昭高速3标)四川省凉山彝族自治州布拖县地洛镇桥边村钢筋加工厂</v>
      </c>
      <c r="H3994" s="2" t="str">
        <f>'[1]2025年已发货'!H:H</f>
        <v>林正兴</v>
      </c>
      <c r="I3994" s="2">
        <f>'[1]2025年已发货'!I:I</f>
        <v>18770671688</v>
      </c>
      <c r="J3994" s="2" vm="1" t="e">
        <f>_xlfn._xlws.FILTER(辅助信息!D:D,辅助信息!G:G=G3994)</f>
        <v>#VALUE!</v>
      </c>
    </row>
    <row r="3995" hidden="1" spans="1:10">
      <c r="A3995" s="2" t="str">
        <f>'[1]2025年已发货'!A:A</f>
        <v>泸钢</v>
      </c>
      <c r="B3995" s="2" t="str">
        <f>'[1]2025年已发货'!B:B</f>
        <v>盘螺</v>
      </c>
      <c r="C3995" s="2" t="str">
        <f>'[1]2025年已发货'!C:C</f>
        <v>HRB400E Φ10</v>
      </c>
      <c r="D3995" s="2" t="str">
        <f>'[1]2025年已发货'!D:D</f>
        <v>吨</v>
      </c>
      <c r="E3995" s="2">
        <f>'[1]2025年已发货'!E:E</f>
        <v>15</v>
      </c>
      <c r="F3995" s="4">
        <f>'[1]2025年已发货'!F:F</f>
        <v>45821</v>
      </c>
      <c r="G3995" s="2" t="str">
        <f>'[1]2025年已发货'!G:G</f>
        <v>(宜宾兴港三江新区长江工业园保障性租赁住房建设项目-1标)四川省宜宾市翠屏区永善路南段宜宾市三江新区长江工业园区</v>
      </c>
      <c r="H3995" s="2" t="str">
        <f>'[1]2025年已发货'!H:H</f>
        <v>查工</v>
      </c>
      <c r="I3995" s="2">
        <f>'[1]2025年已发货'!I:I</f>
        <v>13118007501</v>
      </c>
      <c r="J3995" s="2" t="str">
        <f>_xlfn._xlws.FILTER(辅助信息!D:D,辅助信息!G:G=G3995)</f>
        <v>宜宾兴港三江新区长江工业园建设项目</v>
      </c>
    </row>
    <row r="3996" hidden="1" spans="1:10">
      <c r="A3996" s="2" t="str">
        <f>'[1]2025年已发货'!A:A</f>
        <v>泸钢</v>
      </c>
      <c r="B3996" s="2" t="str">
        <f>'[1]2025年已发货'!B:B</f>
        <v>盘螺</v>
      </c>
      <c r="C3996" s="2" t="str">
        <f>'[1]2025年已发货'!C:C</f>
        <v>HRB400E Φ12</v>
      </c>
      <c r="D3996" s="2" t="str">
        <f>'[1]2025年已发货'!D:D</f>
        <v>吨</v>
      </c>
      <c r="E3996" s="2">
        <f>'[1]2025年已发货'!E:E</f>
        <v>10</v>
      </c>
      <c r="F3996" s="4">
        <f>'[1]2025年已发货'!F:F</f>
        <v>45821</v>
      </c>
      <c r="G3996" s="2" t="str">
        <f>'[1]2025年已发货'!G:G</f>
        <v>(宜宾兴港三江新区长江工业园保障性租赁住房建设项目-1标)四川省宜宾市翠屏区永善路南段宜宾市三江新区长江工业园区</v>
      </c>
      <c r="H3996" s="2" t="str">
        <f>'[1]2025年已发货'!H:H</f>
        <v>查工</v>
      </c>
      <c r="I3996" s="2">
        <f>'[1]2025年已发货'!I:I</f>
        <v>13118007501</v>
      </c>
      <c r="J3996" s="2" t="str">
        <f>_xlfn._xlws.FILTER(辅助信息!D:D,辅助信息!G:G=G3996)</f>
        <v>宜宾兴港三江新区长江工业园建设项目</v>
      </c>
    </row>
    <row r="3997" hidden="1" spans="1:10">
      <c r="A3997" s="2" t="str">
        <f>'[1]2025年已发货'!A:A</f>
        <v>泸钢</v>
      </c>
      <c r="B3997" s="2" t="str">
        <f>'[1]2025年已发货'!B:B</f>
        <v>螺纹钢</v>
      </c>
      <c r="C3997" s="2" t="str">
        <f>'[1]2025年已发货'!C:C</f>
        <v>HRB400E Φ14 9m</v>
      </c>
      <c r="D3997" s="2" t="str">
        <f>'[1]2025年已发货'!D:D</f>
        <v>吨</v>
      </c>
      <c r="E3997" s="2">
        <f>'[1]2025年已发货'!E:E</f>
        <v>5</v>
      </c>
      <c r="F3997" s="4">
        <f>'[1]2025年已发货'!F:F</f>
        <v>45821</v>
      </c>
      <c r="G3997" s="2" t="str">
        <f>'[1]2025年已发货'!G:G</f>
        <v>(宜宾兴港三江新区长江工业园保障性租赁住房建设项目-1标)四川省宜宾市翠屏区永善路南段宜宾市三江新区长江工业园区</v>
      </c>
      <c r="H3997" s="2" t="str">
        <f>'[1]2025年已发货'!H:H</f>
        <v>查工</v>
      </c>
      <c r="I3997" s="2">
        <f>'[1]2025年已发货'!I:I</f>
        <v>13118007501</v>
      </c>
      <c r="J3997" s="2" t="str">
        <f>_xlfn._xlws.FILTER(辅助信息!D:D,辅助信息!G:G=G3997)</f>
        <v>宜宾兴港三江新区长江工业园建设项目</v>
      </c>
    </row>
    <row r="3998" hidden="1" spans="1:10">
      <c r="A3998" s="2" t="str">
        <f>'[1]2025年已发货'!A:A</f>
        <v>泸钢</v>
      </c>
      <c r="B3998" s="2" t="str">
        <f>'[1]2025年已发货'!B:B</f>
        <v>螺纹钢</v>
      </c>
      <c r="C3998" s="2" t="str">
        <f>'[1]2025年已发货'!C:C</f>
        <v>HRB400E Φ18 9m</v>
      </c>
      <c r="D3998" s="2" t="str">
        <f>'[1]2025年已发货'!D:D</f>
        <v>吨</v>
      </c>
      <c r="E3998" s="2">
        <f>'[1]2025年已发货'!E:E</f>
        <v>5</v>
      </c>
      <c r="F3998" s="4">
        <f>'[1]2025年已发货'!F:F</f>
        <v>45821</v>
      </c>
      <c r="G3998" s="2" t="str">
        <f>'[1]2025年已发货'!G:G</f>
        <v>(宜宾兴港三江新区长江工业园保障性租赁住房建设项目-1标)四川省宜宾市翠屏区永善路南段宜宾市三江新区长江工业园区</v>
      </c>
      <c r="H3998" s="2" t="str">
        <f>'[1]2025年已发货'!H:H</f>
        <v>查工</v>
      </c>
      <c r="I3998" s="2">
        <f>'[1]2025年已发货'!I:I</f>
        <v>13118007501</v>
      </c>
      <c r="J3998" s="2" t="str">
        <f>_xlfn._xlws.FILTER(辅助信息!D:D,辅助信息!G:G=G3998)</f>
        <v>宜宾兴港三江新区长江工业园建设项目</v>
      </c>
    </row>
    <row r="3999" hidden="1" spans="1:10">
      <c r="A3999" s="2" t="str">
        <f>'[1]2025年已发货'!A:A</f>
        <v>泸钢</v>
      </c>
      <c r="B3999" s="2" t="str">
        <f>'[1]2025年已发货'!B:B</f>
        <v>盘螺</v>
      </c>
      <c r="C3999" s="2" t="str">
        <f>'[1]2025年已发货'!C:C</f>
        <v>HRB400E Φ10</v>
      </c>
      <c r="D3999" s="2" t="str">
        <f>'[1]2025年已发货'!D:D</f>
        <v>吨</v>
      </c>
      <c r="E3999" s="2">
        <f>'[1]2025年已发货'!E:E</f>
        <v>20</v>
      </c>
      <c r="F3999" s="4">
        <f>'[1]2025年已发货'!F:F</f>
        <v>45821</v>
      </c>
      <c r="G3999" s="2" t="str">
        <f>'[1]2025年已发货'!G:G</f>
        <v>(宜宾兴港三江新区长江工业园保障性租赁住房建设项目-2标)四川省宜宾市翠屏区永善路南段宜宾市三江新区长江工业园区</v>
      </c>
      <c r="H3999" s="2" t="str">
        <f>'[1]2025年已发货'!H:H</f>
        <v>查工</v>
      </c>
      <c r="I3999" s="2">
        <f>'[1]2025年已发货'!I:I</f>
        <v>13118007501</v>
      </c>
      <c r="J3999" s="2" t="str">
        <f>_xlfn._xlws.FILTER(辅助信息!D:D,辅助信息!G:G=G3999)</f>
        <v>宜宾兴港三江新区长江工业园建设项目</v>
      </c>
    </row>
    <row r="4000" hidden="1" spans="1:10">
      <c r="A4000" s="2" t="str">
        <f>'[1]2025年已发货'!A:A</f>
        <v>泸钢</v>
      </c>
      <c r="B4000" s="2" t="str">
        <f>'[1]2025年已发货'!B:B</f>
        <v>盘螺</v>
      </c>
      <c r="C4000" s="2" t="str">
        <f>'[1]2025年已发货'!C:C</f>
        <v>HRB400E Φ12</v>
      </c>
      <c r="D4000" s="2" t="str">
        <f>'[1]2025年已发货'!D:D</f>
        <v>吨</v>
      </c>
      <c r="E4000" s="2">
        <f>'[1]2025年已发货'!E:E</f>
        <v>10</v>
      </c>
      <c r="F4000" s="4">
        <f>'[1]2025年已发货'!F:F</f>
        <v>45821</v>
      </c>
      <c r="G4000" s="2" t="str">
        <f>'[1]2025年已发货'!G:G</f>
        <v>(宜宾兴港三江新区长江工业园保障性租赁住房建设项目-2标)四川省宜宾市翠屏区永善路南段宜宾市三江新区长江工业园区</v>
      </c>
      <c r="H4000" s="2" t="str">
        <f>'[1]2025年已发货'!H:H</f>
        <v>查工</v>
      </c>
      <c r="I4000" s="2">
        <f>'[1]2025年已发货'!I:I</f>
        <v>13118007501</v>
      </c>
      <c r="J4000" s="2" t="str">
        <f>_xlfn._xlws.FILTER(辅助信息!D:D,辅助信息!G:G=G4000)</f>
        <v>宜宾兴港三江新区长江工业园建设项目</v>
      </c>
    </row>
    <row r="4001" hidden="1" spans="1:10">
      <c r="A4001" s="2" t="str">
        <f>'[1]2025年已发货'!A:A</f>
        <v>泸钢</v>
      </c>
      <c r="B4001" s="2" t="str">
        <f>'[1]2025年已发货'!B:B</f>
        <v>螺纹钢</v>
      </c>
      <c r="C4001" s="2" t="str">
        <f>'[1]2025年已发货'!C:C</f>
        <v>HRB400E Φ18 9m</v>
      </c>
      <c r="D4001" s="2" t="str">
        <f>'[1]2025年已发货'!D:D</f>
        <v>吨</v>
      </c>
      <c r="E4001" s="2">
        <f>'[1]2025年已发货'!E:E</f>
        <v>5</v>
      </c>
      <c r="F4001" s="4">
        <f>'[1]2025年已发货'!F:F</f>
        <v>45821</v>
      </c>
      <c r="G4001" s="2" t="str">
        <f>'[1]2025年已发货'!G:G</f>
        <v>(宜宾兴港三江新区长江工业园保障性租赁住房建设项目-2标)四川省宜宾市翠屏区永善路南段宜宾市三江新区长江工业园区</v>
      </c>
      <c r="H4001" s="2" t="str">
        <f>'[1]2025年已发货'!H:H</f>
        <v>查工</v>
      </c>
      <c r="I4001" s="2">
        <f>'[1]2025年已发货'!I:I</f>
        <v>13118007501</v>
      </c>
      <c r="J4001" s="2" t="str">
        <f>_xlfn._xlws.FILTER(辅助信息!D:D,辅助信息!G:G=G4001)</f>
        <v>宜宾兴港三江新区长江工业园建设项目</v>
      </c>
    </row>
    <row r="4002" hidden="1" spans="1:10">
      <c r="A4002" s="2" t="str">
        <f>'[1]2025年已发货'!A:A</f>
        <v>山东高速</v>
      </c>
      <c r="B4002" s="2" t="str">
        <f>'[1]2025年已发货'!B:B</f>
        <v>高线</v>
      </c>
      <c r="C4002" s="2" t="str">
        <f>'[1]2025年已发货'!C:C</f>
        <v>HPB300Φ12</v>
      </c>
      <c r="D4002" s="2" t="str">
        <f>'[1]2025年已发货'!D:D</f>
        <v>吨</v>
      </c>
      <c r="E4002" s="2">
        <f>'[1]2025年已发货'!E:E</f>
        <v>35</v>
      </c>
      <c r="F4002" s="4">
        <f>'[1]2025年已发货'!F:F</f>
        <v>45821</v>
      </c>
      <c r="G4002" s="2" t="str">
        <f>'[1]2025年已发货'!G:G</f>
        <v>（中铁广州局-成渝扩容2标）成渝扩容项目2标2＃拌和站【雁江区联盟桥东北50米(资资路) 】</v>
      </c>
      <c r="H4002" s="2" t="str">
        <f>'[1]2025年已发货'!H:H</f>
        <v>刘沛琦</v>
      </c>
      <c r="I4002" s="2">
        <f>'[1]2025年已发货'!I:I</f>
        <v>18011784798</v>
      </c>
      <c r="J4002" s="2" vm="1" t="e">
        <f>_xlfn._xlws.FILTER(辅助信息!D:D,辅助信息!G:G=G4002)</f>
        <v>#VALUE!</v>
      </c>
    </row>
    <row r="4003" hidden="1" spans="1:10">
      <c r="A4003" s="2" t="str">
        <f>'[1]2025年已发货'!A:A</f>
        <v>山东高速</v>
      </c>
      <c r="B4003" s="2" t="str">
        <f>'[1]2025年已发货'!B:B</f>
        <v>螺纹钢</v>
      </c>
      <c r="C4003" s="2" t="str">
        <f>'[1]2025年已发货'!C:C</f>
        <v>HRB400E Φ12 12m</v>
      </c>
      <c r="D4003" s="2" t="str">
        <f>'[1]2025年已发货'!D:D</f>
        <v>吨</v>
      </c>
      <c r="E4003" s="2">
        <f>'[1]2025年已发货'!E:E</f>
        <v>35</v>
      </c>
      <c r="F4003" s="4">
        <f>'[1]2025年已发货'!F:F</f>
        <v>45821</v>
      </c>
      <c r="G4003" s="2" t="str">
        <f>'[1]2025年已发货'!G:G</f>
        <v>（中铁广州局-成渝扩容2标）成渝扩容项目2标2＃拌和站【雁江区联盟桥东北50米(资资路) 】</v>
      </c>
      <c r="H4003" s="2" t="str">
        <f>'[1]2025年已发货'!H:H</f>
        <v>刘沛琦</v>
      </c>
      <c r="I4003" s="2">
        <f>'[1]2025年已发货'!I:I</f>
        <v>18011784798</v>
      </c>
      <c r="J4003" s="2" vm="1" t="e">
        <f>_xlfn._xlws.FILTER(辅助信息!D:D,辅助信息!G:G=G4003)</f>
        <v>#VALUE!</v>
      </c>
    </row>
    <row r="4004" hidden="1" spans="1:10">
      <c r="A4004" s="2" t="str">
        <f>'[1]2025年已发货'!A:A</f>
        <v>山东高速</v>
      </c>
      <c r="B4004" s="2" t="str">
        <f>'[1]2025年已发货'!B:B</f>
        <v>螺纹钢</v>
      </c>
      <c r="C4004" s="2" t="str">
        <f>'[1]2025年已发货'!C:C</f>
        <v>HRB400E Φ16 12m</v>
      </c>
      <c r="D4004" s="2" t="str">
        <f>'[1]2025年已发货'!D:D</f>
        <v>吨</v>
      </c>
      <c r="E4004" s="2">
        <f>'[1]2025年已发货'!E:E</f>
        <v>35</v>
      </c>
      <c r="F4004" s="4">
        <f>'[1]2025年已发货'!F:F</f>
        <v>45821</v>
      </c>
      <c r="G4004" s="2" t="str">
        <f>'[1]2025年已发货'!G:G</f>
        <v>（中铁广州局-成渝扩容2标）成渝扩容项目2标2＃拌和站【雁江区联盟桥东北50米(资资路) 】</v>
      </c>
      <c r="H4004" s="2" t="str">
        <f>'[1]2025年已发货'!H:H</f>
        <v>刘沛琦</v>
      </c>
      <c r="I4004" s="2">
        <f>'[1]2025年已发货'!I:I</f>
        <v>18011784798</v>
      </c>
      <c r="J4004" s="2" vm="1" t="e">
        <f>_xlfn._xlws.FILTER(辅助信息!D:D,辅助信息!G:G=G4004)</f>
        <v>#VALUE!</v>
      </c>
    </row>
    <row r="4005" hidden="1" spans="1:10">
      <c r="A4005" s="2" t="str">
        <f>'[1]2025年已发货'!A:A</f>
        <v>山东高速</v>
      </c>
      <c r="B4005" s="2" t="str">
        <f>'[1]2025年已发货'!B:B</f>
        <v>螺纹钢</v>
      </c>
      <c r="C4005" s="2" t="str">
        <f>'[1]2025年已发货'!C:C</f>
        <v>HRB400E Φ25 9m</v>
      </c>
      <c r="D4005" s="2" t="str">
        <f>'[1]2025年已发货'!D:D</f>
        <v>吨</v>
      </c>
      <c r="E4005" s="2">
        <f>'[1]2025年已发货'!E:E</f>
        <v>35</v>
      </c>
      <c r="F4005" s="4">
        <f>'[1]2025年已发货'!F:F</f>
        <v>45821</v>
      </c>
      <c r="G4005" s="2" t="str">
        <f>'[1]2025年已发货'!G:G</f>
        <v>（中铁广州局-成渝扩容2标）成渝扩容项目2标2＃拌和站【雁江区联盟桥东北50米(资资路) 】</v>
      </c>
      <c r="H4005" s="2" t="str">
        <f>'[1]2025年已发货'!H:H</f>
        <v>刘沛琦</v>
      </c>
      <c r="I4005" s="2">
        <f>'[1]2025年已发货'!I:I</f>
        <v>18011784798</v>
      </c>
      <c r="J4005" s="2" vm="1" t="e">
        <f>_xlfn._xlws.FILTER(辅助信息!D:D,辅助信息!G:G=G4005)</f>
        <v>#VALUE!</v>
      </c>
    </row>
    <row r="4006" hidden="1" spans="1:10">
      <c r="A4006" s="2" t="str">
        <f>'[1]2025年已发货'!A:A</f>
        <v>德胜</v>
      </c>
      <c r="B4006" s="2" t="str">
        <f>'[1]2025年已发货'!B:B</f>
        <v>螺纹钢</v>
      </c>
      <c r="C4006" s="2" t="str">
        <f>'[1]2025年已发货'!C:C</f>
        <v>HRB400E Φ18 9m</v>
      </c>
      <c r="D4006" s="2" t="str">
        <f>'[1]2025年已发货'!D:D</f>
        <v>吨</v>
      </c>
      <c r="E4006" s="2">
        <f>'[1]2025年已发货'!E:E</f>
        <v>35</v>
      </c>
      <c r="F4006" s="4">
        <f>'[1]2025年已发货'!F:F</f>
        <v>45821</v>
      </c>
      <c r="G4006" s="2" t="str">
        <f>'[1]2025年已发货'!G:G</f>
        <v>(宜宾兴港三江新区长江工业园保障性租赁住房建设项目-1标)四川省宜宾市翠屏区永善路南段宜宾市三江新区长江工业园区</v>
      </c>
      <c r="H4006" s="2" t="str">
        <f>'[1]2025年已发货'!H:H</f>
        <v>查工</v>
      </c>
      <c r="I4006" s="2">
        <f>'[1]2025年已发货'!I:I</f>
        <v>13118007501</v>
      </c>
      <c r="J4006" s="2" t="str">
        <f>_xlfn._xlws.FILTER(辅助信息!D:D,辅助信息!G:G=G4006)</f>
        <v>宜宾兴港三江新区长江工业园建设项目</v>
      </c>
    </row>
    <row r="4007" hidden="1" spans="1:10">
      <c r="A4007" s="2" t="str">
        <f>'[1]2025年已发货'!A:A</f>
        <v>德胜</v>
      </c>
      <c r="B4007" s="2" t="str">
        <f>'[1]2025年已发货'!B:B</f>
        <v>螺纹钢</v>
      </c>
      <c r="C4007" s="2" t="str">
        <f>'[1]2025年已发货'!C:C</f>
        <v>HRB400E Φ18 9m</v>
      </c>
      <c r="D4007" s="2" t="str">
        <f>'[1]2025年已发货'!D:D</f>
        <v>吨</v>
      </c>
      <c r="E4007" s="2">
        <f>'[1]2025年已发货'!E:E</f>
        <v>35</v>
      </c>
      <c r="F4007" s="4">
        <f>'[1]2025年已发货'!F:F</f>
        <v>45821</v>
      </c>
      <c r="G4007" s="2" t="str">
        <f>'[1]2025年已发货'!G:G</f>
        <v>(宜宾兴港三江新区长江工业园保障性租赁住房建设项目-2标)四川省宜宾市翠屏区永善路南段宜宾市三江新区长江工业园区</v>
      </c>
      <c r="H4007" s="2" t="str">
        <f>'[1]2025年已发货'!H:H</f>
        <v>查工</v>
      </c>
      <c r="I4007" s="2">
        <f>'[1]2025年已发货'!I:I</f>
        <v>13118007501</v>
      </c>
      <c r="J4007" s="2" t="str">
        <f>_xlfn._xlws.FILTER(辅助信息!D:D,辅助信息!G:G=G4007)</f>
        <v>宜宾兴港三江新区长江工业园建设项目</v>
      </c>
    </row>
    <row r="4008" hidden="1" spans="1:10">
      <c r="A4008" s="2" t="str">
        <f>'[1]2025年已发货'!A:A</f>
        <v>德胜</v>
      </c>
      <c r="B4008" s="2" t="str">
        <f>'[1]2025年已发货'!B:B</f>
        <v>螺纹钢</v>
      </c>
      <c r="C4008" s="2" t="str">
        <f>'[1]2025年已发货'!C:C</f>
        <v>HRB400E Φ12 9m</v>
      </c>
      <c r="D4008" s="2" t="str">
        <f>'[1]2025年已发货'!D:D</f>
        <v>吨</v>
      </c>
      <c r="E4008" s="2">
        <f>'[1]2025年已发货'!E:E</f>
        <v>35</v>
      </c>
      <c r="F4008" s="4">
        <f>'[1]2025年已发货'!F:F</f>
        <v>45821</v>
      </c>
      <c r="G4008" s="2" t="str">
        <f>'[1]2025年已发货'!G:G</f>
        <v>（中铁十局-资乐高速4标）四川省眉山市仁寿县彰加镇促进村中铁十局2#钢筋厂</v>
      </c>
      <c r="H4008" s="2" t="str">
        <f>'[1]2025年已发货'!H:H</f>
        <v>杨飞</v>
      </c>
      <c r="I4008" s="2">
        <f>'[1]2025年已发货'!I:I</f>
        <v>15667998777</v>
      </c>
      <c r="J4008" s="2" vm="1" t="e">
        <f>_xlfn._xlws.FILTER(辅助信息!D:D,辅助信息!G:G=G4008)</f>
        <v>#VALUE!</v>
      </c>
    </row>
    <row r="4009" hidden="1" spans="1:10">
      <c r="A4009" s="2" t="str">
        <f>'[1]2025年已发货'!A:A</f>
        <v>德胜</v>
      </c>
      <c r="B4009" s="2" t="str">
        <f>'[1]2025年已发货'!B:B</f>
        <v>螺纹钢</v>
      </c>
      <c r="C4009" s="2" t="str">
        <f>'[1]2025年已发货'!C:C</f>
        <v>HRB400E Φ12 9m</v>
      </c>
      <c r="D4009" s="2" t="str">
        <f>'[1]2025年已发货'!D:D</f>
        <v>吨</v>
      </c>
      <c r="E4009" s="2">
        <f>'[1]2025年已发货'!E:E</f>
        <v>35</v>
      </c>
      <c r="F4009" s="4">
        <f>'[1]2025年已发货'!F:F</f>
        <v>45821</v>
      </c>
      <c r="G4009" s="2" t="str">
        <f>'[1]2025年已发货'!G:G</f>
        <v>四川省眉山市仁寿县彰加镇华炉村中铁十局资乐高速3#钢筋场</v>
      </c>
      <c r="H4009" s="2" t="str">
        <f>'[1]2025年已发货'!H:H</f>
        <v>杨飞</v>
      </c>
      <c r="I4009" s="2">
        <f>'[1]2025年已发货'!I:I</f>
        <v>15667998777</v>
      </c>
      <c r="J4009" s="2" vm="1" t="e">
        <f>_xlfn._xlws.FILTER(辅助信息!D:D,辅助信息!G:G=G4009)</f>
        <v>#VALUE!</v>
      </c>
    </row>
    <row r="4010" hidden="1" spans="1:10">
      <c r="A4010" s="2" t="str">
        <f>'[1]2025年已发货'!A:A</f>
        <v>德胜</v>
      </c>
      <c r="B4010" s="2" t="str">
        <f>'[1]2025年已发货'!B:B</f>
        <v>螺纹钢</v>
      </c>
      <c r="C4010" s="2" t="str">
        <f>'[1]2025年已发货'!C:C</f>
        <v>HRB500E Φ25 12m</v>
      </c>
      <c r="D4010" s="2" t="str">
        <f>'[1]2025年已发货'!D:D</f>
        <v>吨</v>
      </c>
      <c r="E4010" s="2">
        <f>'[1]2025年已发货'!E:E</f>
        <v>35</v>
      </c>
      <c r="F4010" s="4">
        <f>'[1]2025年已发货'!F:F</f>
        <v>45821</v>
      </c>
      <c r="G4010" s="2" t="str">
        <f>'[1]2025年已发货'!G:G</f>
        <v>（中铁广州局-资乐高速5标）四川省乐山市井研县希望大道116号</v>
      </c>
      <c r="H4010" s="2" t="str">
        <f>'[1]2025年已发货'!H:H</f>
        <v>廖俊杰</v>
      </c>
      <c r="I4010" s="2">
        <f>'[1]2025年已发货'!I:I</f>
        <v>15775100965</v>
      </c>
      <c r="J4010" s="2" vm="1" t="e">
        <f>_xlfn._xlws.FILTER(辅助信息!D:D,辅助信息!G:G=G4010)</f>
        <v>#VALUE!</v>
      </c>
    </row>
    <row r="4011" hidden="1" spans="1:10">
      <c r="A4011" s="2" t="str">
        <f>'[1]2025年已发货'!A:A</f>
        <v>德胜</v>
      </c>
      <c r="B4011" s="2" t="str">
        <f>'[1]2025年已发货'!B:B</f>
        <v>螺纹钢</v>
      </c>
      <c r="C4011" s="2" t="str">
        <f>'[1]2025年已发货'!C:C</f>
        <v>HRB500E Φ25 9m</v>
      </c>
      <c r="D4011" s="2" t="str">
        <f>'[1]2025年已发货'!D:D</f>
        <v>吨</v>
      </c>
      <c r="E4011" s="2">
        <f>'[1]2025年已发货'!E:E</f>
        <v>35</v>
      </c>
      <c r="F4011" s="4">
        <f>'[1]2025年已发货'!F:F</f>
        <v>45821</v>
      </c>
      <c r="G4011" s="2" t="str">
        <f>'[1]2025年已发货'!G:G</f>
        <v>（中铁广州局-资乐高速5标）四川省乐山市井研县希望大道116号</v>
      </c>
      <c r="H4011" s="2" t="str">
        <f>'[1]2025年已发货'!H:H</f>
        <v>廖俊杰</v>
      </c>
      <c r="I4011" s="2">
        <f>'[1]2025年已发货'!I:I</f>
        <v>15775100965</v>
      </c>
      <c r="J4011" s="2" vm="1" t="e">
        <f>_xlfn._xlws.FILTER(辅助信息!D:D,辅助信息!G:G=G4011)</f>
        <v>#VALUE!</v>
      </c>
    </row>
    <row r="4012" hidden="1" spans="1:10">
      <c r="A4012" s="2" t="str">
        <f>'[1]2025年已发货'!A:A</f>
        <v>德胜</v>
      </c>
      <c r="B4012" s="2" t="str">
        <f>'[1]2025年已发货'!B:B</f>
        <v>螺纹钢</v>
      </c>
      <c r="C4012" s="2" t="str">
        <f>'[1]2025年已发货'!C:C</f>
        <v>HRB500E Φ28 9m</v>
      </c>
      <c r="D4012" s="2" t="str">
        <f>'[1]2025年已发货'!D:D</f>
        <v>吨</v>
      </c>
      <c r="E4012" s="2">
        <f>'[1]2025年已发货'!E:E</f>
        <v>35</v>
      </c>
      <c r="F4012" s="4">
        <f>'[1]2025年已发货'!F:F</f>
        <v>45821</v>
      </c>
      <c r="G4012" s="2" t="str">
        <f>'[1]2025年已发货'!G:G</f>
        <v>（中铁广州局-资乐高速5标）四川省乐山市井研县希望大道116号</v>
      </c>
      <c r="H4012" s="2" t="str">
        <f>'[1]2025年已发货'!H:H</f>
        <v>廖俊杰</v>
      </c>
      <c r="I4012" s="2">
        <f>'[1]2025年已发货'!I:I</f>
        <v>15775100965</v>
      </c>
      <c r="J4012" s="2" vm="1" t="e">
        <f>_xlfn._xlws.FILTER(辅助信息!D:D,辅助信息!G:G=G4012)</f>
        <v>#VALUE!</v>
      </c>
    </row>
    <row r="4013" hidden="1" spans="1:10">
      <c r="A4013" s="2" t="str">
        <f>'[1]2025年已发货'!A:A</f>
        <v>德胜</v>
      </c>
      <c r="B4013" s="2" t="str">
        <f>'[1]2025年已发货'!B:B</f>
        <v>螺纹钢</v>
      </c>
      <c r="C4013" s="2" t="str">
        <f>'[1]2025年已发货'!C:C</f>
        <v>HRB500E Φ28 12m</v>
      </c>
      <c r="D4013" s="2" t="str">
        <f>'[1]2025年已发货'!D:D</f>
        <v>吨</v>
      </c>
      <c r="E4013" s="2">
        <f>'[1]2025年已发货'!E:E</f>
        <v>35</v>
      </c>
      <c r="F4013" s="4">
        <f>'[1]2025年已发货'!F:F</f>
        <v>45821</v>
      </c>
      <c r="G4013" s="2" t="str">
        <f>'[1]2025年已发货'!G:G</f>
        <v>（中铁广州局-资乐高速5标）四川省乐山市井研县希望大道116号</v>
      </c>
      <c r="H4013" s="2" t="str">
        <f>'[1]2025年已发货'!H:H</f>
        <v>廖俊杰</v>
      </c>
      <c r="I4013" s="2">
        <f>'[1]2025年已发货'!I:I</f>
        <v>15775100965</v>
      </c>
      <c r="J4013" s="2" vm="1" t="e">
        <f>_xlfn._xlws.FILTER(辅助信息!D:D,辅助信息!G:G=G4013)</f>
        <v>#VALUE!</v>
      </c>
    </row>
    <row r="4014" hidden="1" spans="1:10">
      <c r="A4014" s="2" t="str">
        <f>'[1]2025年已发货'!A:A</f>
        <v>德胜</v>
      </c>
      <c r="B4014" s="2" t="str">
        <f>'[1]2025年已发货'!B:B</f>
        <v>螺纹钢</v>
      </c>
      <c r="C4014" s="2" t="str">
        <f>'[1]2025年已发货'!C:C</f>
        <v>HRB400E Φ18 9m</v>
      </c>
      <c r="D4014" s="2" t="str">
        <f>'[1]2025年已发货'!D:D</f>
        <v>吨</v>
      </c>
      <c r="E4014" s="2">
        <f>'[1]2025年已发货'!E:E</f>
        <v>35</v>
      </c>
      <c r="F4014" s="4">
        <f>'[1]2025年已发货'!F:F</f>
        <v>45821</v>
      </c>
      <c r="G4014" s="2" t="str">
        <f>'[1]2025年已发货'!G:G</f>
        <v>（中铁广州局-资乐高速5标）四川省乐山市井研县希望大道116号</v>
      </c>
      <c r="H4014" s="2" t="str">
        <f>'[1]2025年已发货'!H:H</f>
        <v>廖俊杰</v>
      </c>
      <c r="I4014" s="2">
        <f>'[1]2025年已发货'!I:I</f>
        <v>15775100965</v>
      </c>
      <c r="J4014" s="2" vm="1" t="e">
        <f>_xlfn._xlws.FILTER(辅助信息!D:D,辅助信息!G:G=G4014)</f>
        <v>#VALUE!</v>
      </c>
    </row>
    <row r="4015" hidden="1" spans="1:10">
      <c r="A4015" s="2" t="str">
        <f>'[1]2025年已发货'!A:A</f>
        <v>德胜</v>
      </c>
      <c r="B4015" s="2" t="str">
        <f>'[1]2025年已发货'!B:B</f>
        <v>螺纹钢</v>
      </c>
      <c r="C4015" s="2" t="str">
        <f>'[1]2025年已发货'!C:C</f>
        <v>HRB400E Φ28 12m</v>
      </c>
      <c r="D4015" s="2" t="str">
        <f>'[1]2025年已发货'!D:D</f>
        <v>吨</v>
      </c>
      <c r="E4015" s="2">
        <f>'[1]2025年已发货'!E:E</f>
        <v>35</v>
      </c>
      <c r="F4015" s="4">
        <f>'[1]2025年已发货'!F:F</f>
        <v>45821</v>
      </c>
      <c r="G4015" s="2" t="str">
        <f>'[1]2025年已发货'!G:G</f>
        <v>（中铁广州局-资乐高速5标）四川省乐山市井研县希望大道116号</v>
      </c>
      <c r="H4015" s="2" t="str">
        <f>'[1]2025年已发货'!H:H</f>
        <v>廖俊杰</v>
      </c>
      <c r="I4015" s="2">
        <f>'[1]2025年已发货'!I:I</f>
        <v>15775100965</v>
      </c>
      <c r="J4015" s="2" vm="1" t="e">
        <f>_xlfn._xlws.FILTER(辅助信息!D:D,辅助信息!G:G=G4015)</f>
        <v>#VALUE!</v>
      </c>
    </row>
    <row r="4016" hidden="1" spans="1:10">
      <c r="A4016" s="2" t="str">
        <f>'[1]2025年已发货'!A:A</f>
        <v>德胜恒嘉</v>
      </c>
      <c r="B4016" s="2" t="str">
        <f>'[1]2025年已发货'!B:B</f>
        <v>螺纹钢</v>
      </c>
      <c r="C4016" s="2" t="str">
        <f>'[1]2025年已发货'!C:C</f>
        <v>HRB400E Φ25 12m</v>
      </c>
      <c r="D4016" s="2" t="str">
        <f>'[1]2025年已发货'!D:D</f>
        <v>吨</v>
      </c>
      <c r="E4016" s="2">
        <f>'[1]2025年已发货'!E:E</f>
        <v>35</v>
      </c>
      <c r="F4016" s="4">
        <f>'[1]2025年已发货'!F:F</f>
        <v>45821</v>
      </c>
      <c r="G4016" s="2" t="str">
        <f>'[1]2025年已发货'!G:G</f>
        <v>（中铁北京局-资乐高速6标）四川省乐山市市中区土主镇资乐高速TJ6标项目试验室</v>
      </c>
      <c r="H4016" s="2" t="str">
        <f>'[1]2025年已发货'!H:H</f>
        <v>刘岩</v>
      </c>
      <c r="I4016" s="2">
        <f>'[1]2025年已发货'!I:I</f>
        <v>18543566469</v>
      </c>
      <c r="J4016" s="2" vm="1" t="e">
        <f>_xlfn._xlws.FILTER(辅助信息!D:D,辅助信息!G:G=G4016)</f>
        <v>#VALUE!</v>
      </c>
    </row>
    <row r="4017" hidden="1" spans="1:10">
      <c r="A4017" s="2" t="str">
        <f>'[1]2025年已发货'!A:A</f>
        <v>德胜恒嘉</v>
      </c>
      <c r="B4017" s="2" t="str">
        <f>'[1]2025年已发货'!B:B</f>
        <v>螺纹钢</v>
      </c>
      <c r="C4017" s="2" t="str">
        <f>'[1]2025年已发货'!C:C</f>
        <v>HRB400E Φ32 12m</v>
      </c>
      <c r="D4017" s="2" t="str">
        <f>'[1]2025年已发货'!D:D</f>
        <v>吨</v>
      </c>
      <c r="E4017" s="2">
        <f>'[1]2025年已发货'!E:E</f>
        <v>35</v>
      </c>
      <c r="F4017" s="4">
        <f>'[1]2025年已发货'!F:F</f>
        <v>45821</v>
      </c>
      <c r="G4017" s="2" t="str">
        <f>'[1]2025年已发货'!G:G</f>
        <v>（中铁北京局-资乐高速6标）四川省乐山市市中区土主镇资乐高速TJ6标项目试验室</v>
      </c>
      <c r="H4017" s="2" t="str">
        <f>'[1]2025年已发货'!H:H</f>
        <v>刘岩</v>
      </c>
      <c r="I4017" s="2">
        <f>'[1]2025年已发货'!I:I</f>
        <v>18543566469</v>
      </c>
      <c r="J4017" s="2" vm="1" t="e">
        <f>_xlfn._xlws.FILTER(辅助信息!D:D,辅助信息!G:G=G4017)</f>
        <v>#VALUE!</v>
      </c>
    </row>
    <row r="4018" hidden="1" spans="1:10">
      <c r="A4018" s="2" t="str">
        <f>'[1]2025年已发货'!A:A</f>
        <v>德胜恒嘉</v>
      </c>
      <c r="B4018" s="2" t="str">
        <f>'[1]2025年已发货'!B:B</f>
        <v>螺纹钢</v>
      </c>
      <c r="C4018" s="2" t="str">
        <f>'[1]2025年已发货'!C:C</f>
        <v>HRB500E Φ28 9m</v>
      </c>
      <c r="D4018" s="2" t="str">
        <f>'[1]2025年已发货'!D:D</f>
        <v>吨</v>
      </c>
      <c r="E4018" s="2">
        <f>'[1]2025年已发货'!E:E</f>
        <v>35</v>
      </c>
      <c r="F4018" s="4">
        <f>'[1]2025年已发货'!F:F</f>
        <v>45821</v>
      </c>
      <c r="G4018" s="2" t="str">
        <f>'[1]2025年已发货'!G:G</f>
        <v>（中铁北京局-资乐高速6标）四川省乐山市市中区土主镇资乐高速TJ6标项目试验室</v>
      </c>
      <c r="H4018" s="2" t="str">
        <f>'[1]2025年已发货'!H:H</f>
        <v>刘岩</v>
      </c>
      <c r="I4018" s="2">
        <f>'[1]2025年已发货'!I:I</f>
        <v>18543566469</v>
      </c>
      <c r="J4018" s="2" vm="1" t="e">
        <f>_xlfn._xlws.FILTER(辅助信息!D:D,辅助信息!G:G=G4018)</f>
        <v>#VALUE!</v>
      </c>
    </row>
    <row r="4019" hidden="1" spans="1:10">
      <c r="A4019" s="2" t="str">
        <f>'[1]2025年已发货'!A:A</f>
        <v>德胜恒嘉</v>
      </c>
      <c r="B4019" s="2" t="str">
        <f>'[1]2025年已发货'!B:B</f>
        <v>螺纹钢</v>
      </c>
      <c r="C4019" s="2" t="str">
        <f>'[1]2025年已发货'!C:C</f>
        <v>HRB400E Φ25 12m</v>
      </c>
      <c r="D4019" s="2" t="str">
        <f>'[1]2025年已发货'!D:D</f>
        <v>吨</v>
      </c>
      <c r="E4019" s="2">
        <f>'[1]2025年已发货'!E:E</f>
        <v>35</v>
      </c>
      <c r="F4019" s="4">
        <f>'[1]2025年已发货'!F:F</f>
        <v>45821</v>
      </c>
      <c r="G4019" s="2" t="str">
        <f>'[1]2025年已发货'!G:G</f>
        <v>（中铁北京局-资乐高速6标）四川省乐山市市中区土主镇资乐高速TJ6标项目试验室</v>
      </c>
      <c r="H4019" s="2" t="str">
        <f>'[1]2025年已发货'!H:H</f>
        <v>刘岩</v>
      </c>
      <c r="I4019" s="2">
        <f>'[1]2025年已发货'!I:I</f>
        <v>18543566469</v>
      </c>
      <c r="J4019" s="2" vm="1" t="e">
        <f>_xlfn._xlws.FILTER(辅助信息!D:D,辅助信息!G:G=G4019)</f>
        <v>#VALUE!</v>
      </c>
    </row>
    <row r="4020" hidden="1" spans="1:10">
      <c r="A4020" s="2" t="str">
        <f>'[1]2025年已发货'!A:A</f>
        <v>晋邦</v>
      </c>
      <c r="B4020" s="2" t="str">
        <f>'[1]2025年已发货'!B:B</f>
        <v>盘螺</v>
      </c>
      <c r="C4020" s="2" t="str">
        <f>'[1]2025年已发货'!C:C</f>
        <v>HRB400E Φ8</v>
      </c>
      <c r="D4020" s="2" t="str">
        <f>'[1]2025年已发货'!D:D</f>
        <v>吨</v>
      </c>
      <c r="E4020" s="2">
        <f>'[1]2025年已发货'!E:E</f>
        <v>13.5</v>
      </c>
      <c r="F4020" s="4">
        <f>'[1]2025年已发货'!F:F</f>
        <v>45821</v>
      </c>
      <c r="G4020" s="2" t="str">
        <f>'[1]2025年已发货'!G:G</f>
        <v>（十九冶-华电重庆奉节）重庆市奉节县康乐镇七星村</v>
      </c>
      <c r="H4020" s="2" t="str">
        <f>'[1]2025年已发货'!H:H</f>
        <v>岑甲乐</v>
      </c>
      <c r="I4020" s="2">
        <f>'[1]2025年已发货'!I:I</f>
        <v>17349037782</v>
      </c>
      <c r="J4020" s="2" vm="1" t="e">
        <f>_xlfn._xlws.FILTER(辅助信息!D:D,辅助信息!G:G=G4020)</f>
        <v>#VALUE!</v>
      </c>
    </row>
    <row r="4021" hidden="1" spans="1:10">
      <c r="A4021" s="2" t="str">
        <f>'[1]2025年已发货'!A:A</f>
        <v>晋邦</v>
      </c>
      <c r="B4021" s="2" t="str">
        <f>'[1]2025年已发货'!B:B</f>
        <v>螺纹钢</v>
      </c>
      <c r="C4021" s="2" t="str">
        <f>'[1]2025年已发货'!C:C</f>
        <v>HRB400E Φ14 9m</v>
      </c>
      <c r="D4021" s="2" t="str">
        <f>'[1]2025年已发货'!D:D</f>
        <v>吨</v>
      </c>
      <c r="E4021" s="2">
        <f>'[1]2025年已发货'!E:E</f>
        <v>1.5</v>
      </c>
      <c r="F4021" s="4">
        <f>'[1]2025年已发货'!F:F</f>
        <v>45821</v>
      </c>
      <c r="G4021" s="2" t="str">
        <f>'[1]2025年已发货'!G:G</f>
        <v>（十九冶-华电重庆奉节）重庆市奉节县康乐镇七星村</v>
      </c>
      <c r="H4021" s="2" t="str">
        <f>'[1]2025年已发货'!H:H</f>
        <v>岑甲乐</v>
      </c>
      <c r="I4021" s="2">
        <f>'[1]2025年已发货'!I:I</f>
        <v>17349037782</v>
      </c>
      <c r="J4021" s="2" vm="1" t="e">
        <f>_xlfn._xlws.FILTER(辅助信息!D:D,辅助信息!G:G=G4021)</f>
        <v>#VALUE!</v>
      </c>
    </row>
    <row r="4022" hidden="1" spans="1:10">
      <c r="A4022" s="2" t="str">
        <f>'[1]2025年已发货'!A:A</f>
        <v>晋邦</v>
      </c>
      <c r="B4022" s="2" t="str">
        <f>'[1]2025年已发货'!B:B</f>
        <v>螺纹钢</v>
      </c>
      <c r="C4022" s="2" t="str">
        <f>'[1]2025年已发货'!C:C</f>
        <v>HRB400E Φ18 9m</v>
      </c>
      <c r="D4022" s="2" t="str">
        <f>'[1]2025年已发货'!D:D</f>
        <v>吨</v>
      </c>
      <c r="E4022" s="2">
        <f>'[1]2025年已发货'!E:E</f>
        <v>20</v>
      </c>
      <c r="F4022" s="4">
        <f>'[1]2025年已发货'!F:F</f>
        <v>45821</v>
      </c>
      <c r="G4022" s="2" t="str">
        <f>'[1]2025年已发货'!G:G</f>
        <v>（十九冶-华电重庆奉节）重庆市奉节县康乐镇七星村</v>
      </c>
      <c r="H4022" s="2" t="str">
        <f>'[1]2025年已发货'!H:H</f>
        <v>岑甲乐</v>
      </c>
      <c r="I4022" s="2">
        <f>'[1]2025年已发货'!I:I</f>
        <v>17349037782</v>
      </c>
      <c r="J4022" s="2" vm="1" t="e">
        <f>_xlfn._xlws.FILTER(辅助信息!D:D,辅助信息!G:G=G4022)</f>
        <v>#VALUE!</v>
      </c>
    </row>
    <row r="4023" hidden="1" spans="1:10">
      <c r="A4023" s="2" t="str">
        <f>'[1]2025年已发货'!A:A</f>
        <v>润耀</v>
      </c>
      <c r="B4023" s="2" t="str">
        <f>'[1]2025年已发货'!B:B</f>
        <v>盘螺</v>
      </c>
      <c r="C4023" s="2" t="str">
        <f>'[1]2025年已发货'!C:C</f>
        <v>HRB400E Φ12</v>
      </c>
      <c r="D4023" s="2" t="str">
        <f>'[1]2025年已发货'!D:D</f>
        <v>吨</v>
      </c>
      <c r="E4023" s="2">
        <f>'[1]2025年已发货'!E:E</f>
        <v>35</v>
      </c>
      <c r="F4023" s="4">
        <f>'[1]2025年已发货'!F:F</f>
        <v>45821</v>
      </c>
      <c r="G4023" s="2" t="str">
        <f>'[1]2025年已发货'!G:G</f>
        <v>（中铁广州局-资乐高速5标）四川省乐山市井研县希望大道116号</v>
      </c>
      <c r="H4023" s="2" t="str">
        <f>'[1]2025年已发货'!H:H</f>
        <v>廖俊杰</v>
      </c>
      <c r="I4023" s="2">
        <f>'[1]2025年已发货'!I:I</f>
        <v>15775100965</v>
      </c>
      <c r="J4023" s="2" vm="1" t="e">
        <f>_xlfn._xlws.FILTER(辅助信息!D:D,辅助信息!G:G=G4023)</f>
        <v>#VALUE!</v>
      </c>
    </row>
    <row r="4024" hidden="1" spans="1:10">
      <c r="A4024" s="2" t="str">
        <f>'[1]2025年已发货'!A:A</f>
        <v>润耀</v>
      </c>
      <c r="B4024" s="2" t="str">
        <f>'[1]2025年已发货'!B:B</f>
        <v>盘螺</v>
      </c>
      <c r="C4024" s="2" t="str">
        <f>'[1]2025年已发货'!C:C</f>
        <v>HRB400E Φ8</v>
      </c>
      <c r="D4024" s="2" t="str">
        <f>'[1]2025年已发货'!D:D</f>
        <v>吨</v>
      </c>
      <c r="E4024" s="2">
        <f>'[1]2025年已发货'!E:E</f>
        <v>35</v>
      </c>
      <c r="F4024" s="4">
        <f>'[1]2025年已发货'!F:F</f>
        <v>45821</v>
      </c>
      <c r="G4024" s="2" t="str">
        <f>'[1]2025年已发货'!G:G</f>
        <v>（五冶钢构宜宾高县月江镇建设项目）  四川省宜宾市高县月江镇刚记超市斜对面(还阳组团沪碳二期项目)</v>
      </c>
      <c r="H4024" s="2" t="str">
        <f>'[1]2025年已发货'!H:H</f>
        <v>张朝亮</v>
      </c>
      <c r="I4024" s="2">
        <f>'[1]2025年已发货'!I:I</f>
        <v>15228205853</v>
      </c>
      <c r="J4024" s="2" t="str">
        <f>_xlfn._xlws.FILTER(辅助信息!D:D,辅助信息!G:G=G4024)</f>
        <v>五冶钢构-宜宾市南溪区高县月江镇建设项目</v>
      </c>
    </row>
    <row r="4025" hidden="1" spans="1:10">
      <c r="A4025" s="2" t="str">
        <f>'[1]2025年已发货'!A:A</f>
        <v>德胜</v>
      </c>
      <c r="B4025" s="2" t="str">
        <f>'[1]2025年已发货'!B:B</f>
        <v>螺纹钢</v>
      </c>
      <c r="C4025" s="2" t="str">
        <f>'[1]2025年已发货'!C:C</f>
        <v>HRB400E Φ12 9m</v>
      </c>
      <c r="D4025" s="2" t="str">
        <f>'[1]2025年已发货'!D:D</f>
        <v>吨</v>
      </c>
      <c r="E4025" s="2">
        <f>'[1]2025年已发货'!E:E</f>
        <v>35</v>
      </c>
      <c r="F4025" s="4">
        <f>'[1]2025年已发货'!F:F</f>
        <v>45823</v>
      </c>
      <c r="G4025" s="2" t="str">
        <f>'[1]2025年已发货'!G:G</f>
        <v>（中铁十局-资乐高速4标）四川省眉山市仁寿县彰加镇华炉村中铁十局资乐高速3#钢筋场</v>
      </c>
      <c r="H4025" s="2" t="str">
        <f>'[1]2025年已发货'!H:H</f>
        <v>杨飞</v>
      </c>
      <c r="I4025" s="2">
        <f>'[1]2025年已发货'!I:I</f>
        <v>15667998777</v>
      </c>
      <c r="J4025" s="2" vm="1" t="e">
        <f>_xlfn._xlws.FILTER(辅助信息!D:D,辅助信息!G:G=G4025)</f>
        <v>#VALUE!</v>
      </c>
    </row>
    <row r="4026" hidden="1" spans="1:10">
      <c r="A4026" s="2" t="str">
        <f>'[1]2025年已发货'!A:A</f>
        <v>山东高速</v>
      </c>
      <c r="B4026" s="2" t="str">
        <f>'[1]2025年已发货'!B:B</f>
        <v>螺纹钢</v>
      </c>
      <c r="C4026" s="2" t="str">
        <f>'[1]2025年已发货'!C:C</f>
        <v>HRB400E Φ25 9m</v>
      </c>
      <c r="D4026" s="2" t="str">
        <f>'[1]2025年已发货'!D:D</f>
        <v>吨</v>
      </c>
      <c r="E4026" s="2">
        <f>'[1]2025年已发货'!E:E</f>
        <v>70</v>
      </c>
      <c r="F4026" s="4">
        <f>'[1]2025年已发货'!F:F</f>
        <v>45823</v>
      </c>
      <c r="G4026" s="2" t="str">
        <f>'[1]2025年已发货'!G:G</f>
        <v>（中铁广州局-成渝扩容2标）四川省资阳市雁江区堪嘉镇陈家湾刘家湾大桥桥头</v>
      </c>
      <c r="H4026" s="2" t="str">
        <f>'[1]2025年已发货'!H:H</f>
        <v>刘沛琦</v>
      </c>
      <c r="I4026" s="2">
        <f>'[1]2025年已发货'!I:I</f>
        <v>18011784798</v>
      </c>
      <c r="J4026" s="2" vm="1" t="e">
        <f>_xlfn._xlws.FILTER(辅助信息!D:D,辅助信息!G:G=G4026)</f>
        <v>#VALUE!</v>
      </c>
    </row>
    <row r="4027" hidden="1" spans="1:10">
      <c r="A4027" s="2" t="str">
        <f>'[1]2025年已发货'!A:A</f>
        <v>山东高速</v>
      </c>
      <c r="B4027" s="2" t="str">
        <f>'[1]2025年已发货'!B:B</f>
        <v>螺纹钢</v>
      </c>
      <c r="C4027" s="2" t="str">
        <f>'[1]2025年已发货'!C:C</f>
        <v>HRB400E Φ25 12m</v>
      </c>
      <c r="D4027" s="2" t="str">
        <f>'[1]2025年已发货'!D:D</f>
        <v>吨</v>
      </c>
      <c r="E4027" s="2">
        <f>'[1]2025年已发货'!E:E</f>
        <v>105</v>
      </c>
      <c r="F4027" s="4">
        <f>'[1]2025年已发货'!F:F</f>
        <v>45823</v>
      </c>
      <c r="G4027" s="2" t="str">
        <f>'[1]2025年已发货'!G:G</f>
        <v>（中铁广州局-成渝扩容2标）四川省资阳市雁江区堪嘉镇陈家湾刘家湾大桥桥头</v>
      </c>
      <c r="H4027" s="2" t="str">
        <f>'[1]2025年已发货'!H:H</f>
        <v>刘沛琦</v>
      </c>
      <c r="I4027" s="2">
        <f>'[1]2025年已发货'!I:I</f>
        <v>18011784798</v>
      </c>
      <c r="J4027" s="2" vm="1" t="e">
        <f>_xlfn._xlws.FILTER(辅助信息!D:D,辅助信息!G:G=G4027)</f>
        <v>#VALUE!</v>
      </c>
    </row>
    <row r="4028" hidden="1" spans="1:10">
      <c r="A4028" s="2" t="str">
        <f>'[1]2025年已发货'!A:A</f>
        <v>山东高速</v>
      </c>
      <c r="B4028" s="2" t="str">
        <f>'[1]2025年已发货'!B:B</f>
        <v>螺纹钢</v>
      </c>
      <c r="C4028" s="2" t="str">
        <f>'[1]2025年已发货'!C:C</f>
        <v>HRB400E Φ28 9m</v>
      </c>
      <c r="D4028" s="2" t="str">
        <f>'[1]2025年已发货'!D:D</f>
        <v>吨</v>
      </c>
      <c r="E4028" s="2">
        <f>'[1]2025年已发货'!E:E</f>
        <v>70</v>
      </c>
      <c r="F4028" s="4">
        <f>'[1]2025年已发货'!F:F</f>
        <v>45823</v>
      </c>
      <c r="G4028" s="2" t="str">
        <f>'[1]2025年已发货'!G:G</f>
        <v>（中铁广州局-成渝扩容2标）四川省资阳市雁江区堪嘉镇陈家湾刘家湾大桥桥头</v>
      </c>
      <c r="H4028" s="2" t="str">
        <f>'[1]2025年已发货'!H:H</f>
        <v>刘沛琦</v>
      </c>
      <c r="I4028" s="2">
        <f>'[1]2025年已发货'!I:I</f>
        <v>18011784798</v>
      </c>
      <c r="J4028" s="2" vm="1" t="e">
        <f>_xlfn._xlws.FILTER(辅助信息!D:D,辅助信息!G:G=G4028)</f>
        <v>#VALUE!</v>
      </c>
    </row>
    <row r="4029" hidden="1" spans="1:10">
      <c r="A4029" s="2" t="str">
        <f>'[1]2025年已发货'!A:A</f>
        <v>山东高速</v>
      </c>
      <c r="B4029" s="2" t="str">
        <f>'[1]2025年已发货'!B:B</f>
        <v>螺纹钢</v>
      </c>
      <c r="C4029" s="2" t="str">
        <f>'[1]2025年已发货'!C:C</f>
        <v>HRB400E Φ32 9m</v>
      </c>
      <c r="D4029" s="2" t="str">
        <f>'[1]2025年已发货'!D:D</f>
        <v>吨</v>
      </c>
      <c r="E4029" s="2">
        <f>'[1]2025年已发货'!E:E</f>
        <v>105</v>
      </c>
      <c r="F4029" s="4">
        <f>'[1]2025年已发货'!F:F</f>
        <v>45823</v>
      </c>
      <c r="G4029" s="2" t="str">
        <f>'[1]2025年已发货'!G:G</f>
        <v>（中铁广州局-成渝扩容2标）四川省资阳市雁江区堪嘉镇陈家湾刘家湾大桥桥头</v>
      </c>
      <c r="H4029" s="2" t="str">
        <f>'[1]2025年已发货'!H:H</f>
        <v>刘沛琦</v>
      </c>
      <c r="I4029" s="2">
        <f>'[1]2025年已发货'!I:I</f>
        <v>18011784798</v>
      </c>
      <c r="J4029" s="2" vm="1" t="e">
        <f>_xlfn._xlws.FILTER(辅助信息!D:D,辅助信息!G:G=G4029)</f>
        <v>#VALUE!</v>
      </c>
    </row>
    <row r="4030" hidden="1" spans="1:10">
      <c r="A4030" s="2" t="str">
        <f>'[1]2025年已发货'!A:A</f>
        <v>山东高速</v>
      </c>
      <c r="B4030" s="2" t="str">
        <f>'[1]2025年已发货'!B:B</f>
        <v>高线</v>
      </c>
      <c r="C4030" s="2" t="str">
        <f>'[1]2025年已发货'!C:C</f>
        <v>HPB300Φ12</v>
      </c>
      <c r="D4030" s="2" t="str">
        <f>'[1]2025年已发货'!D:D</f>
        <v>吨</v>
      </c>
      <c r="E4030" s="2">
        <f>'[1]2025年已发货'!E:E</f>
        <v>35</v>
      </c>
      <c r="F4030" s="4">
        <f>'[1]2025年已发货'!F:F</f>
        <v>45823</v>
      </c>
      <c r="G4030" s="2" t="str">
        <f>'[1]2025年已发货'!G:G</f>
        <v>（中铁五局-成渝扩容3标）四川省资阳市雁江区伍隍镇铺子村雁江区X138</v>
      </c>
      <c r="H4030" s="2" t="str">
        <f>'[1]2025年已发货'!H:H</f>
        <v>王健</v>
      </c>
      <c r="I4030" s="2">
        <f>'[1]2025年已发货'!I:I</f>
        <v>17726168395</v>
      </c>
      <c r="J4030" s="2" vm="1" t="e">
        <f>_xlfn._xlws.FILTER(辅助信息!D:D,辅助信息!G:G=G4030)</f>
        <v>#VALUE!</v>
      </c>
    </row>
    <row r="4031" hidden="1" spans="1:10">
      <c r="A4031" s="2" t="str">
        <f>'[1]2025年已发货'!A:A</f>
        <v>山东高速</v>
      </c>
      <c r="B4031" s="2" t="str">
        <f>'[1]2025年已发货'!B:B</f>
        <v>螺纹钢</v>
      </c>
      <c r="C4031" s="2" t="str">
        <f>'[1]2025年已发货'!C:C</f>
        <v>HRB400E Φ12 12m</v>
      </c>
      <c r="D4031" s="2" t="str">
        <f>'[1]2025年已发货'!D:D</f>
        <v>吨</v>
      </c>
      <c r="E4031" s="2">
        <f>'[1]2025年已发货'!E:E</f>
        <v>70</v>
      </c>
      <c r="F4031" s="4">
        <f>'[1]2025年已发货'!F:F</f>
        <v>45823</v>
      </c>
      <c r="G4031" s="2" t="str">
        <f>'[1]2025年已发货'!G:G</f>
        <v>（中铁五局-成渝扩容3标）四川省资阳市雁江区伍隍镇铺子村雁江区X138</v>
      </c>
      <c r="H4031" s="2" t="str">
        <f>'[1]2025年已发货'!H:H</f>
        <v>王健</v>
      </c>
      <c r="I4031" s="2">
        <f>'[1]2025年已发货'!I:I</f>
        <v>17726168395</v>
      </c>
      <c r="J4031" s="2" vm="1" t="e">
        <f>_xlfn._xlws.FILTER(辅助信息!D:D,辅助信息!G:G=G4031)</f>
        <v>#VALUE!</v>
      </c>
    </row>
    <row r="4032" hidden="1" spans="1:10">
      <c r="A4032" s="2" t="str">
        <f>'[1]2025年已发货'!A:A</f>
        <v>山东高速</v>
      </c>
      <c r="B4032" s="2" t="str">
        <f>'[1]2025年已发货'!B:B</f>
        <v>螺纹钢</v>
      </c>
      <c r="C4032" s="2" t="str">
        <f>'[1]2025年已发货'!C:C</f>
        <v>HRB400E Φ25 12m</v>
      </c>
      <c r="D4032" s="2" t="str">
        <f>'[1]2025年已发货'!D:D</f>
        <v>吨</v>
      </c>
      <c r="E4032" s="2">
        <f>'[1]2025年已发货'!E:E</f>
        <v>70</v>
      </c>
      <c r="F4032" s="4">
        <f>'[1]2025年已发货'!F:F</f>
        <v>45823</v>
      </c>
      <c r="G4032" s="2" t="str">
        <f>'[1]2025年已发货'!G:G</f>
        <v>（中铁五局-成渝扩容3标）四川省资阳市雁江区伍隍镇铺子村雁江区X138</v>
      </c>
      <c r="H4032" s="2" t="str">
        <f>'[1]2025年已发货'!H:H</f>
        <v>王健</v>
      </c>
      <c r="I4032" s="2">
        <f>'[1]2025年已发货'!I:I</f>
        <v>17726168395</v>
      </c>
      <c r="J4032" s="2" vm="1" t="e">
        <f>_xlfn._xlws.FILTER(辅助信息!D:D,辅助信息!G:G=G4032)</f>
        <v>#VALUE!</v>
      </c>
    </row>
    <row r="4033" hidden="1" spans="1:10">
      <c r="A4033" s="2" t="str">
        <f>'[1]2025年已发货'!A:A</f>
        <v>山东高速</v>
      </c>
      <c r="B4033" s="2" t="str">
        <f>'[1]2025年已发货'!B:B</f>
        <v>螺纹钢</v>
      </c>
      <c r="C4033" s="2" t="str">
        <f>'[1]2025年已发货'!C:C</f>
        <v>HRB400E Φ16 12m</v>
      </c>
      <c r="D4033" s="2" t="str">
        <f>'[1]2025年已发货'!D:D</f>
        <v>吨</v>
      </c>
      <c r="E4033" s="2">
        <f>'[1]2025年已发货'!E:E</f>
        <v>35</v>
      </c>
      <c r="F4033" s="4">
        <f>'[1]2025年已发货'!F:F</f>
        <v>45823</v>
      </c>
      <c r="G4033" s="2" t="str">
        <f>'[1]2025年已发货'!G:G</f>
        <v>（中铁五局-成渝扩容3标）四川省资阳市雁江区伍隍镇铺子村雁江区X138</v>
      </c>
      <c r="H4033" s="2" t="str">
        <f>'[1]2025年已发货'!H:H</f>
        <v>王健</v>
      </c>
      <c r="I4033" s="2">
        <f>'[1]2025年已发货'!I:I</f>
        <v>17726168395</v>
      </c>
      <c r="J4033" s="2" vm="1" t="e">
        <f>_xlfn._xlws.FILTER(辅助信息!D:D,辅助信息!G:G=G4033)</f>
        <v>#VALUE!</v>
      </c>
    </row>
    <row r="4034" hidden="1" spans="1:10">
      <c r="A4034" s="2" t="str">
        <f>'[1]2025年已发货'!A:A</f>
        <v>晋邦</v>
      </c>
      <c r="B4034" s="2" t="str">
        <f>'[1]2025年已发货'!B:B</f>
        <v>盘螺</v>
      </c>
      <c r="C4034" s="2" t="str">
        <f>'[1]2025年已发货'!C:C</f>
        <v>HRB400E Φ10</v>
      </c>
      <c r="D4034" s="2" t="str">
        <f>'[1]2025年已发货'!D:D</f>
        <v>吨</v>
      </c>
      <c r="E4034" s="2">
        <f>'[1]2025年已发货'!E:E</f>
        <v>10</v>
      </c>
      <c r="F4034" s="4">
        <f>'[1]2025年已发货'!F:F</f>
        <v>45823</v>
      </c>
      <c r="G4034" s="2" t="str">
        <f>'[1]2025年已发货'!G:G</f>
        <v>（十九冶-华电重庆奉节）重庆市奉节县康乐镇七星村</v>
      </c>
      <c r="H4034" s="2" t="str">
        <f>'[1]2025年已发货'!H:H</f>
        <v>岑甲乐</v>
      </c>
      <c r="I4034" s="2">
        <f>'[1]2025年已发货'!I:I</f>
        <v>17349037782</v>
      </c>
      <c r="J4034" s="2" vm="1" t="e">
        <f>_xlfn._xlws.FILTER(辅助信息!D:D,辅助信息!G:G=G4034)</f>
        <v>#VALUE!</v>
      </c>
    </row>
    <row r="4035" hidden="1" spans="1:10">
      <c r="A4035" s="2" t="str">
        <f>'[1]2025年已发货'!A:A</f>
        <v>晋邦</v>
      </c>
      <c r="B4035" s="2" t="str">
        <f>'[1]2025年已发货'!B:B</f>
        <v>螺纹钢</v>
      </c>
      <c r="C4035" s="2" t="str">
        <f>'[1]2025年已发货'!C:C</f>
        <v>HRB400E Φ14 9m</v>
      </c>
      <c r="D4035" s="2" t="str">
        <f>'[1]2025年已发货'!D:D</f>
        <v>吨</v>
      </c>
      <c r="E4035" s="2">
        <f>'[1]2025年已发货'!E:E</f>
        <v>8</v>
      </c>
      <c r="F4035" s="4">
        <f>'[1]2025年已发货'!F:F</f>
        <v>45823</v>
      </c>
      <c r="G4035" s="2" t="str">
        <f>'[1]2025年已发货'!G:G</f>
        <v>（十九冶-华电重庆奉节）重庆市奉节县康乐镇七星村</v>
      </c>
      <c r="H4035" s="2" t="str">
        <f>'[1]2025年已发货'!H:H</f>
        <v>岑甲乐</v>
      </c>
      <c r="I4035" s="2">
        <f>'[1]2025年已发货'!I:I</f>
        <v>17349037782</v>
      </c>
      <c r="J4035" s="2" vm="1" t="e">
        <f>_xlfn._xlws.FILTER(辅助信息!D:D,辅助信息!G:G=G4035)</f>
        <v>#VALUE!</v>
      </c>
    </row>
    <row r="4036" hidden="1" spans="1:10">
      <c r="A4036" s="2" t="str">
        <f>'[1]2025年已发货'!A:A</f>
        <v>晋邦</v>
      </c>
      <c r="B4036" s="2" t="str">
        <f>'[1]2025年已发货'!B:B</f>
        <v>螺纹钢</v>
      </c>
      <c r="C4036" s="2" t="str">
        <f>'[1]2025年已发货'!C:C</f>
        <v>HRB400E Φ20 9m</v>
      </c>
      <c r="D4036" s="2" t="str">
        <f>'[1]2025年已发货'!D:D</f>
        <v>吨</v>
      </c>
      <c r="E4036" s="2">
        <f>'[1]2025年已发货'!E:E</f>
        <v>10</v>
      </c>
      <c r="F4036" s="4">
        <f>'[1]2025年已发货'!F:F</f>
        <v>45823</v>
      </c>
      <c r="G4036" s="2" t="str">
        <f>'[1]2025年已发货'!G:G</f>
        <v>（十九冶-华电重庆奉节）重庆市奉节县康乐镇七星村</v>
      </c>
      <c r="H4036" s="2" t="str">
        <f>'[1]2025年已发货'!H:H</f>
        <v>岑甲乐</v>
      </c>
      <c r="I4036" s="2">
        <f>'[1]2025年已发货'!I:I</f>
        <v>17349037782</v>
      </c>
      <c r="J4036" s="2" vm="1" t="e">
        <f>_xlfn._xlws.FILTER(辅助信息!D:D,辅助信息!G:G=G4036)</f>
        <v>#VALUE!</v>
      </c>
    </row>
    <row r="4037" hidden="1" spans="1:10">
      <c r="A4037" s="2" t="str">
        <f>'[1]2025年已发货'!A:A</f>
        <v>晋邦</v>
      </c>
      <c r="B4037" s="2" t="str">
        <f>'[1]2025年已发货'!B:B</f>
        <v>螺纹钢</v>
      </c>
      <c r="C4037" s="2" t="str">
        <f>'[1]2025年已发货'!C:C</f>
        <v>HRB400E Φ25 9m</v>
      </c>
      <c r="D4037" s="2" t="str">
        <f>'[1]2025年已发货'!D:D</f>
        <v>吨</v>
      </c>
      <c r="E4037" s="2">
        <f>'[1]2025年已发货'!E:E</f>
        <v>17</v>
      </c>
      <c r="F4037" s="4">
        <f>'[1]2025年已发货'!F:F</f>
        <v>45823</v>
      </c>
      <c r="G4037" s="2" t="str">
        <f>'[1]2025年已发货'!G:G</f>
        <v>（十九冶-华电重庆奉节）重庆市奉节县康乐镇七星村</v>
      </c>
      <c r="H4037" s="2" t="str">
        <f>'[1]2025年已发货'!H:H</f>
        <v>岑甲乐</v>
      </c>
      <c r="I4037" s="2">
        <f>'[1]2025年已发货'!I:I</f>
        <v>17349037782</v>
      </c>
      <c r="J4037" s="2" vm="1" t="e">
        <f>_xlfn._xlws.FILTER(辅助信息!D:D,辅助信息!G:G=G4037)</f>
        <v>#VALUE!</v>
      </c>
    </row>
    <row r="4038" hidden="1" spans="1:10">
      <c r="A4038" s="2" t="str">
        <f>'[1]2025年已发货'!A:A</f>
        <v>吉晨盛泰</v>
      </c>
      <c r="B4038" s="2" t="str">
        <f>'[1]2025年已发货'!B:B</f>
        <v>盘螺</v>
      </c>
      <c r="C4038" s="2" t="str">
        <f>'[1]2025年已发货'!C:C</f>
        <v>HRB400EΦ10</v>
      </c>
      <c r="D4038" s="2" t="str">
        <f>'[1]2025年已发货'!D:D</f>
        <v>吨</v>
      </c>
      <c r="E4038" s="2">
        <f>'[1]2025年已发货'!E:E</f>
        <v>35</v>
      </c>
      <c r="F4038" s="4">
        <f>'[1]2025年已发货'!F:F</f>
        <v>45823</v>
      </c>
      <c r="G4038" s="2" t="str">
        <f>'[1]2025年已发货'!G:G</f>
        <v>（中铁广州局深圳公司西昭高速9标）四川省凉山彝族自治州西昌市西乡乡三百村</v>
      </c>
      <c r="H4038" s="2" t="str">
        <f>'[1]2025年已发货'!H:H</f>
        <v>伍红林</v>
      </c>
      <c r="I4038" s="2">
        <f>'[1]2025年已发货'!I:I</f>
        <v>18683860677</v>
      </c>
      <c r="J4038" s="2" vm="1" t="e">
        <f>_xlfn._xlws.FILTER(辅助信息!D:D,辅助信息!G:G=G4038)</f>
        <v>#VALUE!</v>
      </c>
    </row>
    <row r="4039" hidden="1" spans="1:10">
      <c r="A4039" s="2" t="str">
        <f>'[1]2025年已发货'!A:A</f>
        <v>凤钢</v>
      </c>
      <c r="B4039" s="2" t="str">
        <f>'[1]2025年已发货'!B:B</f>
        <v>螺纹钢</v>
      </c>
      <c r="C4039" s="2" t="str">
        <f>'[1]2025年已发货'!C:C</f>
        <v>HRB400EΦ12</v>
      </c>
      <c r="D4039" s="2" t="str">
        <f>'[1]2025年已发货'!D:D</f>
        <v>吨</v>
      </c>
      <c r="E4039" s="2">
        <f>'[1]2025年已发货'!E:E</f>
        <v>120</v>
      </c>
      <c r="F4039" s="4">
        <f>'[1]2025年已发货'!F:F</f>
        <v>45823</v>
      </c>
      <c r="G4039" s="2" t="str">
        <f>'[1]2025年已发货'!G:G</f>
        <v>（中铁广州局深圳公司西昭高速9标）四川省凉山彝族自治州西昌市西乡乡三百村</v>
      </c>
      <c r="H4039" s="2" t="str">
        <f>'[1]2025年已发货'!H:H</f>
        <v>伍红林</v>
      </c>
      <c r="I4039" s="2">
        <f>'[1]2025年已发货'!I:I</f>
        <v>18683860677</v>
      </c>
      <c r="J4039" s="2" vm="1" t="e">
        <f>_xlfn._xlws.FILTER(辅助信息!D:D,辅助信息!G:G=G4039)</f>
        <v>#VALUE!</v>
      </c>
    </row>
    <row r="4040" hidden="1" spans="1:10">
      <c r="A4040" s="2" t="str">
        <f>'[1]2025年已发货'!A:A</f>
        <v>吉晨盛泰</v>
      </c>
      <c r="B4040" s="2" t="str">
        <f>'[1]2025年已发货'!B:B</f>
        <v>螺纹钢</v>
      </c>
      <c r="C4040" s="2" t="str">
        <f>'[1]2025年已发货'!C:C</f>
        <v>HRB400EΦ16</v>
      </c>
      <c r="D4040" s="2" t="str">
        <f>'[1]2025年已发货'!D:D</f>
        <v>吨</v>
      </c>
      <c r="E4040" s="2">
        <f>'[1]2025年已发货'!E:E</f>
        <v>70</v>
      </c>
      <c r="F4040" s="4">
        <f>'[1]2025年已发货'!F:F</f>
        <v>45823</v>
      </c>
      <c r="G4040" s="2" t="str">
        <f>'[1]2025年已发货'!G:G</f>
        <v>（中铁广州局深圳公司西昭高速9标）四川省凉山彝族自治州西昌市西乡乡三百村</v>
      </c>
      <c r="H4040" s="2" t="str">
        <f>'[1]2025年已发货'!H:H</f>
        <v>伍红林</v>
      </c>
      <c r="I4040" s="2">
        <f>'[1]2025年已发货'!I:I</f>
        <v>18683860677</v>
      </c>
      <c r="J4040" s="2" vm="1" t="e">
        <f>_xlfn._xlws.FILTER(辅助信息!D:D,辅助信息!G:G=G4040)</f>
        <v>#VALUE!</v>
      </c>
    </row>
    <row r="4041" hidden="1" spans="1:10">
      <c r="A4041" s="2" t="str">
        <f>'[1]2025年已发货'!A:A</f>
        <v>吉晨盛泰</v>
      </c>
      <c r="B4041" s="2" t="str">
        <f>'[1]2025年已发货'!B:B</f>
        <v>螺纹钢</v>
      </c>
      <c r="C4041" s="2" t="str">
        <f>'[1]2025年已发货'!C:C</f>
        <v>HRB400EΦ22</v>
      </c>
      <c r="D4041" s="2" t="str">
        <f>'[1]2025年已发货'!D:D</f>
        <v>吨</v>
      </c>
      <c r="E4041" s="2">
        <f>'[1]2025年已发货'!E:E</f>
        <v>35</v>
      </c>
      <c r="F4041" s="4">
        <f>'[1]2025年已发货'!F:F</f>
        <v>45823</v>
      </c>
      <c r="G4041" s="2" t="str">
        <f>'[1]2025年已发货'!G:G</f>
        <v>（中铁广州局深圳公司西昭高速9标）四川省凉山彝族自治州西昌市西乡乡三百村</v>
      </c>
      <c r="H4041" s="2" t="str">
        <f>'[1]2025年已发货'!H:H</f>
        <v>伍红林</v>
      </c>
      <c r="I4041" s="2">
        <f>'[1]2025年已发货'!I:I</f>
        <v>18683860677</v>
      </c>
      <c r="J4041" s="2" vm="1" t="e">
        <f>_xlfn._xlws.FILTER(辅助信息!D:D,辅助信息!G:G=G4041)</f>
        <v>#VALUE!</v>
      </c>
    </row>
    <row r="4042" hidden="1" spans="1:10">
      <c r="A4042" s="2" t="str">
        <f>'[1]2025年已发货'!A:A</f>
        <v>晋邦</v>
      </c>
      <c r="B4042" s="2" t="str">
        <f>'[1]2025年已发货'!B:B</f>
        <v>螺纹钢</v>
      </c>
      <c r="C4042" s="2" t="str">
        <f>'[1]2025年已发货'!C:C</f>
        <v>HRB400E Φ16 9m</v>
      </c>
      <c r="D4042" s="2" t="str">
        <f>'[1]2025年已发货'!D:D</f>
        <v>吨</v>
      </c>
      <c r="E4042" s="2">
        <f>'[1]2025年已发货'!E:E</f>
        <v>4</v>
      </c>
      <c r="F4042" s="4">
        <f>'[1]2025年已发货'!F:F</f>
        <v>45824</v>
      </c>
      <c r="G4042" s="2" t="str">
        <f>'[1]2025年已发货'!G:G</f>
        <v>（十九冶-江龙高速一分部）重庆市云阳县X886附近中国十九冶开云高速项目总包部西98米*复兴互通预制梁场</v>
      </c>
      <c r="H4042" s="2" t="str">
        <f>'[1]2025年已发货'!H:H</f>
        <v>吴章红</v>
      </c>
      <c r="I4042" s="2">
        <f>'[1]2025年已发货'!I:I</f>
        <v>18628165772</v>
      </c>
      <c r="J4042" s="2" vm="1" t="e">
        <f>_xlfn._xlws.FILTER(辅助信息!D:D,辅助信息!G:G=G4042)</f>
        <v>#VALUE!</v>
      </c>
    </row>
    <row r="4043" hidden="1" spans="1:10">
      <c r="A4043" s="2" t="str">
        <f>'[1]2025年已发货'!A:A</f>
        <v>晋邦</v>
      </c>
      <c r="B4043" s="2" t="str">
        <f>'[1]2025年已发货'!B:B</f>
        <v>螺纹钢</v>
      </c>
      <c r="C4043" s="2" t="str">
        <f>'[1]2025年已发货'!C:C</f>
        <v>HRB400E Φ18 9m</v>
      </c>
      <c r="D4043" s="2" t="str">
        <f>'[1]2025年已发货'!D:D</f>
        <v>吨</v>
      </c>
      <c r="E4043" s="2">
        <f>'[1]2025年已发货'!E:E</f>
        <v>2.6</v>
      </c>
      <c r="F4043" s="4">
        <f>'[1]2025年已发货'!F:F</f>
        <v>45824</v>
      </c>
      <c r="G4043" s="2" t="str">
        <f>'[1]2025年已发货'!G:G</f>
        <v>（十九冶-江龙高速一分部）重庆市云阳县X886附近中国十九冶开云高速项目总包部西98米*复兴互通预制梁场</v>
      </c>
      <c r="H4043" s="2" t="str">
        <f>'[1]2025年已发货'!H:H</f>
        <v>吴章红</v>
      </c>
      <c r="I4043" s="2">
        <f>'[1]2025年已发货'!I:I</f>
        <v>18628165772</v>
      </c>
      <c r="J4043" s="2" vm="1" t="e">
        <f>_xlfn._xlws.FILTER(辅助信息!D:D,辅助信息!G:G=G4043)</f>
        <v>#VALUE!</v>
      </c>
    </row>
    <row r="4044" hidden="1" spans="1:10">
      <c r="A4044" s="2" t="str">
        <f>'[1]2025年已发货'!A:A</f>
        <v>晋邦</v>
      </c>
      <c r="B4044" s="2" t="str">
        <f>'[1]2025年已发货'!B:B</f>
        <v>螺纹钢</v>
      </c>
      <c r="C4044" s="2" t="str">
        <f>'[1]2025年已发货'!C:C</f>
        <v>HRB400E Φ20 9m</v>
      </c>
      <c r="D4044" s="2" t="str">
        <f>'[1]2025年已发货'!D:D</f>
        <v>吨</v>
      </c>
      <c r="E4044" s="2">
        <f>'[1]2025年已发货'!E:E</f>
        <v>2.6</v>
      </c>
      <c r="F4044" s="4">
        <f>'[1]2025年已发货'!F:F</f>
        <v>45824</v>
      </c>
      <c r="G4044" s="2" t="str">
        <f>'[1]2025年已发货'!G:G</f>
        <v>（十九冶-江龙高速一分部）重庆市云阳县X886附近中国十九冶开云高速项目总包部西98米*复兴互通预制梁场</v>
      </c>
      <c r="H4044" s="2" t="str">
        <f>'[1]2025年已发货'!H:H</f>
        <v>吴章红</v>
      </c>
      <c r="I4044" s="2">
        <f>'[1]2025年已发货'!I:I</f>
        <v>18628165772</v>
      </c>
      <c r="J4044" s="2" vm="1" t="e">
        <f>_xlfn._xlws.FILTER(辅助信息!D:D,辅助信息!G:G=G4044)</f>
        <v>#VALUE!</v>
      </c>
    </row>
    <row r="4045" hidden="1" spans="1:10">
      <c r="A4045" s="2" t="str">
        <f>'[1]2025年已发货'!A:A</f>
        <v>晋邦</v>
      </c>
      <c r="B4045" s="2" t="str">
        <f>'[1]2025年已发货'!B:B</f>
        <v>螺纹钢</v>
      </c>
      <c r="C4045" s="2" t="str">
        <f>'[1]2025年已发货'!C:C</f>
        <v>HRB400E Φ22 9m</v>
      </c>
      <c r="D4045" s="2" t="str">
        <f>'[1]2025年已发货'!D:D</f>
        <v>吨</v>
      </c>
      <c r="E4045" s="2">
        <f>'[1]2025年已发货'!E:E</f>
        <v>5</v>
      </c>
      <c r="F4045" s="4">
        <f>'[1]2025年已发货'!F:F</f>
        <v>45824</v>
      </c>
      <c r="G4045" s="2" t="str">
        <f>'[1]2025年已发货'!G:G</f>
        <v>（十九冶-江龙高速一分部）重庆市云阳县X886附近中国十九冶开云高速项目总包部西98米*复兴互通预制梁场</v>
      </c>
      <c r="H4045" s="2" t="str">
        <f>'[1]2025年已发货'!H:H</f>
        <v>吴章红</v>
      </c>
      <c r="I4045" s="2">
        <f>'[1]2025年已发货'!I:I</f>
        <v>18628165772</v>
      </c>
      <c r="J4045" s="2" vm="1" t="e">
        <f>_xlfn._xlws.FILTER(辅助信息!D:D,辅助信息!G:G=G4045)</f>
        <v>#VALUE!</v>
      </c>
    </row>
    <row r="4046" hidden="1" spans="1:10">
      <c r="A4046" s="2" t="str">
        <f>'[1]2025年已发货'!A:A</f>
        <v>晋邦</v>
      </c>
      <c r="B4046" s="2" t="str">
        <f>'[1]2025年已发货'!B:B</f>
        <v>螺纹钢</v>
      </c>
      <c r="C4046" s="2" t="str">
        <f>'[1]2025年已发货'!C:C</f>
        <v>HRB400E Φ32 9m</v>
      </c>
      <c r="D4046" s="2" t="str">
        <f>'[1]2025年已发货'!D:D</f>
        <v>吨</v>
      </c>
      <c r="E4046" s="2">
        <f>'[1]2025年已发货'!E:E</f>
        <v>14</v>
      </c>
      <c r="F4046" s="4">
        <f>'[1]2025年已发货'!F:F</f>
        <v>45824</v>
      </c>
      <c r="G4046" s="2" t="str">
        <f>'[1]2025年已发货'!G:G</f>
        <v>（十九冶-江龙高速一分部）重庆市云阳县X886附近中国十九冶开云高速项目总包部西98米*复兴互通预制梁场</v>
      </c>
      <c r="H4046" s="2" t="str">
        <f>'[1]2025年已发货'!H:H</f>
        <v>吴章红</v>
      </c>
      <c r="I4046" s="2">
        <f>'[1]2025年已发货'!I:I</f>
        <v>18628165772</v>
      </c>
      <c r="J4046" s="2" vm="1" t="e">
        <f>_xlfn._xlws.FILTER(辅助信息!D:D,辅助信息!G:G=G4046)</f>
        <v>#VALUE!</v>
      </c>
    </row>
    <row r="4047" hidden="1" spans="1:10">
      <c r="A4047" s="2" t="str">
        <f>'[1]2025年已发货'!A:A</f>
        <v>晋邦</v>
      </c>
      <c r="B4047" s="2" t="str">
        <f>'[1]2025年已发货'!B:B</f>
        <v>螺纹钢</v>
      </c>
      <c r="C4047" s="2" t="str">
        <f>'[1]2025年已发货'!C:C</f>
        <v>HRB400E Φ25 9m</v>
      </c>
      <c r="D4047" s="2" t="str">
        <f>'[1]2025年已发货'!D:D</f>
        <v>吨</v>
      </c>
      <c r="E4047" s="2">
        <f>'[1]2025年已发货'!E:E</f>
        <v>5.5</v>
      </c>
      <c r="F4047" s="4">
        <f>'[1]2025年已发货'!F:F</f>
        <v>45824</v>
      </c>
      <c r="G4047" s="2" t="str">
        <f>'[1]2025年已发货'!G:G</f>
        <v>（十九冶-江龙高速一分部）重庆市云阳县X886附近中国十九冶开云高速项目总包部西98米*复兴互通预制梁场</v>
      </c>
      <c r="H4047" s="2" t="str">
        <f>'[1]2025年已发货'!H:H</f>
        <v>吴章红</v>
      </c>
      <c r="I4047" s="2">
        <f>'[1]2025年已发货'!I:I</f>
        <v>18628165772</v>
      </c>
      <c r="J4047" s="2" vm="1" t="e">
        <f>_xlfn._xlws.FILTER(辅助信息!D:D,辅助信息!G:G=G4047)</f>
        <v>#VALUE!</v>
      </c>
    </row>
    <row r="4048" hidden="1" spans="1:10">
      <c r="A4048" s="2" t="str">
        <f>'[1]2025年已发货'!A:A</f>
        <v>晋邦</v>
      </c>
      <c r="B4048" s="2" t="str">
        <f>'[1]2025年已发货'!B:B</f>
        <v>盘螺</v>
      </c>
      <c r="C4048" s="2" t="str">
        <f>'[1]2025年已发货'!C:C</f>
        <v>HRB400E Φ6</v>
      </c>
      <c r="D4048" s="2" t="str">
        <f>'[1]2025年已发货'!D:D</f>
        <v>吨</v>
      </c>
      <c r="E4048" s="2">
        <f>'[1]2025年已发货'!E:E</f>
        <v>2.5</v>
      </c>
      <c r="F4048" s="4">
        <f>'[1]2025年已发货'!F:F</f>
        <v>45824</v>
      </c>
      <c r="G4048" s="2" t="str">
        <f>'[1]2025年已发货'!G:G</f>
        <v>（十九冶-江龙高速一分部）重庆市云阳县X886附近中国十九冶开云高速项目总包部西98米*复兴互通预制梁场</v>
      </c>
      <c r="H4048" s="2" t="str">
        <f>'[1]2025年已发货'!H:H</f>
        <v>吴章红</v>
      </c>
      <c r="I4048" s="2">
        <f>'[1]2025年已发货'!I:I</f>
        <v>18628165772</v>
      </c>
      <c r="J4048" s="2" vm="1" t="e">
        <f>_xlfn._xlws.FILTER(辅助信息!D:D,辅助信息!G:G=G4048)</f>
        <v>#VALUE!</v>
      </c>
    </row>
    <row r="4049" hidden="1" spans="1:10">
      <c r="A4049" s="2" t="str">
        <f>'[1]2025年已发货'!A:A</f>
        <v>润耀</v>
      </c>
      <c r="B4049" s="2" t="str">
        <f>'[1]2025年已发货'!B:B</f>
        <v>盘螺</v>
      </c>
      <c r="C4049" s="2" t="str">
        <f>'[1]2025年已发货'!C:C</f>
        <v>HRB400E Φ10</v>
      </c>
      <c r="D4049" s="2" t="str">
        <f>'[1]2025年已发货'!D:D</f>
        <v>吨</v>
      </c>
      <c r="E4049" s="2">
        <f>'[1]2025年已发货'!E:E</f>
        <v>52.5</v>
      </c>
      <c r="F4049" s="4">
        <f>'[1]2025年已发货'!F:F</f>
        <v>45824</v>
      </c>
      <c r="G4049" s="2" t="str">
        <f>'[1]2025年已发货'!G:G</f>
        <v>（华西简阳西城嘉苑）四川省成都市简阳市简城街道高屋村</v>
      </c>
      <c r="H4049" s="2" t="str">
        <f>'[1]2025年已发货'!H:H</f>
        <v>张瀚镭</v>
      </c>
      <c r="I4049" s="2">
        <f>'[1]2025年已发货'!I:I</f>
        <v>15884666220</v>
      </c>
      <c r="J4049" s="2" t="str">
        <f>_xlfn._xlws.FILTER(辅助信息!D:D,辅助信息!G:G=G4049)</f>
        <v>华西简阳西城嘉苑</v>
      </c>
    </row>
    <row r="4050" hidden="1" spans="1:10">
      <c r="A4050" s="2" t="str">
        <f>'[1]2025年已发货'!A:A</f>
        <v>润耀</v>
      </c>
      <c r="B4050" s="2" t="str">
        <f>'[1]2025年已发货'!B:B</f>
        <v>盘螺</v>
      </c>
      <c r="C4050" s="2" t="str">
        <f>'[1]2025年已发货'!C:C</f>
        <v>HRB400E Φ12</v>
      </c>
      <c r="D4050" s="2" t="str">
        <f>'[1]2025年已发货'!D:D</f>
        <v>吨</v>
      </c>
      <c r="E4050" s="2">
        <f>'[1]2025年已发货'!E:E</f>
        <v>17.5</v>
      </c>
      <c r="F4050" s="4">
        <f>'[1]2025年已发货'!F:F</f>
        <v>45824</v>
      </c>
      <c r="G4050" s="2" t="str">
        <f>'[1]2025年已发货'!G:G</f>
        <v>（华西简阳西城嘉苑）四川省成都市简阳市简城街道高屋村</v>
      </c>
      <c r="H4050" s="2" t="str">
        <f>'[1]2025年已发货'!H:H</f>
        <v>张瀚镭</v>
      </c>
      <c r="I4050" s="2">
        <f>'[1]2025年已发货'!I:I</f>
        <v>15884666220</v>
      </c>
      <c r="J4050" s="2" t="str">
        <f>_xlfn._xlws.FILTER(辅助信息!D:D,辅助信息!G:G=G4050)</f>
        <v>华西简阳西城嘉苑</v>
      </c>
    </row>
    <row r="4051" hidden="1" spans="1:10">
      <c r="A4051" s="2" t="str">
        <f>'[1]2025年已发货'!A:A</f>
        <v>润耀</v>
      </c>
      <c r="B4051" s="2" t="str">
        <f>'[1]2025年已发货'!B:B</f>
        <v>螺纹钢</v>
      </c>
      <c r="C4051" s="2" t="str">
        <f>'[1]2025年已发货'!C:C</f>
        <v>HRB400EΦ32*9m</v>
      </c>
      <c r="D4051" s="2" t="str">
        <f>'[1]2025年已发货'!D:D</f>
        <v>吨</v>
      </c>
      <c r="E4051" s="2">
        <f>'[1]2025年已发货'!E:E</f>
        <v>35</v>
      </c>
      <c r="F4051" s="4">
        <f>'[1]2025年已发货'!F:F</f>
        <v>45824</v>
      </c>
      <c r="G4051" s="2" t="str">
        <f>'[1]2025年已发货'!G:G</f>
        <v>（中铁一局-大渡河项目）乐山市峨边县沙坪镇中铁一局钢筋加工厂（污水处理厂）</v>
      </c>
      <c r="H4051" s="2" t="str">
        <f>'[1]2025年已发货'!H:H</f>
        <v>冯雷</v>
      </c>
      <c r="I4051" s="2" t="str">
        <f>'[1]2025年已发货'!I:I</f>
        <v>18700069985</v>
      </c>
      <c r="J4051" s="2" vm="1" t="e">
        <f>_xlfn._xlws.FILTER(辅助信息!D:D,辅助信息!G:G=G4051)</f>
        <v>#VALUE!</v>
      </c>
    </row>
    <row r="4052" hidden="1" spans="1:10">
      <c r="A4052" s="2" t="str">
        <f>'[1]2025年已发货'!A:A</f>
        <v>润耀</v>
      </c>
      <c r="B4052" s="2" t="str">
        <f>'[1]2025年已发货'!B:B</f>
        <v>螺纹钢</v>
      </c>
      <c r="C4052" s="2" t="str">
        <f>'[1]2025年已发货'!C:C</f>
        <v>HRB400E Φ25 9m</v>
      </c>
      <c r="D4052" s="2" t="str">
        <f>'[1]2025年已发货'!D:D</f>
        <v>吨</v>
      </c>
      <c r="E4052" s="2">
        <f>'[1]2025年已发货'!E:E</f>
        <v>35</v>
      </c>
      <c r="F4052" s="4">
        <f>'[1]2025年已发货'!F:F</f>
        <v>45824</v>
      </c>
      <c r="G4052" s="2" t="str">
        <f>'[1]2025年已发货'!G:G</f>
        <v>（中铁十局-资乐高速4标）四川省眉山市仁寿县彰加镇促进村中铁十局2#钢筋厂</v>
      </c>
      <c r="H4052" s="2" t="str">
        <f>'[1]2025年已发货'!H:H</f>
        <v>杨飞</v>
      </c>
      <c r="I4052" s="2">
        <f>'[1]2025年已发货'!I:I</f>
        <v>15667998777</v>
      </c>
      <c r="J4052" s="2" vm="1" t="e">
        <f>_xlfn._xlws.FILTER(辅助信息!D:D,辅助信息!G:G=G4052)</f>
        <v>#VALUE!</v>
      </c>
    </row>
    <row r="4053" hidden="1" spans="1:10">
      <c r="A4053" s="2" t="str">
        <f>'[1]2025年已发货'!A:A</f>
        <v>润耀</v>
      </c>
      <c r="B4053" s="2" t="str">
        <f>'[1]2025年已发货'!B:B</f>
        <v>螺纹钢</v>
      </c>
      <c r="C4053" s="2" t="str">
        <f>'[1]2025年已发货'!C:C</f>
        <v>HRB400E Φ28 9m</v>
      </c>
      <c r="D4053" s="2" t="str">
        <f>'[1]2025年已发货'!D:D</f>
        <v>吨</v>
      </c>
      <c r="E4053" s="2">
        <f>'[1]2025年已发货'!E:E</f>
        <v>35</v>
      </c>
      <c r="F4053" s="4">
        <f>'[1]2025年已发货'!F:F</f>
        <v>45824</v>
      </c>
      <c r="G4053" s="2" t="str">
        <f>'[1]2025年已发货'!G:G</f>
        <v>（中铁十局-资乐高速4标）四川省眉山市仁寿县彰加镇促进村中铁十局2#钢筋厂</v>
      </c>
      <c r="H4053" s="2" t="str">
        <f>'[1]2025年已发货'!H:H</f>
        <v>杨飞</v>
      </c>
      <c r="I4053" s="2">
        <f>'[1]2025年已发货'!I:I</f>
        <v>15667998777</v>
      </c>
      <c r="J4053" s="2" vm="1" t="e">
        <f>_xlfn._xlws.FILTER(辅助信息!D:D,辅助信息!G:G=G4053)</f>
        <v>#VALUE!</v>
      </c>
    </row>
    <row r="4054" hidden="1" spans="1:10">
      <c r="A4054" s="2" t="str">
        <f>'[1]2025年已发货'!A:A</f>
        <v>润耀</v>
      </c>
      <c r="B4054" s="2" t="str">
        <f>'[1]2025年已发货'!B:B</f>
        <v>螺纹钢</v>
      </c>
      <c r="C4054" s="2" t="str">
        <f>'[1]2025年已发货'!C:C</f>
        <v>HRB400E Φ12 9m</v>
      </c>
      <c r="D4054" s="2" t="str">
        <f>'[1]2025年已发货'!D:D</f>
        <v>吨</v>
      </c>
      <c r="E4054" s="2">
        <f>'[1]2025年已发货'!E:E</f>
        <v>35</v>
      </c>
      <c r="F4054" s="4">
        <f>'[1]2025年已发货'!F:F</f>
        <v>45824</v>
      </c>
      <c r="G4054" s="2" t="str">
        <f>'[1]2025年已发货'!G:G</f>
        <v>（中铁十局-资乐高速4标）四川省眉山市仁寿县彰加镇促进村中铁十局资乐高速1#钢筋场</v>
      </c>
      <c r="H4054" s="2" t="str">
        <f>'[1]2025年已发货'!H:H</f>
        <v>杨飞</v>
      </c>
      <c r="I4054" s="2">
        <f>'[1]2025年已发货'!I:I</f>
        <v>15667998777</v>
      </c>
      <c r="J4054" s="2" vm="1" t="e">
        <f>_xlfn._xlws.FILTER(辅助信息!D:D,辅助信息!G:G=G4054)</f>
        <v>#VALUE!</v>
      </c>
    </row>
    <row r="4055" hidden="1" spans="1:10">
      <c r="A4055" s="2" t="str">
        <f>'[1]2025年已发货'!A:A</f>
        <v>钢固融</v>
      </c>
      <c r="B4055" s="2" t="str">
        <f>'[1]2025年已发货'!B:B</f>
        <v>高线</v>
      </c>
      <c r="C4055" s="2" t="str">
        <f>'[1]2025年已发货'!C:C</f>
        <v>HPB300 Φ10</v>
      </c>
      <c r="D4055" s="2" t="str">
        <f>'[1]2025年已发货'!D:D</f>
        <v>吨</v>
      </c>
      <c r="E4055" s="2">
        <f>'[1]2025年已发货'!E:E</f>
        <v>35</v>
      </c>
      <c r="F4055" s="4">
        <f>'[1]2025年已发货'!F:F</f>
        <v>45824</v>
      </c>
      <c r="G4055" s="2" t="str">
        <f>'[1]2025年已发货'!G:G</f>
        <v>(五冶建设龙泉芙蓉花语项目-2地块)龙泉驿区北川路双堰塘钓鱼东100米(北川路)-怡心湖</v>
      </c>
      <c r="H4055" s="2" t="str">
        <f>'[1]2025年已发货'!H:H</f>
        <v>董文学</v>
      </c>
      <c r="I4055" s="2">
        <f>'[1]2025年已发货'!I:I</f>
        <v>15828110575</v>
      </c>
      <c r="J4055" s="2" vm="1" t="e">
        <f>_xlfn._xlws.FILTER(辅助信息!D:D,辅助信息!G:G=G4055)</f>
        <v>#VALUE!</v>
      </c>
    </row>
    <row r="4056" hidden="1" spans="1:10">
      <c r="A4056" s="2" t="str">
        <f>'[1]2025年已发货'!A:A</f>
        <v>德胜</v>
      </c>
      <c r="B4056" s="2" t="str">
        <f>'[1]2025年已发货'!B:B</f>
        <v>螺纹钢</v>
      </c>
      <c r="C4056" s="2" t="str">
        <f>'[1]2025年已发货'!C:C</f>
        <v>HRB400E Φ22 9m</v>
      </c>
      <c r="D4056" s="2" t="str">
        <f>'[1]2025年已发货'!D:D</f>
        <v>吨</v>
      </c>
      <c r="E4056" s="2">
        <f>'[1]2025年已发货'!E:E</f>
        <v>70</v>
      </c>
      <c r="F4056" s="4">
        <f>'[1]2025年已发货'!F:F</f>
        <v>45824</v>
      </c>
      <c r="G4056" s="2" t="str">
        <f>'[1]2025年已发货'!G:G</f>
        <v>(五冶建设龙泉芙蓉花语项目-2地块)龙泉驿区北川路双堰塘钓鱼东100米(北川路)-怡心湖</v>
      </c>
      <c r="H4056" s="2" t="str">
        <f>'[1]2025年已发货'!H:H</f>
        <v>董文学</v>
      </c>
      <c r="I4056" s="2">
        <f>'[1]2025年已发货'!I:I</f>
        <v>15828110575</v>
      </c>
      <c r="J4056" s="2" vm="1" t="e">
        <f>_xlfn._xlws.FILTER(辅助信息!D:D,辅助信息!G:G=G4056)</f>
        <v>#VALUE!</v>
      </c>
    </row>
    <row r="4057" hidden="1" spans="1:10">
      <c r="A4057" s="2" t="str">
        <f>'[1]2025年已发货'!A:A</f>
        <v>德胜</v>
      </c>
      <c r="B4057" s="2" t="str">
        <f>'[1]2025年已发货'!B:B</f>
        <v>螺纹钢</v>
      </c>
      <c r="C4057" s="2" t="str">
        <f>'[1]2025年已发货'!C:C</f>
        <v>HRB500E Φ28 12m</v>
      </c>
      <c r="D4057" s="2" t="str">
        <f>'[1]2025年已发货'!D:D</f>
        <v>吨</v>
      </c>
      <c r="E4057" s="2">
        <f>'[1]2025年已发货'!E:E</f>
        <v>105</v>
      </c>
      <c r="F4057" s="4">
        <f>'[1]2025年已发货'!F:F</f>
        <v>45824</v>
      </c>
      <c r="G4057" s="2" t="str">
        <f>'[1]2025年已发货'!G:G</f>
        <v>（中铁十局-资乐高速4标）四川省眉山市仁寿县彰加镇促进村中铁十局资乐高速1#钢筋场</v>
      </c>
      <c r="H4057" s="2" t="str">
        <f>'[1]2025年已发货'!H:H</f>
        <v>杨飞</v>
      </c>
      <c r="I4057" s="2">
        <f>'[1]2025年已发货'!I:I</f>
        <v>15667998777</v>
      </c>
      <c r="J4057" s="2" vm="1" t="e">
        <f>_xlfn._xlws.FILTER(辅助信息!D:D,辅助信息!G:G=G4057)</f>
        <v>#VALUE!</v>
      </c>
    </row>
    <row r="4058" hidden="1" spans="1:10">
      <c r="A4058" s="2" t="str">
        <f>'[1]2025年已发货'!A:A</f>
        <v>德胜</v>
      </c>
      <c r="B4058" s="2" t="str">
        <f>'[1]2025年已发货'!B:B</f>
        <v>螺纹钢</v>
      </c>
      <c r="C4058" s="2" t="str">
        <f>'[1]2025年已发货'!C:C</f>
        <v>HRB400E Φ18 9m</v>
      </c>
      <c r="D4058" s="2" t="str">
        <f>'[1]2025年已发货'!D:D</f>
        <v>吨</v>
      </c>
      <c r="E4058" s="2">
        <f>'[1]2025年已发货'!E:E</f>
        <v>35</v>
      </c>
      <c r="F4058" s="4">
        <f>'[1]2025年已发货'!F:F</f>
        <v>45824</v>
      </c>
      <c r="G4058" s="2" t="str">
        <f>'[1]2025年已发货'!G:G</f>
        <v>(宜宾兴港三江新区长江工业园保障性租赁住房建设项目-2标)四川省宜宾市翠屏区永善路南段宜宾市三江新区长江工业园区</v>
      </c>
      <c r="H4058" s="2" t="str">
        <f>'[1]2025年已发货'!H:H</f>
        <v>查工</v>
      </c>
      <c r="I4058" s="2">
        <f>'[1]2025年已发货'!I:I</f>
        <v>13118007501</v>
      </c>
      <c r="J4058" s="2" t="str">
        <f>_xlfn._xlws.FILTER(辅助信息!D:D,辅助信息!G:G=G4058)</f>
        <v>宜宾兴港三江新区长江工业园建设项目</v>
      </c>
    </row>
    <row r="4059" hidden="1" spans="1:10">
      <c r="A4059" s="2" t="str">
        <f>'[1]2025年已发货'!A:A</f>
        <v>达钢</v>
      </c>
      <c r="B4059" s="2" t="str">
        <f>'[1]2025年已发货'!B:B</f>
        <v>高线</v>
      </c>
      <c r="C4059" s="2" t="str">
        <f>'[1]2025年已发货'!C:C</f>
        <v>HPB300Φ10</v>
      </c>
      <c r="D4059" s="2" t="str">
        <f>'[1]2025年已发货'!D:D</f>
        <v>吨</v>
      </c>
      <c r="E4059" s="2">
        <f>'[1]2025年已发货'!E:E</f>
        <v>33</v>
      </c>
      <c r="F4059" s="4">
        <f>'[1]2025年已发货'!F:F</f>
        <v>45824</v>
      </c>
      <c r="G4059" s="2" t="str">
        <f>'[1]2025年已发货'!G:G</f>
        <v>（十九冶-华电重庆奉节）重庆市奉节县康乐镇七星村</v>
      </c>
      <c r="H4059" s="2" t="str">
        <f>'[1]2025年已发货'!H:H</f>
        <v>岑甲乐</v>
      </c>
      <c r="I4059" s="2">
        <f>'[1]2025年已发货'!I:I</f>
        <v>17349037782</v>
      </c>
      <c r="J4059" s="2" vm="1" t="e">
        <f>_xlfn._xlws.FILTER(辅助信息!D:D,辅助信息!G:G=G4059)</f>
        <v>#VALUE!</v>
      </c>
    </row>
    <row r="4060" hidden="1" spans="1:10">
      <c r="A4060" s="2" t="str">
        <f>'[1]2025年已发货'!A:A</f>
        <v>达钢</v>
      </c>
      <c r="B4060" s="2" t="str">
        <f>'[1]2025年已发货'!B:B</f>
        <v>螺纹钢</v>
      </c>
      <c r="C4060" s="2" t="str">
        <f>'[1]2025年已发货'!C:C</f>
        <v>HRB400E Φ14 9m</v>
      </c>
      <c r="D4060" s="2" t="str">
        <f>'[1]2025年已发货'!D:D</f>
        <v>吨</v>
      </c>
      <c r="E4060" s="2">
        <f>'[1]2025年已发货'!E:E</f>
        <v>3</v>
      </c>
      <c r="F4060" s="4">
        <f>'[1]2025年已发货'!F:F</f>
        <v>45824</v>
      </c>
      <c r="G4060" s="2" t="str">
        <f>'[1]2025年已发货'!G:G</f>
        <v>（十九冶-华电重庆奉节）重庆市奉节县康乐镇七星村</v>
      </c>
      <c r="H4060" s="2" t="str">
        <f>'[1]2025年已发货'!H:H</f>
        <v>岑甲乐</v>
      </c>
      <c r="I4060" s="2">
        <f>'[1]2025年已发货'!I:I</f>
        <v>17349037782</v>
      </c>
      <c r="J4060" s="2" vm="1" t="e">
        <f>_xlfn._xlws.FILTER(辅助信息!D:D,辅助信息!G:G=G4060)</f>
        <v>#VALUE!</v>
      </c>
    </row>
    <row r="4061" hidden="1" spans="1:10">
      <c r="A4061" s="2" t="str">
        <f>'[1]2025年已发货'!A:A</f>
        <v>达钢</v>
      </c>
      <c r="B4061" s="2" t="str">
        <f>'[1]2025年已发货'!B:B</f>
        <v>螺纹钢</v>
      </c>
      <c r="C4061" s="2" t="str">
        <f>'[1]2025年已发货'!C:C</f>
        <v>HRB400E Φ16 9m</v>
      </c>
      <c r="D4061" s="2" t="str">
        <f>'[1]2025年已发货'!D:D</f>
        <v>吨</v>
      </c>
      <c r="E4061" s="2">
        <f>'[1]2025年已发货'!E:E</f>
        <v>15</v>
      </c>
      <c r="F4061" s="4">
        <f>'[1]2025年已发货'!F:F</f>
        <v>45824</v>
      </c>
      <c r="G4061" s="2" t="str">
        <f>'[1]2025年已发货'!G:G</f>
        <v>（十九冶-江龙高速三分部）重庆市云阳县蔈草镇三坵田*朗树湾1#桥桥面</v>
      </c>
      <c r="H4061" s="2" t="str">
        <f>'[1]2025年已发货'!H:H</f>
        <v>任海军</v>
      </c>
      <c r="I4061" s="2">
        <f>'[1]2025年已发货'!I:I</f>
        <v>17725037830</v>
      </c>
      <c r="J4061" s="2" vm="1" t="e">
        <f>_xlfn._xlws.FILTER(辅助信息!D:D,辅助信息!G:G=G4061)</f>
        <v>#VALUE!</v>
      </c>
    </row>
    <row r="4062" hidden="1" spans="1:10">
      <c r="A4062" s="2" t="str">
        <f>'[1]2025年已发货'!A:A</f>
        <v>达钢</v>
      </c>
      <c r="B4062" s="2" t="str">
        <f>'[1]2025年已发货'!B:B</f>
        <v>螺纹钢</v>
      </c>
      <c r="C4062" s="2" t="str">
        <f>'[1]2025年已发货'!C:C</f>
        <v>HRB400E Φ12 9m</v>
      </c>
      <c r="D4062" s="2" t="str">
        <f>'[1]2025年已发货'!D:D</f>
        <v>吨</v>
      </c>
      <c r="E4062" s="2">
        <f>'[1]2025年已发货'!E:E</f>
        <v>15</v>
      </c>
      <c r="F4062" s="4">
        <f>'[1]2025年已发货'!F:F</f>
        <v>45824</v>
      </c>
      <c r="G4062" s="2" t="str">
        <f>'[1]2025年已发货'!G:G</f>
        <v>（十九冶-江龙高速三分部）重庆市云阳县蔈草镇三坵田*朗树湾1#桥桥面</v>
      </c>
      <c r="H4062" s="2" t="str">
        <f>'[1]2025年已发货'!H:H</f>
        <v>任海军</v>
      </c>
      <c r="I4062" s="2">
        <f>'[1]2025年已发货'!I:I</f>
        <v>17725037830</v>
      </c>
      <c r="J4062" s="2" vm="1" t="e">
        <f>_xlfn._xlws.FILTER(辅助信息!D:D,辅助信息!G:G=G4062)</f>
        <v>#VALUE!</v>
      </c>
    </row>
    <row r="4063" hidden="1" spans="1:10">
      <c r="A4063" s="2" t="str">
        <f>'[1]2025年已发货'!A:A</f>
        <v>达钢</v>
      </c>
      <c r="B4063" s="2" t="str">
        <f>'[1]2025年已发货'!B:B</f>
        <v>高线</v>
      </c>
      <c r="C4063" s="2" t="str">
        <f>'[1]2025年已发货'!C:C</f>
        <v>HPB300Φ10</v>
      </c>
      <c r="D4063" s="2" t="str">
        <f>'[1]2025年已发货'!D:D</f>
        <v>吨</v>
      </c>
      <c r="E4063" s="2">
        <f>'[1]2025年已发货'!E:E</f>
        <v>5</v>
      </c>
      <c r="F4063" s="4">
        <f>'[1]2025年已发货'!F:F</f>
        <v>45824</v>
      </c>
      <c r="G4063" s="2" t="str">
        <f>'[1]2025年已发货'!G:G</f>
        <v>（十九冶-江龙高速三分部）重庆市云阳县蔈草镇三坵田*朗树湾1#桥桥面</v>
      </c>
      <c r="H4063" s="2" t="str">
        <f>'[1]2025年已发货'!H:H</f>
        <v>任海军</v>
      </c>
      <c r="I4063" s="2">
        <f>'[1]2025年已发货'!I:I</f>
        <v>17725037830</v>
      </c>
      <c r="J4063" s="2" vm="1" t="e">
        <f>_xlfn._xlws.FILTER(辅助信息!D:D,辅助信息!G:G=G4063)</f>
        <v>#VALUE!</v>
      </c>
    </row>
    <row r="4064" hidden="1" spans="1:10">
      <c r="A4064" s="2" t="str">
        <f>'[1]2025年已发货'!A:A</f>
        <v>达钢</v>
      </c>
      <c r="B4064" s="2" t="str">
        <f>'[1]2025年已发货'!B:B</f>
        <v>螺纹钢</v>
      </c>
      <c r="C4064" s="2" t="str">
        <f>'[1]2025年已发货'!C:C</f>
        <v>HRB400E Φ16 9m</v>
      </c>
      <c r="D4064" s="2" t="str">
        <f>'[1]2025年已发货'!D:D</f>
        <v>吨</v>
      </c>
      <c r="E4064" s="2">
        <f>'[1]2025年已发货'!E:E</f>
        <v>15</v>
      </c>
      <c r="F4064" s="4">
        <f>'[1]2025年已发货'!F:F</f>
        <v>45824</v>
      </c>
      <c r="G4064" s="2" t="str">
        <f>'[1]2025年已发货'!G:G</f>
        <v>（十九冶-江龙高速三分部）重庆市云阳县开云高速（钢厂村）*龙缸互通</v>
      </c>
      <c r="H4064" s="2" t="str">
        <f>'[1]2025年已发货'!H:H</f>
        <v>任海军</v>
      </c>
      <c r="I4064" s="2">
        <f>'[1]2025年已发货'!I:I</f>
        <v>17725037830</v>
      </c>
      <c r="J4064" s="2" vm="1" t="e">
        <f>_xlfn._xlws.FILTER(辅助信息!D:D,辅助信息!G:G=G4064)</f>
        <v>#VALUE!</v>
      </c>
    </row>
    <row r="4065" hidden="1" spans="1:10">
      <c r="A4065" s="2" t="str">
        <f>'[1]2025年已发货'!A:A</f>
        <v>达钢</v>
      </c>
      <c r="B4065" s="2" t="str">
        <f>'[1]2025年已发货'!B:B</f>
        <v>高线</v>
      </c>
      <c r="C4065" s="2" t="str">
        <f>'[1]2025年已发货'!C:C</f>
        <v>HPB300Φ8</v>
      </c>
      <c r="D4065" s="2" t="str">
        <f>'[1]2025年已发货'!D:D</f>
        <v>吨</v>
      </c>
      <c r="E4065" s="2">
        <f>'[1]2025年已发货'!E:E</f>
        <v>5</v>
      </c>
      <c r="F4065" s="4">
        <f>'[1]2025年已发货'!F:F</f>
        <v>45824</v>
      </c>
      <c r="G4065" s="2" t="str">
        <f>'[1]2025年已发货'!G:G</f>
        <v>（十九冶-江龙高速三分部）重庆市云阳县开云高速（钢厂村）*龙缸互通</v>
      </c>
      <c r="H4065" s="2" t="str">
        <f>'[1]2025年已发货'!H:H</f>
        <v>任海军</v>
      </c>
      <c r="I4065" s="2">
        <f>'[1]2025年已发货'!I:I</f>
        <v>17725037830</v>
      </c>
      <c r="J4065" s="2" vm="1" t="e">
        <f>_xlfn._xlws.FILTER(辅助信息!D:D,辅助信息!G:G=G4065)</f>
        <v>#VALUE!</v>
      </c>
    </row>
    <row r="4066" hidden="1" spans="1:10">
      <c r="A4066" s="2" t="str">
        <f>'[1]2025年已发货'!A:A</f>
        <v>达钢</v>
      </c>
      <c r="B4066" s="2" t="str">
        <f>'[1]2025年已发货'!B:B</f>
        <v>螺纹钢</v>
      </c>
      <c r="C4066" s="2" t="str">
        <f>'[1]2025年已发货'!C:C</f>
        <v>HRB400E Φ32 9m</v>
      </c>
      <c r="D4066" s="2" t="str">
        <f>'[1]2025年已发货'!D:D</f>
        <v>吨</v>
      </c>
      <c r="E4066" s="2">
        <f>'[1]2025年已发货'!E:E</f>
        <v>15</v>
      </c>
      <c r="F4066" s="4">
        <f>'[1]2025年已发货'!F:F</f>
        <v>45824</v>
      </c>
      <c r="G4066" s="2" t="str">
        <f>'[1]2025年已发货'!G:G</f>
        <v>（十九冶-江龙高速三分部）重庆市云阳县开云高速（钢厂村）*龙缸互通</v>
      </c>
      <c r="H4066" s="2" t="str">
        <f>'[1]2025年已发货'!H:H</f>
        <v>任海军</v>
      </c>
      <c r="I4066" s="2">
        <f>'[1]2025年已发货'!I:I</f>
        <v>17725037830</v>
      </c>
      <c r="J4066" s="2" vm="1" t="e">
        <f>_xlfn._xlws.FILTER(辅助信息!D:D,辅助信息!G:G=G4066)</f>
        <v>#VALUE!</v>
      </c>
    </row>
    <row r="4067" hidden="1" spans="1:10">
      <c r="A4067" s="2" t="str">
        <f>'[1]2025年已发货'!A:A</f>
        <v>晋邦</v>
      </c>
      <c r="B4067" s="2" t="str">
        <f>'[1]2025年已发货'!B:B</f>
        <v>螺纹钢</v>
      </c>
      <c r="C4067" s="2" t="str">
        <f>'[1]2025年已发货'!C:C</f>
        <v>HRB400E Φ20 9m</v>
      </c>
      <c r="D4067" s="2" t="str">
        <f>'[1]2025年已发货'!D:D</f>
        <v>吨</v>
      </c>
      <c r="E4067" s="2">
        <f>'[1]2025年已发货'!E:E</f>
        <v>105</v>
      </c>
      <c r="F4067" s="4">
        <f>'[1]2025年已发货'!F:F</f>
        <v>45824</v>
      </c>
      <c r="G4067" s="2" t="str">
        <f>'[1]2025年已发货'!G:G</f>
        <v>（十九冶-华电重庆奉节）重庆市奉节县康乐镇七星村</v>
      </c>
      <c r="H4067" s="2" t="str">
        <f>'[1]2025年已发货'!H:H</f>
        <v>岑甲乐</v>
      </c>
      <c r="I4067" s="2">
        <f>'[1]2025年已发货'!I:I</f>
        <v>17349037782</v>
      </c>
      <c r="J4067" s="2" vm="1" t="e">
        <f>_xlfn._xlws.FILTER(辅助信息!D:D,辅助信息!G:G=G4067)</f>
        <v>#VALUE!</v>
      </c>
    </row>
    <row r="4068" hidden="1" spans="1:10">
      <c r="A4068" s="2" t="str">
        <f>'[1]2025年已发货'!A:A</f>
        <v>晋邦</v>
      </c>
      <c r="B4068" s="2" t="str">
        <f>'[1]2025年已发货'!B:B</f>
        <v>螺纹钢</v>
      </c>
      <c r="C4068" s="2" t="str">
        <f>'[1]2025年已发货'!C:C</f>
        <v>HRB400E Φ28 9m</v>
      </c>
      <c r="D4068" s="2" t="str">
        <f>'[1]2025年已发货'!D:D</f>
        <v>吨</v>
      </c>
      <c r="E4068" s="2">
        <f>'[1]2025年已发货'!E:E</f>
        <v>2.5</v>
      </c>
      <c r="F4068" s="4">
        <f>'[1]2025年已发货'!F:F</f>
        <v>45824</v>
      </c>
      <c r="G4068" s="2" t="str">
        <f>'[1]2025年已发货'!G:G</f>
        <v>（十九冶-江龙高速三分部）重庆市云阳县蔈草镇三坵田*小尖山梁场</v>
      </c>
      <c r="H4068" s="2" t="str">
        <f>'[1]2025年已发货'!H:H</f>
        <v>任海军</v>
      </c>
      <c r="I4068" s="2">
        <f>'[1]2025年已发货'!I:I</f>
        <v>17725037830</v>
      </c>
      <c r="J4068" s="2" vm="1" t="e">
        <f>_xlfn._xlws.FILTER(辅助信息!D:D,辅助信息!G:G=G4068)</f>
        <v>#VALUE!</v>
      </c>
    </row>
    <row r="4069" hidden="1" spans="1:10">
      <c r="A4069" s="2" t="str">
        <f>'[1]2025年已发货'!A:A</f>
        <v>晋邦</v>
      </c>
      <c r="B4069" s="2" t="str">
        <f>'[1]2025年已发货'!B:B</f>
        <v>盘螺</v>
      </c>
      <c r="C4069" s="2" t="str">
        <f>'[1]2025年已发货'!C:C</f>
        <v>HRB400E Φ10</v>
      </c>
      <c r="D4069" s="2" t="str">
        <f>'[1]2025年已发货'!D:D</f>
        <v>吨</v>
      </c>
      <c r="E4069" s="2">
        <f>'[1]2025年已发货'!E:E</f>
        <v>10</v>
      </c>
      <c r="F4069" s="4">
        <f>'[1]2025年已发货'!F:F</f>
        <v>45824</v>
      </c>
      <c r="G4069" s="2" t="str">
        <f>'[1]2025年已发货'!G:G</f>
        <v>（十九冶-江龙高速三分部）重庆市云阳县蔈草镇三坵田*朗树湾1#桥桥面</v>
      </c>
      <c r="H4069" s="2" t="str">
        <f>'[1]2025年已发货'!H:H</f>
        <v>任海军</v>
      </c>
      <c r="I4069" s="2">
        <f>'[1]2025年已发货'!I:I</f>
        <v>17725037830</v>
      </c>
      <c r="J4069" s="2" vm="1" t="e">
        <f>_xlfn._xlws.FILTER(辅助信息!D:D,辅助信息!G:G=G4069)</f>
        <v>#VALUE!</v>
      </c>
    </row>
    <row r="4070" hidden="1" spans="1:10">
      <c r="A4070" s="2" t="str">
        <f>'[1]2025年已发货'!A:A</f>
        <v>晋邦</v>
      </c>
      <c r="B4070" s="2" t="str">
        <f>'[1]2025年已发货'!B:B</f>
        <v>螺纹钢</v>
      </c>
      <c r="C4070" s="2" t="str">
        <f>'[1]2025年已发货'!C:C</f>
        <v>HRB400E Φ12 9m</v>
      </c>
      <c r="D4070" s="2" t="str">
        <f>'[1]2025年已发货'!D:D</f>
        <v>吨</v>
      </c>
      <c r="E4070" s="2">
        <f>'[1]2025年已发货'!E:E</f>
        <v>20</v>
      </c>
      <c r="F4070" s="4">
        <f>'[1]2025年已发货'!F:F</f>
        <v>45824</v>
      </c>
      <c r="G4070" s="2" t="str">
        <f>'[1]2025年已发货'!G:G</f>
        <v>（十九冶-江龙高速三分部）重庆市云阳县龙角镇*刘家漕3#桥</v>
      </c>
      <c r="H4070" s="2" t="str">
        <f>'[1]2025年已发货'!H:H</f>
        <v>任海军</v>
      </c>
      <c r="I4070" s="2">
        <f>'[1]2025年已发货'!I:I</f>
        <v>17725037830</v>
      </c>
      <c r="J4070" s="2" vm="1" t="e">
        <f>_xlfn._xlws.FILTER(辅助信息!D:D,辅助信息!G:G=G4070)</f>
        <v>#VALUE!</v>
      </c>
    </row>
    <row r="4071" hidden="1" spans="1:10">
      <c r="A4071" s="2" t="str">
        <f>'[1]2025年已发货'!A:A</f>
        <v>晋邦</v>
      </c>
      <c r="B4071" s="2" t="str">
        <f>'[1]2025年已发货'!B:B</f>
        <v>螺纹钢</v>
      </c>
      <c r="C4071" s="2" t="str">
        <f>'[1]2025年已发货'!C:C</f>
        <v>HRB400E Φ32 9m</v>
      </c>
      <c r="D4071" s="2" t="str">
        <f>'[1]2025年已发货'!D:D</f>
        <v>吨</v>
      </c>
      <c r="E4071" s="2">
        <f>'[1]2025年已发货'!E:E</f>
        <v>5</v>
      </c>
      <c r="F4071" s="4">
        <f>'[1]2025年已发货'!F:F</f>
        <v>45824</v>
      </c>
      <c r="G4071" s="2" t="str">
        <f>'[1]2025年已发货'!G:G</f>
        <v>（十九冶-江龙高速三分部）重庆市云阳县开云高速（钢厂村）*龙缸互通</v>
      </c>
      <c r="H4071" s="2" t="str">
        <f>'[1]2025年已发货'!H:H</f>
        <v>任海军</v>
      </c>
      <c r="I4071" s="2">
        <f>'[1]2025年已发货'!I:I</f>
        <v>17725037830</v>
      </c>
      <c r="J4071" s="2" vm="1" t="e">
        <f>_xlfn._xlws.FILTER(辅助信息!D:D,辅助信息!G:G=G4071)</f>
        <v>#VALUE!</v>
      </c>
    </row>
    <row r="4072" hidden="1" spans="1:10">
      <c r="A4072" s="2" t="str">
        <f>'[1]2025年已发货'!A:A</f>
        <v>达钢</v>
      </c>
      <c r="B4072" s="2" t="str">
        <f>'[1]2025年已发货'!B:B</f>
        <v>螺纹钢</v>
      </c>
      <c r="C4072" s="2" t="str">
        <f>'[1]2025年已发货'!C:C</f>
        <v>HRB400EФ12*9m</v>
      </c>
      <c r="D4072" s="2" t="str">
        <f>'[1]2025年已发货'!D:D</f>
        <v>吨</v>
      </c>
      <c r="E4072" s="2">
        <f>'[1]2025年已发货'!E:E</f>
        <v>16</v>
      </c>
      <c r="F4072" s="4">
        <f>'[1]2025年已发货'!F:F</f>
        <v>45825</v>
      </c>
      <c r="G4072" s="2" t="str">
        <f>'[1]2025年已发货'!G:G</f>
        <v>四川省南充市营山县咸安大道成都元泽环境技术有限公司营山分公司（中核华兴市政道路项目部）</v>
      </c>
      <c r="H4072" s="2" t="str">
        <f>'[1]2025年已发货'!H:H</f>
        <v>黎家敏</v>
      </c>
      <c r="I4072" s="2" t="str">
        <f>'[1]2025年已发货'!I:I</f>
        <v>15082798787</v>
      </c>
      <c r="J4072" s="2" vm="1" t="e">
        <f>_xlfn._xlws.FILTER(辅助信息!D:D,辅助信息!G:G=G4072)</f>
        <v>#VALUE!</v>
      </c>
    </row>
    <row r="4073" hidden="1" spans="1:10">
      <c r="A4073" s="2" t="str">
        <f>'[1]2025年已发货'!A:A</f>
        <v>达钢</v>
      </c>
      <c r="B4073" s="2" t="str">
        <f>'[1]2025年已发货'!B:B</f>
        <v>螺纹钢</v>
      </c>
      <c r="C4073" s="2" t="str">
        <f>'[1]2025年已发货'!C:C</f>
        <v>HRB400EФ28*9m</v>
      </c>
      <c r="D4073" s="2" t="str">
        <f>'[1]2025年已发货'!D:D</f>
        <v>吨</v>
      </c>
      <c r="E4073" s="2">
        <f>'[1]2025年已发货'!E:E</f>
        <v>55</v>
      </c>
      <c r="F4073" s="4">
        <f>'[1]2025年已发货'!F:F</f>
        <v>45825</v>
      </c>
      <c r="G4073" s="2" t="str">
        <f>'[1]2025年已发货'!G:G</f>
        <v>四川省南充市营山县咸安大道成都元泽环境技术有限公司营山分公司（中核华兴市政道路项目部）</v>
      </c>
      <c r="H4073" s="2" t="str">
        <f>'[1]2025年已发货'!H:H</f>
        <v>黎家敏</v>
      </c>
      <c r="I4073" s="2" t="str">
        <f>'[1]2025年已发货'!I:I</f>
        <v>15082798787</v>
      </c>
      <c r="J4073" s="2" vm="1" t="e">
        <f>_xlfn._xlws.FILTER(辅助信息!D:D,辅助信息!G:G=G4073)</f>
        <v>#VALUE!</v>
      </c>
    </row>
    <row r="4074" hidden="1" spans="1:10">
      <c r="A4074" s="2" t="str">
        <f>'[1]2025年已发货'!A:A</f>
        <v>晋邦</v>
      </c>
      <c r="B4074" s="2" t="str">
        <f>'[1]2025年已发货'!B:B</f>
        <v>螺纹钢</v>
      </c>
      <c r="C4074" s="2" t="str">
        <f>'[1]2025年已发货'!C:C</f>
        <v>HRB400EФ22*9m</v>
      </c>
      <c r="D4074" s="2" t="str">
        <f>'[1]2025年已发货'!D:D</f>
        <v>吨</v>
      </c>
      <c r="E4074" s="2">
        <f>'[1]2025年已发货'!E:E</f>
        <v>16</v>
      </c>
      <c r="F4074" s="4">
        <f>'[1]2025年已发货'!F:F</f>
        <v>45825</v>
      </c>
      <c r="G4074" s="2" t="str">
        <f>'[1]2025年已发货'!G:G</f>
        <v>四川省南充市营山县咸安大道成都元泽环境技术有限公司营山分公司（中核华兴市政道路项目部）</v>
      </c>
      <c r="H4074" s="2" t="str">
        <f>'[1]2025年已发货'!H:H</f>
        <v>黎家敏</v>
      </c>
      <c r="I4074" s="2" t="str">
        <f>'[1]2025年已发货'!I:I</f>
        <v>15082798787</v>
      </c>
      <c r="J4074" s="2" vm="1" t="e">
        <f>_xlfn._xlws.FILTER(辅助信息!D:D,辅助信息!G:G=G4074)</f>
        <v>#VALUE!</v>
      </c>
    </row>
    <row r="4075" hidden="1" spans="1:10">
      <c r="A4075" s="2" t="str">
        <f>'[1]2025年已发货'!A:A</f>
        <v>晋邦</v>
      </c>
      <c r="B4075" s="2" t="str">
        <f>'[1]2025年已发货'!B:B</f>
        <v>螺纹钢</v>
      </c>
      <c r="C4075" s="2" t="str">
        <f>'[1]2025年已发货'!C:C</f>
        <v>HRB400EФ28*9m</v>
      </c>
      <c r="D4075" s="2" t="str">
        <f>'[1]2025年已发货'!D:D</f>
        <v>吨</v>
      </c>
      <c r="E4075" s="2">
        <f>'[1]2025年已发货'!E:E</f>
        <v>18</v>
      </c>
      <c r="F4075" s="4">
        <f>'[1]2025年已发货'!F:F</f>
        <v>45825</v>
      </c>
      <c r="G4075" s="2" t="str">
        <f>'[1]2025年已发货'!G:G</f>
        <v>四川省南充市营山县咸安大道成都元泽环境技术有限公司营山分公司（中核华兴市政道路项目部）</v>
      </c>
      <c r="H4075" s="2" t="str">
        <f>'[1]2025年已发货'!H:H</f>
        <v>黎家敏</v>
      </c>
      <c r="I4075" s="2" t="str">
        <f>'[1]2025年已发货'!I:I</f>
        <v>15082798787</v>
      </c>
      <c r="J4075" s="2" vm="1" t="e">
        <f>_xlfn._xlws.FILTER(辅助信息!D:D,辅助信息!G:G=G4075)</f>
        <v>#VALUE!</v>
      </c>
    </row>
    <row r="4076" hidden="1" spans="1:10">
      <c r="A4076" s="2" t="str">
        <f>'[1]2025年已发货'!A:A</f>
        <v>晋邦</v>
      </c>
      <c r="B4076" s="2" t="str">
        <f>'[1]2025年已发货'!B:B</f>
        <v>高线</v>
      </c>
      <c r="C4076" s="2" t="str">
        <f>'[1]2025年已发货'!C:C</f>
        <v>HPB300Ф6</v>
      </c>
      <c r="D4076" s="2" t="str">
        <f>'[1]2025年已发货'!D:D</f>
        <v>吨</v>
      </c>
      <c r="E4076" s="2">
        <f>'[1]2025年已发货'!E:E</f>
        <v>10</v>
      </c>
      <c r="F4076" s="4">
        <f>'[1]2025年已发货'!F:F</f>
        <v>45825</v>
      </c>
      <c r="G4076" s="2" t="str">
        <f>'[1]2025年已发货'!G:G</f>
        <v>（中核华兴-峨眉山项目）四川省乐山市峨眉山市双福镇梓橦庙红华五期中核华兴工地</v>
      </c>
      <c r="H4076" s="2" t="str">
        <f>'[1]2025年已发货'!H:H</f>
        <v>李汉军</v>
      </c>
      <c r="I4076" s="2" t="str">
        <f>'[1]2025年已发货'!I:I</f>
        <v>18691249091</v>
      </c>
      <c r="J4076" s="2" vm="1" t="e">
        <f>_xlfn._xlws.FILTER(辅助信息!D:D,辅助信息!G:G=G4076)</f>
        <v>#VALUE!</v>
      </c>
    </row>
    <row r="4077" hidden="1" spans="1:10">
      <c r="A4077" s="2" t="str">
        <f>'[1]2025年已发货'!A:A</f>
        <v>晋邦</v>
      </c>
      <c r="B4077" s="2" t="str">
        <f>'[1]2025年已发货'!B:B</f>
        <v>螺纹钢</v>
      </c>
      <c r="C4077" s="2" t="str">
        <f>'[1]2025年已发货'!C:C</f>
        <v>HRB500EФ12*9m</v>
      </c>
      <c r="D4077" s="2" t="str">
        <f>'[1]2025年已发货'!D:D</f>
        <v>吨</v>
      </c>
      <c r="E4077" s="2">
        <f>'[1]2025年已发货'!E:E</f>
        <v>13.5</v>
      </c>
      <c r="F4077" s="4">
        <f>'[1]2025年已发货'!F:F</f>
        <v>45825</v>
      </c>
      <c r="G4077" s="2" t="str">
        <f>'[1]2025年已发货'!G:G</f>
        <v>（中核华兴-峨眉山项目）四川省乐山市峨眉山市双福镇梓橦庙红华五期中核华兴工地</v>
      </c>
      <c r="H4077" s="2" t="str">
        <f>'[1]2025年已发货'!H:H</f>
        <v>李汉军</v>
      </c>
      <c r="I4077" s="2" t="str">
        <f>'[1]2025年已发货'!I:I</f>
        <v>18691249091</v>
      </c>
      <c r="J4077" s="2" vm="1" t="e">
        <f>_xlfn._xlws.FILTER(辅助信息!D:D,辅助信息!G:G=G4077)</f>
        <v>#VALUE!</v>
      </c>
    </row>
    <row r="4078" hidden="1" spans="1:10">
      <c r="A4078" s="2" t="str">
        <f>'[1]2025年已发货'!A:A</f>
        <v>晋邦</v>
      </c>
      <c r="B4078" s="2" t="str">
        <f>'[1]2025年已发货'!B:B</f>
        <v>螺纹钢</v>
      </c>
      <c r="C4078" s="2" t="str">
        <f>'[1]2025年已发货'!C:C</f>
        <v>HRB500EФ16*9m</v>
      </c>
      <c r="D4078" s="2" t="str">
        <f>'[1]2025年已发货'!D:D</f>
        <v>吨</v>
      </c>
      <c r="E4078" s="2">
        <f>'[1]2025年已发货'!E:E</f>
        <v>11</v>
      </c>
      <c r="F4078" s="4">
        <f>'[1]2025年已发货'!F:F</f>
        <v>45825</v>
      </c>
      <c r="G4078" s="2" t="str">
        <f>'[1]2025年已发货'!G:G</f>
        <v>（中核华兴-峨眉山项目）四川省乐山市峨眉山市双福镇梓橦庙红华五期中核华兴工地</v>
      </c>
      <c r="H4078" s="2" t="str">
        <f>'[1]2025年已发货'!H:H</f>
        <v>李汉军</v>
      </c>
      <c r="I4078" s="2" t="str">
        <f>'[1]2025年已发货'!I:I</f>
        <v>18691249091</v>
      </c>
      <c r="J4078" s="2" vm="1" t="e">
        <f>_xlfn._xlws.FILTER(辅助信息!D:D,辅助信息!G:G=G4078)</f>
        <v>#VALUE!</v>
      </c>
    </row>
    <row r="4079" hidden="1" spans="1:10">
      <c r="A4079" s="2" t="str">
        <f>'[1]2025年已发货'!A:A</f>
        <v>钢固融</v>
      </c>
      <c r="B4079" s="2" t="str">
        <f>'[1]2025年已发货'!B:B</f>
        <v>盘螺</v>
      </c>
      <c r="C4079" s="2" t="str">
        <f>'[1]2025年已发货'!C:C</f>
        <v>HRB400E Φ6</v>
      </c>
      <c r="D4079" s="2" t="str">
        <f>'[1]2025年已发货'!D:D</f>
        <v>吨</v>
      </c>
      <c r="E4079" s="2">
        <f>'[1]2025年已发货'!E:E</f>
        <v>7.5</v>
      </c>
      <c r="F4079" s="4">
        <f>'[1]2025年已发货'!F:F</f>
        <v>45825</v>
      </c>
      <c r="G4079" s="2" t="str">
        <f>'[1]2025年已发货'!G:G</f>
        <v>（五局新津tod项目）成都市新津区旭辉天府未来城南(华金路南)</v>
      </c>
      <c r="H4079" s="2" t="str">
        <f>'[1]2025年已发货'!H:H</f>
        <v>戴军</v>
      </c>
      <c r="I4079" s="2">
        <f>'[1]2025年已发货'!I:I</f>
        <v>15984585768</v>
      </c>
      <c r="J4079" s="2" vm="1" t="e">
        <f>_xlfn._xlws.FILTER(辅助信息!D:D,辅助信息!G:G=G4079)</f>
        <v>#VALUE!</v>
      </c>
    </row>
    <row r="4080" hidden="1" spans="1:10">
      <c r="A4080" s="2" t="str">
        <f>'[1]2025年已发货'!A:A</f>
        <v>钢固融</v>
      </c>
      <c r="B4080" s="2" t="str">
        <f>'[1]2025年已发货'!B:B</f>
        <v>螺纹钢</v>
      </c>
      <c r="C4080" s="2" t="str">
        <f>'[1]2025年已发货'!C:C</f>
        <v>HRB400E Φ12 9m</v>
      </c>
      <c r="D4080" s="2" t="str">
        <f>'[1]2025年已发货'!D:D</f>
        <v>吨</v>
      </c>
      <c r="E4080" s="2">
        <f>'[1]2025年已发货'!E:E</f>
        <v>15</v>
      </c>
      <c r="F4080" s="4">
        <f>'[1]2025年已发货'!F:F</f>
        <v>45825</v>
      </c>
      <c r="G4080" s="2" t="str">
        <f>'[1]2025年已发货'!G:G</f>
        <v>（五局新津tod项目）成都市新津区旭辉天府未来城南(华金路南)</v>
      </c>
      <c r="H4080" s="2" t="str">
        <f>'[1]2025年已发货'!H:H</f>
        <v>戴军</v>
      </c>
      <c r="I4080" s="2">
        <f>'[1]2025年已发货'!I:I</f>
        <v>15984585768</v>
      </c>
      <c r="J4080" s="2" vm="1" t="e">
        <f>_xlfn._xlws.FILTER(辅助信息!D:D,辅助信息!G:G=G4080)</f>
        <v>#VALUE!</v>
      </c>
    </row>
    <row r="4081" hidden="1" spans="1:10">
      <c r="A4081" s="2" t="str">
        <f>'[1]2025年已发货'!A:A</f>
        <v>钢固融</v>
      </c>
      <c r="B4081" s="2" t="str">
        <f>'[1]2025年已发货'!B:B</f>
        <v>螺纹钢</v>
      </c>
      <c r="C4081" s="2" t="str">
        <f>'[1]2025年已发货'!C:C</f>
        <v>HRB400E Φ14 9m</v>
      </c>
      <c r="D4081" s="2" t="str">
        <f>'[1]2025年已发货'!D:D</f>
        <v>吨</v>
      </c>
      <c r="E4081" s="2">
        <f>'[1]2025年已发货'!E:E</f>
        <v>5</v>
      </c>
      <c r="F4081" s="4">
        <f>'[1]2025年已发货'!F:F</f>
        <v>45825</v>
      </c>
      <c r="G4081" s="2" t="str">
        <f>'[1]2025年已发货'!G:G</f>
        <v>（五局新津tod项目）成都市新津区旭辉天府未来城南(华金路南)</v>
      </c>
      <c r="H4081" s="2" t="str">
        <f>'[1]2025年已发货'!H:H</f>
        <v>戴军</v>
      </c>
      <c r="I4081" s="2">
        <f>'[1]2025年已发货'!I:I</f>
        <v>15984585768</v>
      </c>
      <c r="J4081" s="2" vm="1" t="e">
        <f>_xlfn._xlws.FILTER(辅助信息!D:D,辅助信息!G:G=G4081)</f>
        <v>#VALUE!</v>
      </c>
    </row>
    <row r="4082" hidden="1" spans="1:10">
      <c r="A4082" s="2" t="str">
        <f>'[1]2025年已发货'!A:A</f>
        <v>钢固融</v>
      </c>
      <c r="B4082" s="2" t="str">
        <f>'[1]2025年已发货'!B:B</f>
        <v>螺纹钢</v>
      </c>
      <c r="C4082" s="2" t="str">
        <f>'[1]2025年已发货'!C:C</f>
        <v>HRB400E Φ16 9m</v>
      </c>
      <c r="D4082" s="2" t="str">
        <f>'[1]2025年已发货'!D:D</f>
        <v>吨</v>
      </c>
      <c r="E4082" s="2">
        <f>'[1]2025年已发货'!E:E</f>
        <v>5</v>
      </c>
      <c r="F4082" s="4">
        <f>'[1]2025年已发货'!F:F</f>
        <v>45825</v>
      </c>
      <c r="G4082" s="2" t="str">
        <f>'[1]2025年已发货'!G:G</f>
        <v>（五局新津tod项目）成都市新津区旭辉天府未来城南(华金路南)</v>
      </c>
      <c r="H4082" s="2" t="str">
        <f>'[1]2025年已发货'!H:H</f>
        <v>戴军</v>
      </c>
      <c r="I4082" s="2">
        <f>'[1]2025年已发货'!I:I</f>
        <v>15984585768</v>
      </c>
      <c r="J4082" s="2" vm="1" t="e">
        <f>_xlfn._xlws.FILTER(辅助信息!D:D,辅助信息!G:G=G4082)</f>
        <v>#VALUE!</v>
      </c>
    </row>
    <row r="4083" hidden="1" spans="1:10">
      <c r="A4083" s="2" t="str">
        <f>'[1]2025年已发货'!A:A</f>
        <v>钢固融</v>
      </c>
      <c r="B4083" s="2" t="str">
        <f>'[1]2025年已发货'!B:B</f>
        <v>盘螺</v>
      </c>
      <c r="C4083" s="2" t="str">
        <f>'[1]2025年已发货'!C:C</f>
        <v>HRB400E Φ8</v>
      </c>
      <c r="D4083" s="2" t="str">
        <f>'[1]2025年已发货'!D:D</f>
        <v>吨</v>
      </c>
      <c r="E4083" s="2">
        <f>'[1]2025年已发货'!E:E</f>
        <v>4</v>
      </c>
      <c r="F4083" s="4">
        <f>'[1]2025年已发货'!F:F</f>
        <v>45825</v>
      </c>
      <c r="G4083" s="2" t="str">
        <f>'[1]2025年已发货'!G:G</f>
        <v>(五冶建设扩建艺体中学二期工程)四川省成都市双流区光荣路成都艺体中学南200米-怡心湖</v>
      </c>
      <c r="H4083" s="2" t="str">
        <f>'[1]2025年已发货'!H:H</f>
        <v>谢序强</v>
      </c>
      <c r="I4083" s="2">
        <f>'[1]2025年已发货'!I:I</f>
        <v>13458588232</v>
      </c>
      <c r="J4083" s="2" vm="1" t="e">
        <f>_xlfn._xlws.FILTER(辅助信息!D:D,辅助信息!G:G=G4083)</f>
        <v>#VALUE!</v>
      </c>
    </row>
    <row r="4084" hidden="1" spans="1:10">
      <c r="A4084" s="2" t="str">
        <f>'[1]2025年已发货'!A:A</f>
        <v>钢固融</v>
      </c>
      <c r="B4084" s="2" t="str">
        <f>'[1]2025年已发货'!B:B</f>
        <v>盘螺</v>
      </c>
      <c r="C4084" s="2" t="str">
        <f>'[1]2025年已发货'!C:C</f>
        <v>HRB400E Φ10</v>
      </c>
      <c r="D4084" s="2" t="str">
        <f>'[1]2025年已发货'!D:D</f>
        <v>吨</v>
      </c>
      <c r="E4084" s="2">
        <f>'[1]2025年已发货'!E:E</f>
        <v>4</v>
      </c>
      <c r="F4084" s="4">
        <f>'[1]2025年已发货'!F:F</f>
        <v>45825</v>
      </c>
      <c r="G4084" s="2" t="str">
        <f>'[1]2025年已发货'!G:G</f>
        <v>(五冶建设扩建艺体中学二期工程)四川省成都市双流区光荣路成都艺体中学南200米-怡心湖</v>
      </c>
      <c r="H4084" s="2" t="str">
        <f>'[1]2025年已发货'!H:H</f>
        <v>谢序强</v>
      </c>
      <c r="I4084" s="2">
        <f>'[1]2025年已发货'!I:I</f>
        <v>13458588232</v>
      </c>
      <c r="J4084" s="2" vm="1" t="e">
        <f>_xlfn._xlws.FILTER(辅助信息!D:D,辅助信息!G:G=G4084)</f>
        <v>#VALUE!</v>
      </c>
    </row>
    <row r="4085" hidden="1" spans="1:10">
      <c r="A4085" s="2" t="str">
        <f>'[1]2025年已发货'!A:A</f>
        <v>钢固融</v>
      </c>
      <c r="B4085" s="2" t="str">
        <f>'[1]2025年已发货'!B:B</f>
        <v>螺纹钢</v>
      </c>
      <c r="C4085" s="2" t="str">
        <f>'[1]2025年已发货'!C:C</f>
        <v>HRB400E Φ12 9m</v>
      </c>
      <c r="D4085" s="2" t="str">
        <f>'[1]2025年已发货'!D:D</f>
        <v>吨</v>
      </c>
      <c r="E4085" s="2">
        <f>'[1]2025年已发货'!E:E</f>
        <v>5</v>
      </c>
      <c r="F4085" s="4">
        <f>'[1]2025年已发货'!F:F</f>
        <v>45825</v>
      </c>
      <c r="G4085" s="2" t="str">
        <f>'[1]2025年已发货'!G:G</f>
        <v>(五冶建设扩建艺体中学二期工程)四川省成都市双流区光荣路成都艺体中学南200米-怡心湖</v>
      </c>
      <c r="H4085" s="2" t="str">
        <f>'[1]2025年已发货'!H:H</f>
        <v>谢序强</v>
      </c>
      <c r="I4085" s="2">
        <f>'[1]2025年已发货'!I:I</f>
        <v>13458588232</v>
      </c>
      <c r="J4085" s="2" vm="1" t="e">
        <f>_xlfn._xlws.FILTER(辅助信息!D:D,辅助信息!G:G=G4085)</f>
        <v>#VALUE!</v>
      </c>
    </row>
    <row r="4086" hidden="1" spans="1:10">
      <c r="A4086" s="2" t="str">
        <f>'[1]2025年已发货'!A:A</f>
        <v>钢固融</v>
      </c>
      <c r="B4086" s="2" t="str">
        <f>'[1]2025年已发货'!B:B</f>
        <v>螺纹钢</v>
      </c>
      <c r="C4086" s="2" t="str">
        <f>'[1]2025年已发货'!C:C</f>
        <v>HRB400E Φ14 9m</v>
      </c>
      <c r="D4086" s="2" t="str">
        <f>'[1]2025年已发货'!D:D</f>
        <v>吨</v>
      </c>
      <c r="E4086" s="2">
        <f>'[1]2025年已发货'!E:E</f>
        <v>5</v>
      </c>
      <c r="F4086" s="4">
        <f>'[1]2025年已发货'!F:F</f>
        <v>45825</v>
      </c>
      <c r="G4086" s="2" t="str">
        <f>'[1]2025年已发货'!G:G</f>
        <v>(五冶建设扩建艺体中学二期工程)四川省成都市双流区光荣路成都艺体中学南200米-怡心湖</v>
      </c>
      <c r="H4086" s="2" t="str">
        <f>'[1]2025年已发货'!H:H</f>
        <v>谢序强</v>
      </c>
      <c r="I4086" s="2">
        <f>'[1]2025年已发货'!I:I</f>
        <v>13458588232</v>
      </c>
      <c r="J4086" s="2" vm="1" t="e">
        <f>_xlfn._xlws.FILTER(辅助信息!D:D,辅助信息!G:G=G4086)</f>
        <v>#VALUE!</v>
      </c>
    </row>
    <row r="4087" hidden="1" spans="1:10">
      <c r="A4087" s="2" t="str">
        <f>'[1]2025年已发货'!A:A</f>
        <v>钢固融</v>
      </c>
      <c r="B4087" s="2" t="str">
        <f>'[1]2025年已发货'!B:B</f>
        <v>螺纹钢</v>
      </c>
      <c r="C4087" s="2" t="str">
        <f>'[1]2025年已发货'!C:C</f>
        <v>HRB400E Φ16 9m</v>
      </c>
      <c r="D4087" s="2" t="str">
        <f>'[1]2025年已发货'!D:D</f>
        <v>吨</v>
      </c>
      <c r="E4087" s="2">
        <f>'[1]2025年已发货'!E:E</f>
        <v>5</v>
      </c>
      <c r="F4087" s="4">
        <f>'[1]2025年已发货'!F:F</f>
        <v>45825</v>
      </c>
      <c r="G4087" s="2" t="str">
        <f>'[1]2025年已发货'!G:G</f>
        <v>(五冶建设扩建艺体中学二期工程)四川省成都市双流区光荣路成都艺体中学南200米-怡心湖</v>
      </c>
      <c r="H4087" s="2" t="str">
        <f>'[1]2025年已发货'!H:H</f>
        <v>谢序强</v>
      </c>
      <c r="I4087" s="2">
        <f>'[1]2025年已发货'!I:I</f>
        <v>13458588232</v>
      </c>
      <c r="J4087" s="2" vm="1" t="e">
        <f>_xlfn._xlws.FILTER(辅助信息!D:D,辅助信息!G:G=G4087)</f>
        <v>#VALUE!</v>
      </c>
    </row>
    <row r="4088" hidden="1" spans="1:10">
      <c r="A4088" s="2" t="str">
        <f>'[1]2025年已发货'!A:A</f>
        <v>钢固融</v>
      </c>
      <c r="B4088" s="2" t="str">
        <f>'[1]2025年已发货'!B:B</f>
        <v>螺纹钢</v>
      </c>
      <c r="C4088" s="2" t="str">
        <f>'[1]2025年已发货'!C:C</f>
        <v>HRB400E Φ20 9m</v>
      </c>
      <c r="D4088" s="2" t="str">
        <f>'[1]2025年已发货'!D:D</f>
        <v>吨</v>
      </c>
      <c r="E4088" s="2">
        <f>'[1]2025年已发货'!E:E</f>
        <v>5</v>
      </c>
      <c r="F4088" s="4">
        <f>'[1]2025年已发货'!F:F</f>
        <v>45825</v>
      </c>
      <c r="G4088" s="2" t="str">
        <f>'[1]2025年已发货'!G:G</f>
        <v>(五冶建设扩建艺体中学二期工程)四川省成都市双流区光荣路成都艺体中学南200米-怡心湖</v>
      </c>
      <c r="H4088" s="2" t="str">
        <f>'[1]2025年已发货'!H:H</f>
        <v>谢序强</v>
      </c>
      <c r="I4088" s="2">
        <f>'[1]2025年已发货'!I:I</f>
        <v>13458588232</v>
      </c>
      <c r="J4088" s="2" vm="1" t="e">
        <f>_xlfn._xlws.FILTER(辅助信息!D:D,辅助信息!G:G=G4088)</f>
        <v>#VALUE!</v>
      </c>
    </row>
    <row r="4089" hidden="1" spans="1:10">
      <c r="A4089" s="2" t="str">
        <f>'[1]2025年已发货'!A:A</f>
        <v>钢固融</v>
      </c>
      <c r="B4089" s="2" t="str">
        <f>'[1]2025年已发货'!B:B</f>
        <v>螺纹钢</v>
      </c>
      <c r="C4089" s="2" t="str">
        <f>'[1]2025年已发货'!C:C</f>
        <v>HRB400E Φ22 9m</v>
      </c>
      <c r="D4089" s="2" t="str">
        <f>'[1]2025年已发货'!D:D</f>
        <v>吨</v>
      </c>
      <c r="E4089" s="2">
        <f>'[1]2025年已发货'!E:E</f>
        <v>5</v>
      </c>
      <c r="F4089" s="4">
        <f>'[1]2025年已发货'!F:F</f>
        <v>45825</v>
      </c>
      <c r="G4089" s="2" t="str">
        <f>'[1]2025年已发货'!G:G</f>
        <v>(五冶建设扩建艺体中学二期工程)四川省成都市双流区光荣路成都艺体中学南200米-怡心湖</v>
      </c>
      <c r="H4089" s="2" t="str">
        <f>'[1]2025年已发货'!H:H</f>
        <v>谢序强</v>
      </c>
      <c r="I4089" s="2">
        <f>'[1]2025年已发货'!I:I</f>
        <v>13458588232</v>
      </c>
      <c r="J4089" s="2" vm="1" t="e">
        <f>_xlfn._xlws.FILTER(辅助信息!D:D,辅助信息!G:G=G4089)</f>
        <v>#VALUE!</v>
      </c>
    </row>
    <row r="4090" hidden="1" spans="1:10">
      <c r="A4090" s="2" t="str">
        <f>'[1]2025年已发货'!A:A</f>
        <v>德胜</v>
      </c>
      <c r="B4090" s="2" t="str">
        <f>'[1]2025年已发货'!B:B</f>
        <v>螺纹钢</v>
      </c>
      <c r="C4090" s="2" t="str">
        <f>'[1]2025年已发货'!C:C</f>
        <v>HRB400E Φ18 9m</v>
      </c>
      <c r="D4090" s="2" t="str">
        <f>'[1]2025年已发货'!D:D</f>
        <v>吨</v>
      </c>
      <c r="E4090" s="2">
        <f>'[1]2025年已发货'!E:E</f>
        <v>9</v>
      </c>
      <c r="F4090" s="4">
        <f>'[1]2025年已发货'!F:F</f>
        <v>45825</v>
      </c>
      <c r="G4090" s="2" t="str">
        <f>'[1]2025年已发货'!G:G</f>
        <v>(五冶建设扩建艺体中学二期工程)四川省成都市双流区光荣路成都艺体中学南200米-怡心湖</v>
      </c>
      <c r="H4090" s="2" t="str">
        <f>'[1]2025年已发货'!H:H</f>
        <v>谢序强</v>
      </c>
      <c r="I4090" s="2">
        <f>'[1]2025年已发货'!I:I</f>
        <v>13458588232</v>
      </c>
      <c r="J4090" s="2" vm="1" t="e">
        <f>_xlfn._xlws.FILTER(辅助信息!D:D,辅助信息!G:G=G4090)</f>
        <v>#VALUE!</v>
      </c>
    </row>
    <row r="4091" hidden="1" spans="1:10">
      <c r="A4091" s="2" t="str">
        <f>'[1]2025年已发货'!A:A</f>
        <v>德胜</v>
      </c>
      <c r="B4091" s="2" t="str">
        <f>'[1]2025年已发货'!B:B</f>
        <v>螺纹钢</v>
      </c>
      <c r="C4091" s="2" t="str">
        <f>'[1]2025年已发货'!C:C</f>
        <v>HRB400E Φ25 9m</v>
      </c>
      <c r="D4091" s="2" t="str">
        <f>'[1]2025年已发货'!D:D</f>
        <v>吨</v>
      </c>
      <c r="E4091" s="2">
        <f>'[1]2025年已发货'!E:E</f>
        <v>25</v>
      </c>
      <c r="F4091" s="4">
        <f>'[1]2025年已发货'!F:F</f>
        <v>45825</v>
      </c>
      <c r="G4091" s="2" t="str">
        <f>'[1]2025年已发货'!G:G</f>
        <v>(五冶建设扩建艺体中学二期工程)四川省成都市双流区光荣路成都艺体中学南200米-怡心湖</v>
      </c>
      <c r="H4091" s="2" t="str">
        <f>'[1]2025年已发货'!H:H</f>
        <v>谢序强</v>
      </c>
      <c r="I4091" s="2">
        <f>'[1]2025年已发货'!I:I</f>
        <v>13458588232</v>
      </c>
      <c r="J4091" s="2" vm="1" t="e">
        <f>_xlfn._xlws.FILTER(辅助信息!D:D,辅助信息!G:G=G4091)</f>
        <v>#VALUE!</v>
      </c>
    </row>
    <row r="4092" hidden="1" spans="1:10">
      <c r="A4092" s="2" t="str">
        <f>'[1]2025年已发货'!A:A</f>
        <v>湖北商贸</v>
      </c>
      <c r="B4092" s="2" t="str">
        <f>'[1]2025年已发货'!B:B</f>
        <v>高线</v>
      </c>
      <c r="C4092" s="2" t="str">
        <f>'[1]2025年已发货'!C:C</f>
        <v>HPB300Φ12</v>
      </c>
      <c r="D4092" s="2" t="str">
        <f>'[1]2025年已发货'!D:D</f>
        <v>吨</v>
      </c>
      <c r="E4092" s="2">
        <f>'[1]2025年已发货'!E:E</f>
        <v>35</v>
      </c>
      <c r="F4092" s="4">
        <f>'[1]2025年已发货'!F:F</f>
        <v>45825</v>
      </c>
      <c r="G4092" s="2" t="str">
        <f>'[1]2025年已发货'!G:G</f>
        <v>（中铁北京局-资乐高速6标）四川省乐山市市中区土主镇资乐高速TJ6标项目试验室</v>
      </c>
      <c r="H4092" s="2" t="str">
        <f>'[1]2025年已发货'!H:H</f>
        <v>刘岩</v>
      </c>
      <c r="I4092" s="2">
        <f>'[1]2025年已发货'!I:I</f>
        <v>18543566469</v>
      </c>
      <c r="J4092" s="2" vm="1" t="e">
        <f>_xlfn._xlws.FILTER(辅助信息!D:D,辅助信息!G:G=G4092)</f>
        <v>#VALUE!</v>
      </c>
    </row>
    <row r="4093" hidden="1" spans="1:10">
      <c r="A4093" s="2" t="str">
        <f>'[1]2025年已发货'!A:A</f>
        <v>湖北商贸</v>
      </c>
      <c r="B4093" s="2" t="str">
        <f>'[1]2025年已发货'!B:B</f>
        <v>高线</v>
      </c>
      <c r="C4093" s="2" t="str">
        <f>'[1]2025年已发货'!C:C</f>
        <v>HPB300Φ12</v>
      </c>
      <c r="D4093" s="2" t="str">
        <f>'[1]2025年已发货'!D:D</f>
        <v>吨</v>
      </c>
      <c r="E4093" s="2">
        <f>'[1]2025年已发货'!E:E</f>
        <v>35</v>
      </c>
      <c r="F4093" s="4">
        <f>'[1]2025年已发货'!F:F</f>
        <v>45825</v>
      </c>
      <c r="G4093" s="2" t="str">
        <f>'[1]2025年已发货'!G:G</f>
        <v>（中铁十局-资乐高速4标）四川省眉山市仁寿县彰加镇促进村中铁十局资乐高速1#钢筋场</v>
      </c>
      <c r="H4093" s="2" t="str">
        <f>'[1]2025年已发货'!H:H</f>
        <v>杨飞</v>
      </c>
      <c r="I4093" s="2">
        <f>'[1]2025年已发货'!I:I</f>
        <v>15667998777</v>
      </c>
      <c r="J4093" s="2" vm="1" t="e">
        <f>_xlfn._xlws.FILTER(辅助信息!D:D,辅助信息!G:G=G4093)</f>
        <v>#VALUE!</v>
      </c>
    </row>
    <row r="4094" hidden="1" spans="1:10">
      <c r="A4094" s="2" t="str">
        <f>'[1]2025年已发货'!A:A</f>
        <v>湖北商贸</v>
      </c>
      <c r="B4094" s="2" t="str">
        <f>'[1]2025年已发货'!B:B</f>
        <v>螺纹钢</v>
      </c>
      <c r="C4094" s="2" t="str">
        <f>'[1]2025年已发货'!C:C</f>
        <v>HRB500E Φ25 12m</v>
      </c>
      <c r="D4094" s="2" t="str">
        <f>'[1]2025年已发货'!D:D</f>
        <v>吨</v>
      </c>
      <c r="E4094" s="2">
        <f>'[1]2025年已发货'!E:E</f>
        <v>35</v>
      </c>
      <c r="F4094" s="4">
        <f>'[1]2025年已发货'!F:F</f>
        <v>45825</v>
      </c>
      <c r="G4094" s="2" t="str">
        <f>'[1]2025年已发货'!G:G</f>
        <v>（中铁广州局-资乐高速5标）四川省乐山市井研县希望大道116号</v>
      </c>
      <c r="H4094" s="2" t="str">
        <f>'[1]2025年已发货'!H:H</f>
        <v>廖俊杰</v>
      </c>
      <c r="I4094" s="2">
        <f>'[1]2025年已发货'!I:I</f>
        <v>15775100965</v>
      </c>
      <c r="J4094" s="2" vm="1" t="e">
        <f>_xlfn._xlws.FILTER(辅助信息!D:D,辅助信息!G:G=G4094)</f>
        <v>#VALUE!</v>
      </c>
    </row>
    <row r="4095" hidden="1" spans="1:10">
      <c r="A4095" s="2" t="str">
        <f>'[1]2025年已发货'!A:A</f>
        <v>润耀</v>
      </c>
      <c r="B4095" s="2" t="str">
        <f>'[1]2025年已发货'!B:B</f>
        <v>高线</v>
      </c>
      <c r="C4095" s="2" t="str">
        <f>'[1]2025年已发货'!C:C</f>
        <v>HPB300Φ10</v>
      </c>
      <c r="D4095" s="2" t="str">
        <f>'[1]2025年已发货'!D:D</f>
        <v>吨</v>
      </c>
      <c r="E4095" s="2">
        <f>'[1]2025年已发货'!E:E</f>
        <v>35</v>
      </c>
      <c r="F4095" s="4">
        <f>'[1]2025年已发货'!F:F</f>
        <v>45825</v>
      </c>
      <c r="G4095" s="2" t="str">
        <f>'[1]2025年已发货'!G:G</f>
        <v>（中铁广州局-资乐高速5标）四川省乐山市井研县希望大道116号</v>
      </c>
      <c r="H4095" s="2" t="str">
        <f>'[1]2025年已发货'!H:H</f>
        <v>廖俊杰</v>
      </c>
      <c r="I4095" s="2">
        <f>'[1]2025年已发货'!I:I</f>
        <v>15775100965</v>
      </c>
      <c r="J4095" s="2" vm="1" t="e">
        <f>_xlfn._xlws.FILTER(辅助信息!D:D,辅助信息!G:G=G4095)</f>
        <v>#VALUE!</v>
      </c>
    </row>
    <row r="4096" hidden="1" spans="1:10">
      <c r="A4096" s="2" t="str">
        <f>'[1]2025年已发货'!A:A</f>
        <v>润耀</v>
      </c>
      <c r="B4096" s="2" t="str">
        <f>'[1]2025年已发货'!B:B</f>
        <v>螺纹钢</v>
      </c>
      <c r="C4096" s="2" t="str">
        <f>'[1]2025年已发货'!C:C</f>
        <v>HRB400E Φ32 9m</v>
      </c>
      <c r="D4096" s="2" t="str">
        <f>'[1]2025年已发货'!D:D</f>
        <v>吨</v>
      </c>
      <c r="E4096" s="2">
        <f>'[1]2025年已发货'!E:E</f>
        <v>35</v>
      </c>
      <c r="F4096" s="4">
        <f>'[1]2025年已发货'!F:F</f>
        <v>45825</v>
      </c>
      <c r="G4096" s="2" t="str">
        <f>'[1]2025年已发货'!G:G</f>
        <v>（中铁广州局-资乐高速5标）四川省乐山市井研县希望大道116号</v>
      </c>
      <c r="H4096" s="2" t="str">
        <f>'[1]2025年已发货'!H:H</f>
        <v>廖俊杰</v>
      </c>
      <c r="I4096" s="2">
        <f>'[1]2025年已发货'!I:I</f>
        <v>15775100965</v>
      </c>
      <c r="J4096" s="2" vm="1" t="e">
        <f>_xlfn._xlws.FILTER(辅助信息!D:D,辅助信息!G:G=G4096)</f>
        <v>#VALUE!</v>
      </c>
    </row>
    <row r="4097" hidden="1" spans="1:10">
      <c r="A4097" s="2" t="str">
        <f>'[1]2025年已发货'!A:A</f>
        <v>润耀</v>
      </c>
      <c r="B4097" s="2" t="str">
        <f>'[1]2025年已发货'!B:B</f>
        <v>螺纹钢</v>
      </c>
      <c r="C4097" s="2" t="str">
        <f>'[1]2025年已发货'!C:C</f>
        <v>HRB400E Φ16 9m</v>
      </c>
      <c r="D4097" s="2" t="str">
        <f>'[1]2025年已发货'!D:D</f>
        <v>吨</v>
      </c>
      <c r="E4097" s="2">
        <f>'[1]2025年已发货'!E:E</f>
        <v>35</v>
      </c>
      <c r="F4097" s="4">
        <f>'[1]2025年已发货'!F:F</f>
        <v>45825</v>
      </c>
      <c r="G4097" s="2" t="str">
        <f>'[1]2025年已发货'!G:G</f>
        <v>（中铁广州局-资乐高速5标）四川省乐山市井研县希望大道116号</v>
      </c>
      <c r="H4097" s="2" t="str">
        <f>'[1]2025年已发货'!H:H</f>
        <v>廖俊杰</v>
      </c>
      <c r="I4097" s="2">
        <f>'[1]2025年已发货'!I:I</f>
        <v>15775100965</v>
      </c>
      <c r="J4097" s="2" vm="1" t="e">
        <f>_xlfn._xlws.FILTER(辅助信息!D:D,辅助信息!G:G=G4097)</f>
        <v>#VALUE!</v>
      </c>
    </row>
    <row r="4098" hidden="1" spans="1:10">
      <c r="A4098" s="2" t="str">
        <f>'[1]2025年已发货'!A:A</f>
        <v>润耀</v>
      </c>
      <c r="B4098" s="2" t="str">
        <f>'[1]2025年已发货'!B:B</f>
        <v>盘螺</v>
      </c>
      <c r="C4098" s="2" t="str">
        <f>'[1]2025年已发货'!C:C</f>
        <v>HRB400E Φ12</v>
      </c>
      <c r="D4098" s="2" t="str">
        <f>'[1]2025年已发货'!D:D</f>
        <v>吨</v>
      </c>
      <c r="E4098" s="2">
        <f>'[1]2025年已发货'!E:E</f>
        <v>35</v>
      </c>
      <c r="F4098" s="4">
        <f>'[1]2025年已发货'!F:F</f>
        <v>45825</v>
      </c>
      <c r="G4098" s="2" t="str">
        <f>'[1]2025年已发货'!G:G</f>
        <v>（中铁广州局-资乐高速5标）四川省乐山市井研县希望大道116号</v>
      </c>
      <c r="H4098" s="2" t="str">
        <f>'[1]2025年已发货'!H:H</f>
        <v>廖俊杰</v>
      </c>
      <c r="I4098" s="2">
        <f>'[1]2025年已发货'!I:I</f>
        <v>15775100965</v>
      </c>
      <c r="J4098" s="2" vm="1" t="e">
        <f>_xlfn._xlws.FILTER(辅助信息!D:D,辅助信息!G:G=G4098)</f>
        <v>#VALUE!</v>
      </c>
    </row>
    <row r="4099" hidden="1" spans="1:10">
      <c r="A4099" s="2" t="str">
        <f>'[1]2025年已发货'!A:A</f>
        <v>润耀</v>
      </c>
      <c r="B4099" s="2" t="str">
        <f>'[1]2025年已发货'!B:B</f>
        <v>螺纹钢</v>
      </c>
      <c r="C4099" s="2" t="str">
        <f>'[1]2025年已发货'!C:C</f>
        <v>HRB400E Φ20 12m</v>
      </c>
      <c r="D4099" s="2" t="str">
        <f>'[1]2025年已发货'!D:D</f>
        <v>吨</v>
      </c>
      <c r="E4099" s="2">
        <f>'[1]2025年已发货'!E:E</f>
        <v>35</v>
      </c>
      <c r="F4099" s="4">
        <f>'[1]2025年已发货'!F:F</f>
        <v>45825</v>
      </c>
      <c r="G4099" s="2" t="str">
        <f>'[1]2025年已发货'!G:G</f>
        <v>（中铁广州局-资乐高速5标）四川省乐山市井研县希望大道116号</v>
      </c>
      <c r="H4099" s="2" t="str">
        <f>'[1]2025年已发货'!H:H</f>
        <v>廖俊杰</v>
      </c>
      <c r="I4099" s="2">
        <f>'[1]2025年已发货'!I:I</f>
        <v>15775100965</v>
      </c>
      <c r="J4099" s="2" vm="1" t="e">
        <f>_xlfn._xlws.FILTER(辅助信息!D:D,辅助信息!G:G=G4099)</f>
        <v>#VALUE!</v>
      </c>
    </row>
    <row r="4100" hidden="1" spans="1:10">
      <c r="A4100" s="2" t="str">
        <f>'[1]2025年已发货'!A:A</f>
        <v>晋邦</v>
      </c>
      <c r="B4100" s="2" t="str">
        <f>'[1]2025年已发货'!B:B</f>
        <v>高线</v>
      </c>
      <c r="C4100" s="2" t="str">
        <f>'[1]2025年已发货'!C:C</f>
        <v>HPB300Φ6</v>
      </c>
      <c r="D4100" s="2" t="str">
        <f>'[1]2025年已发货'!D:D</f>
        <v>吨</v>
      </c>
      <c r="E4100" s="2">
        <f>'[1]2025年已发货'!E:E</f>
        <v>3.5</v>
      </c>
      <c r="F4100" s="4">
        <f>'[1]2025年已发货'!F:F</f>
        <v>45825</v>
      </c>
      <c r="G4100" s="2" t="str">
        <f>'[1]2025年已发货'!G:G</f>
        <v>（十九冶-江龙高速一分部）重庆市云阳县湿坝东北418米*云阳南互通</v>
      </c>
      <c r="H4100" s="2" t="str">
        <f>'[1]2025年已发货'!H:H</f>
        <v>吴章红</v>
      </c>
      <c r="I4100" s="2">
        <f>'[1]2025年已发货'!I:I</f>
        <v>18628165772</v>
      </c>
      <c r="J4100" s="2" vm="1" t="e">
        <f>_xlfn._xlws.FILTER(辅助信息!D:D,辅助信息!G:G=G4100)</f>
        <v>#VALUE!</v>
      </c>
    </row>
    <row r="4101" hidden="1" spans="1:10">
      <c r="A4101" s="2" t="str">
        <f>'[1]2025年已发货'!A:A</f>
        <v>晋邦</v>
      </c>
      <c r="B4101" s="2" t="str">
        <f>'[1]2025年已发货'!B:B</f>
        <v>高线</v>
      </c>
      <c r="C4101" s="2" t="str">
        <f>'[1]2025年已发货'!C:C</f>
        <v>HPB300Φ10</v>
      </c>
      <c r="D4101" s="2" t="str">
        <f>'[1]2025年已发货'!D:D</f>
        <v>吨</v>
      </c>
      <c r="E4101" s="2">
        <f>'[1]2025年已发货'!E:E</f>
        <v>2.93</v>
      </c>
      <c r="F4101" s="4">
        <f>'[1]2025年已发货'!F:F</f>
        <v>45825</v>
      </c>
      <c r="G4101" s="2" t="str">
        <f>'[1]2025年已发货'!G:G</f>
        <v>（十九冶-江龙高速一分部）重庆市云阳县湿坝东北418米*云阳南互通</v>
      </c>
      <c r="H4101" s="2" t="str">
        <f>'[1]2025年已发货'!H:H</f>
        <v>吴章红</v>
      </c>
      <c r="I4101" s="2">
        <f>'[1]2025年已发货'!I:I</f>
        <v>18628165772</v>
      </c>
      <c r="J4101" s="2" vm="1" t="e">
        <f>_xlfn._xlws.FILTER(辅助信息!D:D,辅助信息!G:G=G4101)</f>
        <v>#VALUE!</v>
      </c>
    </row>
    <row r="4102" hidden="1" spans="1:10">
      <c r="A4102" s="2" t="str">
        <f>'[1]2025年已发货'!A:A</f>
        <v>晋邦</v>
      </c>
      <c r="B4102" s="2" t="str">
        <f>'[1]2025年已发货'!B:B</f>
        <v>螺纹钢</v>
      </c>
      <c r="C4102" s="2" t="str">
        <f>'[1]2025年已发货'!C:C</f>
        <v>HRB400E Φ12 9m</v>
      </c>
      <c r="D4102" s="2" t="str">
        <f>'[1]2025年已发货'!D:D</f>
        <v>吨</v>
      </c>
      <c r="E4102" s="2">
        <f>'[1]2025年已发货'!E:E</f>
        <v>12.55</v>
      </c>
      <c r="F4102" s="4">
        <f>'[1]2025年已发货'!F:F</f>
        <v>45825</v>
      </c>
      <c r="G4102" s="2" t="str">
        <f>'[1]2025年已发货'!G:G</f>
        <v>（十九冶-江龙高速一分部）重庆市云阳县湿坝东北418米*云阳南互通</v>
      </c>
      <c r="H4102" s="2" t="str">
        <f>'[1]2025年已发货'!H:H</f>
        <v>吴章红</v>
      </c>
      <c r="I4102" s="2">
        <f>'[1]2025年已发货'!I:I</f>
        <v>18628165772</v>
      </c>
      <c r="J4102" s="2" vm="1" t="e">
        <f>_xlfn._xlws.FILTER(辅助信息!D:D,辅助信息!G:G=G4102)</f>
        <v>#VALUE!</v>
      </c>
    </row>
    <row r="4103" hidden="1" spans="1:10">
      <c r="A4103" s="2" t="str">
        <f>'[1]2025年已发货'!A:A</f>
        <v>晋邦</v>
      </c>
      <c r="B4103" s="2" t="str">
        <f>'[1]2025年已发货'!B:B</f>
        <v>螺纹钢</v>
      </c>
      <c r="C4103" s="2" t="str">
        <f>'[1]2025年已发货'!C:C</f>
        <v>HRB400E Φ16 9m</v>
      </c>
      <c r="D4103" s="2" t="str">
        <f>'[1]2025年已发货'!D:D</f>
        <v>吨</v>
      </c>
      <c r="E4103" s="2">
        <f>'[1]2025年已发货'!E:E</f>
        <v>3.96</v>
      </c>
      <c r="F4103" s="4">
        <f>'[1]2025年已发货'!F:F</f>
        <v>45825</v>
      </c>
      <c r="G4103" s="2" t="str">
        <f>'[1]2025年已发货'!G:G</f>
        <v>（十九冶-江龙高速一分部）重庆市云阳县湿坝东北418米*云阳南互通</v>
      </c>
      <c r="H4103" s="2" t="str">
        <f>'[1]2025年已发货'!H:H</f>
        <v>吴章红</v>
      </c>
      <c r="I4103" s="2">
        <f>'[1]2025年已发货'!I:I</f>
        <v>18628165772</v>
      </c>
      <c r="J4103" s="2" vm="1" t="e">
        <f>_xlfn._xlws.FILTER(辅助信息!D:D,辅助信息!G:G=G4103)</f>
        <v>#VALUE!</v>
      </c>
    </row>
    <row r="4104" hidden="1" spans="1:10">
      <c r="A4104" s="2" t="str">
        <f>'[1]2025年已发货'!A:A</f>
        <v>晋邦</v>
      </c>
      <c r="B4104" s="2" t="str">
        <f>'[1]2025年已发货'!B:B</f>
        <v>螺纹钢</v>
      </c>
      <c r="C4104" s="2" t="str">
        <f>'[1]2025年已发货'!C:C</f>
        <v>HRB400E Φ20 9m</v>
      </c>
      <c r="D4104" s="2" t="str">
        <f>'[1]2025年已发货'!D:D</f>
        <v>吨</v>
      </c>
      <c r="E4104" s="2">
        <f>'[1]2025年已发货'!E:E</f>
        <v>18.86</v>
      </c>
      <c r="F4104" s="4">
        <f>'[1]2025年已发货'!F:F</f>
        <v>45825</v>
      </c>
      <c r="G4104" s="2" t="str">
        <f>'[1]2025年已发货'!G:G</f>
        <v>（十九冶-江龙高速一分部）重庆市云阳县湿坝东北418米*云阳南互通</v>
      </c>
      <c r="H4104" s="2" t="str">
        <f>'[1]2025年已发货'!H:H</f>
        <v>吴章红</v>
      </c>
      <c r="I4104" s="2">
        <f>'[1]2025年已发货'!I:I</f>
        <v>18628165772</v>
      </c>
      <c r="J4104" s="2" vm="1" t="e">
        <f>_xlfn._xlws.FILTER(辅助信息!D:D,辅助信息!G:G=G4104)</f>
        <v>#VALUE!</v>
      </c>
    </row>
    <row r="4105" hidden="1" spans="1:10">
      <c r="A4105" s="2" t="str">
        <f>'[1]2025年已发货'!A:A</f>
        <v>晋邦</v>
      </c>
      <c r="B4105" s="2" t="str">
        <f>'[1]2025年已发货'!B:B</f>
        <v>螺纹钢</v>
      </c>
      <c r="C4105" s="2" t="str">
        <f>'[1]2025年已发货'!C:C</f>
        <v>HRB400E Φ22 9m</v>
      </c>
      <c r="D4105" s="2" t="str">
        <f>'[1]2025年已发货'!D:D</f>
        <v>吨</v>
      </c>
      <c r="E4105" s="2">
        <f>'[1]2025年已发货'!E:E</f>
        <v>5.49</v>
      </c>
      <c r="F4105" s="4">
        <f>'[1]2025年已发货'!F:F</f>
        <v>45825</v>
      </c>
      <c r="G4105" s="2" t="str">
        <f>'[1]2025年已发货'!G:G</f>
        <v>（十九冶-江龙高速一分部）重庆市云阳县湿坝东北418米*云阳南互通</v>
      </c>
      <c r="H4105" s="2" t="str">
        <f>'[1]2025年已发货'!H:H</f>
        <v>吴章红</v>
      </c>
      <c r="I4105" s="2">
        <f>'[1]2025年已发货'!I:I</f>
        <v>18628165772</v>
      </c>
      <c r="J4105" s="2" vm="1" t="e">
        <f>_xlfn._xlws.FILTER(辅助信息!D:D,辅助信息!G:G=G4105)</f>
        <v>#VALUE!</v>
      </c>
    </row>
    <row r="4106" hidden="1" spans="1:10">
      <c r="A4106" s="2" t="str">
        <f>'[1]2025年已发货'!A:A</f>
        <v>晋邦</v>
      </c>
      <c r="B4106" s="2" t="str">
        <f>'[1]2025年已发货'!B:B</f>
        <v>螺纹钢</v>
      </c>
      <c r="C4106" s="2" t="str">
        <f>'[1]2025年已发货'!C:C</f>
        <v>HRB400E Φ25 9m</v>
      </c>
      <c r="D4106" s="2" t="str">
        <f>'[1]2025年已发货'!D:D</f>
        <v>吨</v>
      </c>
      <c r="E4106" s="2">
        <f>'[1]2025年已发货'!E:E</f>
        <v>8.62</v>
      </c>
      <c r="F4106" s="4">
        <f>'[1]2025年已发货'!F:F</f>
        <v>45825</v>
      </c>
      <c r="G4106" s="2" t="str">
        <f>'[1]2025年已发货'!G:G</f>
        <v>（十九冶-江龙高速一分部）重庆市云阳县湿坝东北418米*云阳南互通</v>
      </c>
      <c r="H4106" s="2" t="str">
        <f>'[1]2025年已发货'!H:H</f>
        <v>吴章红</v>
      </c>
      <c r="I4106" s="2">
        <f>'[1]2025年已发货'!I:I</f>
        <v>18628165772</v>
      </c>
      <c r="J4106" s="2" vm="1" t="e">
        <f>_xlfn._xlws.FILTER(辅助信息!D:D,辅助信息!G:G=G4106)</f>
        <v>#VALUE!</v>
      </c>
    </row>
    <row r="4107" hidden="1" spans="1:10">
      <c r="A4107" s="2" t="str">
        <f>'[1]2025年已发货'!A:A</f>
        <v>晋邦</v>
      </c>
      <c r="B4107" s="2" t="str">
        <f>'[1]2025年已发货'!B:B</f>
        <v>螺纹钢</v>
      </c>
      <c r="C4107" s="2" t="str">
        <f>'[1]2025年已发货'!C:C</f>
        <v>HRB400E Φ28 9m</v>
      </c>
      <c r="D4107" s="2" t="str">
        <f>'[1]2025年已发货'!D:D</f>
        <v>吨</v>
      </c>
      <c r="E4107" s="2">
        <f>'[1]2025年已发货'!E:E</f>
        <v>17.84</v>
      </c>
      <c r="F4107" s="4">
        <f>'[1]2025年已发货'!F:F</f>
        <v>45825</v>
      </c>
      <c r="G4107" s="2" t="str">
        <f>'[1]2025年已发货'!G:G</f>
        <v>（十九冶-江龙高速一分部）重庆市云阳县湿坝东北418米*云阳南互通</v>
      </c>
      <c r="H4107" s="2" t="str">
        <f>'[1]2025年已发货'!H:H</f>
        <v>吴章红</v>
      </c>
      <c r="I4107" s="2">
        <f>'[1]2025年已发货'!I:I</f>
        <v>18628165772</v>
      </c>
      <c r="J4107" s="2" vm="1" t="e">
        <f>_xlfn._xlws.FILTER(辅助信息!D:D,辅助信息!G:G=G4107)</f>
        <v>#VALUE!</v>
      </c>
    </row>
    <row r="4108" hidden="1" spans="1:10">
      <c r="A4108" s="2" t="str">
        <f>'[1]2025年已发货'!A:A</f>
        <v>晋邦</v>
      </c>
      <c r="B4108" s="2" t="str">
        <f>'[1]2025年已发货'!B:B</f>
        <v>盘螺</v>
      </c>
      <c r="C4108" s="2" t="str">
        <f>'[1]2025年已发货'!C:C</f>
        <v>HRB400E Φ8</v>
      </c>
      <c r="D4108" s="2" t="str">
        <f>'[1]2025年已发货'!D:D</f>
        <v>吨</v>
      </c>
      <c r="E4108" s="2">
        <f>'[1]2025年已发货'!E:E</f>
        <v>15</v>
      </c>
      <c r="F4108" s="4">
        <f>'[1]2025年已发货'!F:F</f>
        <v>45825</v>
      </c>
      <c r="G4108" s="2" t="str">
        <f>'[1]2025年已发货'!G:G</f>
        <v>（十九冶-江龙高速二分部）重庆市云阳县宝坪镇双塆村*宝坪服务区南侧综合楼</v>
      </c>
      <c r="H4108" s="2" t="str">
        <f>'[1]2025年已发货'!H:H</f>
        <v>张鹏</v>
      </c>
      <c r="I4108" s="2">
        <f>'[1]2025年已发货'!I:I</f>
        <v>18223006448</v>
      </c>
      <c r="J4108" s="2" vm="1" t="e">
        <f>_xlfn._xlws.FILTER(辅助信息!D:D,辅助信息!G:G=G4108)</f>
        <v>#VALUE!</v>
      </c>
    </row>
    <row r="4109" hidden="1" spans="1:10">
      <c r="A4109" s="2" t="str">
        <f>'[1]2025年已发货'!A:A</f>
        <v>晋邦</v>
      </c>
      <c r="B4109" s="2" t="str">
        <f>'[1]2025年已发货'!B:B</f>
        <v>盘螺</v>
      </c>
      <c r="C4109" s="2" t="str">
        <f>'[1]2025年已发货'!C:C</f>
        <v>HRB400E Φ10</v>
      </c>
      <c r="D4109" s="2" t="str">
        <f>'[1]2025年已发货'!D:D</f>
        <v>吨</v>
      </c>
      <c r="E4109" s="2">
        <f>'[1]2025年已发货'!E:E</f>
        <v>5</v>
      </c>
      <c r="F4109" s="4">
        <f>'[1]2025年已发货'!F:F</f>
        <v>45825</v>
      </c>
      <c r="G4109" s="2" t="str">
        <f>'[1]2025年已发货'!G:G</f>
        <v>（十九冶-江龙高速二分部）重庆市云阳县宝坪镇双塆村*宝坪服务区南侧综合楼</v>
      </c>
      <c r="H4109" s="2" t="str">
        <f>'[1]2025年已发货'!H:H</f>
        <v>张鹏</v>
      </c>
      <c r="I4109" s="2">
        <f>'[1]2025年已发货'!I:I</f>
        <v>18223006448</v>
      </c>
      <c r="J4109" s="2" vm="1" t="e">
        <f>_xlfn._xlws.FILTER(辅助信息!D:D,辅助信息!G:G=G4109)</f>
        <v>#VALUE!</v>
      </c>
    </row>
    <row r="4110" hidden="1" spans="1:10">
      <c r="A4110" s="2" t="str">
        <f>'[1]2025年已发货'!A:A</f>
        <v>晋邦</v>
      </c>
      <c r="B4110" s="2" t="str">
        <f>'[1]2025年已发货'!B:B</f>
        <v>螺纹钢</v>
      </c>
      <c r="C4110" s="2" t="str">
        <f>'[1]2025年已发货'!C:C</f>
        <v>HRB400E Φ14 9m</v>
      </c>
      <c r="D4110" s="2" t="str">
        <f>'[1]2025年已发货'!D:D</f>
        <v>吨</v>
      </c>
      <c r="E4110" s="2">
        <f>'[1]2025年已发货'!E:E</f>
        <v>5</v>
      </c>
      <c r="F4110" s="4">
        <f>'[1]2025年已发货'!F:F</f>
        <v>45825</v>
      </c>
      <c r="G4110" s="2" t="str">
        <f>'[1]2025年已发货'!G:G</f>
        <v>（十九冶-江龙高速二分部）重庆市云阳县宝坪镇双塆村*宝坪服务区南侧综合楼</v>
      </c>
      <c r="H4110" s="2" t="str">
        <f>'[1]2025年已发货'!H:H</f>
        <v>张鹏</v>
      </c>
      <c r="I4110" s="2">
        <f>'[1]2025年已发货'!I:I</f>
        <v>18223006448</v>
      </c>
      <c r="J4110" s="2" vm="1" t="e">
        <f>_xlfn._xlws.FILTER(辅助信息!D:D,辅助信息!G:G=G4110)</f>
        <v>#VALUE!</v>
      </c>
    </row>
    <row r="4111" hidden="1" spans="1:10">
      <c r="A4111" s="2" t="str">
        <f>'[1]2025年已发货'!A:A</f>
        <v>晋邦</v>
      </c>
      <c r="B4111" s="2" t="str">
        <f>'[1]2025年已发货'!B:B</f>
        <v>螺纹钢</v>
      </c>
      <c r="C4111" s="2" t="str">
        <f>'[1]2025年已发货'!C:C</f>
        <v>HRB400E Φ16 9m</v>
      </c>
      <c r="D4111" s="2" t="str">
        <f>'[1]2025年已发货'!D:D</f>
        <v>吨</v>
      </c>
      <c r="E4111" s="2">
        <f>'[1]2025年已发货'!E:E</f>
        <v>10</v>
      </c>
      <c r="F4111" s="4">
        <f>'[1]2025年已发货'!F:F</f>
        <v>45825</v>
      </c>
      <c r="G4111" s="2" t="str">
        <f>'[1]2025年已发货'!G:G</f>
        <v>（十九冶-江龙高速二分部）重庆市云阳县宝坪镇双塆村*宝坪服务区南侧综合楼</v>
      </c>
      <c r="H4111" s="2" t="str">
        <f>'[1]2025年已发货'!H:H</f>
        <v>张鹏</v>
      </c>
      <c r="I4111" s="2">
        <f>'[1]2025年已发货'!I:I</f>
        <v>18223006448</v>
      </c>
      <c r="J4111" s="2" vm="1" t="e">
        <f>_xlfn._xlws.FILTER(辅助信息!D:D,辅助信息!G:G=G4111)</f>
        <v>#VALUE!</v>
      </c>
    </row>
    <row r="4112" hidden="1" spans="1:10">
      <c r="A4112" s="2" t="str">
        <f>'[1]2025年已发货'!A:A</f>
        <v>晋邦</v>
      </c>
      <c r="B4112" s="2" t="str">
        <f>'[1]2025年已发货'!B:B</f>
        <v>螺纹钢</v>
      </c>
      <c r="C4112" s="2" t="str">
        <f>'[1]2025年已发货'!C:C</f>
        <v>HRB400E Φ20 9m</v>
      </c>
      <c r="D4112" s="2" t="str">
        <f>'[1]2025年已发货'!D:D</f>
        <v>吨</v>
      </c>
      <c r="E4112" s="2">
        <f>'[1]2025年已发货'!E:E</f>
        <v>15</v>
      </c>
      <c r="F4112" s="4">
        <f>'[1]2025年已发货'!F:F</f>
        <v>45825</v>
      </c>
      <c r="G4112" s="2" t="str">
        <f>'[1]2025年已发货'!G:G</f>
        <v>（十九冶-江龙高速二分部）重庆市云阳县宝坪镇双塆村*宝坪服务区南侧综合楼</v>
      </c>
      <c r="H4112" s="2" t="str">
        <f>'[1]2025年已发货'!H:H</f>
        <v>张鹏</v>
      </c>
      <c r="I4112" s="2">
        <f>'[1]2025年已发货'!I:I</f>
        <v>18223006448</v>
      </c>
      <c r="J4112" s="2" vm="1" t="e">
        <f>_xlfn._xlws.FILTER(辅助信息!D:D,辅助信息!G:G=G4112)</f>
        <v>#VALUE!</v>
      </c>
    </row>
    <row r="4113" hidden="1" spans="1:10">
      <c r="A4113" s="2" t="str">
        <f>'[1]2025年已发货'!A:A</f>
        <v>晋邦</v>
      </c>
      <c r="B4113" s="2" t="str">
        <f>'[1]2025年已发货'!B:B</f>
        <v>螺纹钢</v>
      </c>
      <c r="C4113" s="2" t="str">
        <f>'[1]2025年已发货'!C:C</f>
        <v>HRB400E Φ25 9m</v>
      </c>
      <c r="D4113" s="2" t="str">
        <f>'[1]2025年已发货'!D:D</f>
        <v>吨</v>
      </c>
      <c r="E4113" s="2">
        <f>'[1]2025年已发货'!E:E</f>
        <v>10</v>
      </c>
      <c r="F4113" s="4">
        <f>'[1]2025年已发货'!F:F</f>
        <v>45825</v>
      </c>
      <c r="G4113" s="2" t="str">
        <f>'[1]2025年已发货'!G:G</f>
        <v>（十九冶-江龙高速二分部）重庆市云阳县宝坪镇双塆村*宝坪服务区南侧综合楼</v>
      </c>
      <c r="H4113" s="2" t="str">
        <f>'[1]2025年已发货'!H:H</f>
        <v>张鹏</v>
      </c>
      <c r="I4113" s="2">
        <f>'[1]2025年已发货'!I:I</f>
        <v>18223006448</v>
      </c>
      <c r="J4113" s="2" vm="1" t="e">
        <f>_xlfn._xlws.FILTER(辅助信息!D:D,辅助信息!G:G=G4113)</f>
        <v>#VALUE!</v>
      </c>
    </row>
    <row r="4114" hidden="1" spans="1:10">
      <c r="A4114" s="2" t="str">
        <f>'[1]2025年已发货'!A:A</f>
        <v>晋邦</v>
      </c>
      <c r="B4114" s="2" t="str">
        <f>'[1]2025年已发货'!B:B</f>
        <v>螺纹钢</v>
      </c>
      <c r="C4114" s="2" t="str">
        <f>'[1]2025年已发货'!C:C</f>
        <v>HRB400E Φ12 9m</v>
      </c>
      <c r="D4114" s="2" t="str">
        <f>'[1]2025年已发货'!D:D</f>
        <v>吨</v>
      </c>
      <c r="E4114" s="2">
        <f>'[1]2025年已发货'!E:E</f>
        <v>35</v>
      </c>
      <c r="F4114" s="4">
        <f>'[1]2025年已发货'!F:F</f>
        <v>45825</v>
      </c>
      <c r="G4114" s="2" t="str">
        <f>'[1]2025年已发货'!G:G</f>
        <v>（十九冶-江龙高速二分部）重庆市云阳县S305附近*龙角梁场</v>
      </c>
      <c r="H4114" s="2" t="str">
        <f>'[1]2025年已发货'!H:H</f>
        <v>张鹏</v>
      </c>
      <c r="I4114" s="2">
        <f>'[1]2025年已发货'!I:I</f>
        <v>18223006448</v>
      </c>
      <c r="J4114" s="2" vm="1" t="e">
        <f>_xlfn._xlws.FILTER(辅助信息!D:D,辅助信息!G:G=G4114)</f>
        <v>#VALUE!</v>
      </c>
    </row>
    <row r="4115" hidden="1" spans="1:10">
      <c r="A4115" s="2" t="str">
        <f>'[1]2025年已发货'!A:A</f>
        <v>晋邦</v>
      </c>
      <c r="B4115" s="2" t="str">
        <f>'[1]2025年已发货'!B:B</f>
        <v>螺纹钢</v>
      </c>
      <c r="C4115" s="2" t="str">
        <f>'[1]2025年已发货'!C:C</f>
        <v>HRB400E Φ16 9m</v>
      </c>
      <c r="D4115" s="2" t="str">
        <f>'[1]2025年已发货'!D:D</f>
        <v>吨</v>
      </c>
      <c r="E4115" s="2">
        <f>'[1]2025年已发货'!E:E</f>
        <v>35</v>
      </c>
      <c r="F4115" s="4">
        <f>'[1]2025年已发货'!F:F</f>
        <v>45825</v>
      </c>
      <c r="G4115" s="2" t="str">
        <f>'[1]2025年已发货'!G:G</f>
        <v>（十九冶-江龙高速二分部）重庆市云阳县S305附近*龙角梁场</v>
      </c>
      <c r="H4115" s="2" t="str">
        <f>'[1]2025年已发货'!H:H</f>
        <v>张鹏</v>
      </c>
      <c r="I4115" s="2">
        <f>'[1]2025年已发货'!I:I</f>
        <v>18223006448</v>
      </c>
      <c r="J4115" s="2" vm="1" t="e">
        <f>_xlfn._xlws.FILTER(辅助信息!D:D,辅助信息!G:G=G4115)</f>
        <v>#VALUE!</v>
      </c>
    </row>
    <row r="4116" hidden="1" spans="1:10">
      <c r="A4116" s="2" t="str">
        <f>'[1]2025年已发货'!A:A</f>
        <v>海南海控</v>
      </c>
      <c r="B4116" s="2" t="str">
        <f>'[1]2025年已发货'!B:B</f>
        <v>螺纹钢</v>
      </c>
      <c r="C4116" s="2" t="str">
        <f>'[1]2025年已发货'!C:C</f>
        <v>HRB400EФ12*9mm</v>
      </c>
      <c r="D4116" s="2" t="str">
        <f>'[1]2025年已发货'!D:D</f>
        <v>吨</v>
      </c>
      <c r="E4116" s="2">
        <f>'[1]2025年已发货'!E:E</f>
        <v>105</v>
      </c>
      <c r="F4116" s="4">
        <f>'[1]2025年已发货'!F:F</f>
        <v>45825</v>
      </c>
      <c r="G4116" s="2" t="str">
        <f>'[1]2025年已发货'!G:G</f>
        <v>（中铁八局康新高速TJ4-1标）四川省甘孜州康定市新都桥镇超限载检测站</v>
      </c>
      <c r="H4116" s="2" t="str">
        <f>'[1]2025年已发货'!H:H</f>
        <v>刘俊</v>
      </c>
      <c r="I4116" s="2">
        <f>'[1]2025年已发货'!I:I</f>
        <v>18587764925</v>
      </c>
      <c r="J4116" s="2" vm="1" t="e">
        <f>_xlfn._xlws.FILTER(辅助信息!D:D,辅助信息!G:G=G4116)</f>
        <v>#VALUE!</v>
      </c>
    </row>
    <row r="4117" hidden="1" spans="1:10">
      <c r="A4117" s="2" t="str">
        <f>'[1]2025年已发货'!A:A</f>
        <v>海南海控</v>
      </c>
      <c r="B4117" s="2" t="str">
        <f>'[1]2025年已发货'!B:B</f>
        <v>螺纹钢</v>
      </c>
      <c r="C4117" s="2" t="str">
        <f>'[1]2025年已发货'!C:C</f>
        <v>HRB500EФ25*12m</v>
      </c>
      <c r="D4117" s="2" t="str">
        <f>'[1]2025年已发货'!D:D</f>
        <v>吨</v>
      </c>
      <c r="E4117" s="2">
        <f>'[1]2025年已发货'!E:E</f>
        <v>70</v>
      </c>
      <c r="F4117" s="4">
        <f>'[1]2025年已发货'!F:F</f>
        <v>45825</v>
      </c>
      <c r="G4117" s="2" t="str">
        <f>'[1]2025年已发货'!G:G</f>
        <v>（中铁八局康新高速TJ4-1标）四川省甘孜州康定市新都桥镇超限载检测站</v>
      </c>
      <c r="H4117" s="2" t="str">
        <f>'[1]2025年已发货'!H:H</f>
        <v>刘俊</v>
      </c>
      <c r="I4117" s="2">
        <f>'[1]2025年已发货'!I:I</f>
        <v>18587764925</v>
      </c>
      <c r="J4117" s="2" vm="1" t="e">
        <f>_xlfn._xlws.FILTER(辅助信息!D:D,辅助信息!G:G=G4117)</f>
        <v>#VALUE!</v>
      </c>
    </row>
    <row r="4118" hidden="1" spans="1:10">
      <c r="A4118" s="2" t="str">
        <f>'[1]2025年已发货'!A:A</f>
        <v>润耀</v>
      </c>
      <c r="B4118" s="2" t="str">
        <f>'[1]2025年已发货'!B:B</f>
        <v>高线</v>
      </c>
      <c r="C4118" s="2" t="str">
        <f>'[1]2025年已发货'!C:C</f>
        <v>HPB300 Φ8</v>
      </c>
      <c r="D4118" s="2" t="str">
        <f>'[1]2025年已发货'!D:D</f>
        <v>吨</v>
      </c>
      <c r="E4118" s="2">
        <f>'[1]2025年已发货'!E:E</f>
        <v>15</v>
      </c>
      <c r="F4118" s="4">
        <f>'[1]2025年已发货'!F:F</f>
        <v>45825</v>
      </c>
      <c r="G4118" s="2" t="str">
        <f>'[1]2025年已发货'!G:G</f>
        <v>(宜宾兴港三江新区长江工业园保障性租赁住房建设项目-2标)四川省宜宾市翠屏区永善路南段宜宾市三江新区长江工业园区</v>
      </c>
      <c r="H4118" s="2" t="str">
        <f>'[1]2025年已发货'!H:H</f>
        <v>查工</v>
      </c>
      <c r="I4118" s="2">
        <f>'[1]2025年已发货'!I:I</f>
        <v>13118007501</v>
      </c>
      <c r="J4118" s="2" t="str">
        <f>_xlfn._xlws.FILTER(辅助信息!D:D,辅助信息!G:G=G4118)</f>
        <v>宜宾兴港三江新区长江工业园建设项目</v>
      </c>
    </row>
    <row r="4119" hidden="1" spans="1:10">
      <c r="A4119" s="2" t="str">
        <f>'[1]2025年已发货'!A:A</f>
        <v>润耀</v>
      </c>
      <c r="B4119" s="2" t="str">
        <f>'[1]2025年已发货'!B:B</f>
        <v>螺纹钢</v>
      </c>
      <c r="C4119" s="2" t="str">
        <f>'[1]2025年已发货'!C:C</f>
        <v>HRB400E Φ16 9m</v>
      </c>
      <c r="D4119" s="2" t="str">
        <f>'[1]2025年已发货'!D:D</f>
        <v>吨</v>
      </c>
      <c r="E4119" s="2">
        <f>'[1]2025年已发货'!E:E</f>
        <v>3</v>
      </c>
      <c r="F4119" s="4">
        <f>'[1]2025年已发货'!F:F</f>
        <v>45825</v>
      </c>
      <c r="G4119" s="2" t="str">
        <f>'[1]2025年已发货'!G:G</f>
        <v>(宜宾兴港三江新区长江工业园保障性租赁住房建设项目-2标)四川省宜宾市翠屏区永善路南段宜宾市三江新区长江工业园区</v>
      </c>
      <c r="H4119" s="2" t="str">
        <f>'[1]2025年已发货'!H:H</f>
        <v>查工</v>
      </c>
      <c r="I4119" s="2">
        <f>'[1]2025年已发货'!I:I</f>
        <v>13118007501</v>
      </c>
      <c r="J4119" s="2" t="str">
        <f>_xlfn._xlws.FILTER(辅助信息!D:D,辅助信息!G:G=G4119)</f>
        <v>宜宾兴港三江新区长江工业园建设项目</v>
      </c>
    </row>
    <row r="4120" hidden="1" spans="1:10">
      <c r="A4120" s="2" t="str">
        <f>'[1]2025年已发货'!A:A</f>
        <v>润耀</v>
      </c>
      <c r="B4120" s="2" t="str">
        <f>'[1]2025年已发货'!B:B</f>
        <v>螺纹钢</v>
      </c>
      <c r="C4120" s="2" t="str">
        <f>'[1]2025年已发货'!C:C</f>
        <v>HRB400E Φ18 9m</v>
      </c>
      <c r="D4120" s="2" t="str">
        <f>'[1]2025年已发货'!D:D</f>
        <v>吨</v>
      </c>
      <c r="E4120" s="2">
        <f>'[1]2025年已发货'!E:E</f>
        <v>18</v>
      </c>
      <c r="F4120" s="4">
        <f>'[1]2025年已发货'!F:F</f>
        <v>45825</v>
      </c>
      <c r="G4120" s="2" t="str">
        <f>'[1]2025年已发货'!G:G</f>
        <v>(宜宾兴港三江新区长江工业园保障性租赁住房建设项目-2标)四川省宜宾市翠屏区永善路南段宜宾市三江新区长江工业园区</v>
      </c>
      <c r="H4120" s="2" t="str">
        <f>'[1]2025年已发货'!H:H</f>
        <v>查工</v>
      </c>
      <c r="I4120" s="2">
        <f>'[1]2025年已发货'!I:I</f>
        <v>13118007501</v>
      </c>
      <c r="J4120" s="2" t="str">
        <f>_xlfn._xlws.FILTER(辅助信息!D:D,辅助信息!G:G=G4120)</f>
        <v>宜宾兴港三江新区长江工业园建设项目</v>
      </c>
    </row>
    <row r="4121" hidden="1" spans="1:10">
      <c r="A4121" s="2" t="str">
        <f>'[1]2025年已发货'!A:A</f>
        <v>润耀</v>
      </c>
      <c r="B4121" s="2" t="str">
        <f>'[1]2025年已发货'!B:B</f>
        <v>螺纹钢</v>
      </c>
      <c r="C4121" s="2" t="str">
        <f>'[1]2025年已发货'!C:C</f>
        <v>HRB500E Φ28×9米</v>
      </c>
      <c r="D4121" s="2" t="str">
        <f>'[1]2025年已发货'!D:D</f>
        <v>吨</v>
      </c>
      <c r="E4121" s="2">
        <f>'[1]2025年已发货'!E:E</f>
        <v>70</v>
      </c>
      <c r="F4121" s="4">
        <f>'[1]2025年已发货'!F:F</f>
        <v>45826</v>
      </c>
      <c r="G4121" s="2" t="str">
        <f>'[1]2025年已发货'!G:G</f>
        <v>（自永1标八局二分公司钢筋棚）四川省自贡市大安区牛佛镇</v>
      </c>
      <c r="H4121" s="2" t="str">
        <f>'[1]2025年已发货'!H:H</f>
        <v>王君杰</v>
      </c>
      <c r="I4121" s="2">
        <f>'[1]2025年已发货'!I:I</f>
        <v>18919619850</v>
      </c>
      <c r="J4121" s="2" vm="1" t="e">
        <f>_xlfn._xlws.FILTER(辅助信息!D:D,辅助信息!G:G=G4121)</f>
        <v>#VALUE!</v>
      </c>
    </row>
    <row r="4122" hidden="1" spans="1:10">
      <c r="A4122" s="2" t="str">
        <f>'[1]2025年已发货'!A:A</f>
        <v>润耀</v>
      </c>
      <c r="B4122" s="2" t="str">
        <f>'[1]2025年已发货'!B:B</f>
        <v>螺纹钢</v>
      </c>
      <c r="C4122" s="2" t="str">
        <f>'[1]2025年已发货'!C:C</f>
        <v>HRB400E Φ28×9米</v>
      </c>
      <c r="D4122" s="2" t="str">
        <f>'[1]2025年已发货'!D:D</f>
        <v>吨</v>
      </c>
      <c r="E4122" s="2">
        <f>'[1]2025年已发货'!E:E</f>
        <v>11</v>
      </c>
      <c r="F4122" s="4">
        <f>'[1]2025年已发货'!F:F</f>
        <v>45826</v>
      </c>
      <c r="G4122" s="2" t="str">
        <f>'[1]2025年已发货'!G:G</f>
        <v>（自永1标八局二分公司钢筋棚过磅）沿滩区川南中小企业创业园(金川路东50米)  </v>
      </c>
      <c r="H4122" s="2" t="str">
        <f>'[1]2025年已发货'!H:H</f>
        <v>廖浩</v>
      </c>
      <c r="I4122" s="2">
        <f>'[1]2025年已发货'!I:I</f>
        <v>18383381234</v>
      </c>
      <c r="J4122" s="2" vm="1" t="e">
        <f>_xlfn._xlws.FILTER(辅助信息!D:D,辅助信息!G:G=G4122)</f>
        <v>#VALUE!</v>
      </c>
    </row>
    <row r="4123" hidden="1" spans="1:10">
      <c r="A4123" s="2" t="str">
        <f>'[1]2025年已发货'!A:A</f>
        <v>润耀</v>
      </c>
      <c r="B4123" s="2" t="str">
        <f>'[1]2025年已发货'!B:B</f>
        <v>螺纹钢</v>
      </c>
      <c r="C4123" s="2" t="str">
        <f>'[1]2025年已发货'!C:C</f>
        <v>HRB400E Φ25×9米</v>
      </c>
      <c r="D4123" s="2" t="str">
        <f>'[1]2025年已发货'!D:D</f>
        <v>吨</v>
      </c>
      <c r="E4123" s="2">
        <f>'[1]2025年已发货'!E:E</f>
        <v>6</v>
      </c>
      <c r="F4123" s="4">
        <f>'[1]2025年已发货'!F:F</f>
        <v>45826</v>
      </c>
      <c r="G4123" s="2" t="str">
        <f>'[1]2025年已发货'!G:G</f>
        <v>（自永1标八局二分公司钢筋棚过磅）沿滩区川南中小企业创业园(金川路东50米)  </v>
      </c>
      <c r="H4123" s="2" t="str">
        <f>'[1]2025年已发货'!H:H</f>
        <v>廖浩</v>
      </c>
      <c r="I4123" s="2">
        <f>'[1]2025年已发货'!I:I</f>
        <v>18383381234</v>
      </c>
      <c r="J4123" s="2" vm="1" t="e">
        <f>_xlfn._xlws.FILTER(辅助信息!D:D,辅助信息!G:G=G4123)</f>
        <v>#VALUE!</v>
      </c>
    </row>
    <row r="4124" hidden="1" spans="1:10">
      <c r="A4124" s="2" t="str">
        <f>'[1]2025年已发货'!A:A</f>
        <v>润耀</v>
      </c>
      <c r="B4124" s="2" t="str">
        <f>'[1]2025年已发货'!B:B</f>
        <v>螺纹钢</v>
      </c>
      <c r="C4124" s="2" t="str">
        <f>'[1]2025年已发货'!C:C</f>
        <v>HRB400E Φ20×9米</v>
      </c>
      <c r="D4124" s="2" t="str">
        <f>'[1]2025年已发货'!D:D</f>
        <v>吨</v>
      </c>
      <c r="E4124" s="2">
        <f>'[1]2025年已发货'!E:E</f>
        <v>5</v>
      </c>
      <c r="F4124" s="4">
        <f>'[1]2025年已发货'!F:F</f>
        <v>45826</v>
      </c>
      <c r="G4124" s="2" t="str">
        <f>'[1]2025年已发货'!G:G</f>
        <v>（自永1标八局二分公司钢筋棚过磅）沿滩区川南中小企业创业园(金川路东50米)  </v>
      </c>
      <c r="H4124" s="2" t="str">
        <f>'[1]2025年已发货'!H:H</f>
        <v>廖浩</v>
      </c>
      <c r="I4124" s="2">
        <f>'[1]2025年已发货'!I:I</f>
        <v>18383381234</v>
      </c>
      <c r="J4124" s="2" vm="1" t="e">
        <f>_xlfn._xlws.FILTER(辅助信息!D:D,辅助信息!G:G=G4124)</f>
        <v>#VALUE!</v>
      </c>
    </row>
    <row r="4125" hidden="1" spans="1:10">
      <c r="A4125" s="2" t="str">
        <f>'[1]2025年已发货'!A:A</f>
        <v>润耀</v>
      </c>
      <c r="B4125" s="2" t="str">
        <f>'[1]2025年已发货'!B:B</f>
        <v>螺纹钢</v>
      </c>
      <c r="C4125" s="2" t="str">
        <f>'[1]2025年已发货'!C:C</f>
        <v>HRB400E Φ12×9米</v>
      </c>
      <c r="D4125" s="2" t="str">
        <f>'[1]2025年已发货'!D:D</f>
        <v>吨</v>
      </c>
      <c r="E4125" s="2">
        <f>'[1]2025年已发货'!E:E</f>
        <v>11</v>
      </c>
      <c r="F4125" s="4">
        <f>'[1]2025年已发货'!F:F</f>
        <v>45826</v>
      </c>
      <c r="G4125" s="2" t="str">
        <f>'[1]2025年已发货'!G:G</f>
        <v>（自永1标八局二分公司钢筋棚过磅）沿滩区川南中小企业创业园(金川路东50米)  </v>
      </c>
      <c r="H4125" s="2" t="str">
        <f>'[1]2025年已发货'!H:H</f>
        <v>廖浩</v>
      </c>
      <c r="I4125" s="2">
        <f>'[1]2025年已发货'!I:I</f>
        <v>18383381234</v>
      </c>
      <c r="J4125" s="2" vm="1" t="e">
        <f>_xlfn._xlws.FILTER(辅助信息!D:D,辅助信息!G:G=G4125)</f>
        <v>#VALUE!</v>
      </c>
    </row>
    <row r="4126" hidden="1" spans="1:10">
      <c r="A4126" s="2" t="str">
        <f>'[1]2025年已发货'!A:A</f>
        <v>泸钢</v>
      </c>
      <c r="B4126" s="2" t="str">
        <f>'[1]2025年已发货'!B:B</f>
        <v>盘螺</v>
      </c>
      <c r="C4126" s="2" t="str">
        <f>'[1]2025年已发货'!C:C</f>
        <v>HRB400E Φ6</v>
      </c>
      <c r="D4126" s="2" t="str">
        <f>'[1]2025年已发货'!D:D</f>
        <v>吨</v>
      </c>
      <c r="E4126" s="2">
        <f>'[1]2025年已发货'!E:E</f>
        <v>2.5</v>
      </c>
      <c r="F4126" s="4">
        <f>'[1]2025年已发货'!F:F</f>
        <v>45826</v>
      </c>
      <c r="G4126" s="2" t="str">
        <f>'[1]2025年已发货'!G:G</f>
        <v>(五冶钢构宜宾南溪区项目土建4标)四川省宜宾市高县高县庆符镇鹅卵新农村高县广久大道(庆符厂房项目)</v>
      </c>
      <c r="H4126" s="2" t="str">
        <f>'[1]2025年已发货'!H:H</f>
        <v>张朝亮</v>
      </c>
      <c r="I4126" s="2">
        <f>'[1]2025年已发货'!I:I</f>
        <v>15228205853</v>
      </c>
      <c r="J4126" s="2" t="str">
        <f>_xlfn._xlws.FILTER(辅助信息!D:D,辅助信息!G:G=G4126)</f>
        <v>五冶钢构-宜宾市南溪区高县月江镇建设项目</v>
      </c>
    </row>
    <row r="4127" hidden="1" spans="1:10">
      <c r="A4127" s="2" t="str">
        <f>'[1]2025年已发货'!A:A</f>
        <v>泸钢</v>
      </c>
      <c r="B4127" s="2" t="str">
        <f>'[1]2025年已发货'!B:B</f>
        <v>盘螺</v>
      </c>
      <c r="C4127" s="2" t="str">
        <f>'[1]2025年已发货'!C:C</f>
        <v>HRB400E Φ8</v>
      </c>
      <c r="D4127" s="2" t="str">
        <f>'[1]2025年已发货'!D:D</f>
        <v>吨</v>
      </c>
      <c r="E4127" s="2">
        <f>'[1]2025年已发货'!E:E</f>
        <v>2.5</v>
      </c>
      <c r="F4127" s="4">
        <f>'[1]2025年已发货'!F:F</f>
        <v>45826</v>
      </c>
      <c r="G4127" s="2" t="str">
        <f>'[1]2025年已发货'!G:G</f>
        <v>(五冶钢构宜宾南溪区项目土建4标)四川省宜宾市高县高县庆符镇鹅卵新农村高县广久大道(庆符厂房项目)</v>
      </c>
      <c r="H4127" s="2" t="str">
        <f>'[1]2025年已发货'!H:H</f>
        <v>张朝亮</v>
      </c>
      <c r="I4127" s="2">
        <f>'[1]2025年已发货'!I:I</f>
        <v>15228205853</v>
      </c>
      <c r="J4127" s="2" t="str">
        <f>_xlfn._xlws.FILTER(辅助信息!D:D,辅助信息!G:G=G4127)</f>
        <v>五冶钢构-宜宾市南溪区高县月江镇建设项目</v>
      </c>
    </row>
    <row r="4128" hidden="1" spans="1:10">
      <c r="A4128" s="2" t="str">
        <f>'[1]2025年已发货'!A:A</f>
        <v>泸钢</v>
      </c>
      <c r="B4128" s="2" t="str">
        <f>'[1]2025年已发货'!B:B</f>
        <v>盘螺</v>
      </c>
      <c r="C4128" s="2" t="str">
        <f>'[1]2025年已发货'!C:C</f>
        <v>HRB400E Φ10</v>
      </c>
      <c r="D4128" s="2" t="str">
        <f>'[1]2025年已发货'!D:D</f>
        <v>吨</v>
      </c>
      <c r="E4128" s="2">
        <f>'[1]2025年已发货'!E:E</f>
        <v>2.5</v>
      </c>
      <c r="F4128" s="4">
        <f>'[1]2025年已发货'!F:F</f>
        <v>45826</v>
      </c>
      <c r="G4128" s="2" t="str">
        <f>'[1]2025年已发货'!G:G</f>
        <v>(五冶钢构宜宾南溪区项目土建4标)四川省宜宾市高县高县庆符镇鹅卵新农村高县广久大道(庆符厂房项目)</v>
      </c>
      <c r="H4128" s="2" t="str">
        <f>'[1]2025年已发货'!H:H</f>
        <v>张朝亮</v>
      </c>
      <c r="I4128" s="2">
        <f>'[1]2025年已发货'!I:I</f>
        <v>15228205853</v>
      </c>
      <c r="J4128" s="2" t="str">
        <f>_xlfn._xlws.FILTER(辅助信息!D:D,辅助信息!G:G=G4128)</f>
        <v>五冶钢构-宜宾市南溪区高县月江镇建设项目</v>
      </c>
    </row>
    <row r="4129" hidden="1" spans="1:10">
      <c r="A4129" s="2" t="str">
        <f>'[1]2025年已发货'!A:A</f>
        <v>泸钢</v>
      </c>
      <c r="B4129" s="2" t="str">
        <f>'[1]2025年已发货'!B:B</f>
        <v>螺纹钢</v>
      </c>
      <c r="C4129" s="2" t="str">
        <f>'[1]2025年已发货'!C:C</f>
        <v>HRB400E Φ12 9m</v>
      </c>
      <c r="D4129" s="2" t="str">
        <f>'[1]2025年已发货'!D:D</f>
        <v>吨</v>
      </c>
      <c r="E4129" s="2">
        <f>'[1]2025年已发货'!E:E</f>
        <v>3</v>
      </c>
      <c r="F4129" s="4">
        <f>'[1]2025年已发货'!F:F</f>
        <v>45826</v>
      </c>
      <c r="G4129" s="2" t="str">
        <f>'[1]2025年已发货'!G:G</f>
        <v>(五冶钢构宜宾南溪区项目土建4标)四川省宜宾市高县高县庆符镇鹅卵新农村高县广久大道(庆符厂房项目)</v>
      </c>
      <c r="H4129" s="2" t="str">
        <f>'[1]2025年已发货'!H:H</f>
        <v>张朝亮</v>
      </c>
      <c r="I4129" s="2">
        <f>'[1]2025年已发货'!I:I</f>
        <v>15228205853</v>
      </c>
      <c r="J4129" s="2" t="str">
        <f>_xlfn._xlws.FILTER(辅助信息!D:D,辅助信息!G:G=G4129)</f>
        <v>五冶钢构-宜宾市南溪区高县月江镇建设项目</v>
      </c>
    </row>
    <row r="4130" hidden="1" spans="1:10">
      <c r="A4130" s="2" t="str">
        <f>'[1]2025年已发货'!A:A</f>
        <v>泸钢</v>
      </c>
      <c r="B4130" s="2" t="str">
        <f>'[1]2025年已发货'!B:B</f>
        <v>螺纹钢</v>
      </c>
      <c r="C4130" s="2" t="str">
        <f>'[1]2025年已发货'!C:C</f>
        <v>HRB400E Φ14 9m</v>
      </c>
      <c r="D4130" s="2" t="str">
        <f>'[1]2025年已发货'!D:D</f>
        <v>吨</v>
      </c>
      <c r="E4130" s="2">
        <f>'[1]2025年已发货'!E:E</f>
        <v>6</v>
      </c>
      <c r="F4130" s="4">
        <f>'[1]2025年已发货'!F:F</f>
        <v>45826</v>
      </c>
      <c r="G4130" s="2" t="str">
        <f>'[1]2025年已发货'!G:G</f>
        <v>(五冶钢构宜宾南溪区项目土建4标)四川省宜宾市高县高县庆符镇鹅卵新农村高县广久大道(庆符厂房项目)</v>
      </c>
      <c r="H4130" s="2" t="str">
        <f>'[1]2025年已发货'!H:H</f>
        <v>张朝亮</v>
      </c>
      <c r="I4130" s="2">
        <f>'[1]2025年已发货'!I:I</f>
        <v>15228205853</v>
      </c>
      <c r="J4130" s="2" t="str">
        <f>_xlfn._xlws.FILTER(辅助信息!D:D,辅助信息!G:G=G4130)</f>
        <v>五冶钢构-宜宾市南溪区高县月江镇建设项目</v>
      </c>
    </row>
    <row r="4131" hidden="1" spans="1:10">
      <c r="A4131" s="2" t="str">
        <f>'[1]2025年已发货'!A:A</f>
        <v>泸钢</v>
      </c>
      <c r="B4131" s="2" t="str">
        <f>'[1]2025年已发货'!B:B</f>
        <v>螺纹钢</v>
      </c>
      <c r="C4131" s="2" t="str">
        <f>'[1]2025年已发货'!C:C</f>
        <v>HRB400E Φ16 9m</v>
      </c>
      <c r="D4131" s="2" t="str">
        <f>'[1]2025年已发货'!D:D</f>
        <v>吨</v>
      </c>
      <c r="E4131" s="2">
        <f>'[1]2025年已发货'!E:E</f>
        <v>3</v>
      </c>
      <c r="F4131" s="4">
        <f>'[1]2025年已发货'!F:F</f>
        <v>45826</v>
      </c>
      <c r="G4131" s="2" t="str">
        <f>'[1]2025年已发货'!G:G</f>
        <v>(五冶钢构宜宾南溪区项目土建4标)四川省宜宾市高县高县庆符镇鹅卵新农村高县广久大道(庆符厂房项目)</v>
      </c>
      <c r="H4131" s="2" t="str">
        <f>'[1]2025年已发货'!H:H</f>
        <v>张朝亮</v>
      </c>
      <c r="I4131" s="2">
        <f>'[1]2025年已发货'!I:I</f>
        <v>15228205853</v>
      </c>
      <c r="J4131" s="2" t="str">
        <f>_xlfn._xlws.FILTER(辅助信息!D:D,辅助信息!G:G=G4131)</f>
        <v>五冶钢构-宜宾市南溪区高县月江镇建设项目</v>
      </c>
    </row>
    <row r="4132" hidden="1" spans="1:10">
      <c r="A4132" s="2" t="str">
        <f>'[1]2025年已发货'!A:A</f>
        <v>泸钢</v>
      </c>
      <c r="B4132" s="2" t="str">
        <f>'[1]2025年已发货'!B:B</f>
        <v>螺纹钢</v>
      </c>
      <c r="C4132" s="2" t="str">
        <f>'[1]2025年已发货'!C:C</f>
        <v>HRB400E Φ18 9m</v>
      </c>
      <c r="D4132" s="2" t="str">
        <f>'[1]2025年已发货'!D:D</f>
        <v>吨</v>
      </c>
      <c r="E4132" s="2">
        <f>'[1]2025年已发货'!E:E</f>
        <v>3</v>
      </c>
      <c r="F4132" s="4">
        <f>'[1]2025年已发货'!F:F</f>
        <v>45826</v>
      </c>
      <c r="G4132" s="2" t="str">
        <f>'[1]2025年已发货'!G:G</f>
        <v>(五冶钢构宜宾南溪区项目土建4标)四川省宜宾市高县高县庆符镇鹅卵新农村高县广久大道(庆符厂房项目)</v>
      </c>
      <c r="H4132" s="2" t="str">
        <f>'[1]2025年已发货'!H:H</f>
        <v>张朝亮</v>
      </c>
      <c r="I4132" s="2">
        <f>'[1]2025年已发货'!I:I</f>
        <v>15228205853</v>
      </c>
      <c r="J4132" s="2" t="str">
        <f>_xlfn._xlws.FILTER(辅助信息!D:D,辅助信息!G:G=G4132)</f>
        <v>五冶钢构-宜宾市南溪区高县月江镇建设项目</v>
      </c>
    </row>
    <row r="4133" hidden="1" spans="1:10">
      <c r="A4133" s="2" t="str">
        <f>'[1]2025年已发货'!A:A</f>
        <v>泸钢</v>
      </c>
      <c r="B4133" s="2" t="str">
        <f>'[1]2025年已发货'!B:B</f>
        <v>螺纹钢</v>
      </c>
      <c r="C4133" s="2" t="str">
        <f>'[1]2025年已发货'!C:C</f>
        <v>HRB400E Φ20 9m</v>
      </c>
      <c r="D4133" s="2" t="str">
        <f>'[1]2025年已发货'!D:D</f>
        <v>吨</v>
      </c>
      <c r="E4133" s="2">
        <f>'[1]2025年已发货'!E:E</f>
        <v>3</v>
      </c>
      <c r="F4133" s="4">
        <f>'[1]2025年已发货'!F:F</f>
        <v>45826</v>
      </c>
      <c r="G4133" s="2" t="str">
        <f>'[1]2025年已发货'!G:G</f>
        <v>(五冶钢构宜宾南溪区项目土建4标)四川省宜宾市高县高县庆符镇鹅卵新农村高县广久大道(庆符厂房项目)</v>
      </c>
      <c r="H4133" s="2" t="str">
        <f>'[1]2025年已发货'!H:H</f>
        <v>张朝亮</v>
      </c>
      <c r="I4133" s="2">
        <f>'[1]2025年已发货'!I:I</f>
        <v>15228205853</v>
      </c>
      <c r="J4133" s="2" t="str">
        <f>_xlfn._xlws.FILTER(辅助信息!D:D,辅助信息!G:G=G4133)</f>
        <v>五冶钢构-宜宾市南溪区高县月江镇建设项目</v>
      </c>
    </row>
    <row r="4134" hidden="1" spans="1:10">
      <c r="A4134" s="2" t="str">
        <f>'[1]2025年已发货'!A:A</f>
        <v>泸钢</v>
      </c>
      <c r="B4134" s="2" t="str">
        <f>'[1]2025年已发货'!B:B</f>
        <v>螺纹钢</v>
      </c>
      <c r="C4134" s="2" t="str">
        <f>'[1]2025年已发货'!C:C</f>
        <v>HRB400E Φ22 9m</v>
      </c>
      <c r="D4134" s="2" t="str">
        <f>'[1]2025年已发货'!D:D</f>
        <v>吨</v>
      </c>
      <c r="E4134" s="2">
        <f>'[1]2025年已发货'!E:E</f>
        <v>3</v>
      </c>
      <c r="F4134" s="4">
        <f>'[1]2025年已发货'!F:F</f>
        <v>45826</v>
      </c>
      <c r="G4134" s="2" t="str">
        <f>'[1]2025年已发货'!G:G</f>
        <v>(五冶钢构宜宾南溪区项目土建4标)四川省宜宾市高县高县庆符镇鹅卵新农村高县广久大道(庆符厂房项目)</v>
      </c>
      <c r="H4134" s="2" t="str">
        <f>'[1]2025年已发货'!H:H</f>
        <v>张朝亮</v>
      </c>
      <c r="I4134" s="2">
        <f>'[1]2025年已发货'!I:I</f>
        <v>15228205853</v>
      </c>
      <c r="J4134" s="2" t="str">
        <f>_xlfn._xlws.FILTER(辅助信息!D:D,辅助信息!G:G=G4134)</f>
        <v>五冶钢构-宜宾市南溪区高县月江镇建设项目</v>
      </c>
    </row>
    <row r="4135" hidden="1" spans="1:10">
      <c r="A4135" s="2" t="str">
        <f>'[1]2025年已发货'!A:A</f>
        <v>泸钢</v>
      </c>
      <c r="B4135" s="2" t="str">
        <f>'[1]2025年已发货'!B:B</f>
        <v>螺纹钢</v>
      </c>
      <c r="C4135" s="2" t="str">
        <f>'[1]2025年已发货'!C:C</f>
        <v>HRB400E Φ25 9m</v>
      </c>
      <c r="D4135" s="2" t="str">
        <f>'[1]2025年已发货'!D:D</f>
        <v>吨</v>
      </c>
      <c r="E4135" s="2">
        <f>'[1]2025年已发货'!E:E</f>
        <v>6</v>
      </c>
      <c r="F4135" s="4">
        <f>'[1]2025年已发货'!F:F</f>
        <v>45826</v>
      </c>
      <c r="G4135" s="2" t="str">
        <f>'[1]2025年已发货'!G:G</f>
        <v>(五冶钢构宜宾南溪区项目土建4标)四川省宜宾市高县高县庆符镇鹅卵新农村高县广久大道(庆符厂房项目)</v>
      </c>
      <c r="H4135" s="2" t="str">
        <f>'[1]2025年已发货'!H:H</f>
        <v>张朝亮</v>
      </c>
      <c r="I4135" s="2">
        <f>'[1]2025年已发货'!I:I</f>
        <v>15228205853</v>
      </c>
      <c r="J4135" s="2" t="str">
        <f>_xlfn._xlws.FILTER(辅助信息!D:D,辅助信息!G:G=G4135)</f>
        <v>五冶钢构-宜宾市南溪区高县月江镇建设项目</v>
      </c>
    </row>
    <row r="4136" hidden="1" spans="1:10">
      <c r="A4136" s="2" t="str">
        <f>'[1]2025年已发货'!A:A</f>
        <v>山东高速</v>
      </c>
      <c r="B4136" s="2" t="str">
        <f>'[1]2025年已发货'!B:B</f>
        <v>盘螺</v>
      </c>
      <c r="C4136" s="2" t="str">
        <f>'[1]2025年已发货'!C:C</f>
        <v>HRB400E Φ12</v>
      </c>
      <c r="D4136" s="2" t="str">
        <f>'[1]2025年已发货'!D:D</f>
        <v>吨</v>
      </c>
      <c r="E4136" s="2">
        <f>'[1]2025年已发货'!E:E</f>
        <v>35</v>
      </c>
      <c r="F4136" s="4">
        <f>'[1]2025年已发货'!F:F</f>
        <v>45826</v>
      </c>
      <c r="G4136" s="2" t="str">
        <f>'[1]2025年已发货'!G:G</f>
        <v>（中铁广州局-成渝扩容2标）四川省资阳市雁江区南双路杨家糖房</v>
      </c>
      <c r="H4136" s="2" t="str">
        <f>'[1]2025年已发货'!H:H</f>
        <v>邓志强</v>
      </c>
      <c r="I4136" s="2">
        <f>'[1]2025年已发货'!I:I</f>
        <v>17603045490</v>
      </c>
      <c r="J4136" s="2" vm="1" t="e">
        <f>_xlfn._xlws.FILTER(辅助信息!D:D,辅助信息!G:G=G4136)</f>
        <v>#VALUE!</v>
      </c>
    </row>
    <row r="4137" hidden="1" spans="1:10">
      <c r="A4137" s="2" t="str">
        <f>'[1]2025年已发货'!A:A</f>
        <v>海南海控</v>
      </c>
      <c r="B4137" s="2" t="str">
        <f>'[1]2025年已发货'!B:B</f>
        <v>高线</v>
      </c>
      <c r="C4137" s="2" t="str">
        <f>'[1]2025年已发货'!C:C</f>
        <v>HPB300Ф12</v>
      </c>
      <c r="D4137" s="2" t="str">
        <f>'[1]2025年已发货'!D:D</f>
        <v>吨</v>
      </c>
      <c r="E4137" s="2">
        <f>'[1]2025年已发货'!E:E</f>
        <v>35</v>
      </c>
      <c r="F4137" s="4">
        <f>'[1]2025年已发货'!F:F</f>
        <v>45826</v>
      </c>
      <c r="G4137" s="2" t="str">
        <f>'[1]2025年已发货'!G:G</f>
        <v>（中铁六局呼和公司康新高速TJ4-2标）四川省甘孜藏族自治州康定市新都桥镇东俄罗三村中建八局搅拌站旁</v>
      </c>
      <c r="H4137" s="2" t="str">
        <f>'[1]2025年已发货'!H:H</f>
        <v>王龙</v>
      </c>
      <c r="I4137" s="2">
        <f>'[1]2025年已发货'!I:I</f>
        <v>18809490151</v>
      </c>
      <c r="J4137" s="2" vm="1" t="e">
        <f>_xlfn._xlws.FILTER(辅助信息!D:D,辅助信息!G:G=G4137)</f>
        <v>#VALUE!</v>
      </c>
    </row>
    <row r="4138" hidden="1" spans="1:10">
      <c r="A4138" s="2" t="str">
        <f>'[1]2025年已发货'!A:A</f>
        <v>海南海控</v>
      </c>
      <c r="B4138" s="2" t="str">
        <f>'[1]2025年已发货'!B:B</f>
        <v>螺纹钢</v>
      </c>
      <c r="C4138" s="2" t="str">
        <f>'[1]2025年已发货'!C:C</f>
        <v>HRB400EФ12*9m</v>
      </c>
      <c r="D4138" s="2" t="str">
        <f>'[1]2025年已发货'!D:D</f>
        <v>吨</v>
      </c>
      <c r="E4138" s="2">
        <f>'[1]2025年已发货'!E:E</f>
        <v>35</v>
      </c>
      <c r="F4138" s="4">
        <f>'[1]2025年已发货'!F:F</f>
        <v>45826</v>
      </c>
      <c r="G4138" s="2" t="str">
        <f>'[1]2025年已发货'!G:G</f>
        <v>（中铁六局呼和公司康新高速TJ4-2标）四川省甘孜藏族自治州康定市新都桥镇东俄罗三村中建八局搅拌站旁</v>
      </c>
      <c r="H4138" s="2" t="str">
        <f>'[1]2025年已发货'!H:H</f>
        <v>王龙</v>
      </c>
      <c r="I4138" s="2">
        <f>'[1]2025年已发货'!I:I</f>
        <v>18809490151</v>
      </c>
      <c r="J4138" s="2" vm="1" t="e">
        <f>_xlfn._xlws.FILTER(辅助信息!D:D,辅助信息!G:G=G4138)</f>
        <v>#VALUE!</v>
      </c>
    </row>
    <row r="4139" hidden="1" spans="1:10">
      <c r="A4139" s="2" t="str">
        <f>'[1]2025年已发货'!A:A</f>
        <v>德胜恒嘉</v>
      </c>
      <c r="B4139" s="2" t="str">
        <f>'[1]2025年已发货'!B:B</f>
        <v>螺纹钢</v>
      </c>
      <c r="C4139" s="2" t="str">
        <f>'[1]2025年已发货'!C:C</f>
        <v>HRB400EФ22*9m</v>
      </c>
      <c r="D4139" s="2" t="str">
        <f>'[1]2025年已发货'!D:D</f>
        <v>吨</v>
      </c>
      <c r="E4139" s="2">
        <f>'[1]2025年已发货'!E:E</f>
        <v>35</v>
      </c>
      <c r="F4139" s="4">
        <f>'[1]2025年已发货'!F:F</f>
        <v>45826</v>
      </c>
      <c r="G4139" s="2" t="str">
        <f>'[1]2025年已发货'!G:G</f>
        <v>（中铁一局四公司康新高速TJ1-1标贡不卡隧道）四川省甘孜州康定市折多塘村车管所旁</v>
      </c>
      <c r="H4139" s="2" t="str">
        <f>'[1]2025年已发货'!H:H</f>
        <v>李彰</v>
      </c>
      <c r="I4139" s="2">
        <f>'[1]2025年已发货'!I:I</f>
        <v>18523285235</v>
      </c>
      <c r="J4139" s="2" vm="1" t="e">
        <f>_xlfn._xlws.FILTER(辅助信息!D:D,辅助信息!G:G=G4139)</f>
        <v>#VALUE!</v>
      </c>
    </row>
    <row r="4140" hidden="1" spans="1:10">
      <c r="A4140" s="2" t="str">
        <f>'[1]2025年已发货'!A:A</f>
        <v>吉晨盛泰</v>
      </c>
      <c r="B4140" s="2" t="str">
        <f>'[1]2025年已发货'!B:B</f>
        <v>盘螺</v>
      </c>
      <c r="C4140" s="2" t="str">
        <f>'[1]2025年已发货'!C:C</f>
        <v>HRB400EΦ10</v>
      </c>
      <c r="D4140" s="2" t="str">
        <f>'[1]2025年已发货'!D:D</f>
        <v>吨</v>
      </c>
      <c r="E4140" s="2">
        <f>'[1]2025年已发货'!E:E</f>
        <v>70</v>
      </c>
      <c r="F4140" s="4">
        <f>'[1]2025年已发货'!F:F</f>
        <v>45826</v>
      </c>
      <c r="G4140" s="2" t="str">
        <f>'[1]2025年已发货'!G:G</f>
        <v>凉山州昭觉县新城镇阿都马打中铁十局2#梁场（中铁十局西昭高速3号拌合站过磅）</v>
      </c>
      <c r="H4140" s="2" t="str">
        <f>'[1]2025年已发货'!H:H</f>
        <v>魏忠魁</v>
      </c>
      <c r="I4140" s="2">
        <f>'[1]2025年已发货'!I:I</f>
        <v>18229056777</v>
      </c>
      <c r="J4140" s="2" vm="1" t="e">
        <f>_xlfn._xlws.FILTER(辅助信息!D:D,辅助信息!G:G=G4140)</f>
        <v>#VALUE!</v>
      </c>
    </row>
    <row r="4141" hidden="1" spans="1:10">
      <c r="A4141" s="2" t="str">
        <f>'[1]2025年已发货'!A:A</f>
        <v>凤钢</v>
      </c>
      <c r="B4141" s="2" t="str">
        <f>'[1]2025年已发货'!B:B</f>
        <v>螺纹钢</v>
      </c>
      <c r="C4141" s="2" t="str">
        <f>'[1]2025年已发货'!C:C</f>
        <v>HRB400EΦ22</v>
      </c>
      <c r="D4141" s="2" t="str">
        <f>'[1]2025年已发货'!D:D</f>
        <v>吨</v>
      </c>
      <c r="E4141" s="2">
        <f>'[1]2025年已发货'!E:E</f>
        <v>40</v>
      </c>
      <c r="F4141" s="4">
        <f>'[1]2025年已发货'!F:F</f>
        <v>45826</v>
      </c>
      <c r="G4141" s="2" t="str">
        <f>'[1]2025年已发货'!G:G</f>
        <v>（中铁广州局深圳公司西昭高速9标）四川省凉山彝族自治州西昌市西乡乡三百村</v>
      </c>
      <c r="H4141" s="2" t="str">
        <f>'[1]2025年已发货'!H:H</f>
        <v>伍红林</v>
      </c>
      <c r="I4141" s="2">
        <f>'[1]2025年已发货'!I:I</f>
        <v>18683860677</v>
      </c>
      <c r="J4141" s="2" vm="1" t="e">
        <f>_xlfn._xlws.FILTER(辅助信息!D:D,辅助信息!G:G=G4141)</f>
        <v>#VALUE!</v>
      </c>
    </row>
    <row r="4142" hidden="1" spans="1:10">
      <c r="A4142" s="2" t="str">
        <f>'[1]2025年已发货'!A:A</f>
        <v>德胜恒嘉</v>
      </c>
      <c r="B4142" s="2" t="str">
        <f>'[1]2025年已发货'!B:B</f>
        <v>螺纹钢</v>
      </c>
      <c r="C4142" s="2" t="str">
        <f>'[1]2025年已发货'!C:C</f>
        <v>HRB500E Φ25 12m</v>
      </c>
      <c r="D4142" s="2" t="str">
        <f>'[1]2025年已发货'!D:D</f>
        <v>吨</v>
      </c>
      <c r="E4142" s="2">
        <f>'[1]2025年已发货'!E:E</f>
        <v>35</v>
      </c>
      <c r="F4142" s="4">
        <f>'[1]2025年已发货'!F:F</f>
        <v>45827</v>
      </c>
      <c r="G4142" s="2" t="str">
        <f>'[1]2025年已发货'!G:G</f>
        <v>（中铁广州局-资乐高速5标）四川省乐山市井研县希望大道116号</v>
      </c>
      <c r="H4142" s="2" t="str">
        <f>'[1]2025年已发货'!H:H</f>
        <v>廖俊杰</v>
      </c>
      <c r="I4142" s="2">
        <f>'[1]2025年已发货'!I:I</f>
        <v>15775100965</v>
      </c>
      <c r="J4142" s="2" vm="1" t="e">
        <f>_xlfn._xlws.FILTER(辅助信息!D:D,辅助信息!G:G=G4142)</f>
        <v>#VALUE!</v>
      </c>
    </row>
    <row r="4143" hidden="1" spans="1:10">
      <c r="A4143" s="2" t="str">
        <f>'[1]2025年已发货'!A:A</f>
        <v>德胜恒嘉</v>
      </c>
      <c r="B4143" s="2" t="str">
        <f>'[1]2025年已发货'!B:B</f>
        <v>螺纹钢</v>
      </c>
      <c r="C4143" s="2" t="str">
        <f>'[1]2025年已发货'!C:C</f>
        <v>HRB500E Φ25 9m</v>
      </c>
      <c r="D4143" s="2" t="str">
        <f>'[1]2025年已发货'!D:D</f>
        <v>吨</v>
      </c>
      <c r="E4143" s="2">
        <f>'[1]2025年已发货'!E:E</f>
        <v>35</v>
      </c>
      <c r="F4143" s="4">
        <f>'[1]2025年已发货'!F:F</f>
        <v>45827</v>
      </c>
      <c r="G4143" s="2" t="str">
        <f>'[1]2025年已发货'!G:G</f>
        <v>（中铁广州局-资乐高速5标）四川省乐山市井研县希望大道116号</v>
      </c>
      <c r="H4143" s="2" t="str">
        <f>'[1]2025年已发货'!H:H</f>
        <v>廖俊杰</v>
      </c>
      <c r="I4143" s="2">
        <f>'[1]2025年已发货'!I:I</f>
        <v>15775100965</v>
      </c>
      <c r="J4143" s="2" vm="1" t="e">
        <f>_xlfn._xlws.FILTER(辅助信息!D:D,辅助信息!G:G=G4143)</f>
        <v>#VALUE!</v>
      </c>
    </row>
    <row r="4144" hidden="1" spans="1:10">
      <c r="A4144" s="2" t="str">
        <f>'[1]2025年已发货'!A:A</f>
        <v>润耀</v>
      </c>
      <c r="B4144" s="2" t="str">
        <f>'[1]2025年已发货'!B:B</f>
        <v>高线</v>
      </c>
      <c r="C4144" s="2" t="str">
        <f>'[1]2025年已发货'!C:C</f>
        <v>HPB300Φ10</v>
      </c>
      <c r="D4144" s="2" t="str">
        <f>'[1]2025年已发货'!D:D</f>
        <v>吨</v>
      </c>
      <c r="E4144" s="2">
        <f>'[1]2025年已发货'!E:E</f>
        <v>55</v>
      </c>
      <c r="F4144" s="4">
        <f>'[1]2025年已发货'!F:F</f>
        <v>45827</v>
      </c>
      <c r="G4144" s="2" t="str">
        <f>'[1]2025年已发货'!G:G</f>
        <v>（中铁广州局-资乐高速5标）四川省乐山市井研县希望大道116号</v>
      </c>
      <c r="H4144" s="2" t="str">
        <f>'[1]2025年已发货'!H:H</f>
        <v>廖俊杰</v>
      </c>
      <c r="I4144" s="2">
        <f>'[1]2025年已发货'!I:I</f>
        <v>15775100965</v>
      </c>
      <c r="J4144" s="2" vm="1" t="e">
        <f>_xlfn._xlws.FILTER(辅助信息!D:D,辅助信息!G:G=G4144)</f>
        <v>#VALUE!</v>
      </c>
    </row>
    <row r="4145" hidden="1" spans="1:10">
      <c r="A4145" s="2" t="str">
        <f>'[1]2025年已发货'!A:A</f>
        <v>润耀</v>
      </c>
      <c r="B4145" s="2" t="str">
        <f>'[1]2025年已发货'!B:B</f>
        <v>螺纹钢</v>
      </c>
      <c r="C4145" s="2" t="str">
        <f>'[1]2025年已发货'!C:C</f>
        <v>HRB400E Φ32 9m</v>
      </c>
      <c r="D4145" s="2" t="str">
        <f>'[1]2025年已发货'!D:D</f>
        <v>吨</v>
      </c>
      <c r="E4145" s="2">
        <f>'[1]2025年已发货'!E:E</f>
        <v>15</v>
      </c>
      <c r="F4145" s="4">
        <f>'[1]2025年已发货'!F:F</f>
        <v>45827</v>
      </c>
      <c r="G4145" s="2" t="str">
        <f>'[1]2025年已发货'!G:G</f>
        <v>（中铁广州局-资乐高速5标）四川省乐山市井研县希望大道116号</v>
      </c>
      <c r="H4145" s="2" t="str">
        <f>'[1]2025年已发货'!H:H</f>
        <v>廖俊杰</v>
      </c>
      <c r="I4145" s="2">
        <f>'[1]2025年已发货'!I:I</f>
        <v>15775100965</v>
      </c>
      <c r="J4145" s="2" vm="1" t="e">
        <f>_xlfn._xlws.FILTER(辅助信息!D:D,辅助信息!G:G=G4145)</f>
        <v>#VALUE!</v>
      </c>
    </row>
    <row r="4146" hidden="1" spans="1:10">
      <c r="A4146" s="2" t="str">
        <f>'[1]2025年已发货'!A:A</f>
        <v>晋邦</v>
      </c>
      <c r="B4146" s="2" t="str">
        <f>'[1]2025年已发货'!B:B</f>
        <v>螺纹钢</v>
      </c>
      <c r="C4146" s="2" t="str">
        <f>'[1]2025年已发货'!C:C</f>
        <v>HRB400E Φ16 9m</v>
      </c>
      <c r="D4146" s="2" t="str">
        <f>'[1]2025年已发货'!D:D</f>
        <v>吨</v>
      </c>
      <c r="E4146" s="2">
        <f>'[1]2025年已发货'!E:E</f>
        <v>12</v>
      </c>
      <c r="F4146" s="4">
        <f>'[1]2025年已发货'!F:F</f>
        <v>45827</v>
      </c>
      <c r="G4146" s="2" t="str">
        <f>'[1]2025年已发货'!G:G</f>
        <v>（商投建工达州中医药科技园-4工区-11号楼）达州市通川区达州中医药职业学院犀牛大道北段</v>
      </c>
      <c r="H4146" s="2" t="str">
        <f>'[1]2025年已发货'!H:H</f>
        <v>张扬</v>
      </c>
      <c r="I4146" s="2">
        <f>'[1]2025年已发货'!I:I</f>
        <v>18381904567</v>
      </c>
      <c r="J4146" s="2" t="str">
        <f>_xlfn._xlws.FILTER(辅助信息!D:D,辅助信息!G:G=G4146)</f>
        <v>商投建工达州中医药科技园</v>
      </c>
    </row>
    <row r="4147" hidden="1" spans="1:10">
      <c r="A4147" s="2" t="str">
        <f>'[1]2025年已发货'!A:A</f>
        <v>晋邦</v>
      </c>
      <c r="B4147" s="2" t="str">
        <f>'[1]2025年已发货'!B:B</f>
        <v>螺纹钢</v>
      </c>
      <c r="C4147" s="2" t="str">
        <f>'[1]2025年已发货'!C:C</f>
        <v>HRB400E Φ18 12m</v>
      </c>
      <c r="D4147" s="2" t="str">
        <f>'[1]2025年已发货'!D:D</f>
        <v>吨</v>
      </c>
      <c r="E4147" s="2">
        <f>'[1]2025年已发货'!E:E</f>
        <v>3</v>
      </c>
      <c r="F4147" s="4">
        <f>'[1]2025年已发货'!F:F</f>
        <v>45827</v>
      </c>
      <c r="G4147" s="2" t="str">
        <f>'[1]2025年已发货'!G:G</f>
        <v>（商投建工达州中医药科技园-4工区-11号楼）达州市通川区达州中医药职业学院犀牛大道北段</v>
      </c>
      <c r="H4147" s="2" t="str">
        <f>'[1]2025年已发货'!H:H</f>
        <v>张扬</v>
      </c>
      <c r="I4147" s="2">
        <f>'[1]2025年已发货'!I:I</f>
        <v>18381904567</v>
      </c>
      <c r="J4147" s="2" t="str">
        <f>_xlfn._xlws.FILTER(辅助信息!D:D,辅助信息!G:G=G4147)</f>
        <v>商投建工达州中医药科技园</v>
      </c>
    </row>
    <row r="4148" hidden="1" spans="1:10">
      <c r="A4148" s="2" t="str">
        <f>'[1]2025年已发货'!A:A</f>
        <v>晋邦</v>
      </c>
      <c r="B4148" s="2" t="str">
        <f>'[1]2025年已发货'!B:B</f>
        <v>螺纹钢</v>
      </c>
      <c r="C4148" s="2" t="str">
        <f>'[1]2025年已发货'!C:C</f>
        <v>HRB400E Φ22 9m</v>
      </c>
      <c r="D4148" s="2" t="str">
        <f>'[1]2025年已发货'!D:D</f>
        <v>吨</v>
      </c>
      <c r="E4148" s="2">
        <f>'[1]2025年已发货'!E:E</f>
        <v>3</v>
      </c>
      <c r="F4148" s="4">
        <f>'[1]2025年已发货'!F:F</f>
        <v>45827</v>
      </c>
      <c r="G4148" s="2" t="str">
        <f>'[1]2025年已发货'!G:G</f>
        <v>（商投建工达州中医药科技园-4工区-11号楼）达州市通川区达州中医药职业学院犀牛大道北段</v>
      </c>
      <c r="H4148" s="2" t="str">
        <f>'[1]2025年已发货'!H:H</f>
        <v>张扬</v>
      </c>
      <c r="I4148" s="2">
        <f>'[1]2025年已发货'!I:I</f>
        <v>18381904567</v>
      </c>
      <c r="J4148" s="2" t="str">
        <f>_xlfn._xlws.FILTER(辅助信息!D:D,辅助信息!G:G=G4148)</f>
        <v>商投建工达州中医药科技园</v>
      </c>
    </row>
    <row r="4149" hidden="1" spans="1:10">
      <c r="A4149" s="2" t="str">
        <f>'[1]2025年已发货'!A:A</f>
        <v>晋邦</v>
      </c>
      <c r="B4149" s="2" t="str">
        <f>'[1]2025年已发货'!B:B</f>
        <v>螺纹钢</v>
      </c>
      <c r="C4149" s="2" t="str">
        <f>'[1]2025年已发货'!C:C</f>
        <v>HRB400E Φ25 9m</v>
      </c>
      <c r="D4149" s="2" t="str">
        <f>'[1]2025年已发货'!D:D</f>
        <v>吨</v>
      </c>
      <c r="E4149" s="2">
        <f>'[1]2025年已发货'!E:E</f>
        <v>15</v>
      </c>
      <c r="F4149" s="4">
        <f>'[1]2025年已发货'!F:F</f>
        <v>45827</v>
      </c>
      <c r="G4149" s="2" t="str">
        <f>'[1]2025年已发货'!G:G</f>
        <v>（商投建工达州中医药科技园-4工区-11号楼）达州市通川区达州中医药职业学院犀牛大道北段</v>
      </c>
      <c r="H4149" s="2" t="str">
        <f>'[1]2025年已发货'!H:H</f>
        <v>张扬</v>
      </c>
      <c r="I4149" s="2">
        <f>'[1]2025年已发货'!I:I</f>
        <v>18381904567</v>
      </c>
      <c r="J4149" s="2" t="str">
        <f>_xlfn._xlws.FILTER(辅助信息!D:D,辅助信息!G:G=G4149)</f>
        <v>商投建工达州中医药科技园</v>
      </c>
    </row>
    <row r="4150" hidden="1" spans="1:10">
      <c r="A4150" s="2" t="str">
        <f>'[1]2025年已发货'!A:A</f>
        <v>晋邦</v>
      </c>
      <c r="B4150" s="2" t="str">
        <f>'[1]2025年已发货'!B:B</f>
        <v>盘螺</v>
      </c>
      <c r="C4150" s="2" t="str">
        <f>'[1]2025年已发货'!C:C</f>
        <v>HRB400E Φ8</v>
      </c>
      <c r="D4150" s="2" t="str">
        <f>'[1]2025年已发货'!D:D</f>
        <v>吨</v>
      </c>
      <c r="E4150" s="2">
        <f>'[1]2025年已发货'!E:E</f>
        <v>18</v>
      </c>
      <c r="F4150" s="4">
        <f>'[1]2025年已发货'!F:F</f>
        <v>45827</v>
      </c>
      <c r="G4150" s="2" t="str">
        <f>'[1]2025年已发货'!G:G</f>
        <v>（商投建工达州中医药科技园-4工区-9号楼）达州市通川区达州中医药职业学院犀牛大道北段</v>
      </c>
      <c r="H4150" s="2" t="str">
        <f>'[1]2025年已发货'!H:H</f>
        <v>张扬</v>
      </c>
      <c r="I4150" s="2">
        <f>'[1]2025年已发货'!I:I</f>
        <v>18381904567</v>
      </c>
      <c r="J4150" s="2" t="str">
        <f>_xlfn._xlws.FILTER(辅助信息!D:D,辅助信息!G:G=G4150)</f>
        <v>商投建工达州中医药科技园</v>
      </c>
    </row>
    <row r="4151" hidden="1" spans="1:10">
      <c r="A4151" s="2" t="str">
        <f>'[1]2025年已发货'!A:A</f>
        <v>晋邦</v>
      </c>
      <c r="B4151" s="2" t="str">
        <f>'[1]2025年已发货'!B:B</f>
        <v>螺纹钢</v>
      </c>
      <c r="C4151" s="2" t="str">
        <f>'[1]2025年已发货'!C:C</f>
        <v>HRB400E Φ16 9m</v>
      </c>
      <c r="D4151" s="2" t="str">
        <f>'[1]2025年已发货'!D:D</f>
        <v>吨</v>
      </c>
      <c r="E4151" s="2">
        <f>'[1]2025年已发货'!E:E</f>
        <v>6</v>
      </c>
      <c r="F4151" s="4">
        <f>'[1]2025年已发货'!F:F</f>
        <v>45827</v>
      </c>
      <c r="G4151" s="2" t="str">
        <f>'[1]2025年已发货'!G:G</f>
        <v>（商投建工达州中医药科技园-4工区-9号楼）达州市通川区达州中医药职业学院犀牛大道北段</v>
      </c>
      <c r="H4151" s="2" t="str">
        <f>'[1]2025年已发货'!H:H</f>
        <v>张扬</v>
      </c>
      <c r="I4151" s="2">
        <f>'[1]2025年已发货'!I:I</f>
        <v>18381904567</v>
      </c>
      <c r="J4151" s="2" t="str">
        <f>_xlfn._xlws.FILTER(辅助信息!D:D,辅助信息!G:G=G4151)</f>
        <v>商投建工达州中医药科技园</v>
      </c>
    </row>
    <row r="4152" hidden="1" spans="1:10">
      <c r="A4152" s="2" t="str">
        <f>'[1]2025年已发货'!A:A</f>
        <v>晋邦</v>
      </c>
      <c r="B4152" s="2" t="str">
        <f>'[1]2025年已发货'!B:B</f>
        <v>螺纹钢</v>
      </c>
      <c r="C4152" s="2" t="str">
        <f>'[1]2025年已发货'!C:C</f>
        <v>HRB400E Φ18 12m</v>
      </c>
      <c r="D4152" s="2" t="str">
        <f>'[1]2025年已发货'!D:D</f>
        <v>吨</v>
      </c>
      <c r="E4152" s="2">
        <f>'[1]2025年已发货'!E:E</f>
        <v>15</v>
      </c>
      <c r="F4152" s="4">
        <f>'[1]2025年已发货'!F:F</f>
        <v>45827</v>
      </c>
      <c r="G4152" s="2" t="str">
        <f>'[1]2025年已发货'!G:G</f>
        <v>（商投建工达州中医药科技园-4工区-9号楼）达州市通川区达州中医药职业学院犀牛大道北段</v>
      </c>
      <c r="H4152" s="2" t="str">
        <f>'[1]2025年已发货'!H:H</f>
        <v>张扬</v>
      </c>
      <c r="I4152" s="2">
        <f>'[1]2025年已发货'!I:I</f>
        <v>18381904567</v>
      </c>
      <c r="J4152" s="2" t="str">
        <f>_xlfn._xlws.FILTER(辅助信息!D:D,辅助信息!G:G=G4152)</f>
        <v>商投建工达州中医药科技园</v>
      </c>
    </row>
    <row r="4153" hidden="1" spans="1:10">
      <c r="A4153" s="2" t="str">
        <f>'[1]2025年已发货'!A:A</f>
        <v>晋邦</v>
      </c>
      <c r="B4153" s="2" t="str">
        <f>'[1]2025年已发货'!B:B</f>
        <v>螺纹钢</v>
      </c>
      <c r="C4153" s="2" t="str">
        <f>'[1]2025年已发货'!C:C</f>
        <v>HRB400E Φ25 9m</v>
      </c>
      <c r="D4153" s="2" t="str">
        <f>'[1]2025年已发货'!D:D</f>
        <v>吨</v>
      </c>
      <c r="E4153" s="2">
        <f>'[1]2025年已发货'!E:E</f>
        <v>12</v>
      </c>
      <c r="F4153" s="4">
        <f>'[1]2025年已发货'!F:F</f>
        <v>45827</v>
      </c>
      <c r="G4153" s="2" t="str">
        <f>'[1]2025年已发货'!G:G</f>
        <v>（四川商建-射洪城乡一体化项目）遂宁市射洪市忠新幼儿园北侧约220米新溪小区</v>
      </c>
      <c r="H4153" s="2" t="str">
        <f>'[1]2025年已发货'!H:H</f>
        <v>柏子刚</v>
      </c>
      <c r="I4153" s="2">
        <f>'[1]2025年已发货'!I:I</f>
        <v>15692885305</v>
      </c>
      <c r="J4153" s="2" t="str">
        <f>_xlfn._xlws.FILTER(辅助信息!D:D,辅助信息!G:G=G4153)</f>
        <v>四川商建
射洪城乡一体化项目</v>
      </c>
    </row>
    <row r="4154" hidden="1" spans="1:10">
      <c r="A4154" s="2" t="str">
        <f>'[1]2025年已发货'!A:A</f>
        <v>晋邦</v>
      </c>
      <c r="B4154" s="2" t="str">
        <f>'[1]2025年已发货'!B:B</f>
        <v>螺纹钢</v>
      </c>
      <c r="C4154" s="2" t="str">
        <f>'[1]2025年已发货'!C:C</f>
        <v>HRB500E Φ25</v>
      </c>
      <c r="D4154" s="2" t="str">
        <f>'[1]2025年已发货'!D:D</f>
        <v>吨</v>
      </c>
      <c r="E4154" s="2">
        <f>'[1]2025年已发货'!E:E</f>
        <v>23</v>
      </c>
      <c r="F4154" s="4">
        <f>'[1]2025年已发货'!F:F</f>
        <v>45827</v>
      </c>
      <c r="G4154" s="2" t="str">
        <f>'[1]2025年已发货'!G:G</f>
        <v>（四川商建-射洪城乡一体化项目）遂宁市射洪市忠新幼儿园北侧约220米新溪小区</v>
      </c>
      <c r="H4154" s="2" t="str">
        <f>'[1]2025年已发货'!H:H</f>
        <v>柏子刚</v>
      </c>
      <c r="I4154" s="2">
        <f>'[1]2025年已发货'!I:I</f>
        <v>15692885305</v>
      </c>
      <c r="J4154" s="2" t="str">
        <f>_xlfn._xlws.FILTER(辅助信息!D:D,辅助信息!G:G=G4154)</f>
        <v>四川商建
射洪城乡一体化项目</v>
      </c>
    </row>
    <row r="4155" hidden="1" spans="1:10">
      <c r="A4155" s="2" t="str">
        <f>'[1]2025年已发货'!A:A</f>
        <v>德胜恒嘉</v>
      </c>
      <c r="B4155" s="2" t="str">
        <f>'[1]2025年已发货'!B:B</f>
        <v>螺纹钢</v>
      </c>
      <c r="C4155" s="2" t="str">
        <f>'[1]2025年已发货'!C:C</f>
        <v>HRB400EФ22*9m</v>
      </c>
      <c r="D4155" s="2" t="str">
        <f>'[1]2025年已发货'!D:D</f>
        <v>吨</v>
      </c>
      <c r="E4155" s="2">
        <f>'[1]2025年已发货'!E:E</f>
        <v>35</v>
      </c>
      <c r="F4155" s="4">
        <f>'[1]2025年已发货'!F:F</f>
        <v>45827</v>
      </c>
      <c r="G4155" s="2" t="str">
        <f>'[1]2025年已发货'!G:G</f>
        <v>（中铁一局四公司康新高速TJ1-1标贡不卡隧道）四川省甘孜州康定市折多塘村车管所旁</v>
      </c>
      <c r="H4155" s="2" t="str">
        <f>'[1]2025年已发货'!H:H</f>
        <v>李彰</v>
      </c>
      <c r="I4155" s="2">
        <f>'[1]2025年已发货'!I:I</f>
        <v>18523285235</v>
      </c>
      <c r="J4155" s="2" vm="1" t="e">
        <f>_xlfn._xlws.FILTER(辅助信息!D:D,辅助信息!G:G=G4155)</f>
        <v>#VALUE!</v>
      </c>
    </row>
    <row r="4156" hidden="1" spans="1:10">
      <c r="A4156" s="2" t="str">
        <f>'[1]2025年已发货'!A:A</f>
        <v>德胜恒嘉</v>
      </c>
      <c r="B4156" s="2" t="str">
        <f>'[1]2025年已发货'!B:B</f>
        <v>螺纹钢</v>
      </c>
      <c r="C4156" s="2" t="str">
        <f>'[1]2025年已发货'!C:C</f>
        <v>HRB400EФ18*9m</v>
      </c>
      <c r="D4156" s="2" t="str">
        <f>'[1]2025年已发货'!D:D</f>
        <v>吨</v>
      </c>
      <c r="E4156" s="2">
        <f>'[1]2025年已发货'!E:E</f>
        <v>35</v>
      </c>
      <c r="F4156" s="4">
        <f>'[1]2025年已发货'!F:F</f>
        <v>45827</v>
      </c>
      <c r="G4156" s="2" t="str">
        <f>'[1]2025年已发货'!G:G</f>
        <v>（中铁六局呼和公司康新高速TJ4-2标）四川省甘孜藏族自治州康定市新都桥镇东俄罗三村中建八局搅拌站旁</v>
      </c>
      <c r="H4156" s="2" t="str">
        <f>'[1]2025年已发货'!H:H</f>
        <v>王龙</v>
      </c>
      <c r="I4156" s="2">
        <f>'[1]2025年已发货'!I:I</f>
        <v>18809490151</v>
      </c>
      <c r="J4156" s="2" vm="1" t="e">
        <f>_xlfn._xlws.FILTER(辅助信息!D:D,辅助信息!G:G=G4156)</f>
        <v>#VALUE!</v>
      </c>
    </row>
    <row r="4157" hidden="1" spans="1:10">
      <c r="A4157" s="2" t="str">
        <f>'[1]2025年已发货'!A:A</f>
        <v>德胜恒嘉</v>
      </c>
      <c r="B4157" s="2" t="str">
        <f>'[1]2025年已发货'!B:B</f>
        <v>螺纹钢</v>
      </c>
      <c r="C4157" s="2" t="str">
        <f>'[1]2025年已发货'!C:C</f>
        <v>HRB400EФ22*9mm</v>
      </c>
      <c r="D4157" s="2" t="str">
        <f>'[1]2025年已发货'!D:D</f>
        <v>吨</v>
      </c>
      <c r="E4157" s="2">
        <f>'[1]2025年已发货'!E:E</f>
        <v>35</v>
      </c>
      <c r="F4157" s="4">
        <f>'[1]2025年已发货'!F:F</f>
        <v>45827</v>
      </c>
      <c r="G4157" s="2" t="str">
        <f>'[1]2025年已发货'!G:G</f>
        <v>（中铁六局呼和公司康新高速TJ4-2标）四川省甘孜藏族自治州康定市新都桥镇东俄罗三村中建八局搅拌站旁</v>
      </c>
      <c r="H4157" s="2" t="str">
        <f>'[1]2025年已发货'!H:H</f>
        <v>王坤</v>
      </c>
      <c r="I4157" s="2">
        <f>'[1]2025年已发货'!I:I</f>
        <v>15647490007</v>
      </c>
      <c r="J4157" s="2" vm="1" t="e">
        <f>_xlfn._xlws.FILTER(辅助信息!D:D,辅助信息!G:G=G4157)</f>
        <v>#VALUE!</v>
      </c>
    </row>
    <row r="4158" hidden="1" spans="1:10">
      <c r="A4158" s="2" t="str">
        <f>'[1]2025年已发货'!A:A</f>
        <v>湖北商贸</v>
      </c>
      <c r="B4158" s="2" t="str">
        <f>'[1]2025年已发货'!B:B</f>
        <v>高线</v>
      </c>
      <c r="C4158" s="2" t="str">
        <f>'[1]2025年已发货'!C:C</f>
        <v>HPB300Φ8</v>
      </c>
      <c r="D4158" s="2" t="str">
        <f>'[1]2025年已发货'!D:D</f>
        <v>吨</v>
      </c>
      <c r="E4158" s="2">
        <f>'[1]2025年已发货'!E:E</f>
        <v>35</v>
      </c>
      <c r="F4158" s="4">
        <f>'[1]2025年已发货'!F:F</f>
        <v>45828</v>
      </c>
      <c r="G4158" s="2" t="str">
        <f>'[1]2025年已发货'!G:G</f>
        <v>（中铁十局-资乐高速4标）四川省眉山市仁寿县彰加镇促进村中铁十局2#钢筋厂</v>
      </c>
      <c r="H4158" s="2" t="str">
        <f>'[1]2025年已发货'!H:H</f>
        <v>杨飞</v>
      </c>
      <c r="I4158" s="2">
        <f>'[1]2025年已发货'!I:I</f>
        <v>15667998777</v>
      </c>
      <c r="J4158" s="2" vm="1" t="e">
        <f>_xlfn._xlws.FILTER(辅助信息!D:D,辅助信息!G:G=G4158)</f>
        <v>#VALUE!</v>
      </c>
    </row>
    <row r="4159" hidden="1" spans="1:10">
      <c r="A4159" s="2" t="str">
        <f>'[1]2025年已发货'!A:A</f>
        <v>湖北商贸</v>
      </c>
      <c r="B4159" s="2" t="str">
        <f>'[1]2025年已发货'!B:B</f>
        <v>高线</v>
      </c>
      <c r="C4159" s="2" t="str">
        <f>'[1]2025年已发货'!C:C</f>
        <v>HPB300Φ10</v>
      </c>
      <c r="D4159" s="2" t="str">
        <f>'[1]2025年已发货'!D:D</f>
        <v>吨</v>
      </c>
      <c r="E4159" s="2">
        <f>'[1]2025年已发货'!E:E</f>
        <v>35</v>
      </c>
      <c r="F4159" s="4">
        <f>'[1]2025年已发货'!F:F</f>
        <v>45828</v>
      </c>
      <c r="G4159" s="2" t="str">
        <f>'[1]2025年已发货'!G:G</f>
        <v>（中铁十局-资乐高速4标）四川省眉山市仁寿县彰加镇促进村中铁十局2#钢筋厂</v>
      </c>
      <c r="H4159" s="2" t="str">
        <f>'[1]2025年已发货'!H:H</f>
        <v>杨飞</v>
      </c>
      <c r="I4159" s="2">
        <f>'[1]2025年已发货'!I:I</f>
        <v>15667998777</v>
      </c>
      <c r="J4159" s="2" vm="1" t="e">
        <f>_xlfn._xlws.FILTER(辅助信息!D:D,辅助信息!G:G=G4159)</f>
        <v>#VALUE!</v>
      </c>
    </row>
    <row r="4160" hidden="1" spans="1:10">
      <c r="A4160" s="2" t="str">
        <f>'[1]2025年已发货'!A:A</f>
        <v>湖北商贸</v>
      </c>
      <c r="B4160" s="2" t="str">
        <f>'[1]2025年已发货'!B:B</f>
        <v>高线</v>
      </c>
      <c r="C4160" s="2" t="str">
        <f>'[1]2025年已发货'!C:C</f>
        <v>HPB300Φ8</v>
      </c>
      <c r="D4160" s="2" t="str">
        <f>'[1]2025年已发货'!D:D</f>
        <v>吨</v>
      </c>
      <c r="E4160" s="2">
        <f>'[1]2025年已发货'!E:E</f>
        <v>35</v>
      </c>
      <c r="F4160" s="4">
        <f>'[1]2025年已发货'!F:F</f>
        <v>45828</v>
      </c>
      <c r="G4160" s="2" t="str">
        <f>'[1]2025年已发货'!G:G</f>
        <v>（中铁广州局-资乐高速5标）四川省乐山市井研县希望大道116号</v>
      </c>
      <c r="H4160" s="2" t="str">
        <f>'[1]2025年已发货'!H:H</f>
        <v>廖俊杰</v>
      </c>
      <c r="I4160" s="2">
        <f>'[1]2025年已发货'!I:I</f>
        <v>15775100965</v>
      </c>
      <c r="J4160" s="2" vm="1" t="e">
        <f>_xlfn._xlws.FILTER(辅助信息!D:D,辅助信息!G:G=G4160)</f>
        <v>#VALUE!</v>
      </c>
    </row>
    <row r="4161" hidden="1" spans="1:10">
      <c r="A4161" s="2" t="str">
        <f>'[1]2025年已发货'!A:A</f>
        <v>润耀</v>
      </c>
      <c r="B4161" s="2" t="str">
        <f>'[1]2025年已发货'!B:B</f>
        <v>螺纹钢</v>
      </c>
      <c r="C4161" s="2" t="str">
        <f>'[1]2025年已发货'!C:C</f>
        <v>HRB400E Φ25 12m</v>
      </c>
      <c r="D4161" s="2" t="str">
        <f>'[1]2025年已发货'!D:D</f>
        <v>吨</v>
      </c>
      <c r="E4161" s="2">
        <f>'[1]2025年已发货'!E:E</f>
        <v>35</v>
      </c>
      <c r="F4161" s="4">
        <f>'[1]2025年已发货'!F:F</f>
        <v>45828</v>
      </c>
      <c r="G4161" s="2" t="str">
        <f>'[1]2025年已发货'!G:G</f>
        <v>（中铁广州局-资乐高速5标）四川省乐山市井研县希望大道116号</v>
      </c>
      <c r="H4161" s="2" t="str">
        <f>'[1]2025年已发货'!H:H</f>
        <v>廖俊杰</v>
      </c>
      <c r="I4161" s="2">
        <f>'[1]2025年已发货'!I:I</f>
        <v>15775100965</v>
      </c>
      <c r="J4161" s="2" vm="1" t="e">
        <f>_xlfn._xlws.FILTER(辅助信息!D:D,辅助信息!G:G=G4161)</f>
        <v>#VALUE!</v>
      </c>
    </row>
    <row r="4162" hidden="1" spans="1:10">
      <c r="A4162" s="2" t="str">
        <f>'[1]2025年已发货'!A:A</f>
        <v>达钢</v>
      </c>
      <c r="B4162" s="2" t="str">
        <f>'[1]2025年已发货'!B:B</f>
        <v>盘螺</v>
      </c>
      <c r="C4162" s="2" t="str">
        <f>'[1]2025年已发货'!C:C</f>
        <v>HRB400E Φ8</v>
      </c>
      <c r="D4162" s="2" t="str">
        <f>'[1]2025年已发货'!D:D</f>
        <v>吨</v>
      </c>
      <c r="E4162" s="2">
        <f>'[1]2025年已发货'!E:E</f>
        <v>23</v>
      </c>
      <c r="F4162" s="4">
        <f>'[1]2025年已发货'!F:F</f>
        <v>45828</v>
      </c>
      <c r="G4162" s="2" t="str">
        <f>'[1]2025年已发货'!G:G</f>
        <v>（商投建工达州中医药科技园-1工区）达州市通川区达州中医药职业学院犀牛大道北段</v>
      </c>
      <c r="H4162" s="2" t="str">
        <f>'[1]2025年已发货'!H:H</f>
        <v>程黄刚</v>
      </c>
      <c r="I4162" s="2">
        <f>'[1]2025年已发货'!I:I</f>
        <v>15108211617</v>
      </c>
      <c r="J4162" s="2" t="str">
        <f>_xlfn._xlws.FILTER(辅助信息!D:D,辅助信息!G:G=G4162)</f>
        <v>商投建工达州中医药科技园</v>
      </c>
    </row>
    <row r="4163" hidden="1" spans="1:10">
      <c r="A4163" s="2" t="str">
        <f>'[1]2025年已发货'!A:A</f>
        <v>达钢</v>
      </c>
      <c r="B4163" s="2" t="str">
        <f>'[1]2025年已发货'!B:B</f>
        <v>盘螺</v>
      </c>
      <c r="C4163" s="2" t="str">
        <f>'[1]2025年已发货'!C:C</f>
        <v>HRB400E Φ10</v>
      </c>
      <c r="D4163" s="2" t="str">
        <f>'[1]2025年已发货'!D:D</f>
        <v>吨</v>
      </c>
      <c r="E4163" s="2">
        <f>'[1]2025年已发货'!E:E</f>
        <v>15</v>
      </c>
      <c r="F4163" s="4">
        <f>'[1]2025年已发货'!F:F</f>
        <v>45828</v>
      </c>
      <c r="G4163" s="2" t="str">
        <f>'[1]2025年已发货'!G:G</f>
        <v>（商投建工达州中医药科技园-1工区）达州市通川区达州中医药职业学院犀牛大道北段</v>
      </c>
      <c r="H4163" s="2" t="str">
        <f>'[1]2025年已发货'!H:H</f>
        <v>程黄刚</v>
      </c>
      <c r="I4163" s="2">
        <f>'[1]2025年已发货'!I:I</f>
        <v>15108211617</v>
      </c>
      <c r="J4163" s="2" t="str">
        <f>_xlfn._xlws.FILTER(辅助信息!D:D,辅助信息!G:G=G4163)</f>
        <v>商投建工达州中医药科技园</v>
      </c>
    </row>
    <row r="4164" hidden="1" spans="1:10">
      <c r="A4164" s="2" t="str">
        <f>'[1]2025年已发货'!A:A</f>
        <v>达钢</v>
      </c>
      <c r="B4164" s="2" t="str">
        <f>'[1]2025年已发货'!B:B</f>
        <v>螺纹钢</v>
      </c>
      <c r="C4164" s="2" t="str">
        <f>'[1]2025年已发货'!C:C</f>
        <v>HRB400E Φ18 9m</v>
      </c>
      <c r="D4164" s="2" t="str">
        <f>'[1]2025年已发货'!D:D</f>
        <v>吨</v>
      </c>
      <c r="E4164" s="2">
        <f>'[1]2025年已发货'!E:E</f>
        <v>12</v>
      </c>
      <c r="F4164" s="4">
        <f>'[1]2025年已发货'!F:F</f>
        <v>45828</v>
      </c>
      <c r="G4164" s="2" t="str">
        <f>'[1]2025年已发货'!G:G</f>
        <v>（商投建工达州中医药科技园-1工区）达州市通川区达州中医药职业学院犀牛大道北段</v>
      </c>
      <c r="H4164" s="2" t="str">
        <f>'[1]2025年已发货'!H:H</f>
        <v>程黄刚</v>
      </c>
      <c r="I4164" s="2">
        <f>'[1]2025年已发货'!I:I</f>
        <v>15108211617</v>
      </c>
      <c r="J4164" s="2" t="str">
        <f>_xlfn._xlws.FILTER(辅助信息!D:D,辅助信息!G:G=G4164)</f>
        <v>商投建工达州中医药科技园</v>
      </c>
    </row>
    <row r="4165" hidden="1" spans="1:10">
      <c r="A4165" s="2" t="str">
        <f>'[1]2025年已发货'!A:A</f>
        <v>达钢</v>
      </c>
      <c r="B4165" s="2" t="str">
        <f>'[1]2025年已发货'!B:B</f>
        <v>螺纹钢</v>
      </c>
      <c r="C4165" s="2" t="str">
        <f>'[1]2025年已发货'!C:C</f>
        <v>HRB400E Φ20 9m</v>
      </c>
      <c r="D4165" s="2" t="str">
        <f>'[1]2025年已发货'!D:D</f>
        <v>吨</v>
      </c>
      <c r="E4165" s="2">
        <f>'[1]2025年已发货'!E:E</f>
        <v>6</v>
      </c>
      <c r="F4165" s="4">
        <f>'[1]2025年已发货'!F:F</f>
        <v>45828</v>
      </c>
      <c r="G4165" s="2" t="str">
        <f>'[1]2025年已发货'!G:G</f>
        <v>（商投建工达州中医药科技园-1工区）达州市通川区达州中医药职业学院犀牛大道北段</v>
      </c>
      <c r="H4165" s="2" t="str">
        <f>'[1]2025年已发货'!H:H</f>
        <v>程黄刚</v>
      </c>
      <c r="I4165" s="2">
        <f>'[1]2025年已发货'!I:I</f>
        <v>15108211617</v>
      </c>
      <c r="J4165" s="2" t="str">
        <f>_xlfn._xlws.FILTER(辅助信息!D:D,辅助信息!G:G=G4165)</f>
        <v>商投建工达州中医药科技园</v>
      </c>
    </row>
    <row r="4166" hidden="1" spans="1:10">
      <c r="A4166" s="2" t="str">
        <f>'[1]2025年已发货'!A:A</f>
        <v>德胜恒嘉</v>
      </c>
      <c r="B4166" s="2" t="str">
        <f>'[1]2025年已发货'!B:B</f>
        <v>螺纹钢</v>
      </c>
      <c r="C4166" s="2" t="str">
        <f>'[1]2025年已发货'!C:C</f>
        <v>HRB400EФ18*9m</v>
      </c>
      <c r="D4166" s="2" t="str">
        <f>'[1]2025年已发货'!D:D</f>
        <v>吨</v>
      </c>
      <c r="E4166" s="2">
        <f>'[1]2025年已发货'!E:E</f>
        <v>35</v>
      </c>
      <c r="F4166" s="4">
        <f>'[1]2025年已发货'!F:F</f>
        <v>45828</v>
      </c>
      <c r="G4166" s="2" t="str">
        <f>'[1]2025年已发货'!G:G</f>
        <v>（中铁六局呼和公司康新高速TJ4-2标）四川省甘孜藏族自治州康定市新都桥镇东俄罗三村中建八局搅拌站旁</v>
      </c>
      <c r="H4166" s="2" t="str">
        <f>'[1]2025年已发货'!H:H</f>
        <v>王龙</v>
      </c>
      <c r="I4166" s="2">
        <f>'[1]2025年已发货'!I:I</f>
        <v>18809490151</v>
      </c>
      <c r="J4166" s="2" vm="1" t="e">
        <f>_xlfn._xlws.FILTER(辅助信息!D:D,辅助信息!G:G=G4166)</f>
        <v>#VALUE!</v>
      </c>
    </row>
    <row r="4167" hidden="1" spans="1:10">
      <c r="A4167" s="2" t="str">
        <f>'[1]2025年已发货'!A:A</f>
        <v>德胜恒嘉</v>
      </c>
      <c r="B4167" s="2" t="str">
        <f>'[1]2025年已发货'!B:B</f>
        <v>螺纹钢</v>
      </c>
      <c r="C4167" s="2" t="str">
        <f>'[1]2025年已发货'!C:C</f>
        <v>HRB400EФ22*9mm</v>
      </c>
      <c r="D4167" s="2" t="str">
        <f>'[1]2025年已发货'!D:D</f>
        <v>吨</v>
      </c>
      <c r="E4167" s="2">
        <f>'[1]2025年已发货'!E:E</f>
        <v>35</v>
      </c>
      <c r="F4167" s="4">
        <f>'[1]2025年已发货'!F:F</f>
        <v>45828</v>
      </c>
      <c r="G4167" s="2" t="str">
        <f>'[1]2025年已发货'!G:G</f>
        <v>（中铁六局呼和公司康新高速TJ4-2标）四川省甘孜藏族自治州康定市新都桥镇东俄罗三村中建八局搅拌站旁</v>
      </c>
      <c r="H4167" s="2" t="str">
        <f>'[1]2025年已发货'!H:H</f>
        <v>王坤</v>
      </c>
      <c r="I4167" s="2">
        <f>'[1]2025年已发货'!I:I</f>
        <v>15647490007</v>
      </c>
      <c r="J4167" s="2" vm="1" t="e">
        <f>_xlfn._xlws.FILTER(辅助信息!D:D,辅助信息!G:G=G4167)</f>
        <v>#VALUE!</v>
      </c>
    </row>
    <row r="4168" hidden="1" spans="1:10">
      <c r="A4168" s="2" t="str">
        <f>'[1]2025年已发货'!A:A</f>
        <v>钢固融</v>
      </c>
      <c r="B4168" s="2" t="str">
        <f>'[1]2025年已发货'!B:B</f>
        <v>螺纹钢</v>
      </c>
      <c r="C4168" s="2" t="str">
        <f>'[1]2025年已发货'!C:C</f>
        <v>HRB500EФ16*9m</v>
      </c>
      <c r="D4168" s="2" t="str">
        <f>'[1]2025年已发货'!D:D</f>
        <v>吨</v>
      </c>
      <c r="E4168" s="2">
        <f>'[1]2025年已发货'!E:E</f>
        <v>70</v>
      </c>
      <c r="F4168" s="4">
        <f>'[1]2025年已发货'!F:F</f>
        <v>45828</v>
      </c>
      <c r="G4168" s="2" t="str">
        <f>'[1]2025年已发货'!G:G</f>
        <v>（中核中原-温江北林医养综合体项目）四川省成都市温江区万春大道第三人民医院东</v>
      </c>
      <c r="H4168" s="2" t="str">
        <f>'[1]2025年已发货'!H:H</f>
        <v>蔡杰</v>
      </c>
      <c r="I4168" s="2">
        <f>'[1]2025年已发货'!I:I</f>
        <v>18875129329</v>
      </c>
      <c r="J4168" s="2" vm="1" t="e">
        <f>_xlfn._xlws.FILTER(辅助信息!D:D,辅助信息!G:G=G4168)</f>
        <v>#VALUE!</v>
      </c>
    </row>
    <row r="4169" hidden="1" spans="1:10">
      <c r="A4169" s="2" t="str">
        <f>'[1]2025年已发货'!A:A</f>
        <v>海南海控</v>
      </c>
      <c r="B4169" s="2" t="str">
        <f>'[1]2025年已发货'!B:B</f>
        <v>高线</v>
      </c>
      <c r="C4169" s="2" t="str">
        <f>'[1]2025年已发货'!C:C</f>
        <v>HPB300Ф12</v>
      </c>
      <c r="D4169" s="2" t="str">
        <f>'[1]2025年已发货'!D:D</f>
        <v>吨</v>
      </c>
      <c r="E4169" s="2">
        <f>'[1]2025年已发货'!E:E</f>
        <v>35</v>
      </c>
      <c r="F4169" s="4">
        <f>'[1]2025年已发货'!F:F</f>
        <v>45828</v>
      </c>
      <c r="G4169" s="2" t="str">
        <f>'[1]2025年已发货'!G:G</f>
        <v>（中铁六局呼和公司康新高速TJ4-2标）四川省甘孜藏族自治州康定市新都桥镇东俄罗三村中建八局搅拌站旁</v>
      </c>
      <c r="H4169" s="2" t="str">
        <f>'[1]2025年已发货'!H:H</f>
        <v>王坤</v>
      </c>
      <c r="I4169" s="2">
        <f>'[1]2025年已发货'!I:I</f>
        <v>15647490007</v>
      </c>
      <c r="J4169" s="2" vm="1" t="e">
        <f>_xlfn._xlws.FILTER(辅助信息!D:D,辅助信息!G:G=G4169)</f>
        <v>#VALUE!</v>
      </c>
    </row>
    <row r="4170" hidden="1" spans="1:10">
      <c r="A4170" s="2" t="str">
        <f>'[1]2025年已发货'!A:A</f>
        <v>润耀</v>
      </c>
      <c r="B4170" s="2" t="str">
        <f>'[1]2025年已发货'!B:B</f>
        <v>盘螺</v>
      </c>
      <c r="C4170" s="2" t="str">
        <f>'[1]2025年已发货'!C:C</f>
        <v>HRB400E Φ8</v>
      </c>
      <c r="D4170" s="2" t="str">
        <f>'[1]2025年已发货'!D:D</f>
        <v>吨</v>
      </c>
      <c r="E4170" s="2">
        <f>'[1]2025年已发货'!E:E</f>
        <v>5</v>
      </c>
      <c r="F4170" s="4">
        <f>'[1]2025年已发货'!F:F</f>
        <v>45828</v>
      </c>
      <c r="G4170" s="2" t="str">
        <f>'[1]2025年已发货'!G:G</f>
        <v>（华西简阳西城嘉苑）四川省成都市简阳市简城街道高屋村</v>
      </c>
      <c r="H4170" s="2" t="str">
        <f>'[1]2025年已发货'!H:H</f>
        <v>张瀚镭</v>
      </c>
      <c r="I4170" s="2">
        <f>'[1]2025年已发货'!I:I</f>
        <v>15884666220</v>
      </c>
      <c r="J4170" s="2" t="str">
        <f>_xlfn._xlws.FILTER(辅助信息!D:D,辅助信息!G:G=G4170)</f>
        <v>华西简阳西城嘉苑</v>
      </c>
    </row>
    <row r="4171" hidden="1" spans="1:10">
      <c r="A4171" s="2" t="str">
        <f>'[1]2025年已发货'!A:A</f>
        <v>润耀</v>
      </c>
      <c r="B4171" s="2" t="str">
        <f>'[1]2025年已发货'!B:B</f>
        <v>螺纹钢</v>
      </c>
      <c r="C4171" s="2" t="str">
        <f>'[1]2025年已发货'!C:C</f>
        <v>HRB400E Φ14 9m</v>
      </c>
      <c r="D4171" s="2" t="str">
        <f>'[1]2025年已发货'!D:D</f>
        <v>吨</v>
      </c>
      <c r="E4171" s="2">
        <f>'[1]2025年已发货'!E:E</f>
        <v>66</v>
      </c>
      <c r="F4171" s="4">
        <f>'[1]2025年已发货'!F:F</f>
        <v>45828</v>
      </c>
      <c r="G4171" s="2" t="str">
        <f>'[1]2025年已发货'!G:G</f>
        <v>（华西简阳西城嘉苑）四川省成都市简阳市简城街道高屋村</v>
      </c>
      <c r="H4171" s="2" t="str">
        <f>'[1]2025年已发货'!H:H</f>
        <v>张瀚镭</v>
      </c>
      <c r="I4171" s="2">
        <f>'[1]2025年已发货'!I:I</f>
        <v>15884666220</v>
      </c>
      <c r="J4171" s="2" t="str">
        <f>_xlfn._xlws.FILTER(辅助信息!D:D,辅助信息!G:G=G4171)</f>
        <v>华西简阳西城嘉苑</v>
      </c>
    </row>
    <row r="4172" hidden="1" spans="1:10">
      <c r="A4172" s="2" t="str">
        <f>'[1]2025年已发货'!A:A</f>
        <v>润耀</v>
      </c>
      <c r="B4172" s="2" t="str">
        <f>'[1]2025年已发货'!B:B</f>
        <v>螺纹钢</v>
      </c>
      <c r="C4172" s="2" t="str">
        <f>'[1]2025年已发货'!C:C</f>
        <v>HRB400E Φ16 9m</v>
      </c>
      <c r="D4172" s="2" t="str">
        <f>'[1]2025年已发货'!D:D</f>
        <v>吨</v>
      </c>
      <c r="E4172" s="2">
        <f>'[1]2025年已发货'!E:E</f>
        <v>3</v>
      </c>
      <c r="F4172" s="4">
        <f>'[1]2025年已发货'!F:F</f>
        <v>45828</v>
      </c>
      <c r="G4172" s="2" t="str">
        <f>'[1]2025年已发货'!G:G</f>
        <v>（华西简阳西城嘉苑）四川省成都市简阳市简城街道高屋村</v>
      </c>
      <c r="H4172" s="2" t="str">
        <f>'[1]2025年已发货'!H:H</f>
        <v>张瀚镭</v>
      </c>
      <c r="I4172" s="2">
        <f>'[1]2025年已发货'!I:I</f>
        <v>15884666220</v>
      </c>
      <c r="J4172" s="2" t="str">
        <f>_xlfn._xlws.FILTER(辅助信息!D:D,辅助信息!G:G=G4172)</f>
        <v>华西简阳西城嘉苑</v>
      </c>
    </row>
    <row r="4173" hidden="1" spans="1:10">
      <c r="A4173" s="2" t="str">
        <f>'[1]2025年已发货'!A:A</f>
        <v>润耀</v>
      </c>
      <c r="B4173" s="2" t="str">
        <f>'[1]2025年已发货'!B:B</f>
        <v>螺纹钢</v>
      </c>
      <c r="C4173" s="2" t="str">
        <f>'[1]2025年已发货'!C:C</f>
        <v>HRB400E Φ18 9m</v>
      </c>
      <c r="D4173" s="2" t="str">
        <f>'[1]2025年已发货'!D:D</f>
        <v>吨</v>
      </c>
      <c r="E4173" s="2">
        <f>'[1]2025年已发货'!E:E</f>
        <v>3</v>
      </c>
      <c r="F4173" s="4">
        <f>'[1]2025年已发货'!F:F</f>
        <v>45828</v>
      </c>
      <c r="G4173" s="2" t="str">
        <f>'[1]2025年已发货'!G:G</f>
        <v>（华西简阳西城嘉苑）四川省成都市简阳市简城街道高屋村</v>
      </c>
      <c r="H4173" s="2" t="str">
        <f>'[1]2025年已发货'!H:H</f>
        <v>张瀚镭</v>
      </c>
      <c r="I4173" s="2">
        <f>'[1]2025年已发货'!I:I</f>
        <v>15884666220</v>
      </c>
      <c r="J4173" s="2" t="str">
        <f>_xlfn._xlws.FILTER(辅助信息!D:D,辅助信息!G:G=G4173)</f>
        <v>华西简阳西城嘉苑</v>
      </c>
    </row>
    <row r="4174" hidden="1" spans="1:10">
      <c r="A4174" s="2" t="str">
        <f>'[1]2025年已发货'!A:A</f>
        <v>润耀</v>
      </c>
      <c r="B4174" s="2" t="str">
        <f>'[1]2025年已发货'!B:B</f>
        <v>螺纹钢</v>
      </c>
      <c r="C4174" s="2" t="str">
        <f>'[1]2025年已发货'!C:C</f>
        <v>HRB400E Φ20 9m</v>
      </c>
      <c r="D4174" s="2" t="str">
        <f>'[1]2025年已发货'!D:D</f>
        <v>吨</v>
      </c>
      <c r="E4174" s="2">
        <f>'[1]2025年已发货'!E:E</f>
        <v>21</v>
      </c>
      <c r="F4174" s="4">
        <f>'[1]2025年已发货'!F:F</f>
        <v>45828</v>
      </c>
      <c r="G4174" s="2" t="str">
        <f>'[1]2025年已发货'!G:G</f>
        <v>（华西简阳西城嘉苑）四川省成都市简阳市简城街道高屋村</v>
      </c>
      <c r="H4174" s="2" t="str">
        <f>'[1]2025年已发货'!H:H</f>
        <v>张瀚镭</v>
      </c>
      <c r="I4174" s="2">
        <f>'[1]2025年已发货'!I:I</f>
        <v>15884666220</v>
      </c>
      <c r="J4174" s="2" t="str">
        <f>_xlfn._xlws.FILTER(辅助信息!D:D,辅助信息!G:G=G4174)</f>
        <v>华西简阳西城嘉苑</v>
      </c>
    </row>
    <row r="4175" hidden="1" spans="1:10">
      <c r="A4175" s="2" t="str">
        <f>'[1]2025年已发货'!A:A</f>
        <v>润耀</v>
      </c>
      <c r="B4175" s="2" t="str">
        <f>'[1]2025年已发货'!B:B</f>
        <v>螺纹钢</v>
      </c>
      <c r="C4175" s="2" t="str">
        <f>'[1]2025年已发货'!C:C</f>
        <v>HRB400E Φ22 9m</v>
      </c>
      <c r="D4175" s="2" t="str">
        <f>'[1]2025年已发货'!D:D</f>
        <v>吨</v>
      </c>
      <c r="E4175" s="2">
        <f>'[1]2025年已发货'!E:E</f>
        <v>3</v>
      </c>
      <c r="F4175" s="4">
        <f>'[1]2025年已发货'!F:F</f>
        <v>45828</v>
      </c>
      <c r="G4175" s="2" t="str">
        <f>'[1]2025年已发货'!G:G</f>
        <v>（华西简阳西城嘉苑）四川省成都市简阳市简城街道高屋村</v>
      </c>
      <c r="H4175" s="2" t="str">
        <f>'[1]2025年已发货'!H:H</f>
        <v>张瀚镭</v>
      </c>
      <c r="I4175" s="2">
        <f>'[1]2025年已发货'!I:I</f>
        <v>15884666220</v>
      </c>
      <c r="J4175" s="2" t="str">
        <f>_xlfn._xlws.FILTER(辅助信息!D:D,辅助信息!G:G=G4175)</f>
        <v>华西简阳西城嘉苑</v>
      </c>
    </row>
    <row r="4176" hidden="1" spans="1:10">
      <c r="A4176" s="2" t="str">
        <f>'[1]2025年已发货'!A:A</f>
        <v>润耀</v>
      </c>
      <c r="B4176" s="2" t="str">
        <f>'[1]2025年已发货'!B:B</f>
        <v>螺纹钢</v>
      </c>
      <c r="C4176" s="2" t="str">
        <f>'[1]2025年已发货'!C:C</f>
        <v>HRB400E Φ25 9m</v>
      </c>
      <c r="D4176" s="2" t="str">
        <f>'[1]2025年已发货'!D:D</f>
        <v>吨</v>
      </c>
      <c r="E4176" s="2">
        <f>'[1]2025年已发货'!E:E</f>
        <v>5</v>
      </c>
      <c r="F4176" s="4">
        <f>'[1]2025年已发货'!F:F</f>
        <v>45828</v>
      </c>
      <c r="G4176" s="2" t="str">
        <f>'[1]2025年已发货'!G:G</f>
        <v>（华西简阳西城嘉苑）四川省成都市简阳市简城街道高屋村</v>
      </c>
      <c r="H4176" s="2" t="str">
        <f>'[1]2025年已发货'!H:H</f>
        <v>张瀚镭</v>
      </c>
      <c r="I4176" s="2">
        <f>'[1]2025年已发货'!I:I</f>
        <v>15884666220</v>
      </c>
      <c r="J4176" s="2" t="str">
        <f>_xlfn._xlws.FILTER(辅助信息!D:D,辅助信息!G:G=G4176)</f>
        <v>华西简阳西城嘉苑</v>
      </c>
    </row>
    <row r="4177" hidden="1" spans="1:10">
      <c r="A4177" s="2" t="str">
        <f>'[1]2025年已发货'!A:A</f>
        <v>润耀</v>
      </c>
      <c r="B4177" s="2" t="str">
        <f>'[1]2025年已发货'!B:B</f>
        <v>盘螺</v>
      </c>
      <c r="C4177" s="2" t="str">
        <f>'[1]2025年已发货'!C:C</f>
        <v>HRB400E Φ8</v>
      </c>
      <c r="D4177" s="2" t="str">
        <f>'[1]2025年已发货'!D:D</f>
        <v>吨</v>
      </c>
      <c r="E4177" s="2">
        <f>'[1]2025年已发货'!E:E</f>
        <v>7.5</v>
      </c>
      <c r="F4177" s="4">
        <f>'[1]2025年已发货'!F:F</f>
        <v>45828</v>
      </c>
      <c r="G4177" s="2" t="str">
        <f>'[1]2025年已发货'!G:G</f>
        <v>（华西萌海科创农业生态谷）成都市简阳市白金山水库</v>
      </c>
      <c r="H4177" s="2" t="str">
        <f>'[1]2025年已发货'!H:H</f>
        <v>石清国</v>
      </c>
      <c r="I4177" s="2">
        <f>'[1]2025年已发货'!I:I</f>
        <v>13458642015</v>
      </c>
      <c r="J4177" s="2" t="str">
        <f>_xlfn._xlws.FILTER(辅助信息!D:D,辅助信息!G:G=G4177)</f>
        <v>华西萌海-科创农业生态谷</v>
      </c>
    </row>
    <row r="4178" hidden="1" spans="1:10">
      <c r="A4178" s="2" t="str">
        <f>'[1]2025年已发货'!A:A</f>
        <v>润耀</v>
      </c>
      <c r="B4178" s="2" t="str">
        <f>'[1]2025年已发货'!B:B</f>
        <v>盘螺</v>
      </c>
      <c r="C4178" s="2" t="str">
        <f>'[1]2025年已发货'!C:C</f>
        <v>HRB400E Φ12</v>
      </c>
      <c r="D4178" s="2" t="str">
        <f>'[1]2025年已发货'!D:D</f>
        <v>吨</v>
      </c>
      <c r="E4178" s="2">
        <f>'[1]2025年已发货'!E:E</f>
        <v>5</v>
      </c>
      <c r="F4178" s="4">
        <f>'[1]2025年已发货'!F:F</f>
        <v>45828</v>
      </c>
      <c r="G4178" s="2" t="str">
        <f>'[1]2025年已发货'!G:G</f>
        <v>（华西萌海科创农业生态谷）成都市简阳市白金山水库</v>
      </c>
      <c r="H4178" s="2" t="str">
        <f>'[1]2025年已发货'!H:H</f>
        <v>石清国</v>
      </c>
      <c r="I4178" s="2">
        <f>'[1]2025年已发货'!I:I</f>
        <v>13458642015</v>
      </c>
      <c r="J4178" s="2" t="str">
        <f>_xlfn._xlws.FILTER(辅助信息!D:D,辅助信息!G:G=G4178)</f>
        <v>华西萌海-科创农业生态谷</v>
      </c>
    </row>
    <row r="4179" hidden="1" spans="1:10">
      <c r="A4179" s="2" t="str">
        <f>'[1]2025年已发货'!A:A</f>
        <v>润耀</v>
      </c>
      <c r="B4179" s="2" t="str">
        <f>'[1]2025年已发货'!B:B</f>
        <v>螺纹钢</v>
      </c>
      <c r="C4179" s="2" t="str">
        <f>'[1]2025年已发货'!C:C</f>
        <v>HRB400E Φ12 9m</v>
      </c>
      <c r="D4179" s="2" t="str">
        <f>'[1]2025年已发货'!D:D</f>
        <v>吨</v>
      </c>
      <c r="E4179" s="2">
        <f>'[1]2025年已发货'!E:E</f>
        <v>9</v>
      </c>
      <c r="F4179" s="4">
        <f>'[1]2025年已发货'!F:F</f>
        <v>45828</v>
      </c>
      <c r="G4179" s="2" t="str">
        <f>'[1]2025年已发货'!G:G</f>
        <v>（华西萌海科创农业生态谷）成都市简阳市白金山水库</v>
      </c>
      <c r="H4179" s="2" t="str">
        <f>'[1]2025年已发货'!H:H</f>
        <v>石清国</v>
      </c>
      <c r="I4179" s="2">
        <f>'[1]2025年已发货'!I:I</f>
        <v>13458642015</v>
      </c>
      <c r="J4179" s="2" t="str">
        <f>_xlfn._xlws.FILTER(辅助信息!D:D,辅助信息!G:G=G4179)</f>
        <v>华西萌海-科创农业生态谷</v>
      </c>
    </row>
    <row r="4180" hidden="1" spans="1:10">
      <c r="A4180" s="2" t="str">
        <f>'[1]2025年已发货'!A:A</f>
        <v>润耀</v>
      </c>
      <c r="B4180" s="2" t="str">
        <f>'[1]2025年已发货'!B:B</f>
        <v>螺纹钢</v>
      </c>
      <c r="C4180" s="2" t="str">
        <f>'[1]2025年已发货'!C:C</f>
        <v>HRB400E Φ14 9m</v>
      </c>
      <c r="D4180" s="2" t="str">
        <f>'[1]2025年已发货'!D:D</f>
        <v>吨</v>
      </c>
      <c r="E4180" s="2">
        <f>'[1]2025年已发货'!E:E</f>
        <v>3</v>
      </c>
      <c r="F4180" s="4">
        <f>'[1]2025年已发货'!F:F</f>
        <v>45828</v>
      </c>
      <c r="G4180" s="2" t="str">
        <f>'[1]2025年已发货'!G:G</f>
        <v>（华西萌海科创农业生态谷）成都市简阳市白金山水库</v>
      </c>
      <c r="H4180" s="2" t="str">
        <f>'[1]2025年已发货'!H:H</f>
        <v>石清国</v>
      </c>
      <c r="I4180" s="2">
        <f>'[1]2025年已发货'!I:I</f>
        <v>13458642015</v>
      </c>
      <c r="J4180" s="2" t="str">
        <f>_xlfn._xlws.FILTER(辅助信息!D:D,辅助信息!G:G=G4180)</f>
        <v>华西萌海-科创农业生态谷</v>
      </c>
    </row>
    <row r="4181" hidden="1" spans="1:10">
      <c r="A4181" s="2" t="str">
        <f>'[1]2025年已发货'!A:A</f>
        <v>润耀</v>
      </c>
      <c r="B4181" s="2" t="str">
        <f>'[1]2025年已发货'!B:B</f>
        <v>螺纹钢</v>
      </c>
      <c r="C4181" s="2" t="str">
        <f>'[1]2025年已发货'!C:C</f>
        <v>HRB400E Φ16 9m</v>
      </c>
      <c r="D4181" s="2" t="str">
        <f>'[1]2025年已发货'!D:D</f>
        <v>吨</v>
      </c>
      <c r="E4181" s="2">
        <f>'[1]2025年已发货'!E:E</f>
        <v>3</v>
      </c>
      <c r="F4181" s="4">
        <f>'[1]2025年已发货'!F:F</f>
        <v>45828</v>
      </c>
      <c r="G4181" s="2" t="str">
        <f>'[1]2025年已发货'!G:G</f>
        <v>（华西萌海科创农业生态谷）成都市简阳市白金山水库</v>
      </c>
      <c r="H4181" s="2" t="str">
        <f>'[1]2025年已发货'!H:H</f>
        <v>石清国</v>
      </c>
      <c r="I4181" s="2">
        <f>'[1]2025年已发货'!I:I</f>
        <v>13458642015</v>
      </c>
      <c r="J4181" s="2" t="str">
        <f>_xlfn._xlws.FILTER(辅助信息!D:D,辅助信息!G:G=G4181)</f>
        <v>华西萌海-科创农业生态谷</v>
      </c>
    </row>
    <row r="4182" hidden="1" spans="1:10">
      <c r="A4182" s="2" t="str">
        <f>'[1]2025年已发货'!A:A</f>
        <v>润耀</v>
      </c>
      <c r="B4182" s="2" t="str">
        <f>'[1]2025年已发货'!B:B</f>
        <v>螺纹钢</v>
      </c>
      <c r="C4182" s="2" t="str">
        <f>'[1]2025年已发货'!C:C</f>
        <v>HRB400E Φ20 9m</v>
      </c>
      <c r="D4182" s="2" t="str">
        <f>'[1]2025年已发货'!D:D</f>
        <v>吨</v>
      </c>
      <c r="E4182" s="2">
        <f>'[1]2025年已发货'!E:E</f>
        <v>3</v>
      </c>
      <c r="F4182" s="4">
        <f>'[1]2025年已发货'!F:F</f>
        <v>45828</v>
      </c>
      <c r="G4182" s="2" t="str">
        <f>'[1]2025年已发货'!G:G</f>
        <v>（华西萌海科创农业生态谷）成都市简阳市白金山水库</v>
      </c>
      <c r="H4182" s="2" t="str">
        <f>'[1]2025年已发货'!H:H</f>
        <v>石清国</v>
      </c>
      <c r="I4182" s="2">
        <f>'[1]2025年已发货'!I:I</f>
        <v>13458642015</v>
      </c>
      <c r="J4182" s="2" t="str">
        <f>_xlfn._xlws.FILTER(辅助信息!D:D,辅助信息!G:G=G4182)</f>
        <v>华西萌海-科创农业生态谷</v>
      </c>
    </row>
    <row r="4183" hidden="1" spans="1:10">
      <c r="A4183" s="2" t="str">
        <f>'[1]2025年已发货'!A:A</f>
        <v>润耀</v>
      </c>
      <c r="B4183" s="2" t="str">
        <f>'[1]2025年已发货'!B:B</f>
        <v>螺纹钢</v>
      </c>
      <c r="C4183" s="2" t="str">
        <f>'[1]2025年已发货'!C:C</f>
        <v>HRB400E Φ22 9m</v>
      </c>
      <c r="D4183" s="2" t="str">
        <f>'[1]2025年已发货'!D:D</f>
        <v>吨</v>
      </c>
      <c r="E4183" s="2">
        <f>'[1]2025年已发货'!E:E</f>
        <v>3</v>
      </c>
      <c r="F4183" s="4">
        <f>'[1]2025年已发货'!F:F</f>
        <v>45828</v>
      </c>
      <c r="G4183" s="2" t="str">
        <f>'[1]2025年已发货'!G:G</f>
        <v>（华西萌海科创农业生态谷）成都市简阳市白金山水库</v>
      </c>
      <c r="H4183" s="2" t="str">
        <f>'[1]2025年已发货'!H:H</f>
        <v>石清国</v>
      </c>
      <c r="I4183" s="2">
        <f>'[1]2025年已发货'!I:I</f>
        <v>13458642015</v>
      </c>
      <c r="J4183" s="2" t="str">
        <f>_xlfn._xlws.FILTER(辅助信息!D:D,辅助信息!G:G=G4183)</f>
        <v>华西萌海-科创农业生态谷</v>
      </c>
    </row>
    <row r="4184" hidden="1" spans="1:10">
      <c r="A4184" s="2" t="str">
        <f>'[1]2025年已发货'!A:A</f>
        <v>润耀</v>
      </c>
      <c r="B4184" s="2" t="str">
        <f>'[1]2025年已发货'!B:B</f>
        <v>螺纹钢</v>
      </c>
      <c r="C4184" s="2" t="str">
        <f>'[1]2025年已发货'!C:C</f>
        <v>HRB400E Φ28 9m</v>
      </c>
      <c r="D4184" s="2" t="str">
        <f>'[1]2025年已发货'!D:D</f>
        <v>吨</v>
      </c>
      <c r="E4184" s="2">
        <f>'[1]2025年已发货'!E:E</f>
        <v>3</v>
      </c>
      <c r="F4184" s="4">
        <f>'[1]2025年已发货'!F:F</f>
        <v>45828</v>
      </c>
      <c r="G4184" s="2" t="str">
        <f>'[1]2025年已发货'!G:G</f>
        <v>（华西萌海科创农业生态谷）成都市简阳市白金山水库</v>
      </c>
      <c r="H4184" s="2" t="str">
        <f>'[1]2025年已发货'!H:H</f>
        <v>石清国</v>
      </c>
      <c r="I4184" s="2">
        <f>'[1]2025年已发货'!I:I</f>
        <v>13458642015</v>
      </c>
      <c r="J4184" s="2" t="str">
        <f>_xlfn._xlws.FILTER(辅助信息!D:D,辅助信息!G:G=G4184)</f>
        <v>华西萌海-科创农业生态谷</v>
      </c>
    </row>
    <row r="4185" hidden="1" spans="1:10">
      <c r="A4185" s="2" t="str">
        <f>'[1]2025年已发货'!A:A</f>
        <v>润耀</v>
      </c>
      <c r="B4185" s="2" t="str">
        <f>'[1]2025年已发货'!B:B</f>
        <v>螺纹钢</v>
      </c>
      <c r="C4185" s="2" t="str">
        <f>'[1]2025年已发货'!C:C</f>
        <v>HRB500E Φ20</v>
      </c>
      <c r="D4185" s="2" t="str">
        <f>'[1]2025年已发货'!D:D</f>
        <v>吨</v>
      </c>
      <c r="E4185" s="2">
        <f>'[1]2025年已发货'!E:E</f>
        <v>6</v>
      </c>
      <c r="F4185" s="4">
        <f>'[1]2025年已发货'!F:F</f>
        <v>45828</v>
      </c>
      <c r="G4185" s="2" t="str">
        <f>'[1]2025年已发货'!G:G</f>
        <v>（华西萌海科创农业生态谷）成都市简阳市白金山水库</v>
      </c>
      <c r="H4185" s="2" t="str">
        <f>'[1]2025年已发货'!H:H</f>
        <v>石清国</v>
      </c>
      <c r="I4185" s="2">
        <f>'[1]2025年已发货'!I:I</f>
        <v>13458642015</v>
      </c>
      <c r="J4185" s="2" t="str">
        <f>_xlfn._xlws.FILTER(辅助信息!D:D,辅助信息!G:G=G4185)</f>
        <v>华西萌海-科创农业生态谷</v>
      </c>
    </row>
    <row r="4186" hidden="1" spans="1:10">
      <c r="A4186" s="2" t="str">
        <f>'[1]2025年已发货'!A:A</f>
        <v>润耀</v>
      </c>
      <c r="B4186" s="2" t="str">
        <f>'[1]2025年已发货'!B:B</f>
        <v>螺纹钢</v>
      </c>
      <c r="C4186" s="2" t="str">
        <f>'[1]2025年已发货'!C:C</f>
        <v>HRB500E Φ22</v>
      </c>
      <c r="D4186" s="2" t="str">
        <f>'[1]2025年已发货'!D:D</f>
        <v>吨</v>
      </c>
      <c r="E4186" s="2">
        <f>'[1]2025年已发货'!E:E</f>
        <v>6</v>
      </c>
      <c r="F4186" s="4">
        <f>'[1]2025年已发货'!F:F</f>
        <v>45828</v>
      </c>
      <c r="G4186" s="2" t="str">
        <f>'[1]2025年已发货'!G:G</f>
        <v>（华西萌海科创农业生态谷）成都市简阳市白金山水库</v>
      </c>
      <c r="H4186" s="2" t="str">
        <f>'[1]2025年已发货'!H:H</f>
        <v>石清国</v>
      </c>
      <c r="I4186" s="2">
        <f>'[1]2025年已发货'!I:I</f>
        <v>13458642015</v>
      </c>
      <c r="J4186" s="2" t="str">
        <f>_xlfn._xlws.FILTER(辅助信息!D:D,辅助信息!G:G=G4186)</f>
        <v>华西萌海-科创农业生态谷</v>
      </c>
    </row>
    <row r="4187" hidden="1" spans="1:10">
      <c r="A4187" s="2" t="str">
        <f>'[1]2025年已发货'!A:A</f>
        <v>润耀</v>
      </c>
      <c r="B4187" s="2" t="str">
        <f>'[1]2025年已发货'!B:B</f>
        <v>螺纹钢</v>
      </c>
      <c r="C4187" s="2" t="str">
        <f>'[1]2025年已发货'!C:C</f>
        <v>HRB500E Φ25</v>
      </c>
      <c r="D4187" s="2" t="str">
        <f>'[1]2025年已发货'!D:D</f>
        <v>吨</v>
      </c>
      <c r="E4187" s="2">
        <f>'[1]2025年已发货'!E:E</f>
        <v>21</v>
      </c>
      <c r="F4187" s="4">
        <f>'[1]2025年已发货'!F:F</f>
        <v>45828</v>
      </c>
      <c r="G4187" s="2" t="str">
        <f>'[1]2025年已发货'!G:G</f>
        <v>（华西萌海科创农业生态谷）成都市简阳市白金山水库</v>
      </c>
      <c r="H4187" s="2" t="str">
        <f>'[1]2025年已发货'!H:H</f>
        <v>石清国</v>
      </c>
      <c r="I4187" s="2">
        <f>'[1]2025年已发货'!I:I</f>
        <v>13458642015</v>
      </c>
      <c r="J4187" s="2" t="str">
        <f>_xlfn._xlws.FILTER(辅助信息!D:D,辅助信息!G:G=G4187)</f>
        <v>华西萌海-科创农业生态谷</v>
      </c>
    </row>
    <row r="4188" hidden="1" spans="1:10">
      <c r="A4188" s="2" t="str">
        <f>'[1]2025年已发货'!A:A</f>
        <v>润耀</v>
      </c>
      <c r="B4188" s="2" t="str">
        <f>'[1]2025年已发货'!B:B</f>
        <v>盘螺</v>
      </c>
      <c r="C4188" s="2" t="str">
        <f>'[1]2025年已发货'!C:C</f>
        <v>HRB400E Φ8</v>
      </c>
      <c r="D4188" s="2" t="str">
        <f>'[1]2025年已发货'!D:D</f>
        <v>吨</v>
      </c>
      <c r="E4188" s="2">
        <f>'[1]2025年已发货'!E:E</f>
        <v>26.5</v>
      </c>
      <c r="F4188" s="4">
        <f>'[1]2025年已发货'!F:F</f>
        <v>45828</v>
      </c>
      <c r="G4188" s="2" t="str">
        <f>'[1]2025年已发货'!G:G</f>
        <v>（华西萌海科创农业生态谷）成都市简阳市白金山水库</v>
      </c>
      <c r="H4188" s="2" t="str">
        <f>'[1]2025年已发货'!H:H</f>
        <v>石清国</v>
      </c>
      <c r="I4188" s="2">
        <f>'[1]2025年已发货'!I:I</f>
        <v>13458642015</v>
      </c>
      <c r="J4188" s="2" t="str">
        <f>_xlfn._xlws.FILTER(辅助信息!D:D,辅助信息!G:G=G4188)</f>
        <v>华西萌海-科创农业生态谷</v>
      </c>
    </row>
    <row r="4189" hidden="1" spans="1:10">
      <c r="A4189" s="2" t="str">
        <f>'[1]2025年已发货'!A:A</f>
        <v>润耀</v>
      </c>
      <c r="B4189" s="2" t="str">
        <f>'[1]2025年已发货'!B:B</f>
        <v>盘螺</v>
      </c>
      <c r="C4189" s="2" t="str">
        <f>'[1]2025年已发货'!C:C</f>
        <v>HRB400E Φ10</v>
      </c>
      <c r="D4189" s="2" t="str">
        <f>'[1]2025年已发货'!D:D</f>
        <v>吨</v>
      </c>
      <c r="E4189" s="2">
        <f>'[1]2025年已发货'!E:E</f>
        <v>10</v>
      </c>
      <c r="F4189" s="4">
        <f>'[1]2025年已发货'!F:F</f>
        <v>45828</v>
      </c>
      <c r="G4189" s="2" t="str">
        <f>'[1]2025年已发货'!G:G</f>
        <v>（华西萌海科创农业生态谷）成都市简阳市白金山水库</v>
      </c>
      <c r="H4189" s="2" t="str">
        <f>'[1]2025年已发货'!H:H</f>
        <v>石清国</v>
      </c>
      <c r="I4189" s="2">
        <f>'[1]2025年已发货'!I:I</f>
        <v>13458642015</v>
      </c>
      <c r="J4189" s="2" t="str">
        <f>_xlfn._xlws.FILTER(辅助信息!D:D,辅助信息!G:G=G4189)</f>
        <v>华西萌海-科创农业生态谷</v>
      </c>
    </row>
    <row r="4190" hidden="1" spans="1:10">
      <c r="A4190" s="2" t="str">
        <f>'[1]2025年已发货'!A:A</f>
        <v>山东高速</v>
      </c>
      <c r="B4190" s="2" t="str">
        <f>'[1]2025年已发货'!B:B</f>
        <v>螺纹钢</v>
      </c>
      <c r="C4190" s="2" t="str">
        <f>'[1]2025年已发货'!C:C</f>
        <v>HRB400E Φ22 9m</v>
      </c>
      <c r="D4190" s="2" t="str">
        <f>'[1]2025年已发货'!D:D</f>
        <v>吨</v>
      </c>
      <c r="E4190" s="2">
        <f>'[1]2025年已发货'!E:E</f>
        <v>18</v>
      </c>
      <c r="F4190" s="4">
        <f>'[1]2025年已发货'!F:F</f>
        <v>45829</v>
      </c>
      <c r="G4190" s="2" t="str">
        <f>'[1]2025年已发货'!G:G</f>
        <v>（中铁二局-成渝扩容4标）四川省成都市简阳市杨家镇桐子湾村二局拌合站</v>
      </c>
      <c r="H4190" s="2" t="str">
        <f>'[1]2025年已发货'!H:H</f>
        <v>陈钢</v>
      </c>
      <c r="I4190" s="2">
        <f>'[1]2025年已发货'!I:I</f>
        <v>13018165813</v>
      </c>
      <c r="J4190" s="2" vm="1" t="e">
        <f>_xlfn._xlws.FILTER(辅助信息!D:D,辅助信息!G:G=G4190)</f>
        <v>#VALUE!</v>
      </c>
    </row>
    <row r="4191" hidden="1" spans="1:10">
      <c r="A4191" s="2" t="str">
        <f>'[1]2025年已发货'!A:A</f>
        <v>山东高速</v>
      </c>
      <c r="B4191" s="2" t="str">
        <f>'[1]2025年已发货'!B:B</f>
        <v>螺纹钢</v>
      </c>
      <c r="C4191" s="2" t="str">
        <f>'[1]2025年已发货'!C:C</f>
        <v>HRB400E Φ16 12m</v>
      </c>
      <c r="D4191" s="2" t="str">
        <f>'[1]2025年已发货'!D:D</f>
        <v>吨</v>
      </c>
      <c r="E4191" s="2">
        <f>'[1]2025年已发货'!E:E</f>
        <v>18</v>
      </c>
      <c r="F4191" s="4">
        <f>'[1]2025年已发货'!F:F</f>
        <v>45829</v>
      </c>
      <c r="G4191" s="2" t="str">
        <f>'[1]2025年已发货'!G:G</f>
        <v>（中铁二局-成渝扩容4标）四川省成都市简阳市杨家镇桐子湾村二局拌合站</v>
      </c>
      <c r="H4191" s="2" t="str">
        <f>'[1]2025年已发货'!H:H</f>
        <v>陈钢</v>
      </c>
      <c r="I4191" s="2">
        <f>'[1]2025年已发货'!I:I</f>
        <v>13018165813</v>
      </c>
      <c r="J4191" s="2" vm="1" t="e">
        <f>_xlfn._xlws.FILTER(辅助信息!D:D,辅助信息!G:G=G4191)</f>
        <v>#VALUE!</v>
      </c>
    </row>
    <row r="4192" hidden="1" spans="1:10">
      <c r="A4192" s="2" t="str">
        <f>'[1]2025年已发货'!A:A</f>
        <v>山东高速</v>
      </c>
      <c r="B4192" s="2" t="str">
        <f>'[1]2025年已发货'!B:B</f>
        <v>螺纹钢</v>
      </c>
      <c r="C4192" s="2" t="str">
        <f>'[1]2025年已发货'!C:C</f>
        <v>HRB400E Φ28 9m</v>
      </c>
      <c r="D4192" s="2" t="str">
        <f>'[1]2025年已发货'!D:D</f>
        <v>吨</v>
      </c>
      <c r="E4192" s="2">
        <f>'[1]2025年已发货'!E:E</f>
        <v>35</v>
      </c>
      <c r="F4192" s="4">
        <f>'[1]2025年已发货'!F:F</f>
        <v>45829</v>
      </c>
      <c r="G4192" s="2" t="str">
        <f>'[1]2025年已发货'!G:G</f>
        <v>（中铁二局-成渝扩容4标）四川省成都市简阳市杨家镇桐子湾村二局拌合站</v>
      </c>
      <c r="H4192" s="2" t="str">
        <f>'[1]2025年已发货'!H:H</f>
        <v>陈钢</v>
      </c>
      <c r="I4192" s="2">
        <f>'[1]2025年已发货'!I:I</f>
        <v>13018165813</v>
      </c>
      <c r="J4192" s="2" vm="1" t="e">
        <f>_xlfn._xlws.FILTER(辅助信息!D:D,辅助信息!G:G=G4192)</f>
        <v>#VALUE!</v>
      </c>
    </row>
    <row r="4193" hidden="1" spans="1:10">
      <c r="A4193" s="2" t="str">
        <f>'[1]2025年已发货'!A:A</f>
        <v>湖北商贸</v>
      </c>
      <c r="B4193" s="2" t="str">
        <f>'[1]2025年已发货'!B:B</f>
        <v>高线</v>
      </c>
      <c r="C4193" s="2" t="str">
        <f>'[1]2025年已发货'!C:C</f>
        <v>HPB300Φ8</v>
      </c>
      <c r="D4193" s="2" t="str">
        <f>'[1]2025年已发货'!D:D</f>
        <v>吨</v>
      </c>
      <c r="E4193" s="2">
        <f>'[1]2025年已发货'!E:E</f>
        <v>35</v>
      </c>
      <c r="F4193" s="4">
        <f>'[1]2025年已发货'!F:F</f>
        <v>45829</v>
      </c>
      <c r="G4193" s="2" t="str">
        <f>'[1]2025年已发货'!G:G</f>
        <v>（中铁北京局-资乐高速6标）四川省乐山市市中区土主镇资乐高速TJ6标项目试验室</v>
      </c>
      <c r="H4193" s="2" t="str">
        <f>'[1]2025年已发货'!H:H</f>
        <v>刘岩</v>
      </c>
      <c r="I4193" s="2">
        <f>'[1]2025年已发货'!I:I</f>
        <v>18543566469</v>
      </c>
      <c r="J4193" s="2" vm="1" t="e">
        <f>_xlfn._xlws.FILTER(辅助信息!D:D,辅助信息!G:G=G4193)</f>
        <v>#VALUE!</v>
      </c>
    </row>
    <row r="4194" hidden="1" spans="1:10">
      <c r="A4194" s="2" t="str">
        <f>'[1]2025年已发货'!A:A</f>
        <v>润耀</v>
      </c>
      <c r="B4194" s="2" t="str">
        <f>'[1]2025年已发货'!B:B</f>
        <v>盘螺</v>
      </c>
      <c r="C4194" s="2" t="str">
        <f>'[1]2025年已发货'!C:C</f>
        <v>HRB400E Φ12</v>
      </c>
      <c r="D4194" s="2" t="str">
        <f>'[1]2025年已发货'!D:D</f>
        <v>吨</v>
      </c>
      <c r="E4194" s="2">
        <f>'[1]2025年已发货'!E:E</f>
        <v>35</v>
      </c>
      <c r="F4194" s="4">
        <f>'[1]2025年已发货'!F:F</f>
        <v>45829</v>
      </c>
      <c r="G4194" s="2" t="str">
        <f>'[1]2025年已发货'!G:G</f>
        <v>（中铁北京局-资乐高速6标）四川省乐山市市中区土主镇资乐高速TJ6标项目试验室</v>
      </c>
      <c r="H4194" s="2" t="str">
        <f>'[1]2025年已发货'!H:H</f>
        <v>刘岩</v>
      </c>
      <c r="I4194" s="2">
        <f>'[1]2025年已发货'!I:I</f>
        <v>18543566469</v>
      </c>
      <c r="J4194" s="2" vm="1" t="e">
        <f>_xlfn._xlws.FILTER(辅助信息!D:D,辅助信息!G:G=G4194)</f>
        <v>#VALUE!</v>
      </c>
    </row>
    <row r="4195" hidden="1" spans="1:10">
      <c r="A4195" s="2" t="str">
        <f>'[1]2025年已发货'!A:A</f>
        <v>润耀</v>
      </c>
      <c r="B4195" s="2" t="str">
        <f>'[1]2025年已发货'!B:B</f>
        <v>螺纹钢</v>
      </c>
      <c r="C4195" s="2" t="str">
        <f>'[1]2025年已发货'!C:C</f>
        <v>HRB400E Φ12 12m</v>
      </c>
      <c r="D4195" s="2" t="str">
        <f>'[1]2025年已发货'!D:D</f>
        <v>吨</v>
      </c>
      <c r="E4195" s="2">
        <f>'[1]2025年已发货'!E:E</f>
        <v>18</v>
      </c>
      <c r="F4195" s="4">
        <f>'[1]2025年已发货'!F:F</f>
        <v>45829</v>
      </c>
      <c r="G4195" s="2" t="str">
        <f>'[1]2025年已发货'!G:G</f>
        <v>（中铁北京局-资乐高速6标）四川省乐山市市中区土主镇资乐高速TJ6标项目试验室</v>
      </c>
      <c r="H4195" s="2" t="str">
        <f>'[1]2025年已发货'!H:H</f>
        <v>刘岩</v>
      </c>
      <c r="I4195" s="2">
        <f>'[1]2025年已发货'!I:I</f>
        <v>18543566469</v>
      </c>
      <c r="J4195" s="2" vm="1" t="e">
        <f>_xlfn._xlws.FILTER(辅助信息!D:D,辅助信息!G:G=G4195)</f>
        <v>#VALUE!</v>
      </c>
    </row>
    <row r="4196" hidden="1" spans="1:10">
      <c r="A4196" s="2" t="str">
        <f>'[1]2025年已发货'!A:A</f>
        <v>润耀</v>
      </c>
      <c r="B4196" s="2" t="str">
        <f>'[1]2025年已发货'!B:B</f>
        <v>螺纹钢</v>
      </c>
      <c r="C4196" s="2" t="str">
        <f>'[1]2025年已发货'!C:C</f>
        <v>HRB400E Φ16 9m</v>
      </c>
      <c r="D4196" s="2" t="str">
        <f>'[1]2025年已发货'!D:D</f>
        <v>吨</v>
      </c>
      <c r="E4196" s="2">
        <f>'[1]2025年已发货'!E:E</f>
        <v>18</v>
      </c>
      <c r="F4196" s="4">
        <f>'[1]2025年已发货'!F:F</f>
        <v>45829</v>
      </c>
      <c r="G4196" s="2" t="str">
        <f>'[1]2025年已发货'!G:G</f>
        <v>（中铁北京局-资乐高速6标）四川省乐山市市中区土主镇资乐高速TJ6标项目试验室</v>
      </c>
      <c r="H4196" s="2" t="str">
        <f>'[1]2025年已发货'!H:H</f>
        <v>刘岩</v>
      </c>
      <c r="I4196" s="2">
        <f>'[1]2025年已发货'!I:I</f>
        <v>18543566469</v>
      </c>
      <c r="J4196" s="2" vm="1" t="e">
        <f>_xlfn._xlws.FILTER(辅助信息!D:D,辅助信息!G:G=G4196)</f>
        <v>#VALUE!</v>
      </c>
    </row>
    <row r="4197" hidden="1" spans="1:10">
      <c r="A4197" s="2" t="str">
        <f>'[1]2025年已发货'!A:A</f>
        <v>海南海控</v>
      </c>
      <c r="B4197" s="2" t="str">
        <f>'[1]2025年已发货'!B:B</f>
        <v>螺纹钢</v>
      </c>
      <c r="C4197" s="2" t="str">
        <f>'[1]2025年已发货'!C:C</f>
        <v>HRB400EФ20*9m</v>
      </c>
      <c r="D4197" s="2" t="str">
        <f>'[1]2025年已发货'!D:D</f>
        <v>吨</v>
      </c>
      <c r="E4197" s="2">
        <f>'[1]2025年已发货'!E:E</f>
        <v>35</v>
      </c>
      <c r="F4197" s="4">
        <f>'[1]2025年已发货'!F:F</f>
        <v>45829</v>
      </c>
      <c r="G4197" s="2" t="str">
        <f>'[1]2025年已发货'!G:G</f>
        <v>（中铁八局康新高速TJ4-1标）四川省甘孜州康定市新都桥镇超限载检测站</v>
      </c>
      <c r="H4197" s="2" t="str">
        <f>'[1]2025年已发货'!H:H</f>
        <v>刘俊</v>
      </c>
      <c r="I4197" s="2">
        <f>'[1]2025年已发货'!I:I</f>
        <v>18587764925</v>
      </c>
      <c r="J4197" s="2" vm="1" t="e">
        <f>_xlfn._xlws.FILTER(辅助信息!D:D,辅助信息!G:G=G4197)</f>
        <v>#VALUE!</v>
      </c>
    </row>
    <row r="4198" hidden="1" spans="1:10">
      <c r="A4198" s="2" t="str">
        <f>'[1]2025年已发货'!A:A</f>
        <v>达钢</v>
      </c>
      <c r="B4198" s="2" t="str">
        <f>'[1]2025年已发货'!B:B</f>
        <v>盘螺</v>
      </c>
      <c r="C4198" s="2" t="str">
        <f>'[1]2025年已发货'!C:C</f>
        <v>HRB400E Φ6</v>
      </c>
      <c r="D4198" s="2" t="str">
        <f>'[1]2025年已发货'!D:D</f>
        <v>吨</v>
      </c>
      <c r="E4198" s="2">
        <f>'[1]2025年已发货'!E:E</f>
        <v>2.5</v>
      </c>
      <c r="F4198" s="4">
        <f>'[1]2025年已发货'!F:F</f>
        <v>45830</v>
      </c>
      <c r="G4198" s="2" t="str">
        <f>'[1]2025年已发货'!G:G</f>
        <v>（华西简阳西城嘉苑）四川省成都市简阳市简城街道高屋村</v>
      </c>
      <c r="H4198" s="2" t="str">
        <f>'[1]2025年已发货'!H:H</f>
        <v>张瀚镭</v>
      </c>
      <c r="I4198" s="2">
        <f>'[1]2025年已发货'!I:I</f>
        <v>15884666220</v>
      </c>
      <c r="J4198" s="2" t="str">
        <f>_xlfn._xlws.FILTER(辅助信息!D:D,辅助信息!G:G=G4198)</f>
        <v>华西简阳西城嘉苑</v>
      </c>
    </row>
    <row r="4199" hidden="1" spans="1:10">
      <c r="A4199" s="2" t="str">
        <f>'[1]2025年已发货'!A:A</f>
        <v>达钢</v>
      </c>
      <c r="B4199" s="2" t="str">
        <f>'[1]2025年已发货'!B:B</f>
        <v>盘螺</v>
      </c>
      <c r="C4199" s="2" t="str">
        <f>'[1]2025年已发货'!C:C</f>
        <v>HRB400E Φ8</v>
      </c>
      <c r="D4199" s="2" t="str">
        <f>'[1]2025年已发货'!D:D</f>
        <v>吨</v>
      </c>
      <c r="E4199" s="2">
        <f>'[1]2025年已发货'!E:E</f>
        <v>27</v>
      </c>
      <c r="F4199" s="4">
        <f>'[1]2025年已发货'!F:F</f>
        <v>45830</v>
      </c>
      <c r="G4199" s="2" t="str">
        <f>'[1]2025年已发货'!G:G</f>
        <v>（华西简阳西城嘉苑）四川省成都市简阳市简城街道高屋村</v>
      </c>
      <c r="H4199" s="2" t="str">
        <f>'[1]2025年已发货'!H:H</f>
        <v>张瀚镭</v>
      </c>
      <c r="I4199" s="2">
        <f>'[1]2025年已发货'!I:I</f>
        <v>15884666220</v>
      </c>
      <c r="J4199" s="2" t="str">
        <f>_xlfn._xlws.FILTER(辅助信息!D:D,辅助信息!G:G=G4199)</f>
        <v>华西简阳西城嘉苑</v>
      </c>
    </row>
    <row r="4200" hidden="1" spans="1:10">
      <c r="A4200" s="2" t="str">
        <f>'[1]2025年已发货'!A:A</f>
        <v>达钢</v>
      </c>
      <c r="B4200" s="2" t="str">
        <f>'[1]2025年已发货'!B:B</f>
        <v>盘螺</v>
      </c>
      <c r="C4200" s="2" t="str">
        <f>'[1]2025年已发货'!C:C</f>
        <v>HRB400E Φ10</v>
      </c>
      <c r="D4200" s="2" t="str">
        <f>'[1]2025年已发货'!D:D</f>
        <v>吨</v>
      </c>
      <c r="E4200" s="2">
        <f>'[1]2025年已发货'!E:E</f>
        <v>46</v>
      </c>
      <c r="F4200" s="4">
        <f>'[1]2025年已发货'!F:F</f>
        <v>45830</v>
      </c>
      <c r="G4200" s="2" t="str">
        <f>'[1]2025年已发货'!G:G</f>
        <v>（华西简阳西城嘉苑）四川省成都市简阳市简城街道高屋村</v>
      </c>
      <c r="H4200" s="2" t="str">
        <f>'[1]2025年已发货'!H:H</f>
        <v>张瀚镭</v>
      </c>
      <c r="I4200" s="2">
        <f>'[1]2025年已发货'!I:I</f>
        <v>15884666220</v>
      </c>
      <c r="J4200" s="2" t="str">
        <f>_xlfn._xlws.FILTER(辅助信息!D:D,辅助信息!G:G=G4200)</f>
        <v>华西简阳西城嘉苑</v>
      </c>
    </row>
    <row r="4201" hidden="1" spans="1:10">
      <c r="A4201" s="2" t="str">
        <f>'[1]2025年已发货'!A:A</f>
        <v>达钢</v>
      </c>
      <c r="B4201" s="2" t="str">
        <f>'[1]2025年已发货'!B:B</f>
        <v>螺纹钢</v>
      </c>
      <c r="C4201" s="2" t="str">
        <f>'[1]2025年已发货'!C:C</f>
        <v>HRB400E Φ14 9m</v>
      </c>
      <c r="D4201" s="2" t="str">
        <f>'[1]2025年已发货'!D:D</f>
        <v>吨</v>
      </c>
      <c r="E4201" s="2">
        <f>'[1]2025年已发货'!E:E</f>
        <v>30</v>
      </c>
      <c r="F4201" s="4">
        <f>'[1]2025年已发货'!F:F</f>
        <v>45830</v>
      </c>
      <c r="G4201" s="2" t="str">
        <f>'[1]2025年已发货'!G:G</f>
        <v>（华西简阳西城嘉苑）四川省成都市简阳市简城街道高屋村</v>
      </c>
      <c r="H4201" s="2" t="str">
        <f>'[1]2025年已发货'!H:H</f>
        <v>张瀚镭</v>
      </c>
      <c r="I4201" s="2">
        <f>'[1]2025年已发货'!I:I</f>
        <v>15884666220</v>
      </c>
      <c r="J4201" s="2" t="str">
        <f>_xlfn._xlws.FILTER(辅助信息!D:D,辅助信息!G:G=G4201)</f>
        <v>华西简阳西城嘉苑</v>
      </c>
    </row>
    <row r="4202" hidden="1" spans="1:10">
      <c r="A4202" s="2" t="str">
        <f>'[1]2025年已发货'!A:A</f>
        <v>达钢</v>
      </c>
      <c r="B4202" s="2" t="str">
        <f>'[1]2025年已发货'!B:B</f>
        <v>螺纹钢</v>
      </c>
      <c r="C4202" s="2" t="str">
        <f>'[1]2025年已发货'!C:C</f>
        <v>HRB400E Φ16 9m</v>
      </c>
      <c r="D4202" s="2" t="str">
        <f>'[1]2025年已发货'!D:D</f>
        <v>吨</v>
      </c>
      <c r="E4202" s="2">
        <f>'[1]2025年已发货'!E:E</f>
        <v>30</v>
      </c>
      <c r="F4202" s="4">
        <f>'[1]2025年已发货'!F:F</f>
        <v>45830</v>
      </c>
      <c r="G4202" s="2" t="str">
        <f>'[1]2025年已发货'!G:G</f>
        <v>（华西简阳西城嘉苑）四川省成都市简阳市简城街道高屋村</v>
      </c>
      <c r="H4202" s="2" t="str">
        <f>'[1]2025年已发货'!H:H</f>
        <v>张瀚镭</v>
      </c>
      <c r="I4202" s="2">
        <f>'[1]2025年已发货'!I:I</f>
        <v>15884666220</v>
      </c>
      <c r="J4202" s="2" t="str">
        <f>_xlfn._xlws.FILTER(辅助信息!D:D,辅助信息!G:G=G4202)</f>
        <v>华西简阳西城嘉苑</v>
      </c>
    </row>
    <row r="4203" hidden="1" spans="1:10">
      <c r="A4203" s="2" t="str">
        <f>'[1]2025年已发货'!A:A</f>
        <v>达钢</v>
      </c>
      <c r="B4203" s="2" t="str">
        <f>'[1]2025年已发货'!B:B</f>
        <v>螺纹钢</v>
      </c>
      <c r="C4203" s="2" t="str">
        <f>'[1]2025年已发货'!C:C</f>
        <v>HRB400E Φ18 9m</v>
      </c>
      <c r="D4203" s="2" t="str">
        <f>'[1]2025年已发货'!D:D</f>
        <v>吨</v>
      </c>
      <c r="E4203" s="2">
        <f>'[1]2025年已发货'!E:E</f>
        <v>3</v>
      </c>
      <c r="F4203" s="4">
        <f>'[1]2025年已发货'!F:F</f>
        <v>45830</v>
      </c>
      <c r="G4203" s="2" t="str">
        <f>'[1]2025年已发货'!G:G</f>
        <v>（华西简阳西城嘉苑）四川省成都市简阳市简城街道高屋村</v>
      </c>
      <c r="H4203" s="2" t="str">
        <f>'[1]2025年已发货'!H:H</f>
        <v>张瀚镭</v>
      </c>
      <c r="I4203" s="2">
        <f>'[1]2025年已发货'!I:I</f>
        <v>15884666220</v>
      </c>
      <c r="J4203" s="2" t="str">
        <f>_xlfn._xlws.FILTER(辅助信息!D:D,辅助信息!G:G=G4203)</f>
        <v>华西简阳西城嘉苑</v>
      </c>
    </row>
    <row r="4204" hidden="1" spans="1:10">
      <c r="A4204" s="2" t="str">
        <f>'[1]2025年已发货'!A:A</f>
        <v>达钢</v>
      </c>
      <c r="B4204" s="2" t="str">
        <f>'[1]2025年已发货'!B:B</f>
        <v>螺纹钢</v>
      </c>
      <c r="C4204" s="2" t="str">
        <f>'[1]2025年已发货'!C:C</f>
        <v>HRB400E Φ22 9m</v>
      </c>
      <c r="D4204" s="2" t="str">
        <f>'[1]2025年已发货'!D:D</f>
        <v>吨</v>
      </c>
      <c r="E4204" s="2">
        <f>'[1]2025年已发货'!E:E</f>
        <v>6</v>
      </c>
      <c r="F4204" s="4">
        <f>'[1]2025年已发货'!F:F</f>
        <v>45830</v>
      </c>
      <c r="G4204" s="2" t="str">
        <f>'[1]2025年已发货'!G:G</f>
        <v>（华西简阳西城嘉苑）四川省成都市简阳市简城街道高屋村</v>
      </c>
      <c r="H4204" s="2" t="str">
        <f>'[1]2025年已发货'!H:H</f>
        <v>张瀚镭</v>
      </c>
      <c r="I4204" s="2">
        <f>'[1]2025年已发货'!I:I</f>
        <v>15884666220</v>
      </c>
      <c r="J4204" s="2" t="str">
        <f>_xlfn._xlws.FILTER(辅助信息!D:D,辅助信息!G:G=G4204)</f>
        <v>华西简阳西城嘉苑</v>
      </c>
    </row>
    <row r="4205" hidden="1" spans="1:10">
      <c r="A4205" s="2" t="str">
        <f>'[1]2025年已发货'!A:A</f>
        <v>晋邦</v>
      </c>
      <c r="B4205" s="2" t="str">
        <f>'[1]2025年已发货'!B:B</f>
        <v>盘螺</v>
      </c>
      <c r="C4205" s="2" t="str">
        <f>'[1]2025年已发货'!C:C</f>
        <v>HRB400E Φ8</v>
      </c>
      <c r="D4205" s="2" t="str">
        <f>'[1]2025年已发货'!D:D</f>
        <v>吨</v>
      </c>
      <c r="E4205" s="2">
        <f>'[1]2025年已发货'!E:E</f>
        <v>35</v>
      </c>
      <c r="F4205" s="4">
        <f>'[1]2025年已发货'!F:F</f>
        <v>45830</v>
      </c>
      <c r="G4205" s="2" t="str">
        <f>'[1]2025年已发货'!G:G</f>
        <v>（商投建工达州中医药科技园-4工区-7号楼）达州市通川区达州中医药职业学院犀牛大道北段</v>
      </c>
      <c r="H4205" s="2" t="str">
        <f>'[1]2025年已发货'!H:H</f>
        <v>张扬</v>
      </c>
      <c r="I4205" s="2">
        <f>'[1]2025年已发货'!I:I</f>
        <v>18381904567</v>
      </c>
      <c r="J4205" s="2" t="str">
        <f>_xlfn._xlws.FILTER(辅助信息!D:D,辅助信息!G:G=G4205)</f>
        <v>商投建工达州中医药科技园</v>
      </c>
    </row>
    <row r="4206" hidden="1" spans="1:10">
      <c r="A4206" s="2" t="str">
        <f>'[1]2025年已发货'!A:A</f>
        <v>德胜恒嘉</v>
      </c>
      <c r="B4206" s="2" t="str">
        <f>'[1]2025年已发货'!B:B</f>
        <v>螺纹钢</v>
      </c>
      <c r="C4206" s="2" t="str">
        <f>'[1]2025年已发货'!C:C</f>
        <v>HRB400EФ28*9m</v>
      </c>
      <c r="D4206" s="2" t="str">
        <f>'[1]2025年已发货'!D:D</f>
        <v>吨</v>
      </c>
      <c r="E4206" s="2">
        <f>'[1]2025年已发货'!E:E</f>
        <v>30</v>
      </c>
      <c r="F4206" s="4">
        <f>'[1]2025年已发货'!F:F</f>
        <v>45830</v>
      </c>
      <c r="G4206" s="2" t="str">
        <f>'[1]2025年已发货'!G:G</f>
        <v>（中铁六局呼和公司康新高速TJ4-2标）四川省甘孜藏族自治州康定市新都桥镇东俄罗三村中建八局搅拌站旁</v>
      </c>
      <c r="H4206" s="2" t="str">
        <f>'[1]2025年已发货'!H:H</f>
        <v>王龙</v>
      </c>
      <c r="I4206" s="2">
        <f>'[1]2025年已发货'!I:I</f>
        <v>18809490151</v>
      </c>
      <c r="J4206" s="2" vm="1" t="e">
        <f>_xlfn._xlws.FILTER(辅助信息!D:D,辅助信息!G:G=G4206)</f>
        <v>#VALUE!</v>
      </c>
    </row>
    <row r="4207" hidden="1" spans="1:10">
      <c r="A4207" s="2" t="str">
        <f>'[1]2025年已发货'!A:A</f>
        <v>德胜恒嘉</v>
      </c>
      <c r="B4207" s="2" t="str">
        <f>'[1]2025年已发货'!B:B</f>
        <v>螺纹钢</v>
      </c>
      <c r="C4207" s="2" t="str">
        <f>'[1]2025年已发货'!C:C</f>
        <v>HRB400EФ22*9mm</v>
      </c>
      <c r="D4207" s="2" t="str">
        <f>'[1]2025年已发货'!D:D</f>
        <v>吨</v>
      </c>
      <c r="E4207" s="2">
        <f>'[1]2025年已发货'!E:E</f>
        <v>5</v>
      </c>
      <c r="F4207" s="4">
        <f>'[1]2025年已发货'!F:F</f>
        <v>45830</v>
      </c>
      <c r="G4207" s="2" t="str">
        <f>'[1]2025年已发货'!G:G</f>
        <v>（中铁六局呼和公司康新高速TJ4-2标）四川省甘孜藏族自治州康定市新都桥镇东俄罗三村中建八局搅拌站旁</v>
      </c>
      <c r="H4207" s="2" t="str">
        <f>'[1]2025年已发货'!H:H</f>
        <v>王龙</v>
      </c>
      <c r="I4207" s="2">
        <f>'[1]2025年已发货'!I:I</f>
        <v>18809490151</v>
      </c>
      <c r="J4207" s="2" vm="1" t="e">
        <f>_xlfn._xlws.FILTER(辅助信息!D:D,辅助信息!G:G=G4207)</f>
        <v>#VALUE!</v>
      </c>
    </row>
    <row r="4208" hidden="1" spans="1:10">
      <c r="A4208" s="2" t="str">
        <f>'[1]2025年已发货'!A:A</f>
        <v>晋邦</v>
      </c>
      <c r="B4208" s="2" t="str">
        <f>'[1]2025年已发货'!B:B</f>
        <v>螺纹钢</v>
      </c>
      <c r="C4208" s="2" t="str">
        <f>'[1]2025年已发货'!C:C</f>
        <v>HRB500E Φ20</v>
      </c>
      <c r="D4208" s="2" t="str">
        <f>'[1]2025年已发货'!D:D</f>
        <v>吨</v>
      </c>
      <c r="E4208" s="2">
        <f>'[1]2025年已发货'!E:E</f>
        <v>8</v>
      </c>
      <c r="F4208" s="4">
        <f>'[1]2025年已发货'!F:F</f>
        <v>45830</v>
      </c>
      <c r="G4208" s="2" t="str">
        <f>'[1]2025年已发货'!G:G</f>
        <v>（四川商建-射洪城乡一体化项目）遂宁市射洪市忠新幼儿园北侧约220米新溪小区</v>
      </c>
      <c r="H4208" s="2" t="str">
        <f>'[1]2025年已发货'!H:H</f>
        <v>柏子刚</v>
      </c>
      <c r="I4208" s="2">
        <f>'[1]2025年已发货'!I:I</f>
        <v>15692885305</v>
      </c>
      <c r="J4208" s="2" t="str">
        <f>_xlfn._xlws.FILTER(辅助信息!D:D,辅助信息!G:G=G4208)</f>
        <v>四川商建
射洪城乡一体化项目</v>
      </c>
    </row>
    <row r="4209" hidden="1" spans="1:10">
      <c r="A4209" s="2" t="str">
        <f>'[1]2025年已发货'!A:A</f>
        <v>晋邦</v>
      </c>
      <c r="B4209" s="2" t="str">
        <f>'[1]2025年已发货'!B:B</f>
        <v>螺纹钢</v>
      </c>
      <c r="C4209" s="2" t="str">
        <f>'[1]2025年已发货'!C:C</f>
        <v>HRB500E Φ22</v>
      </c>
      <c r="D4209" s="2" t="str">
        <f>'[1]2025年已发货'!D:D</f>
        <v>吨</v>
      </c>
      <c r="E4209" s="2">
        <f>'[1]2025年已发货'!E:E</f>
        <v>5</v>
      </c>
      <c r="F4209" s="4">
        <f>'[1]2025年已发货'!F:F</f>
        <v>45830</v>
      </c>
      <c r="G4209" s="2" t="str">
        <f>'[1]2025年已发货'!G:G</f>
        <v>（四川商建-射洪城乡一体化项目）遂宁市射洪市忠新幼儿园北侧约220米新溪小区</v>
      </c>
      <c r="H4209" s="2" t="str">
        <f>'[1]2025年已发货'!H:H</f>
        <v>柏子刚</v>
      </c>
      <c r="I4209" s="2">
        <f>'[1]2025年已发货'!I:I</f>
        <v>15692885305</v>
      </c>
      <c r="J4209" s="2" t="str">
        <f>_xlfn._xlws.FILTER(辅助信息!D:D,辅助信息!G:G=G4209)</f>
        <v>四川商建
射洪城乡一体化项目</v>
      </c>
    </row>
    <row r="4210" hidden="1" spans="1:10">
      <c r="A4210" s="2" t="str">
        <f>'[1]2025年已发货'!A:A</f>
        <v>晋邦</v>
      </c>
      <c r="B4210" s="2" t="str">
        <f>'[1]2025年已发货'!B:B</f>
        <v>螺纹钢</v>
      </c>
      <c r="C4210" s="2" t="str">
        <f>'[1]2025年已发货'!C:C</f>
        <v>HRB500E Φ25</v>
      </c>
      <c r="D4210" s="2" t="str">
        <f>'[1]2025年已发货'!D:D</f>
        <v>吨</v>
      </c>
      <c r="E4210" s="2">
        <f>'[1]2025年已发货'!E:E</f>
        <v>22</v>
      </c>
      <c r="F4210" s="4">
        <f>'[1]2025年已发货'!F:F</f>
        <v>45830</v>
      </c>
      <c r="G4210" s="2" t="str">
        <f>'[1]2025年已发货'!G:G</f>
        <v>（四川商建-射洪城乡一体化项目）遂宁市射洪市忠新幼儿园北侧约220米新溪小区</v>
      </c>
      <c r="H4210" s="2" t="str">
        <f>'[1]2025年已发货'!H:H</f>
        <v>柏子刚</v>
      </c>
      <c r="I4210" s="2">
        <f>'[1]2025年已发货'!I:I</f>
        <v>15692885305</v>
      </c>
      <c r="J4210" s="2" t="str">
        <f>_xlfn._xlws.FILTER(辅助信息!D:D,辅助信息!G:G=G4210)</f>
        <v>四川商建
射洪城乡一体化项目</v>
      </c>
    </row>
    <row r="4211" hidden="1" spans="1:10">
      <c r="A4211" s="2" t="str">
        <f>'[1]2025年已发货'!A:A</f>
        <v>润耀</v>
      </c>
      <c r="B4211" s="2" t="str">
        <f>'[1]2025年已发货'!B:B</f>
        <v>螺纹钢</v>
      </c>
      <c r="C4211" s="2" t="str">
        <f>'[1]2025年已发货'!C:C</f>
        <v>HRB400E Φ12 9m</v>
      </c>
      <c r="D4211" s="2" t="str">
        <f>'[1]2025年已发货'!D:D</f>
        <v>吨</v>
      </c>
      <c r="E4211" s="2">
        <f>'[1]2025年已发货'!E:E</f>
        <v>10</v>
      </c>
      <c r="F4211" s="4">
        <f>'[1]2025年已发货'!F:F</f>
        <v>45831</v>
      </c>
      <c r="G4211" s="2" t="str">
        <f>'[1]2025年已发货'!G:G</f>
        <v>（北京工程局乐山机场项目）乐山市五通桥区冠英镇</v>
      </c>
      <c r="H4211" s="2" t="str">
        <f>'[1]2025年已发货'!H:H</f>
        <v>王治</v>
      </c>
      <c r="I4211" s="2">
        <f>'[1]2025年已发货'!I:I</f>
        <v>18811564698</v>
      </c>
      <c r="J4211" s="2" vm="1" t="e">
        <f>_xlfn._xlws.FILTER(辅助信息!D:D,辅助信息!G:G=G4211)</f>
        <v>#VALUE!</v>
      </c>
    </row>
    <row r="4212" hidden="1" spans="1:10">
      <c r="A4212" s="2" t="str">
        <f>'[1]2025年已发货'!A:A</f>
        <v>润耀</v>
      </c>
      <c r="B4212" s="2" t="str">
        <f>'[1]2025年已发货'!B:B</f>
        <v>盘螺</v>
      </c>
      <c r="C4212" s="2" t="str">
        <f>'[1]2025年已发货'!C:C</f>
        <v>HRB400E Φ8</v>
      </c>
      <c r="D4212" s="2" t="str">
        <f>'[1]2025年已发货'!D:D</f>
        <v>吨</v>
      </c>
      <c r="E4212" s="2">
        <f>'[1]2025年已发货'!E:E</f>
        <v>27</v>
      </c>
      <c r="F4212" s="4">
        <f>'[1]2025年已发货'!F:F</f>
        <v>45831</v>
      </c>
      <c r="G4212" s="2" t="str">
        <f>'[1]2025年已发货'!G:G</f>
        <v>（北京工程局乐山机场项目）乐山市五通桥区冠英镇</v>
      </c>
      <c r="H4212" s="2" t="str">
        <f>'[1]2025年已发货'!H:H</f>
        <v>王治</v>
      </c>
      <c r="I4212" s="2">
        <f>'[1]2025年已发货'!I:I</f>
        <v>18811564698</v>
      </c>
      <c r="J4212" s="2" vm="1" t="e">
        <f>_xlfn._xlws.FILTER(辅助信息!D:D,辅助信息!G:G=G4212)</f>
        <v>#VALUE!</v>
      </c>
    </row>
    <row r="4213" hidden="1" spans="1:10">
      <c r="A4213" s="2" t="str">
        <f>'[1]2025年已发货'!A:A</f>
        <v>润耀</v>
      </c>
      <c r="B4213" s="2" t="str">
        <f>'[1]2025年已发货'!B:B</f>
        <v>螺纹钢</v>
      </c>
      <c r="C4213" s="2" t="str">
        <f>'[1]2025年已发货'!C:C</f>
        <v>HRB500E Φ25 9m</v>
      </c>
      <c r="D4213" s="2" t="str">
        <f>'[1]2025年已发货'!D:D</f>
        <v>吨</v>
      </c>
      <c r="E4213" s="2">
        <f>'[1]2025年已发货'!E:E</f>
        <v>35</v>
      </c>
      <c r="F4213" s="4">
        <f>'[1]2025年已发货'!F:F</f>
        <v>45831</v>
      </c>
      <c r="G4213" s="2" t="str">
        <f>'[1]2025年已发货'!G:G</f>
        <v>（中铁广州局-资乐高速5标）四川省乐山市井研县希望大道116号</v>
      </c>
      <c r="H4213" s="2" t="str">
        <f>'[1]2025年已发货'!H:H</f>
        <v>廖俊杰</v>
      </c>
      <c r="I4213" s="2">
        <f>'[1]2025年已发货'!I:I</f>
        <v>15775100965</v>
      </c>
      <c r="J4213" s="2" vm="1" t="e">
        <f>_xlfn._xlws.FILTER(辅助信息!D:D,辅助信息!G:G=G4213)</f>
        <v>#VALUE!</v>
      </c>
    </row>
    <row r="4214" hidden="1" spans="1:10">
      <c r="A4214" s="2" t="str">
        <f>'[1]2025年已发货'!A:A</f>
        <v>湖北商贸</v>
      </c>
      <c r="B4214" s="2" t="str">
        <f>'[1]2025年已发货'!B:B</f>
        <v>螺纹钢</v>
      </c>
      <c r="C4214" s="2" t="str">
        <f>'[1]2025年已发货'!C:C</f>
        <v>HRB500E Φ25 9m</v>
      </c>
      <c r="D4214" s="2" t="str">
        <f>'[1]2025年已发货'!D:D</f>
        <v>吨</v>
      </c>
      <c r="E4214" s="2">
        <f>'[1]2025年已发货'!E:E</f>
        <v>35</v>
      </c>
      <c r="F4214" s="4">
        <f>'[1]2025年已发货'!F:F</f>
        <v>45831</v>
      </c>
      <c r="G4214" s="2" t="str">
        <f>'[1]2025年已发货'!G:G</f>
        <v>（中铁广州局-资乐高速5标）四川省乐山市井研县希望大道116号</v>
      </c>
      <c r="H4214" s="2" t="str">
        <f>'[1]2025年已发货'!H:H</f>
        <v>廖俊杰</v>
      </c>
      <c r="I4214" s="2">
        <f>'[1]2025年已发货'!I:I</f>
        <v>15775100965</v>
      </c>
      <c r="J4214" s="2" vm="1" t="e">
        <f>_xlfn._xlws.FILTER(辅助信息!D:D,辅助信息!G:G=G4214)</f>
        <v>#VALUE!</v>
      </c>
    </row>
    <row r="4215" hidden="1" spans="1:10">
      <c r="A4215" s="2" t="str">
        <f>'[1]2025年已发货'!A:A</f>
        <v>钢固融</v>
      </c>
      <c r="B4215" s="2" t="str">
        <f>'[1]2025年已发货'!B:B</f>
        <v>高线</v>
      </c>
      <c r="C4215" s="2" t="str">
        <f>'[1]2025年已发货'!C:C</f>
        <v>HPB300Φ6</v>
      </c>
      <c r="D4215" s="2" t="str">
        <f>'[1]2025年已发货'!D:D</f>
        <v>吨</v>
      </c>
      <c r="E4215" s="2">
        <f>'[1]2025年已发货'!E:E</f>
        <v>2</v>
      </c>
      <c r="F4215" s="4">
        <f>'[1]2025年已发货'!F:F</f>
        <v>45831</v>
      </c>
      <c r="G4215" s="2" t="str">
        <f>'[1]2025年已发货'!G:G</f>
        <v>（五局新津tod项目）成都市新津区旭辉天府未来城南(华金路南)</v>
      </c>
      <c r="H4215" s="2" t="str">
        <f>'[1]2025年已发货'!H:H</f>
        <v>戴军</v>
      </c>
      <c r="I4215" s="2">
        <f>'[1]2025年已发货'!I:I</f>
        <v>15984585768</v>
      </c>
      <c r="J4215" s="2" vm="1" t="e">
        <f>_xlfn._xlws.FILTER(辅助信息!D:D,辅助信息!G:G=G4215)</f>
        <v>#VALUE!</v>
      </c>
    </row>
    <row r="4216" hidden="1" spans="1:10">
      <c r="A4216" s="2" t="str">
        <f>'[1]2025年已发货'!A:A</f>
        <v>钢固融</v>
      </c>
      <c r="B4216" s="2" t="str">
        <f>'[1]2025年已发货'!B:B</f>
        <v>高线</v>
      </c>
      <c r="C4216" s="2" t="str">
        <f>'[1]2025年已发货'!C:C</f>
        <v>HPB300Φ8</v>
      </c>
      <c r="D4216" s="2" t="str">
        <f>'[1]2025年已发货'!D:D</f>
        <v>吨</v>
      </c>
      <c r="E4216" s="2">
        <f>'[1]2025年已发货'!E:E</f>
        <v>2</v>
      </c>
      <c r="F4216" s="4">
        <f>'[1]2025年已发货'!F:F</f>
        <v>45831</v>
      </c>
      <c r="G4216" s="2" t="str">
        <f>'[1]2025年已发货'!G:G</f>
        <v>（五局新津tod项目）成都市新津区旭辉天府未来城南(华金路南)</v>
      </c>
      <c r="H4216" s="2" t="str">
        <f>'[1]2025年已发货'!H:H</f>
        <v>戴军</v>
      </c>
      <c r="I4216" s="2">
        <f>'[1]2025年已发货'!I:I</f>
        <v>15984585768</v>
      </c>
      <c r="J4216" s="2" vm="1" t="e">
        <f>_xlfn._xlws.FILTER(辅助信息!D:D,辅助信息!G:G=G4216)</f>
        <v>#VALUE!</v>
      </c>
    </row>
    <row r="4217" hidden="1" spans="1:10">
      <c r="A4217" s="2" t="str">
        <f>'[1]2025年已发货'!A:A</f>
        <v>钢固融</v>
      </c>
      <c r="B4217" s="2" t="str">
        <f>'[1]2025年已发货'!B:B</f>
        <v>盘螺</v>
      </c>
      <c r="C4217" s="2" t="str">
        <f>'[1]2025年已发货'!C:C</f>
        <v>HRB400E Φ6</v>
      </c>
      <c r="D4217" s="2" t="str">
        <f>'[1]2025年已发货'!D:D</f>
        <v>吨</v>
      </c>
      <c r="E4217" s="2">
        <f>'[1]2025年已发货'!E:E</f>
        <v>8</v>
      </c>
      <c r="F4217" s="4">
        <f>'[1]2025年已发货'!F:F</f>
        <v>45831</v>
      </c>
      <c r="G4217" s="2" t="str">
        <f>'[1]2025年已发货'!G:G</f>
        <v>（五局新津tod项目）成都市新津区旭辉天府未来城南(华金路南)</v>
      </c>
      <c r="H4217" s="2" t="str">
        <f>'[1]2025年已发货'!H:H</f>
        <v>戴军</v>
      </c>
      <c r="I4217" s="2">
        <f>'[1]2025年已发货'!I:I</f>
        <v>15984585768</v>
      </c>
      <c r="J4217" s="2" vm="1" t="e">
        <f>_xlfn._xlws.FILTER(辅助信息!D:D,辅助信息!G:G=G4217)</f>
        <v>#VALUE!</v>
      </c>
    </row>
    <row r="4218" hidden="1" spans="1:10">
      <c r="A4218" s="2" t="str">
        <f>'[1]2025年已发货'!A:A</f>
        <v>钢固融</v>
      </c>
      <c r="B4218" s="2" t="str">
        <f>'[1]2025年已发货'!B:B</f>
        <v>盘螺</v>
      </c>
      <c r="C4218" s="2" t="str">
        <f>'[1]2025年已发货'!C:C</f>
        <v>HRB400E Φ8</v>
      </c>
      <c r="D4218" s="2" t="str">
        <f>'[1]2025年已发货'!D:D</f>
        <v>吨</v>
      </c>
      <c r="E4218" s="2">
        <f>'[1]2025年已发货'!E:E</f>
        <v>32</v>
      </c>
      <c r="F4218" s="4">
        <f>'[1]2025年已发货'!F:F</f>
        <v>45831</v>
      </c>
      <c r="G4218" s="2" t="str">
        <f>'[1]2025年已发货'!G:G</f>
        <v>（五局新津tod项目）成都市新津区旭辉天府未来城南(华金路南)</v>
      </c>
      <c r="H4218" s="2" t="str">
        <f>'[1]2025年已发货'!H:H</f>
        <v>戴军</v>
      </c>
      <c r="I4218" s="2">
        <f>'[1]2025年已发货'!I:I</f>
        <v>15984585768</v>
      </c>
      <c r="J4218" s="2" vm="1" t="e">
        <f>_xlfn._xlws.FILTER(辅助信息!D:D,辅助信息!G:G=G4218)</f>
        <v>#VALUE!</v>
      </c>
    </row>
    <row r="4219" hidden="1" spans="1:10">
      <c r="A4219" s="2" t="str">
        <f>'[1]2025年已发货'!A:A</f>
        <v>钢固融</v>
      </c>
      <c r="B4219" s="2" t="str">
        <f>'[1]2025年已发货'!B:B</f>
        <v>盘螺</v>
      </c>
      <c r="C4219" s="2" t="str">
        <f>'[1]2025年已发货'!C:C</f>
        <v>HRB400E Φ10</v>
      </c>
      <c r="D4219" s="2" t="str">
        <f>'[1]2025年已发货'!D:D</f>
        <v>吨</v>
      </c>
      <c r="E4219" s="2">
        <f>'[1]2025年已发货'!E:E</f>
        <v>30</v>
      </c>
      <c r="F4219" s="4">
        <f>'[1]2025年已发货'!F:F</f>
        <v>45831</v>
      </c>
      <c r="G4219" s="2" t="str">
        <f>'[1]2025年已发货'!G:G</f>
        <v>（五局新津tod项目）成都市新津区旭辉天府未来城南(华金路南)</v>
      </c>
      <c r="H4219" s="2" t="str">
        <f>'[1]2025年已发货'!H:H</f>
        <v>戴军</v>
      </c>
      <c r="I4219" s="2">
        <f>'[1]2025年已发货'!I:I</f>
        <v>15984585768</v>
      </c>
      <c r="J4219" s="2" vm="1" t="e">
        <f>_xlfn._xlws.FILTER(辅助信息!D:D,辅助信息!G:G=G4219)</f>
        <v>#VALUE!</v>
      </c>
    </row>
    <row r="4220" hidden="1" spans="1:10">
      <c r="A4220" s="2" t="str">
        <f>'[1]2025年已发货'!A:A</f>
        <v>钢固融</v>
      </c>
      <c r="B4220" s="2" t="str">
        <f>'[1]2025年已发货'!B:B</f>
        <v>螺纹钢</v>
      </c>
      <c r="C4220" s="2" t="str">
        <f>'[1]2025年已发货'!C:C</f>
        <v>HRB400E Φ12 9m</v>
      </c>
      <c r="D4220" s="2" t="str">
        <f>'[1]2025年已发货'!D:D</f>
        <v>吨</v>
      </c>
      <c r="E4220" s="2">
        <f>'[1]2025年已发货'!E:E</f>
        <v>35</v>
      </c>
      <c r="F4220" s="4">
        <f>'[1]2025年已发货'!F:F</f>
        <v>45831</v>
      </c>
      <c r="G4220" s="2" t="str">
        <f>'[1]2025年已发货'!G:G</f>
        <v>（五局新津tod项目）成都市新津区旭辉天府未来城南(华金路南)</v>
      </c>
      <c r="H4220" s="2" t="str">
        <f>'[1]2025年已发货'!H:H</f>
        <v>戴军</v>
      </c>
      <c r="I4220" s="2">
        <f>'[1]2025年已发货'!I:I</f>
        <v>15984585768</v>
      </c>
      <c r="J4220" s="2" vm="1" t="e">
        <f>_xlfn._xlws.FILTER(辅助信息!D:D,辅助信息!G:G=G4220)</f>
        <v>#VALUE!</v>
      </c>
    </row>
    <row r="4221" hidden="1" spans="1:10">
      <c r="A4221" s="2" t="str">
        <f>'[1]2025年已发货'!A:A</f>
        <v>钢固融</v>
      </c>
      <c r="B4221" s="2" t="str">
        <f>'[1]2025年已发货'!B:B</f>
        <v>螺纹钢</v>
      </c>
      <c r="C4221" s="2" t="str">
        <f>'[1]2025年已发货'!C:C</f>
        <v>HRB400E Φ14 9m</v>
      </c>
      <c r="D4221" s="2" t="str">
        <f>'[1]2025年已发货'!D:D</f>
        <v>吨</v>
      </c>
      <c r="E4221" s="2">
        <f>'[1]2025年已发货'!E:E</f>
        <v>15</v>
      </c>
      <c r="F4221" s="4">
        <f>'[1]2025年已发货'!F:F</f>
        <v>45831</v>
      </c>
      <c r="G4221" s="2" t="str">
        <f>'[1]2025年已发货'!G:G</f>
        <v>（五局新津tod项目）成都市新津区旭辉天府未来城南(华金路南)</v>
      </c>
      <c r="H4221" s="2" t="str">
        <f>'[1]2025年已发货'!H:H</f>
        <v>戴军</v>
      </c>
      <c r="I4221" s="2">
        <f>'[1]2025年已发货'!I:I</f>
        <v>15984585768</v>
      </c>
      <c r="J4221" s="2" vm="1" t="e">
        <f>_xlfn._xlws.FILTER(辅助信息!D:D,辅助信息!G:G=G4221)</f>
        <v>#VALUE!</v>
      </c>
    </row>
    <row r="4222" hidden="1" spans="1:10">
      <c r="A4222" s="2" t="str">
        <f>'[1]2025年已发货'!A:A</f>
        <v>钢固融</v>
      </c>
      <c r="B4222" s="2" t="str">
        <f>'[1]2025年已发货'!B:B</f>
        <v>螺纹钢</v>
      </c>
      <c r="C4222" s="2" t="str">
        <f>'[1]2025年已发货'!C:C</f>
        <v>HRB400E Φ16 9m</v>
      </c>
      <c r="D4222" s="2" t="str">
        <f>'[1]2025年已发货'!D:D</f>
        <v>吨</v>
      </c>
      <c r="E4222" s="2">
        <f>'[1]2025年已发货'!E:E</f>
        <v>10</v>
      </c>
      <c r="F4222" s="4">
        <f>'[1]2025年已发货'!F:F</f>
        <v>45831</v>
      </c>
      <c r="G4222" s="2" t="str">
        <f>'[1]2025年已发货'!G:G</f>
        <v>（五局新津tod项目）成都市新津区旭辉天府未来城南(华金路南)</v>
      </c>
      <c r="H4222" s="2" t="str">
        <f>'[1]2025年已发货'!H:H</f>
        <v>戴军</v>
      </c>
      <c r="I4222" s="2">
        <f>'[1]2025年已发货'!I:I</f>
        <v>15984585768</v>
      </c>
      <c r="J4222" s="2" vm="1" t="e">
        <f>_xlfn._xlws.FILTER(辅助信息!D:D,辅助信息!G:G=G4222)</f>
        <v>#VALUE!</v>
      </c>
    </row>
    <row r="4223" hidden="1" spans="1:10">
      <c r="A4223" s="2" t="str">
        <f>'[1]2025年已发货'!A:A</f>
        <v>钢固融</v>
      </c>
      <c r="B4223" s="2" t="str">
        <f>'[1]2025年已发货'!B:B</f>
        <v>螺纹钢</v>
      </c>
      <c r="C4223" s="2" t="str">
        <f>'[1]2025年已发货'!C:C</f>
        <v>HRB400E Φ18 9m</v>
      </c>
      <c r="D4223" s="2" t="str">
        <f>'[1]2025年已发货'!D:D</f>
        <v>吨</v>
      </c>
      <c r="E4223" s="2">
        <f>'[1]2025年已发货'!E:E</f>
        <v>15</v>
      </c>
      <c r="F4223" s="4">
        <f>'[1]2025年已发货'!F:F</f>
        <v>45831</v>
      </c>
      <c r="G4223" s="2" t="str">
        <f>'[1]2025年已发货'!G:G</f>
        <v>（五局新津tod项目）成都市新津区旭辉天府未来城南(华金路南)</v>
      </c>
      <c r="H4223" s="2" t="str">
        <f>'[1]2025年已发货'!H:H</f>
        <v>戴军</v>
      </c>
      <c r="I4223" s="2">
        <f>'[1]2025年已发货'!I:I</f>
        <v>15984585768</v>
      </c>
      <c r="J4223" s="2" vm="1" t="e">
        <f>_xlfn._xlws.FILTER(辅助信息!D:D,辅助信息!G:G=G4223)</f>
        <v>#VALUE!</v>
      </c>
    </row>
    <row r="4224" hidden="1" spans="1:10">
      <c r="A4224" s="2" t="str">
        <f>'[1]2025年已发货'!A:A</f>
        <v>钢固融</v>
      </c>
      <c r="B4224" s="2" t="str">
        <f>'[1]2025年已发货'!B:B</f>
        <v>螺纹钢</v>
      </c>
      <c r="C4224" s="2" t="str">
        <f>'[1]2025年已发货'!C:C</f>
        <v>HRB400E Φ20 9m</v>
      </c>
      <c r="D4224" s="2" t="str">
        <f>'[1]2025年已发货'!D:D</f>
        <v>吨</v>
      </c>
      <c r="E4224" s="2">
        <f>'[1]2025年已发货'!E:E</f>
        <v>15</v>
      </c>
      <c r="F4224" s="4">
        <f>'[1]2025年已发货'!F:F</f>
        <v>45831</v>
      </c>
      <c r="G4224" s="2" t="str">
        <f>'[1]2025年已发货'!G:G</f>
        <v>（五局新津tod项目）成都市新津区旭辉天府未来城南(华金路南)</v>
      </c>
      <c r="H4224" s="2" t="str">
        <f>'[1]2025年已发货'!H:H</f>
        <v>戴军</v>
      </c>
      <c r="I4224" s="2">
        <f>'[1]2025年已发货'!I:I</f>
        <v>15984585768</v>
      </c>
      <c r="J4224" s="2" vm="1" t="e">
        <f>_xlfn._xlws.FILTER(辅助信息!D:D,辅助信息!G:G=G4224)</f>
        <v>#VALUE!</v>
      </c>
    </row>
    <row r="4225" hidden="1" spans="1:10">
      <c r="A4225" s="2" t="str">
        <f>'[1]2025年已发货'!A:A</f>
        <v>钢固融</v>
      </c>
      <c r="B4225" s="2" t="str">
        <f>'[1]2025年已发货'!B:B</f>
        <v>螺纹钢</v>
      </c>
      <c r="C4225" s="2" t="str">
        <f>'[1]2025年已发货'!C:C</f>
        <v>HRB400E Φ22 9m</v>
      </c>
      <c r="D4225" s="2" t="str">
        <f>'[1]2025年已发货'!D:D</f>
        <v>吨</v>
      </c>
      <c r="E4225" s="2">
        <f>'[1]2025年已发货'!E:E</f>
        <v>2.5</v>
      </c>
      <c r="F4225" s="4">
        <f>'[1]2025年已发货'!F:F</f>
        <v>45831</v>
      </c>
      <c r="G4225" s="2" t="str">
        <f>'[1]2025年已发货'!G:G</f>
        <v>（五局新津tod项目）成都市新津区旭辉天府未来城南(华金路南)</v>
      </c>
      <c r="H4225" s="2" t="str">
        <f>'[1]2025年已发货'!H:H</f>
        <v>戴军</v>
      </c>
      <c r="I4225" s="2">
        <f>'[1]2025年已发货'!I:I</f>
        <v>15984585768</v>
      </c>
      <c r="J4225" s="2" vm="1" t="e">
        <f>_xlfn._xlws.FILTER(辅助信息!D:D,辅助信息!G:G=G4225)</f>
        <v>#VALUE!</v>
      </c>
    </row>
    <row r="4226" hidden="1" spans="1:10">
      <c r="A4226" s="2" t="str">
        <f>'[1]2025年已发货'!A:A</f>
        <v>钢固融</v>
      </c>
      <c r="B4226" s="2" t="str">
        <f>'[1]2025年已发货'!B:B</f>
        <v>螺纹钢</v>
      </c>
      <c r="C4226" s="2" t="str">
        <f>'[1]2025年已发货'!C:C</f>
        <v>HRB400E Φ25 9m</v>
      </c>
      <c r="D4226" s="2" t="str">
        <f>'[1]2025年已发货'!D:D</f>
        <v>吨</v>
      </c>
      <c r="E4226" s="2">
        <f>'[1]2025年已发货'!E:E</f>
        <v>2.5</v>
      </c>
      <c r="F4226" s="4">
        <f>'[1]2025年已发货'!F:F</f>
        <v>45831</v>
      </c>
      <c r="G4226" s="2" t="str">
        <f>'[1]2025年已发货'!G:G</f>
        <v>（五局新津tod项目）成都市新津区旭辉天府未来城南(华金路南)</v>
      </c>
      <c r="H4226" s="2" t="str">
        <f>'[1]2025年已发货'!H:H</f>
        <v>戴军</v>
      </c>
      <c r="I4226" s="2">
        <f>'[1]2025年已发货'!I:I</f>
        <v>15984585768</v>
      </c>
      <c r="J4226" s="2" vm="1" t="e">
        <f>_xlfn._xlws.FILTER(辅助信息!D:D,辅助信息!G:G=G4226)</f>
        <v>#VALUE!</v>
      </c>
    </row>
    <row r="4227" hidden="1" spans="1:10">
      <c r="A4227" s="2" t="str">
        <f>'[1]2025年已发货'!A:A</f>
        <v>钢固融</v>
      </c>
      <c r="B4227" s="2" t="str">
        <f>'[1]2025年已发货'!B:B</f>
        <v>螺纹钢</v>
      </c>
      <c r="C4227" s="2" t="str">
        <f>'[1]2025年已发货'!C:C</f>
        <v>HRB500E Φ12 9m</v>
      </c>
      <c r="D4227" s="2" t="str">
        <f>'[1]2025年已发货'!D:D</f>
        <v>吨</v>
      </c>
      <c r="E4227" s="2">
        <f>'[1]2025年已发货'!E:E</f>
        <v>2.5</v>
      </c>
      <c r="F4227" s="4">
        <f>'[1]2025年已发货'!F:F</f>
        <v>45831</v>
      </c>
      <c r="G4227" s="2" t="str">
        <f>'[1]2025年已发货'!G:G</f>
        <v>（五局新津tod项目）成都市新津区旭辉天府未来城南(华金路南)</v>
      </c>
      <c r="H4227" s="2" t="str">
        <f>'[1]2025年已发货'!H:H</f>
        <v>戴军</v>
      </c>
      <c r="I4227" s="2">
        <f>'[1]2025年已发货'!I:I</f>
        <v>15984585768</v>
      </c>
      <c r="J4227" s="2" vm="1" t="e">
        <f>_xlfn._xlws.FILTER(辅助信息!D:D,辅助信息!G:G=G4227)</f>
        <v>#VALUE!</v>
      </c>
    </row>
    <row r="4228" hidden="1" spans="1:10">
      <c r="A4228" s="2" t="str">
        <f>'[1]2025年已发货'!A:A</f>
        <v>钢固融</v>
      </c>
      <c r="B4228" s="2" t="str">
        <f>'[1]2025年已发货'!B:B</f>
        <v>螺纹钢</v>
      </c>
      <c r="C4228" s="2" t="str">
        <f>'[1]2025年已发货'!C:C</f>
        <v>HRB500E Φ14 9m</v>
      </c>
      <c r="D4228" s="2" t="str">
        <f>'[1]2025年已发货'!D:D</f>
        <v>吨</v>
      </c>
      <c r="E4228" s="2">
        <f>'[1]2025年已发货'!E:E</f>
        <v>2.5</v>
      </c>
      <c r="F4228" s="4">
        <f>'[1]2025年已发货'!F:F</f>
        <v>45831</v>
      </c>
      <c r="G4228" s="2" t="str">
        <f>'[1]2025年已发货'!G:G</f>
        <v>（五局新津tod项目）成都市新津区旭辉天府未来城南(华金路南)</v>
      </c>
      <c r="H4228" s="2" t="str">
        <f>'[1]2025年已发货'!H:H</f>
        <v>戴军</v>
      </c>
      <c r="I4228" s="2">
        <f>'[1]2025年已发货'!I:I</f>
        <v>15984585768</v>
      </c>
      <c r="J4228" s="2" vm="1" t="e">
        <f>_xlfn._xlws.FILTER(辅助信息!D:D,辅助信息!G:G=G4228)</f>
        <v>#VALUE!</v>
      </c>
    </row>
    <row r="4229" hidden="1" spans="1:10">
      <c r="A4229" s="2" t="str">
        <f>'[1]2025年已发货'!A:A</f>
        <v>钢固融</v>
      </c>
      <c r="B4229" s="2" t="str">
        <f>'[1]2025年已发货'!B:B</f>
        <v>螺纹钢</v>
      </c>
      <c r="C4229" s="2" t="str">
        <f>'[1]2025年已发货'!C:C</f>
        <v>HRB500E Φ16 9m</v>
      </c>
      <c r="D4229" s="2" t="str">
        <f>'[1]2025年已发货'!D:D</f>
        <v>吨</v>
      </c>
      <c r="E4229" s="2">
        <f>'[1]2025年已发货'!E:E</f>
        <v>2.5</v>
      </c>
      <c r="F4229" s="4">
        <f>'[1]2025年已发货'!F:F</f>
        <v>45831</v>
      </c>
      <c r="G4229" s="2" t="str">
        <f>'[1]2025年已发货'!G:G</f>
        <v>（五局新津tod项目）成都市新津区旭辉天府未来城南(华金路南)</v>
      </c>
      <c r="H4229" s="2" t="str">
        <f>'[1]2025年已发货'!H:H</f>
        <v>戴军</v>
      </c>
      <c r="I4229" s="2">
        <f>'[1]2025年已发货'!I:I</f>
        <v>15984585768</v>
      </c>
      <c r="J4229" s="2" vm="1" t="e">
        <f>_xlfn._xlws.FILTER(辅助信息!D:D,辅助信息!G:G=G4229)</f>
        <v>#VALUE!</v>
      </c>
    </row>
    <row r="4230" hidden="1" spans="1:10">
      <c r="A4230" s="2" t="str">
        <f>'[1]2025年已发货'!A:A</f>
        <v>钢固融</v>
      </c>
      <c r="B4230" s="2" t="str">
        <f>'[1]2025年已发货'!B:B</f>
        <v>螺纹钢</v>
      </c>
      <c r="C4230" s="2" t="str">
        <f>'[1]2025年已发货'!C:C</f>
        <v>HRB500E Φ18 9m</v>
      </c>
      <c r="D4230" s="2" t="str">
        <f>'[1]2025年已发货'!D:D</f>
        <v>吨</v>
      </c>
      <c r="E4230" s="2">
        <f>'[1]2025年已发货'!E:E</f>
        <v>2.5</v>
      </c>
      <c r="F4230" s="4">
        <f>'[1]2025年已发货'!F:F</f>
        <v>45831</v>
      </c>
      <c r="G4230" s="2" t="str">
        <f>'[1]2025年已发货'!G:G</f>
        <v>（五局新津tod项目）成都市新津区旭辉天府未来城南(华金路南)</v>
      </c>
      <c r="H4230" s="2" t="str">
        <f>'[1]2025年已发货'!H:H</f>
        <v>戴军</v>
      </c>
      <c r="I4230" s="2">
        <f>'[1]2025年已发货'!I:I</f>
        <v>15984585768</v>
      </c>
      <c r="J4230" s="2" vm="1" t="e">
        <f>_xlfn._xlws.FILTER(辅助信息!D:D,辅助信息!G:G=G4230)</f>
        <v>#VALUE!</v>
      </c>
    </row>
    <row r="4231" hidden="1" spans="1:10">
      <c r="A4231" s="2" t="str">
        <f>'[1]2025年已发货'!A:A</f>
        <v>钢固融</v>
      </c>
      <c r="B4231" s="2" t="str">
        <f>'[1]2025年已发货'!B:B</f>
        <v>螺纹钢</v>
      </c>
      <c r="C4231" s="2" t="str">
        <f>'[1]2025年已发货'!C:C</f>
        <v>HRB500E Φ22 9m</v>
      </c>
      <c r="D4231" s="2" t="str">
        <f>'[1]2025年已发货'!D:D</f>
        <v>吨</v>
      </c>
      <c r="E4231" s="2">
        <f>'[1]2025年已发货'!E:E</f>
        <v>2.5</v>
      </c>
      <c r="F4231" s="4">
        <f>'[1]2025年已发货'!F:F</f>
        <v>45831</v>
      </c>
      <c r="G4231" s="2" t="str">
        <f>'[1]2025年已发货'!G:G</f>
        <v>（五局新津tod项目）成都市新津区旭辉天府未来城南(华金路南)</v>
      </c>
      <c r="H4231" s="2" t="str">
        <f>'[1]2025年已发货'!H:H</f>
        <v>戴军</v>
      </c>
      <c r="I4231" s="2">
        <f>'[1]2025年已发货'!I:I</f>
        <v>15984585768</v>
      </c>
      <c r="J4231" s="2" vm="1" t="e">
        <f>_xlfn._xlws.FILTER(辅助信息!D:D,辅助信息!G:G=G4231)</f>
        <v>#VALUE!</v>
      </c>
    </row>
    <row r="4232" hidden="1" spans="1:10">
      <c r="A4232" s="2" t="str">
        <f>'[1]2025年已发货'!A:A</f>
        <v>钢固融</v>
      </c>
      <c r="B4232" s="2" t="str">
        <f>'[1]2025年已发货'!B:B</f>
        <v>螺纹钢</v>
      </c>
      <c r="C4232" s="2" t="str">
        <f>'[1]2025年已发货'!C:C</f>
        <v>HRB500E Φ25 9m</v>
      </c>
      <c r="D4232" s="2" t="str">
        <f>'[1]2025年已发货'!D:D</f>
        <v>吨</v>
      </c>
      <c r="E4232" s="2">
        <f>'[1]2025年已发货'!E:E</f>
        <v>10</v>
      </c>
      <c r="F4232" s="4">
        <f>'[1]2025年已发货'!F:F</f>
        <v>45831</v>
      </c>
      <c r="G4232" s="2" t="str">
        <f>'[1]2025年已发货'!G:G</f>
        <v>（五局新津tod项目）成都市新津区旭辉天府未来城南(华金路南)</v>
      </c>
      <c r="H4232" s="2" t="str">
        <f>'[1]2025年已发货'!H:H</f>
        <v>戴军</v>
      </c>
      <c r="I4232" s="2">
        <f>'[1]2025年已发货'!I:I</f>
        <v>15984585768</v>
      </c>
      <c r="J4232" s="2" vm="1" t="e">
        <f>_xlfn._xlws.FILTER(辅助信息!D:D,辅助信息!G:G=G4232)</f>
        <v>#VALUE!</v>
      </c>
    </row>
    <row r="4233" hidden="1" spans="1:10">
      <c r="A4233" s="2" t="str">
        <f>'[1]2025年已发货'!A:A</f>
        <v>晋邦</v>
      </c>
      <c r="B4233" s="2" t="str">
        <f>'[1]2025年已发货'!B:B</f>
        <v>盘螺</v>
      </c>
      <c r="C4233" s="2" t="str">
        <f>'[1]2025年已发货'!C:C</f>
        <v>HRB400E Φ12</v>
      </c>
      <c r="D4233" s="2" t="str">
        <f>'[1]2025年已发货'!D:D</f>
        <v>吨</v>
      </c>
      <c r="E4233" s="2">
        <f>'[1]2025年已发货'!E:E</f>
        <v>27</v>
      </c>
      <c r="F4233" s="4">
        <f>'[1]2025年已发货'!F:F</f>
        <v>45831</v>
      </c>
      <c r="G4233" s="2" t="str">
        <f>'[1]2025年已发货'!G:G</f>
        <v>（华西简阳西城嘉苑）四川省成都市简阳市简城街道高屋村</v>
      </c>
      <c r="H4233" s="2" t="str">
        <f>'[1]2025年已发货'!H:H</f>
        <v>张瀚镭</v>
      </c>
      <c r="I4233" s="2">
        <f>'[1]2025年已发货'!I:I</f>
        <v>15884666220</v>
      </c>
      <c r="J4233" s="2" t="str">
        <f>_xlfn._xlws.FILTER(辅助信息!D:D,辅助信息!G:G=G4233)</f>
        <v>华西简阳西城嘉苑</v>
      </c>
    </row>
    <row r="4234" hidden="1" spans="1:10">
      <c r="A4234" s="2" t="str">
        <f>'[1]2025年已发货'!A:A</f>
        <v>晋邦</v>
      </c>
      <c r="B4234" s="2" t="str">
        <f>'[1]2025年已发货'!B:B</f>
        <v>螺纹钢</v>
      </c>
      <c r="C4234" s="2" t="str">
        <f>'[1]2025年已发货'!C:C</f>
        <v>HRB400E Φ16 9m</v>
      </c>
      <c r="D4234" s="2" t="str">
        <f>'[1]2025年已发货'!D:D</f>
        <v>吨</v>
      </c>
      <c r="E4234" s="2">
        <f>'[1]2025年已发货'!E:E</f>
        <v>18</v>
      </c>
      <c r="F4234" s="4">
        <f>'[1]2025年已发货'!F:F</f>
        <v>45831</v>
      </c>
      <c r="G4234" s="2" t="str">
        <f>'[1]2025年已发货'!G:G</f>
        <v>（华西简阳西城嘉苑）四川省成都市简阳市简城街道高屋村</v>
      </c>
      <c r="H4234" s="2" t="str">
        <f>'[1]2025年已发货'!H:H</f>
        <v>张瀚镭</v>
      </c>
      <c r="I4234" s="2">
        <f>'[1]2025年已发货'!I:I</f>
        <v>15884666220</v>
      </c>
      <c r="J4234" s="2" t="str">
        <f>_xlfn._xlws.FILTER(辅助信息!D:D,辅助信息!G:G=G4234)</f>
        <v>华西简阳西城嘉苑</v>
      </c>
    </row>
    <row r="4235" hidden="1" spans="1:10">
      <c r="A4235" s="2" t="str">
        <f>'[1]2025年已发货'!A:A</f>
        <v>晋邦</v>
      </c>
      <c r="B4235" s="2" t="str">
        <f>'[1]2025年已发货'!B:B</f>
        <v>螺纹钢</v>
      </c>
      <c r="C4235" s="2" t="str">
        <f>'[1]2025年已发货'!C:C</f>
        <v>HRB400E Φ20 9m</v>
      </c>
      <c r="D4235" s="2" t="str">
        <f>'[1]2025年已发货'!D:D</f>
        <v>吨</v>
      </c>
      <c r="E4235" s="2">
        <f>'[1]2025年已发货'!E:E</f>
        <v>21</v>
      </c>
      <c r="F4235" s="4">
        <f>'[1]2025年已发货'!F:F</f>
        <v>45831</v>
      </c>
      <c r="G4235" s="2" t="str">
        <f>'[1]2025年已发货'!G:G</f>
        <v>（华西简阳西城嘉苑）四川省成都市简阳市简城街道高屋村</v>
      </c>
      <c r="H4235" s="2" t="str">
        <f>'[1]2025年已发货'!H:H</f>
        <v>张瀚镭</v>
      </c>
      <c r="I4235" s="2">
        <f>'[1]2025年已发货'!I:I</f>
        <v>15884666220</v>
      </c>
      <c r="J4235" s="2" t="str">
        <f>_xlfn._xlws.FILTER(辅助信息!D:D,辅助信息!G:G=G4235)</f>
        <v>华西简阳西城嘉苑</v>
      </c>
    </row>
    <row r="4236" hidden="1" spans="1:10">
      <c r="A4236" s="2" t="str">
        <f>'[1]2025年已发货'!A:A</f>
        <v>晋邦</v>
      </c>
      <c r="B4236" s="2" t="str">
        <f>'[1]2025年已发货'!B:B</f>
        <v>螺纹钢</v>
      </c>
      <c r="C4236" s="2" t="str">
        <f>'[1]2025年已发货'!C:C</f>
        <v>HRB400E Φ25 9m</v>
      </c>
      <c r="D4236" s="2" t="str">
        <f>'[1]2025年已发货'!D:D</f>
        <v>吨</v>
      </c>
      <c r="E4236" s="2">
        <f>'[1]2025年已发货'!E:E</f>
        <v>6</v>
      </c>
      <c r="F4236" s="4">
        <f>'[1]2025年已发货'!F:F</f>
        <v>45831</v>
      </c>
      <c r="G4236" s="2" t="str">
        <f>'[1]2025年已发货'!G:G</f>
        <v>（华西简阳西城嘉苑）四川省成都市简阳市简城街道高屋村</v>
      </c>
      <c r="H4236" s="2" t="str">
        <f>'[1]2025年已发货'!H:H</f>
        <v>张瀚镭</v>
      </c>
      <c r="I4236" s="2">
        <f>'[1]2025年已发货'!I:I</f>
        <v>15884666220</v>
      </c>
      <c r="J4236" s="2" t="str">
        <f>_xlfn._xlws.FILTER(辅助信息!D:D,辅助信息!G:G=G4236)</f>
        <v>华西简阳西城嘉苑</v>
      </c>
    </row>
    <row r="4237" hidden="1" spans="1:10">
      <c r="A4237" s="2" t="str">
        <f>'[1]2025年已发货'!A:A</f>
        <v>晋邦</v>
      </c>
      <c r="B4237" s="2" t="str">
        <f>'[1]2025年已发货'!B:B</f>
        <v>螺纹钢</v>
      </c>
      <c r="C4237" s="2" t="str">
        <f>'[1]2025年已发货'!C:C</f>
        <v>HRB400E Φ28 9m</v>
      </c>
      <c r="D4237" s="2" t="str">
        <f>'[1]2025年已发货'!D:D</f>
        <v>吨</v>
      </c>
      <c r="E4237" s="2">
        <f>'[1]2025年已发货'!E:E</f>
        <v>2.5</v>
      </c>
      <c r="F4237" s="4">
        <f>'[1]2025年已发货'!F:F</f>
        <v>45831</v>
      </c>
      <c r="G4237" s="2" t="str">
        <f>'[1]2025年已发货'!G:G</f>
        <v>（十九冶-江龙高速三分部）重庆市云阳县蔈草镇三坵田*小尖山梁场</v>
      </c>
      <c r="H4237" s="2" t="str">
        <f>'[1]2025年已发货'!H:H</f>
        <v>任海军</v>
      </c>
      <c r="I4237" s="2">
        <f>'[1]2025年已发货'!I:I</f>
        <v>17725037830</v>
      </c>
      <c r="J4237" s="2" vm="1" t="e">
        <f>_xlfn._xlws.FILTER(辅助信息!D:D,辅助信息!G:G=G4237)</f>
        <v>#VALUE!</v>
      </c>
    </row>
    <row r="4238" hidden="1" spans="1:10">
      <c r="A4238" s="2" t="str">
        <f>'[1]2025年已发货'!A:A</f>
        <v>晋邦</v>
      </c>
      <c r="B4238" s="2" t="str">
        <f>'[1]2025年已发货'!B:B</f>
        <v>螺纹钢</v>
      </c>
      <c r="C4238" s="2" t="str">
        <f>'[1]2025年已发货'!C:C</f>
        <v>HRB400E Φ25 9m</v>
      </c>
      <c r="D4238" s="2" t="str">
        <f>'[1]2025年已发货'!D:D</f>
        <v>吨</v>
      </c>
      <c r="E4238" s="2">
        <f>'[1]2025年已发货'!E:E</f>
        <v>2.5</v>
      </c>
      <c r="F4238" s="4">
        <f>'[1]2025年已发货'!F:F</f>
        <v>45831</v>
      </c>
      <c r="G4238" s="2" t="str">
        <f>'[1]2025年已发货'!G:G</f>
        <v>（十九冶-江龙高速三分部）重庆市云阳县蔈草镇三坵田*小尖山梁场</v>
      </c>
      <c r="H4238" s="2" t="str">
        <f>'[1]2025年已发货'!H:H</f>
        <v>任海军</v>
      </c>
      <c r="I4238" s="2">
        <f>'[1]2025年已发货'!I:I</f>
        <v>17725037830</v>
      </c>
      <c r="J4238" s="2" vm="1" t="e">
        <f>_xlfn._xlws.FILTER(辅助信息!D:D,辅助信息!G:G=G4238)</f>
        <v>#VALUE!</v>
      </c>
    </row>
    <row r="4239" hidden="1" spans="1:10">
      <c r="A4239" s="2" t="str">
        <f>'[1]2025年已发货'!A:A</f>
        <v>晋邦</v>
      </c>
      <c r="B4239" s="2" t="str">
        <f>'[1]2025年已发货'!B:B</f>
        <v>螺纹钢</v>
      </c>
      <c r="C4239" s="2" t="str">
        <f>'[1]2025年已发货'!C:C</f>
        <v>HRB400E Φ16 9m</v>
      </c>
      <c r="D4239" s="2" t="str">
        <f>'[1]2025年已发货'!D:D</f>
        <v>吨</v>
      </c>
      <c r="E4239" s="2">
        <f>'[1]2025年已发货'!E:E</f>
        <v>25</v>
      </c>
      <c r="F4239" s="4">
        <f>'[1]2025年已发货'!F:F</f>
        <v>45831</v>
      </c>
      <c r="G4239" s="2" t="str">
        <f>'[1]2025年已发货'!G:G</f>
        <v>（十九冶-江龙高速三分部）重庆市云阳县蔈草镇三坵田*小尖山梁场</v>
      </c>
      <c r="H4239" s="2" t="str">
        <f>'[1]2025年已发货'!H:H</f>
        <v>任海军</v>
      </c>
      <c r="I4239" s="2">
        <f>'[1]2025年已发货'!I:I</f>
        <v>17725037830</v>
      </c>
      <c r="J4239" s="2" vm="1" t="e">
        <f>_xlfn._xlws.FILTER(辅助信息!D:D,辅助信息!G:G=G4239)</f>
        <v>#VALUE!</v>
      </c>
    </row>
    <row r="4240" hidden="1" spans="1:10">
      <c r="A4240" s="2" t="str">
        <f>'[1]2025年已发货'!A:A</f>
        <v>晋邦</v>
      </c>
      <c r="B4240" s="2" t="str">
        <f>'[1]2025年已发货'!B:B</f>
        <v>螺纹钢</v>
      </c>
      <c r="C4240" s="2" t="str">
        <f>'[1]2025年已发货'!C:C</f>
        <v>HRB400E Φ12 9m</v>
      </c>
      <c r="D4240" s="2" t="str">
        <f>'[1]2025年已发货'!D:D</f>
        <v>吨</v>
      </c>
      <c r="E4240" s="2">
        <f>'[1]2025年已发货'!E:E</f>
        <v>32</v>
      </c>
      <c r="F4240" s="4">
        <f>'[1]2025年已发货'!F:F</f>
        <v>45831</v>
      </c>
      <c r="G4240" s="2" t="str">
        <f>'[1]2025年已发货'!G:G</f>
        <v>（十九冶-江龙高速三分部）重庆市云阳县蔈草镇三坵田*小尖山梁场</v>
      </c>
      <c r="H4240" s="2" t="str">
        <f>'[1]2025年已发货'!H:H</f>
        <v>任海军</v>
      </c>
      <c r="I4240" s="2">
        <f>'[1]2025年已发货'!I:I</f>
        <v>17725037830</v>
      </c>
      <c r="J4240" s="2" vm="1" t="e">
        <f>_xlfn._xlws.FILTER(辅助信息!D:D,辅助信息!G:G=G4240)</f>
        <v>#VALUE!</v>
      </c>
    </row>
    <row r="4241" hidden="1" spans="1:10">
      <c r="A4241" s="2" t="str">
        <f>'[1]2025年已发货'!A:A</f>
        <v>晋邦</v>
      </c>
      <c r="B4241" s="2" t="str">
        <f>'[1]2025年已发货'!B:B</f>
        <v>高线</v>
      </c>
      <c r="C4241" s="2" t="str">
        <f>'[1]2025年已发货'!C:C</f>
        <v>HPB300Φ10</v>
      </c>
      <c r="D4241" s="2" t="str">
        <f>'[1]2025年已发货'!D:D</f>
        <v>吨</v>
      </c>
      <c r="E4241" s="2">
        <f>'[1]2025年已发货'!E:E</f>
        <v>5</v>
      </c>
      <c r="F4241" s="4">
        <f>'[1]2025年已发货'!F:F</f>
        <v>45831</v>
      </c>
      <c r="G4241" s="2" t="str">
        <f>'[1]2025年已发货'!G:G</f>
        <v>（十九冶-江龙高速二分部）重庆市云阳县S305附近*龙角梁场</v>
      </c>
      <c r="H4241" s="2" t="str">
        <f>'[1]2025年已发货'!H:H</f>
        <v>张鹏</v>
      </c>
      <c r="I4241" s="2">
        <f>'[1]2025年已发货'!I:I</f>
        <v>18223006448</v>
      </c>
      <c r="J4241" s="2" vm="1" t="e">
        <f>_xlfn._xlws.FILTER(辅助信息!D:D,辅助信息!G:G=G4241)</f>
        <v>#VALUE!</v>
      </c>
    </row>
    <row r="4242" hidden="1" spans="1:10">
      <c r="A4242" s="2" t="str">
        <f>'[1]2025年已发货'!A:A</f>
        <v>晋邦</v>
      </c>
      <c r="B4242" s="2" t="str">
        <f>'[1]2025年已发货'!B:B</f>
        <v>盘螺</v>
      </c>
      <c r="C4242" s="2" t="str">
        <f>'[1]2025年已发货'!C:C</f>
        <v>HRB400E Φ10</v>
      </c>
      <c r="D4242" s="2" t="str">
        <f>'[1]2025年已发货'!D:D</f>
        <v>吨</v>
      </c>
      <c r="E4242" s="2">
        <f>'[1]2025年已发货'!E:E</f>
        <v>15</v>
      </c>
      <c r="F4242" s="4">
        <f>'[1]2025年已发货'!F:F</f>
        <v>45831</v>
      </c>
      <c r="G4242" s="2" t="str">
        <f>'[1]2025年已发货'!G:G</f>
        <v>（十九冶-江龙高速二分部）重庆市云阳县S305附近*龙角梁场</v>
      </c>
      <c r="H4242" s="2" t="str">
        <f>'[1]2025年已发货'!H:H</f>
        <v>张鹏</v>
      </c>
      <c r="I4242" s="2">
        <f>'[1]2025年已发货'!I:I</f>
        <v>18223006448</v>
      </c>
      <c r="J4242" s="2" vm="1" t="e">
        <f>_xlfn._xlws.FILTER(辅助信息!D:D,辅助信息!G:G=G4242)</f>
        <v>#VALUE!</v>
      </c>
    </row>
    <row r="4243" hidden="1" spans="1:10">
      <c r="A4243" s="2" t="str">
        <f>'[1]2025年已发货'!A:A</f>
        <v>晋邦</v>
      </c>
      <c r="B4243" s="2" t="str">
        <f>'[1]2025年已发货'!B:B</f>
        <v>螺纹钢</v>
      </c>
      <c r="C4243" s="2" t="str">
        <f>'[1]2025年已发货'!C:C</f>
        <v>HRB400E Φ12 9m</v>
      </c>
      <c r="D4243" s="2" t="str">
        <f>'[1]2025年已发货'!D:D</f>
        <v>吨</v>
      </c>
      <c r="E4243" s="2">
        <f>'[1]2025年已发货'!E:E</f>
        <v>35</v>
      </c>
      <c r="F4243" s="4">
        <f>'[1]2025年已发货'!F:F</f>
        <v>45831</v>
      </c>
      <c r="G4243" s="2" t="str">
        <f>'[1]2025年已发货'!G:G</f>
        <v>（十九冶-江龙高速二分部）重庆市云阳县S305附近*龙角梁场</v>
      </c>
      <c r="H4243" s="2" t="str">
        <f>'[1]2025年已发货'!H:H</f>
        <v>张鹏</v>
      </c>
      <c r="I4243" s="2">
        <f>'[1]2025年已发货'!I:I</f>
        <v>18223006448</v>
      </c>
      <c r="J4243" s="2" vm="1" t="e">
        <f>_xlfn._xlws.FILTER(辅助信息!D:D,辅助信息!G:G=G4243)</f>
        <v>#VALUE!</v>
      </c>
    </row>
    <row r="4244" hidden="1" spans="1:10">
      <c r="A4244" s="2" t="str">
        <f>'[1]2025年已发货'!A:A</f>
        <v>晋邦</v>
      </c>
      <c r="B4244" s="2" t="str">
        <f>'[1]2025年已发货'!B:B</f>
        <v>螺纹钢</v>
      </c>
      <c r="C4244" s="2" t="str">
        <f>'[1]2025年已发货'!C:C</f>
        <v>HRB400E Φ28 9m</v>
      </c>
      <c r="D4244" s="2" t="str">
        <f>'[1]2025年已发货'!D:D</f>
        <v>吨</v>
      </c>
      <c r="E4244" s="2">
        <f>'[1]2025年已发货'!E:E</f>
        <v>10</v>
      </c>
      <c r="F4244" s="4">
        <f>'[1]2025年已发货'!F:F</f>
        <v>45831</v>
      </c>
      <c r="G4244" s="2" t="str">
        <f>'[1]2025年已发货'!G:G</f>
        <v>（十九冶-江龙高速二分部）重庆市云阳县S305附近*龙角梁场</v>
      </c>
      <c r="H4244" s="2" t="str">
        <f>'[1]2025年已发货'!H:H</f>
        <v>张鹏</v>
      </c>
      <c r="I4244" s="2">
        <f>'[1]2025年已发货'!I:I</f>
        <v>18223006448</v>
      </c>
      <c r="J4244" s="2" vm="1" t="e">
        <f>_xlfn._xlws.FILTER(辅助信息!D:D,辅助信息!G:G=G4244)</f>
        <v>#VALUE!</v>
      </c>
    </row>
    <row r="4245" hidden="1" spans="1:10">
      <c r="A4245" s="2" t="str">
        <f>'[1]2025年已发货'!A:A</f>
        <v>海南海控</v>
      </c>
      <c r="B4245" s="2" t="str">
        <f>'[1]2025年已发货'!B:B</f>
        <v>螺纹钢</v>
      </c>
      <c r="C4245" s="2" t="str">
        <f>'[1]2025年已发货'!C:C</f>
        <v>HRB400EФ22*9m</v>
      </c>
      <c r="D4245" s="2" t="str">
        <f>'[1]2025年已发货'!D:D</f>
        <v>吨</v>
      </c>
      <c r="E4245" s="2">
        <f>'[1]2025年已发货'!E:E</f>
        <v>105</v>
      </c>
      <c r="F4245" s="4">
        <f>'[1]2025年已发货'!F:F</f>
        <v>45831</v>
      </c>
      <c r="G4245" s="2" t="str">
        <f>'[1]2025年已发货'!G:G</f>
        <v>（中铁一局四公司康新高速TJ1-1标贡不卡隧道）四川省甘孜州康定市折多塘村车管所旁</v>
      </c>
      <c r="H4245" s="2" t="str">
        <f>'[1]2025年已发货'!H:H</f>
        <v>李彰</v>
      </c>
      <c r="I4245" s="2">
        <f>'[1]2025年已发货'!I:I</f>
        <v>18523285235</v>
      </c>
      <c r="J4245" s="2" vm="1" t="e">
        <f>_xlfn._xlws.FILTER(辅助信息!D:D,辅助信息!G:G=G4245)</f>
        <v>#VALUE!</v>
      </c>
    </row>
    <row r="4246" hidden="1" spans="1:10">
      <c r="A4246" s="2" t="str">
        <f>'[1]2025年已发货'!A:A</f>
        <v>润耀</v>
      </c>
      <c r="B4246" s="2" t="str">
        <f>'[1]2025年已发货'!B:B</f>
        <v>盘圆</v>
      </c>
      <c r="C4246" s="2" t="str">
        <f>'[1]2025年已发货'!C:C</f>
        <v>HPB300Ф8</v>
      </c>
      <c r="D4246" s="2" t="str">
        <f>'[1]2025年已发货'!D:D</f>
        <v>吨</v>
      </c>
      <c r="E4246" s="2">
        <f>'[1]2025年已发货'!E:E</f>
        <v>4</v>
      </c>
      <c r="F4246" s="4">
        <f>'[1]2025年已发货'!F:F</f>
        <v>45831</v>
      </c>
      <c r="G4246" s="2" t="str">
        <f>'[1]2025年已发货'!G:G</f>
        <v>（成铁西物-重庆渝北金山项目）重庆市渝北区康庄美地C区（司机拍摄签收小票时需设置时间及地点水印）</v>
      </c>
      <c r="H4246" s="2" t="str">
        <f>'[1]2025年已发货'!H:H</f>
        <v>黄永福</v>
      </c>
      <c r="I4246" s="2" t="str">
        <f>'[1]2025年已发货'!I:I</f>
        <v>15982823571</v>
      </c>
      <c r="J4246" s="2" vm="1" t="e">
        <f>_xlfn._xlws.FILTER(辅助信息!D:D,辅助信息!G:G=G4246)</f>
        <v>#VALUE!</v>
      </c>
    </row>
    <row r="4247" hidden="1" spans="1:10">
      <c r="A4247" s="2" t="str">
        <f>'[1]2025年已发货'!A:A</f>
        <v>润耀</v>
      </c>
      <c r="B4247" s="2" t="str">
        <f>'[1]2025年已发货'!B:B</f>
        <v>盘圆</v>
      </c>
      <c r="C4247" s="2" t="str">
        <f>'[1]2025年已发货'!C:C</f>
        <v>HPB300Ф10</v>
      </c>
      <c r="D4247" s="2" t="str">
        <f>'[1]2025年已发货'!D:D</f>
        <v>吨</v>
      </c>
      <c r="E4247" s="2">
        <f>'[1]2025年已发货'!E:E</f>
        <v>5</v>
      </c>
      <c r="F4247" s="4">
        <f>'[1]2025年已发货'!F:F</f>
        <v>45831</v>
      </c>
      <c r="G4247" s="2" t="str">
        <f>'[1]2025年已发货'!G:G</f>
        <v>（成铁西物-重庆渝北金山项目）重庆市渝北区康庄美地C区（司机拍摄签收小票时需设置时间及地点水印）</v>
      </c>
      <c r="H4247" s="2" t="str">
        <f>'[1]2025年已发货'!H:H</f>
        <v>黄永福</v>
      </c>
      <c r="I4247" s="2" t="str">
        <f>'[1]2025年已发货'!I:I</f>
        <v>15982823571</v>
      </c>
      <c r="J4247" s="2" vm="1" t="e">
        <f>_xlfn._xlws.FILTER(辅助信息!D:D,辅助信息!G:G=G4247)</f>
        <v>#VALUE!</v>
      </c>
    </row>
    <row r="4248" hidden="1" spans="1:10">
      <c r="A4248" s="2" t="str">
        <f>'[1]2025年已发货'!A:A</f>
        <v>润耀</v>
      </c>
      <c r="B4248" s="2" t="str">
        <f>'[1]2025年已发货'!B:B</f>
        <v>盘圆</v>
      </c>
      <c r="C4248" s="2" t="str">
        <f>'[1]2025年已发货'!C:C</f>
        <v>HPB300Ф12</v>
      </c>
      <c r="D4248" s="2" t="str">
        <f>'[1]2025年已发货'!D:D</f>
        <v>吨</v>
      </c>
      <c r="E4248" s="2">
        <f>'[1]2025年已发货'!E:E</f>
        <v>2</v>
      </c>
      <c r="F4248" s="4">
        <f>'[1]2025年已发货'!F:F</f>
        <v>45831</v>
      </c>
      <c r="G4248" s="2" t="str">
        <f>'[1]2025年已发货'!G:G</f>
        <v>（成铁西物-重庆渝北金山项目）重庆市渝北区康庄美地C区（司机拍摄签收小票时需设置时间及地点水印）</v>
      </c>
      <c r="H4248" s="2" t="str">
        <f>'[1]2025年已发货'!H:H</f>
        <v>黄永福</v>
      </c>
      <c r="I4248" s="2" t="str">
        <f>'[1]2025年已发货'!I:I</f>
        <v>15982823571</v>
      </c>
      <c r="J4248" s="2" vm="1" t="e">
        <f>_xlfn._xlws.FILTER(辅助信息!D:D,辅助信息!G:G=G4248)</f>
        <v>#VALUE!</v>
      </c>
    </row>
    <row r="4249" hidden="1" spans="1:10">
      <c r="A4249" s="2" t="str">
        <f>'[1]2025年已发货'!A:A</f>
        <v>润耀</v>
      </c>
      <c r="B4249" s="2" t="str">
        <f>'[1]2025年已发货'!B:B</f>
        <v>螺纹钢</v>
      </c>
      <c r="C4249" s="2" t="str">
        <f>'[1]2025年已发货'!C:C</f>
        <v>HRB400EФ14*9m</v>
      </c>
      <c r="D4249" s="2" t="str">
        <f>'[1]2025年已发货'!D:D</f>
        <v>吨</v>
      </c>
      <c r="E4249" s="2">
        <f>'[1]2025年已发货'!E:E</f>
        <v>8</v>
      </c>
      <c r="F4249" s="4">
        <f>'[1]2025年已发货'!F:F</f>
        <v>45831</v>
      </c>
      <c r="G4249" s="2" t="str">
        <f>'[1]2025年已发货'!G:G</f>
        <v>（成铁西物-重庆渝北金山项目）重庆市渝北区康庄美地C区（司机拍摄签收小票时需设置时间及地点水印）</v>
      </c>
      <c r="H4249" s="2" t="str">
        <f>'[1]2025年已发货'!H:H</f>
        <v>黄永福</v>
      </c>
      <c r="I4249" s="2" t="str">
        <f>'[1]2025年已发货'!I:I</f>
        <v>15982823571</v>
      </c>
      <c r="J4249" s="2" vm="1" t="e">
        <f>_xlfn._xlws.FILTER(辅助信息!D:D,辅助信息!G:G=G4249)</f>
        <v>#VALUE!</v>
      </c>
    </row>
    <row r="4250" hidden="1" spans="1:10">
      <c r="A4250" s="2" t="str">
        <f>'[1]2025年已发货'!A:A</f>
        <v>润耀</v>
      </c>
      <c r="B4250" s="2" t="str">
        <f>'[1]2025年已发货'!B:B</f>
        <v>螺纹钢</v>
      </c>
      <c r="C4250" s="2" t="str">
        <f>'[1]2025年已发货'!C:C</f>
        <v>HRB400EФ16*9m</v>
      </c>
      <c r="D4250" s="2" t="str">
        <f>'[1]2025年已发货'!D:D</f>
        <v>吨</v>
      </c>
      <c r="E4250" s="2">
        <f>'[1]2025年已发货'!E:E</f>
        <v>10</v>
      </c>
      <c r="F4250" s="4">
        <f>'[1]2025年已发货'!F:F</f>
        <v>45831</v>
      </c>
      <c r="G4250" s="2" t="str">
        <f>'[1]2025年已发货'!G:G</f>
        <v>（成铁西物-重庆渝北金山项目）重庆市渝北区康庄美地C区（司机拍摄签收小票时需设置时间及地点水印）</v>
      </c>
      <c r="H4250" s="2" t="str">
        <f>'[1]2025年已发货'!H:H</f>
        <v>黄永福</v>
      </c>
      <c r="I4250" s="2" t="str">
        <f>'[1]2025年已发货'!I:I</f>
        <v>15982823571</v>
      </c>
      <c r="J4250" s="2" vm="1" t="e">
        <f>_xlfn._xlws.FILTER(辅助信息!D:D,辅助信息!G:G=G4250)</f>
        <v>#VALUE!</v>
      </c>
    </row>
    <row r="4251" hidden="1" spans="1:10">
      <c r="A4251" s="2" t="str">
        <f>'[1]2025年已发货'!A:A</f>
        <v>润耀</v>
      </c>
      <c r="B4251" s="2" t="str">
        <f>'[1]2025年已发货'!B:B</f>
        <v>螺纹钢</v>
      </c>
      <c r="C4251" s="2" t="str">
        <f>'[1]2025年已发货'!C:C</f>
        <v>HRB400EФ18*9m</v>
      </c>
      <c r="D4251" s="2" t="str">
        <f>'[1]2025年已发货'!D:D</f>
        <v>吨</v>
      </c>
      <c r="E4251" s="2">
        <f>'[1]2025年已发货'!E:E</f>
        <v>14</v>
      </c>
      <c r="F4251" s="4">
        <f>'[1]2025年已发货'!F:F</f>
        <v>45831</v>
      </c>
      <c r="G4251" s="2" t="str">
        <f>'[1]2025年已发货'!G:G</f>
        <v>（成铁西物-重庆渝北金山项目）重庆市渝北区康庄美地C区（司机拍摄签收小票时需设置时间及地点水印）</v>
      </c>
      <c r="H4251" s="2" t="str">
        <f>'[1]2025年已发货'!H:H</f>
        <v>黄永福</v>
      </c>
      <c r="I4251" s="2" t="str">
        <f>'[1]2025年已发货'!I:I</f>
        <v>15982823571</v>
      </c>
      <c r="J4251" s="2" vm="1" t="e">
        <f>_xlfn._xlws.FILTER(辅助信息!D:D,辅助信息!G:G=G4251)</f>
        <v>#VALUE!</v>
      </c>
    </row>
    <row r="4252" hidden="1" spans="1:10">
      <c r="A4252" s="2" t="str">
        <f>'[1]2025年已发货'!A:A</f>
        <v>润耀</v>
      </c>
      <c r="B4252" s="2" t="str">
        <f>'[1]2025年已发货'!B:B</f>
        <v>螺纹钢</v>
      </c>
      <c r="C4252" s="2" t="str">
        <f>'[1]2025年已发货'!C:C</f>
        <v>HRB400EФ25*9m</v>
      </c>
      <c r="D4252" s="2" t="str">
        <f>'[1]2025年已发货'!D:D</f>
        <v>吨</v>
      </c>
      <c r="E4252" s="2">
        <f>'[1]2025年已发货'!E:E</f>
        <v>10</v>
      </c>
      <c r="F4252" s="4">
        <f>'[1]2025年已发货'!F:F</f>
        <v>45831</v>
      </c>
      <c r="G4252" s="2" t="str">
        <f>'[1]2025年已发货'!G:G</f>
        <v>（成铁西物-重庆渝北金山项目）重庆市渝北区康庄美地C区（司机拍摄签收小票时需设置时间及地点水印）</v>
      </c>
      <c r="H4252" s="2" t="str">
        <f>'[1]2025年已发货'!H:H</f>
        <v>黄永福</v>
      </c>
      <c r="I4252" s="2" t="str">
        <f>'[1]2025年已发货'!I:I</f>
        <v>15982823571</v>
      </c>
      <c r="J4252" s="2" vm="1" t="e">
        <f>_xlfn._xlws.FILTER(辅助信息!D:D,辅助信息!G:G=G4252)</f>
        <v>#VALUE!</v>
      </c>
    </row>
    <row r="4253" hidden="1" spans="1:10">
      <c r="A4253" s="2" t="str">
        <f>'[1]2025年已发货'!A:A</f>
        <v>润耀</v>
      </c>
      <c r="B4253" s="2" t="str">
        <f>'[1]2025年已发货'!B:B</f>
        <v>盘螺</v>
      </c>
      <c r="C4253" s="2" t="str">
        <f>'[1]2025年已发货'!C:C</f>
        <v>HRB400E Φ12</v>
      </c>
      <c r="D4253" s="2" t="str">
        <f>'[1]2025年已发货'!D:D</f>
        <v>吨</v>
      </c>
      <c r="E4253" s="2">
        <f>'[1]2025年已发货'!E:E</f>
        <v>20</v>
      </c>
      <c r="F4253" s="4">
        <f>'[1]2025年已发货'!F:F</f>
        <v>45831</v>
      </c>
      <c r="G4253" s="2" t="str">
        <f>'[1]2025年已发货'!G:G</f>
        <v>（华西酒城南）成都市武侯区火车南站西路8号酒城南项目</v>
      </c>
      <c r="H4253" s="2" t="str">
        <f>'[1]2025年已发货'!H:H</f>
        <v>龙耀宇</v>
      </c>
      <c r="I4253" s="2">
        <f>'[1]2025年已发货'!I:I</f>
        <v>18384145895</v>
      </c>
      <c r="J4253" s="2" t="str">
        <f>_xlfn._xlws.FILTER(辅助信息!D:D,辅助信息!G:G=G4253)</f>
        <v>华西酒城南</v>
      </c>
    </row>
    <row r="4254" spans="1:10">
      <c r="A4254" s="2" t="str">
        <f>'[1]2025年已发货'!A:A</f>
        <v>钢固融</v>
      </c>
      <c r="B4254" s="2" t="str">
        <f>'[1]2025年已发货'!B:B</f>
        <v>盘螺</v>
      </c>
      <c r="C4254" s="2" t="str">
        <f>'[1]2025年已发货'!C:C</f>
        <v>HRB400E Φ8</v>
      </c>
      <c r="D4254" s="2" t="str">
        <f>'[1]2025年已发货'!D:D</f>
        <v>吨</v>
      </c>
      <c r="E4254" s="2">
        <f>'[1]2025年已发货'!E:E</f>
        <v>5</v>
      </c>
      <c r="F4254" s="4">
        <f>'[1]2025年已发货'!F:F</f>
        <v>45832</v>
      </c>
      <c r="G4254" s="2" t="str">
        <f>'[1]2025年已发货'!G:G</f>
        <v>(武汉电气化局成达万高铁强电项目-渠县)四川省达州市渠县渠北镇雷家湾渠县北站旁</v>
      </c>
      <c r="H4254" s="2" t="str">
        <f>'[1]2025年已发货'!H:H</f>
        <v>刘频</v>
      </c>
      <c r="I4254" s="2">
        <f>'[1]2025年已发货'!I:I</f>
        <v>18779627939</v>
      </c>
      <c r="J4254" s="2" t="str">
        <f>_xlfn._xlws.FILTER(辅助信息!D:D,辅助信息!G:G=G4254)</f>
        <v>武汉电气化局成达万高铁强电项目</v>
      </c>
    </row>
    <row r="4255" spans="1:10">
      <c r="A4255" s="2" t="str">
        <f>'[1]2025年已发货'!A:A</f>
        <v>钢固融</v>
      </c>
      <c r="B4255" s="2" t="str">
        <f>'[1]2025年已发货'!B:B</f>
        <v>盘螺</v>
      </c>
      <c r="C4255" s="2" t="str">
        <f>'[1]2025年已发货'!C:C</f>
        <v>HRB400E Φ10</v>
      </c>
      <c r="D4255" s="2" t="str">
        <f>'[1]2025年已发货'!D:D</f>
        <v>吨</v>
      </c>
      <c r="E4255" s="2">
        <f>'[1]2025年已发货'!E:E</f>
        <v>5</v>
      </c>
      <c r="F4255" s="4">
        <f>'[1]2025年已发货'!F:F</f>
        <v>45832</v>
      </c>
      <c r="G4255" s="2" t="str">
        <f>'[1]2025年已发货'!G:G</f>
        <v>(武汉电气化局成达万高铁强电项目-渠县)四川省达州市渠县渠北镇雷家湾渠县北站旁</v>
      </c>
      <c r="H4255" s="2" t="str">
        <f>'[1]2025年已发货'!H:H</f>
        <v>刘频</v>
      </c>
      <c r="I4255" s="2">
        <f>'[1]2025年已发货'!I:I</f>
        <v>18779627939</v>
      </c>
      <c r="J4255" s="2" t="str">
        <f>_xlfn._xlws.FILTER(辅助信息!D:D,辅助信息!G:G=G4255)</f>
        <v>武汉电气化局成达万高铁强电项目</v>
      </c>
    </row>
    <row r="4256" spans="1:10">
      <c r="A4256" s="2" t="str">
        <f>'[1]2025年已发货'!A:A</f>
        <v>钢固融</v>
      </c>
      <c r="B4256" s="2" t="str">
        <f>'[1]2025年已发货'!B:B</f>
        <v>螺纹钢</v>
      </c>
      <c r="C4256" s="2" t="str">
        <f>'[1]2025年已发货'!C:C</f>
        <v>HRB400E Φ12 12m</v>
      </c>
      <c r="D4256" s="2" t="str">
        <f>'[1]2025年已发货'!D:D</f>
        <v>吨</v>
      </c>
      <c r="E4256" s="2">
        <f>'[1]2025年已发货'!E:E</f>
        <v>10</v>
      </c>
      <c r="F4256" s="4">
        <f>'[1]2025年已发货'!F:F</f>
        <v>45832</v>
      </c>
      <c r="G4256" s="2" t="str">
        <f>'[1]2025年已发货'!G:G</f>
        <v>(武汉电气化局成达万高铁强电项目-渠县)四川省达州市渠县渠北镇雷家湾渠县北站旁</v>
      </c>
      <c r="H4256" s="2" t="str">
        <f>'[1]2025年已发货'!H:H</f>
        <v>刘频</v>
      </c>
      <c r="I4256" s="2">
        <f>'[1]2025年已发货'!I:I</f>
        <v>18779627939</v>
      </c>
      <c r="J4256" s="2" t="str">
        <f>_xlfn._xlws.FILTER(辅助信息!D:D,辅助信息!G:G=G4256)</f>
        <v>武汉电气化局成达万高铁强电项目</v>
      </c>
    </row>
    <row r="4257" spans="1:10">
      <c r="A4257" s="2" t="str">
        <f>'[1]2025年已发货'!A:A</f>
        <v>钢固融</v>
      </c>
      <c r="B4257" s="2" t="str">
        <f>'[1]2025年已发货'!B:B</f>
        <v>螺纹钢</v>
      </c>
      <c r="C4257" s="2" t="str">
        <f>'[1]2025年已发货'!C:C</f>
        <v>HRB400E Φ14 12m</v>
      </c>
      <c r="D4257" s="2" t="str">
        <f>'[1]2025年已发货'!D:D</f>
        <v>吨</v>
      </c>
      <c r="E4257" s="2">
        <f>'[1]2025年已发货'!E:E</f>
        <v>5</v>
      </c>
      <c r="F4257" s="4">
        <f>'[1]2025年已发货'!F:F</f>
        <v>45832</v>
      </c>
      <c r="G4257" s="2" t="str">
        <f>'[1]2025年已发货'!G:G</f>
        <v>(武汉电气化局成达万高铁强电项目-渠县)四川省达州市渠县渠北镇雷家湾渠县北站旁</v>
      </c>
      <c r="H4257" s="2" t="str">
        <f>'[1]2025年已发货'!H:H</f>
        <v>刘频</v>
      </c>
      <c r="I4257" s="2">
        <f>'[1]2025年已发货'!I:I</f>
        <v>18779627939</v>
      </c>
      <c r="J4257" s="2" t="str">
        <f>_xlfn._xlws.FILTER(辅助信息!D:D,辅助信息!G:G=G4257)</f>
        <v>武汉电气化局成达万高铁强电项目</v>
      </c>
    </row>
    <row r="4258" spans="1:10">
      <c r="A4258" s="2" t="str">
        <f>'[1]2025年已发货'!A:A</f>
        <v>钢固融</v>
      </c>
      <c r="B4258" s="2" t="str">
        <f>'[1]2025年已发货'!B:B</f>
        <v>螺纹钢</v>
      </c>
      <c r="C4258" s="2" t="str">
        <f>'[1]2025年已发货'!C:C</f>
        <v>HRB400E Φ16 12m</v>
      </c>
      <c r="D4258" s="2" t="str">
        <f>'[1]2025年已发货'!D:D</f>
        <v>吨</v>
      </c>
      <c r="E4258" s="2">
        <f>'[1]2025年已发货'!E:E</f>
        <v>15</v>
      </c>
      <c r="F4258" s="4">
        <f>'[1]2025年已发货'!F:F</f>
        <v>45832</v>
      </c>
      <c r="G4258" s="2" t="str">
        <f>'[1]2025年已发货'!G:G</f>
        <v>(武汉电气化局成达万高铁强电项目-渠县)四川省达州市渠县渠北镇雷家湾渠县北站旁</v>
      </c>
      <c r="H4258" s="2" t="str">
        <f>'[1]2025年已发货'!H:H</f>
        <v>刘频</v>
      </c>
      <c r="I4258" s="2">
        <f>'[1]2025年已发货'!I:I</f>
        <v>18779627939</v>
      </c>
      <c r="J4258" s="2" t="str">
        <f>_xlfn._xlws.FILTER(辅助信息!D:D,辅助信息!G:G=G4258)</f>
        <v>武汉电气化局成达万高铁强电项目</v>
      </c>
    </row>
    <row r="4259" spans="1:10">
      <c r="A4259" s="2" t="str">
        <f>'[1]2025年已发货'!A:A</f>
        <v>钢固融</v>
      </c>
      <c r="B4259" s="2" t="str">
        <f>'[1]2025年已发货'!B:B</f>
        <v>螺纹钢</v>
      </c>
      <c r="C4259" s="2" t="str">
        <f>'[1]2025年已发货'!C:C</f>
        <v>HRB400E Φ18 12m</v>
      </c>
      <c r="D4259" s="2" t="str">
        <f>'[1]2025年已发货'!D:D</f>
        <v>吨</v>
      </c>
      <c r="E4259" s="2">
        <f>'[1]2025年已发货'!E:E</f>
        <v>25</v>
      </c>
      <c r="F4259" s="4">
        <f>'[1]2025年已发货'!F:F</f>
        <v>45832</v>
      </c>
      <c r="G4259" s="2" t="str">
        <f>'[1]2025年已发货'!G:G</f>
        <v>(武汉电气化局成达万高铁强电项目-渠县)四川省达州市渠县渠北镇雷家湾渠县北站旁</v>
      </c>
      <c r="H4259" s="2" t="str">
        <f>'[1]2025年已发货'!H:H</f>
        <v>刘频</v>
      </c>
      <c r="I4259" s="2">
        <f>'[1]2025年已发货'!I:I</f>
        <v>18779627939</v>
      </c>
      <c r="J4259" s="2" t="str">
        <f>_xlfn._xlws.FILTER(辅助信息!D:D,辅助信息!G:G=G4259)</f>
        <v>武汉电气化局成达万高铁强电项目</v>
      </c>
    </row>
    <row r="4260" spans="1:10">
      <c r="A4260" s="2" t="str">
        <f>'[1]2025年已发货'!A:A</f>
        <v>钢固融</v>
      </c>
      <c r="B4260" s="2" t="str">
        <f>'[1]2025年已发货'!B:B</f>
        <v>螺纹钢</v>
      </c>
      <c r="C4260" s="2" t="str">
        <f>'[1]2025年已发货'!C:C</f>
        <v>HRB400E Φ20 12m</v>
      </c>
      <c r="D4260" s="2" t="str">
        <f>'[1]2025年已发货'!D:D</f>
        <v>吨</v>
      </c>
      <c r="E4260" s="2">
        <f>'[1]2025年已发货'!E:E</f>
        <v>12.5</v>
      </c>
      <c r="F4260" s="4">
        <f>'[1]2025年已发货'!F:F</f>
        <v>45832</v>
      </c>
      <c r="G4260" s="2" t="str">
        <f>'[1]2025年已发货'!G:G</f>
        <v>(武汉电气化局成达万高铁强电项目-渠县)四川省达州市渠县渠北镇雷家湾渠县北站旁</v>
      </c>
      <c r="H4260" s="2" t="str">
        <f>'[1]2025年已发货'!H:H</f>
        <v>刘频</v>
      </c>
      <c r="I4260" s="2">
        <f>'[1]2025年已发货'!I:I</f>
        <v>18779627939</v>
      </c>
      <c r="J4260" s="2" t="str">
        <f>_xlfn._xlws.FILTER(辅助信息!D:D,辅助信息!G:G=G4260)</f>
        <v>武汉电气化局成达万高铁强电项目</v>
      </c>
    </row>
    <row r="4261" spans="1:10">
      <c r="A4261" s="2" t="str">
        <f>'[1]2025年已发货'!A:A</f>
        <v>钢固融</v>
      </c>
      <c r="B4261" s="2" t="str">
        <f>'[1]2025年已发货'!B:B</f>
        <v>螺纹钢</v>
      </c>
      <c r="C4261" s="2" t="str">
        <f>'[1]2025年已发货'!C:C</f>
        <v>HRB400E Φ22 12m</v>
      </c>
      <c r="D4261" s="2" t="str">
        <f>'[1]2025年已发货'!D:D</f>
        <v>吨</v>
      </c>
      <c r="E4261" s="2">
        <f>'[1]2025年已发货'!E:E</f>
        <v>2.5</v>
      </c>
      <c r="F4261" s="4">
        <f>'[1]2025年已发货'!F:F</f>
        <v>45832</v>
      </c>
      <c r="G4261" s="2" t="str">
        <f>'[1]2025年已发货'!G:G</f>
        <v>(武汉电气化局成达万高铁强电项目-渠县)四川省达州市渠县渠北镇雷家湾渠县北站旁</v>
      </c>
      <c r="H4261" s="2" t="str">
        <f>'[1]2025年已发货'!H:H</f>
        <v>刘频</v>
      </c>
      <c r="I4261" s="2">
        <f>'[1]2025年已发货'!I:I</f>
        <v>18779627939</v>
      </c>
      <c r="J4261" s="2" t="str">
        <f>_xlfn._xlws.FILTER(辅助信息!D:D,辅助信息!G:G=G4261)</f>
        <v>武汉电气化局成达万高铁强电项目</v>
      </c>
    </row>
    <row r="4262" spans="1:10">
      <c r="A4262" s="2" t="str">
        <f>'[1]2025年已发货'!A:A</f>
        <v>钢固融</v>
      </c>
      <c r="B4262" s="2" t="str">
        <f>'[1]2025年已发货'!B:B</f>
        <v>螺纹钢</v>
      </c>
      <c r="C4262" s="2" t="str">
        <f>'[1]2025年已发货'!C:C</f>
        <v>HRB400E Φ25 12m</v>
      </c>
      <c r="D4262" s="2" t="str">
        <f>'[1]2025年已发货'!D:D</f>
        <v>吨</v>
      </c>
      <c r="E4262" s="2">
        <f>'[1]2025年已发货'!E:E</f>
        <v>17.5</v>
      </c>
      <c r="F4262" s="4">
        <f>'[1]2025年已发货'!F:F</f>
        <v>45832</v>
      </c>
      <c r="G4262" s="2" t="str">
        <f>'[1]2025年已发货'!G:G</f>
        <v>(武汉电气化局成达万高铁强电项目-渠县)四川省达州市渠县渠北镇雷家湾渠县北站旁</v>
      </c>
      <c r="H4262" s="2" t="str">
        <f>'[1]2025年已发货'!H:H</f>
        <v>刘频</v>
      </c>
      <c r="I4262" s="2">
        <f>'[1]2025年已发货'!I:I</f>
        <v>18779627939</v>
      </c>
      <c r="J4262" s="2" t="str">
        <f>_xlfn._xlws.FILTER(辅助信息!D:D,辅助信息!G:G=G4262)</f>
        <v>武汉电气化局成达万高铁强电项目</v>
      </c>
    </row>
    <row r="4263" spans="1:10">
      <c r="A4263" s="2" t="str">
        <f>'[1]2025年已发货'!A:A</f>
        <v>钢固融</v>
      </c>
      <c r="B4263" s="2" t="str">
        <f>'[1]2025年已发货'!B:B</f>
        <v>高线</v>
      </c>
      <c r="C4263" s="2" t="str">
        <f>'[1]2025年已发货'!C:C</f>
        <v>HPB300 Φ6</v>
      </c>
      <c r="D4263" s="2" t="str">
        <f>'[1]2025年已发货'!D:D</f>
        <v>吨</v>
      </c>
      <c r="E4263" s="2">
        <f>'[1]2025年已发货'!E:E</f>
        <v>2.5</v>
      </c>
      <c r="F4263" s="4">
        <f>'[1]2025年已发货'!F:F</f>
        <v>45832</v>
      </c>
      <c r="G4263" s="2" t="str">
        <f>'[1]2025年已发货'!G:G</f>
        <v>(武汉电气化局成达万高铁强电项目-南充营山)四川省南充市营山县保真路景阳名城南50米(保真路东)</v>
      </c>
      <c r="H4263" s="2" t="str">
        <f>'[1]2025年已发货'!H:H</f>
        <v>周开亮</v>
      </c>
      <c r="I4263" s="2">
        <f>'[1]2025年已发货'!I:I</f>
        <v>18381485052</v>
      </c>
      <c r="J4263" s="2" t="str">
        <f>_xlfn._xlws.FILTER(辅助信息!D:D,辅助信息!G:G=G4263)</f>
        <v>武汉电气化局成达万高铁强电项目</v>
      </c>
    </row>
    <row r="4264" spans="1:10">
      <c r="A4264" s="2" t="str">
        <f>'[1]2025年已发货'!A:A</f>
        <v>钢固融</v>
      </c>
      <c r="B4264" s="2" t="str">
        <f>'[1]2025年已发货'!B:B</f>
        <v>盘螺</v>
      </c>
      <c r="C4264" s="2" t="str">
        <f>'[1]2025年已发货'!C:C</f>
        <v>HRB400E Φ8</v>
      </c>
      <c r="D4264" s="2" t="str">
        <f>'[1]2025年已发货'!D:D</f>
        <v>吨</v>
      </c>
      <c r="E4264" s="2">
        <f>'[1]2025年已发货'!E:E</f>
        <v>5</v>
      </c>
      <c r="F4264" s="4">
        <f>'[1]2025年已发货'!F:F</f>
        <v>45832</v>
      </c>
      <c r="G4264" s="2" t="str">
        <f>'[1]2025年已发货'!G:G</f>
        <v>(武汉电气化局成达万高铁强电项目-南充营山)四川省南充市营山县保真路景阳名城南50米(保真路东)</v>
      </c>
      <c r="H4264" s="2" t="str">
        <f>'[1]2025年已发货'!H:H</f>
        <v>周开亮</v>
      </c>
      <c r="I4264" s="2">
        <f>'[1]2025年已发货'!I:I</f>
        <v>18381485052</v>
      </c>
      <c r="J4264" s="2" t="str">
        <f>_xlfn._xlws.FILTER(辅助信息!D:D,辅助信息!G:G=G4264)</f>
        <v>武汉电气化局成达万高铁强电项目</v>
      </c>
    </row>
    <row r="4265" spans="1:10">
      <c r="A4265" s="2" t="str">
        <f>'[1]2025年已发货'!A:A</f>
        <v>钢固融</v>
      </c>
      <c r="B4265" s="2" t="str">
        <f>'[1]2025年已发货'!B:B</f>
        <v>盘螺</v>
      </c>
      <c r="C4265" s="2" t="str">
        <f>'[1]2025年已发货'!C:C</f>
        <v>HRB400E Φ10</v>
      </c>
      <c r="D4265" s="2" t="str">
        <f>'[1]2025年已发货'!D:D</f>
        <v>吨</v>
      </c>
      <c r="E4265" s="2">
        <f>'[1]2025年已发货'!E:E</f>
        <v>5</v>
      </c>
      <c r="F4265" s="4">
        <f>'[1]2025年已发货'!F:F</f>
        <v>45832</v>
      </c>
      <c r="G4265" s="2" t="str">
        <f>'[1]2025年已发货'!G:G</f>
        <v>(武汉电气化局成达万高铁强电项目-南充营山)四川省南充市营山县保真路景阳名城南50米(保真路东)</v>
      </c>
      <c r="H4265" s="2" t="str">
        <f>'[1]2025年已发货'!H:H</f>
        <v>周开亮</v>
      </c>
      <c r="I4265" s="2">
        <f>'[1]2025年已发货'!I:I</f>
        <v>18381485052</v>
      </c>
      <c r="J4265" s="2" t="str">
        <f>_xlfn._xlws.FILTER(辅助信息!D:D,辅助信息!G:G=G4265)</f>
        <v>武汉电气化局成达万高铁强电项目</v>
      </c>
    </row>
    <row r="4266" spans="1:10">
      <c r="A4266" s="2" t="str">
        <f>'[1]2025年已发货'!A:A</f>
        <v>钢固融</v>
      </c>
      <c r="B4266" s="2" t="str">
        <f>'[1]2025年已发货'!B:B</f>
        <v>螺纹钢</v>
      </c>
      <c r="C4266" s="2" t="str">
        <f>'[1]2025年已发货'!C:C</f>
        <v>HRB400E Φ12 9m</v>
      </c>
      <c r="D4266" s="2" t="str">
        <f>'[1]2025年已发货'!D:D</f>
        <v>吨</v>
      </c>
      <c r="E4266" s="2">
        <f>'[1]2025年已发货'!E:E</f>
        <v>3</v>
      </c>
      <c r="F4266" s="4">
        <f>'[1]2025年已发货'!F:F</f>
        <v>45832</v>
      </c>
      <c r="G4266" s="2" t="str">
        <f>'[1]2025年已发货'!G:G</f>
        <v>(武汉电气化局成达万高铁强电项目-南充营山)四川省南充市营山县保真路景阳名城南50米(保真路东)</v>
      </c>
      <c r="H4266" s="2" t="str">
        <f>'[1]2025年已发货'!H:H</f>
        <v>周开亮</v>
      </c>
      <c r="I4266" s="2">
        <f>'[1]2025年已发货'!I:I</f>
        <v>18381485052</v>
      </c>
      <c r="J4266" s="2" t="str">
        <f>_xlfn._xlws.FILTER(辅助信息!D:D,辅助信息!G:G=G4266)</f>
        <v>武汉电气化局成达万高铁强电项目</v>
      </c>
    </row>
    <row r="4267" spans="1:10">
      <c r="A4267" s="2" t="str">
        <f>'[1]2025年已发货'!A:A</f>
        <v>钢固融</v>
      </c>
      <c r="B4267" s="2" t="str">
        <f>'[1]2025年已发货'!B:B</f>
        <v>螺纹钢</v>
      </c>
      <c r="C4267" s="2" t="str">
        <f>'[1]2025年已发货'!C:C</f>
        <v>HRB400E Φ14 9m</v>
      </c>
      <c r="D4267" s="2" t="str">
        <f>'[1]2025年已发货'!D:D</f>
        <v>吨</v>
      </c>
      <c r="E4267" s="2">
        <f>'[1]2025年已发货'!E:E</f>
        <v>12</v>
      </c>
      <c r="F4267" s="4">
        <f>'[1]2025年已发货'!F:F</f>
        <v>45832</v>
      </c>
      <c r="G4267" s="2" t="str">
        <f>'[1]2025年已发货'!G:G</f>
        <v>(武汉电气化局成达万高铁强电项目-南充营山)四川省南充市营山县保真路景阳名城南50米(保真路东)</v>
      </c>
      <c r="H4267" s="2" t="str">
        <f>'[1]2025年已发货'!H:H</f>
        <v>周开亮</v>
      </c>
      <c r="I4267" s="2">
        <f>'[1]2025年已发货'!I:I</f>
        <v>18381485052</v>
      </c>
      <c r="J4267" s="2" t="str">
        <f>_xlfn._xlws.FILTER(辅助信息!D:D,辅助信息!G:G=G4267)</f>
        <v>武汉电气化局成达万高铁强电项目</v>
      </c>
    </row>
    <row r="4268" spans="1:10">
      <c r="A4268" s="2" t="str">
        <f>'[1]2025年已发货'!A:A</f>
        <v>钢固融</v>
      </c>
      <c r="B4268" s="2" t="str">
        <f>'[1]2025年已发货'!B:B</f>
        <v>螺纹钢</v>
      </c>
      <c r="C4268" s="2" t="str">
        <f>'[1]2025年已发货'!C:C</f>
        <v>HRB400E Φ16 9m</v>
      </c>
      <c r="D4268" s="2" t="str">
        <f>'[1]2025年已发货'!D:D</f>
        <v>吨</v>
      </c>
      <c r="E4268" s="2">
        <f>'[1]2025年已发货'!E:E</f>
        <v>15</v>
      </c>
      <c r="F4268" s="4">
        <f>'[1]2025年已发货'!F:F</f>
        <v>45832</v>
      </c>
      <c r="G4268" s="2" t="str">
        <f>'[1]2025年已发货'!G:G</f>
        <v>(武汉电气化局成达万高铁强电项目-南充营山)四川省南充市营山县保真路景阳名城南50米(保真路东)</v>
      </c>
      <c r="H4268" s="2" t="str">
        <f>'[1]2025年已发货'!H:H</f>
        <v>周开亮</v>
      </c>
      <c r="I4268" s="2">
        <f>'[1]2025年已发货'!I:I</f>
        <v>18381485052</v>
      </c>
      <c r="J4268" s="2" t="str">
        <f>_xlfn._xlws.FILTER(辅助信息!D:D,辅助信息!G:G=G4268)</f>
        <v>武汉电气化局成达万高铁强电项目</v>
      </c>
    </row>
    <row r="4269" spans="1:10">
      <c r="A4269" s="2" t="str">
        <f>'[1]2025年已发货'!A:A</f>
        <v>钢固融</v>
      </c>
      <c r="B4269" s="2" t="str">
        <f>'[1]2025年已发货'!B:B</f>
        <v>螺纹钢</v>
      </c>
      <c r="C4269" s="2" t="str">
        <f>'[1]2025年已发货'!C:C</f>
        <v>HRB400E Φ20 9m</v>
      </c>
      <c r="D4269" s="2" t="str">
        <f>'[1]2025年已发货'!D:D</f>
        <v>吨</v>
      </c>
      <c r="E4269" s="2">
        <f>'[1]2025年已发货'!E:E</f>
        <v>9</v>
      </c>
      <c r="F4269" s="4">
        <f>'[1]2025年已发货'!F:F</f>
        <v>45832</v>
      </c>
      <c r="G4269" s="2" t="str">
        <f>'[1]2025年已发货'!G:G</f>
        <v>(武汉电气化局成达万高铁强电项目-南充营山)四川省南充市营山县保真路景阳名城南50米(保真路东)</v>
      </c>
      <c r="H4269" s="2" t="str">
        <f>'[1]2025年已发货'!H:H</f>
        <v>周开亮</v>
      </c>
      <c r="I4269" s="2">
        <f>'[1]2025年已发货'!I:I</f>
        <v>18381485052</v>
      </c>
      <c r="J4269" s="2" t="str">
        <f>_xlfn._xlws.FILTER(辅助信息!D:D,辅助信息!G:G=G4269)</f>
        <v>武汉电气化局成达万高铁强电项目</v>
      </c>
    </row>
    <row r="4270" spans="1:10">
      <c r="A4270" s="2" t="str">
        <f>'[1]2025年已发货'!A:A</f>
        <v>钢固融</v>
      </c>
      <c r="B4270" s="2" t="str">
        <f>'[1]2025年已发货'!B:B</f>
        <v>螺纹钢</v>
      </c>
      <c r="C4270" s="2" t="str">
        <f>'[1]2025年已发货'!C:C</f>
        <v>HRB400E Φ18 12m</v>
      </c>
      <c r="D4270" s="2" t="str">
        <f>'[1]2025年已发货'!D:D</f>
        <v>吨</v>
      </c>
      <c r="E4270" s="2">
        <f>'[1]2025年已发货'!E:E</f>
        <v>51</v>
      </c>
      <c r="F4270" s="4">
        <f>'[1]2025年已发货'!F:F</f>
        <v>45832</v>
      </c>
      <c r="G4270" s="2" t="str">
        <f>'[1]2025年已发货'!G:G</f>
        <v>(武汉电气化局成达万高铁强电项目-南充营山)四川省南充市营山县保真路景阳名城南50米(保真路东)</v>
      </c>
      <c r="H4270" s="2" t="str">
        <f>'[1]2025年已发货'!H:H</f>
        <v>周开亮</v>
      </c>
      <c r="I4270" s="2">
        <f>'[1]2025年已发货'!I:I</f>
        <v>18381485052</v>
      </c>
      <c r="J4270" s="2" t="str">
        <f>_xlfn._xlws.FILTER(辅助信息!D:D,辅助信息!G:G=G4270)</f>
        <v>武汉电气化局成达万高铁强电项目</v>
      </c>
    </row>
    <row r="4271" hidden="1" spans="1:10">
      <c r="A4271" s="2" t="str">
        <f>'[1]2025年已发货'!A:A</f>
        <v>润耀</v>
      </c>
      <c r="B4271" s="2" t="str">
        <f>'[1]2025年已发货'!B:B</f>
        <v>螺纹钢</v>
      </c>
      <c r="C4271" s="2" t="str">
        <f>'[1]2025年已发货'!C:C</f>
        <v>HRB400E Φ16 9m</v>
      </c>
      <c r="D4271" s="2" t="str">
        <f>'[1]2025年已发货'!D:D</f>
        <v>吨</v>
      </c>
      <c r="E4271" s="2">
        <f>'[1]2025年已发货'!E:E</f>
        <v>35</v>
      </c>
      <c r="F4271" s="4">
        <f>'[1]2025年已发货'!F:F</f>
        <v>45832</v>
      </c>
      <c r="G4271" s="2" t="str">
        <f>'[1]2025年已发货'!G:G</f>
        <v>（中铁十局-资乐高速4标）四川省眉山市仁寿县彰加镇促进村中铁十局2#钢筋厂</v>
      </c>
      <c r="H4271" s="2" t="str">
        <f>'[1]2025年已发货'!H:H</f>
        <v>杨飞</v>
      </c>
      <c r="I4271" s="2">
        <f>'[1]2025年已发货'!I:I</f>
        <v>15667998777</v>
      </c>
      <c r="J4271" s="2" vm="1" t="e">
        <f>_xlfn._xlws.FILTER(辅助信息!D:D,辅助信息!G:G=G4271)</f>
        <v>#VALUE!</v>
      </c>
    </row>
    <row r="4272" hidden="1" spans="1:10">
      <c r="A4272" s="2" t="str">
        <f>'[1]2025年已发货'!A:A</f>
        <v>润耀</v>
      </c>
      <c r="B4272" s="2" t="str">
        <f>'[1]2025年已发货'!B:B</f>
        <v>螺纹钢</v>
      </c>
      <c r="C4272" s="2" t="str">
        <f>'[1]2025年已发货'!C:C</f>
        <v>HRB400E Φ20 9m</v>
      </c>
      <c r="D4272" s="2" t="str">
        <f>'[1]2025年已发货'!D:D</f>
        <v>吨</v>
      </c>
      <c r="E4272" s="2">
        <f>'[1]2025年已发货'!E:E</f>
        <v>8</v>
      </c>
      <c r="F4272" s="4">
        <f>'[1]2025年已发货'!F:F</f>
        <v>45832</v>
      </c>
      <c r="G4272" s="2" t="str">
        <f>'[1]2025年已发货'!G:G</f>
        <v>（中铁十局-资乐高速4标）四川省眉山市仁寿县彰加镇促进村中铁十局2#钢筋厂</v>
      </c>
      <c r="H4272" s="2" t="str">
        <f>'[1]2025年已发货'!H:H</f>
        <v>杨飞</v>
      </c>
      <c r="I4272" s="2">
        <f>'[1]2025年已发货'!I:I</f>
        <v>15667998777</v>
      </c>
      <c r="J4272" s="2" vm="1" t="e">
        <f>_xlfn._xlws.FILTER(辅助信息!D:D,辅助信息!G:G=G4272)</f>
        <v>#VALUE!</v>
      </c>
    </row>
    <row r="4273" hidden="1" spans="1:10">
      <c r="A4273" s="2" t="str">
        <f>'[1]2025年已发货'!A:A</f>
        <v>润耀</v>
      </c>
      <c r="B4273" s="2" t="str">
        <f>'[1]2025年已发货'!B:B</f>
        <v>螺纹钢</v>
      </c>
      <c r="C4273" s="2" t="str">
        <f>'[1]2025年已发货'!C:C</f>
        <v>HRB400E Φ25 9m</v>
      </c>
      <c r="D4273" s="2" t="str">
        <f>'[1]2025年已发货'!D:D</f>
        <v>吨</v>
      </c>
      <c r="E4273" s="2">
        <f>'[1]2025年已发货'!E:E</f>
        <v>27</v>
      </c>
      <c r="F4273" s="4">
        <f>'[1]2025年已发货'!F:F</f>
        <v>45832</v>
      </c>
      <c r="G4273" s="2" t="str">
        <f>'[1]2025年已发货'!G:G</f>
        <v>（中铁十局-资乐高速4标）四川省眉山市仁寿县彰加镇促进村中铁十局2#钢筋厂</v>
      </c>
      <c r="H4273" s="2" t="str">
        <f>'[1]2025年已发货'!H:H</f>
        <v>杨飞</v>
      </c>
      <c r="I4273" s="2">
        <f>'[1]2025年已发货'!I:I</f>
        <v>15667998777</v>
      </c>
      <c r="J4273" s="2" vm="1" t="e">
        <f>_xlfn._xlws.FILTER(辅助信息!D:D,辅助信息!G:G=G4273)</f>
        <v>#VALUE!</v>
      </c>
    </row>
    <row r="4274" hidden="1" spans="1:10">
      <c r="A4274" s="2" t="str">
        <f>'[1]2025年已发货'!A:A</f>
        <v>润耀</v>
      </c>
      <c r="B4274" s="2" t="str">
        <f>'[1]2025年已发货'!B:B</f>
        <v>螺纹钢</v>
      </c>
      <c r="C4274" s="2" t="str">
        <f>'[1]2025年已发货'!C:C</f>
        <v>HRB400E Φ12 9m</v>
      </c>
      <c r="D4274" s="2" t="str">
        <f>'[1]2025年已发货'!D:D</f>
        <v>吨</v>
      </c>
      <c r="E4274" s="2">
        <f>'[1]2025年已发货'!E:E</f>
        <v>35</v>
      </c>
      <c r="F4274" s="4">
        <f>'[1]2025年已发货'!F:F</f>
        <v>45832</v>
      </c>
      <c r="G4274" s="2" t="str">
        <f>'[1]2025年已发货'!G:G</f>
        <v>（中铁十局-资乐高速4标）四川省眉山市仁寿县彰加镇促进村中铁十局2#钢筋厂</v>
      </c>
      <c r="H4274" s="2" t="str">
        <f>'[1]2025年已发货'!H:H</f>
        <v>杨飞</v>
      </c>
      <c r="I4274" s="2">
        <f>'[1]2025年已发货'!I:I</f>
        <v>15667998777</v>
      </c>
      <c r="J4274" s="2" vm="1" t="e">
        <f>_xlfn._xlws.FILTER(辅助信息!D:D,辅助信息!G:G=G4274)</f>
        <v>#VALUE!</v>
      </c>
    </row>
    <row r="4275" hidden="1" spans="1:10">
      <c r="A4275" s="2" t="str">
        <f>'[1]2025年已发货'!A:A</f>
        <v>德胜恒嘉</v>
      </c>
      <c r="B4275" s="2" t="str">
        <f>'[1]2025年已发货'!B:B</f>
        <v>螺纹钢</v>
      </c>
      <c r="C4275" s="2" t="str">
        <f>'[1]2025年已发货'!C:C</f>
        <v>HRB500E Φ25 12m</v>
      </c>
      <c r="D4275" s="2" t="str">
        <f>'[1]2025年已发货'!D:D</f>
        <v>吨</v>
      </c>
      <c r="E4275" s="2">
        <f>'[1]2025年已发货'!E:E</f>
        <v>35</v>
      </c>
      <c r="F4275" s="4">
        <f>'[1]2025年已发货'!F:F</f>
        <v>45832</v>
      </c>
      <c r="G4275" s="2" t="str">
        <f>'[1]2025年已发货'!G:G</f>
        <v>（中铁十局-资乐高速4标）四川省眉山市仁寿县彰加镇促进村中铁十局2#钢筋厂</v>
      </c>
      <c r="H4275" s="2" t="str">
        <f>'[1]2025年已发货'!H:H</f>
        <v>杨飞</v>
      </c>
      <c r="I4275" s="2">
        <f>'[1]2025年已发货'!I:I</f>
        <v>15667998777</v>
      </c>
      <c r="J4275" s="2" vm="1" t="e">
        <f>_xlfn._xlws.FILTER(辅助信息!D:D,辅助信息!G:G=G4275)</f>
        <v>#VALUE!</v>
      </c>
    </row>
    <row r="4276" hidden="1" spans="1:10">
      <c r="A4276" s="2" t="str">
        <f>'[1]2025年已发货'!A:A</f>
        <v>德胜恒嘉</v>
      </c>
      <c r="B4276" s="2" t="str">
        <f>'[1]2025年已发货'!B:B</f>
        <v>螺纹钢</v>
      </c>
      <c r="C4276" s="2" t="str">
        <f>'[1]2025年已发货'!C:C</f>
        <v>HRB400E Φ12 9m</v>
      </c>
      <c r="D4276" s="2" t="str">
        <f>'[1]2025年已发货'!D:D</f>
        <v>吨</v>
      </c>
      <c r="E4276" s="2">
        <f>'[1]2025年已发货'!E:E</f>
        <v>70</v>
      </c>
      <c r="F4276" s="4">
        <f>'[1]2025年已发货'!F:F</f>
        <v>45832</v>
      </c>
      <c r="G4276" s="2" t="str">
        <f>'[1]2025年已发货'!G:G</f>
        <v>（中铁十局-资乐高速4标）四川省眉山市仁寿县彰加镇促进村中铁十局2#钢筋厂</v>
      </c>
      <c r="H4276" s="2" t="str">
        <f>'[1]2025年已发货'!H:H</f>
        <v>杨飞</v>
      </c>
      <c r="I4276" s="2">
        <f>'[1]2025年已发货'!I:I</f>
        <v>15667998777</v>
      </c>
      <c r="J4276" s="2" vm="1" t="e">
        <f>_xlfn._xlws.FILTER(辅助信息!D:D,辅助信息!G:G=G4276)</f>
        <v>#VALUE!</v>
      </c>
    </row>
    <row r="4277" hidden="1" spans="1:10">
      <c r="A4277" s="2" t="str">
        <f>'[1]2025年已发货'!A:A</f>
        <v>山东高速</v>
      </c>
      <c r="B4277" s="2" t="str">
        <f>'[1]2025年已发货'!B:B</f>
        <v>螺纹钢</v>
      </c>
      <c r="C4277" s="2" t="str">
        <f>'[1]2025年已发货'!C:C</f>
        <v>HRB400E Φ25 9m</v>
      </c>
      <c r="D4277" s="2" t="str">
        <f>'[1]2025年已发货'!D:D</f>
        <v>吨</v>
      </c>
      <c r="E4277" s="2">
        <f>'[1]2025年已发货'!E:E</f>
        <v>35</v>
      </c>
      <c r="F4277" s="4">
        <f>'[1]2025年已发货'!F:F</f>
        <v>45832</v>
      </c>
      <c r="G4277" s="2" t="str">
        <f>'[1]2025年已发货'!G:G</f>
        <v>（中铁三局成渝扩容ZCB3-1项目部）内江市胜利收费站红绿灯500米</v>
      </c>
      <c r="H4277" s="2" t="str">
        <f>'[1]2025年已发货'!H:H</f>
        <v>王岩</v>
      </c>
      <c r="I4277" s="2">
        <f>'[1]2025年已发货'!I:I</f>
        <v>17634813323</v>
      </c>
      <c r="J4277" s="2" vm="1" t="e">
        <f>_xlfn._xlws.FILTER(辅助信息!D:D,辅助信息!G:G=G4277)</f>
        <v>#VALUE!</v>
      </c>
    </row>
    <row r="4278" hidden="1" spans="1:10">
      <c r="A4278" s="2" t="str">
        <f>'[1]2025年已发货'!A:A</f>
        <v>润耀</v>
      </c>
      <c r="B4278" s="2" t="str">
        <f>'[1]2025年已发货'!B:B</f>
        <v>螺纹钢</v>
      </c>
      <c r="C4278" s="2" t="str">
        <f>'[1]2025年已发货'!C:C</f>
        <v>HRB400E Φ32×9米</v>
      </c>
      <c r="D4278" s="2" t="str">
        <f>'[1]2025年已发货'!D:D</f>
        <v>吨</v>
      </c>
      <c r="E4278" s="2">
        <f>'[1]2025年已发货'!E:E</f>
        <v>105</v>
      </c>
      <c r="F4278" s="4">
        <f>'[1]2025年已发货'!F:F</f>
        <v>45832</v>
      </c>
      <c r="G4278" s="2" t="str">
        <f>'[1]2025年已发货'!G:G</f>
        <v>（自永1标八局二分公司钢筋棚）四川省自贡市大安区牛佛镇</v>
      </c>
      <c r="H4278" s="2" t="str">
        <f>'[1]2025年已发货'!H:H</f>
        <v>王君杰</v>
      </c>
      <c r="I4278" s="2">
        <f>'[1]2025年已发货'!I:I</f>
        <v>18919619850</v>
      </c>
      <c r="J4278" s="2" vm="1" t="e">
        <f>_xlfn._xlws.FILTER(辅助信息!D:D,辅助信息!G:G=G4278)</f>
        <v>#VALUE!</v>
      </c>
    </row>
    <row r="4279" hidden="1" spans="1:10">
      <c r="A4279" s="2" t="str">
        <f>'[1]2025年已发货'!A:A</f>
        <v>润耀</v>
      </c>
      <c r="B4279" s="2" t="str">
        <f>'[1]2025年已发货'!B:B</f>
        <v>螺纹钢</v>
      </c>
      <c r="C4279" s="2" t="str">
        <f>'[1]2025年已发货'!C:C</f>
        <v>HRB500E Φ32×9米</v>
      </c>
      <c r="D4279" s="2" t="str">
        <f>'[1]2025年已发货'!D:D</f>
        <v>吨</v>
      </c>
      <c r="E4279" s="2">
        <f>'[1]2025年已发货'!E:E</f>
        <v>35</v>
      </c>
      <c r="F4279" s="4">
        <f>'[1]2025年已发货'!F:F</f>
        <v>45832</v>
      </c>
      <c r="G4279" s="2" t="str">
        <f>'[1]2025年已发货'!G:G</f>
        <v>（自永1标八局二分公司钢筋棚）四川省自贡市大安区牛佛镇</v>
      </c>
      <c r="H4279" s="2" t="str">
        <f>'[1]2025年已发货'!H:H</f>
        <v>王君杰</v>
      </c>
      <c r="I4279" s="2">
        <f>'[1]2025年已发货'!I:I</f>
        <v>18919619850</v>
      </c>
      <c r="J4279" s="2" vm="1" t="e">
        <f>_xlfn._xlws.FILTER(辅助信息!D:D,辅助信息!G:G=G4279)</f>
        <v>#VALUE!</v>
      </c>
    </row>
    <row r="4280" hidden="1" spans="1:10">
      <c r="A4280" s="2" t="str">
        <f>'[1]2025年已发货'!A:A</f>
        <v>润耀</v>
      </c>
      <c r="B4280" s="2" t="str">
        <f>'[1]2025年已发货'!B:B</f>
        <v>螺纹钢</v>
      </c>
      <c r="C4280" s="2" t="str">
        <f>'[1]2025年已发货'!C:C</f>
        <v>HRB400E Φ25×9米</v>
      </c>
      <c r="D4280" s="2" t="str">
        <f>'[1]2025年已发货'!D:D</f>
        <v>吨</v>
      </c>
      <c r="E4280" s="2">
        <f>'[1]2025年已发货'!E:E</f>
        <v>17</v>
      </c>
      <c r="F4280" s="4">
        <f>'[1]2025年已发货'!F:F</f>
        <v>45832</v>
      </c>
      <c r="G4280" s="2" t="str">
        <f>'[1]2025年已发货'!G:G</f>
        <v>（自永2标九局西南分公司钢筋棚）四川省自贡市骑龙镇大湾村</v>
      </c>
      <c r="H4280" s="2" t="str">
        <f>'[1]2025年已发货'!H:H</f>
        <v>高彦彬</v>
      </c>
      <c r="I4280" s="2">
        <f>'[1]2025年已发货'!I:I</f>
        <v>13835906370</v>
      </c>
      <c r="J4280" s="2" vm="1" t="e">
        <f>_xlfn._xlws.FILTER(辅助信息!D:D,辅助信息!G:G=G4280)</f>
        <v>#VALUE!</v>
      </c>
    </row>
    <row r="4281" hidden="1" spans="1:10">
      <c r="A4281" s="2" t="str">
        <f>'[1]2025年已发货'!A:A</f>
        <v>润耀</v>
      </c>
      <c r="B4281" s="2" t="str">
        <f>'[1]2025年已发货'!B:B</f>
        <v>螺纹钢</v>
      </c>
      <c r="C4281" s="2" t="str">
        <f>'[1]2025年已发货'!C:C</f>
        <v>HRB400E Φ12×9米</v>
      </c>
      <c r="D4281" s="2" t="str">
        <f>'[1]2025年已发货'!D:D</f>
        <v>吨</v>
      </c>
      <c r="E4281" s="2">
        <f>'[1]2025年已发货'!E:E</f>
        <v>18</v>
      </c>
      <c r="F4281" s="4">
        <f>'[1]2025年已发货'!F:F</f>
        <v>45832</v>
      </c>
      <c r="G4281" s="2" t="str">
        <f>'[1]2025年已发货'!G:G</f>
        <v>（自永2标九局西南分公司钢筋棚）四川省自贡市骑龙镇大湾村</v>
      </c>
      <c r="H4281" s="2" t="str">
        <f>'[1]2025年已发货'!H:H</f>
        <v>高彦彬</v>
      </c>
      <c r="I4281" s="2">
        <f>'[1]2025年已发货'!I:I</f>
        <v>13835906370</v>
      </c>
      <c r="J4281" s="2" vm="1" t="e">
        <f>_xlfn._xlws.FILTER(辅助信息!D:D,辅助信息!G:G=G4281)</f>
        <v>#VALUE!</v>
      </c>
    </row>
    <row r="4282" hidden="1" spans="1:10">
      <c r="A4282" s="2" t="str">
        <f>'[1]2025年已发货'!A:A</f>
        <v>海南海控</v>
      </c>
      <c r="B4282" s="2" t="str">
        <f>'[1]2025年已发货'!B:B</f>
        <v>螺纹钢</v>
      </c>
      <c r="C4282" s="2" t="str">
        <f>'[1]2025年已发货'!C:C</f>
        <v>HRB400EФ25*9m</v>
      </c>
      <c r="D4282" s="2" t="str">
        <f>'[1]2025年已发货'!D:D</f>
        <v>吨</v>
      </c>
      <c r="E4282" s="2">
        <f>'[1]2025年已发货'!E:E</f>
        <v>35</v>
      </c>
      <c r="F4282" s="4">
        <f>'[1]2025年已发货'!F:F</f>
        <v>45832</v>
      </c>
      <c r="G4282" s="2" t="str">
        <f>'[1]2025年已发货'!G:G</f>
        <v>（中铁一局四公司康新高速TJ1-1标雅加梗隧道）四川省甘孜州康定市雅加梗</v>
      </c>
      <c r="H4282" s="2" t="str">
        <f>'[1]2025年已发货'!H:H</f>
        <v>范国义</v>
      </c>
      <c r="I4282" s="2">
        <f>'[1]2025年已发货'!I:I</f>
        <v>15897676433</v>
      </c>
      <c r="J4282" s="2" vm="1" t="e">
        <f>_xlfn._xlws.FILTER(辅助信息!D:D,辅助信息!G:G=G4282)</f>
        <v>#VALUE!</v>
      </c>
    </row>
    <row r="4283" hidden="1" spans="1:10">
      <c r="A4283" s="2" t="str">
        <f>'[1]2025年已发货'!A:A</f>
        <v>海南海控</v>
      </c>
      <c r="B4283" s="2" t="str">
        <f>'[1]2025年已发货'!B:B</f>
        <v>螺纹钢</v>
      </c>
      <c r="C4283" s="2" t="str">
        <f>'[1]2025年已发货'!C:C</f>
        <v>HRB400EФ22*9mm</v>
      </c>
      <c r="D4283" s="2" t="str">
        <f>'[1]2025年已发货'!D:D</f>
        <v>吨</v>
      </c>
      <c r="E4283" s="2">
        <f>'[1]2025年已发货'!E:E</f>
        <v>35</v>
      </c>
      <c r="F4283" s="4">
        <f>'[1]2025年已发货'!F:F</f>
        <v>45832</v>
      </c>
      <c r="G4283" s="2" t="str">
        <f>'[1]2025年已发货'!G:G</f>
        <v>（中铁六局呼和公司康新高速TJ4-2标）四川省甘孜藏族自治州康定市新都桥镇东俄罗三村中建八局搅拌站旁</v>
      </c>
      <c r="H4283" s="2" t="str">
        <f>'[1]2025年已发货'!H:H</f>
        <v>王龙</v>
      </c>
      <c r="I4283" s="2">
        <f>'[1]2025年已发货'!I:I</f>
        <v>18809490151</v>
      </c>
      <c r="J4283" s="2" vm="1" t="e">
        <f>_xlfn._xlws.FILTER(辅助信息!D:D,辅助信息!G:G=G4283)</f>
        <v>#VALUE!</v>
      </c>
    </row>
    <row r="4284" hidden="1" spans="1:10">
      <c r="A4284" s="2" t="str">
        <f>'[1]2025年已发货'!A:A</f>
        <v>晋邦</v>
      </c>
      <c r="B4284" s="2" t="str">
        <f>'[1]2025年已发货'!B:B</f>
        <v>盘螺</v>
      </c>
      <c r="C4284" s="2" t="str">
        <f>'[1]2025年已发货'!C:C</f>
        <v>HRB400EФ8</v>
      </c>
      <c r="D4284" s="2" t="str">
        <f>'[1]2025年已发货'!D:D</f>
        <v>吨</v>
      </c>
      <c r="E4284" s="2">
        <f>'[1]2025年已发货'!E:E</f>
        <v>18</v>
      </c>
      <c r="F4284" s="4">
        <f>'[1]2025年已发货'!F:F</f>
        <v>45832</v>
      </c>
      <c r="G4284" s="2" t="str">
        <f>'[1]2025年已发货'!G:G</f>
        <v>四川省南充市营山县咸安大道成都元泽环境技术有限公司营山分公司（中核华兴市政道路项目部）</v>
      </c>
      <c r="H4284" s="2" t="str">
        <f>'[1]2025年已发货'!H:H</f>
        <v>黎家敏</v>
      </c>
      <c r="I4284" s="2" t="str">
        <f>'[1]2025年已发货'!I:I</f>
        <v>15082798787</v>
      </c>
      <c r="J4284" s="2" vm="1" t="e">
        <f>_xlfn._xlws.FILTER(辅助信息!D:D,辅助信息!G:G=G4284)</f>
        <v>#VALUE!</v>
      </c>
    </row>
    <row r="4285" hidden="1" spans="1:10">
      <c r="A4285" s="2" t="str">
        <f>'[1]2025年已发货'!A:A</f>
        <v>晋邦</v>
      </c>
      <c r="B4285" s="2" t="str">
        <f>'[1]2025年已发货'!B:B</f>
        <v>螺纹钢</v>
      </c>
      <c r="C4285" s="2" t="str">
        <f>'[1]2025年已发货'!C:C</f>
        <v>HRB400EФ28*9m</v>
      </c>
      <c r="D4285" s="2" t="str">
        <f>'[1]2025年已发货'!D:D</f>
        <v>吨</v>
      </c>
      <c r="E4285" s="2">
        <f>'[1]2025年已发货'!E:E</f>
        <v>17</v>
      </c>
      <c r="F4285" s="4">
        <f>'[1]2025年已发货'!F:F</f>
        <v>45832</v>
      </c>
      <c r="G4285" s="2" t="str">
        <f>'[1]2025年已发货'!G:G</f>
        <v>四川省南充市营山县咸安大道成都元泽环境技术有限公司营山分公司（中核华兴市政道路项目部）</v>
      </c>
      <c r="H4285" s="2" t="str">
        <f>'[1]2025年已发货'!H:H</f>
        <v>黎家敏</v>
      </c>
      <c r="I4285" s="2" t="str">
        <f>'[1]2025年已发货'!I:I</f>
        <v>15082798787</v>
      </c>
      <c r="J4285" s="2" vm="1" t="e">
        <f>_xlfn._xlws.FILTER(辅助信息!D:D,辅助信息!G:G=G4285)</f>
        <v>#VALUE!</v>
      </c>
    </row>
    <row r="4286" hidden="1" spans="1:10">
      <c r="A4286" s="2" t="str">
        <f>'[1]2025年已发货'!A:A</f>
        <v>钢固融</v>
      </c>
      <c r="B4286" s="2" t="str">
        <f>'[1]2025年已发货'!B:B</f>
        <v>螺纹钢</v>
      </c>
      <c r="C4286" s="2" t="str">
        <f>'[1]2025年已发货'!C:C</f>
        <v>HRB400EФ12*9m</v>
      </c>
      <c r="D4286" s="2" t="str">
        <f>'[1]2025年已发货'!D:D</f>
        <v>吨</v>
      </c>
      <c r="E4286" s="2">
        <f>'[1]2025年已发货'!E:E</f>
        <v>32.5</v>
      </c>
      <c r="F4286" s="4">
        <f>'[1]2025年已发货'!F:F</f>
        <v>45832</v>
      </c>
      <c r="G4286" s="2" t="str">
        <f>'[1]2025年已发货'!G:G</f>
        <v>（中核中原-温江北林医养综合体项目）四川省成都市温江区万春大道第三人民医院东</v>
      </c>
      <c r="H4286" s="2" t="str">
        <f>'[1]2025年已发货'!H:H</f>
        <v>蔡杰</v>
      </c>
      <c r="I4286" s="2">
        <f>'[1]2025年已发货'!I:I</f>
        <v>18875129329</v>
      </c>
      <c r="J4286" s="2" vm="1" t="e">
        <f>_xlfn._xlws.FILTER(辅助信息!D:D,辅助信息!G:G=G4286)</f>
        <v>#VALUE!</v>
      </c>
    </row>
    <row r="4287" hidden="1" spans="1:10">
      <c r="A4287" s="2" t="str">
        <f>'[1]2025年已发货'!A:A</f>
        <v>钢固融</v>
      </c>
      <c r="B4287" s="2" t="str">
        <f>'[1]2025年已发货'!B:B</f>
        <v>螺纹钢</v>
      </c>
      <c r="C4287" s="2" t="str">
        <f>'[1]2025年已发货'!C:C</f>
        <v>HRB400EФ14*9m</v>
      </c>
      <c r="D4287" s="2" t="str">
        <f>'[1]2025年已发货'!D:D</f>
        <v>吨</v>
      </c>
      <c r="E4287" s="2">
        <f>'[1]2025年已发货'!E:E</f>
        <v>5</v>
      </c>
      <c r="F4287" s="4">
        <f>'[1]2025年已发货'!F:F</f>
        <v>45832</v>
      </c>
      <c r="G4287" s="2" t="str">
        <f>'[1]2025年已发货'!G:G</f>
        <v>（中核中原-温江北林医养综合体项目）四川省成都市温江区万春大道第三人民医院东</v>
      </c>
      <c r="H4287" s="2" t="str">
        <f>'[1]2025年已发货'!H:H</f>
        <v>蔡杰</v>
      </c>
      <c r="I4287" s="2">
        <f>'[1]2025年已发货'!I:I</f>
        <v>18875129329</v>
      </c>
      <c r="J4287" s="2" vm="1" t="e">
        <f>_xlfn._xlws.FILTER(辅助信息!D:D,辅助信息!G:G=G4287)</f>
        <v>#VALUE!</v>
      </c>
    </row>
    <row r="4288" hidden="1" spans="1:10">
      <c r="A4288" s="2" t="str">
        <f>'[1]2025年已发货'!A:A</f>
        <v>钢固融</v>
      </c>
      <c r="B4288" s="2" t="str">
        <f>'[1]2025年已发货'!B:B</f>
        <v>螺纹钢</v>
      </c>
      <c r="C4288" s="2" t="str">
        <f>'[1]2025年已发货'!C:C</f>
        <v>HRB400EФ20*9m</v>
      </c>
      <c r="D4288" s="2" t="str">
        <f>'[1]2025年已发货'!D:D</f>
        <v>吨</v>
      </c>
      <c r="E4288" s="2">
        <f>'[1]2025年已发货'!E:E</f>
        <v>12.5</v>
      </c>
      <c r="F4288" s="4">
        <f>'[1]2025年已发货'!F:F</f>
        <v>45832</v>
      </c>
      <c r="G4288" s="2" t="str">
        <f>'[1]2025年已发货'!G:G</f>
        <v>（中核中原-温江北林医养综合体项目）四川省成都市温江区万春大道第三人民医院东</v>
      </c>
      <c r="H4288" s="2" t="str">
        <f>'[1]2025年已发货'!H:H</f>
        <v>蔡杰</v>
      </c>
      <c r="I4288" s="2">
        <f>'[1]2025年已发货'!I:I</f>
        <v>18875129329</v>
      </c>
      <c r="J4288" s="2" vm="1" t="e">
        <f>_xlfn._xlws.FILTER(辅助信息!D:D,辅助信息!G:G=G4288)</f>
        <v>#VALUE!</v>
      </c>
    </row>
    <row r="4289" hidden="1" spans="1:10">
      <c r="A4289" s="2" t="str">
        <f>'[1]2025年已发货'!A:A</f>
        <v>钢固融</v>
      </c>
      <c r="B4289" s="2" t="str">
        <f>'[1]2025年已发货'!B:B</f>
        <v>螺纹钢</v>
      </c>
      <c r="C4289" s="2" t="str">
        <f>'[1]2025年已发货'!C:C</f>
        <v>HRB400EФ25*9m</v>
      </c>
      <c r="D4289" s="2" t="str">
        <f>'[1]2025年已发货'!D:D</f>
        <v>吨</v>
      </c>
      <c r="E4289" s="2">
        <f>'[1]2025年已发货'!E:E</f>
        <v>5</v>
      </c>
      <c r="F4289" s="4">
        <f>'[1]2025年已发货'!F:F</f>
        <v>45832</v>
      </c>
      <c r="G4289" s="2" t="str">
        <f>'[1]2025年已发货'!G:G</f>
        <v>（中核中原-温江北林医养综合体项目）四川省成都市温江区万春大道第三人民医院东</v>
      </c>
      <c r="H4289" s="2" t="str">
        <f>'[1]2025年已发货'!H:H</f>
        <v>蔡杰</v>
      </c>
      <c r="I4289" s="2">
        <f>'[1]2025年已发货'!I:I</f>
        <v>18875129329</v>
      </c>
      <c r="J4289" s="2" vm="1" t="e">
        <f>_xlfn._xlws.FILTER(辅助信息!D:D,辅助信息!G:G=G4289)</f>
        <v>#VALUE!</v>
      </c>
    </row>
    <row r="4290" hidden="1" spans="1:10">
      <c r="A4290" s="2" t="str">
        <f>'[1]2025年已发货'!A:A</f>
        <v>钢固融</v>
      </c>
      <c r="B4290" s="2" t="str">
        <f>'[1]2025年已发货'!B:B</f>
        <v>螺纹钢</v>
      </c>
      <c r="C4290" s="2" t="str">
        <f>'[1]2025年已发货'!C:C</f>
        <v>HRB500EФ14*9m</v>
      </c>
      <c r="D4290" s="2" t="str">
        <f>'[1]2025年已发货'!D:D</f>
        <v>吨</v>
      </c>
      <c r="E4290" s="2">
        <f>'[1]2025年已发货'!E:E</f>
        <v>27.5</v>
      </c>
      <c r="F4290" s="4">
        <f>'[1]2025年已发货'!F:F</f>
        <v>45832</v>
      </c>
      <c r="G4290" s="2" t="str">
        <f>'[1]2025年已发货'!G:G</f>
        <v>（中核中原-温江北林医养综合体项目）四川省成都市温江区万春大道第三人民医院东</v>
      </c>
      <c r="H4290" s="2" t="str">
        <f>'[1]2025年已发货'!H:H</f>
        <v>蔡杰</v>
      </c>
      <c r="I4290" s="2">
        <f>'[1]2025年已发货'!I:I</f>
        <v>18875129329</v>
      </c>
      <c r="J4290" s="2" vm="1" t="e">
        <f>_xlfn._xlws.FILTER(辅助信息!D:D,辅助信息!G:G=G4290)</f>
        <v>#VALUE!</v>
      </c>
    </row>
    <row r="4291" hidden="1" spans="1:10">
      <c r="A4291" s="2" t="str">
        <f>'[1]2025年已发货'!A:A</f>
        <v>钢固融</v>
      </c>
      <c r="B4291" s="2" t="str">
        <f>'[1]2025年已发货'!B:B</f>
        <v>螺纹钢</v>
      </c>
      <c r="C4291" s="2" t="str">
        <f>'[1]2025年已发货'!C:C</f>
        <v>HRB500EФ20*9m</v>
      </c>
      <c r="D4291" s="2" t="str">
        <f>'[1]2025年已发货'!D:D</f>
        <v>吨</v>
      </c>
      <c r="E4291" s="2">
        <f>'[1]2025年已发货'!E:E</f>
        <v>20</v>
      </c>
      <c r="F4291" s="4">
        <f>'[1]2025年已发货'!F:F</f>
        <v>45832</v>
      </c>
      <c r="G4291" s="2" t="str">
        <f>'[1]2025年已发货'!G:G</f>
        <v>（中核中原-温江北林医养综合体项目）四川省成都市温江区万春大道第三人民医院东</v>
      </c>
      <c r="H4291" s="2" t="str">
        <f>'[1]2025年已发货'!H:H</f>
        <v>蔡杰</v>
      </c>
      <c r="I4291" s="2">
        <f>'[1]2025年已发货'!I:I</f>
        <v>18875129329</v>
      </c>
      <c r="J4291" s="2" vm="1" t="e">
        <f>_xlfn._xlws.FILTER(辅助信息!D:D,辅助信息!G:G=G4291)</f>
        <v>#VALUE!</v>
      </c>
    </row>
    <row r="4292" hidden="1" spans="1:10">
      <c r="A4292" s="2" t="str">
        <f>'[1]2025年已发货'!A:A</f>
        <v>钢固融</v>
      </c>
      <c r="B4292" s="2" t="str">
        <f>'[1]2025年已发货'!B:B</f>
        <v>螺纹钢</v>
      </c>
      <c r="C4292" s="2" t="str">
        <f>'[1]2025年已发货'!C:C</f>
        <v>HRB500EФ22*12m</v>
      </c>
      <c r="D4292" s="2" t="str">
        <f>'[1]2025年已发货'!D:D</f>
        <v>吨</v>
      </c>
      <c r="E4292" s="2">
        <f>'[1]2025年已发货'!E:E</f>
        <v>15</v>
      </c>
      <c r="F4292" s="4">
        <f>'[1]2025年已发货'!F:F</f>
        <v>45832</v>
      </c>
      <c r="G4292" s="2" t="str">
        <f>'[1]2025年已发货'!G:G</f>
        <v>（中核中原-温江北林医养综合体项目）四川省成都市温江区万春大道第三人民医院东</v>
      </c>
      <c r="H4292" s="2" t="str">
        <f>'[1]2025年已发货'!H:H</f>
        <v>蔡杰</v>
      </c>
      <c r="I4292" s="2">
        <f>'[1]2025年已发货'!I:I</f>
        <v>18875129329</v>
      </c>
      <c r="J4292" s="2" vm="1" t="e">
        <f>_xlfn._xlws.FILTER(辅助信息!D:D,辅助信息!G:G=G4292)</f>
        <v>#VALUE!</v>
      </c>
    </row>
    <row r="4293" hidden="1" spans="1:10">
      <c r="A4293" s="2" t="str">
        <f>'[1]2025年已发货'!A:A</f>
        <v>钢固融</v>
      </c>
      <c r="B4293" s="2" t="str">
        <f>'[1]2025年已发货'!B:B</f>
        <v>螺纹钢</v>
      </c>
      <c r="C4293" s="2" t="str">
        <f>'[1]2025年已发货'!C:C</f>
        <v>HRB500EФ22*9m</v>
      </c>
      <c r="D4293" s="2" t="str">
        <f>'[1]2025年已发货'!D:D</f>
        <v>吨</v>
      </c>
      <c r="E4293" s="2">
        <f>'[1]2025年已发货'!E:E</f>
        <v>15</v>
      </c>
      <c r="F4293" s="4">
        <f>'[1]2025年已发货'!F:F</f>
        <v>45832</v>
      </c>
      <c r="G4293" s="2" t="str">
        <f>'[1]2025年已发货'!G:G</f>
        <v>（中核中原-温江北林医养综合体项目）四川省成都市温江区万春大道第三人民医院东</v>
      </c>
      <c r="H4293" s="2" t="str">
        <f>'[1]2025年已发货'!H:H</f>
        <v>蔡杰</v>
      </c>
      <c r="I4293" s="2">
        <f>'[1]2025年已发货'!I:I</f>
        <v>18875129329</v>
      </c>
      <c r="J4293" s="2" vm="1" t="e">
        <f>_xlfn._xlws.FILTER(辅助信息!D:D,辅助信息!G:G=G4293)</f>
        <v>#VALUE!</v>
      </c>
    </row>
    <row r="4294" hidden="1" spans="1:10">
      <c r="A4294" s="2" t="str">
        <f>'[1]2025年已发货'!A:A</f>
        <v>钢固融</v>
      </c>
      <c r="B4294" s="2" t="str">
        <f>'[1]2025年已发货'!B:B</f>
        <v>螺纹钢</v>
      </c>
      <c r="C4294" s="2" t="str">
        <f>'[1]2025年已发货'!C:C</f>
        <v>HRB500EФ25*12m</v>
      </c>
      <c r="D4294" s="2" t="str">
        <f>'[1]2025年已发货'!D:D</f>
        <v>吨</v>
      </c>
      <c r="E4294" s="2">
        <f>'[1]2025年已发货'!E:E</f>
        <v>30</v>
      </c>
      <c r="F4294" s="4">
        <f>'[1]2025年已发货'!F:F</f>
        <v>45832</v>
      </c>
      <c r="G4294" s="2" t="str">
        <f>'[1]2025年已发货'!G:G</f>
        <v>（中核中原-温江北林医养综合体项目）四川省成都市温江区万春大道第三人民医院东</v>
      </c>
      <c r="H4294" s="2" t="str">
        <f>'[1]2025年已发货'!H:H</f>
        <v>蔡杰</v>
      </c>
      <c r="I4294" s="2">
        <f>'[1]2025年已发货'!I:I</f>
        <v>18875129329</v>
      </c>
      <c r="J4294" s="2" vm="1" t="e">
        <f>_xlfn._xlws.FILTER(辅助信息!D:D,辅助信息!G:G=G4294)</f>
        <v>#VALUE!</v>
      </c>
    </row>
    <row r="4295" hidden="1" spans="1:10">
      <c r="A4295" s="2" t="str">
        <f>'[1]2025年已发货'!A:A</f>
        <v>钢固融</v>
      </c>
      <c r="B4295" s="2" t="str">
        <f>'[1]2025年已发货'!B:B</f>
        <v>螺纹钢</v>
      </c>
      <c r="C4295" s="2" t="str">
        <f>'[1]2025年已发货'!C:C</f>
        <v>HRB500EФ25*9m</v>
      </c>
      <c r="D4295" s="2" t="str">
        <f>'[1]2025年已发货'!D:D</f>
        <v>吨</v>
      </c>
      <c r="E4295" s="2">
        <f>'[1]2025年已发货'!E:E</f>
        <v>32.5</v>
      </c>
      <c r="F4295" s="4">
        <f>'[1]2025年已发货'!F:F</f>
        <v>45832</v>
      </c>
      <c r="G4295" s="2" t="str">
        <f>'[1]2025年已发货'!G:G</f>
        <v>（中核中原-温江北林医养综合体项目）四川省成都市温江区万春大道第三人民医院东</v>
      </c>
      <c r="H4295" s="2" t="str">
        <f>'[1]2025年已发货'!H:H</f>
        <v>蔡杰</v>
      </c>
      <c r="I4295" s="2">
        <f>'[1]2025年已发货'!I:I</f>
        <v>18875129329</v>
      </c>
      <c r="J4295" s="2" vm="1" t="e">
        <f>_xlfn._xlws.FILTER(辅助信息!D:D,辅助信息!G:G=G4295)</f>
        <v>#VALUE!</v>
      </c>
    </row>
    <row r="4296" hidden="1" spans="1:10">
      <c r="A4296" s="2" t="str">
        <f>'[1]2025年已发货'!A:A</f>
        <v>德胜恒嘉</v>
      </c>
      <c r="B4296" s="2" t="str">
        <f>'[1]2025年已发货'!B:B</f>
        <v>螺纹钢</v>
      </c>
      <c r="C4296" s="2" t="str">
        <f>'[1]2025年已发货'!C:C</f>
        <v>HRB400EФ20*9mm</v>
      </c>
      <c r="D4296" s="2" t="str">
        <f>'[1]2025年已发货'!D:D</f>
        <v>吨</v>
      </c>
      <c r="E4296" s="2">
        <f>'[1]2025年已发货'!E:E</f>
        <v>70</v>
      </c>
      <c r="F4296" s="4">
        <f>'[1]2025年已发货'!F:F</f>
        <v>45832</v>
      </c>
      <c r="G4296" s="2" t="str">
        <f>'[1]2025年已发货'!G:G</f>
        <v>（中铁六局呼和公司康新高速TJ4-2标）四川省甘孜藏族自治州康定市新都桥镇东俄罗三村中建八局搅拌站旁</v>
      </c>
      <c r="H4296" s="2" t="str">
        <f>'[1]2025年已发货'!H:H</f>
        <v>王龙</v>
      </c>
      <c r="I4296" s="2">
        <f>'[1]2025年已发货'!I:I</f>
        <v>18809490151</v>
      </c>
      <c r="J4296" s="2" vm="1" t="e">
        <f>_xlfn._xlws.FILTER(辅助信息!D:D,辅助信息!G:G=G4296)</f>
        <v>#VALUE!</v>
      </c>
    </row>
    <row r="4297" hidden="1" spans="1:10">
      <c r="A4297" s="2" t="str">
        <f>'[1]2025年已发货'!A:A</f>
        <v>海南海控</v>
      </c>
      <c r="B4297" s="2" t="str">
        <f>'[1]2025年已发货'!B:B</f>
        <v>盘圆</v>
      </c>
      <c r="C4297" s="2" t="str">
        <f>'[1]2025年已发货'!C:C</f>
        <v>HPB300Ф8</v>
      </c>
      <c r="D4297" s="2" t="str">
        <f>'[1]2025年已发货'!D:D</f>
        <v>吨</v>
      </c>
      <c r="E4297" s="2">
        <f>'[1]2025年已发货'!E:E</f>
        <v>17</v>
      </c>
      <c r="F4297" s="4">
        <f>'[1]2025年已发货'!F:F</f>
        <v>45832</v>
      </c>
      <c r="G4297" s="2" t="str">
        <f>'[1]2025年已发货'!G:G</f>
        <v>（中铁一局四建康新高速TJ1-2标）四川省甘孜州康定市318国道玉顶积雪观景台旁</v>
      </c>
      <c r="H4297" s="2" t="str">
        <f>'[1]2025年已发货'!H:H</f>
        <v>宋健</v>
      </c>
      <c r="I4297" s="2">
        <f>'[1]2025年已发货'!I:I</f>
        <v>15691628566</v>
      </c>
      <c r="J4297" s="2" vm="1" t="e">
        <f>_xlfn._xlws.FILTER(辅助信息!D:D,辅助信息!G:G=G4297)</f>
        <v>#VALUE!</v>
      </c>
    </row>
    <row r="4298" hidden="1" spans="1:10">
      <c r="A4298" s="2" t="str">
        <f>'[1]2025年已发货'!A:A</f>
        <v>海南海控</v>
      </c>
      <c r="B4298" s="2" t="str">
        <f>'[1]2025年已发货'!B:B</f>
        <v>盘圆</v>
      </c>
      <c r="C4298" s="2" t="str">
        <f>'[1]2025年已发货'!C:C</f>
        <v>HPB300Ф12</v>
      </c>
      <c r="D4298" s="2" t="str">
        <f>'[1]2025年已发货'!D:D</f>
        <v>吨</v>
      </c>
      <c r="E4298" s="2">
        <f>'[1]2025年已发货'!E:E</f>
        <v>17</v>
      </c>
      <c r="F4298" s="4">
        <f>'[1]2025年已发货'!F:F</f>
        <v>45832</v>
      </c>
      <c r="G4298" s="2" t="str">
        <f>'[1]2025年已发货'!G:G</f>
        <v>（中铁一局四建康新高速TJ1-2标）四川省甘孜州康定市318国道玉顶积雪观景台旁</v>
      </c>
      <c r="H4298" s="2" t="str">
        <f>'[1]2025年已发货'!H:H</f>
        <v>宋健</v>
      </c>
      <c r="I4298" s="2">
        <f>'[1]2025年已发货'!I:I</f>
        <v>15691628566</v>
      </c>
      <c r="J4298" s="2" vm="1" t="e">
        <f>_xlfn._xlws.FILTER(辅助信息!D:D,辅助信息!G:G=G4298)</f>
        <v>#VALUE!</v>
      </c>
    </row>
    <row r="4299" hidden="1" spans="1:10">
      <c r="A4299" s="2" t="str">
        <f>'[1]2025年已发货'!A:A</f>
        <v>湖北商贸</v>
      </c>
      <c r="B4299" s="2" t="str">
        <f>'[1]2025年已发货'!B:B</f>
        <v>高线</v>
      </c>
      <c r="C4299" s="2" t="str">
        <f>'[1]2025年已发货'!C:C</f>
        <v>HPB300Φ8</v>
      </c>
      <c r="D4299" s="2" t="str">
        <f>'[1]2025年已发货'!D:D</f>
        <v>吨</v>
      </c>
      <c r="E4299" s="2">
        <f>'[1]2025年已发货'!E:E</f>
        <v>5</v>
      </c>
      <c r="F4299" s="4">
        <f>'[1]2025年已发货'!F:F</f>
        <v>45833</v>
      </c>
      <c r="G4299" s="2" t="str">
        <f>'[1]2025年已发货'!G:G</f>
        <v>（中铁北京局-资乐高速6标）四川省乐山市市中区土主镇资乐高速TJ6标项目试验室</v>
      </c>
      <c r="H4299" s="2" t="str">
        <f>'[1]2025年已发货'!H:H</f>
        <v>刘岩</v>
      </c>
      <c r="I4299" s="2">
        <f>'[1]2025年已发货'!I:I</f>
        <v>18543566469</v>
      </c>
      <c r="J4299" s="2" vm="1" t="e">
        <f>_xlfn._xlws.FILTER(辅助信息!D:D,辅助信息!G:G=G4299)</f>
        <v>#VALUE!</v>
      </c>
    </row>
    <row r="4300" hidden="1" spans="1:10">
      <c r="A4300" s="2" t="str">
        <f>'[1]2025年已发货'!A:A</f>
        <v>湖北商贸</v>
      </c>
      <c r="B4300" s="2" t="str">
        <f>'[1]2025年已发货'!B:B</f>
        <v>高线</v>
      </c>
      <c r="C4300" s="2" t="str">
        <f>'[1]2025年已发货'!C:C</f>
        <v>HPB300Φ10</v>
      </c>
      <c r="D4300" s="2" t="str">
        <f>'[1]2025年已发货'!D:D</f>
        <v>吨</v>
      </c>
      <c r="E4300" s="2">
        <f>'[1]2025年已发货'!E:E</f>
        <v>30</v>
      </c>
      <c r="F4300" s="4">
        <f>'[1]2025年已发货'!F:F</f>
        <v>45833</v>
      </c>
      <c r="G4300" s="2" t="str">
        <f>'[1]2025年已发货'!G:G</f>
        <v>（中铁北京局-资乐高速6标）四川省乐山市市中区土主镇资乐高速TJ6标项目试验室</v>
      </c>
      <c r="H4300" s="2" t="str">
        <f>'[1]2025年已发货'!H:H</f>
        <v>刘岩</v>
      </c>
      <c r="I4300" s="2">
        <f>'[1]2025年已发货'!I:I</f>
        <v>18543566469</v>
      </c>
      <c r="J4300" s="2" vm="1" t="e">
        <f>_xlfn._xlws.FILTER(辅助信息!D:D,辅助信息!G:G=G4300)</f>
        <v>#VALUE!</v>
      </c>
    </row>
    <row r="4301" hidden="1" spans="1:10">
      <c r="A4301" s="2" t="str">
        <f>'[1]2025年已发货'!A:A</f>
        <v>湖北商贸</v>
      </c>
      <c r="B4301" s="2" t="str">
        <f>'[1]2025年已发货'!B:B</f>
        <v>螺纹钢</v>
      </c>
      <c r="C4301" s="2" t="str">
        <f>'[1]2025年已发货'!C:C</f>
        <v>HRB400E Φ12 9m</v>
      </c>
      <c r="D4301" s="2" t="str">
        <f>'[1]2025年已发货'!D:D</f>
        <v>吨</v>
      </c>
      <c r="E4301" s="2">
        <f>'[1]2025年已发货'!E:E</f>
        <v>56</v>
      </c>
      <c r="F4301" s="4">
        <f>'[1]2025年已发货'!F:F</f>
        <v>45833</v>
      </c>
      <c r="G4301" s="2" t="str">
        <f>'[1]2025年已发货'!G:G</f>
        <v>（中铁北京局-资乐高速6标）四川省乐山市市中区土主镇资乐高速TJ6标项目试验室</v>
      </c>
      <c r="H4301" s="2" t="str">
        <f>'[1]2025年已发货'!H:H</f>
        <v>刘岩</v>
      </c>
      <c r="I4301" s="2">
        <f>'[1]2025年已发货'!I:I</f>
        <v>18543566469</v>
      </c>
      <c r="J4301" s="2" vm="1" t="e">
        <f>_xlfn._xlws.FILTER(辅助信息!D:D,辅助信息!G:G=G4301)</f>
        <v>#VALUE!</v>
      </c>
    </row>
    <row r="4302" hidden="1" spans="1:10">
      <c r="A4302" s="2" t="str">
        <f>'[1]2025年已发货'!A:A</f>
        <v>湖北商贸</v>
      </c>
      <c r="B4302" s="2" t="str">
        <f>'[1]2025年已发货'!B:B</f>
        <v>螺纹钢</v>
      </c>
      <c r="C4302" s="2" t="str">
        <f>'[1]2025年已发货'!C:C</f>
        <v>HRB400E Φ25 9m</v>
      </c>
      <c r="D4302" s="2" t="str">
        <f>'[1]2025年已发货'!D:D</f>
        <v>吨</v>
      </c>
      <c r="E4302" s="2">
        <f>'[1]2025年已发货'!E:E</f>
        <v>6</v>
      </c>
      <c r="F4302" s="4">
        <f>'[1]2025年已发货'!F:F</f>
        <v>45833</v>
      </c>
      <c r="G4302" s="2" t="str">
        <f>'[1]2025年已发货'!G:G</f>
        <v>（中铁北京局-资乐高速6标）四川省乐山市市中区土主镇资乐高速TJ6标项目试验室</v>
      </c>
      <c r="H4302" s="2" t="str">
        <f>'[1]2025年已发货'!H:H</f>
        <v>刘岩</v>
      </c>
      <c r="I4302" s="2">
        <f>'[1]2025年已发货'!I:I</f>
        <v>18543566469</v>
      </c>
      <c r="J4302" s="2" vm="1" t="e">
        <f>_xlfn._xlws.FILTER(辅助信息!D:D,辅助信息!G:G=G4302)</f>
        <v>#VALUE!</v>
      </c>
    </row>
    <row r="4303" hidden="1" spans="1:10">
      <c r="A4303" s="2" t="str">
        <f>'[1]2025年已发货'!A:A</f>
        <v>湖北商贸</v>
      </c>
      <c r="B4303" s="2" t="str">
        <f>'[1]2025年已发货'!B:B</f>
        <v>螺纹钢</v>
      </c>
      <c r="C4303" s="2" t="str">
        <f>'[1]2025年已发货'!C:C</f>
        <v>HRB400E Φ28 9m</v>
      </c>
      <c r="D4303" s="2" t="str">
        <f>'[1]2025年已发货'!D:D</f>
        <v>吨</v>
      </c>
      <c r="E4303" s="2">
        <f>'[1]2025年已发货'!E:E</f>
        <v>8</v>
      </c>
      <c r="F4303" s="4">
        <f>'[1]2025年已发货'!F:F</f>
        <v>45833</v>
      </c>
      <c r="G4303" s="2" t="str">
        <f>'[1]2025年已发货'!G:G</f>
        <v>（中铁北京局-资乐高速6标）四川省乐山市市中区土主镇资乐高速TJ6标项目试验室</v>
      </c>
      <c r="H4303" s="2" t="str">
        <f>'[1]2025年已发货'!H:H</f>
        <v>刘岩</v>
      </c>
      <c r="I4303" s="2">
        <f>'[1]2025年已发货'!I:I</f>
        <v>18543566469</v>
      </c>
      <c r="J4303" s="2" vm="1" t="e">
        <f>_xlfn._xlws.FILTER(辅助信息!D:D,辅助信息!G:G=G4303)</f>
        <v>#VALUE!</v>
      </c>
    </row>
    <row r="4304" hidden="1" spans="1:10">
      <c r="A4304" s="2" t="str">
        <f>'[1]2025年已发货'!A:A</f>
        <v>湖北商贸</v>
      </c>
      <c r="B4304" s="2" t="str">
        <f>'[1]2025年已发货'!B:B</f>
        <v>高线</v>
      </c>
      <c r="C4304" s="2" t="str">
        <f>'[1]2025年已发货'!C:C</f>
        <v>HPB300Φ10</v>
      </c>
      <c r="D4304" s="2" t="str">
        <f>'[1]2025年已发货'!D:D</f>
        <v>吨</v>
      </c>
      <c r="E4304" s="2">
        <f>'[1]2025年已发货'!E:E</f>
        <v>35</v>
      </c>
      <c r="F4304" s="4">
        <f>'[1]2025年已发货'!F:F</f>
        <v>45833</v>
      </c>
      <c r="G4304" s="2" t="str">
        <f>'[1]2025年已发货'!G:G</f>
        <v>（中铁广州局-资乐高速5标）四川省乐山市井研县希望大道116号</v>
      </c>
      <c r="H4304" s="2" t="str">
        <f>'[1]2025年已发货'!H:H</f>
        <v>廖俊杰</v>
      </c>
      <c r="I4304" s="2">
        <f>'[1]2025年已发货'!I:I</f>
        <v>15775100965</v>
      </c>
      <c r="J4304" s="2" vm="1" t="e">
        <f>_xlfn._xlws.FILTER(辅助信息!D:D,辅助信息!G:G=G4304)</f>
        <v>#VALUE!</v>
      </c>
    </row>
    <row r="4305" hidden="1" spans="1:10">
      <c r="A4305" s="2" t="str">
        <f>'[1]2025年已发货'!A:A</f>
        <v>湖北商贸</v>
      </c>
      <c r="B4305" s="2" t="str">
        <f>'[1]2025年已发货'!B:B</f>
        <v>高线</v>
      </c>
      <c r="C4305" s="2" t="str">
        <f>'[1]2025年已发货'!C:C</f>
        <v>HPB300Φ10</v>
      </c>
      <c r="D4305" s="2" t="str">
        <f>'[1]2025年已发货'!D:D</f>
        <v>吨</v>
      </c>
      <c r="E4305" s="2">
        <f>'[1]2025年已发货'!E:E</f>
        <v>35</v>
      </c>
      <c r="F4305" s="4">
        <f>'[1]2025年已发货'!F:F</f>
        <v>45833</v>
      </c>
      <c r="G4305" s="2" t="str">
        <f>'[1]2025年已发货'!G:G</f>
        <v>（中铁广州局-资乐高速5标）四川省乐山市井研县希望大道116号</v>
      </c>
      <c r="H4305" s="2" t="str">
        <f>'[1]2025年已发货'!H:H</f>
        <v>廖俊杰</v>
      </c>
      <c r="I4305" s="2">
        <f>'[1]2025年已发货'!I:I</f>
        <v>15775100965</v>
      </c>
      <c r="J4305" s="2" vm="1" t="e">
        <f>_xlfn._xlws.FILTER(辅助信息!D:D,辅助信息!G:G=G4305)</f>
        <v>#VALUE!</v>
      </c>
    </row>
    <row r="4306" hidden="1" spans="1:10">
      <c r="A4306" s="2" t="str">
        <f>'[1]2025年已发货'!A:A</f>
        <v>湖北商贸</v>
      </c>
      <c r="B4306" s="2" t="str">
        <f>'[1]2025年已发货'!B:B</f>
        <v>高线</v>
      </c>
      <c r="C4306" s="2" t="str">
        <f>'[1]2025年已发货'!C:C</f>
        <v>HPB300Φ10</v>
      </c>
      <c r="D4306" s="2" t="str">
        <f>'[1]2025年已发货'!D:D</f>
        <v>吨</v>
      </c>
      <c r="E4306" s="2">
        <f>'[1]2025年已发货'!E:E</f>
        <v>35</v>
      </c>
      <c r="F4306" s="4">
        <f>'[1]2025年已发货'!F:F</f>
        <v>45833</v>
      </c>
      <c r="G4306" s="2" t="str">
        <f>'[1]2025年已发货'!G:G</f>
        <v>（中铁广州局-资乐高速5标）四川省乐山市井研县希望大道116号</v>
      </c>
      <c r="H4306" s="2" t="str">
        <f>'[1]2025年已发货'!H:H</f>
        <v>廖俊杰</v>
      </c>
      <c r="I4306" s="2">
        <f>'[1]2025年已发货'!I:I</f>
        <v>15775100965</v>
      </c>
      <c r="J4306" s="2" vm="1" t="e">
        <f>_xlfn._xlws.FILTER(辅助信息!D:D,辅助信息!G:G=G4306)</f>
        <v>#VALUE!</v>
      </c>
    </row>
    <row r="4307" hidden="1" spans="1:10">
      <c r="A4307" s="2" t="str">
        <f>'[1]2025年已发货'!A:A</f>
        <v>德胜恒嘉</v>
      </c>
      <c r="B4307" s="2" t="str">
        <f>'[1]2025年已发货'!B:B</f>
        <v>螺纹钢</v>
      </c>
      <c r="C4307" s="2" t="str">
        <f>'[1]2025年已发货'!C:C</f>
        <v>HRB400E Φ25 12m</v>
      </c>
      <c r="D4307" s="2" t="str">
        <f>'[1]2025年已发货'!D:D</f>
        <v>吨</v>
      </c>
      <c r="E4307" s="2">
        <f>'[1]2025年已发货'!E:E</f>
        <v>35</v>
      </c>
      <c r="F4307" s="4">
        <f>'[1]2025年已发货'!F:F</f>
        <v>45833</v>
      </c>
      <c r="G4307" s="2" t="str">
        <f>'[1]2025年已发货'!G:G</f>
        <v>（中铁广州局-资乐高速5标）四川省乐山市井研县希望大道116号</v>
      </c>
      <c r="H4307" s="2" t="str">
        <f>'[1]2025年已发货'!H:H</f>
        <v>廖俊杰</v>
      </c>
      <c r="I4307" s="2">
        <f>'[1]2025年已发货'!I:I</f>
        <v>15775100965</v>
      </c>
      <c r="J4307" s="2" vm="1" t="e">
        <f>_xlfn._xlws.FILTER(辅助信息!D:D,辅助信息!G:G=G4307)</f>
        <v>#VALUE!</v>
      </c>
    </row>
    <row r="4308" hidden="1" spans="1:10">
      <c r="A4308" s="2" t="str">
        <f>'[1]2025年已发货'!A:A</f>
        <v>德胜恒嘉</v>
      </c>
      <c r="B4308" s="2" t="str">
        <f>'[1]2025年已发货'!B:B</f>
        <v>螺纹钢</v>
      </c>
      <c r="C4308" s="2" t="str">
        <f>'[1]2025年已发货'!C:C</f>
        <v>HRB400E Φ32 9m</v>
      </c>
      <c r="D4308" s="2" t="str">
        <f>'[1]2025年已发货'!D:D</f>
        <v>吨</v>
      </c>
      <c r="E4308" s="2">
        <f>'[1]2025年已发货'!E:E</f>
        <v>35</v>
      </c>
      <c r="F4308" s="4">
        <f>'[1]2025年已发货'!F:F</f>
        <v>45833</v>
      </c>
      <c r="G4308" s="2" t="str">
        <f>'[1]2025年已发货'!G:G</f>
        <v>（中铁广州局-资乐高速5标）四川省乐山市井研县希望大道116号</v>
      </c>
      <c r="H4308" s="2" t="str">
        <f>'[1]2025年已发货'!H:H</f>
        <v>廖俊杰</v>
      </c>
      <c r="I4308" s="2">
        <f>'[1]2025年已发货'!I:I</f>
        <v>15775100965</v>
      </c>
      <c r="J4308" s="2" vm="1" t="e">
        <f>_xlfn._xlws.FILTER(辅助信息!D:D,辅助信息!G:G=G4308)</f>
        <v>#VALUE!</v>
      </c>
    </row>
    <row r="4309" hidden="1" spans="1:10">
      <c r="A4309" s="2" t="str">
        <f>'[1]2025年已发货'!A:A</f>
        <v>德胜恒嘉</v>
      </c>
      <c r="B4309" s="2" t="str">
        <f>'[1]2025年已发货'!B:B</f>
        <v>螺纹钢</v>
      </c>
      <c r="C4309" s="2" t="str">
        <f>'[1]2025年已发货'!C:C</f>
        <v>HRB400E Φ16 9m</v>
      </c>
      <c r="D4309" s="2" t="str">
        <f>'[1]2025年已发货'!D:D</f>
        <v>吨</v>
      </c>
      <c r="E4309" s="2">
        <f>'[1]2025年已发货'!E:E</f>
        <v>35</v>
      </c>
      <c r="F4309" s="4">
        <f>'[1]2025年已发货'!F:F</f>
        <v>45833</v>
      </c>
      <c r="G4309" s="2" t="str">
        <f>'[1]2025年已发货'!G:G</f>
        <v>（中铁广州局-资乐高速5标）四川省乐山市井研县希望大道116号</v>
      </c>
      <c r="H4309" s="2" t="str">
        <f>'[1]2025年已发货'!H:H</f>
        <v>廖俊杰</v>
      </c>
      <c r="I4309" s="2">
        <f>'[1]2025年已发货'!I:I</f>
        <v>15775100965</v>
      </c>
      <c r="J4309" s="2" vm="1" t="e">
        <f>_xlfn._xlws.FILTER(辅助信息!D:D,辅助信息!G:G=G4309)</f>
        <v>#VALUE!</v>
      </c>
    </row>
    <row r="4310" hidden="1" spans="1:10">
      <c r="A4310" s="2" t="str">
        <f>'[1]2025年已发货'!A:A</f>
        <v>德胜恒嘉</v>
      </c>
      <c r="B4310" s="2" t="str">
        <f>'[1]2025年已发货'!B:B</f>
        <v>螺纹钢</v>
      </c>
      <c r="C4310" s="2" t="str">
        <f>'[1]2025年已发货'!C:C</f>
        <v>HRB500E Φ25 12m</v>
      </c>
      <c r="D4310" s="2" t="str">
        <f>'[1]2025年已发货'!D:D</f>
        <v>吨</v>
      </c>
      <c r="E4310" s="2">
        <f>'[1]2025年已发货'!E:E</f>
        <v>105</v>
      </c>
      <c r="F4310" s="4">
        <f>'[1]2025年已发货'!F:F</f>
        <v>45833</v>
      </c>
      <c r="G4310" s="2" t="str">
        <f>'[1]2025年已发货'!G:G</f>
        <v>（中铁广州局-资乐高速5标）四川省乐山市井研县希望大道116号</v>
      </c>
      <c r="H4310" s="2" t="str">
        <f>'[1]2025年已发货'!H:H</f>
        <v>廖俊杰</v>
      </c>
      <c r="I4310" s="2">
        <f>'[1]2025年已发货'!I:I</f>
        <v>15775100965</v>
      </c>
      <c r="J4310" s="2" vm="1" t="e">
        <f>_xlfn._xlws.FILTER(辅助信息!D:D,辅助信息!G:G=G4310)</f>
        <v>#VALUE!</v>
      </c>
    </row>
    <row r="4311" hidden="1" spans="1:10">
      <c r="A4311" s="2" t="str">
        <f>'[1]2025年已发货'!A:A</f>
        <v>德胜恒嘉</v>
      </c>
      <c r="B4311" s="2" t="str">
        <f>'[1]2025年已发货'!B:B</f>
        <v>螺纹钢</v>
      </c>
      <c r="C4311" s="2" t="str">
        <f>'[1]2025年已发货'!C:C</f>
        <v>HRB400E Φ18 9m</v>
      </c>
      <c r="D4311" s="2" t="str">
        <f>'[1]2025年已发货'!D:D</f>
        <v>吨</v>
      </c>
      <c r="E4311" s="2">
        <f>'[1]2025年已发货'!E:E</f>
        <v>35</v>
      </c>
      <c r="F4311" s="4">
        <f>'[1]2025年已发货'!F:F</f>
        <v>45833</v>
      </c>
      <c r="G4311" s="2" t="str">
        <f>'[1]2025年已发货'!G:G</f>
        <v>（五局新津tod项目）成都市新津区旭辉天府未来城南(华金路南)</v>
      </c>
      <c r="H4311" s="2" t="str">
        <f>'[1]2025年已发货'!H:H</f>
        <v>戴军</v>
      </c>
      <c r="I4311" s="2">
        <f>'[1]2025年已发货'!I:I</f>
        <v>15984585768</v>
      </c>
      <c r="J4311" s="2" vm="1" t="e">
        <f>_xlfn._xlws.FILTER(辅助信息!D:D,辅助信息!G:G=G4311)</f>
        <v>#VALUE!</v>
      </c>
    </row>
    <row r="4312" hidden="1" spans="1:10">
      <c r="A4312" s="2" t="str">
        <f>'[1]2025年已发货'!A:A</f>
        <v>德胜恒嘉</v>
      </c>
      <c r="B4312" s="2" t="str">
        <f>'[1]2025年已发货'!B:B</f>
        <v>螺纹钢</v>
      </c>
      <c r="C4312" s="2" t="str">
        <f>'[1]2025年已发货'!C:C</f>
        <v>HRB400E Φ12 9m</v>
      </c>
      <c r="D4312" s="2" t="str">
        <f>'[1]2025年已发货'!D:D</f>
        <v>吨</v>
      </c>
      <c r="E4312" s="2">
        <f>'[1]2025年已发货'!E:E</f>
        <v>35</v>
      </c>
      <c r="F4312" s="4">
        <f>'[1]2025年已发货'!F:F</f>
        <v>45833</v>
      </c>
      <c r="G4312" s="2" t="str">
        <f>'[1]2025年已发货'!G:G</f>
        <v>（中铁十局-资乐高速4标）四川省眉山市仁寿县彰加镇促进村中铁十局2#钢筋厂</v>
      </c>
      <c r="H4312" s="2" t="str">
        <f>'[1]2025年已发货'!H:H</f>
        <v>杨飞</v>
      </c>
      <c r="I4312" s="2">
        <f>'[1]2025年已发货'!I:I</f>
        <v>15667998777</v>
      </c>
      <c r="J4312" s="2" vm="1" t="e">
        <f>_xlfn._xlws.FILTER(辅助信息!D:D,辅助信息!G:G=G4312)</f>
        <v>#VALUE!</v>
      </c>
    </row>
    <row r="4313" hidden="1" spans="1:10">
      <c r="A4313" s="2" t="str">
        <f>'[1]2025年已发货'!A:A</f>
        <v>德胜恒嘉</v>
      </c>
      <c r="B4313" s="2" t="str">
        <f>'[1]2025年已发货'!B:B</f>
        <v>螺纹钢</v>
      </c>
      <c r="C4313" s="2" t="str">
        <f>'[1]2025年已发货'!C:C</f>
        <v>HRB400E Φ12 9m</v>
      </c>
      <c r="D4313" s="2" t="str">
        <f>'[1]2025年已发货'!D:D</f>
        <v>吨</v>
      </c>
      <c r="E4313" s="2">
        <f>'[1]2025年已发货'!E:E</f>
        <v>35</v>
      </c>
      <c r="F4313" s="4">
        <f>'[1]2025年已发货'!F:F</f>
        <v>45833</v>
      </c>
      <c r="G4313" s="2" t="str">
        <f>'[1]2025年已发货'!G:G</f>
        <v>（中铁十局-资乐高速4标）四川省眉山市仁寿县彰加镇促进村中铁十局资乐高速1#钢筋场</v>
      </c>
      <c r="H4313" s="2" t="str">
        <f>'[1]2025年已发货'!H:H</f>
        <v>杨飞</v>
      </c>
      <c r="I4313" s="2">
        <f>'[1]2025年已发货'!I:I</f>
        <v>15667998777</v>
      </c>
      <c r="J4313" s="2" vm="1" t="e">
        <f>_xlfn._xlws.FILTER(辅助信息!D:D,辅助信息!G:G=G4313)</f>
        <v>#VALUE!</v>
      </c>
    </row>
    <row r="4314" hidden="1" spans="1:10">
      <c r="A4314" s="2" t="str">
        <f>'[1]2025年已发货'!A:A</f>
        <v>玉昆</v>
      </c>
      <c r="B4314" s="2" t="str">
        <f>'[1]2025年已发货'!B:B</f>
        <v>盘螺</v>
      </c>
      <c r="C4314" s="2" t="str">
        <f>'[1]2025年已发货'!C:C</f>
        <v>HRB400E Φ8</v>
      </c>
      <c r="D4314" s="2" t="str">
        <f>'[1]2025年已发货'!D:D</f>
        <v>吨</v>
      </c>
      <c r="E4314" s="2">
        <f>'[1]2025年已发货'!E:E</f>
        <v>80</v>
      </c>
      <c r="F4314" s="4">
        <f>'[1]2025年已发货'!F:F</f>
        <v>45833</v>
      </c>
      <c r="G4314" s="2" t="str">
        <f>'[1]2025年已发货'!G:G</f>
        <v>（ 中铁一局四公司西昭高速6标3部）昭觉县洒拉地坡乡三分部山里钢筋场</v>
      </c>
      <c r="H4314" s="2" t="str">
        <f>'[1]2025年已发货'!H:H</f>
        <v>陈忠</v>
      </c>
      <c r="I4314" s="2">
        <f>'[1]2025年已发货'!I:I</f>
        <v>15730783825</v>
      </c>
      <c r="J4314" s="2" vm="1" t="e">
        <f>_xlfn._xlws.FILTER(辅助信息!D:D,辅助信息!G:G=G4314)</f>
        <v>#VALUE!</v>
      </c>
    </row>
    <row r="4315" hidden="1" spans="1:10">
      <c r="A4315" s="2" t="str">
        <f>'[1]2025年已发货'!A:A</f>
        <v>玉昆</v>
      </c>
      <c r="B4315" s="2" t="str">
        <f>'[1]2025年已发货'!B:B</f>
        <v>盘螺</v>
      </c>
      <c r="C4315" s="2" t="str">
        <f>'[1]2025年已发货'!C:C</f>
        <v>HRB400E Φ10</v>
      </c>
      <c r="D4315" s="2" t="str">
        <f>'[1]2025年已发货'!D:D</f>
        <v>吨</v>
      </c>
      <c r="E4315" s="2">
        <f>'[1]2025年已发货'!E:E</f>
        <v>80</v>
      </c>
      <c r="F4315" s="4">
        <f>'[1]2025年已发货'!F:F</f>
        <v>45833</v>
      </c>
      <c r="G4315" s="2" t="str">
        <f>'[1]2025年已发货'!G:G</f>
        <v>（中铁一局四公司西昭高速6标4分部）四川省凉山彝族自治州昭觉县杨日占里</v>
      </c>
      <c r="H4315" s="2" t="str">
        <f>'[1]2025年已发货'!H:H</f>
        <v>马占全</v>
      </c>
      <c r="I4315" s="2">
        <f>'[1]2025年已发货'!I:I</f>
        <v>18189516465</v>
      </c>
      <c r="J4315" s="2" vm="1" t="e">
        <f>_xlfn._xlws.FILTER(辅助信息!D:D,辅助信息!G:G=G4315)</f>
        <v>#VALUE!</v>
      </c>
    </row>
    <row r="4316" hidden="1" spans="1:10">
      <c r="A4316" s="2" t="str">
        <f>'[1]2025年已发货'!A:A</f>
        <v>玉昆</v>
      </c>
      <c r="B4316" s="2" t="str">
        <f>'[1]2025年已发货'!B:B</f>
        <v>螺纹钢</v>
      </c>
      <c r="C4316" s="2" t="str">
        <f>'[1]2025年已发货'!C:C</f>
        <v>HRB400EΦ22</v>
      </c>
      <c r="D4316" s="2" t="str">
        <f>'[1]2025年已发货'!D:D</f>
        <v>吨</v>
      </c>
      <c r="E4316" s="2">
        <f>'[1]2025年已发货'!E:E</f>
        <v>80</v>
      </c>
      <c r="F4316" s="4">
        <f>'[1]2025年已发货'!F:F</f>
        <v>45833</v>
      </c>
      <c r="G4316" s="2" t="str">
        <f>'[1]2025年已发货'!G:G</f>
        <v>（中铁广州局深圳公司西昭高速9标）四川省凉山彝族自治州西昌市西乡乡三百村</v>
      </c>
      <c r="H4316" s="2" t="str">
        <f>'[1]2025年已发货'!H:H</f>
        <v>伍红林</v>
      </c>
      <c r="I4316" s="2">
        <f>'[1]2025年已发货'!I:I</f>
        <v>15730783825</v>
      </c>
      <c r="J4316" s="2" vm="1" t="e">
        <f>_xlfn._xlws.FILTER(辅助信息!D:D,辅助信息!G:G=G4316)</f>
        <v>#VALUE!</v>
      </c>
    </row>
    <row r="4317" hidden="1" spans="1:10">
      <c r="A4317" s="2" t="str">
        <f>'[1]2025年已发货'!A:A</f>
        <v>凤钢</v>
      </c>
      <c r="B4317" s="2" t="str">
        <f>'[1]2025年已发货'!B:B</f>
        <v>盘螺</v>
      </c>
      <c r="C4317" s="2" t="str">
        <f>'[1]2025年已发货'!C:C</f>
        <v>HRB400EΦ10</v>
      </c>
      <c r="D4317" s="2" t="str">
        <f>'[1]2025年已发货'!D:D</f>
        <v>吨</v>
      </c>
      <c r="E4317" s="2">
        <f>'[1]2025年已发货'!E:E</f>
        <v>35</v>
      </c>
      <c r="F4317" s="4">
        <f>'[1]2025年已发货'!F:F</f>
        <v>45833</v>
      </c>
      <c r="G4317" s="2" t="str">
        <f>'[1]2025年已发货'!G:G</f>
        <v>（中铁一局四公司西昭高速6标路面）昭觉县四开镇中铁一局项目部</v>
      </c>
      <c r="H4317" s="2" t="str">
        <f>'[1]2025年已发货'!H:H</f>
        <v>徐大渊</v>
      </c>
      <c r="I4317" s="2">
        <f>'[1]2025年已发货'!I:I</f>
        <v>19181770821</v>
      </c>
      <c r="J4317" s="2" vm="1" t="e">
        <f>_xlfn._xlws.FILTER(辅助信息!D:D,辅助信息!G:G=G4317)</f>
        <v>#VALUE!</v>
      </c>
    </row>
    <row r="4318" hidden="1" spans="1:10">
      <c r="A4318" s="2" t="str">
        <f>'[1]2025年已发货'!A:A</f>
        <v>凤钢</v>
      </c>
      <c r="B4318" s="2" t="str">
        <f>'[1]2025年已发货'!B:B</f>
        <v>高线</v>
      </c>
      <c r="C4318" s="2" t="str">
        <f>'[1]2025年已发货'!C:C</f>
        <v>HPB300Ф12</v>
      </c>
      <c r="D4318" s="2" t="str">
        <f>'[1]2025年已发货'!D:D</f>
        <v>吨</v>
      </c>
      <c r="E4318" s="2">
        <f>'[1]2025年已发货'!E:E</f>
        <v>35</v>
      </c>
      <c r="F4318" s="4">
        <f>'[1]2025年已发货'!F:F</f>
        <v>45833</v>
      </c>
      <c r="G4318" s="2" t="str">
        <f>'[1]2025年已发货'!G:G</f>
        <v>（中铁一局四公司西昭高速6标路面）昭觉县四开镇中铁一局项目部</v>
      </c>
      <c r="H4318" s="2" t="str">
        <f>'[1]2025年已发货'!H:H</f>
        <v>徐大渊</v>
      </c>
      <c r="I4318" s="2">
        <f>'[1]2025年已发货'!I:I</f>
        <v>19181770821</v>
      </c>
      <c r="J4318" s="2" vm="1" t="e">
        <f>_xlfn._xlws.FILTER(辅助信息!D:D,辅助信息!G:G=G4318)</f>
        <v>#VALUE!</v>
      </c>
    </row>
    <row r="4319" hidden="1" spans="1:10">
      <c r="A4319" s="2" t="str">
        <f>'[1]2025年已发货'!A:A</f>
        <v>海南海控</v>
      </c>
      <c r="B4319" s="2" t="str">
        <f>'[1]2025年已发货'!B:B</f>
        <v>螺纹钢</v>
      </c>
      <c r="C4319" s="2" t="str">
        <f>'[1]2025年已发货'!C:C</f>
        <v>HRB400EФ12*9m</v>
      </c>
      <c r="D4319" s="2" t="str">
        <f>'[1]2025年已发货'!D:D</f>
        <v>吨</v>
      </c>
      <c r="E4319" s="2">
        <f>'[1]2025年已发货'!E:E</f>
        <v>35</v>
      </c>
      <c r="F4319" s="4">
        <f>'[1]2025年已发货'!F:F</f>
        <v>45834</v>
      </c>
      <c r="G4319" s="2" t="str">
        <f>'[1]2025年已发货'!G:G</f>
        <v>（中铁六局呼和公司康新高速TJ4-2标）四川省甘孜藏族自治州康定市新都桥镇东俄罗三村中建八局搅拌站旁</v>
      </c>
      <c r="H4319" s="2" t="str">
        <f>'[1]2025年已发货'!H:H</f>
        <v>王坤</v>
      </c>
      <c r="I4319" s="2">
        <f>'[1]2025年已发货'!I:I</f>
        <v>15647490007</v>
      </c>
      <c r="J4319" s="2" vm="1" t="e">
        <f>_xlfn._xlws.FILTER(辅助信息!D:D,辅助信息!G:G=G4319)</f>
        <v>#VALUE!</v>
      </c>
    </row>
    <row r="4320" hidden="1" spans="1:10">
      <c r="A4320" s="2" t="str">
        <f>'[1]2025年已发货'!A:A</f>
        <v>海南海控</v>
      </c>
      <c r="B4320" s="2" t="str">
        <f>'[1]2025年已发货'!B:B</f>
        <v>盘圆</v>
      </c>
      <c r="C4320" s="2" t="str">
        <f>'[1]2025年已发货'!C:C</f>
        <v>HPB300Ф8</v>
      </c>
      <c r="D4320" s="2" t="str">
        <f>'[1]2025年已发货'!D:D</f>
        <v>吨</v>
      </c>
      <c r="E4320" s="2">
        <f>'[1]2025年已发货'!E:E</f>
        <v>35</v>
      </c>
      <c r="F4320" s="4">
        <f>'[1]2025年已发货'!F:F</f>
        <v>45834</v>
      </c>
      <c r="G4320" s="2" t="str">
        <f>'[1]2025年已发货'!G:G</f>
        <v>（中铁六局呼和公司康新高速TJ4-2标）四川省甘孜藏族自治州康定市新都桥镇东俄罗三村中建八局搅拌站旁</v>
      </c>
      <c r="H4320" s="2" t="str">
        <f>'[1]2025年已发货'!H:H</f>
        <v>王坤</v>
      </c>
      <c r="I4320" s="2">
        <f>'[1]2025年已发货'!I:I</f>
        <v>15647490007</v>
      </c>
      <c r="J4320" s="2" vm="1" t="e">
        <f>_xlfn._xlws.FILTER(辅助信息!D:D,辅助信息!G:G=G4320)</f>
        <v>#VALUE!</v>
      </c>
    </row>
    <row r="4321" hidden="1" spans="1:10">
      <c r="A4321" s="2" t="str">
        <f>'[1]2025年已发货'!A:A</f>
        <v>海南海控</v>
      </c>
      <c r="B4321" s="2" t="str">
        <f>'[1]2025年已发货'!B:B</f>
        <v>盘圆</v>
      </c>
      <c r="C4321" s="2" t="str">
        <f>'[1]2025年已发货'!C:C</f>
        <v>HPB300Ф12</v>
      </c>
      <c r="D4321" s="2" t="str">
        <f>'[1]2025年已发货'!D:D</f>
        <v>吨</v>
      </c>
      <c r="E4321" s="2">
        <f>'[1]2025年已发货'!E:E</f>
        <v>35</v>
      </c>
      <c r="F4321" s="4">
        <f>'[1]2025年已发货'!F:F</f>
        <v>45834</v>
      </c>
      <c r="G4321" s="2" t="str">
        <f>'[1]2025年已发货'!G:G</f>
        <v>（中铁六局呼和公司康新高速TJ4-2标）四川省甘孜藏族自治州康定市新都桥镇东俄罗三村中建八局搅拌站旁</v>
      </c>
      <c r="H4321" s="2" t="str">
        <f>'[1]2025年已发货'!H:H</f>
        <v>王坤</v>
      </c>
      <c r="I4321" s="2">
        <f>'[1]2025年已发货'!I:I</f>
        <v>15647490007</v>
      </c>
      <c r="J4321" s="2" vm="1" t="e">
        <f>_xlfn._xlws.FILTER(辅助信息!D:D,辅助信息!G:G=G4321)</f>
        <v>#VALUE!</v>
      </c>
    </row>
    <row r="4322" hidden="1" spans="1:10">
      <c r="A4322" s="2" t="str">
        <f>'[1]2025年已发货'!A:A</f>
        <v>钢固融</v>
      </c>
      <c r="B4322" s="2" t="str">
        <f>'[1]2025年已发货'!B:B</f>
        <v>螺纹钢</v>
      </c>
      <c r="C4322" s="2" t="str">
        <f>'[1]2025年已发货'!C:C</f>
        <v>HRB400EФ12*9m</v>
      </c>
      <c r="D4322" s="2" t="str">
        <f>'[1]2025年已发货'!D:D</f>
        <v>吨</v>
      </c>
      <c r="E4322" s="2">
        <f>'[1]2025年已发货'!E:E</f>
        <v>15</v>
      </c>
      <c r="F4322" s="4">
        <f>'[1]2025年已发货'!F:F</f>
        <v>45834</v>
      </c>
      <c r="G4322" s="2" t="str">
        <f>'[1]2025年已发货'!G:G</f>
        <v>（中核华兴-峨眉山项目）四川省乐山市峨眉山市双福镇梓橦庙红华五期中核华兴工地</v>
      </c>
      <c r="H4322" s="2" t="str">
        <f>'[1]2025年已发货'!H:H</f>
        <v>李汉军</v>
      </c>
      <c r="I4322" s="2" t="str">
        <f>'[1]2025年已发货'!I:I</f>
        <v>18691249091</v>
      </c>
      <c r="J4322" s="2" vm="1" t="e">
        <f>_xlfn._xlws.FILTER(辅助信息!D:D,辅助信息!G:G=G4322)</f>
        <v>#VALUE!</v>
      </c>
    </row>
    <row r="4323" hidden="1" spans="1:10">
      <c r="A4323" s="2" t="str">
        <f>'[1]2025年已发货'!A:A</f>
        <v>钢固融</v>
      </c>
      <c r="B4323" s="2" t="str">
        <f>'[1]2025年已发货'!B:B</f>
        <v>螺纹钢</v>
      </c>
      <c r="C4323" s="2" t="str">
        <f>'[1]2025年已发货'!C:C</f>
        <v>HRB400EФ16*9m</v>
      </c>
      <c r="D4323" s="2" t="str">
        <f>'[1]2025年已发货'!D:D</f>
        <v>吨</v>
      </c>
      <c r="E4323" s="2">
        <f>'[1]2025年已发货'!E:E</f>
        <v>3</v>
      </c>
      <c r="F4323" s="4">
        <f>'[1]2025年已发货'!F:F</f>
        <v>45834</v>
      </c>
      <c r="G4323" s="2" t="str">
        <f>'[1]2025年已发货'!G:G</f>
        <v>（中核华兴-峨眉山项目）四川省乐山市峨眉山市双福镇梓橦庙红华五期中核华兴工地</v>
      </c>
      <c r="H4323" s="2" t="str">
        <f>'[1]2025年已发货'!H:H</f>
        <v>李汉军</v>
      </c>
      <c r="I4323" s="2" t="str">
        <f>'[1]2025年已发货'!I:I</f>
        <v>18691249091</v>
      </c>
      <c r="J4323" s="2" vm="1" t="e">
        <f>_xlfn._xlws.FILTER(辅助信息!D:D,辅助信息!G:G=G4323)</f>
        <v>#VALUE!</v>
      </c>
    </row>
    <row r="4324" hidden="1" spans="1:10">
      <c r="A4324" s="2" t="str">
        <f>'[1]2025年已发货'!A:A</f>
        <v>达钢</v>
      </c>
      <c r="B4324" s="2" t="str">
        <f>'[1]2025年已发货'!B:B</f>
        <v>螺纹钢</v>
      </c>
      <c r="C4324" s="2" t="str">
        <f>'[1]2025年已发货'!C:C</f>
        <v>HRB400E Φ12 9m</v>
      </c>
      <c r="D4324" s="2" t="str">
        <f>'[1]2025年已发货'!D:D</f>
        <v>吨</v>
      </c>
      <c r="E4324" s="2">
        <f>'[1]2025年已发货'!E:E</f>
        <v>6</v>
      </c>
      <c r="F4324" s="4">
        <f>'[1]2025年已发货'!F:F</f>
        <v>45834</v>
      </c>
      <c r="G4324" s="2" t="str">
        <f>'[1]2025年已发货'!G:G</f>
        <v>(五冶钢构医学科学产业园建设项目房建一部-四标（3-7）)四川省南充市顺庆区搬罾街道学府大道二段</v>
      </c>
      <c r="H4324" s="2" t="str">
        <f>'[1]2025年已发货'!H:H</f>
        <v>胡泽宇</v>
      </c>
      <c r="I4324" s="2">
        <f>'[1]2025年已发货'!I:I</f>
        <v>18141337338</v>
      </c>
      <c r="J4324" s="2" t="str">
        <f>_xlfn._xlws.FILTER(辅助信息!D:D,辅助信息!G:G=G4324)</f>
        <v>五冶钢构南充医学科学产业园建设项目</v>
      </c>
    </row>
    <row r="4325" hidden="1" spans="1:10">
      <c r="A4325" s="2" t="str">
        <f>'[1]2025年已发货'!A:A</f>
        <v>达钢</v>
      </c>
      <c r="B4325" s="2" t="str">
        <f>'[1]2025年已发货'!B:B</f>
        <v>螺纹钢</v>
      </c>
      <c r="C4325" s="2" t="str">
        <f>'[1]2025年已发货'!C:C</f>
        <v>HRB400E Φ14 9m</v>
      </c>
      <c r="D4325" s="2" t="str">
        <f>'[1]2025年已发货'!D:D</f>
        <v>吨</v>
      </c>
      <c r="E4325" s="2">
        <f>'[1]2025年已发货'!E:E</f>
        <v>21</v>
      </c>
      <c r="F4325" s="4">
        <f>'[1]2025年已发货'!F:F</f>
        <v>45834</v>
      </c>
      <c r="G4325" s="2" t="str">
        <f>'[1]2025年已发货'!G:G</f>
        <v>(五冶钢构医学科学产业园建设项目房建一部-四标（3-7）)四川省南充市顺庆区搬罾街道学府大道二段</v>
      </c>
      <c r="H4325" s="2" t="str">
        <f>'[1]2025年已发货'!H:H</f>
        <v>胡泽宇</v>
      </c>
      <c r="I4325" s="2">
        <f>'[1]2025年已发货'!I:I</f>
        <v>18141337338</v>
      </c>
      <c r="J4325" s="2" t="str">
        <f>_xlfn._xlws.FILTER(辅助信息!D:D,辅助信息!G:G=G4325)</f>
        <v>五冶钢构南充医学科学产业园建设项目</v>
      </c>
    </row>
    <row r="4326" hidden="1" spans="1:10">
      <c r="A4326" s="2" t="str">
        <f>'[1]2025年已发货'!A:A</f>
        <v>达钢</v>
      </c>
      <c r="B4326" s="2" t="str">
        <f>'[1]2025年已发货'!B:B</f>
        <v>螺纹钢</v>
      </c>
      <c r="C4326" s="2" t="str">
        <f>'[1]2025年已发货'!C:C</f>
        <v>HRB500E Φ12</v>
      </c>
      <c r="D4326" s="2" t="str">
        <f>'[1]2025年已发货'!D:D</f>
        <v>吨</v>
      </c>
      <c r="E4326" s="2">
        <f>'[1]2025年已发货'!E:E</f>
        <v>9</v>
      </c>
      <c r="F4326" s="4">
        <f>'[1]2025年已发货'!F:F</f>
        <v>45834</v>
      </c>
      <c r="G4326" s="2" t="str">
        <f>'[1]2025年已发货'!G:G</f>
        <v>（商投建工达州中医药科技园-4工区-3号楼）达州市通川区达州中医药职业学院犀牛大道北段</v>
      </c>
      <c r="H4326" s="2" t="str">
        <f>'[1]2025年已发货'!H:H</f>
        <v>张扬</v>
      </c>
      <c r="I4326" s="2">
        <f>'[1]2025年已发货'!I:I</f>
        <v>18381904567</v>
      </c>
      <c r="J4326" s="2" t="str">
        <f>_xlfn._xlws.FILTER(辅助信息!D:D,辅助信息!G:G=G4326)</f>
        <v>商投建工达州中医药科技园</v>
      </c>
    </row>
    <row r="4327" hidden="1" spans="1:10">
      <c r="A4327" s="2" t="str">
        <f>'[1]2025年已发货'!A:A</f>
        <v>达钢</v>
      </c>
      <c r="B4327" s="2" t="str">
        <f>'[1]2025年已发货'!B:B</f>
        <v>螺纹钢</v>
      </c>
      <c r="C4327" s="2" t="str">
        <f>'[1]2025年已发货'!C:C</f>
        <v>HRB500E Φ20</v>
      </c>
      <c r="D4327" s="2" t="str">
        <f>'[1]2025年已发货'!D:D</f>
        <v>吨</v>
      </c>
      <c r="E4327" s="2">
        <f>'[1]2025年已发货'!E:E</f>
        <v>12</v>
      </c>
      <c r="F4327" s="4">
        <f>'[1]2025年已发货'!F:F</f>
        <v>45834</v>
      </c>
      <c r="G4327" s="2" t="str">
        <f>'[1]2025年已发货'!G:G</f>
        <v>（商投建工达州中医药科技园-4工区-3号楼）达州市通川区达州中医药职业学院犀牛大道北段</v>
      </c>
      <c r="H4327" s="2" t="str">
        <f>'[1]2025年已发货'!H:H</f>
        <v>张扬</v>
      </c>
      <c r="I4327" s="2">
        <f>'[1]2025年已发货'!I:I</f>
        <v>18381904567</v>
      </c>
      <c r="J4327" s="2" t="str">
        <f>_xlfn._xlws.FILTER(辅助信息!D:D,辅助信息!G:G=G4327)</f>
        <v>商投建工达州中医药科技园</v>
      </c>
    </row>
    <row r="4328" hidden="1" spans="1:10">
      <c r="A4328" s="2" t="str">
        <f>'[1]2025年已发货'!A:A</f>
        <v>达钢</v>
      </c>
      <c r="B4328" s="2" t="str">
        <f>'[1]2025年已发货'!B:B</f>
        <v>螺纹钢</v>
      </c>
      <c r="C4328" s="2" t="str">
        <f>'[1]2025年已发货'!C:C</f>
        <v>HRB500E Φ12</v>
      </c>
      <c r="D4328" s="2" t="str">
        <f>'[1]2025年已发货'!D:D</f>
        <v>吨</v>
      </c>
      <c r="E4328" s="2">
        <f>'[1]2025年已发货'!E:E</f>
        <v>6</v>
      </c>
      <c r="F4328" s="4">
        <f>'[1]2025年已发货'!F:F</f>
        <v>45834</v>
      </c>
      <c r="G4328" s="2" t="str">
        <f>'[1]2025年已发货'!G:G</f>
        <v>（商投建工达州中医药科技园-4工区-8号楼）达州市通川区达州中医药职业学院犀牛大道北段</v>
      </c>
      <c r="H4328" s="2" t="str">
        <f>'[1]2025年已发货'!H:H</f>
        <v>张扬</v>
      </c>
      <c r="I4328" s="2">
        <f>'[1]2025年已发货'!I:I</f>
        <v>18381904567</v>
      </c>
      <c r="J4328" s="2" t="str">
        <f>_xlfn._xlws.FILTER(辅助信息!D:D,辅助信息!G:G=G4328)</f>
        <v>商投建工达州中医药科技园</v>
      </c>
    </row>
    <row r="4329" hidden="1" spans="1:10">
      <c r="A4329" s="2" t="str">
        <f>'[1]2025年已发货'!A:A</f>
        <v>达钢</v>
      </c>
      <c r="B4329" s="2" t="str">
        <f>'[1]2025年已发货'!B:B</f>
        <v>螺纹钢</v>
      </c>
      <c r="C4329" s="2" t="str">
        <f>'[1]2025年已发货'!C:C</f>
        <v>HRB500E Φ16</v>
      </c>
      <c r="D4329" s="2" t="str">
        <f>'[1]2025年已发货'!D:D</f>
        <v>吨</v>
      </c>
      <c r="E4329" s="2">
        <f>'[1]2025年已发货'!E:E</f>
        <v>6</v>
      </c>
      <c r="F4329" s="4">
        <f>'[1]2025年已发货'!F:F</f>
        <v>45834</v>
      </c>
      <c r="G4329" s="2" t="str">
        <f>'[1]2025年已发货'!G:G</f>
        <v>（商投建工达州中医药科技园-4工区-8号楼）达州市通川区达州中医药职业学院犀牛大道北段</v>
      </c>
      <c r="H4329" s="2" t="str">
        <f>'[1]2025年已发货'!H:H</f>
        <v>张扬</v>
      </c>
      <c r="I4329" s="2">
        <f>'[1]2025年已发货'!I:I</f>
        <v>18381904567</v>
      </c>
      <c r="J4329" s="2" t="str">
        <f>_xlfn._xlws.FILTER(辅助信息!D:D,辅助信息!G:G=G4329)</f>
        <v>商投建工达州中医药科技园</v>
      </c>
    </row>
    <row r="4330" hidden="1" spans="1:10">
      <c r="A4330" s="2" t="str">
        <f>'[1]2025年已发货'!A:A</f>
        <v>达钢</v>
      </c>
      <c r="B4330" s="2" t="str">
        <f>'[1]2025年已发货'!B:B</f>
        <v>螺纹钢</v>
      </c>
      <c r="C4330" s="2" t="str">
        <f>'[1]2025年已发货'!C:C</f>
        <v>HRB500E Φ20</v>
      </c>
      <c r="D4330" s="2" t="str">
        <f>'[1]2025年已发货'!D:D</f>
        <v>吨</v>
      </c>
      <c r="E4330" s="2">
        <f>'[1]2025年已发货'!E:E</f>
        <v>24</v>
      </c>
      <c r="F4330" s="4">
        <f>'[1]2025年已发货'!F:F</f>
        <v>45834</v>
      </c>
      <c r="G4330" s="2" t="str">
        <f>'[1]2025年已发货'!G:G</f>
        <v>（商投建工达州中医药科技园-4工区-8号楼）达州市通川区达州中医药职业学院犀牛大道北段</v>
      </c>
      <c r="H4330" s="2" t="str">
        <f>'[1]2025年已发货'!H:H</f>
        <v>张扬</v>
      </c>
      <c r="I4330" s="2">
        <f>'[1]2025年已发货'!I:I</f>
        <v>18381904567</v>
      </c>
      <c r="J4330" s="2" t="str">
        <f>_xlfn._xlws.FILTER(辅助信息!D:D,辅助信息!G:G=G4330)</f>
        <v>商投建工达州中医药科技园</v>
      </c>
    </row>
    <row r="4331" hidden="1" spans="1:10">
      <c r="A4331" s="2" t="str">
        <f>'[1]2025年已发货'!A:A</f>
        <v>德胜恒嘉</v>
      </c>
      <c r="B4331" s="2" t="str">
        <f>'[1]2025年已发货'!B:B</f>
        <v>螺纹钢</v>
      </c>
      <c r="C4331" s="2" t="str">
        <f>'[1]2025年已发货'!C:C</f>
        <v>HRB400E Φ32 9m</v>
      </c>
      <c r="D4331" s="2" t="str">
        <f>'[1]2025年已发货'!D:D</f>
        <v>吨</v>
      </c>
      <c r="E4331" s="2">
        <f>'[1]2025年已发货'!E:E</f>
        <v>35</v>
      </c>
      <c r="F4331" s="4">
        <f>'[1]2025年已发货'!F:F</f>
        <v>45834</v>
      </c>
      <c r="G4331" s="2" t="str">
        <f>'[1]2025年已发货'!G:G</f>
        <v>（中铁广州局-资乐高速5标）四川省乐山市井研县希望大道116号</v>
      </c>
      <c r="H4331" s="2" t="str">
        <f>'[1]2025年已发货'!H:H</f>
        <v>廖俊杰</v>
      </c>
      <c r="I4331" s="2">
        <f>'[1]2025年已发货'!I:I</f>
        <v>15775100965</v>
      </c>
      <c r="J4331" s="2" vm="1" t="e">
        <f>_xlfn._xlws.FILTER(辅助信息!D:D,辅助信息!G:G=G4331)</f>
        <v>#VALUE!</v>
      </c>
    </row>
    <row r="4332" hidden="1" spans="1:10">
      <c r="A4332" s="2" t="str">
        <f>'[1]2025年已发货'!A:A</f>
        <v>德胜恒嘉</v>
      </c>
      <c r="B4332" s="2" t="str">
        <f>'[1]2025年已发货'!B:B</f>
        <v>螺纹钢</v>
      </c>
      <c r="C4332" s="2" t="str">
        <f>'[1]2025年已发货'!C:C</f>
        <v>HRB400E Φ16 9m</v>
      </c>
      <c r="D4332" s="2" t="str">
        <f>'[1]2025年已发货'!D:D</f>
        <v>吨</v>
      </c>
      <c r="E4332" s="2">
        <f>'[1]2025年已发货'!E:E</f>
        <v>35</v>
      </c>
      <c r="F4332" s="4">
        <f>'[1]2025年已发货'!F:F</f>
        <v>45834</v>
      </c>
      <c r="G4332" s="2" t="str">
        <f>'[1]2025年已发货'!G:G</f>
        <v>（中铁广州局-资乐高速5标）四川省乐山市井研县希望大道116号</v>
      </c>
      <c r="H4332" s="2" t="str">
        <f>'[1]2025年已发货'!H:H</f>
        <v>廖俊杰</v>
      </c>
      <c r="I4332" s="2">
        <f>'[1]2025年已发货'!I:I</f>
        <v>15775100965</v>
      </c>
      <c r="J4332" s="2" vm="1" t="e">
        <f>_xlfn._xlws.FILTER(辅助信息!D:D,辅助信息!G:G=G4332)</f>
        <v>#VALUE!</v>
      </c>
    </row>
    <row r="4333" hidden="1" spans="1:10">
      <c r="A4333" s="2" t="str">
        <f>'[1]2025年已发货'!A:A</f>
        <v>德胜恒嘉</v>
      </c>
      <c r="B4333" s="2" t="str">
        <f>'[1]2025年已发货'!B:B</f>
        <v>螺纹钢</v>
      </c>
      <c r="C4333" s="2" t="str">
        <f>'[1]2025年已发货'!C:C</f>
        <v>HRB400E Φ12 9m</v>
      </c>
      <c r="D4333" s="2" t="str">
        <f>'[1]2025年已发货'!D:D</f>
        <v>吨</v>
      </c>
      <c r="E4333" s="2">
        <f>'[1]2025年已发货'!E:E</f>
        <v>35</v>
      </c>
      <c r="F4333" s="4">
        <f>'[1]2025年已发货'!F:F</f>
        <v>45834</v>
      </c>
      <c r="G4333" s="2" t="str">
        <f>'[1]2025年已发货'!G:G</f>
        <v>（中铁十局-资乐高速4标）四川省眉山市仁寿县彰加镇促进村中铁十局2#钢筋厂</v>
      </c>
      <c r="H4333" s="2" t="str">
        <f>'[1]2025年已发货'!H:H</f>
        <v>杨飞</v>
      </c>
      <c r="I4333" s="2">
        <f>'[1]2025年已发货'!I:I</f>
        <v>15667998777</v>
      </c>
      <c r="J4333" s="2" vm="1" t="e">
        <f>_xlfn._xlws.FILTER(辅助信息!D:D,辅助信息!G:G=G4333)</f>
        <v>#VALUE!</v>
      </c>
    </row>
    <row r="4334" hidden="1" spans="1:10">
      <c r="A4334" s="2" t="str">
        <f>'[1]2025年已发货'!A:A</f>
        <v>德胜恒嘉</v>
      </c>
      <c r="B4334" s="2" t="str">
        <f>'[1]2025年已发货'!B:B</f>
        <v>螺纹钢</v>
      </c>
      <c r="C4334" s="2" t="str">
        <f>'[1]2025年已发货'!C:C</f>
        <v>HRB400E Φ12 9m</v>
      </c>
      <c r="D4334" s="2" t="str">
        <f>'[1]2025年已发货'!D:D</f>
        <v>吨</v>
      </c>
      <c r="E4334" s="2">
        <f>'[1]2025年已发货'!E:E</f>
        <v>35</v>
      </c>
      <c r="F4334" s="4">
        <f>'[1]2025年已发货'!F:F</f>
        <v>45834</v>
      </c>
      <c r="G4334" s="2" t="str">
        <f>'[1]2025年已发货'!G:G</f>
        <v>（中铁十局-资乐高速4标）四川省眉山市仁寿县彰加镇促进村中铁十局资乐高速1#钢筋场</v>
      </c>
      <c r="H4334" s="2" t="str">
        <f>'[1]2025年已发货'!H:H</f>
        <v>杨飞</v>
      </c>
      <c r="I4334" s="2">
        <f>'[1]2025年已发货'!I:I</f>
        <v>15667998777</v>
      </c>
      <c r="J4334" s="2" vm="1" t="e">
        <f>_xlfn._xlws.FILTER(辅助信息!D:D,辅助信息!G:G=G4334)</f>
        <v>#VALUE!</v>
      </c>
    </row>
    <row r="4335" hidden="1" spans="1:10">
      <c r="A4335" s="2" t="str">
        <f>'[1]2025年已发货'!A:A</f>
        <v>德胜恒嘉</v>
      </c>
      <c r="B4335" s="2" t="str">
        <f>'[1]2025年已发货'!B:B</f>
        <v>螺纹钢</v>
      </c>
      <c r="C4335" s="2" t="str">
        <f>'[1]2025年已发货'!C:C</f>
        <v>HRB400EФ18*9m</v>
      </c>
      <c r="D4335" s="2" t="str">
        <f>'[1]2025年已发货'!D:D</f>
        <v>吨</v>
      </c>
      <c r="E4335" s="2">
        <f>'[1]2025年已发货'!E:E</f>
        <v>70</v>
      </c>
      <c r="F4335" s="4">
        <f>'[1]2025年已发货'!F:F</f>
        <v>45834</v>
      </c>
      <c r="G4335" s="2" t="str">
        <f>'[1]2025年已发货'!G:G</f>
        <v>（中铁六局呼和公司康新高速TJ4-2标）四川省甘孜藏族自治州康定市新都桥镇东俄罗三村中建八局搅拌站旁</v>
      </c>
      <c r="H4335" s="2" t="str">
        <f>'[1]2025年已发货'!H:H</f>
        <v>王坤</v>
      </c>
      <c r="I4335" s="2">
        <f>'[1]2025年已发货'!I:I</f>
        <v>15647490007</v>
      </c>
      <c r="J4335" s="2" vm="1" t="e">
        <f>_xlfn._xlws.FILTER(辅助信息!D:D,辅助信息!G:G=G4335)</f>
        <v>#VALUE!</v>
      </c>
    </row>
    <row r="4336" hidden="1" spans="1:10">
      <c r="A4336" s="2" t="str">
        <f>'[1]2025年已发货'!A:A</f>
        <v>钢固融</v>
      </c>
      <c r="B4336" s="2" t="str">
        <f>'[1]2025年已发货'!B:B</f>
        <v>高线</v>
      </c>
      <c r="C4336" s="2" t="str">
        <f>'[1]2025年已发货'!C:C</f>
        <v>HPB300 Φ8</v>
      </c>
      <c r="D4336" s="2" t="str">
        <f>'[1]2025年已发货'!D:D</f>
        <v>吨</v>
      </c>
      <c r="E4336" s="2">
        <f>'[1]2025年已发货'!E:E</f>
        <v>2.5</v>
      </c>
      <c r="F4336" s="4">
        <f>'[1]2025年已发货'!F:F</f>
        <v>45834</v>
      </c>
      <c r="G4336" s="2" t="str">
        <f>'[1]2025年已发货'!G:G</f>
        <v>(五冶建设扩建艺体中学二期工程)四川省成都市双流区光荣路成都艺体中学南200米</v>
      </c>
      <c r="H4336" s="2" t="str">
        <f>'[1]2025年已发货'!H:H</f>
        <v>谢序强</v>
      </c>
      <c r="I4336" s="2">
        <f>'[1]2025年已发货'!I:I</f>
        <v>13458588232</v>
      </c>
      <c r="J4336" s="2" t="str">
        <f>_xlfn._xlws.FILTER(辅助信息!D:D,辅助信息!G:G=G4336)</f>
        <v>五冶建设成都怡心湖片区及龙泉驿医院等项目</v>
      </c>
    </row>
    <row r="4337" hidden="1" spans="1:10">
      <c r="A4337" s="2" t="str">
        <f>'[1]2025年已发货'!A:A</f>
        <v>钢固融</v>
      </c>
      <c r="B4337" s="2" t="str">
        <f>'[1]2025年已发货'!B:B</f>
        <v>高线</v>
      </c>
      <c r="C4337" s="2" t="str">
        <f>'[1]2025年已发货'!C:C</f>
        <v>HPB300 Φ10</v>
      </c>
      <c r="D4337" s="2" t="str">
        <f>'[1]2025年已发货'!D:D</f>
        <v>吨</v>
      </c>
      <c r="E4337" s="2">
        <f>'[1]2025年已发货'!E:E</f>
        <v>2.5</v>
      </c>
      <c r="F4337" s="4">
        <f>'[1]2025年已发货'!F:F</f>
        <v>45834</v>
      </c>
      <c r="G4337" s="2" t="str">
        <f>'[1]2025年已发货'!G:G</f>
        <v>(五冶建设扩建艺体中学二期工程)四川省成都市双流区光荣路成都艺体中学南200米</v>
      </c>
      <c r="H4337" s="2" t="str">
        <f>'[1]2025年已发货'!H:H</f>
        <v>谢序强</v>
      </c>
      <c r="I4337" s="2">
        <f>'[1]2025年已发货'!I:I</f>
        <v>13458588232</v>
      </c>
      <c r="J4337" s="2" t="str">
        <f>_xlfn._xlws.FILTER(辅助信息!D:D,辅助信息!G:G=G4337)</f>
        <v>五冶建设成都怡心湖片区及龙泉驿医院等项目</v>
      </c>
    </row>
    <row r="4338" hidden="1" spans="1:10">
      <c r="A4338" s="2" t="str">
        <f>'[1]2025年已发货'!A:A</f>
        <v>钢固融</v>
      </c>
      <c r="B4338" s="2" t="str">
        <f>'[1]2025年已发货'!B:B</f>
        <v>盘螺</v>
      </c>
      <c r="C4338" s="2" t="str">
        <f>'[1]2025年已发货'!C:C</f>
        <v>HRB400E Φ6</v>
      </c>
      <c r="D4338" s="2" t="str">
        <f>'[1]2025年已发货'!D:D</f>
        <v>吨</v>
      </c>
      <c r="E4338" s="2">
        <f>'[1]2025年已发货'!E:E</f>
        <v>2.5</v>
      </c>
      <c r="F4338" s="4">
        <f>'[1]2025年已发货'!F:F</f>
        <v>45834</v>
      </c>
      <c r="G4338" s="2" t="str">
        <f>'[1]2025年已发货'!G:G</f>
        <v>(五冶建设扩建艺体中学二期工程)四川省成都市双流区光荣路成都艺体中学南200米</v>
      </c>
      <c r="H4338" s="2" t="str">
        <f>'[1]2025年已发货'!H:H</f>
        <v>谢序强</v>
      </c>
      <c r="I4338" s="2">
        <f>'[1]2025年已发货'!I:I</f>
        <v>13458588232</v>
      </c>
      <c r="J4338" s="2" t="str">
        <f>_xlfn._xlws.FILTER(辅助信息!D:D,辅助信息!G:G=G4338)</f>
        <v>五冶建设成都怡心湖片区及龙泉驿医院等项目</v>
      </c>
    </row>
    <row r="4339" hidden="1" spans="1:10">
      <c r="A4339" s="2" t="str">
        <f>'[1]2025年已发货'!A:A</f>
        <v>钢固融</v>
      </c>
      <c r="B4339" s="2" t="str">
        <f>'[1]2025年已发货'!B:B</f>
        <v>螺纹钢</v>
      </c>
      <c r="C4339" s="2" t="str">
        <f>'[1]2025年已发货'!C:C</f>
        <v>HRB400E Φ12 9m</v>
      </c>
      <c r="D4339" s="2" t="str">
        <f>'[1]2025年已发货'!D:D</f>
        <v>吨</v>
      </c>
      <c r="E4339" s="2">
        <f>'[1]2025年已发货'!E:E</f>
        <v>25</v>
      </c>
      <c r="F4339" s="4">
        <f>'[1]2025年已发货'!F:F</f>
        <v>45834</v>
      </c>
      <c r="G4339" s="2" t="str">
        <f>'[1]2025年已发货'!G:G</f>
        <v>(五冶建设扩建艺体中学二期工程)四川省成都市双流区光荣路成都艺体中学南200米</v>
      </c>
      <c r="H4339" s="2" t="str">
        <f>'[1]2025年已发货'!H:H</f>
        <v>谢序强</v>
      </c>
      <c r="I4339" s="2">
        <f>'[1]2025年已发货'!I:I</f>
        <v>13458588232</v>
      </c>
      <c r="J4339" s="2" t="str">
        <f>_xlfn._xlws.FILTER(辅助信息!D:D,辅助信息!G:G=G4339)</f>
        <v>五冶建设成都怡心湖片区及龙泉驿医院等项目</v>
      </c>
    </row>
    <row r="4340" hidden="1" spans="1:10">
      <c r="A4340" s="2" t="str">
        <f>'[1]2025年已发货'!A:A</f>
        <v>润耀</v>
      </c>
      <c r="B4340" s="2" t="str">
        <f>'[1]2025年已发货'!B:B</f>
        <v>螺纹钢</v>
      </c>
      <c r="C4340" s="2" t="str">
        <f>'[1]2025年已发货'!C:C</f>
        <v>HRB400E Φ12 9m</v>
      </c>
      <c r="D4340" s="2" t="str">
        <f>'[1]2025年已发货'!D:D</f>
        <v>吨</v>
      </c>
      <c r="E4340" s="2">
        <f>'[1]2025年已发货'!E:E</f>
        <v>3</v>
      </c>
      <c r="F4340" s="4">
        <f>'[1]2025年已发货'!F:F</f>
        <v>45834</v>
      </c>
      <c r="G4340" s="2" t="str">
        <f>'[1]2025年已发货'!G:G</f>
        <v>(五冶建设扩建艺体中学二期工程)四川省成都市双流区光荣路成都艺体中学南200米</v>
      </c>
      <c r="H4340" s="2" t="str">
        <f>'[1]2025年已发货'!H:H</f>
        <v>谢序强</v>
      </c>
      <c r="I4340" s="2">
        <f>'[1]2025年已发货'!I:I</f>
        <v>13458588232</v>
      </c>
      <c r="J4340" s="2" t="str">
        <f>_xlfn._xlws.FILTER(辅助信息!D:D,辅助信息!G:G=G4340)</f>
        <v>五冶建设成都怡心湖片区及龙泉驿医院等项目</v>
      </c>
    </row>
    <row r="4341" hidden="1" spans="1:10">
      <c r="A4341" s="2" t="str">
        <f>'[1]2025年已发货'!A:A</f>
        <v>润耀</v>
      </c>
      <c r="B4341" s="2" t="str">
        <f>'[1]2025年已发货'!B:B</f>
        <v>螺纹钢</v>
      </c>
      <c r="C4341" s="2" t="str">
        <f>'[1]2025年已发货'!C:C</f>
        <v>HRB400E Φ18 9m</v>
      </c>
      <c r="D4341" s="2" t="str">
        <f>'[1]2025年已发货'!D:D</f>
        <v>吨</v>
      </c>
      <c r="E4341" s="2">
        <f>'[1]2025年已发货'!E:E</f>
        <v>15</v>
      </c>
      <c r="F4341" s="4">
        <f>'[1]2025年已发货'!F:F</f>
        <v>45834</v>
      </c>
      <c r="G4341" s="2" t="str">
        <f>'[1]2025年已发货'!G:G</f>
        <v>(五冶建设扩建艺体中学二期工程)四川省成都市双流区光荣路成都艺体中学南200米</v>
      </c>
      <c r="H4341" s="2" t="str">
        <f>'[1]2025年已发货'!H:H</f>
        <v>谢序强</v>
      </c>
      <c r="I4341" s="2">
        <f>'[1]2025年已发货'!I:I</f>
        <v>13458588232</v>
      </c>
      <c r="J4341" s="2" t="str">
        <f>_xlfn._xlws.FILTER(辅助信息!D:D,辅助信息!G:G=G4341)</f>
        <v>五冶建设成都怡心湖片区及龙泉驿医院等项目</v>
      </c>
    </row>
    <row r="4342" hidden="1" spans="1:10">
      <c r="A4342" s="2" t="str">
        <f>'[1]2025年已发货'!A:A</f>
        <v>润耀</v>
      </c>
      <c r="B4342" s="2" t="str">
        <f>'[1]2025年已发货'!B:B</f>
        <v>螺纹钢</v>
      </c>
      <c r="C4342" s="2" t="str">
        <f>'[1]2025年已发货'!C:C</f>
        <v>HRB400E Φ25 9m</v>
      </c>
      <c r="D4342" s="2" t="str">
        <f>'[1]2025年已发货'!D:D</f>
        <v>吨</v>
      </c>
      <c r="E4342" s="2">
        <f>'[1]2025年已发货'!E:E</f>
        <v>9</v>
      </c>
      <c r="F4342" s="4">
        <f>'[1]2025年已发货'!F:F</f>
        <v>45834</v>
      </c>
      <c r="G4342" s="2" t="str">
        <f>'[1]2025年已发货'!G:G</f>
        <v>(五冶建设扩建艺体中学二期工程)四川省成都市双流区光荣路成都艺体中学南200米</v>
      </c>
      <c r="H4342" s="2" t="str">
        <f>'[1]2025年已发货'!H:H</f>
        <v>谢序强</v>
      </c>
      <c r="I4342" s="2">
        <f>'[1]2025年已发货'!I:I</f>
        <v>13458588232</v>
      </c>
      <c r="J4342" s="2" t="str">
        <f>_xlfn._xlws.FILTER(辅助信息!D:D,辅助信息!G:G=G4342)</f>
        <v>五冶建设成都怡心湖片区及龙泉驿医院等项目</v>
      </c>
    </row>
    <row r="4343" hidden="1" spans="1:10">
      <c r="A4343" s="2" t="str">
        <f>'[1]2025年已发货'!A:A</f>
        <v>润耀</v>
      </c>
      <c r="B4343" s="2" t="str">
        <f>'[1]2025年已发货'!B:B</f>
        <v>螺纹钢</v>
      </c>
      <c r="C4343" s="2" t="str">
        <f>'[1]2025年已发货'!C:C</f>
        <v>HRB500E Φ14</v>
      </c>
      <c r="D4343" s="2" t="str">
        <f>'[1]2025年已发货'!D:D</f>
        <v>吨</v>
      </c>
      <c r="E4343" s="2">
        <f>'[1]2025年已发货'!E:E</f>
        <v>6</v>
      </c>
      <c r="F4343" s="4">
        <f>'[1]2025年已发货'!F:F</f>
        <v>45834</v>
      </c>
      <c r="G4343" s="2" t="str">
        <f>'[1]2025年已发货'!G:G</f>
        <v>(五冶建设扩建艺体中学二期工程)四川省成都市双流区光荣路成都艺体中学南200米</v>
      </c>
      <c r="H4343" s="2" t="str">
        <f>'[1]2025年已发货'!H:H</f>
        <v>谢序强</v>
      </c>
      <c r="I4343" s="2">
        <f>'[1]2025年已发货'!I:I</f>
        <v>13458588232</v>
      </c>
      <c r="J4343" s="2" t="str">
        <f>_xlfn._xlws.FILTER(辅助信息!D:D,辅助信息!G:G=G4343)</f>
        <v>五冶建设成都怡心湖片区及龙泉驿医院等项目</v>
      </c>
    </row>
    <row r="4344" hidden="1" spans="1:10">
      <c r="A4344" s="2" t="str">
        <f>'[1]2025年已发货'!A:A</f>
        <v>润耀</v>
      </c>
      <c r="B4344" s="2" t="str">
        <f>'[1]2025年已发货'!B:B</f>
        <v>螺纹钢</v>
      </c>
      <c r="C4344" s="2" t="str">
        <f>'[1]2025年已发货'!C:C</f>
        <v>HRB500E Φ16</v>
      </c>
      <c r="D4344" s="2" t="str">
        <f>'[1]2025年已发货'!D:D</f>
        <v>吨</v>
      </c>
      <c r="E4344" s="2">
        <f>'[1]2025年已发货'!E:E</f>
        <v>6</v>
      </c>
      <c r="F4344" s="4">
        <f>'[1]2025年已发货'!F:F</f>
        <v>45834</v>
      </c>
      <c r="G4344" s="2" t="str">
        <f>'[1]2025年已发货'!G:G</f>
        <v>(五冶建设扩建艺体中学二期工程)四川省成都市双流区光荣路成都艺体中学南200米</v>
      </c>
      <c r="H4344" s="2" t="str">
        <f>'[1]2025年已发货'!H:H</f>
        <v>谢序强</v>
      </c>
      <c r="I4344" s="2">
        <f>'[1]2025年已发货'!I:I</f>
        <v>13458588232</v>
      </c>
      <c r="J4344" s="2" t="str">
        <f>_xlfn._xlws.FILTER(辅助信息!D:D,辅助信息!G:G=G4344)</f>
        <v>五冶建设成都怡心湖片区及龙泉驿医院等项目</v>
      </c>
    </row>
    <row r="4345" hidden="1" spans="1:10">
      <c r="A4345" s="2" t="str">
        <f>'[1]2025年已发货'!A:A</f>
        <v>润耀</v>
      </c>
      <c r="B4345" s="2" t="str">
        <f>'[1]2025年已发货'!B:B</f>
        <v>螺纹钢</v>
      </c>
      <c r="C4345" s="2" t="str">
        <f>'[1]2025年已发货'!C:C</f>
        <v>HRB500E Φ18</v>
      </c>
      <c r="D4345" s="2" t="str">
        <f>'[1]2025年已发货'!D:D</f>
        <v>吨</v>
      </c>
      <c r="E4345" s="2">
        <f>'[1]2025年已发货'!E:E</f>
        <v>6</v>
      </c>
      <c r="F4345" s="4">
        <f>'[1]2025年已发货'!F:F</f>
        <v>45834</v>
      </c>
      <c r="G4345" s="2" t="str">
        <f>'[1]2025年已发货'!G:G</f>
        <v>(五冶建设扩建艺体中学二期工程)四川省成都市双流区光荣路成都艺体中学南200米</v>
      </c>
      <c r="H4345" s="2" t="str">
        <f>'[1]2025年已发货'!H:H</f>
        <v>谢序强</v>
      </c>
      <c r="I4345" s="2">
        <f>'[1]2025年已发货'!I:I</f>
        <v>13458588232</v>
      </c>
      <c r="J4345" s="2" t="str">
        <f>_xlfn._xlws.FILTER(辅助信息!D:D,辅助信息!G:G=G4345)</f>
        <v>五冶建设成都怡心湖片区及龙泉驿医院等项目</v>
      </c>
    </row>
    <row r="4346" hidden="1" spans="1:10">
      <c r="A4346" s="2" t="str">
        <f>'[1]2025年已发货'!A:A</f>
        <v>润耀</v>
      </c>
      <c r="B4346" s="2" t="str">
        <f>'[1]2025年已发货'!B:B</f>
        <v>螺纹钢</v>
      </c>
      <c r="C4346" s="2" t="str">
        <f>'[1]2025年已发货'!C:C</f>
        <v>HRB500E Φ20</v>
      </c>
      <c r="D4346" s="2" t="str">
        <f>'[1]2025年已发货'!D:D</f>
        <v>吨</v>
      </c>
      <c r="E4346" s="2">
        <f>'[1]2025年已发货'!E:E</f>
        <v>6</v>
      </c>
      <c r="F4346" s="4">
        <f>'[1]2025年已发货'!F:F</f>
        <v>45834</v>
      </c>
      <c r="G4346" s="2" t="str">
        <f>'[1]2025年已发货'!G:G</f>
        <v>(五冶建设扩建艺体中学二期工程)四川省成都市双流区光荣路成都艺体中学南200米</v>
      </c>
      <c r="H4346" s="2" t="str">
        <f>'[1]2025年已发货'!H:H</f>
        <v>谢序强</v>
      </c>
      <c r="I4346" s="2">
        <f>'[1]2025年已发货'!I:I</f>
        <v>13458588232</v>
      </c>
      <c r="J4346" s="2" t="str">
        <f>_xlfn._xlws.FILTER(辅助信息!D:D,辅助信息!G:G=G4346)</f>
        <v>五冶建设成都怡心湖片区及龙泉驿医院等项目</v>
      </c>
    </row>
    <row r="4347" hidden="1" spans="1:10">
      <c r="A4347" s="2" t="str">
        <f>'[1]2025年已发货'!A:A</f>
        <v>润耀</v>
      </c>
      <c r="B4347" s="2" t="str">
        <f>'[1]2025年已发货'!B:B</f>
        <v>螺纹钢</v>
      </c>
      <c r="C4347" s="2" t="str">
        <f>'[1]2025年已发货'!C:C</f>
        <v>HRB500E Φ22</v>
      </c>
      <c r="D4347" s="2" t="str">
        <f>'[1]2025年已发货'!D:D</f>
        <v>吨</v>
      </c>
      <c r="E4347" s="2">
        <f>'[1]2025年已发货'!E:E</f>
        <v>6</v>
      </c>
      <c r="F4347" s="4">
        <f>'[1]2025年已发货'!F:F</f>
        <v>45834</v>
      </c>
      <c r="G4347" s="2" t="str">
        <f>'[1]2025年已发货'!G:G</f>
        <v>(五冶建设扩建艺体中学二期工程)四川省成都市双流区光荣路成都艺体中学南200米</v>
      </c>
      <c r="H4347" s="2" t="str">
        <f>'[1]2025年已发货'!H:H</f>
        <v>谢序强</v>
      </c>
      <c r="I4347" s="2">
        <f>'[1]2025年已发货'!I:I</f>
        <v>13458588232</v>
      </c>
      <c r="J4347" s="2" t="str">
        <f>_xlfn._xlws.FILTER(辅助信息!D:D,辅助信息!G:G=G4347)</f>
        <v>五冶建设成都怡心湖片区及龙泉驿医院等项目</v>
      </c>
    </row>
    <row r="4348" hidden="1" spans="1:10">
      <c r="A4348" s="2" t="str">
        <f>'[1]2025年已发货'!A:A</f>
        <v>润耀</v>
      </c>
      <c r="B4348" s="2" t="str">
        <f>'[1]2025年已发货'!B:B</f>
        <v>螺纹钢</v>
      </c>
      <c r="C4348" s="2" t="str">
        <f>'[1]2025年已发货'!C:C</f>
        <v>HRB500E Φ25</v>
      </c>
      <c r="D4348" s="2" t="str">
        <f>'[1]2025年已发货'!D:D</f>
        <v>吨</v>
      </c>
      <c r="E4348" s="2">
        <f>'[1]2025年已发货'!E:E</f>
        <v>9</v>
      </c>
      <c r="F4348" s="4">
        <f>'[1]2025年已发货'!F:F</f>
        <v>45834</v>
      </c>
      <c r="G4348" s="2" t="str">
        <f>'[1]2025年已发货'!G:G</f>
        <v>(五冶建设扩建艺体中学二期工程)四川省成都市双流区光荣路成都艺体中学南200米</v>
      </c>
      <c r="H4348" s="2" t="str">
        <f>'[1]2025年已发货'!H:H</f>
        <v>谢序强</v>
      </c>
      <c r="I4348" s="2">
        <f>'[1]2025年已发货'!I:I</f>
        <v>13458588232</v>
      </c>
      <c r="J4348" s="2" t="str">
        <f>_xlfn._xlws.FILTER(辅助信息!D:D,辅助信息!G:G=G4348)</f>
        <v>五冶建设成都怡心湖片区及龙泉驿医院等项目</v>
      </c>
    </row>
    <row r="4349" hidden="1" spans="1:10">
      <c r="A4349" s="2" t="str">
        <f>'[1]2025年已发货'!A:A</f>
        <v>润耀</v>
      </c>
      <c r="B4349" s="2" t="str">
        <f>'[1]2025年已发货'!B:B</f>
        <v>螺纹钢</v>
      </c>
      <c r="C4349" s="2" t="str">
        <f>'[1]2025年已发货'!C:C</f>
        <v>HRB500E Φ28</v>
      </c>
      <c r="D4349" s="2" t="str">
        <f>'[1]2025年已发货'!D:D</f>
        <v>吨</v>
      </c>
      <c r="E4349" s="2">
        <f>'[1]2025年已发货'!E:E</f>
        <v>3</v>
      </c>
      <c r="F4349" s="4">
        <f>'[1]2025年已发货'!F:F</f>
        <v>45834</v>
      </c>
      <c r="G4349" s="2" t="str">
        <f>'[1]2025年已发货'!G:G</f>
        <v>(五冶建设扩建艺体中学二期工程)四川省成都市双流区光荣路成都艺体中学南200米</v>
      </c>
      <c r="H4349" s="2" t="str">
        <f>'[1]2025年已发货'!H:H</f>
        <v>谢序强</v>
      </c>
      <c r="I4349" s="2">
        <f>'[1]2025年已发货'!I:I</f>
        <v>13458588232</v>
      </c>
      <c r="J4349" s="2" t="str">
        <f>_xlfn._xlws.FILTER(辅助信息!D:D,辅助信息!G:G=G4349)</f>
        <v>五冶建设成都怡心湖片区及龙泉驿医院等项目</v>
      </c>
    </row>
    <row r="4350" hidden="1" spans="1:10">
      <c r="A4350" s="2" t="str">
        <f>'[1]2025年已发货'!A:A</f>
        <v>润耀</v>
      </c>
      <c r="B4350" s="2" t="str">
        <f>'[1]2025年已发货'!B:B</f>
        <v>螺纹钢</v>
      </c>
      <c r="C4350" s="2" t="str">
        <f>'[1]2025年已发货'!C:C</f>
        <v>HRB500E Φ32</v>
      </c>
      <c r="D4350" s="2" t="str">
        <f>'[1]2025年已发货'!D:D</f>
        <v>吨</v>
      </c>
      <c r="E4350" s="2">
        <f>'[1]2025年已发货'!E:E</f>
        <v>3</v>
      </c>
      <c r="F4350" s="4">
        <f>'[1]2025年已发货'!F:F</f>
        <v>45834</v>
      </c>
      <c r="G4350" s="2" t="str">
        <f>'[1]2025年已发货'!G:G</f>
        <v>(五冶建设扩建艺体中学二期工程)四川省成都市双流区光荣路成都艺体中学南200米</v>
      </c>
      <c r="H4350" s="2" t="str">
        <f>'[1]2025年已发货'!H:H</f>
        <v>谢序强</v>
      </c>
      <c r="I4350" s="2">
        <f>'[1]2025年已发货'!I:I</f>
        <v>13458588232</v>
      </c>
      <c r="J4350" s="2" t="str">
        <f>_xlfn._xlws.FILTER(辅助信息!D:D,辅助信息!G:G=G4350)</f>
        <v>五冶建设成都怡心湖片区及龙泉驿医院等项目</v>
      </c>
    </row>
    <row r="4351" hidden="1" spans="1:10">
      <c r="A4351" s="2" t="str">
        <f>'[1]2025年已发货'!A:A</f>
        <v>润耀</v>
      </c>
      <c r="B4351" s="2" t="str">
        <f>'[1]2025年已发货'!B:B</f>
        <v>螺纹钢</v>
      </c>
      <c r="C4351" s="2" t="str">
        <f>'[1]2025年已发货'!C:C</f>
        <v>HRB400E Φ28×9米</v>
      </c>
      <c r="D4351" s="2" t="str">
        <f>'[1]2025年已发货'!D:D</f>
        <v>吨</v>
      </c>
      <c r="E4351" s="2">
        <f>'[1]2025年已发货'!E:E</f>
        <v>105</v>
      </c>
      <c r="F4351" s="4">
        <f>'[1]2025年已发货'!F:F</f>
        <v>45834</v>
      </c>
      <c r="G4351" s="2" t="str">
        <f>'[1]2025年已发货'!G:G</f>
        <v>（自永1标八局二分公司钢筋棚过磅）沿滩区川南中小企业创业园(金川路东50米)  </v>
      </c>
      <c r="H4351" s="2" t="str">
        <f>'[1]2025年已发货'!H:H</f>
        <v>李锐</v>
      </c>
      <c r="I4351" s="2" t="str">
        <f>'[1]2025年已发货'!I:I</f>
        <v>李锐13890668545</v>
      </c>
      <c r="J4351" s="2" vm="1" t="e">
        <f>_xlfn._xlws.FILTER(辅助信息!D:D,辅助信息!G:G=G4351)</f>
        <v>#VALUE!</v>
      </c>
    </row>
    <row r="4352" hidden="1" spans="1:10">
      <c r="A4352" s="2" t="str">
        <f>'[1]2025年已发货'!A:A</f>
        <v>润耀</v>
      </c>
      <c r="B4352" s="2" t="str">
        <f>'[1]2025年已发货'!B:B</f>
        <v>螺纹钢</v>
      </c>
      <c r="C4352" s="2" t="str">
        <f>'[1]2025年已发货'!C:C</f>
        <v>HRB400E Φ20×9米</v>
      </c>
      <c r="D4352" s="2" t="str">
        <f>'[1]2025年已发货'!D:D</f>
        <v>吨</v>
      </c>
      <c r="E4352" s="2">
        <f>'[1]2025年已发货'!E:E</f>
        <v>19</v>
      </c>
      <c r="F4352" s="4">
        <f>'[1]2025年已发货'!F:F</f>
        <v>45834</v>
      </c>
      <c r="G4352" s="2" t="str">
        <f>'[1]2025年已发货'!G:G</f>
        <v>（自永1标八局二分公司钢筋棚过磅）沿滩区川南中小企业创业园(金川路东50米)  </v>
      </c>
      <c r="H4352" s="2" t="str">
        <f>'[1]2025年已发货'!H:H</f>
        <v>李锐</v>
      </c>
      <c r="I4352" s="2">
        <f>'[1]2025年已发货'!I:I</f>
        <v>13890668545</v>
      </c>
      <c r="J4352" s="2" vm="1" t="e">
        <f>_xlfn._xlws.FILTER(辅助信息!D:D,辅助信息!G:G=G4352)</f>
        <v>#VALUE!</v>
      </c>
    </row>
    <row r="4353" hidden="1" spans="1:10">
      <c r="A4353" s="2" t="str">
        <f>'[1]2025年已发货'!A:A</f>
        <v>润耀</v>
      </c>
      <c r="B4353" s="2" t="str">
        <f>'[1]2025年已发货'!B:B</f>
        <v>螺纹钢</v>
      </c>
      <c r="C4353" s="2" t="str">
        <f>'[1]2025年已发货'!C:C</f>
        <v>HRB400E Φ16×9米</v>
      </c>
      <c r="D4353" s="2" t="str">
        <f>'[1]2025年已发货'!D:D</f>
        <v>吨</v>
      </c>
      <c r="E4353" s="2">
        <f>'[1]2025年已发货'!E:E</f>
        <v>18</v>
      </c>
      <c r="F4353" s="4">
        <f>'[1]2025年已发货'!F:F</f>
        <v>45834</v>
      </c>
      <c r="G4353" s="2" t="str">
        <f>'[1]2025年已发货'!G:G</f>
        <v>（自永1标八局二分公司钢筋棚过磅）沿滩区川南中小企业创业园(金川路东50米)  </v>
      </c>
      <c r="H4353" s="2" t="str">
        <f>'[1]2025年已发货'!H:H</f>
        <v>李锐</v>
      </c>
      <c r="I4353" s="2">
        <f>'[1]2025年已发货'!I:I</f>
        <v>13890668545</v>
      </c>
      <c r="J4353" s="2" vm="1" t="e">
        <f>_xlfn._xlws.FILTER(辅助信息!D:D,辅助信息!G:G=G4353)</f>
        <v>#VALUE!</v>
      </c>
    </row>
    <row r="4354" hidden="1" spans="1:10">
      <c r="A4354" s="2" t="str">
        <f>'[1]2025年已发货'!A:A</f>
        <v>润耀</v>
      </c>
      <c r="B4354" s="2" t="str">
        <f>'[1]2025年已发货'!B:B</f>
        <v>螺纹钢</v>
      </c>
      <c r="C4354" s="2" t="str">
        <f>'[1]2025年已发货'!C:C</f>
        <v>HRB400E Φ12×9米</v>
      </c>
      <c r="D4354" s="2" t="str">
        <f>'[1]2025年已发货'!D:D</f>
        <v>吨</v>
      </c>
      <c r="E4354" s="2">
        <f>'[1]2025年已发货'!E:E</f>
        <v>70</v>
      </c>
      <c r="F4354" s="4">
        <f>'[1]2025年已发货'!F:F</f>
        <v>45834</v>
      </c>
      <c r="G4354" s="2" t="str">
        <f>'[1]2025年已发货'!G:G</f>
        <v>（自永1标八局二分公司钢筋棚过磅）沿滩区川南中小企业创业园(金川路东50米)  </v>
      </c>
      <c r="H4354" s="2" t="str">
        <f>'[1]2025年已发货'!H:H</f>
        <v>李锐</v>
      </c>
      <c r="I4354" s="2">
        <f>'[1]2025年已发货'!I:I</f>
        <v>13890668545</v>
      </c>
      <c r="J4354" s="2" vm="1" t="e">
        <f>_xlfn._xlws.FILTER(辅助信息!D:D,辅助信息!G:G=G4354)</f>
        <v>#VALUE!</v>
      </c>
    </row>
    <row r="4355" hidden="1" spans="1:10">
      <c r="A4355" s="2" t="str">
        <f>'[1]2025年已发货'!A:A</f>
        <v>润耀</v>
      </c>
      <c r="B4355" s="2" t="str">
        <f>'[1]2025年已发货'!B:B</f>
        <v>螺纹钢</v>
      </c>
      <c r="C4355" s="2" t="str">
        <f>'[1]2025年已发货'!C:C</f>
        <v>HRB400E Φ20×12米</v>
      </c>
      <c r="D4355" s="2" t="str">
        <f>'[1]2025年已发货'!D:D</f>
        <v>吨</v>
      </c>
      <c r="E4355" s="2">
        <f>'[1]2025年已发货'!E:E</f>
        <v>10</v>
      </c>
      <c r="F4355" s="4">
        <f>'[1]2025年已发货'!F:F</f>
        <v>45834</v>
      </c>
      <c r="G4355" s="2" t="str">
        <f>'[1]2025年已发货'!G:G</f>
        <v>自永4标一局四公司（四川省内江市隆昌市金鹅街道自永4标一局四公司钢筋棚）</v>
      </c>
      <c r="H4355" s="2" t="str">
        <f>'[1]2025年已发货'!H:H</f>
        <v>郝优</v>
      </c>
      <c r="I4355" s="2">
        <f>'[1]2025年已发货'!I:I</f>
        <v>13891371707</v>
      </c>
      <c r="J4355" s="2" vm="1" t="e">
        <f>_xlfn._xlws.FILTER(辅助信息!D:D,辅助信息!G:G=G4355)</f>
        <v>#VALUE!</v>
      </c>
    </row>
    <row r="4356" hidden="1" spans="1:10">
      <c r="A4356" s="2" t="str">
        <f>'[1]2025年已发货'!A:A</f>
        <v>润耀</v>
      </c>
      <c r="B4356" s="2" t="str">
        <f>'[1]2025年已发货'!B:B</f>
        <v>螺纹钢</v>
      </c>
      <c r="C4356" s="2" t="str">
        <f>'[1]2025年已发货'!C:C</f>
        <v>HRB400E Φ25×12米</v>
      </c>
      <c r="D4356" s="2" t="str">
        <f>'[1]2025年已发货'!D:D</f>
        <v>吨</v>
      </c>
      <c r="E4356" s="2">
        <f>'[1]2025年已发货'!E:E</f>
        <v>25</v>
      </c>
      <c r="F4356" s="4">
        <f>'[1]2025年已发货'!F:F</f>
        <v>45834</v>
      </c>
      <c r="G4356" s="2" t="str">
        <f>'[1]2025年已发货'!G:G</f>
        <v>自永4标一局四公司（四川省内江市隆昌市金鹅街道自永4标一局四公司钢筋棚）</v>
      </c>
      <c r="H4356" s="2" t="str">
        <f>'[1]2025年已发货'!H:H</f>
        <v>郝优</v>
      </c>
      <c r="I4356" s="2">
        <f>'[1]2025年已发货'!I:I</f>
        <v>13891371707</v>
      </c>
      <c r="J4356" s="2" vm="1" t="e">
        <f>_xlfn._xlws.FILTER(辅助信息!D:D,辅助信息!G:G=G4356)</f>
        <v>#VALUE!</v>
      </c>
    </row>
    <row r="4357" hidden="1" spans="1:10">
      <c r="A4357" s="2" t="str">
        <f>'[1]2025年已发货'!A:A</f>
        <v>吉晨盛泰</v>
      </c>
      <c r="B4357" s="2" t="str">
        <f>'[1]2025年已发货'!B:B</f>
        <v>盘螺</v>
      </c>
      <c r="C4357" s="2" t="str">
        <f>'[1]2025年已发货'!C:C</f>
        <v>HRB400E Φ8</v>
      </c>
      <c r="D4357" s="2" t="str">
        <f>'[1]2025年已发货'!D:D</f>
        <v>吨</v>
      </c>
      <c r="E4357" s="2">
        <f>'[1]2025年已发货'!E:E</f>
        <v>28</v>
      </c>
      <c r="F4357" s="4">
        <f>'[1]2025年已发货'!F:F</f>
        <v>45835</v>
      </c>
      <c r="G4357" s="2" t="str">
        <f>'[1]2025年已发货'!G:G</f>
        <v>（ 中铁一局四公司西昭高速6标3部）昭觉县洒拉地坡乡三分部山里钢筋场</v>
      </c>
      <c r="H4357" s="2" t="str">
        <f>'[1]2025年已发货'!H:H</f>
        <v>陈忠</v>
      </c>
      <c r="I4357" s="2">
        <f>'[1]2025年已发货'!I:I</f>
        <v>15730783825</v>
      </c>
      <c r="J4357" s="2" vm="1" t="e">
        <f>_xlfn._xlws.FILTER(辅助信息!D:D,辅助信息!G:G=G4357)</f>
        <v>#VALUE!</v>
      </c>
    </row>
    <row r="4358" hidden="1" spans="1:10">
      <c r="A4358" s="2" t="str">
        <f>'[1]2025年已发货'!A:A</f>
        <v>吉晨盛泰</v>
      </c>
      <c r="B4358" s="2" t="str">
        <f>'[1]2025年已发货'!B:B</f>
        <v>盘螺</v>
      </c>
      <c r="C4358" s="2" t="str">
        <f>'[1]2025年已发货'!C:C</f>
        <v>HRB400E Φ10</v>
      </c>
      <c r="D4358" s="2" t="str">
        <f>'[1]2025年已发货'!D:D</f>
        <v>吨</v>
      </c>
      <c r="E4358" s="2">
        <f>'[1]2025年已发货'!E:E</f>
        <v>100</v>
      </c>
      <c r="F4358" s="4">
        <f>'[1]2025年已发货'!F:F</f>
        <v>45835</v>
      </c>
      <c r="G4358" s="2" t="str">
        <f>'[1]2025年已发货'!G:G</f>
        <v>（ 中铁一局四公司西昭高速6标3部）昭觉县洒拉地坡乡三分部山里钢筋场</v>
      </c>
      <c r="H4358" s="2" t="str">
        <f>'[1]2025年已发货'!H:H</f>
        <v>陈忠</v>
      </c>
      <c r="I4358" s="2">
        <f>'[1]2025年已发货'!I:I</f>
        <v>15730783825</v>
      </c>
      <c r="J4358" s="2" vm="1" t="e">
        <f>_xlfn._xlws.FILTER(辅助信息!D:D,辅助信息!G:G=G4358)</f>
        <v>#VALUE!</v>
      </c>
    </row>
    <row r="4359" hidden="1" spans="1:10">
      <c r="A4359" s="2" t="str">
        <f>'[1]2025年已发货'!A:A</f>
        <v>吉晨盛泰</v>
      </c>
      <c r="B4359" s="2" t="str">
        <f>'[1]2025年已发货'!B:B</f>
        <v>盘螺</v>
      </c>
      <c r="C4359" s="2" t="str">
        <f>'[1]2025年已发货'!C:C</f>
        <v>HRB400E Φ12</v>
      </c>
      <c r="D4359" s="2" t="str">
        <f>'[1]2025年已发货'!D:D</f>
        <v>吨</v>
      </c>
      <c r="E4359" s="2">
        <f>'[1]2025年已发货'!E:E</f>
        <v>190</v>
      </c>
      <c r="F4359" s="4">
        <f>'[1]2025年已发货'!F:F</f>
        <v>45835</v>
      </c>
      <c r="G4359" s="2" t="str">
        <f>'[1]2025年已发货'!G:G</f>
        <v>（ 中铁一局四公司西昭高速6标3部）昭觉县洒拉地坡乡三分部山里钢筋场</v>
      </c>
      <c r="H4359" s="2" t="str">
        <f>'[1]2025年已发货'!H:H</f>
        <v>陈忠</v>
      </c>
      <c r="I4359" s="2">
        <f>'[1]2025年已发货'!I:I</f>
        <v>15730783825</v>
      </c>
      <c r="J4359" s="2" vm="1" t="e">
        <f>_xlfn._xlws.FILTER(辅助信息!D:D,辅助信息!G:G=G4359)</f>
        <v>#VALUE!</v>
      </c>
    </row>
    <row r="4360" hidden="1" spans="1:10">
      <c r="A4360" s="2" t="str">
        <f>'[1]2025年已发货'!A:A</f>
        <v>吉晨盛泰</v>
      </c>
      <c r="B4360" s="2" t="str">
        <f>'[1]2025年已发货'!B:B</f>
        <v>螺纹钢</v>
      </c>
      <c r="C4360" s="2" t="str">
        <f>'[1]2025年已发货'!C:C</f>
        <v>HRB400E Φ14</v>
      </c>
      <c r="D4360" s="2" t="str">
        <f>'[1]2025年已发货'!D:D</f>
        <v>吨</v>
      </c>
      <c r="E4360" s="2">
        <f>'[1]2025年已发货'!E:E</f>
        <v>40</v>
      </c>
      <c r="F4360" s="4">
        <f>'[1]2025年已发货'!F:F</f>
        <v>45835</v>
      </c>
      <c r="G4360" s="2" t="str">
        <f>'[1]2025年已发货'!G:G</f>
        <v>（ 中铁一局四公司西昭高速6标3部）昭觉县洒拉地坡乡三分部山里钢筋场</v>
      </c>
      <c r="H4360" s="2" t="str">
        <f>'[1]2025年已发货'!H:H</f>
        <v>陈忠</v>
      </c>
      <c r="I4360" s="2">
        <f>'[1]2025年已发货'!I:I</f>
        <v>15730783825</v>
      </c>
      <c r="J4360" s="2" vm="1" t="e">
        <f>_xlfn._xlws.FILTER(辅助信息!D:D,辅助信息!G:G=G4360)</f>
        <v>#VALUE!</v>
      </c>
    </row>
    <row r="4361" hidden="1" spans="1:10">
      <c r="A4361" s="2" t="str">
        <f>'[1]2025年已发货'!A:A</f>
        <v>吉晨盛泰</v>
      </c>
      <c r="B4361" s="2" t="str">
        <f>'[1]2025年已发货'!B:B</f>
        <v>螺纹钢</v>
      </c>
      <c r="C4361" s="2" t="str">
        <f>'[1]2025年已发货'!C:C</f>
        <v>HRB400E Φ16</v>
      </c>
      <c r="D4361" s="2" t="str">
        <f>'[1]2025年已发货'!D:D</f>
        <v>吨</v>
      </c>
      <c r="E4361" s="2">
        <f>'[1]2025年已发货'!E:E</f>
        <v>80</v>
      </c>
      <c r="F4361" s="4">
        <f>'[1]2025年已发货'!F:F</f>
        <v>45835</v>
      </c>
      <c r="G4361" s="2" t="str">
        <f>'[1]2025年已发货'!G:G</f>
        <v>（ 中铁一局四公司西昭高速6标3部）昭觉县洒拉地坡乡三分部山里钢筋场</v>
      </c>
      <c r="H4361" s="2" t="str">
        <f>'[1]2025年已发货'!H:H</f>
        <v>陈忠</v>
      </c>
      <c r="I4361" s="2">
        <f>'[1]2025年已发货'!I:I</f>
        <v>15730783825</v>
      </c>
      <c r="J4361" s="2" vm="1" t="e">
        <f>_xlfn._xlws.FILTER(辅助信息!D:D,辅助信息!G:G=G4361)</f>
        <v>#VALUE!</v>
      </c>
    </row>
    <row r="4362" hidden="1" spans="1:10">
      <c r="A4362" s="2" t="str">
        <f>'[1]2025年已发货'!A:A</f>
        <v>吉晨盛泰</v>
      </c>
      <c r="B4362" s="2" t="str">
        <f>'[1]2025年已发货'!B:B</f>
        <v>螺纹钢</v>
      </c>
      <c r="C4362" s="2" t="str">
        <f>'[1]2025年已发货'!C:C</f>
        <v>HRB400E Φ20</v>
      </c>
      <c r="D4362" s="2" t="str">
        <f>'[1]2025年已发货'!D:D</f>
        <v>吨</v>
      </c>
      <c r="E4362" s="2">
        <f>'[1]2025年已发货'!E:E</f>
        <v>25</v>
      </c>
      <c r="F4362" s="4">
        <f>'[1]2025年已发货'!F:F</f>
        <v>45835</v>
      </c>
      <c r="G4362" s="2" t="str">
        <f>'[1]2025年已发货'!G:G</f>
        <v>（ 中铁一局四公司西昭高速6标3部）昭觉县洒拉地坡乡三分部山里钢筋场</v>
      </c>
      <c r="H4362" s="2" t="str">
        <f>'[1]2025年已发货'!H:H</f>
        <v>陈忠</v>
      </c>
      <c r="I4362" s="2">
        <f>'[1]2025年已发货'!I:I</f>
        <v>15730783825</v>
      </c>
      <c r="J4362" s="2" vm="1" t="e">
        <f>_xlfn._xlws.FILTER(辅助信息!D:D,辅助信息!G:G=G4362)</f>
        <v>#VALUE!</v>
      </c>
    </row>
    <row r="4363" hidden="1" spans="1:10">
      <c r="A4363" s="2" t="str">
        <f>'[1]2025年已发货'!A:A</f>
        <v>吉晨盛泰</v>
      </c>
      <c r="B4363" s="2" t="str">
        <f>'[1]2025年已发货'!B:B</f>
        <v>螺纹钢</v>
      </c>
      <c r="C4363" s="2" t="str">
        <f>'[1]2025年已发货'!C:C</f>
        <v>HRB400E Φ22</v>
      </c>
      <c r="D4363" s="2" t="str">
        <f>'[1]2025年已发货'!D:D</f>
        <v>吨</v>
      </c>
      <c r="E4363" s="2">
        <f>'[1]2025年已发货'!E:E</f>
        <v>12</v>
      </c>
      <c r="F4363" s="4">
        <f>'[1]2025年已发货'!F:F</f>
        <v>45835</v>
      </c>
      <c r="G4363" s="2" t="str">
        <f>'[1]2025年已发货'!G:G</f>
        <v>（ 中铁一局四公司西昭高速6标3部）昭觉县洒拉地坡乡三分部山里钢筋场</v>
      </c>
      <c r="H4363" s="2" t="str">
        <f>'[1]2025年已发货'!H:H</f>
        <v>陈忠</v>
      </c>
      <c r="I4363" s="2">
        <f>'[1]2025年已发货'!I:I</f>
        <v>15730783825</v>
      </c>
      <c r="J4363" s="2" vm="1" t="e">
        <f>_xlfn._xlws.FILTER(辅助信息!D:D,辅助信息!G:G=G4363)</f>
        <v>#VALUE!</v>
      </c>
    </row>
    <row r="4364" hidden="1" spans="1:10">
      <c r="A4364" s="2" t="str">
        <f>'[1]2025年已发货'!A:A</f>
        <v>吉晨盛泰</v>
      </c>
      <c r="B4364" s="2" t="str">
        <f>'[1]2025年已发货'!B:B</f>
        <v>螺纹钢</v>
      </c>
      <c r="C4364" s="2" t="str">
        <f>'[1]2025年已发货'!C:C</f>
        <v>HRB400E Φ25</v>
      </c>
      <c r="D4364" s="2" t="str">
        <f>'[1]2025年已发货'!D:D</f>
        <v>吨</v>
      </c>
      <c r="E4364" s="2">
        <f>'[1]2025年已发货'!E:E</f>
        <v>35</v>
      </c>
      <c r="F4364" s="4">
        <f>'[1]2025年已发货'!F:F</f>
        <v>45835</v>
      </c>
      <c r="G4364" s="2" t="str">
        <f>'[1]2025年已发货'!G:G</f>
        <v>（ 中铁一局四公司西昭高速6标3部）昭觉县洒拉地坡乡三分部山里钢筋场</v>
      </c>
      <c r="H4364" s="2" t="str">
        <f>'[1]2025年已发货'!H:H</f>
        <v>陈忠</v>
      </c>
      <c r="I4364" s="2">
        <f>'[1]2025年已发货'!I:I</f>
        <v>15730783825</v>
      </c>
      <c r="J4364" s="2" vm="1" t="e">
        <f>_xlfn._xlws.FILTER(辅助信息!D:D,辅助信息!G:G=G4364)</f>
        <v>#VALUE!</v>
      </c>
    </row>
    <row r="4365" hidden="1" spans="1:10">
      <c r="A4365" s="2" t="str">
        <f>'[1]2025年已发货'!A:A</f>
        <v>吉晨盛泰</v>
      </c>
      <c r="B4365" s="2" t="str">
        <f>'[1]2025年已发货'!B:B</f>
        <v>螺纹钢</v>
      </c>
      <c r="C4365" s="2" t="str">
        <f>'[1]2025年已发货'!C:C</f>
        <v>HRB500E Φ32</v>
      </c>
      <c r="D4365" s="2" t="str">
        <f>'[1]2025年已发货'!D:D</f>
        <v>吨</v>
      </c>
      <c r="E4365" s="2">
        <f>'[1]2025年已发货'!E:E</f>
        <v>80</v>
      </c>
      <c r="F4365" s="4">
        <f>'[1]2025年已发货'!F:F</f>
        <v>45835</v>
      </c>
      <c r="G4365" s="2" t="str">
        <f>'[1]2025年已发货'!G:G</f>
        <v>（ 中铁一局四公司西昭高速6标3部）昭觉县洒拉地坡乡三分部山里钢筋场</v>
      </c>
      <c r="H4365" s="2" t="str">
        <f>'[1]2025年已发货'!H:H</f>
        <v>陈忠</v>
      </c>
      <c r="I4365" s="2">
        <f>'[1]2025年已发货'!I:I</f>
        <v>15730783825</v>
      </c>
      <c r="J4365" s="2" vm="1" t="e">
        <f>_xlfn._xlws.FILTER(辅助信息!D:D,辅助信息!G:G=G4365)</f>
        <v>#VALUE!</v>
      </c>
    </row>
    <row r="4366" hidden="1" spans="1:10">
      <c r="A4366" s="2" t="str">
        <f>'[1]2025年已发货'!A:A</f>
        <v>吉晨盛泰</v>
      </c>
      <c r="B4366" s="2" t="str">
        <f>'[1]2025年已发货'!B:B</f>
        <v>盘螺</v>
      </c>
      <c r="C4366" s="2" t="str">
        <f>'[1]2025年已发货'!C:C</f>
        <v>HRB400E Φ10</v>
      </c>
      <c r="D4366" s="2" t="str">
        <f>'[1]2025年已发货'!D:D</f>
        <v>吨</v>
      </c>
      <c r="E4366" s="2">
        <f>'[1]2025年已发货'!E:E</f>
        <v>200</v>
      </c>
      <c r="F4366" s="4">
        <f>'[1]2025年已发货'!F:F</f>
        <v>45835</v>
      </c>
      <c r="G4366" s="2" t="str">
        <f>'[1]2025年已发货'!G:G</f>
        <v>（中铁一局四公司西昭高速6标4分部）四川省凉山彝族自治州昭觉县杨日占里</v>
      </c>
      <c r="H4366" s="2" t="str">
        <f>'[1]2025年已发货'!H:H</f>
        <v>马占全</v>
      </c>
      <c r="I4366" s="2">
        <f>'[1]2025年已发货'!I:I</f>
        <v>18189516465</v>
      </c>
      <c r="J4366" s="2" vm="1" t="e">
        <f>_xlfn._xlws.FILTER(辅助信息!D:D,辅助信息!G:G=G4366)</f>
        <v>#VALUE!</v>
      </c>
    </row>
    <row r="4367" hidden="1" spans="1:10">
      <c r="A4367" s="2" t="str">
        <f>'[1]2025年已发货'!A:A</f>
        <v>吉晨盛泰</v>
      </c>
      <c r="B4367" s="2" t="str">
        <f>'[1]2025年已发货'!B:B</f>
        <v>盘螺</v>
      </c>
      <c r="C4367" s="2" t="str">
        <f>'[1]2025年已发货'!C:C</f>
        <v>HRB400E Φ12</v>
      </c>
      <c r="D4367" s="2" t="str">
        <f>'[1]2025年已发货'!D:D</f>
        <v>吨</v>
      </c>
      <c r="E4367" s="2">
        <f>'[1]2025年已发货'!E:E</f>
        <v>470</v>
      </c>
      <c r="F4367" s="4">
        <f>'[1]2025年已发货'!F:F</f>
        <v>45835</v>
      </c>
      <c r="G4367" s="2" t="str">
        <f>'[1]2025年已发货'!G:G</f>
        <v>（中铁一局四公司西昭高速6标4分部）四川省凉山彝族自治州昭觉县杨日占里</v>
      </c>
      <c r="H4367" s="2" t="str">
        <f>'[1]2025年已发货'!H:H</f>
        <v>马占全</v>
      </c>
      <c r="I4367" s="2">
        <f>'[1]2025年已发货'!I:I</f>
        <v>18189516465</v>
      </c>
      <c r="J4367" s="2" vm="1" t="e">
        <f>_xlfn._xlws.FILTER(辅助信息!D:D,辅助信息!G:G=G4367)</f>
        <v>#VALUE!</v>
      </c>
    </row>
    <row r="4368" hidden="1" spans="1:10">
      <c r="A4368" s="2" t="str">
        <f>'[1]2025年已发货'!A:A</f>
        <v>吉晨盛泰</v>
      </c>
      <c r="B4368" s="2" t="str">
        <f>'[1]2025年已发货'!B:B</f>
        <v>螺纹钢</v>
      </c>
      <c r="C4368" s="2" t="str">
        <f>'[1]2025年已发货'!C:C</f>
        <v>HRB400E Φ14</v>
      </c>
      <c r="D4368" s="2" t="str">
        <f>'[1]2025年已发货'!D:D</f>
        <v>吨</v>
      </c>
      <c r="E4368" s="2">
        <f>'[1]2025年已发货'!E:E</f>
        <v>40</v>
      </c>
      <c r="F4368" s="4">
        <f>'[1]2025年已发货'!F:F</f>
        <v>45835</v>
      </c>
      <c r="G4368" s="2" t="str">
        <f>'[1]2025年已发货'!G:G</f>
        <v>（中铁一局四公司西昭高速6标4分部）四川省凉山彝族自治州昭觉县杨日占里</v>
      </c>
      <c r="H4368" s="2" t="str">
        <f>'[1]2025年已发货'!H:H</f>
        <v>马占全</v>
      </c>
      <c r="I4368" s="2">
        <f>'[1]2025年已发货'!I:I</f>
        <v>18189516465</v>
      </c>
      <c r="J4368" s="2" vm="1" t="e">
        <f>_xlfn._xlws.FILTER(辅助信息!D:D,辅助信息!G:G=G4368)</f>
        <v>#VALUE!</v>
      </c>
    </row>
    <row r="4369" hidden="1" spans="1:10">
      <c r="A4369" s="2" t="str">
        <f>'[1]2025年已发货'!A:A</f>
        <v>吉晨盛泰</v>
      </c>
      <c r="B4369" s="2" t="str">
        <f>'[1]2025年已发货'!B:B</f>
        <v>螺纹钢</v>
      </c>
      <c r="C4369" s="2" t="str">
        <f>'[1]2025年已发货'!C:C</f>
        <v>HRB400E Φ16</v>
      </c>
      <c r="D4369" s="2" t="str">
        <f>'[1]2025年已发货'!D:D</f>
        <v>吨</v>
      </c>
      <c r="E4369" s="2">
        <f>'[1]2025年已发货'!E:E</f>
        <v>95</v>
      </c>
      <c r="F4369" s="4">
        <f>'[1]2025年已发货'!F:F</f>
        <v>45835</v>
      </c>
      <c r="G4369" s="2" t="str">
        <f>'[1]2025年已发货'!G:G</f>
        <v>（中铁一局四公司西昭高速6标4分部）四川省凉山彝族自治州昭觉县杨日占里</v>
      </c>
      <c r="H4369" s="2" t="str">
        <f>'[1]2025年已发货'!H:H</f>
        <v>马占全</v>
      </c>
      <c r="I4369" s="2">
        <f>'[1]2025年已发货'!I:I</f>
        <v>18189516465</v>
      </c>
      <c r="J4369" s="2" vm="1" t="e">
        <f>_xlfn._xlws.FILTER(辅助信息!D:D,辅助信息!G:G=G4369)</f>
        <v>#VALUE!</v>
      </c>
    </row>
    <row r="4370" hidden="1" spans="1:10">
      <c r="A4370" s="2" t="str">
        <f>'[1]2025年已发货'!A:A</f>
        <v>吉晨盛泰</v>
      </c>
      <c r="B4370" s="2" t="str">
        <f>'[1]2025年已发货'!B:B</f>
        <v>螺纹钢</v>
      </c>
      <c r="C4370" s="2" t="str">
        <f>'[1]2025年已发货'!C:C</f>
        <v>HRB500E Φ25</v>
      </c>
      <c r="D4370" s="2" t="str">
        <f>'[1]2025年已发货'!D:D</f>
        <v>吨</v>
      </c>
      <c r="E4370" s="2">
        <f>'[1]2025年已发货'!E:E</f>
        <v>70</v>
      </c>
      <c r="F4370" s="4">
        <f>'[1]2025年已发货'!F:F</f>
        <v>45835</v>
      </c>
      <c r="G4370" s="2" t="str">
        <f>'[1]2025年已发货'!G:G</f>
        <v>（中铁一局四公司西昭高速6标4分部）四川省凉山彝族自治州昭觉县杨日占里</v>
      </c>
      <c r="H4370" s="2" t="str">
        <f>'[1]2025年已发货'!H:H</f>
        <v>马占全</v>
      </c>
      <c r="I4370" s="2">
        <f>'[1]2025年已发货'!I:I</f>
        <v>18189516465</v>
      </c>
      <c r="J4370" s="2" vm="1" t="e">
        <f>_xlfn._xlws.FILTER(辅助信息!D:D,辅助信息!G:G=G4370)</f>
        <v>#VALUE!</v>
      </c>
    </row>
    <row r="4371" hidden="1" spans="1:10">
      <c r="A4371" s="2" t="str">
        <f>'[1]2025年已发货'!A:A</f>
        <v>吉晨盛泰</v>
      </c>
      <c r="B4371" s="2" t="str">
        <f>'[1]2025年已发货'!B:B</f>
        <v>螺纹钢</v>
      </c>
      <c r="C4371" s="2" t="str">
        <f>'[1]2025年已发货'!C:C</f>
        <v>HRB500E Φ28</v>
      </c>
      <c r="D4371" s="2" t="str">
        <f>'[1]2025年已发货'!D:D</f>
        <v>吨</v>
      </c>
      <c r="E4371" s="2">
        <f>'[1]2025年已发货'!E:E</f>
        <v>33</v>
      </c>
      <c r="F4371" s="4">
        <f>'[1]2025年已发货'!F:F</f>
        <v>45835</v>
      </c>
      <c r="G4371" s="2" t="str">
        <f>'[1]2025年已发货'!G:G</f>
        <v>（中铁一局四公司西昭高速6标4分部）四川省凉山彝族自治州昭觉县杨日占里</v>
      </c>
      <c r="H4371" s="2" t="str">
        <f>'[1]2025年已发货'!H:H</f>
        <v>马占全</v>
      </c>
      <c r="I4371" s="2">
        <f>'[1]2025年已发货'!I:I</f>
        <v>18189516465</v>
      </c>
      <c r="J4371" s="2" vm="1" t="e">
        <f>_xlfn._xlws.FILTER(辅助信息!D:D,辅助信息!G:G=G4371)</f>
        <v>#VALUE!</v>
      </c>
    </row>
    <row r="4372" hidden="1" spans="1:10">
      <c r="A4372" s="2" t="str">
        <f>'[1]2025年已发货'!A:A</f>
        <v>吉晨盛泰</v>
      </c>
      <c r="B4372" s="2" t="str">
        <f>'[1]2025年已发货'!B:B</f>
        <v>螺纹钢</v>
      </c>
      <c r="C4372" s="2" t="str">
        <f>'[1]2025年已发货'!C:C</f>
        <v>HRB500E Φ32</v>
      </c>
      <c r="D4372" s="2" t="str">
        <f>'[1]2025年已发货'!D:D</f>
        <v>吨</v>
      </c>
      <c r="E4372" s="2">
        <f>'[1]2025年已发货'!E:E</f>
        <v>15</v>
      </c>
      <c r="F4372" s="4">
        <f>'[1]2025年已发货'!F:F</f>
        <v>45835</v>
      </c>
      <c r="G4372" s="2" t="str">
        <f>'[1]2025年已发货'!G:G</f>
        <v>（中铁一局四公司西昭高速6标4分部）四川省凉山彝族自治州昭觉县杨日占里</v>
      </c>
      <c r="H4372" s="2" t="str">
        <f>'[1]2025年已发货'!H:H</f>
        <v>马占全</v>
      </c>
      <c r="I4372" s="2">
        <f>'[1]2025年已发货'!I:I</f>
        <v>18189516465</v>
      </c>
      <c r="J4372" s="2" vm="1" t="e">
        <f>_xlfn._xlws.FILTER(辅助信息!D:D,辅助信息!G:G=G4372)</f>
        <v>#VALUE!</v>
      </c>
    </row>
    <row r="4373" hidden="1" spans="1:10">
      <c r="A4373" s="2" t="str">
        <f>'[1]2025年已发货'!A:A</f>
        <v>吉晨盛泰</v>
      </c>
      <c r="B4373" s="2" t="str">
        <f>'[1]2025年已发货'!B:B</f>
        <v>高线</v>
      </c>
      <c r="C4373" s="2" t="str">
        <f>'[1]2025年已发货'!C:C</f>
        <v>HPB300Φ8</v>
      </c>
      <c r="D4373" s="2" t="str">
        <f>'[1]2025年已发货'!D:D</f>
        <v>吨</v>
      </c>
      <c r="E4373" s="2">
        <f>'[1]2025年已发货'!E:E</f>
        <v>50</v>
      </c>
      <c r="F4373" s="4">
        <f>'[1]2025年已发货'!F:F</f>
        <v>45835</v>
      </c>
      <c r="G4373" s="2" t="str">
        <f>'[1]2025年已发货'!G:G</f>
        <v>（中铁一局四公司西昭高速6标1分部）四川省凉山彝族自治州昭觉县李子村</v>
      </c>
      <c r="H4373" s="2" t="str">
        <f>'[1]2025年已发货'!H:H</f>
        <v>党牛</v>
      </c>
      <c r="I4373" s="2">
        <f>'[1]2025年已发货'!I:I</f>
        <v>19996000463</v>
      </c>
      <c r="J4373" s="2" vm="1" t="e">
        <f>_xlfn._xlws.FILTER(辅助信息!D:D,辅助信息!G:G=G4373)</f>
        <v>#VALUE!</v>
      </c>
    </row>
    <row r="4374" hidden="1" spans="1:10">
      <c r="A4374" s="2" t="str">
        <f>'[1]2025年已发货'!A:A</f>
        <v>吉晨盛泰</v>
      </c>
      <c r="B4374" s="2" t="str">
        <f>'[1]2025年已发货'!B:B</f>
        <v>高线</v>
      </c>
      <c r="C4374" s="2" t="str">
        <f>'[1]2025年已发货'!C:C</f>
        <v>HPB300Φ8</v>
      </c>
      <c r="D4374" s="2" t="str">
        <f>'[1]2025年已发货'!D:D</f>
        <v>吨</v>
      </c>
      <c r="E4374" s="2">
        <f>'[1]2025年已发货'!E:E</f>
        <v>10</v>
      </c>
      <c r="F4374" s="4">
        <f>'[1]2025年已发货'!F:F</f>
        <v>45835</v>
      </c>
      <c r="G4374" s="2" t="str">
        <f>'[1]2025年已发货'!G:G</f>
        <v>（中铁一局四公司西昭高速6标1分部）四川省凉山彝族自治州昭觉县李子村</v>
      </c>
      <c r="H4374" s="2" t="str">
        <f>'[1]2025年已发货'!H:H</f>
        <v>党牛</v>
      </c>
      <c r="I4374" s="2">
        <f>'[1]2025年已发货'!I:I</f>
        <v>19996000463</v>
      </c>
      <c r="J4374" s="2" vm="1" t="e">
        <f>_xlfn._xlws.FILTER(辅助信息!D:D,辅助信息!G:G=G4374)</f>
        <v>#VALUE!</v>
      </c>
    </row>
    <row r="4375" hidden="1" spans="1:10">
      <c r="A4375" s="2" t="str">
        <f>'[1]2025年已发货'!A:A</f>
        <v>吉晨盛泰</v>
      </c>
      <c r="B4375" s="2" t="str">
        <f>'[1]2025年已发货'!B:B</f>
        <v>螺纹钢</v>
      </c>
      <c r="C4375" s="2" t="str">
        <f>'[1]2025年已发货'!C:C</f>
        <v>HRB400E Φ22</v>
      </c>
      <c r="D4375" s="2" t="str">
        <f>'[1]2025年已发货'!D:D</f>
        <v>吨</v>
      </c>
      <c r="E4375" s="2">
        <f>'[1]2025年已发货'!E:E</f>
        <v>30</v>
      </c>
      <c r="F4375" s="4">
        <f>'[1]2025年已发货'!F:F</f>
        <v>45835</v>
      </c>
      <c r="G4375" s="2" t="str">
        <f>'[1]2025年已发货'!G:G</f>
        <v>（中铁一局四公司西昭高速6标1分部）四川省凉山彝族自治州昭觉县李子村</v>
      </c>
      <c r="H4375" s="2" t="str">
        <f>'[1]2025年已发货'!H:H</f>
        <v>党牛</v>
      </c>
      <c r="I4375" s="2">
        <f>'[1]2025年已发货'!I:I</f>
        <v>19996000463</v>
      </c>
      <c r="J4375" s="2" vm="1" t="e">
        <f>_xlfn._xlws.FILTER(辅助信息!D:D,辅助信息!G:G=G4375)</f>
        <v>#VALUE!</v>
      </c>
    </row>
    <row r="4376" hidden="1" spans="1:10">
      <c r="A4376" s="2" t="str">
        <f>'[1]2025年已发货'!A:A</f>
        <v>吉晨盛泰</v>
      </c>
      <c r="B4376" s="2" t="str">
        <f>'[1]2025年已发货'!B:B</f>
        <v>盘螺</v>
      </c>
      <c r="C4376" s="2" t="str">
        <f>'[1]2025年已发货'!C:C</f>
        <v>HRB400E Φ6</v>
      </c>
      <c r="D4376" s="2" t="str">
        <f>'[1]2025年已发货'!D:D</f>
        <v>吨</v>
      </c>
      <c r="E4376" s="2">
        <f>'[1]2025年已发货'!E:E</f>
        <v>4</v>
      </c>
      <c r="F4376" s="4">
        <f>'[1]2025年已发货'!F:F</f>
        <v>45835</v>
      </c>
      <c r="G4376" s="2" t="str">
        <f>'[1]2025年已发货'!G:G</f>
        <v>（中铁一局四公司西昭高速6标4分部）四川省凉山彝族自治州昭觉县6表服务区A、B区</v>
      </c>
      <c r="H4376" s="2" t="str">
        <f>'[1]2025年已发货'!H:H</f>
        <v>马占全</v>
      </c>
      <c r="I4376" s="2">
        <f>'[1]2025年已发货'!I:I</f>
        <v>18189516465</v>
      </c>
      <c r="J4376" s="2" vm="1" t="e">
        <f>_xlfn._xlws.FILTER(辅助信息!D:D,辅助信息!G:G=G4376)</f>
        <v>#VALUE!</v>
      </c>
    </row>
    <row r="4377" hidden="1" spans="1:10">
      <c r="A4377" s="2" t="str">
        <f>'[1]2025年已发货'!A:A</f>
        <v>吉晨盛泰</v>
      </c>
      <c r="B4377" s="2" t="str">
        <f>'[1]2025年已发货'!B:B</f>
        <v>盘螺</v>
      </c>
      <c r="C4377" s="2" t="str">
        <f>'[1]2025年已发货'!C:C</f>
        <v>HRB400E Φ8</v>
      </c>
      <c r="D4377" s="2" t="str">
        <f>'[1]2025年已发货'!D:D</f>
        <v>吨</v>
      </c>
      <c r="E4377" s="2">
        <f>'[1]2025年已发货'!E:E</f>
        <v>20</v>
      </c>
      <c r="F4377" s="4">
        <f>'[1]2025年已发货'!F:F</f>
        <v>45835</v>
      </c>
      <c r="G4377" s="2" t="str">
        <f>'[1]2025年已发货'!G:G</f>
        <v>（中铁一局四公司西昭高速6标4分部）四川省凉山彝族自治州昭觉县6表服务区A、B区</v>
      </c>
      <c r="H4377" s="2" t="str">
        <f>'[1]2025年已发货'!H:H</f>
        <v>马占全</v>
      </c>
      <c r="I4377" s="2">
        <f>'[1]2025年已发货'!I:I</f>
        <v>18189516465</v>
      </c>
      <c r="J4377" s="2" vm="1" t="e">
        <f>_xlfn._xlws.FILTER(辅助信息!D:D,辅助信息!G:G=G4377)</f>
        <v>#VALUE!</v>
      </c>
    </row>
    <row r="4378" hidden="1" spans="1:10">
      <c r="A4378" s="2" t="str">
        <f>'[1]2025年已发货'!A:A</f>
        <v>吉晨盛泰</v>
      </c>
      <c r="B4378" s="2" t="str">
        <f>'[1]2025年已发货'!B:B</f>
        <v>盘螺</v>
      </c>
      <c r="C4378" s="2" t="str">
        <f>'[1]2025年已发货'!C:C</f>
        <v>HRB400E Φ10</v>
      </c>
      <c r="D4378" s="2" t="str">
        <f>'[1]2025年已发货'!D:D</f>
        <v>吨</v>
      </c>
      <c r="E4378" s="2">
        <f>'[1]2025年已发货'!E:E</f>
        <v>12</v>
      </c>
      <c r="F4378" s="4">
        <f>'[1]2025年已发货'!F:F</f>
        <v>45835</v>
      </c>
      <c r="G4378" s="2" t="str">
        <f>'[1]2025年已发货'!G:G</f>
        <v>（中铁一局四公司西昭高速6标4分部）四川省凉山彝族自治州昭觉县6表服务区A、B区</v>
      </c>
      <c r="H4378" s="2" t="str">
        <f>'[1]2025年已发货'!H:H</f>
        <v>马占全</v>
      </c>
      <c r="I4378" s="2">
        <f>'[1]2025年已发货'!I:I</f>
        <v>18189516465</v>
      </c>
      <c r="J4378" s="2" vm="1" t="e">
        <f>_xlfn._xlws.FILTER(辅助信息!D:D,辅助信息!G:G=G4378)</f>
        <v>#VALUE!</v>
      </c>
    </row>
    <row r="4379" hidden="1" spans="1:10">
      <c r="A4379" s="2" t="str">
        <f>'[1]2025年已发货'!A:A</f>
        <v>吉晨盛泰</v>
      </c>
      <c r="B4379" s="2" t="str">
        <f>'[1]2025年已发货'!B:B</f>
        <v>盘螺</v>
      </c>
      <c r="C4379" s="2" t="str">
        <f>'[1]2025年已发货'!C:C</f>
        <v>HRB400E Φ12</v>
      </c>
      <c r="D4379" s="2" t="str">
        <f>'[1]2025年已发货'!D:D</f>
        <v>吨</v>
      </c>
      <c r="E4379" s="2">
        <f>'[1]2025年已发货'!E:E</f>
        <v>16</v>
      </c>
      <c r="F4379" s="4">
        <f>'[1]2025年已发货'!F:F</f>
        <v>45835</v>
      </c>
      <c r="G4379" s="2" t="str">
        <f>'[1]2025年已发货'!G:G</f>
        <v>（中铁一局四公司西昭高速6标4分部）四川省凉山彝族自治州昭觉县6表服务区A、B区</v>
      </c>
      <c r="H4379" s="2" t="str">
        <f>'[1]2025年已发货'!H:H</f>
        <v>马占全</v>
      </c>
      <c r="I4379" s="2">
        <f>'[1]2025年已发货'!I:I</f>
        <v>18189516465</v>
      </c>
      <c r="J4379" s="2" vm="1" t="e">
        <f>_xlfn._xlws.FILTER(辅助信息!D:D,辅助信息!G:G=G4379)</f>
        <v>#VALUE!</v>
      </c>
    </row>
    <row r="4380" hidden="1" spans="1:10">
      <c r="A4380" s="2" t="str">
        <f>'[1]2025年已发货'!A:A</f>
        <v>吉晨盛泰</v>
      </c>
      <c r="B4380" s="2" t="str">
        <f>'[1]2025年已发货'!B:B</f>
        <v>螺纹钢</v>
      </c>
      <c r="C4380" s="2" t="str">
        <f>'[1]2025年已发货'!C:C</f>
        <v>HRB400E Φ14</v>
      </c>
      <c r="D4380" s="2" t="str">
        <f>'[1]2025年已发货'!D:D</f>
        <v>吨</v>
      </c>
      <c r="E4380" s="2">
        <f>'[1]2025年已发货'!E:E</f>
        <v>16</v>
      </c>
      <c r="F4380" s="4">
        <f>'[1]2025年已发货'!F:F</f>
        <v>45835</v>
      </c>
      <c r="G4380" s="2" t="str">
        <f>'[1]2025年已发货'!G:G</f>
        <v>（中铁一局四公司西昭高速6标4分部）四川省凉山彝族自治州昭觉县6表服务区A、B区</v>
      </c>
      <c r="H4380" s="2" t="str">
        <f>'[1]2025年已发货'!H:H</f>
        <v>马占全</v>
      </c>
      <c r="I4380" s="2">
        <f>'[1]2025年已发货'!I:I</f>
        <v>18189516465</v>
      </c>
      <c r="J4380" s="2" vm="1" t="e">
        <f>_xlfn._xlws.FILTER(辅助信息!D:D,辅助信息!G:G=G4380)</f>
        <v>#VALUE!</v>
      </c>
    </row>
    <row r="4381" hidden="1" spans="1:10">
      <c r="A4381" s="2" t="str">
        <f>'[1]2025年已发货'!A:A</f>
        <v>吉晨盛泰</v>
      </c>
      <c r="B4381" s="2" t="str">
        <f>'[1]2025年已发货'!B:B</f>
        <v>螺纹钢</v>
      </c>
      <c r="C4381" s="2" t="str">
        <f>'[1]2025年已发货'!C:C</f>
        <v>HRB400E Φ16</v>
      </c>
      <c r="D4381" s="2" t="str">
        <f>'[1]2025年已发货'!D:D</f>
        <v>吨</v>
      </c>
      <c r="E4381" s="2">
        <f>'[1]2025年已发货'!E:E</f>
        <v>19</v>
      </c>
      <c r="F4381" s="4">
        <f>'[1]2025年已发货'!F:F</f>
        <v>45835</v>
      </c>
      <c r="G4381" s="2" t="str">
        <f>'[1]2025年已发货'!G:G</f>
        <v>（中铁一局四公司西昭高速6标4分部）四川省凉山彝族自治州昭觉县6表服务区A、B区</v>
      </c>
      <c r="H4381" s="2" t="str">
        <f>'[1]2025年已发货'!H:H</f>
        <v>马占全</v>
      </c>
      <c r="I4381" s="2">
        <f>'[1]2025年已发货'!I:I</f>
        <v>18189516465</v>
      </c>
      <c r="J4381" s="2" vm="1" t="e">
        <f>_xlfn._xlws.FILTER(辅助信息!D:D,辅助信息!G:G=G4381)</f>
        <v>#VALUE!</v>
      </c>
    </row>
    <row r="4382" hidden="1" spans="1:10">
      <c r="A4382" s="2" t="str">
        <f>'[1]2025年已发货'!A:A</f>
        <v>吉晨盛泰</v>
      </c>
      <c r="B4382" s="2" t="str">
        <f>'[1]2025年已发货'!B:B</f>
        <v>螺纹钢</v>
      </c>
      <c r="C4382" s="2" t="str">
        <f>'[1]2025年已发货'!C:C</f>
        <v>HRB400E Φ18</v>
      </c>
      <c r="D4382" s="2" t="str">
        <f>'[1]2025年已发货'!D:D</f>
        <v>吨</v>
      </c>
      <c r="E4382" s="2">
        <f>'[1]2025年已发货'!E:E</f>
        <v>7</v>
      </c>
      <c r="F4382" s="4">
        <f>'[1]2025年已发货'!F:F</f>
        <v>45835</v>
      </c>
      <c r="G4382" s="2" t="str">
        <f>'[1]2025年已发货'!G:G</f>
        <v>（中铁一局四公司西昭高速6标4分部）四川省凉山彝族自治州昭觉县6表服务区A、B区</v>
      </c>
      <c r="H4382" s="2" t="str">
        <f>'[1]2025年已发货'!H:H</f>
        <v>马占全</v>
      </c>
      <c r="I4382" s="2">
        <f>'[1]2025年已发货'!I:I</f>
        <v>18189516465</v>
      </c>
      <c r="J4382" s="2" vm="1" t="e">
        <f>_xlfn._xlws.FILTER(辅助信息!D:D,辅助信息!G:G=G4382)</f>
        <v>#VALUE!</v>
      </c>
    </row>
    <row r="4383" hidden="1" spans="1:10">
      <c r="A4383" s="2" t="str">
        <f>'[1]2025年已发货'!A:A</f>
        <v>吉晨盛泰</v>
      </c>
      <c r="B4383" s="2" t="str">
        <f>'[1]2025年已发货'!B:B</f>
        <v>螺纹钢</v>
      </c>
      <c r="C4383" s="2" t="str">
        <f>'[1]2025年已发货'!C:C</f>
        <v>HRB400E Φ20</v>
      </c>
      <c r="D4383" s="2" t="str">
        <f>'[1]2025年已发货'!D:D</f>
        <v>吨</v>
      </c>
      <c r="E4383" s="2">
        <f>'[1]2025年已发货'!E:E</f>
        <v>18</v>
      </c>
      <c r="F4383" s="4">
        <f>'[1]2025年已发货'!F:F</f>
        <v>45835</v>
      </c>
      <c r="G4383" s="2" t="str">
        <f>'[1]2025年已发货'!G:G</f>
        <v>（中铁一局四公司西昭高速6标4分部）四川省凉山彝族自治州昭觉县6表服务区A、B区</v>
      </c>
      <c r="H4383" s="2" t="str">
        <f>'[1]2025年已发货'!H:H</f>
        <v>马占全</v>
      </c>
      <c r="I4383" s="2">
        <f>'[1]2025年已发货'!I:I</f>
        <v>18189516465</v>
      </c>
      <c r="J4383" s="2" vm="1" t="e">
        <f>_xlfn._xlws.FILTER(辅助信息!D:D,辅助信息!G:G=G4383)</f>
        <v>#VALUE!</v>
      </c>
    </row>
    <row r="4384" hidden="1" spans="1:10">
      <c r="A4384" s="2" t="str">
        <f>'[1]2025年已发货'!A:A</f>
        <v>吉晨盛泰</v>
      </c>
      <c r="B4384" s="2" t="str">
        <f>'[1]2025年已发货'!B:B</f>
        <v>螺纹钢</v>
      </c>
      <c r="C4384" s="2" t="str">
        <f>'[1]2025年已发货'!C:C</f>
        <v>HRB400E Φ22</v>
      </c>
      <c r="D4384" s="2" t="str">
        <f>'[1]2025年已发货'!D:D</f>
        <v>吨</v>
      </c>
      <c r="E4384" s="2">
        <f>'[1]2025年已发货'!E:E</f>
        <v>19</v>
      </c>
      <c r="F4384" s="4">
        <f>'[1]2025年已发货'!F:F</f>
        <v>45835</v>
      </c>
      <c r="G4384" s="2" t="str">
        <f>'[1]2025年已发货'!G:G</f>
        <v>（中铁一局四公司西昭高速6标4分部）四川省凉山彝族自治州昭觉县6表服务区A、B区</v>
      </c>
      <c r="H4384" s="2" t="str">
        <f>'[1]2025年已发货'!H:H</f>
        <v>马占全</v>
      </c>
      <c r="I4384" s="2">
        <f>'[1]2025年已发货'!I:I</f>
        <v>18189516465</v>
      </c>
      <c r="J4384" s="2" vm="1" t="e">
        <f>_xlfn._xlws.FILTER(辅助信息!D:D,辅助信息!G:G=G4384)</f>
        <v>#VALUE!</v>
      </c>
    </row>
    <row r="4385" hidden="1" spans="1:10">
      <c r="A4385" s="2" t="str">
        <f>'[1]2025年已发货'!A:A</f>
        <v>吉晨盛泰</v>
      </c>
      <c r="B4385" s="2" t="str">
        <f>'[1]2025年已发货'!B:B</f>
        <v>螺纹钢</v>
      </c>
      <c r="C4385" s="2" t="str">
        <f>'[1]2025年已发货'!C:C</f>
        <v>HRB400E Φ25</v>
      </c>
      <c r="D4385" s="2" t="str">
        <f>'[1]2025年已发货'!D:D</f>
        <v>吨</v>
      </c>
      <c r="E4385" s="2">
        <f>'[1]2025年已发货'!E:E</f>
        <v>42</v>
      </c>
      <c r="F4385" s="4">
        <f>'[1]2025年已发货'!F:F</f>
        <v>45835</v>
      </c>
      <c r="G4385" s="2" t="str">
        <f>'[1]2025年已发货'!G:G</f>
        <v>（中铁一局四公司西昭高速6标4分部）四川省凉山彝族自治州昭觉县6表服务区A、B区</v>
      </c>
      <c r="H4385" s="2" t="str">
        <f>'[1]2025年已发货'!H:H</f>
        <v>马占全</v>
      </c>
      <c r="I4385" s="2">
        <f>'[1]2025年已发货'!I:I</f>
        <v>18189516465</v>
      </c>
      <c r="J4385" s="2" vm="1" t="e">
        <f>_xlfn._xlws.FILTER(辅助信息!D:D,辅助信息!G:G=G4385)</f>
        <v>#VALUE!</v>
      </c>
    </row>
    <row r="4386" hidden="1" spans="1:10">
      <c r="A4386" s="2" t="str">
        <f>'[1]2025年已发货'!A:A</f>
        <v>吉晨盛泰</v>
      </c>
      <c r="B4386" s="2" t="str">
        <f>'[1]2025年已发货'!B:B</f>
        <v>螺纹钢</v>
      </c>
      <c r="C4386" s="2" t="str">
        <f>'[1]2025年已发货'!C:C</f>
        <v>HRB400E Φ28</v>
      </c>
      <c r="D4386" s="2" t="str">
        <f>'[1]2025年已发货'!D:D</f>
        <v>吨</v>
      </c>
      <c r="E4386" s="2">
        <f>'[1]2025年已发货'!E:E</f>
        <v>10</v>
      </c>
      <c r="F4386" s="4">
        <f>'[1]2025年已发货'!F:F</f>
        <v>45835</v>
      </c>
      <c r="G4386" s="2" t="str">
        <f>'[1]2025年已发货'!G:G</f>
        <v>（中铁一局四公司西昭高速6标4分部）四川省凉山彝族自治州昭觉县6表服务区A、B区</v>
      </c>
      <c r="H4386" s="2" t="str">
        <f>'[1]2025年已发货'!H:H</f>
        <v>马占全</v>
      </c>
      <c r="I4386" s="2">
        <f>'[1]2025年已发货'!I:I</f>
        <v>18189516465</v>
      </c>
      <c r="J4386" s="2" vm="1" t="e">
        <f>_xlfn._xlws.FILTER(辅助信息!D:D,辅助信息!G:G=G4386)</f>
        <v>#VALUE!</v>
      </c>
    </row>
    <row r="4387" hidden="1" spans="1:10">
      <c r="A4387" s="2" t="str">
        <f>'[1]2025年已发货'!A:A</f>
        <v>吉晨盛泰</v>
      </c>
      <c r="B4387" s="2" t="str">
        <f>'[1]2025年已发货'!B:B</f>
        <v>螺纹钢</v>
      </c>
      <c r="C4387" s="2" t="str">
        <f>'[1]2025年已发货'!C:C</f>
        <v>HRB400E Φ32</v>
      </c>
      <c r="D4387" s="2" t="str">
        <f>'[1]2025年已发货'!D:D</f>
        <v>吨</v>
      </c>
      <c r="E4387" s="2">
        <f>'[1]2025年已发货'!E:E</f>
        <v>10</v>
      </c>
      <c r="F4387" s="4">
        <f>'[1]2025年已发货'!F:F</f>
        <v>45835</v>
      </c>
      <c r="G4387" s="2" t="str">
        <f>'[1]2025年已发货'!G:G</f>
        <v>（中铁一局四公司西昭高速6标4分部）四川省凉山彝族自治州昭觉县6表服务区A、B区</v>
      </c>
      <c r="H4387" s="2" t="str">
        <f>'[1]2025年已发货'!H:H</f>
        <v>马占全</v>
      </c>
      <c r="I4387" s="2">
        <f>'[1]2025年已发货'!I:I</f>
        <v>18189516465</v>
      </c>
      <c r="J4387" s="2" vm="1" t="e">
        <f>_xlfn._xlws.FILTER(辅助信息!D:D,辅助信息!G:G=G4387)</f>
        <v>#VALUE!</v>
      </c>
    </row>
    <row r="4388" hidden="1" spans="1:10">
      <c r="A4388" s="2" t="str">
        <f>'[1]2025年已发货'!A:A</f>
        <v>吉晨盛泰</v>
      </c>
      <c r="B4388" s="2" t="str">
        <f>'[1]2025年已发货'!B:B</f>
        <v>螺纹钢</v>
      </c>
      <c r="C4388" s="2" t="str">
        <f>'[1]2025年已发货'!C:C</f>
        <v>HRB500E Φ28</v>
      </c>
      <c r="D4388" s="2" t="str">
        <f>'[1]2025年已发货'!D:D</f>
        <v>吨</v>
      </c>
      <c r="E4388" s="2">
        <f>'[1]2025年已发货'!E:E</f>
        <v>80</v>
      </c>
      <c r="F4388" s="4">
        <f>'[1]2025年已发货'!F:F</f>
        <v>45835</v>
      </c>
      <c r="G4388" s="2" t="str">
        <f>'[1]2025年已发货'!G:G</f>
        <v>四川省凉山彝族自治州西昌市西昌北梁场</v>
      </c>
      <c r="H4388" s="2" t="str">
        <f>'[1]2025年已发货'!H:H</f>
        <v>伍红林</v>
      </c>
      <c r="I4388" s="2">
        <f>'[1]2025年已发货'!I:I</f>
        <v>18683860677</v>
      </c>
      <c r="J4388" s="2" vm="1" t="e">
        <f>_xlfn._xlws.FILTER(辅助信息!D:D,辅助信息!G:G=G4388)</f>
        <v>#VALUE!</v>
      </c>
    </row>
    <row r="4389" hidden="1" spans="1:10">
      <c r="A4389" s="2" t="str">
        <f>'[1]2025年已发货'!A:A</f>
        <v>晋邦</v>
      </c>
      <c r="B4389" s="2" t="str">
        <f>'[1]2025年已发货'!B:B</f>
        <v>螺纹钢</v>
      </c>
      <c r="C4389" s="2" t="str">
        <f>'[1]2025年已发货'!C:C</f>
        <v>HRB500E Φ25</v>
      </c>
      <c r="D4389" s="2" t="str">
        <f>'[1]2025年已发货'!D:D</f>
        <v>吨</v>
      </c>
      <c r="E4389" s="2">
        <f>'[1]2025年已发货'!E:E</f>
        <v>10</v>
      </c>
      <c r="F4389" s="4">
        <f>'[1]2025年已发货'!F:F</f>
        <v>45835</v>
      </c>
      <c r="G4389" s="2" t="str">
        <f>'[1]2025年已发货'!G:G</f>
        <v>（商投建工达州中医药科技园-4工区-3号楼）达州市通川区达州中医药职业学院犀牛大道北段</v>
      </c>
      <c r="H4389" s="2" t="str">
        <f>'[1]2025年已发货'!H:H</f>
        <v>张扬</v>
      </c>
      <c r="I4389" s="2">
        <f>'[1]2025年已发货'!I:I</f>
        <v>18381904567</v>
      </c>
      <c r="J4389" s="2" t="str">
        <f>_xlfn._xlws.FILTER(辅助信息!D:D,辅助信息!G:G=G4389)</f>
        <v>商投建工达州中医药科技园</v>
      </c>
    </row>
    <row r="4390" hidden="1" spans="1:10">
      <c r="A4390" s="2" t="str">
        <f>'[1]2025年已发货'!A:A</f>
        <v>晋邦</v>
      </c>
      <c r="B4390" s="2" t="str">
        <f>'[1]2025年已发货'!B:B</f>
        <v>螺纹钢</v>
      </c>
      <c r="C4390" s="2" t="str">
        <f>'[1]2025年已发货'!C:C</f>
        <v>HRB500E Φ18</v>
      </c>
      <c r="D4390" s="2" t="str">
        <f>'[1]2025年已发货'!D:D</f>
        <v>吨</v>
      </c>
      <c r="E4390" s="2">
        <f>'[1]2025年已发货'!E:E</f>
        <v>3</v>
      </c>
      <c r="F4390" s="4">
        <f>'[1]2025年已发货'!F:F</f>
        <v>45835</v>
      </c>
      <c r="G4390" s="2" t="str">
        <f>'[1]2025年已发货'!G:G</f>
        <v>（商投建工达州中医药科技园-4工区-8号楼）达州市通川区达州中医药职业学院犀牛大道北段</v>
      </c>
      <c r="H4390" s="2" t="str">
        <f>'[1]2025年已发货'!H:H</f>
        <v>张扬</v>
      </c>
      <c r="I4390" s="2">
        <f>'[1]2025年已发货'!I:I</f>
        <v>18381904567</v>
      </c>
      <c r="J4390" s="2" t="str">
        <f>_xlfn._xlws.FILTER(辅助信息!D:D,辅助信息!G:G=G4390)</f>
        <v>商投建工达州中医药科技园</v>
      </c>
    </row>
    <row r="4391" hidden="1" spans="1:10">
      <c r="A4391" s="2" t="str">
        <f>'[1]2025年已发货'!A:A</f>
        <v>晋邦</v>
      </c>
      <c r="B4391" s="2" t="str">
        <f>'[1]2025年已发货'!B:B</f>
        <v>螺纹钢</v>
      </c>
      <c r="C4391" s="2" t="str">
        <f>'[1]2025年已发货'!C:C</f>
        <v>HRB500E Φ22</v>
      </c>
      <c r="D4391" s="2" t="str">
        <f>'[1]2025年已发货'!D:D</f>
        <v>吨</v>
      </c>
      <c r="E4391" s="2">
        <f>'[1]2025年已发货'!E:E</f>
        <v>10</v>
      </c>
      <c r="F4391" s="4">
        <f>'[1]2025年已发货'!F:F</f>
        <v>45835</v>
      </c>
      <c r="G4391" s="2" t="str">
        <f>'[1]2025年已发货'!G:G</f>
        <v>（商投建工达州中医药科技园-4工区-8号楼）达州市通川区达州中医药职业学院犀牛大道北段</v>
      </c>
      <c r="H4391" s="2" t="str">
        <f>'[1]2025年已发货'!H:H</f>
        <v>张扬</v>
      </c>
      <c r="I4391" s="2">
        <f>'[1]2025年已发货'!I:I</f>
        <v>18381904567</v>
      </c>
      <c r="J4391" s="2" t="str">
        <f>_xlfn._xlws.FILTER(辅助信息!D:D,辅助信息!G:G=G4391)</f>
        <v>商投建工达州中医药科技园</v>
      </c>
    </row>
    <row r="4392" hidden="1" spans="1:10">
      <c r="A4392" s="2" t="str">
        <f>'[1]2025年已发货'!A:A</f>
        <v>晋邦</v>
      </c>
      <c r="B4392" s="2" t="str">
        <f>'[1]2025年已发货'!B:B</f>
        <v>螺纹钢</v>
      </c>
      <c r="C4392" s="2" t="str">
        <f>'[1]2025年已发货'!C:C</f>
        <v>HRB500E Φ25</v>
      </c>
      <c r="D4392" s="2" t="str">
        <f>'[1]2025年已发货'!D:D</f>
        <v>吨</v>
      </c>
      <c r="E4392" s="2">
        <f>'[1]2025年已发货'!E:E</f>
        <v>10</v>
      </c>
      <c r="F4392" s="4">
        <f>'[1]2025年已发货'!F:F</f>
        <v>45835</v>
      </c>
      <c r="G4392" s="2" t="str">
        <f>'[1]2025年已发货'!G:G</f>
        <v>（商投建工达州中医药科技园-4工区-8号楼）达州市通川区达州中医药职业学院犀牛大道北段</v>
      </c>
      <c r="H4392" s="2" t="str">
        <f>'[1]2025年已发货'!H:H</f>
        <v>张扬</v>
      </c>
      <c r="I4392" s="2">
        <f>'[1]2025年已发货'!I:I</f>
        <v>18381904567</v>
      </c>
      <c r="J4392" s="2" t="str">
        <f>_xlfn._xlws.FILTER(辅助信息!D:D,辅助信息!G:G=G4392)</f>
        <v>商投建工达州中医药科技园</v>
      </c>
    </row>
    <row r="4393" hidden="1" spans="1:10">
      <c r="A4393" s="2" t="str">
        <f>'[1]2025年已发货'!A:A</f>
        <v>晋邦</v>
      </c>
      <c r="B4393" s="2" t="str">
        <f>'[1]2025年已发货'!B:B</f>
        <v>螺纹钢</v>
      </c>
      <c r="C4393" s="2" t="str">
        <f>'[1]2025年已发货'!C:C</f>
        <v>HRB500E Φ18</v>
      </c>
      <c r="D4393" s="2" t="str">
        <f>'[1]2025年已发货'!D:D</f>
        <v>吨</v>
      </c>
      <c r="E4393" s="2">
        <f>'[1]2025年已发货'!E:E</f>
        <v>5</v>
      </c>
      <c r="F4393" s="4">
        <f>'[1]2025年已发货'!F:F</f>
        <v>45835</v>
      </c>
      <c r="G4393" s="2" t="str">
        <f>'[1]2025年已发货'!G:G</f>
        <v>（商投建工达州中医药科技园-1工区）达州市通川区达州中医药职业学院犀牛大道北段</v>
      </c>
      <c r="H4393" s="2" t="str">
        <f>'[1]2025年已发货'!H:H</f>
        <v>程黄刚</v>
      </c>
      <c r="I4393" s="2">
        <f>'[1]2025年已发货'!I:I</f>
        <v>15108211617</v>
      </c>
      <c r="J4393" s="2" t="str">
        <f>_xlfn._xlws.FILTER(辅助信息!D:D,辅助信息!G:G=G4393)</f>
        <v>商投建工达州中医药科技园</v>
      </c>
    </row>
    <row r="4394" hidden="1" spans="1:10">
      <c r="A4394" s="2" t="str">
        <f>'[1]2025年已发货'!A:A</f>
        <v>晋邦</v>
      </c>
      <c r="B4394" s="2" t="str">
        <f>'[1]2025年已发货'!B:B</f>
        <v>螺纹钢</v>
      </c>
      <c r="C4394" s="2" t="str">
        <f>'[1]2025年已发货'!C:C</f>
        <v>HRB500E Φ20</v>
      </c>
      <c r="D4394" s="2" t="str">
        <f>'[1]2025年已发货'!D:D</f>
        <v>吨</v>
      </c>
      <c r="E4394" s="2">
        <f>'[1]2025年已发货'!E:E</f>
        <v>5</v>
      </c>
      <c r="F4394" s="4">
        <f>'[1]2025年已发货'!F:F</f>
        <v>45835</v>
      </c>
      <c r="G4394" s="2" t="str">
        <f>'[1]2025年已发货'!G:G</f>
        <v>（商投建工达州中医药科技园-1工区）达州市通川区达州中医药职业学院犀牛大道北段</v>
      </c>
      <c r="H4394" s="2" t="str">
        <f>'[1]2025年已发货'!H:H</f>
        <v>程黄刚</v>
      </c>
      <c r="I4394" s="2">
        <f>'[1]2025年已发货'!I:I</f>
        <v>15108211617</v>
      </c>
      <c r="J4394" s="2" t="str">
        <f>_xlfn._xlws.FILTER(辅助信息!D:D,辅助信息!G:G=G4394)</f>
        <v>商投建工达州中医药科技园</v>
      </c>
    </row>
    <row r="4395" hidden="1" spans="1:10">
      <c r="A4395" s="2" t="str">
        <f>'[1]2025年已发货'!A:A</f>
        <v>晋邦</v>
      </c>
      <c r="B4395" s="2" t="str">
        <f>'[1]2025年已发货'!B:B</f>
        <v>盘螺</v>
      </c>
      <c r="C4395" s="2" t="str">
        <f>'[1]2025年已发货'!C:C</f>
        <v>HRB400E Φ6</v>
      </c>
      <c r="D4395" s="2" t="str">
        <f>'[1]2025年已发货'!D:D</f>
        <v>吨</v>
      </c>
      <c r="E4395" s="2">
        <f>'[1]2025年已发货'!E:E</f>
        <v>3</v>
      </c>
      <c r="F4395" s="4">
        <f>'[1]2025年已发货'!F:F</f>
        <v>45835</v>
      </c>
      <c r="G4395" s="2" t="str">
        <f>'[1]2025年已发货'!G:G</f>
        <v>（商投建工达州中医药科技园-1工区）达州市通川区达州中医药职业学院犀牛大道北段</v>
      </c>
      <c r="H4395" s="2" t="str">
        <f>'[1]2025年已发货'!H:H</f>
        <v>程黄刚</v>
      </c>
      <c r="I4395" s="2">
        <f>'[1]2025年已发货'!I:I</f>
        <v>15108211617</v>
      </c>
      <c r="J4395" s="2" t="str">
        <f>_xlfn._xlws.FILTER(辅助信息!D:D,辅助信息!G:G=G4395)</f>
        <v>商投建工达州中医药科技园</v>
      </c>
    </row>
    <row r="4396" hidden="1" spans="1:10">
      <c r="A4396" s="2" t="str">
        <f>'[1]2025年已发货'!A:A</f>
        <v>晋邦</v>
      </c>
      <c r="B4396" s="2" t="str">
        <f>'[1]2025年已发货'!B:B</f>
        <v>螺纹钢</v>
      </c>
      <c r="C4396" s="2" t="str">
        <f>'[1]2025年已发货'!C:C</f>
        <v>HRB400E Φ12 9m</v>
      </c>
      <c r="D4396" s="2" t="str">
        <f>'[1]2025年已发货'!D:D</f>
        <v>吨</v>
      </c>
      <c r="E4396" s="2">
        <f>'[1]2025年已发货'!E:E</f>
        <v>12</v>
      </c>
      <c r="F4396" s="4">
        <f>'[1]2025年已发货'!F:F</f>
        <v>45835</v>
      </c>
      <c r="G4396" s="2" t="str">
        <f>'[1]2025年已发货'!G:G</f>
        <v>（商投建工达州中医药科技园-1工区）达州市通川区达州中医药职业学院犀牛大道北段</v>
      </c>
      <c r="H4396" s="2" t="str">
        <f>'[1]2025年已发货'!H:H</f>
        <v>程黄刚</v>
      </c>
      <c r="I4396" s="2">
        <f>'[1]2025年已发货'!I:I</f>
        <v>15108211617</v>
      </c>
      <c r="J4396" s="2" t="str">
        <f>_xlfn._xlws.FILTER(辅助信息!D:D,辅助信息!G:G=G4396)</f>
        <v>商投建工达州中医药科技园</v>
      </c>
    </row>
    <row r="4397" hidden="1" spans="1:10">
      <c r="A4397" s="2" t="str">
        <f>'[1]2025年已发货'!A:A</f>
        <v>晋邦</v>
      </c>
      <c r="B4397" s="2" t="str">
        <f>'[1]2025年已发货'!B:B</f>
        <v>螺纹钢</v>
      </c>
      <c r="C4397" s="2" t="str">
        <f>'[1]2025年已发货'!C:C</f>
        <v>HRB400E Φ14 9m</v>
      </c>
      <c r="D4397" s="2" t="str">
        <f>'[1]2025年已发货'!D:D</f>
        <v>吨</v>
      </c>
      <c r="E4397" s="2">
        <f>'[1]2025年已发货'!E:E</f>
        <v>3</v>
      </c>
      <c r="F4397" s="4">
        <f>'[1]2025年已发货'!F:F</f>
        <v>45835</v>
      </c>
      <c r="G4397" s="2" t="str">
        <f>'[1]2025年已发货'!G:G</f>
        <v>（商投建工达州中医药科技园-1工区）达州市通川区达州中医药职业学院犀牛大道北段</v>
      </c>
      <c r="H4397" s="2" t="str">
        <f>'[1]2025年已发货'!H:H</f>
        <v>程黄刚</v>
      </c>
      <c r="I4397" s="2">
        <f>'[1]2025年已发货'!I:I</f>
        <v>15108211617</v>
      </c>
      <c r="J4397" s="2" t="str">
        <f>_xlfn._xlws.FILTER(辅助信息!D:D,辅助信息!G:G=G4397)</f>
        <v>商投建工达州中医药科技园</v>
      </c>
    </row>
    <row r="4398" hidden="1" spans="1:10">
      <c r="A4398" s="2" t="str">
        <f>'[1]2025年已发货'!A:A</f>
        <v>晋邦</v>
      </c>
      <c r="B4398" s="2" t="str">
        <f>'[1]2025年已发货'!B:B</f>
        <v>螺纹钢</v>
      </c>
      <c r="C4398" s="2" t="str">
        <f>'[1]2025年已发货'!C:C</f>
        <v>HRB400E Φ16 9m</v>
      </c>
      <c r="D4398" s="2" t="str">
        <f>'[1]2025年已发货'!D:D</f>
        <v>吨</v>
      </c>
      <c r="E4398" s="2">
        <f>'[1]2025年已发货'!E:E</f>
        <v>12</v>
      </c>
      <c r="F4398" s="4">
        <f>'[1]2025年已发货'!F:F</f>
        <v>45835</v>
      </c>
      <c r="G4398" s="2" t="str">
        <f>'[1]2025年已发货'!G:G</f>
        <v>（商投建工达州中医药科技园-1工区）达州市通川区达州中医药职业学院犀牛大道北段</v>
      </c>
      <c r="H4398" s="2" t="str">
        <f>'[1]2025年已发货'!H:H</f>
        <v>程黄刚</v>
      </c>
      <c r="I4398" s="2">
        <f>'[1]2025年已发货'!I:I</f>
        <v>15108211617</v>
      </c>
      <c r="J4398" s="2" t="str">
        <f>_xlfn._xlws.FILTER(辅助信息!D:D,辅助信息!G:G=G4398)</f>
        <v>商投建工达州中医药科技园</v>
      </c>
    </row>
    <row r="4399" hidden="1" spans="1:10">
      <c r="A4399" s="2" t="str">
        <f>'[1]2025年已发货'!A:A</f>
        <v>晋邦</v>
      </c>
      <c r="B4399" s="2" t="str">
        <f>'[1]2025年已发货'!B:B</f>
        <v>螺纹钢</v>
      </c>
      <c r="C4399" s="2" t="str">
        <f>'[1]2025年已发货'!C:C</f>
        <v>HRB500E Φ16</v>
      </c>
      <c r="D4399" s="2" t="str">
        <f>'[1]2025年已发货'!D:D</f>
        <v>吨</v>
      </c>
      <c r="E4399" s="2">
        <f>'[1]2025年已发货'!E:E</f>
        <v>3</v>
      </c>
      <c r="F4399" s="4">
        <f>'[1]2025年已发货'!F:F</f>
        <v>45835</v>
      </c>
      <c r="G4399" s="2" t="str">
        <f>'[1]2025年已发货'!G:G</f>
        <v>（商投建工达州中医药科技园-1工区）达州市通川区达州中医药职业学院犀牛大道北段</v>
      </c>
      <c r="H4399" s="2" t="str">
        <f>'[1]2025年已发货'!H:H</f>
        <v>程黄刚</v>
      </c>
      <c r="I4399" s="2">
        <f>'[1]2025年已发货'!I:I</f>
        <v>15108211617</v>
      </c>
      <c r="J4399" s="2" t="str">
        <f>_xlfn._xlws.FILTER(辅助信息!D:D,辅助信息!G:G=G4399)</f>
        <v>商投建工达州中医药科技园</v>
      </c>
    </row>
    <row r="4400" hidden="1" spans="1:10">
      <c r="A4400" s="2" t="str">
        <f>'[1]2025年已发货'!A:A</f>
        <v>晋邦</v>
      </c>
      <c r="B4400" s="2" t="str">
        <f>'[1]2025年已发货'!B:B</f>
        <v>螺纹钢</v>
      </c>
      <c r="C4400" s="2" t="str">
        <f>'[1]2025年已发货'!C:C</f>
        <v>HRB500E Φ22</v>
      </c>
      <c r="D4400" s="2" t="str">
        <f>'[1]2025年已发货'!D:D</f>
        <v>吨</v>
      </c>
      <c r="E4400" s="2">
        <f>'[1]2025年已发货'!E:E</f>
        <v>15</v>
      </c>
      <c r="F4400" s="4">
        <f>'[1]2025年已发货'!F:F</f>
        <v>45835</v>
      </c>
      <c r="G4400" s="2" t="str">
        <f>'[1]2025年已发货'!G:G</f>
        <v>（商投建工达州中医药科技园-1工区）达州市通川区达州中医药职业学院犀牛大道北段</v>
      </c>
      <c r="H4400" s="2" t="str">
        <f>'[1]2025年已发货'!H:H</f>
        <v>程黄刚</v>
      </c>
      <c r="I4400" s="2">
        <f>'[1]2025年已发货'!I:I</f>
        <v>15108211617</v>
      </c>
      <c r="J4400" s="2" t="str">
        <f>_xlfn._xlws.FILTER(辅助信息!D:D,辅助信息!G:G=G4400)</f>
        <v>商投建工达州中医药科技园</v>
      </c>
    </row>
    <row r="4401" hidden="1" spans="1:10">
      <c r="A4401" s="2" t="str">
        <f>'[1]2025年已发货'!A:A</f>
        <v>晋邦</v>
      </c>
      <c r="B4401" s="2" t="str">
        <f>'[1]2025年已发货'!B:B</f>
        <v>螺纹钢</v>
      </c>
      <c r="C4401" s="2" t="str">
        <f>'[1]2025年已发货'!C:C</f>
        <v>HRB500E Φ25</v>
      </c>
      <c r="D4401" s="2" t="str">
        <f>'[1]2025年已发货'!D:D</f>
        <v>吨</v>
      </c>
      <c r="E4401" s="2">
        <f>'[1]2025年已发货'!E:E</f>
        <v>5</v>
      </c>
      <c r="F4401" s="4">
        <f>'[1]2025年已发货'!F:F</f>
        <v>45835</v>
      </c>
      <c r="G4401" s="2" t="str">
        <f>'[1]2025年已发货'!G:G</f>
        <v>（商投建工达州中医药科技园-1工区）达州市通川区达州中医药职业学院犀牛大道北段</v>
      </c>
      <c r="H4401" s="2" t="str">
        <f>'[1]2025年已发货'!H:H</f>
        <v>程黄刚</v>
      </c>
      <c r="I4401" s="2">
        <f>'[1]2025年已发货'!I:I</f>
        <v>15108211617</v>
      </c>
      <c r="J4401" s="2" t="str">
        <f>_xlfn._xlws.FILTER(辅助信息!D:D,辅助信息!G:G=G4401)</f>
        <v>商投建工达州中医药科技园</v>
      </c>
    </row>
    <row r="4402" hidden="1" spans="1:10">
      <c r="A4402" s="2" t="str">
        <f>'[1]2025年已发货'!A:A</f>
        <v>晋邦</v>
      </c>
      <c r="B4402" s="2" t="str">
        <f>'[1]2025年已发货'!B:B</f>
        <v>盘螺</v>
      </c>
      <c r="C4402" s="2" t="str">
        <f>'[1]2025年已发货'!C:C</f>
        <v>HRB400E Φ8</v>
      </c>
      <c r="D4402" s="2" t="str">
        <f>'[1]2025年已发货'!D:D</f>
        <v>吨</v>
      </c>
      <c r="E4402" s="2">
        <f>'[1]2025年已发货'!E:E</f>
        <v>20</v>
      </c>
      <c r="F4402" s="4">
        <f>'[1]2025年已发货'!F:F</f>
        <v>45835</v>
      </c>
      <c r="G4402" s="2" t="str">
        <f>'[1]2025年已发货'!G:G</f>
        <v>（商投建工达州中医药科技园-3工区）达州市通川区达州中医药职业学院犀牛大道北段</v>
      </c>
      <c r="H4402" s="2" t="str">
        <f>'[1]2025年已发货'!H:H</f>
        <v>程黄刚</v>
      </c>
      <c r="I4402" s="2">
        <f>'[1]2025年已发货'!I:I</f>
        <v>15108211617</v>
      </c>
      <c r="J4402" s="2" t="str">
        <f>_xlfn._xlws.FILTER(辅助信息!D:D,辅助信息!G:G=G4402)</f>
        <v>商投建工达州中医药科技园</v>
      </c>
    </row>
    <row r="4403" hidden="1" spans="1:10">
      <c r="A4403" s="2" t="str">
        <f>'[1]2025年已发货'!A:A</f>
        <v>晋邦</v>
      </c>
      <c r="B4403" s="2" t="str">
        <f>'[1]2025年已发货'!B:B</f>
        <v>盘螺</v>
      </c>
      <c r="C4403" s="2" t="str">
        <f>'[1]2025年已发货'!C:C</f>
        <v>HRB400E Φ10</v>
      </c>
      <c r="D4403" s="2" t="str">
        <f>'[1]2025年已发货'!D:D</f>
        <v>吨</v>
      </c>
      <c r="E4403" s="2">
        <f>'[1]2025年已发货'!E:E</f>
        <v>33</v>
      </c>
      <c r="F4403" s="4">
        <f>'[1]2025年已发货'!F:F</f>
        <v>45835</v>
      </c>
      <c r="G4403" s="2" t="str">
        <f>'[1]2025年已发货'!G:G</f>
        <v>（商投建工达州中医药科技园-3工区）达州市通川区达州中医药职业学院犀牛大道北段</v>
      </c>
      <c r="H4403" s="2" t="str">
        <f>'[1]2025年已发货'!H:H</f>
        <v>程黄刚</v>
      </c>
      <c r="I4403" s="2">
        <f>'[1]2025年已发货'!I:I</f>
        <v>15108211617</v>
      </c>
      <c r="J4403" s="2" t="str">
        <f>_xlfn._xlws.FILTER(辅助信息!D:D,辅助信息!G:G=G4403)</f>
        <v>商投建工达州中医药科技园</v>
      </c>
    </row>
    <row r="4404" hidden="1" spans="1:10">
      <c r="A4404" s="2" t="str">
        <f>'[1]2025年已发货'!A:A</f>
        <v>晋邦</v>
      </c>
      <c r="B4404" s="2" t="str">
        <f>'[1]2025年已发货'!B:B</f>
        <v>螺纹钢</v>
      </c>
      <c r="C4404" s="2" t="str">
        <f>'[1]2025年已发货'!C:C</f>
        <v>HRB400E Φ14 9m</v>
      </c>
      <c r="D4404" s="2" t="str">
        <f>'[1]2025年已发货'!D:D</f>
        <v>吨</v>
      </c>
      <c r="E4404" s="2">
        <f>'[1]2025年已发货'!E:E</f>
        <v>28</v>
      </c>
      <c r="F4404" s="4">
        <f>'[1]2025年已发货'!F:F</f>
        <v>45835</v>
      </c>
      <c r="G4404" s="2" t="str">
        <f>'[1]2025年已发货'!G:G</f>
        <v>（商投建工达州中医药科技园-3工区）达州市通川区达州中医药职业学院犀牛大道北段</v>
      </c>
      <c r="H4404" s="2" t="str">
        <f>'[1]2025年已发货'!H:H</f>
        <v>程黄刚</v>
      </c>
      <c r="I4404" s="2">
        <f>'[1]2025年已发货'!I:I</f>
        <v>15108211617</v>
      </c>
      <c r="J4404" s="2" t="str">
        <f>_xlfn._xlws.FILTER(辅助信息!D:D,辅助信息!G:G=G4404)</f>
        <v>商投建工达州中医药科技园</v>
      </c>
    </row>
    <row r="4405" hidden="1" spans="1:10">
      <c r="A4405" s="2" t="str">
        <f>'[1]2025年已发货'!A:A</f>
        <v>钢固融</v>
      </c>
      <c r="B4405" s="2" t="str">
        <f>'[1]2025年已发货'!B:B</f>
        <v>盘螺</v>
      </c>
      <c r="C4405" s="2" t="str">
        <f>'[1]2025年已发货'!C:C</f>
        <v>HRB400E Φ8</v>
      </c>
      <c r="D4405" s="2" t="str">
        <f>'[1]2025年已发货'!D:D</f>
        <v>吨</v>
      </c>
      <c r="E4405" s="2">
        <f>'[1]2025年已发货'!E:E</f>
        <v>5</v>
      </c>
      <c r="F4405" s="4">
        <f>'[1]2025年已发货'!F:F</f>
        <v>45835</v>
      </c>
      <c r="G4405" s="2" t="str">
        <f>'[1]2025年已发货'!G:G</f>
        <v>(五冶建设扩建艺体中学二期工程)四川省成都市双流区光荣路成都艺体中学南200米</v>
      </c>
      <c r="H4405" s="2" t="str">
        <f>'[1]2025年已发货'!H:H</f>
        <v>谢序强</v>
      </c>
      <c r="I4405" s="2">
        <f>'[1]2025年已发货'!I:I</f>
        <v>13458588232</v>
      </c>
      <c r="J4405" s="2" t="str">
        <f>_xlfn._xlws.FILTER(辅助信息!D:D,辅助信息!G:G=G4405)</f>
        <v>五冶建设成都怡心湖片区及龙泉驿医院等项目</v>
      </c>
    </row>
    <row r="4406" hidden="1" spans="1:10">
      <c r="A4406" s="2" t="str">
        <f>'[1]2025年已发货'!A:A</f>
        <v>钢固融</v>
      </c>
      <c r="B4406" s="2" t="str">
        <f>'[1]2025年已发货'!B:B</f>
        <v>盘螺</v>
      </c>
      <c r="C4406" s="2" t="str">
        <f>'[1]2025年已发货'!C:C</f>
        <v>HRB400E Φ10</v>
      </c>
      <c r="D4406" s="2" t="str">
        <f>'[1]2025年已发货'!D:D</f>
        <v>吨</v>
      </c>
      <c r="E4406" s="2">
        <f>'[1]2025年已发货'!E:E</f>
        <v>10</v>
      </c>
      <c r="F4406" s="4">
        <f>'[1]2025年已发货'!F:F</f>
        <v>45835</v>
      </c>
      <c r="G4406" s="2" t="str">
        <f>'[1]2025年已发货'!G:G</f>
        <v>(五冶建设扩建艺体中学二期工程)四川省成都市双流区光荣路成都艺体中学南200米</v>
      </c>
      <c r="H4406" s="2" t="str">
        <f>'[1]2025年已发货'!H:H</f>
        <v>谢序强</v>
      </c>
      <c r="I4406" s="2">
        <f>'[1]2025年已发货'!I:I</f>
        <v>13458588232</v>
      </c>
      <c r="J4406" s="2" t="str">
        <f>_xlfn._xlws.FILTER(辅助信息!D:D,辅助信息!G:G=G4406)</f>
        <v>五冶建设成都怡心湖片区及龙泉驿医院等项目</v>
      </c>
    </row>
    <row r="4407" hidden="1" spans="1:10">
      <c r="A4407" s="2" t="str">
        <f>'[1]2025年已发货'!A:A</f>
        <v>钢固融</v>
      </c>
      <c r="B4407" s="2" t="str">
        <f>'[1]2025年已发货'!B:B</f>
        <v>螺纹钢</v>
      </c>
      <c r="C4407" s="2" t="str">
        <f>'[1]2025年已发货'!C:C</f>
        <v>HRB400E Φ14 9m</v>
      </c>
      <c r="D4407" s="2" t="str">
        <f>'[1]2025年已发货'!D:D</f>
        <v>吨</v>
      </c>
      <c r="E4407" s="2">
        <f>'[1]2025年已发货'!E:E</f>
        <v>28</v>
      </c>
      <c r="F4407" s="4">
        <f>'[1]2025年已发货'!F:F</f>
        <v>45835</v>
      </c>
      <c r="G4407" s="2" t="str">
        <f>'[1]2025年已发货'!G:G</f>
        <v>(五冶建设扩建艺体中学二期工程)四川省成都市双流区光荣路成都艺体中学南200米</v>
      </c>
      <c r="H4407" s="2" t="str">
        <f>'[1]2025年已发货'!H:H</f>
        <v>谢序强</v>
      </c>
      <c r="I4407" s="2">
        <f>'[1]2025年已发货'!I:I</f>
        <v>13458588232</v>
      </c>
      <c r="J4407" s="2" t="str">
        <f>_xlfn._xlws.FILTER(辅助信息!D:D,辅助信息!G:G=G4407)</f>
        <v>五冶建设成都怡心湖片区及龙泉驿医院等项目</v>
      </c>
    </row>
    <row r="4408" hidden="1" spans="1:10">
      <c r="A4408" s="2" t="str">
        <f>'[1]2025年已发货'!A:A</f>
        <v>钢固融</v>
      </c>
      <c r="B4408" s="2" t="str">
        <f>'[1]2025年已发货'!B:B</f>
        <v>螺纹钢</v>
      </c>
      <c r="C4408" s="2" t="str">
        <f>'[1]2025年已发货'!C:C</f>
        <v>HRB400E Φ16 9m</v>
      </c>
      <c r="D4408" s="2" t="str">
        <f>'[1]2025年已发货'!D:D</f>
        <v>吨</v>
      </c>
      <c r="E4408" s="2">
        <f>'[1]2025年已发货'!E:E</f>
        <v>24</v>
      </c>
      <c r="F4408" s="4">
        <f>'[1]2025年已发货'!F:F</f>
        <v>45835</v>
      </c>
      <c r="G4408" s="2" t="str">
        <f>'[1]2025年已发货'!G:G</f>
        <v>(五冶建设扩建艺体中学二期工程)四川省成都市双流区光荣路成都艺体中学南200米</v>
      </c>
      <c r="H4408" s="2" t="str">
        <f>'[1]2025年已发货'!H:H</f>
        <v>谢序强</v>
      </c>
      <c r="I4408" s="2">
        <f>'[1]2025年已发货'!I:I</f>
        <v>13458588232</v>
      </c>
      <c r="J4408" s="2" t="str">
        <f>_xlfn._xlws.FILTER(辅助信息!D:D,辅助信息!G:G=G4408)</f>
        <v>五冶建设成都怡心湖片区及龙泉驿医院等项目</v>
      </c>
    </row>
    <row r="4409" hidden="1" spans="1:10">
      <c r="A4409" s="2" t="str">
        <f>'[1]2025年已发货'!A:A</f>
        <v>钢固融</v>
      </c>
      <c r="B4409" s="2" t="str">
        <f>'[1]2025年已发货'!B:B</f>
        <v>螺纹钢</v>
      </c>
      <c r="C4409" s="2" t="str">
        <f>'[1]2025年已发货'!C:C</f>
        <v>HRB400E Φ18 9m</v>
      </c>
      <c r="D4409" s="2" t="str">
        <f>'[1]2025年已发货'!D:D</f>
        <v>吨</v>
      </c>
      <c r="E4409" s="2">
        <f>'[1]2025年已发货'!E:E</f>
        <v>6</v>
      </c>
      <c r="F4409" s="4">
        <f>'[1]2025年已发货'!F:F</f>
        <v>45835</v>
      </c>
      <c r="G4409" s="2" t="str">
        <f>'[1]2025年已发货'!G:G</f>
        <v>(五冶建设扩建艺体中学二期工程)四川省成都市双流区光荣路成都艺体中学南200米</v>
      </c>
      <c r="H4409" s="2" t="str">
        <f>'[1]2025年已发货'!H:H</f>
        <v>谢序强</v>
      </c>
      <c r="I4409" s="2">
        <f>'[1]2025年已发货'!I:I</f>
        <v>13458588232</v>
      </c>
      <c r="J4409" s="2" t="str">
        <f>_xlfn._xlws.FILTER(辅助信息!D:D,辅助信息!G:G=G4409)</f>
        <v>五冶建设成都怡心湖片区及龙泉驿医院等项目</v>
      </c>
    </row>
    <row r="4410" hidden="1" spans="1:10">
      <c r="A4410" s="2" t="str">
        <f>'[1]2025年已发货'!A:A</f>
        <v>钢固融</v>
      </c>
      <c r="B4410" s="2" t="str">
        <f>'[1]2025年已发货'!B:B</f>
        <v>螺纹钢</v>
      </c>
      <c r="C4410" s="2" t="str">
        <f>'[1]2025年已发货'!C:C</f>
        <v>HRB400E Φ20 9m</v>
      </c>
      <c r="D4410" s="2" t="str">
        <f>'[1]2025年已发货'!D:D</f>
        <v>吨</v>
      </c>
      <c r="E4410" s="2">
        <f>'[1]2025年已发货'!E:E</f>
        <v>15</v>
      </c>
      <c r="F4410" s="4">
        <f>'[1]2025年已发货'!F:F</f>
        <v>45835</v>
      </c>
      <c r="G4410" s="2" t="str">
        <f>'[1]2025年已发货'!G:G</f>
        <v>(五冶建设扩建艺体中学二期工程)四川省成都市双流区光荣路成都艺体中学南200米</v>
      </c>
      <c r="H4410" s="2" t="str">
        <f>'[1]2025年已发货'!H:H</f>
        <v>谢序强</v>
      </c>
      <c r="I4410" s="2">
        <f>'[1]2025年已发货'!I:I</f>
        <v>13458588232</v>
      </c>
      <c r="J4410" s="2" t="str">
        <f>_xlfn._xlws.FILTER(辅助信息!D:D,辅助信息!G:G=G4410)</f>
        <v>五冶建设成都怡心湖片区及龙泉驿医院等项目</v>
      </c>
    </row>
    <row r="4411" hidden="1" spans="1:10">
      <c r="A4411" s="2" t="str">
        <f>'[1]2025年已发货'!A:A</f>
        <v>钢固融</v>
      </c>
      <c r="B4411" s="2" t="str">
        <f>'[1]2025年已发货'!B:B</f>
        <v>螺纹钢</v>
      </c>
      <c r="C4411" s="2" t="str">
        <f>'[1]2025年已发货'!C:C</f>
        <v>HRB400E Φ22 9m</v>
      </c>
      <c r="D4411" s="2" t="str">
        <f>'[1]2025年已发货'!D:D</f>
        <v>吨</v>
      </c>
      <c r="E4411" s="2">
        <f>'[1]2025年已发货'!E:E</f>
        <v>15</v>
      </c>
      <c r="F4411" s="4">
        <f>'[1]2025年已发货'!F:F</f>
        <v>45835</v>
      </c>
      <c r="G4411" s="2" t="str">
        <f>'[1]2025年已发货'!G:G</f>
        <v>(五冶建设扩建艺体中学二期工程)四川省成都市双流区光荣路成都艺体中学南200米</v>
      </c>
      <c r="H4411" s="2" t="str">
        <f>'[1]2025年已发货'!H:H</f>
        <v>谢序强</v>
      </c>
      <c r="I4411" s="2">
        <f>'[1]2025年已发货'!I:I</f>
        <v>13458588232</v>
      </c>
      <c r="J4411" s="2" t="str">
        <f>_xlfn._xlws.FILTER(辅助信息!D:D,辅助信息!G:G=G4411)</f>
        <v>五冶建设成都怡心湖片区及龙泉驿医院等项目</v>
      </c>
    </row>
    <row r="4412" hidden="1" spans="1:10">
      <c r="A4412" s="2" t="str">
        <f>'[1]2025年已发货'!A:A</f>
        <v>达钢</v>
      </c>
      <c r="B4412" s="2" t="str">
        <f>'[1]2025年已发货'!B:B</f>
        <v>盘螺</v>
      </c>
      <c r="C4412" s="2" t="str">
        <f>'[1]2025年已发货'!C:C</f>
        <v>HRB400E Φ10</v>
      </c>
      <c r="D4412" s="2" t="str">
        <f>'[1]2025年已发货'!D:D</f>
        <v>吨</v>
      </c>
      <c r="E4412" s="2">
        <f>'[1]2025年已发货'!E:E</f>
        <v>14</v>
      </c>
      <c r="F4412" s="4">
        <f>'[1]2025年已发货'!F:F</f>
        <v>45835</v>
      </c>
      <c r="G4412" s="2" t="str">
        <f>'[1]2025年已发货'!G:G</f>
        <v>（华西简阳西城嘉苑）四川省成都市简阳市简城街道高屋村</v>
      </c>
      <c r="H4412" s="2" t="str">
        <f>'[1]2025年已发货'!H:H</f>
        <v>张瀚镭</v>
      </c>
      <c r="I4412" s="2">
        <f>'[1]2025年已发货'!I:I</f>
        <v>15884666220</v>
      </c>
      <c r="J4412" s="2" t="str">
        <f>_xlfn._xlws.FILTER(辅助信息!D:D,辅助信息!G:G=G4412)</f>
        <v>华西简阳西城嘉苑</v>
      </c>
    </row>
    <row r="4413" hidden="1" spans="1:10">
      <c r="A4413" s="2" t="str">
        <f>'[1]2025年已发货'!A:A</f>
        <v>达钢</v>
      </c>
      <c r="B4413" s="2" t="str">
        <f>'[1]2025年已发货'!B:B</f>
        <v>盘螺</v>
      </c>
      <c r="C4413" s="2" t="str">
        <f>'[1]2025年已发货'!C:C</f>
        <v>HRB400E Φ12</v>
      </c>
      <c r="D4413" s="2" t="str">
        <f>'[1]2025年已发货'!D:D</f>
        <v>吨</v>
      </c>
      <c r="E4413" s="2">
        <f>'[1]2025年已发货'!E:E</f>
        <v>3</v>
      </c>
      <c r="F4413" s="4">
        <f>'[1]2025年已发货'!F:F</f>
        <v>45835</v>
      </c>
      <c r="G4413" s="2" t="str">
        <f>'[1]2025年已发货'!G:G</f>
        <v>（华西简阳西城嘉苑）四川省成都市简阳市简城街道高屋村</v>
      </c>
      <c r="H4413" s="2" t="str">
        <f>'[1]2025年已发货'!H:H</f>
        <v>张瀚镭</v>
      </c>
      <c r="I4413" s="2">
        <f>'[1]2025年已发货'!I:I</f>
        <v>15884666220</v>
      </c>
      <c r="J4413" s="2" t="str">
        <f>_xlfn._xlws.FILTER(辅助信息!D:D,辅助信息!G:G=G4413)</f>
        <v>华西简阳西城嘉苑</v>
      </c>
    </row>
    <row r="4414" hidden="1" spans="1:10">
      <c r="A4414" s="2" t="str">
        <f>'[1]2025年已发货'!A:A</f>
        <v>达钢</v>
      </c>
      <c r="B4414" s="2" t="str">
        <f>'[1]2025年已发货'!B:B</f>
        <v>螺纹钢</v>
      </c>
      <c r="C4414" s="2" t="str">
        <f>'[1]2025年已发货'!C:C</f>
        <v>HRB400E Φ16 9m</v>
      </c>
      <c r="D4414" s="2" t="str">
        <f>'[1]2025年已发货'!D:D</f>
        <v>吨</v>
      </c>
      <c r="E4414" s="2">
        <f>'[1]2025年已发货'!E:E</f>
        <v>6</v>
      </c>
      <c r="F4414" s="4">
        <f>'[1]2025年已发货'!F:F</f>
        <v>45835</v>
      </c>
      <c r="G4414" s="2" t="str">
        <f>'[1]2025年已发货'!G:G</f>
        <v>（华西简阳西城嘉苑）四川省成都市简阳市简城街道高屋村</v>
      </c>
      <c r="H4414" s="2" t="str">
        <f>'[1]2025年已发货'!H:H</f>
        <v>张瀚镭</v>
      </c>
      <c r="I4414" s="2">
        <f>'[1]2025年已发货'!I:I</f>
        <v>15884666220</v>
      </c>
      <c r="J4414" s="2" t="str">
        <f>_xlfn._xlws.FILTER(辅助信息!D:D,辅助信息!G:G=G4414)</f>
        <v>华西简阳西城嘉苑</v>
      </c>
    </row>
    <row r="4415" hidden="1" spans="1:10">
      <c r="A4415" s="2" t="str">
        <f>'[1]2025年已发货'!A:A</f>
        <v>达钢</v>
      </c>
      <c r="B4415" s="2" t="str">
        <f>'[1]2025年已发货'!B:B</f>
        <v>螺纹钢</v>
      </c>
      <c r="C4415" s="2" t="str">
        <f>'[1]2025年已发货'!C:C</f>
        <v>HRB400E Φ20 9m</v>
      </c>
      <c r="D4415" s="2" t="str">
        <f>'[1]2025年已发货'!D:D</f>
        <v>吨</v>
      </c>
      <c r="E4415" s="2">
        <f>'[1]2025年已发货'!E:E</f>
        <v>3</v>
      </c>
      <c r="F4415" s="4">
        <f>'[1]2025年已发货'!F:F</f>
        <v>45835</v>
      </c>
      <c r="G4415" s="2" t="str">
        <f>'[1]2025年已发货'!G:G</f>
        <v>（华西简阳西城嘉苑）四川省成都市简阳市简城街道高屋村</v>
      </c>
      <c r="H4415" s="2" t="str">
        <f>'[1]2025年已发货'!H:H</f>
        <v>张瀚镭</v>
      </c>
      <c r="I4415" s="2">
        <f>'[1]2025年已发货'!I:I</f>
        <v>15884666220</v>
      </c>
      <c r="J4415" s="2" t="str">
        <f>_xlfn._xlws.FILTER(辅助信息!D:D,辅助信息!G:G=G4415)</f>
        <v>华西简阳西城嘉苑</v>
      </c>
    </row>
    <row r="4416" hidden="1" spans="1:10">
      <c r="A4416" s="2" t="str">
        <f>'[1]2025年已发货'!A:A</f>
        <v>达钢</v>
      </c>
      <c r="B4416" s="2" t="str">
        <f>'[1]2025年已发货'!B:B</f>
        <v>螺纹钢</v>
      </c>
      <c r="C4416" s="2" t="str">
        <f>'[1]2025年已发货'!C:C</f>
        <v>HRB500E Φ20</v>
      </c>
      <c r="D4416" s="2" t="str">
        <f>'[1]2025年已发货'!D:D</f>
        <v>吨</v>
      </c>
      <c r="E4416" s="2">
        <f>'[1]2025年已发货'!E:E</f>
        <v>10</v>
      </c>
      <c r="F4416" s="4">
        <f>'[1]2025年已发货'!F:F</f>
        <v>45835</v>
      </c>
      <c r="G4416" s="2" t="str">
        <f>'[1]2025年已发货'!G:G</f>
        <v>（华西简阳西城嘉苑）四川省成都市简阳市简城街道高屋村</v>
      </c>
      <c r="H4416" s="2" t="str">
        <f>'[1]2025年已发货'!H:H</f>
        <v>张瀚镭</v>
      </c>
      <c r="I4416" s="2">
        <f>'[1]2025年已发货'!I:I</f>
        <v>15884666220</v>
      </c>
      <c r="J4416" s="2" t="str">
        <f>_xlfn._xlws.FILTER(辅助信息!D:D,辅助信息!G:G=G4416)</f>
        <v>华西简阳西城嘉苑</v>
      </c>
    </row>
    <row r="4417" hidden="1" spans="1:10">
      <c r="A4417" s="2" t="str">
        <f>'[1]2025年已发货'!A:A</f>
        <v>德胜</v>
      </c>
      <c r="B4417" s="2" t="str">
        <f>'[1]2025年已发货'!B:B</f>
        <v>螺纹钢</v>
      </c>
      <c r="C4417" s="2" t="str">
        <f>'[1]2025年已发货'!C:C</f>
        <v>HRB400E Φ14 9m</v>
      </c>
      <c r="D4417" s="2" t="str">
        <f>'[1]2025年已发货'!D:D</f>
        <v>吨</v>
      </c>
      <c r="E4417" s="2">
        <f>'[1]2025年已发货'!E:E</f>
        <v>6</v>
      </c>
      <c r="F4417" s="4">
        <f>'[1]2025年已发货'!F:F</f>
        <v>45835</v>
      </c>
      <c r="G4417" s="2" t="str">
        <f>'[1]2025年已发货'!G:G</f>
        <v>（华西简阳西城嘉苑）四川省成都市简阳市简城街道高屋村</v>
      </c>
      <c r="H4417" s="2" t="str">
        <f>'[1]2025年已发货'!H:H</f>
        <v>张瀚镭</v>
      </c>
      <c r="I4417" s="2">
        <f>'[1]2025年已发货'!I:I</f>
        <v>15884666220</v>
      </c>
      <c r="J4417" s="2" t="str">
        <f>_xlfn._xlws.FILTER(辅助信息!D:D,辅助信息!G:G=G4417)</f>
        <v>华西简阳西城嘉苑</v>
      </c>
    </row>
    <row r="4418" hidden="1" spans="1:10">
      <c r="A4418" s="2" t="str">
        <f>'[1]2025年已发货'!A:A</f>
        <v>德胜</v>
      </c>
      <c r="B4418" s="2" t="str">
        <f>'[1]2025年已发货'!B:B</f>
        <v>螺纹钢</v>
      </c>
      <c r="C4418" s="2" t="str">
        <f>'[1]2025年已发货'!C:C</f>
        <v>HRB400E Φ18 9m</v>
      </c>
      <c r="D4418" s="2" t="str">
        <f>'[1]2025年已发货'!D:D</f>
        <v>吨</v>
      </c>
      <c r="E4418" s="2">
        <f>'[1]2025年已发货'!E:E</f>
        <v>6</v>
      </c>
      <c r="F4418" s="4">
        <f>'[1]2025年已发货'!F:F</f>
        <v>45835</v>
      </c>
      <c r="G4418" s="2" t="str">
        <f>'[1]2025年已发货'!G:G</f>
        <v>（华西简阳西城嘉苑）四川省成都市简阳市简城街道高屋村</v>
      </c>
      <c r="H4418" s="2" t="str">
        <f>'[1]2025年已发货'!H:H</f>
        <v>张瀚镭</v>
      </c>
      <c r="I4418" s="2">
        <f>'[1]2025年已发货'!I:I</f>
        <v>15884666220</v>
      </c>
      <c r="J4418" s="2" t="str">
        <f>_xlfn._xlws.FILTER(辅助信息!D:D,辅助信息!G:G=G4418)</f>
        <v>华西简阳西城嘉苑</v>
      </c>
    </row>
    <row r="4419" hidden="1" spans="1:10">
      <c r="A4419" s="2" t="str">
        <f>'[1]2025年已发货'!A:A</f>
        <v>德胜</v>
      </c>
      <c r="B4419" s="2" t="str">
        <f>'[1]2025年已发货'!B:B</f>
        <v>螺纹钢</v>
      </c>
      <c r="C4419" s="2" t="str">
        <f>'[1]2025年已发货'!C:C</f>
        <v>HRB500E Φ22</v>
      </c>
      <c r="D4419" s="2" t="str">
        <f>'[1]2025年已发货'!D:D</f>
        <v>吨</v>
      </c>
      <c r="E4419" s="2">
        <f>'[1]2025年已发货'!E:E</f>
        <v>6</v>
      </c>
      <c r="F4419" s="4">
        <f>'[1]2025年已发货'!F:F</f>
        <v>45835</v>
      </c>
      <c r="G4419" s="2" t="str">
        <f>'[1]2025年已发货'!G:G</f>
        <v>（华西简阳西城嘉苑）四川省成都市简阳市简城街道高屋村</v>
      </c>
      <c r="H4419" s="2" t="str">
        <f>'[1]2025年已发货'!H:H</f>
        <v>张瀚镭</v>
      </c>
      <c r="I4419" s="2">
        <f>'[1]2025年已发货'!I:I</f>
        <v>15884666220</v>
      </c>
      <c r="J4419" s="2" t="str">
        <f>_xlfn._xlws.FILTER(辅助信息!D:D,辅助信息!G:G=G4419)</f>
        <v>华西简阳西城嘉苑</v>
      </c>
    </row>
    <row r="4420" hidden="1" spans="1:10">
      <c r="A4420" s="2" t="str">
        <f>'[1]2025年已发货'!A:A</f>
        <v>德胜</v>
      </c>
      <c r="B4420" s="2" t="str">
        <f>'[1]2025年已发货'!B:B</f>
        <v>螺纹钢</v>
      </c>
      <c r="C4420" s="2" t="str">
        <f>'[1]2025年已发货'!C:C</f>
        <v>HRB500E Φ25</v>
      </c>
      <c r="D4420" s="2" t="str">
        <f>'[1]2025年已发货'!D:D</f>
        <v>吨</v>
      </c>
      <c r="E4420" s="2">
        <f>'[1]2025年已发货'!E:E</f>
        <v>17</v>
      </c>
      <c r="F4420" s="4">
        <f>'[1]2025年已发货'!F:F</f>
        <v>45835</v>
      </c>
      <c r="G4420" s="2" t="str">
        <f>'[1]2025年已发货'!G:G</f>
        <v>（华西简阳西城嘉苑）四川省成都市简阳市简城街道高屋村</v>
      </c>
      <c r="H4420" s="2" t="str">
        <f>'[1]2025年已发货'!H:H</f>
        <v>张瀚镭</v>
      </c>
      <c r="I4420" s="2">
        <f>'[1]2025年已发货'!I:I</f>
        <v>15884666220</v>
      </c>
      <c r="J4420" s="2" t="str">
        <f>_xlfn._xlws.FILTER(辅助信息!D:D,辅助信息!G:G=G4420)</f>
        <v>华西简阳西城嘉苑</v>
      </c>
    </row>
    <row r="4421" hidden="1" spans="1:10">
      <c r="A4421" s="2" t="str">
        <f>'[1]2025年已发货'!A:A</f>
        <v>晋邦</v>
      </c>
      <c r="B4421" s="2" t="str">
        <f>'[1]2025年已发货'!B:B</f>
        <v>盘螺</v>
      </c>
      <c r="C4421" s="2" t="str">
        <f>'[1]2025年已发货'!C:C</f>
        <v>HRB400E Φ8</v>
      </c>
      <c r="D4421" s="2" t="str">
        <f>'[1]2025年已发货'!D:D</f>
        <v>吨</v>
      </c>
      <c r="E4421" s="2">
        <f>'[1]2025年已发货'!E:E</f>
        <v>13</v>
      </c>
      <c r="F4421" s="4">
        <f>'[1]2025年已发货'!F:F</f>
        <v>45835</v>
      </c>
      <c r="G4421" s="2" t="str">
        <f>'[1]2025年已发货'!G:G</f>
        <v>（华西简阳西城嘉苑）四川省成都市简阳市简城街道高屋村</v>
      </c>
      <c r="H4421" s="2" t="str">
        <f>'[1]2025年已发货'!H:H</f>
        <v>张瀚镭</v>
      </c>
      <c r="I4421" s="2">
        <f>'[1]2025年已发货'!I:I</f>
        <v>15884666220</v>
      </c>
      <c r="J4421" s="2" t="str">
        <f>_xlfn._xlws.FILTER(辅助信息!D:D,辅助信息!G:G=G4421)</f>
        <v>华西简阳西城嘉苑</v>
      </c>
    </row>
    <row r="4422" hidden="1" spans="1:10">
      <c r="A4422" s="2" t="str">
        <f>'[1]2025年已发货'!A:A</f>
        <v>晋邦</v>
      </c>
      <c r="B4422" s="2" t="str">
        <f>'[1]2025年已发货'!B:B</f>
        <v>螺纹钢</v>
      </c>
      <c r="C4422" s="2" t="str">
        <f>'[1]2025年已发货'!C:C</f>
        <v>HRB500E Φ25</v>
      </c>
      <c r="D4422" s="2" t="str">
        <f>'[1]2025年已发货'!D:D</f>
        <v>吨</v>
      </c>
      <c r="E4422" s="2">
        <f>'[1]2025年已发货'!E:E</f>
        <v>22</v>
      </c>
      <c r="F4422" s="4">
        <f>'[1]2025年已发货'!F:F</f>
        <v>45835</v>
      </c>
      <c r="G4422" s="2" t="str">
        <f>'[1]2025年已发货'!G:G</f>
        <v>（华西简阳西城嘉苑）四川省成都市简阳市简城街道高屋村</v>
      </c>
      <c r="H4422" s="2" t="str">
        <f>'[1]2025年已发货'!H:H</f>
        <v>张瀚镭</v>
      </c>
      <c r="I4422" s="2">
        <f>'[1]2025年已发货'!I:I</f>
        <v>15884666220</v>
      </c>
      <c r="J4422" s="2" t="str">
        <f>_xlfn._xlws.FILTER(辅助信息!D:D,辅助信息!G:G=G4422)</f>
        <v>华西简阳西城嘉苑</v>
      </c>
    </row>
    <row r="4423" hidden="1" spans="1:10">
      <c r="A4423" s="2" t="str">
        <f>'[1]2025年已发货'!A:A</f>
        <v>海南海控</v>
      </c>
      <c r="B4423" s="2" t="str">
        <f>'[1]2025年已发货'!B:B</f>
        <v>盘螺</v>
      </c>
      <c r="C4423" s="2" t="str">
        <f>'[1]2025年已发货'!C:C</f>
        <v>HRB400EФ10</v>
      </c>
      <c r="D4423" s="2" t="str">
        <f>'[1]2025年已发货'!D:D</f>
        <v>吨</v>
      </c>
      <c r="E4423" s="2">
        <f>'[1]2025年已发货'!E:E</f>
        <v>35</v>
      </c>
      <c r="F4423" s="4">
        <f>'[1]2025年已发货'!F:F</f>
        <v>45835</v>
      </c>
      <c r="G4423" s="2" t="str">
        <f>'[1]2025年已发货'!G:G</f>
        <v>（中铁八局康新高速TJ4-1标）四川省甘孜州康定市新都桥镇超限载检测站</v>
      </c>
      <c r="H4423" s="2" t="str">
        <f>'[1]2025年已发货'!H:H</f>
        <v>刘俊</v>
      </c>
      <c r="I4423" s="2">
        <f>'[1]2025年已发货'!I:I</f>
        <v>18587764925</v>
      </c>
      <c r="J4423" s="2" vm="1" t="e">
        <f>_xlfn._xlws.FILTER(辅助信息!D:D,辅助信息!G:G=G4423)</f>
        <v>#VALUE!</v>
      </c>
    </row>
    <row r="4424" hidden="1" spans="1:10">
      <c r="A4424" s="2" t="str">
        <f>'[1]2025年已发货'!A:A</f>
        <v>德胜恒嘉</v>
      </c>
      <c r="B4424" s="2" t="str">
        <f>'[1]2025年已发货'!B:B</f>
        <v>螺纹钢</v>
      </c>
      <c r="C4424" s="2" t="str">
        <f>'[1]2025年已发货'!C:C</f>
        <v>HRB500EФ22*12m</v>
      </c>
      <c r="D4424" s="2" t="str">
        <f>'[1]2025年已发货'!D:D</f>
        <v>吨</v>
      </c>
      <c r="E4424" s="2">
        <f>'[1]2025年已发货'!E:E</f>
        <v>35</v>
      </c>
      <c r="F4424" s="4">
        <f>'[1]2025年已发货'!F:F</f>
        <v>45835</v>
      </c>
      <c r="G4424" s="2" t="str">
        <f>'[1]2025年已发货'!G:G</f>
        <v>（中铁八局康新高速TJ4-1标）四川省甘孜州康定市新都桥镇超限载检测站</v>
      </c>
      <c r="H4424" s="2" t="str">
        <f>'[1]2025年已发货'!H:H</f>
        <v>刘俊</v>
      </c>
      <c r="I4424" s="2">
        <f>'[1]2025年已发货'!I:I</f>
        <v>18587764925</v>
      </c>
      <c r="J4424" s="2" vm="1" t="e">
        <f>_xlfn._xlws.FILTER(辅助信息!D:D,辅助信息!G:G=G4424)</f>
        <v>#VALUE!</v>
      </c>
    </row>
    <row r="4425" hidden="1" spans="1:10">
      <c r="A4425" s="2" t="str">
        <f>'[1]2025年已发货'!A:A</f>
        <v>德胜恒嘉</v>
      </c>
      <c r="B4425" s="2" t="str">
        <f>'[1]2025年已发货'!B:B</f>
        <v>螺纹钢</v>
      </c>
      <c r="C4425" s="2" t="str">
        <f>'[1]2025年已发货'!C:C</f>
        <v>HRB500EФ22*9m</v>
      </c>
      <c r="D4425" s="2" t="str">
        <f>'[1]2025年已发货'!D:D</f>
        <v>吨</v>
      </c>
      <c r="E4425" s="2">
        <f>'[1]2025年已发货'!E:E</f>
        <v>35</v>
      </c>
      <c r="F4425" s="4">
        <f>'[1]2025年已发货'!F:F</f>
        <v>45835</v>
      </c>
      <c r="G4425" s="2" t="str">
        <f>'[1]2025年已发货'!G:G</f>
        <v>（中铁八局康新高速TJ4-1标）四川省甘孜州康定市新都桥镇超限载检测站</v>
      </c>
      <c r="H4425" s="2" t="str">
        <f>'[1]2025年已发货'!H:H</f>
        <v>刘俊</v>
      </c>
      <c r="I4425" s="2">
        <f>'[1]2025年已发货'!I:I</f>
        <v>18587764925</v>
      </c>
      <c r="J4425" s="2" vm="1" t="e">
        <f>_xlfn._xlws.FILTER(辅助信息!D:D,辅助信息!G:G=G4425)</f>
        <v>#VALUE!</v>
      </c>
    </row>
    <row r="4426" hidden="1" spans="1:10">
      <c r="A4426" s="2" t="str">
        <f>'[1]2025年已发货'!A:A</f>
        <v>德胜恒嘉</v>
      </c>
      <c r="B4426" s="2" t="str">
        <f>'[1]2025年已发货'!B:B</f>
        <v>螺纹钢</v>
      </c>
      <c r="C4426" s="2" t="str">
        <f>'[1]2025年已发货'!C:C</f>
        <v>HRB400EФ14*9m</v>
      </c>
      <c r="D4426" s="2" t="str">
        <f>'[1]2025年已发货'!D:D</f>
        <v>吨</v>
      </c>
      <c r="E4426" s="2">
        <f>'[1]2025年已发货'!E:E</f>
        <v>35</v>
      </c>
      <c r="F4426" s="4">
        <f>'[1]2025年已发货'!F:F</f>
        <v>45835</v>
      </c>
      <c r="G4426" s="2" t="str">
        <f>'[1]2025年已发货'!G:G</f>
        <v>（中铁八局康新高速TJ4-1标）四川省甘孜州康定市新都桥镇超限载检测站</v>
      </c>
      <c r="H4426" s="2" t="str">
        <f>'[1]2025年已发货'!H:H</f>
        <v>刘俊</v>
      </c>
      <c r="I4426" s="2">
        <f>'[1]2025年已发货'!I:I</f>
        <v>18587764925</v>
      </c>
      <c r="J4426" s="2" vm="1" t="e">
        <f>_xlfn._xlws.FILTER(辅助信息!D:D,辅助信息!G:G=G4426)</f>
        <v>#VALUE!</v>
      </c>
    </row>
    <row r="4427" hidden="1" spans="1:10">
      <c r="A4427" s="2" t="str">
        <f>'[1]2025年已发货'!A:A</f>
        <v>德胜恒嘉</v>
      </c>
      <c r="B4427" s="2" t="str">
        <f>'[1]2025年已发货'!B:B</f>
        <v>螺纹钢</v>
      </c>
      <c r="C4427" s="2" t="str">
        <f>'[1]2025年已发货'!C:C</f>
        <v>HRB400EФ16*9m</v>
      </c>
      <c r="D4427" s="2" t="str">
        <f>'[1]2025年已发货'!D:D</f>
        <v>吨</v>
      </c>
      <c r="E4427" s="2">
        <f>'[1]2025年已发货'!E:E</f>
        <v>35</v>
      </c>
      <c r="F4427" s="4">
        <f>'[1]2025年已发货'!F:F</f>
        <v>45835</v>
      </c>
      <c r="G4427" s="2" t="str">
        <f>'[1]2025年已发货'!G:G</f>
        <v>（中铁八局康新高速TJ4-1标）四川省甘孜州康定市新都桥镇超限载检测站</v>
      </c>
      <c r="H4427" s="2" t="str">
        <f>'[1]2025年已发货'!H:H</f>
        <v>刘俊</v>
      </c>
      <c r="I4427" s="2">
        <f>'[1]2025年已发货'!I:I</f>
        <v>18587764925</v>
      </c>
      <c r="J4427" s="2" vm="1" t="e">
        <f>_xlfn._xlws.FILTER(辅助信息!D:D,辅助信息!G:G=G4427)</f>
        <v>#VALUE!</v>
      </c>
    </row>
    <row r="4428" hidden="1" spans="1:10">
      <c r="A4428" s="2" t="str">
        <f>'[1]2025年已发货'!A:A</f>
        <v>德胜恒嘉</v>
      </c>
      <c r="B4428" s="2" t="str">
        <f>'[1]2025年已发货'!B:B</f>
        <v>螺纹钢</v>
      </c>
      <c r="C4428" s="2" t="str">
        <f>'[1]2025年已发货'!C:C</f>
        <v>HRB400EФ25*12m</v>
      </c>
      <c r="D4428" s="2" t="str">
        <f>'[1]2025年已发货'!D:D</f>
        <v>吨</v>
      </c>
      <c r="E4428" s="2">
        <f>'[1]2025年已发货'!E:E</f>
        <v>70</v>
      </c>
      <c r="F4428" s="4">
        <f>'[1]2025年已发货'!F:F</f>
        <v>45835</v>
      </c>
      <c r="G4428" s="2" t="str">
        <f>'[1]2025年已发货'!G:G</f>
        <v>（中铁八局康新高速TJ4-1标）四川省甘孜州康定市新都桥镇超限载检测站</v>
      </c>
      <c r="H4428" s="2" t="str">
        <f>'[1]2025年已发货'!H:H</f>
        <v>刘俊</v>
      </c>
      <c r="I4428" s="2">
        <f>'[1]2025年已发货'!I:I</f>
        <v>18587764925</v>
      </c>
      <c r="J4428" s="2" vm="1" t="e">
        <f>_xlfn._xlws.FILTER(辅助信息!D:D,辅助信息!G:G=G4428)</f>
        <v>#VALUE!</v>
      </c>
    </row>
    <row r="4429" hidden="1" spans="1:10">
      <c r="A4429" s="2" t="str">
        <f>'[1]2025年已发货'!A:A</f>
        <v>德胜恒嘉</v>
      </c>
      <c r="B4429" s="2" t="str">
        <f>'[1]2025年已发货'!B:B</f>
        <v>螺纹钢</v>
      </c>
      <c r="C4429" s="2" t="str">
        <f>'[1]2025年已发货'!C:C</f>
        <v>HRB400EФ28*9m</v>
      </c>
      <c r="D4429" s="2" t="str">
        <f>'[1]2025年已发货'!D:D</f>
        <v>吨</v>
      </c>
      <c r="E4429" s="2">
        <f>'[1]2025年已发货'!E:E</f>
        <v>70</v>
      </c>
      <c r="F4429" s="4">
        <f>'[1]2025年已发货'!F:F</f>
        <v>45835</v>
      </c>
      <c r="G4429" s="2" t="str">
        <f>'[1]2025年已发货'!G:G</f>
        <v>（中铁八局康新高速TJ4-1标）四川省甘孜州康定市新都桥镇超限载检测站</v>
      </c>
      <c r="H4429" s="2" t="str">
        <f>'[1]2025年已发货'!H:H</f>
        <v>刘俊</v>
      </c>
      <c r="I4429" s="2">
        <f>'[1]2025年已发货'!I:I</f>
        <v>18587764925</v>
      </c>
      <c r="J4429" s="2" vm="1" t="e">
        <f>_xlfn._xlws.FILTER(辅助信息!D:D,辅助信息!G:G=G4429)</f>
        <v>#VALUE!</v>
      </c>
    </row>
    <row r="4430" hidden="1" spans="1:10">
      <c r="A4430" s="2" t="str">
        <f>'[1]2025年已发货'!A:A</f>
        <v>德胜恒嘉</v>
      </c>
      <c r="B4430" s="2" t="str">
        <f>'[1]2025年已发货'!B:B</f>
        <v>螺纹钢</v>
      </c>
      <c r="C4430" s="2" t="str">
        <f>'[1]2025年已发货'!C:C</f>
        <v>HRB500EФ25*12m</v>
      </c>
      <c r="D4430" s="2" t="str">
        <f>'[1]2025年已发货'!D:D</f>
        <v>吨</v>
      </c>
      <c r="E4430" s="2">
        <f>'[1]2025年已发货'!E:E</f>
        <v>70</v>
      </c>
      <c r="F4430" s="4">
        <f>'[1]2025年已发货'!F:F</f>
        <v>45835</v>
      </c>
      <c r="G4430" s="2" t="str">
        <f>'[1]2025年已发货'!G:G</f>
        <v>（中铁八局康新高速TJ4-1标）四川省甘孜州康定市新都桥镇超限载检测站</v>
      </c>
      <c r="H4430" s="2" t="str">
        <f>'[1]2025年已发货'!H:H</f>
        <v>刘俊</v>
      </c>
      <c r="I4430" s="2">
        <f>'[1]2025年已发货'!I:I</f>
        <v>18587764925</v>
      </c>
      <c r="J4430" s="2" vm="1" t="e">
        <f>_xlfn._xlws.FILTER(辅助信息!D:D,辅助信息!G:G=G4430)</f>
        <v>#VALUE!</v>
      </c>
    </row>
    <row r="4431" hidden="1" spans="1:10">
      <c r="A4431" s="2" t="str">
        <f>'[1]2025年已发货'!A:A</f>
        <v>德胜恒嘉</v>
      </c>
      <c r="B4431" s="2" t="str">
        <f>'[1]2025年已发货'!B:B</f>
        <v>螺纹钢</v>
      </c>
      <c r="C4431" s="2" t="str">
        <f>'[1]2025年已发货'!C:C</f>
        <v>HRB500EФ25*9m</v>
      </c>
      <c r="D4431" s="2" t="str">
        <f>'[1]2025年已发货'!D:D</f>
        <v>吨</v>
      </c>
      <c r="E4431" s="2">
        <f>'[1]2025年已发货'!E:E</f>
        <v>35</v>
      </c>
      <c r="F4431" s="4">
        <f>'[1]2025年已发货'!F:F</f>
        <v>45835</v>
      </c>
      <c r="G4431" s="2" t="str">
        <f>'[1]2025年已发货'!G:G</f>
        <v>（中铁八局康新高速TJ4-1标）四川省甘孜州康定市新都桥镇超限载检测站</v>
      </c>
      <c r="H4431" s="2" t="str">
        <f>'[1]2025年已发货'!H:H</f>
        <v>刘俊</v>
      </c>
      <c r="I4431" s="2">
        <f>'[1]2025年已发货'!I:I</f>
        <v>18587764925</v>
      </c>
      <c r="J4431" s="2" vm="1" t="e">
        <f>_xlfn._xlws.FILTER(辅助信息!D:D,辅助信息!G:G=G4431)</f>
        <v>#VALUE!</v>
      </c>
    </row>
    <row r="4432" hidden="1" spans="1:10">
      <c r="A4432" s="2" t="str">
        <f>'[1]2025年已发货'!A:A</f>
        <v>德胜恒嘉</v>
      </c>
      <c r="B4432" s="2" t="str">
        <f>'[1]2025年已发货'!B:B</f>
        <v>螺纹钢</v>
      </c>
      <c r="C4432" s="2" t="str">
        <f>'[1]2025年已发货'!C:C</f>
        <v>HRB400E Φ12 9m</v>
      </c>
      <c r="D4432" s="2" t="str">
        <f>'[1]2025年已发货'!D:D</f>
        <v>吨</v>
      </c>
      <c r="E4432" s="2">
        <f>'[1]2025年已发货'!E:E</f>
        <v>105</v>
      </c>
      <c r="F4432" s="4">
        <f>'[1]2025年已发货'!F:F</f>
        <v>45835</v>
      </c>
      <c r="G4432" s="2" t="str">
        <f>'[1]2025年已发货'!G:G</f>
        <v>（中铁十局-资乐高速4标）四川省眉山市仁寿县彰加镇促进村中铁十局资乐高速1#钢筋场</v>
      </c>
      <c r="H4432" s="2" t="str">
        <f>'[1]2025年已发货'!H:H</f>
        <v>杨飞</v>
      </c>
      <c r="I4432" s="2">
        <f>'[1]2025年已发货'!I:I</f>
        <v>15667998777</v>
      </c>
      <c r="J4432" s="2" vm="1" t="e">
        <f>_xlfn._xlws.FILTER(辅助信息!D:D,辅助信息!G:G=G4432)</f>
        <v>#VALUE!</v>
      </c>
    </row>
    <row r="4433" hidden="1" spans="1:10">
      <c r="A4433" s="2" t="str">
        <f>'[1]2025年已发货'!A:A</f>
        <v>德胜恒嘉</v>
      </c>
      <c r="B4433" s="2" t="str">
        <f>'[1]2025年已发货'!B:B</f>
        <v>螺纹钢</v>
      </c>
      <c r="C4433" s="2" t="str">
        <f>'[1]2025年已发货'!C:C</f>
        <v>HRB500E Φ28 9m</v>
      </c>
      <c r="D4433" s="2" t="str">
        <f>'[1]2025年已发货'!D:D</f>
        <v>吨</v>
      </c>
      <c r="E4433" s="2">
        <f>'[1]2025年已发货'!E:E</f>
        <v>70</v>
      </c>
      <c r="F4433" s="4">
        <f>'[1]2025年已发货'!F:F</f>
        <v>45835</v>
      </c>
      <c r="G4433" s="2" t="str">
        <f>'[1]2025年已发货'!G:G</f>
        <v>（中铁十局-资乐高速4标）四川省眉山市仁寿县彰加镇促进村中铁十局资乐高速1#钢筋场</v>
      </c>
      <c r="H4433" s="2" t="str">
        <f>'[1]2025年已发货'!H:H</f>
        <v>杨飞</v>
      </c>
      <c r="I4433" s="2">
        <f>'[1]2025年已发货'!I:I</f>
        <v>15667998777</v>
      </c>
      <c r="J4433" s="2" vm="1" t="e">
        <f>_xlfn._xlws.FILTER(辅助信息!D:D,辅助信息!G:G=G4433)</f>
        <v>#VALUE!</v>
      </c>
    </row>
    <row r="4434" hidden="1" spans="1:10">
      <c r="A4434" s="2" t="str">
        <f>'[1]2025年已发货'!A:A</f>
        <v>德胜恒嘉</v>
      </c>
      <c r="B4434" s="2" t="str">
        <f>'[1]2025年已发货'!B:B</f>
        <v>螺纹钢</v>
      </c>
      <c r="C4434" s="2" t="str">
        <f>'[1]2025年已发货'!C:C</f>
        <v>HRB400E Φ32 12m</v>
      </c>
      <c r="D4434" s="2" t="str">
        <f>'[1]2025年已发货'!D:D</f>
        <v>吨</v>
      </c>
      <c r="E4434" s="2">
        <f>'[1]2025年已发货'!E:E</f>
        <v>70</v>
      </c>
      <c r="F4434" s="4">
        <f>'[1]2025年已发货'!F:F</f>
        <v>45835</v>
      </c>
      <c r="G4434" s="2" t="str">
        <f>'[1]2025年已发货'!G:G</f>
        <v>（中铁十局-资乐高速4标）四川省眉山市仁寿县彰加镇促进村中铁十局资乐高速1#钢筋场</v>
      </c>
      <c r="H4434" s="2" t="str">
        <f>'[1]2025年已发货'!H:H</f>
        <v>杨飞</v>
      </c>
      <c r="I4434" s="2">
        <f>'[1]2025年已发货'!I:I</f>
        <v>15667998777</v>
      </c>
      <c r="J4434" s="2" vm="1" t="e">
        <f>_xlfn._xlws.FILTER(辅助信息!D:D,辅助信息!G:G=G4434)</f>
        <v>#VALUE!</v>
      </c>
    </row>
    <row r="4435" hidden="1" spans="1:10">
      <c r="A4435" s="2" t="str">
        <f>'[1]2025年已发货'!A:A</f>
        <v>德胜恒嘉</v>
      </c>
      <c r="B4435" s="2" t="str">
        <f>'[1]2025年已发货'!B:B</f>
        <v>螺纹钢</v>
      </c>
      <c r="C4435" s="2" t="str">
        <f>'[1]2025年已发货'!C:C</f>
        <v>HRB400E Φ16 12m</v>
      </c>
      <c r="D4435" s="2" t="str">
        <f>'[1]2025年已发货'!D:D</f>
        <v>吨</v>
      </c>
      <c r="E4435" s="2">
        <f>'[1]2025年已发货'!E:E</f>
        <v>35</v>
      </c>
      <c r="F4435" s="4">
        <f>'[1]2025年已发货'!F:F</f>
        <v>45835</v>
      </c>
      <c r="G4435" s="2" t="str">
        <f>'[1]2025年已发货'!G:G</f>
        <v>（中铁十局-资乐高速4标）四川省眉山市仁寿县彰加镇促进村中铁十局资乐高速1#钢筋场</v>
      </c>
      <c r="H4435" s="2" t="str">
        <f>'[1]2025年已发货'!H:H</f>
        <v>杨飞</v>
      </c>
      <c r="I4435" s="2">
        <f>'[1]2025年已发货'!I:I</f>
        <v>15667998777</v>
      </c>
      <c r="J4435" s="2" vm="1" t="e">
        <f>_xlfn._xlws.FILTER(辅助信息!D:D,辅助信息!G:G=G4435)</f>
        <v>#VALUE!</v>
      </c>
    </row>
    <row r="4436" hidden="1" spans="1:10">
      <c r="A4436" s="2" t="str">
        <f>'[1]2025年已发货'!A:A</f>
        <v>德胜恒嘉</v>
      </c>
      <c r="B4436" s="2" t="str">
        <f>'[1]2025年已发货'!B:B</f>
        <v>螺纹钢</v>
      </c>
      <c r="C4436" s="2" t="str">
        <f>'[1]2025年已发货'!C:C</f>
        <v>HRB400E Φ12 12m</v>
      </c>
      <c r="D4436" s="2" t="str">
        <f>'[1]2025年已发货'!D:D</f>
        <v>吨</v>
      </c>
      <c r="E4436" s="2">
        <f>'[1]2025年已发货'!E:E</f>
        <v>35</v>
      </c>
      <c r="F4436" s="4">
        <f>'[1]2025年已发货'!F:F</f>
        <v>45835</v>
      </c>
      <c r="G4436" s="2" t="str">
        <f>'[1]2025年已发货'!G:G</f>
        <v>（中铁十局-资乐高速4标）四川省眉山市仁寿县彰加镇促进村中铁十局资乐高速1#钢筋场</v>
      </c>
      <c r="H4436" s="2" t="str">
        <f>'[1]2025年已发货'!H:H</f>
        <v>杨飞</v>
      </c>
      <c r="I4436" s="2">
        <f>'[1]2025年已发货'!I:I</f>
        <v>15667998777</v>
      </c>
      <c r="J4436" s="2" vm="1" t="e">
        <f>_xlfn._xlws.FILTER(辅助信息!D:D,辅助信息!G:G=G4436)</f>
        <v>#VALUE!</v>
      </c>
    </row>
    <row r="4437" hidden="1" spans="1:10">
      <c r="A4437" s="2" t="str">
        <f>'[1]2025年已发货'!A:A</f>
        <v>润耀</v>
      </c>
      <c r="B4437" s="2" t="str">
        <f>'[1]2025年已发货'!B:B</f>
        <v>螺纹钢</v>
      </c>
      <c r="C4437" s="2" t="str">
        <f>'[1]2025年已发货'!C:C</f>
        <v>HRB400E Φ32×9米</v>
      </c>
      <c r="D4437" s="2" t="str">
        <f>'[1]2025年已发货'!D:D</f>
        <v>吨</v>
      </c>
      <c r="E4437" s="2">
        <f>'[1]2025年已发货'!E:E</f>
        <v>105</v>
      </c>
      <c r="F4437" s="4">
        <f>'[1]2025年已发货'!F:F</f>
        <v>45835</v>
      </c>
      <c r="G4437" s="2" t="str">
        <f>'[1]2025年已发货'!G:G</f>
        <v>（自永1标八局二分公司钢筋棚）四川省自贡市大安区牛佛镇</v>
      </c>
      <c r="H4437" s="2" t="str">
        <f>'[1]2025年已发货'!H:H</f>
        <v>王君杰</v>
      </c>
      <c r="I4437" s="2">
        <f>'[1]2025年已发货'!I:I</f>
        <v>18919619850</v>
      </c>
      <c r="J4437" s="2" vm="1" t="e">
        <f>_xlfn._xlws.FILTER(辅助信息!D:D,辅助信息!G:G=G4437)</f>
        <v>#VALUE!</v>
      </c>
    </row>
    <row r="4438" hidden="1" spans="1:10">
      <c r="A4438" s="2" t="str">
        <f>'[1]2025年已发货'!A:A</f>
        <v>山东高速</v>
      </c>
      <c r="B4438" s="2" t="str">
        <f>'[1]2025年已发货'!B:B</f>
        <v>高线</v>
      </c>
      <c r="C4438" s="2" t="str">
        <f>'[1]2025年已发货'!C:C</f>
        <v>HPB300 Φ12</v>
      </c>
      <c r="D4438" s="2" t="str">
        <f>'[1]2025年已发货'!D:D</f>
        <v>吨</v>
      </c>
      <c r="E4438" s="2">
        <f>'[1]2025年已发货'!E:E</f>
        <v>35</v>
      </c>
      <c r="F4438" s="4">
        <f>'[1]2025年已发货'!F:F</f>
        <v>45835</v>
      </c>
      <c r="G4438" s="2" t="str">
        <f>'[1]2025年已发货'!G:G</f>
        <v>（自永1标八局二分公司钢筋棚）四川省自贡市大安区牛佛镇</v>
      </c>
      <c r="H4438" s="2" t="str">
        <f>'[1]2025年已发货'!H:H</f>
        <v>王君杰</v>
      </c>
      <c r="I4438" s="2">
        <f>'[1]2025年已发货'!I:I</f>
        <v>18919619850</v>
      </c>
      <c r="J4438" s="2" vm="1" t="e">
        <f>_xlfn._xlws.FILTER(辅助信息!D:D,辅助信息!G:G=G4438)</f>
        <v>#VALUE!</v>
      </c>
    </row>
    <row r="4439" hidden="1" spans="1:10">
      <c r="A4439" s="2" t="str">
        <f>'[1]2025年已发货'!A:A</f>
        <v>山东高速</v>
      </c>
      <c r="B4439" s="2" t="str">
        <f>'[1]2025年已发货'!B:B</f>
        <v>螺纹钢</v>
      </c>
      <c r="C4439" s="2" t="str">
        <f>'[1]2025年已发货'!C:C</f>
        <v>HRB500E Φ28×12米</v>
      </c>
      <c r="D4439" s="2" t="str">
        <f>'[1]2025年已发货'!D:D</f>
        <v>吨</v>
      </c>
      <c r="E4439" s="2">
        <f>'[1]2025年已发货'!E:E</f>
        <v>35</v>
      </c>
      <c r="F4439" s="4">
        <f>'[1]2025年已发货'!F:F</f>
        <v>45835</v>
      </c>
      <c r="G4439" s="2" t="str">
        <f>'[1]2025年已发货'!G:G</f>
        <v>（自永2标九局西南分公司钢筋棚）四川省自贡市骑龙镇大湾村</v>
      </c>
      <c r="H4439" s="2" t="str">
        <f>'[1]2025年已发货'!H:H</f>
        <v>高彦彬</v>
      </c>
      <c r="I4439" s="2">
        <f>'[1]2025年已发货'!I:I</f>
        <v>13835906370</v>
      </c>
      <c r="J4439" s="2" vm="1" t="e">
        <f>_xlfn._xlws.FILTER(辅助信息!D:D,辅助信息!G:G=G4439)</f>
        <v>#VALUE!</v>
      </c>
    </row>
    <row r="4440" hidden="1" spans="1:10">
      <c r="A4440" s="2" t="str">
        <f>'[1]2025年已发货'!A:A</f>
        <v>山东高速</v>
      </c>
      <c r="B4440" s="2" t="str">
        <f>'[1]2025年已发货'!B:B</f>
        <v>螺纹钢</v>
      </c>
      <c r="C4440" s="2" t="str">
        <f>'[1]2025年已发货'!C:C</f>
        <v>HRB400E Φ28×12米</v>
      </c>
      <c r="D4440" s="2" t="str">
        <f>'[1]2025年已发货'!D:D</f>
        <v>吨</v>
      </c>
      <c r="E4440" s="2">
        <f>'[1]2025年已发货'!E:E</f>
        <v>35</v>
      </c>
      <c r="F4440" s="4">
        <f>'[1]2025年已发货'!F:F</f>
        <v>45835</v>
      </c>
      <c r="G4440" s="2" t="str">
        <f>'[1]2025年已发货'!G:G</f>
        <v>（自永2标九局西南分公司钢筋棚）四川省自贡市骑龙镇大湾村</v>
      </c>
      <c r="H4440" s="2" t="str">
        <f>'[1]2025年已发货'!H:H</f>
        <v>高彦彬</v>
      </c>
      <c r="I4440" s="2">
        <f>'[1]2025年已发货'!I:I</f>
        <v>13835906370</v>
      </c>
      <c r="J4440" s="2" vm="1" t="e">
        <f>_xlfn._xlws.FILTER(辅助信息!D:D,辅助信息!G:G=G4440)</f>
        <v>#VALUE!</v>
      </c>
    </row>
    <row r="4441" hidden="1" spans="1:10">
      <c r="A4441" s="2">
        <f>'[1]2025年已发货'!A:A</f>
        <v>0</v>
      </c>
      <c r="B4441" s="2">
        <f>'[1]2025年已发货'!B:B</f>
        <v>0</v>
      </c>
      <c r="C4441" s="2">
        <f>'[1]2025年已发货'!C:C</f>
        <v>0</v>
      </c>
      <c r="D4441" s="2">
        <f>'[1]2025年已发货'!D:D</f>
        <v>0</v>
      </c>
      <c r="E4441" s="2">
        <f>'[1]2025年已发货'!E:E</f>
        <v>0</v>
      </c>
      <c r="F4441" s="4">
        <f>'[1]2025年已发货'!F:F</f>
        <v>0</v>
      </c>
      <c r="G4441" s="2">
        <f>'[1]2025年已发货'!G:G</f>
        <v>0</v>
      </c>
      <c r="H4441" s="2">
        <f>'[1]2025年已发货'!H:H</f>
        <v>0</v>
      </c>
      <c r="I4441" s="2">
        <f>'[1]2025年已发货'!I:I</f>
        <v>0</v>
      </c>
      <c r="J4441" s="2" vm="1" t="e">
        <f>_xlfn._xlws.FILTER(辅助信息!D:D,辅助信息!G:G=G4441)</f>
        <v>#VALUE!</v>
      </c>
    </row>
    <row r="4442" hidden="1" spans="1:10">
      <c r="A4442" s="2">
        <f>'[1]2025年已发货'!A:A</f>
        <v>0</v>
      </c>
      <c r="B4442" s="2">
        <f>'[1]2025年已发货'!B:B</f>
        <v>0</v>
      </c>
      <c r="C4442" s="2">
        <f>'[1]2025年已发货'!C:C</f>
        <v>0</v>
      </c>
      <c r="D4442" s="2">
        <f>'[1]2025年已发货'!D:D</f>
        <v>0</v>
      </c>
      <c r="E4442" s="2">
        <f>'[1]2025年已发货'!E:E</f>
        <v>0</v>
      </c>
      <c r="F4442" s="4">
        <f>'[1]2025年已发货'!F:F</f>
        <v>0</v>
      </c>
      <c r="G4442" s="2">
        <f>'[1]2025年已发货'!G:G</f>
        <v>0</v>
      </c>
      <c r="H4442" s="2">
        <f>'[1]2025年已发货'!H:H</f>
        <v>0</v>
      </c>
      <c r="I4442" s="2">
        <f>'[1]2025年已发货'!I:I</f>
        <v>0</v>
      </c>
      <c r="J4442" s="2" vm="1" t="e">
        <f>_xlfn._xlws.FILTER(辅助信息!D:D,辅助信息!G:G=G4442)</f>
        <v>#VALUE!</v>
      </c>
    </row>
    <row r="4443" hidden="1" spans="1:10">
      <c r="A4443" s="2">
        <f>'[1]2025年已发货'!A:A</f>
        <v>0</v>
      </c>
      <c r="B4443" s="2">
        <f>'[1]2025年已发货'!B:B</f>
        <v>0</v>
      </c>
      <c r="C4443" s="2">
        <f>'[1]2025年已发货'!C:C</f>
        <v>0</v>
      </c>
      <c r="D4443" s="2">
        <f>'[1]2025年已发货'!D:D</f>
        <v>0</v>
      </c>
      <c r="E4443" s="2">
        <f>'[1]2025年已发货'!E:E</f>
        <v>0</v>
      </c>
      <c r="F4443" s="4">
        <f>'[1]2025年已发货'!F:F</f>
        <v>0</v>
      </c>
      <c r="G4443" s="2">
        <f>'[1]2025年已发货'!G:G</f>
        <v>0</v>
      </c>
      <c r="H4443" s="2">
        <f>'[1]2025年已发货'!H:H</f>
        <v>0</v>
      </c>
      <c r="I4443" s="2">
        <f>'[1]2025年已发货'!I:I</f>
        <v>0</v>
      </c>
      <c r="J4443" s="2" vm="1" t="e">
        <f>_xlfn._xlws.FILTER(辅助信息!D:D,辅助信息!G:G=G4443)</f>
        <v>#VALUE!</v>
      </c>
    </row>
    <row r="4444" hidden="1" spans="1:10">
      <c r="A4444" s="2">
        <f>'[1]2025年已发货'!A:A</f>
        <v>0</v>
      </c>
      <c r="B4444" s="2">
        <f>'[1]2025年已发货'!B:B</f>
        <v>0</v>
      </c>
      <c r="C4444" s="2">
        <f>'[1]2025年已发货'!C:C</f>
        <v>0</v>
      </c>
      <c r="D4444" s="2">
        <f>'[1]2025年已发货'!D:D</f>
        <v>0</v>
      </c>
      <c r="E4444" s="2">
        <f>'[1]2025年已发货'!E:E</f>
        <v>0</v>
      </c>
      <c r="F4444" s="4">
        <f>'[1]2025年已发货'!F:F</f>
        <v>0</v>
      </c>
      <c r="G4444" s="2">
        <f>'[1]2025年已发货'!G:G</f>
        <v>0</v>
      </c>
      <c r="H4444" s="2">
        <f>'[1]2025年已发货'!H:H</f>
        <v>0</v>
      </c>
      <c r="I4444" s="2">
        <f>'[1]2025年已发货'!I:I</f>
        <v>0</v>
      </c>
      <c r="J4444" s="2" vm="1" t="e">
        <f>_xlfn._xlws.FILTER(辅助信息!D:D,辅助信息!G:G=G4444)</f>
        <v>#VALUE!</v>
      </c>
    </row>
    <row r="4445" hidden="1" spans="1:10">
      <c r="A4445" s="2">
        <f>'[1]2025年已发货'!A:A</f>
        <v>0</v>
      </c>
      <c r="B4445" s="2">
        <f>'[1]2025年已发货'!B:B</f>
        <v>0</v>
      </c>
      <c r="C4445" s="2">
        <f>'[1]2025年已发货'!C:C</f>
        <v>0</v>
      </c>
      <c r="D4445" s="2">
        <f>'[1]2025年已发货'!D:D</f>
        <v>0</v>
      </c>
      <c r="E4445" s="2">
        <f>'[1]2025年已发货'!E:E</f>
        <v>0</v>
      </c>
      <c r="F4445" s="4">
        <f>'[1]2025年已发货'!F:F</f>
        <v>0</v>
      </c>
      <c r="G4445" s="2">
        <f>'[1]2025年已发货'!G:G</f>
        <v>0</v>
      </c>
      <c r="H4445" s="2">
        <f>'[1]2025年已发货'!H:H</f>
        <v>0</v>
      </c>
      <c r="I4445" s="2">
        <f>'[1]2025年已发货'!I:I</f>
        <v>0</v>
      </c>
      <c r="J4445" s="2" vm="1" t="e">
        <f>_xlfn._xlws.FILTER(辅助信息!D:D,辅助信息!G:G=G4445)</f>
        <v>#VALUE!</v>
      </c>
    </row>
    <row r="4446" hidden="1" spans="1:10">
      <c r="A4446" s="2">
        <f>'[1]2025年已发货'!A:A</f>
        <v>0</v>
      </c>
      <c r="B4446" s="2">
        <f>'[1]2025年已发货'!B:B</f>
        <v>0</v>
      </c>
      <c r="C4446" s="2">
        <f>'[1]2025年已发货'!C:C</f>
        <v>0</v>
      </c>
      <c r="D4446" s="2">
        <f>'[1]2025年已发货'!D:D</f>
        <v>0</v>
      </c>
      <c r="E4446" s="2">
        <f>'[1]2025年已发货'!E:E</f>
        <v>0</v>
      </c>
      <c r="F4446" s="4">
        <f>'[1]2025年已发货'!F:F</f>
        <v>0</v>
      </c>
      <c r="G4446" s="2">
        <f>'[1]2025年已发货'!G:G</f>
        <v>0</v>
      </c>
      <c r="H4446" s="2">
        <f>'[1]2025年已发货'!H:H</f>
        <v>0</v>
      </c>
      <c r="I4446" s="2">
        <f>'[1]2025年已发货'!I:I</f>
        <v>0</v>
      </c>
      <c r="J4446" s="2" vm="1" t="e">
        <f>_xlfn._xlws.FILTER(辅助信息!D:D,辅助信息!G:G=G4446)</f>
        <v>#VALUE!</v>
      </c>
    </row>
    <row r="4447" hidden="1" spans="1:10">
      <c r="A4447" s="2">
        <f>'[1]2025年已发货'!A:A</f>
        <v>0</v>
      </c>
      <c r="B4447" s="2">
        <f>'[1]2025年已发货'!B:B</f>
        <v>0</v>
      </c>
      <c r="C4447" s="2">
        <f>'[1]2025年已发货'!C:C</f>
        <v>0</v>
      </c>
      <c r="D4447" s="2">
        <f>'[1]2025年已发货'!D:D</f>
        <v>0</v>
      </c>
      <c r="E4447" s="2">
        <f>'[1]2025年已发货'!E:E</f>
        <v>0</v>
      </c>
      <c r="F4447" s="4">
        <f>'[1]2025年已发货'!F:F</f>
        <v>0</v>
      </c>
      <c r="G4447" s="2">
        <f>'[1]2025年已发货'!G:G</f>
        <v>0</v>
      </c>
      <c r="H4447" s="2">
        <f>'[1]2025年已发货'!H:H</f>
        <v>0</v>
      </c>
      <c r="I4447" s="2">
        <f>'[1]2025年已发货'!I:I</f>
        <v>0</v>
      </c>
      <c r="J4447" s="2" vm="1" t="e">
        <f>_xlfn._xlws.FILTER(辅助信息!D:D,辅助信息!G:G=G4447)</f>
        <v>#VALUE!</v>
      </c>
    </row>
    <row r="4448" hidden="1" spans="1:10">
      <c r="A4448" s="2">
        <f>'[1]2025年已发货'!A:A</f>
        <v>0</v>
      </c>
      <c r="B4448" s="2">
        <f>'[1]2025年已发货'!B:B</f>
        <v>0</v>
      </c>
      <c r="C4448" s="2">
        <f>'[1]2025年已发货'!C:C</f>
        <v>0</v>
      </c>
      <c r="D4448" s="2">
        <f>'[1]2025年已发货'!D:D</f>
        <v>0</v>
      </c>
      <c r="E4448" s="2">
        <f>'[1]2025年已发货'!E:E</f>
        <v>0</v>
      </c>
      <c r="F4448" s="4">
        <f>'[1]2025年已发货'!F:F</f>
        <v>0</v>
      </c>
      <c r="G4448" s="2">
        <f>'[1]2025年已发货'!G:G</f>
        <v>0</v>
      </c>
      <c r="H4448" s="2">
        <f>'[1]2025年已发货'!H:H</f>
        <v>0</v>
      </c>
      <c r="I4448" s="2">
        <f>'[1]2025年已发货'!I:I</f>
        <v>0</v>
      </c>
      <c r="J4448" s="2" vm="1" t="e">
        <f>_xlfn._xlws.FILTER(辅助信息!D:D,辅助信息!G:G=G4448)</f>
        <v>#VALUE!</v>
      </c>
    </row>
    <row r="4449" hidden="1" spans="1:10">
      <c r="A4449" s="2">
        <f>'[1]2025年已发货'!A:A</f>
        <v>0</v>
      </c>
      <c r="B4449" s="2">
        <f>'[1]2025年已发货'!B:B</f>
        <v>0</v>
      </c>
      <c r="C4449" s="2">
        <f>'[1]2025年已发货'!C:C</f>
        <v>0</v>
      </c>
      <c r="D4449" s="2">
        <f>'[1]2025年已发货'!D:D</f>
        <v>0</v>
      </c>
      <c r="E4449" s="2">
        <f>'[1]2025年已发货'!E:E</f>
        <v>0</v>
      </c>
      <c r="F4449" s="4">
        <f>'[1]2025年已发货'!F:F</f>
        <v>0</v>
      </c>
      <c r="G4449" s="2">
        <f>'[1]2025年已发货'!G:G</f>
        <v>0</v>
      </c>
      <c r="H4449" s="2">
        <f>'[1]2025年已发货'!H:H</f>
        <v>0</v>
      </c>
      <c r="I4449" s="2">
        <f>'[1]2025年已发货'!I:I</f>
        <v>0</v>
      </c>
      <c r="J4449" s="2" vm="1" t="e">
        <f>_xlfn._xlws.FILTER(辅助信息!D:D,辅助信息!G:G=G4449)</f>
        <v>#VALUE!</v>
      </c>
    </row>
    <row r="4450" hidden="1" spans="1:10">
      <c r="A4450" s="2">
        <f>'[1]2025年已发货'!A:A</f>
        <v>0</v>
      </c>
      <c r="B4450" s="2">
        <f>'[1]2025年已发货'!B:B</f>
        <v>0</v>
      </c>
      <c r="C4450" s="2">
        <f>'[1]2025年已发货'!C:C</f>
        <v>0</v>
      </c>
      <c r="D4450" s="2">
        <f>'[1]2025年已发货'!D:D</f>
        <v>0</v>
      </c>
      <c r="E4450" s="2">
        <f>'[1]2025年已发货'!E:E</f>
        <v>0</v>
      </c>
      <c r="F4450" s="4">
        <f>'[1]2025年已发货'!F:F</f>
        <v>0</v>
      </c>
      <c r="G4450" s="2">
        <f>'[1]2025年已发货'!G:G</f>
        <v>0</v>
      </c>
      <c r="H4450" s="2">
        <f>'[1]2025年已发货'!H:H</f>
        <v>0</v>
      </c>
      <c r="I4450" s="2">
        <f>'[1]2025年已发货'!I:I</f>
        <v>0</v>
      </c>
      <c r="J4450" s="2" vm="1" t="e">
        <f>_xlfn._xlws.FILTER(辅助信息!D:D,辅助信息!G:G=G4450)</f>
        <v>#VALUE!</v>
      </c>
    </row>
    <row r="4451" hidden="1" spans="1:10">
      <c r="A4451" s="2">
        <f>'[1]2025年已发货'!A:A</f>
        <v>0</v>
      </c>
      <c r="B4451" s="2">
        <f>'[1]2025年已发货'!B:B</f>
        <v>0</v>
      </c>
      <c r="C4451" s="2">
        <f>'[1]2025年已发货'!C:C</f>
        <v>0</v>
      </c>
      <c r="D4451" s="2">
        <f>'[1]2025年已发货'!D:D</f>
        <v>0</v>
      </c>
      <c r="E4451" s="2">
        <f>'[1]2025年已发货'!E:E</f>
        <v>0</v>
      </c>
      <c r="F4451" s="4">
        <f>'[1]2025年已发货'!F:F</f>
        <v>0</v>
      </c>
      <c r="G4451" s="2">
        <f>'[1]2025年已发货'!G:G</f>
        <v>0</v>
      </c>
      <c r="H4451" s="2">
        <f>'[1]2025年已发货'!H:H</f>
        <v>0</v>
      </c>
      <c r="I4451" s="2">
        <f>'[1]2025年已发货'!I:I</f>
        <v>0</v>
      </c>
      <c r="J4451" s="2" vm="1" t="e">
        <f>_xlfn._xlws.FILTER(辅助信息!D:D,辅助信息!G:G=G4451)</f>
        <v>#VALUE!</v>
      </c>
    </row>
    <row r="4452" hidden="1" spans="1:10">
      <c r="A4452" s="2">
        <f>'[1]2025年已发货'!A:A</f>
        <v>0</v>
      </c>
      <c r="B4452" s="2">
        <f>'[1]2025年已发货'!B:B</f>
        <v>0</v>
      </c>
      <c r="C4452" s="2">
        <f>'[1]2025年已发货'!C:C</f>
        <v>0</v>
      </c>
      <c r="D4452" s="2">
        <f>'[1]2025年已发货'!D:D</f>
        <v>0</v>
      </c>
      <c r="E4452" s="2">
        <f>'[1]2025年已发货'!E:E</f>
        <v>0</v>
      </c>
      <c r="F4452" s="4">
        <f>'[1]2025年已发货'!F:F</f>
        <v>0</v>
      </c>
      <c r="G4452" s="2">
        <f>'[1]2025年已发货'!G:G</f>
        <v>0</v>
      </c>
      <c r="H4452" s="2">
        <f>'[1]2025年已发货'!H:H</f>
        <v>0</v>
      </c>
      <c r="I4452" s="2">
        <f>'[1]2025年已发货'!I:I</f>
        <v>0</v>
      </c>
      <c r="J4452" s="2" vm="1" t="e">
        <f>_xlfn._xlws.FILTER(辅助信息!D:D,辅助信息!G:G=G4452)</f>
        <v>#VALUE!</v>
      </c>
    </row>
    <row r="4453" hidden="1" spans="1:10">
      <c r="A4453" s="2">
        <f>'[1]2025年已发货'!A:A</f>
        <v>0</v>
      </c>
      <c r="B4453" s="2">
        <f>'[1]2025年已发货'!B:B</f>
        <v>0</v>
      </c>
      <c r="C4453" s="2">
        <f>'[1]2025年已发货'!C:C</f>
        <v>0</v>
      </c>
      <c r="D4453" s="2">
        <f>'[1]2025年已发货'!D:D</f>
        <v>0</v>
      </c>
      <c r="E4453" s="2">
        <f>'[1]2025年已发货'!E:E</f>
        <v>0</v>
      </c>
      <c r="F4453" s="4">
        <f>'[1]2025年已发货'!F:F</f>
        <v>0</v>
      </c>
      <c r="G4453" s="2">
        <f>'[1]2025年已发货'!G:G</f>
        <v>0</v>
      </c>
      <c r="H4453" s="2">
        <f>'[1]2025年已发货'!H:H</f>
        <v>0</v>
      </c>
      <c r="I4453" s="2">
        <f>'[1]2025年已发货'!I:I</f>
        <v>0</v>
      </c>
      <c r="J4453" s="2" vm="1" t="e">
        <f>_xlfn._xlws.FILTER(辅助信息!D:D,辅助信息!G:G=G4453)</f>
        <v>#VALUE!</v>
      </c>
    </row>
    <row r="4454" hidden="1" spans="1:10">
      <c r="A4454" s="2">
        <f>'[1]2025年已发货'!A:A</f>
        <v>0</v>
      </c>
      <c r="B4454" s="2">
        <f>'[1]2025年已发货'!B:B</f>
        <v>0</v>
      </c>
      <c r="C4454" s="2">
        <f>'[1]2025年已发货'!C:C</f>
        <v>0</v>
      </c>
      <c r="D4454" s="2">
        <f>'[1]2025年已发货'!D:D</f>
        <v>0</v>
      </c>
      <c r="E4454" s="2">
        <f>'[1]2025年已发货'!E:E</f>
        <v>0</v>
      </c>
      <c r="F4454" s="4">
        <f>'[1]2025年已发货'!F:F</f>
        <v>0</v>
      </c>
      <c r="G4454" s="2">
        <f>'[1]2025年已发货'!G:G</f>
        <v>0</v>
      </c>
      <c r="H4454" s="2">
        <f>'[1]2025年已发货'!H:H</f>
        <v>0</v>
      </c>
      <c r="I4454" s="2">
        <f>'[1]2025年已发货'!I:I</f>
        <v>0</v>
      </c>
      <c r="J4454" s="2" vm="1" t="e">
        <f>_xlfn._xlws.FILTER(辅助信息!D:D,辅助信息!G:G=G4454)</f>
        <v>#VALUE!</v>
      </c>
    </row>
    <row r="4455" hidden="1" spans="1:10">
      <c r="A4455" s="2">
        <f>'[1]2025年已发货'!A:A</f>
        <v>0</v>
      </c>
      <c r="B4455" s="2">
        <f>'[1]2025年已发货'!B:B</f>
        <v>0</v>
      </c>
      <c r="C4455" s="2">
        <f>'[1]2025年已发货'!C:C</f>
        <v>0</v>
      </c>
      <c r="D4455" s="2">
        <f>'[1]2025年已发货'!D:D</f>
        <v>0</v>
      </c>
      <c r="E4455" s="2">
        <f>'[1]2025年已发货'!E:E</f>
        <v>0</v>
      </c>
      <c r="F4455" s="4">
        <f>'[1]2025年已发货'!F:F</f>
        <v>0</v>
      </c>
      <c r="G4455" s="2">
        <f>'[1]2025年已发货'!G:G</f>
        <v>0</v>
      </c>
      <c r="H4455" s="2">
        <f>'[1]2025年已发货'!H:H</f>
        <v>0</v>
      </c>
      <c r="I4455" s="2">
        <f>'[1]2025年已发货'!I:I</f>
        <v>0</v>
      </c>
      <c r="J4455" s="2" vm="1" t="e">
        <f>_xlfn._xlws.FILTER(辅助信息!D:D,辅助信息!G:G=G4455)</f>
        <v>#VALUE!</v>
      </c>
    </row>
    <row r="4456" hidden="1" spans="1:10">
      <c r="A4456" s="2">
        <f>'[1]2025年已发货'!A:A</f>
        <v>0</v>
      </c>
      <c r="B4456" s="2">
        <f>'[1]2025年已发货'!B:B</f>
        <v>0</v>
      </c>
      <c r="C4456" s="2">
        <f>'[1]2025年已发货'!C:C</f>
        <v>0</v>
      </c>
      <c r="D4456" s="2">
        <f>'[1]2025年已发货'!D:D</f>
        <v>0</v>
      </c>
      <c r="E4456" s="2">
        <f>'[1]2025年已发货'!E:E</f>
        <v>0</v>
      </c>
      <c r="F4456" s="4">
        <f>'[1]2025年已发货'!F:F</f>
        <v>0</v>
      </c>
      <c r="G4456" s="2">
        <f>'[1]2025年已发货'!G:G</f>
        <v>0</v>
      </c>
      <c r="H4456" s="2">
        <f>'[1]2025年已发货'!H:H</f>
        <v>0</v>
      </c>
      <c r="I4456" s="2">
        <f>'[1]2025年已发货'!I:I</f>
        <v>0</v>
      </c>
      <c r="J4456" s="2" vm="1" t="e">
        <f>_xlfn._xlws.FILTER(辅助信息!D:D,辅助信息!G:G=G4456)</f>
        <v>#VALUE!</v>
      </c>
    </row>
    <row r="4457" hidden="1" spans="1:10">
      <c r="A4457" s="2">
        <f>'[1]2025年已发货'!A:A</f>
        <v>0</v>
      </c>
      <c r="B4457" s="2">
        <f>'[1]2025年已发货'!B:B</f>
        <v>0</v>
      </c>
      <c r="C4457" s="2">
        <f>'[1]2025年已发货'!C:C</f>
        <v>0</v>
      </c>
      <c r="D4457" s="2">
        <f>'[1]2025年已发货'!D:D</f>
        <v>0</v>
      </c>
      <c r="E4457" s="2">
        <f>'[1]2025年已发货'!E:E</f>
        <v>0</v>
      </c>
      <c r="F4457" s="4">
        <f>'[1]2025年已发货'!F:F</f>
        <v>0</v>
      </c>
      <c r="G4457" s="2">
        <f>'[1]2025年已发货'!G:G</f>
        <v>0</v>
      </c>
      <c r="H4457" s="2">
        <f>'[1]2025年已发货'!H:H</f>
        <v>0</v>
      </c>
      <c r="I4457" s="2">
        <f>'[1]2025年已发货'!I:I</f>
        <v>0</v>
      </c>
      <c r="J4457" s="2" vm="1" t="e">
        <f>_xlfn._xlws.FILTER(辅助信息!D:D,辅助信息!G:G=G4457)</f>
        <v>#VALUE!</v>
      </c>
    </row>
    <row r="4458" hidden="1" spans="1:10">
      <c r="A4458" s="2">
        <f>'[1]2025年已发货'!A:A</f>
        <v>0</v>
      </c>
      <c r="B4458" s="2">
        <f>'[1]2025年已发货'!B:B</f>
        <v>0</v>
      </c>
      <c r="C4458" s="2">
        <f>'[1]2025年已发货'!C:C</f>
        <v>0</v>
      </c>
      <c r="D4458" s="2">
        <f>'[1]2025年已发货'!D:D</f>
        <v>0</v>
      </c>
      <c r="E4458" s="2">
        <f>'[1]2025年已发货'!E:E</f>
        <v>0</v>
      </c>
      <c r="F4458" s="4">
        <f>'[1]2025年已发货'!F:F</f>
        <v>0</v>
      </c>
      <c r="G4458" s="2">
        <f>'[1]2025年已发货'!G:G</f>
        <v>0</v>
      </c>
      <c r="H4458" s="2">
        <f>'[1]2025年已发货'!H:H</f>
        <v>0</v>
      </c>
      <c r="I4458" s="2">
        <f>'[1]2025年已发货'!I:I</f>
        <v>0</v>
      </c>
      <c r="J4458" s="2" vm="1" t="e">
        <f>_xlfn._xlws.FILTER(辅助信息!D:D,辅助信息!G:G=G4458)</f>
        <v>#VALUE!</v>
      </c>
    </row>
    <row r="4459" hidden="1" spans="1:10">
      <c r="A4459" s="2">
        <f>'[1]2025年已发货'!A:A</f>
        <v>0</v>
      </c>
      <c r="B4459" s="2">
        <f>'[1]2025年已发货'!B:B</f>
        <v>0</v>
      </c>
      <c r="C4459" s="2">
        <f>'[1]2025年已发货'!C:C</f>
        <v>0</v>
      </c>
      <c r="D4459" s="2">
        <f>'[1]2025年已发货'!D:D</f>
        <v>0</v>
      </c>
      <c r="E4459" s="2">
        <f>'[1]2025年已发货'!E:E</f>
        <v>0</v>
      </c>
      <c r="F4459" s="4">
        <f>'[1]2025年已发货'!F:F</f>
        <v>0</v>
      </c>
      <c r="G4459" s="2">
        <f>'[1]2025年已发货'!G:G</f>
        <v>0</v>
      </c>
      <c r="H4459" s="2">
        <f>'[1]2025年已发货'!H:H</f>
        <v>0</v>
      </c>
      <c r="I4459" s="2">
        <f>'[1]2025年已发货'!I:I</f>
        <v>0</v>
      </c>
      <c r="J4459" s="2" vm="1" t="e">
        <f>_xlfn._xlws.FILTER(辅助信息!D:D,辅助信息!G:G=G4459)</f>
        <v>#VALUE!</v>
      </c>
    </row>
    <row r="4460" hidden="1" spans="1:10">
      <c r="A4460" s="2">
        <f>'[1]2025年已发货'!A:A</f>
        <v>0</v>
      </c>
      <c r="B4460" s="2">
        <f>'[1]2025年已发货'!B:B</f>
        <v>0</v>
      </c>
      <c r="C4460" s="2">
        <f>'[1]2025年已发货'!C:C</f>
        <v>0</v>
      </c>
      <c r="D4460" s="2">
        <f>'[1]2025年已发货'!D:D</f>
        <v>0</v>
      </c>
      <c r="E4460" s="2">
        <f>'[1]2025年已发货'!E:E</f>
        <v>0</v>
      </c>
      <c r="F4460" s="4">
        <f>'[1]2025年已发货'!F:F</f>
        <v>0</v>
      </c>
      <c r="G4460" s="2">
        <f>'[1]2025年已发货'!G:G</f>
        <v>0</v>
      </c>
      <c r="H4460" s="2">
        <f>'[1]2025年已发货'!H:H</f>
        <v>0</v>
      </c>
      <c r="I4460" s="2">
        <f>'[1]2025年已发货'!I:I</f>
        <v>0</v>
      </c>
      <c r="J4460" s="2" vm="1" t="e">
        <f>_xlfn._xlws.FILTER(辅助信息!D:D,辅助信息!G:G=G4460)</f>
        <v>#VALUE!</v>
      </c>
    </row>
    <row r="4461" hidden="1" spans="1:10">
      <c r="A4461" s="2">
        <f>'[1]2025年已发货'!A:A</f>
        <v>0</v>
      </c>
      <c r="B4461" s="2">
        <f>'[1]2025年已发货'!B:B</f>
        <v>0</v>
      </c>
      <c r="C4461" s="2">
        <f>'[1]2025年已发货'!C:C</f>
        <v>0</v>
      </c>
      <c r="D4461" s="2">
        <f>'[1]2025年已发货'!D:D</f>
        <v>0</v>
      </c>
      <c r="E4461" s="2">
        <f>'[1]2025年已发货'!E:E</f>
        <v>0</v>
      </c>
      <c r="F4461" s="4">
        <f>'[1]2025年已发货'!F:F</f>
        <v>0</v>
      </c>
      <c r="G4461" s="2">
        <f>'[1]2025年已发货'!G:G</f>
        <v>0</v>
      </c>
      <c r="H4461" s="2">
        <f>'[1]2025年已发货'!H:H</f>
        <v>0</v>
      </c>
      <c r="I4461" s="2">
        <f>'[1]2025年已发货'!I:I</f>
        <v>0</v>
      </c>
      <c r="J4461" s="2" vm="1" t="e">
        <f>_xlfn._xlws.FILTER(辅助信息!D:D,辅助信息!G:G=G4461)</f>
        <v>#VALUE!</v>
      </c>
    </row>
    <row r="4462" hidden="1" spans="1:10">
      <c r="A4462" s="2">
        <f>'[1]2025年已发货'!A:A</f>
        <v>0</v>
      </c>
      <c r="B4462" s="2">
        <f>'[1]2025年已发货'!B:B</f>
        <v>0</v>
      </c>
      <c r="C4462" s="2">
        <f>'[1]2025年已发货'!C:C</f>
        <v>0</v>
      </c>
      <c r="D4462" s="2">
        <f>'[1]2025年已发货'!D:D</f>
        <v>0</v>
      </c>
      <c r="E4462" s="2">
        <f>'[1]2025年已发货'!E:E</f>
        <v>0</v>
      </c>
      <c r="F4462" s="4">
        <f>'[1]2025年已发货'!F:F</f>
        <v>0</v>
      </c>
      <c r="G4462" s="2">
        <f>'[1]2025年已发货'!G:G</f>
        <v>0</v>
      </c>
      <c r="H4462" s="2">
        <f>'[1]2025年已发货'!H:H</f>
        <v>0</v>
      </c>
      <c r="I4462" s="2">
        <f>'[1]2025年已发货'!I:I</f>
        <v>0</v>
      </c>
      <c r="J4462" s="2" vm="1" t="e">
        <f>_xlfn._xlws.FILTER(辅助信息!D:D,辅助信息!G:G=G4462)</f>
        <v>#VALUE!</v>
      </c>
    </row>
    <row r="4463" hidden="1" spans="1:10">
      <c r="A4463" s="2">
        <f>'[1]2025年已发货'!A:A</f>
        <v>0</v>
      </c>
      <c r="B4463" s="2">
        <f>'[1]2025年已发货'!B:B</f>
        <v>0</v>
      </c>
      <c r="C4463" s="2">
        <f>'[1]2025年已发货'!C:C</f>
        <v>0</v>
      </c>
      <c r="D4463" s="2">
        <f>'[1]2025年已发货'!D:D</f>
        <v>0</v>
      </c>
      <c r="E4463" s="2">
        <f>'[1]2025年已发货'!E:E</f>
        <v>0</v>
      </c>
      <c r="F4463" s="4">
        <f>'[1]2025年已发货'!F:F</f>
        <v>0</v>
      </c>
      <c r="G4463" s="2">
        <f>'[1]2025年已发货'!G:G</f>
        <v>0</v>
      </c>
      <c r="H4463" s="2">
        <f>'[1]2025年已发货'!H:H</f>
        <v>0</v>
      </c>
      <c r="I4463" s="2">
        <f>'[1]2025年已发货'!I:I</f>
        <v>0</v>
      </c>
      <c r="J4463" s="2" vm="1" t="e">
        <f>_xlfn._xlws.FILTER(辅助信息!D:D,辅助信息!G:G=G4463)</f>
        <v>#VALUE!</v>
      </c>
    </row>
    <row r="4464" hidden="1" spans="1:10">
      <c r="A4464" s="2">
        <f>'[1]2025年已发货'!A:A</f>
        <v>0</v>
      </c>
      <c r="B4464" s="2">
        <f>'[1]2025年已发货'!B:B</f>
        <v>0</v>
      </c>
      <c r="C4464" s="2">
        <f>'[1]2025年已发货'!C:C</f>
        <v>0</v>
      </c>
      <c r="D4464" s="2">
        <f>'[1]2025年已发货'!D:D</f>
        <v>0</v>
      </c>
      <c r="E4464" s="2">
        <f>'[1]2025年已发货'!E:E</f>
        <v>0</v>
      </c>
      <c r="F4464" s="4">
        <f>'[1]2025年已发货'!F:F</f>
        <v>0</v>
      </c>
      <c r="G4464" s="2">
        <f>'[1]2025年已发货'!G:G</f>
        <v>0</v>
      </c>
      <c r="H4464" s="2">
        <f>'[1]2025年已发货'!H:H</f>
        <v>0</v>
      </c>
      <c r="I4464" s="2">
        <f>'[1]2025年已发货'!I:I</f>
        <v>0</v>
      </c>
      <c r="J4464" s="2" vm="1" t="e">
        <f>_xlfn._xlws.FILTER(辅助信息!D:D,辅助信息!G:G=G4464)</f>
        <v>#VALUE!</v>
      </c>
    </row>
    <row r="4465" hidden="1" spans="1:10">
      <c r="A4465" s="2">
        <f>'[1]2025年已发货'!A:A</f>
        <v>0</v>
      </c>
      <c r="B4465" s="2">
        <f>'[1]2025年已发货'!B:B</f>
        <v>0</v>
      </c>
      <c r="C4465" s="2">
        <f>'[1]2025年已发货'!C:C</f>
        <v>0</v>
      </c>
      <c r="D4465" s="2">
        <f>'[1]2025年已发货'!D:D</f>
        <v>0</v>
      </c>
      <c r="E4465" s="2">
        <f>'[1]2025年已发货'!E:E</f>
        <v>0</v>
      </c>
      <c r="F4465" s="4">
        <f>'[1]2025年已发货'!F:F</f>
        <v>0</v>
      </c>
      <c r="G4465" s="2">
        <f>'[1]2025年已发货'!G:G</f>
        <v>0</v>
      </c>
      <c r="H4465" s="2">
        <f>'[1]2025年已发货'!H:H</f>
        <v>0</v>
      </c>
      <c r="I4465" s="2">
        <f>'[1]2025年已发货'!I:I</f>
        <v>0</v>
      </c>
      <c r="J4465" s="2" vm="1" t="e">
        <f>_xlfn._xlws.FILTER(辅助信息!D:D,辅助信息!G:G=G4465)</f>
        <v>#VALUE!</v>
      </c>
    </row>
    <row r="4466" hidden="1" spans="1:10">
      <c r="A4466" s="2">
        <f>'[1]2025年已发货'!A:A</f>
        <v>0</v>
      </c>
      <c r="B4466" s="2">
        <f>'[1]2025年已发货'!B:B</f>
        <v>0</v>
      </c>
      <c r="C4466" s="2">
        <f>'[1]2025年已发货'!C:C</f>
        <v>0</v>
      </c>
      <c r="D4466" s="2">
        <f>'[1]2025年已发货'!D:D</f>
        <v>0</v>
      </c>
      <c r="E4466" s="2">
        <f>'[1]2025年已发货'!E:E</f>
        <v>0</v>
      </c>
      <c r="F4466" s="4">
        <f>'[1]2025年已发货'!F:F</f>
        <v>0</v>
      </c>
      <c r="G4466" s="2">
        <f>'[1]2025年已发货'!G:G</f>
        <v>0</v>
      </c>
      <c r="H4466" s="2">
        <f>'[1]2025年已发货'!H:H</f>
        <v>0</v>
      </c>
      <c r="I4466" s="2">
        <f>'[1]2025年已发货'!I:I</f>
        <v>0</v>
      </c>
      <c r="J4466" s="2" vm="1" t="e">
        <f>_xlfn._xlws.FILTER(辅助信息!D:D,辅助信息!G:G=G4466)</f>
        <v>#VALUE!</v>
      </c>
    </row>
    <row r="4467" hidden="1" spans="1:10">
      <c r="A4467" s="2">
        <f>'[1]2025年已发货'!A:A</f>
        <v>0</v>
      </c>
      <c r="B4467" s="2">
        <f>'[1]2025年已发货'!B:B</f>
        <v>0</v>
      </c>
      <c r="C4467" s="2">
        <f>'[1]2025年已发货'!C:C</f>
        <v>0</v>
      </c>
      <c r="D4467" s="2">
        <f>'[1]2025年已发货'!D:D</f>
        <v>0</v>
      </c>
      <c r="E4467" s="2">
        <f>'[1]2025年已发货'!E:E</f>
        <v>0</v>
      </c>
      <c r="F4467" s="4">
        <f>'[1]2025年已发货'!F:F</f>
        <v>0</v>
      </c>
      <c r="G4467" s="2">
        <f>'[1]2025年已发货'!G:G</f>
        <v>0</v>
      </c>
      <c r="H4467" s="2">
        <f>'[1]2025年已发货'!H:H</f>
        <v>0</v>
      </c>
      <c r="I4467" s="2">
        <f>'[1]2025年已发货'!I:I</f>
        <v>0</v>
      </c>
      <c r="J4467" s="2" vm="1" t="e">
        <f>_xlfn._xlws.FILTER(辅助信息!D:D,辅助信息!G:G=G4467)</f>
        <v>#VALUE!</v>
      </c>
    </row>
    <row r="4468" hidden="1" spans="1:10">
      <c r="A4468" s="2">
        <f>'[1]2025年已发货'!A:A</f>
        <v>0</v>
      </c>
      <c r="B4468" s="2">
        <f>'[1]2025年已发货'!B:B</f>
        <v>0</v>
      </c>
      <c r="C4468" s="2">
        <f>'[1]2025年已发货'!C:C</f>
        <v>0</v>
      </c>
      <c r="D4468" s="2">
        <f>'[1]2025年已发货'!D:D</f>
        <v>0</v>
      </c>
      <c r="E4468" s="2">
        <f>'[1]2025年已发货'!E:E</f>
        <v>0</v>
      </c>
      <c r="F4468" s="4">
        <f>'[1]2025年已发货'!F:F</f>
        <v>0</v>
      </c>
      <c r="G4468" s="2">
        <f>'[1]2025年已发货'!G:G</f>
        <v>0</v>
      </c>
      <c r="H4468" s="2">
        <f>'[1]2025年已发货'!H:H</f>
        <v>0</v>
      </c>
      <c r="I4468" s="2">
        <f>'[1]2025年已发货'!I:I</f>
        <v>0</v>
      </c>
      <c r="J4468" s="2" vm="1" t="e">
        <f>_xlfn._xlws.FILTER(辅助信息!D:D,辅助信息!G:G=G4468)</f>
        <v>#VALUE!</v>
      </c>
    </row>
    <row r="4469" hidden="1" spans="1:10">
      <c r="A4469" s="2">
        <f>'[1]2025年已发货'!A:A</f>
        <v>0</v>
      </c>
      <c r="B4469" s="2">
        <f>'[1]2025年已发货'!B:B</f>
        <v>0</v>
      </c>
      <c r="C4469" s="2">
        <f>'[1]2025年已发货'!C:C</f>
        <v>0</v>
      </c>
      <c r="D4469" s="2">
        <f>'[1]2025年已发货'!D:D</f>
        <v>0</v>
      </c>
      <c r="E4469" s="2">
        <f>'[1]2025年已发货'!E:E</f>
        <v>0</v>
      </c>
      <c r="F4469" s="4">
        <f>'[1]2025年已发货'!F:F</f>
        <v>0</v>
      </c>
      <c r="G4469" s="2">
        <f>'[1]2025年已发货'!G:G</f>
        <v>0</v>
      </c>
      <c r="H4469" s="2">
        <f>'[1]2025年已发货'!H:H</f>
        <v>0</v>
      </c>
      <c r="I4469" s="2">
        <f>'[1]2025年已发货'!I:I</f>
        <v>0</v>
      </c>
      <c r="J4469" s="2" vm="1" t="e">
        <f>_xlfn._xlws.FILTER(辅助信息!D:D,辅助信息!G:G=G4469)</f>
        <v>#VALUE!</v>
      </c>
    </row>
    <row r="4470" hidden="1" spans="1:10">
      <c r="A4470" s="2">
        <f>'[1]2025年已发货'!A:A</f>
        <v>0</v>
      </c>
      <c r="B4470" s="2">
        <f>'[1]2025年已发货'!B:B</f>
        <v>0</v>
      </c>
      <c r="C4470" s="2">
        <f>'[1]2025年已发货'!C:C</f>
        <v>0</v>
      </c>
      <c r="D4470" s="2">
        <f>'[1]2025年已发货'!D:D</f>
        <v>0</v>
      </c>
      <c r="E4470" s="2">
        <f>'[1]2025年已发货'!E:E</f>
        <v>0</v>
      </c>
      <c r="F4470" s="4">
        <f>'[1]2025年已发货'!F:F</f>
        <v>0</v>
      </c>
      <c r="G4470" s="2">
        <f>'[1]2025年已发货'!G:G</f>
        <v>0</v>
      </c>
      <c r="H4470" s="2">
        <f>'[1]2025年已发货'!H:H</f>
        <v>0</v>
      </c>
      <c r="I4470" s="2">
        <f>'[1]2025年已发货'!I:I</f>
        <v>0</v>
      </c>
      <c r="J4470" s="2" vm="1" t="e">
        <f>_xlfn._xlws.FILTER(辅助信息!D:D,辅助信息!G:G=G4470)</f>
        <v>#VALUE!</v>
      </c>
    </row>
    <row r="4471" hidden="1" spans="1:10">
      <c r="A4471" s="2">
        <f>'[1]2025年已发货'!A:A</f>
        <v>0</v>
      </c>
      <c r="B4471" s="2">
        <f>'[1]2025年已发货'!B:B</f>
        <v>0</v>
      </c>
      <c r="C4471" s="2">
        <f>'[1]2025年已发货'!C:C</f>
        <v>0</v>
      </c>
      <c r="D4471" s="2">
        <f>'[1]2025年已发货'!D:D</f>
        <v>0</v>
      </c>
      <c r="E4471" s="2">
        <f>'[1]2025年已发货'!E:E</f>
        <v>0</v>
      </c>
      <c r="F4471" s="4">
        <f>'[1]2025年已发货'!F:F</f>
        <v>0</v>
      </c>
      <c r="G4471" s="2">
        <f>'[1]2025年已发货'!G:G</f>
        <v>0</v>
      </c>
      <c r="H4471" s="2">
        <f>'[1]2025年已发货'!H:H</f>
        <v>0</v>
      </c>
      <c r="I4471" s="2">
        <f>'[1]2025年已发货'!I:I</f>
        <v>0</v>
      </c>
      <c r="J4471" s="2" vm="1" t="e">
        <f>_xlfn._xlws.FILTER(辅助信息!D:D,辅助信息!G:G=G4471)</f>
        <v>#VALUE!</v>
      </c>
    </row>
    <row r="4472" hidden="1" spans="1:10">
      <c r="A4472" s="2">
        <f>'[1]2025年已发货'!A:A</f>
        <v>0</v>
      </c>
      <c r="B4472" s="2">
        <f>'[1]2025年已发货'!B:B</f>
        <v>0</v>
      </c>
      <c r="C4472" s="2">
        <f>'[1]2025年已发货'!C:C</f>
        <v>0</v>
      </c>
      <c r="D4472" s="2">
        <f>'[1]2025年已发货'!D:D</f>
        <v>0</v>
      </c>
      <c r="E4472" s="2">
        <f>'[1]2025年已发货'!E:E</f>
        <v>0</v>
      </c>
      <c r="F4472" s="4">
        <f>'[1]2025年已发货'!F:F</f>
        <v>0</v>
      </c>
      <c r="G4472" s="2">
        <f>'[1]2025年已发货'!G:G</f>
        <v>0</v>
      </c>
      <c r="H4472" s="2">
        <f>'[1]2025年已发货'!H:H</f>
        <v>0</v>
      </c>
      <c r="I4472" s="2">
        <f>'[1]2025年已发货'!I:I</f>
        <v>0</v>
      </c>
      <c r="J4472" s="2" vm="1" t="e">
        <f>_xlfn._xlws.FILTER(辅助信息!D:D,辅助信息!G:G=G4472)</f>
        <v>#VALUE!</v>
      </c>
    </row>
    <row r="4473" hidden="1" spans="1:10">
      <c r="A4473" s="2">
        <f>'[1]2025年已发货'!A:A</f>
        <v>0</v>
      </c>
      <c r="B4473" s="2">
        <f>'[1]2025年已发货'!B:B</f>
        <v>0</v>
      </c>
      <c r="C4473" s="2">
        <f>'[1]2025年已发货'!C:C</f>
        <v>0</v>
      </c>
      <c r="D4473" s="2">
        <f>'[1]2025年已发货'!D:D</f>
        <v>0</v>
      </c>
      <c r="E4473" s="2">
        <f>'[1]2025年已发货'!E:E</f>
        <v>0</v>
      </c>
      <c r="F4473" s="4">
        <f>'[1]2025年已发货'!F:F</f>
        <v>0</v>
      </c>
      <c r="G4473" s="2">
        <f>'[1]2025年已发货'!G:G</f>
        <v>0</v>
      </c>
      <c r="H4473" s="2">
        <f>'[1]2025年已发货'!H:H</f>
        <v>0</v>
      </c>
      <c r="I4473" s="2">
        <f>'[1]2025年已发货'!I:I</f>
        <v>0</v>
      </c>
      <c r="J4473" s="2" vm="1" t="e">
        <f>_xlfn._xlws.FILTER(辅助信息!D:D,辅助信息!G:G=G4473)</f>
        <v>#VALUE!</v>
      </c>
    </row>
    <row r="4474" hidden="1" spans="1:10">
      <c r="A4474" s="2">
        <f>'[1]2025年已发货'!A:A</f>
        <v>0</v>
      </c>
      <c r="B4474" s="2">
        <f>'[1]2025年已发货'!B:B</f>
        <v>0</v>
      </c>
      <c r="C4474" s="2">
        <f>'[1]2025年已发货'!C:C</f>
        <v>0</v>
      </c>
      <c r="D4474" s="2">
        <f>'[1]2025年已发货'!D:D</f>
        <v>0</v>
      </c>
      <c r="E4474" s="2">
        <f>'[1]2025年已发货'!E:E</f>
        <v>0</v>
      </c>
      <c r="F4474" s="4">
        <f>'[1]2025年已发货'!F:F</f>
        <v>0</v>
      </c>
      <c r="G4474" s="2">
        <f>'[1]2025年已发货'!G:G</f>
        <v>0</v>
      </c>
      <c r="H4474" s="2">
        <f>'[1]2025年已发货'!H:H</f>
        <v>0</v>
      </c>
      <c r="I4474" s="2">
        <f>'[1]2025年已发货'!I:I</f>
        <v>0</v>
      </c>
      <c r="J4474" s="2" vm="1" t="e">
        <f>_xlfn._xlws.FILTER(辅助信息!D:D,辅助信息!G:G=G4474)</f>
        <v>#VALUE!</v>
      </c>
    </row>
    <row r="4475" hidden="1" spans="1:10">
      <c r="A4475" s="2">
        <f>'[1]2025年已发货'!A:A</f>
        <v>0</v>
      </c>
      <c r="B4475" s="2">
        <f>'[1]2025年已发货'!B:B</f>
        <v>0</v>
      </c>
      <c r="C4475" s="2">
        <f>'[1]2025年已发货'!C:C</f>
        <v>0</v>
      </c>
      <c r="D4475" s="2">
        <f>'[1]2025年已发货'!D:D</f>
        <v>0</v>
      </c>
      <c r="E4475" s="2">
        <f>'[1]2025年已发货'!E:E</f>
        <v>0</v>
      </c>
      <c r="F4475" s="4">
        <f>'[1]2025年已发货'!F:F</f>
        <v>0</v>
      </c>
      <c r="G4475" s="2">
        <f>'[1]2025年已发货'!G:G</f>
        <v>0</v>
      </c>
      <c r="H4475" s="2">
        <f>'[1]2025年已发货'!H:H</f>
        <v>0</v>
      </c>
      <c r="I4475" s="2">
        <f>'[1]2025年已发货'!I:I</f>
        <v>0</v>
      </c>
      <c r="J4475" s="2" vm="1" t="e">
        <f>_xlfn._xlws.FILTER(辅助信息!D:D,辅助信息!G:G=G4475)</f>
        <v>#VALUE!</v>
      </c>
    </row>
    <row r="4476" hidden="1" spans="1:10">
      <c r="A4476" s="2">
        <f>'[1]2025年已发货'!A:A</f>
        <v>0</v>
      </c>
      <c r="B4476" s="2">
        <f>'[1]2025年已发货'!B:B</f>
        <v>0</v>
      </c>
      <c r="C4476" s="2">
        <f>'[1]2025年已发货'!C:C</f>
        <v>0</v>
      </c>
      <c r="D4476" s="2">
        <f>'[1]2025年已发货'!D:D</f>
        <v>0</v>
      </c>
      <c r="E4476" s="2">
        <f>'[1]2025年已发货'!E:E</f>
        <v>0</v>
      </c>
      <c r="F4476" s="4">
        <f>'[1]2025年已发货'!F:F</f>
        <v>0</v>
      </c>
      <c r="G4476" s="2">
        <f>'[1]2025年已发货'!G:G</f>
        <v>0</v>
      </c>
      <c r="H4476" s="2">
        <f>'[1]2025年已发货'!H:H</f>
        <v>0</v>
      </c>
      <c r="I4476" s="2">
        <f>'[1]2025年已发货'!I:I</f>
        <v>0</v>
      </c>
      <c r="J4476" s="2" vm="1" t="e">
        <f>_xlfn._xlws.FILTER(辅助信息!D:D,辅助信息!G:G=G4476)</f>
        <v>#VALUE!</v>
      </c>
    </row>
    <row r="4477" hidden="1" spans="1:10">
      <c r="A4477" s="2">
        <f>'[1]2025年已发货'!A:A</f>
        <v>0</v>
      </c>
      <c r="B4477" s="2">
        <f>'[1]2025年已发货'!B:B</f>
        <v>0</v>
      </c>
      <c r="C4477" s="2">
        <f>'[1]2025年已发货'!C:C</f>
        <v>0</v>
      </c>
      <c r="D4477" s="2">
        <f>'[1]2025年已发货'!D:D</f>
        <v>0</v>
      </c>
      <c r="E4477" s="2">
        <f>'[1]2025年已发货'!E:E</f>
        <v>0</v>
      </c>
      <c r="F4477" s="4">
        <f>'[1]2025年已发货'!F:F</f>
        <v>0</v>
      </c>
      <c r="G4477" s="2">
        <f>'[1]2025年已发货'!G:G</f>
        <v>0</v>
      </c>
      <c r="H4477" s="2">
        <f>'[1]2025年已发货'!H:H</f>
        <v>0</v>
      </c>
      <c r="I4477" s="2">
        <f>'[1]2025年已发货'!I:I</f>
        <v>0</v>
      </c>
      <c r="J4477" s="2" vm="1" t="e">
        <f>_xlfn._xlws.FILTER(辅助信息!D:D,辅助信息!G:G=G4477)</f>
        <v>#VALUE!</v>
      </c>
    </row>
    <row r="4478" hidden="1" spans="1:10">
      <c r="A4478" s="2">
        <f>'[1]2025年已发货'!A:A</f>
        <v>0</v>
      </c>
      <c r="B4478" s="2">
        <f>'[1]2025年已发货'!B:B</f>
        <v>0</v>
      </c>
      <c r="C4478" s="2">
        <f>'[1]2025年已发货'!C:C</f>
        <v>0</v>
      </c>
      <c r="D4478" s="2">
        <f>'[1]2025年已发货'!D:D</f>
        <v>0</v>
      </c>
      <c r="E4478" s="2">
        <f>'[1]2025年已发货'!E:E</f>
        <v>0</v>
      </c>
      <c r="F4478" s="4">
        <f>'[1]2025年已发货'!F:F</f>
        <v>0</v>
      </c>
      <c r="G4478" s="2">
        <f>'[1]2025年已发货'!G:G</f>
        <v>0</v>
      </c>
      <c r="H4478" s="2">
        <f>'[1]2025年已发货'!H:H</f>
        <v>0</v>
      </c>
      <c r="I4478" s="2">
        <f>'[1]2025年已发货'!I:I</f>
        <v>0</v>
      </c>
      <c r="J4478" s="2" vm="1" t="e">
        <f>_xlfn._xlws.FILTER(辅助信息!D:D,辅助信息!G:G=G4478)</f>
        <v>#VALUE!</v>
      </c>
    </row>
    <row r="4479" hidden="1" spans="1:10">
      <c r="A4479" s="2">
        <f>'[1]2025年已发货'!A:A</f>
        <v>0</v>
      </c>
      <c r="B4479" s="2">
        <f>'[1]2025年已发货'!B:B</f>
        <v>0</v>
      </c>
      <c r="C4479" s="2">
        <f>'[1]2025年已发货'!C:C</f>
        <v>0</v>
      </c>
      <c r="D4479" s="2">
        <f>'[1]2025年已发货'!D:D</f>
        <v>0</v>
      </c>
      <c r="E4479" s="2">
        <f>'[1]2025年已发货'!E:E</f>
        <v>0</v>
      </c>
      <c r="F4479" s="4">
        <f>'[1]2025年已发货'!F:F</f>
        <v>0</v>
      </c>
      <c r="G4479" s="2">
        <f>'[1]2025年已发货'!G:G</f>
        <v>0</v>
      </c>
      <c r="H4479" s="2">
        <f>'[1]2025年已发货'!H:H</f>
        <v>0</v>
      </c>
      <c r="I4479" s="2">
        <f>'[1]2025年已发货'!I:I</f>
        <v>0</v>
      </c>
      <c r="J4479" s="2" vm="1" t="e">
        <f>_xlfn._xlws.FILTER(辅助信息!D:D,辅助信息!G:G=G4479)</f>
        <v>#VALUE!</v>
      </c>
    </row>
    <row r="4480" hidden="1" spans="1:10">
      <c r="A4480" s="2">
        <f>'[1]2025年已发货'!A:A</f>
        <v>0</v>
      </c>
      <c r="B4480" s="2">
        <f>'[1]2025年已发货'!B:B</f>
        <v>0</v>
      </c>
      <c r="C4480" s="2">
        <f>'[1]2025年已发货'!C:C</f>
        <v>0</v>
      </c>
      <c r="D4480" s="2">
        <f>'[1]2025年已发货'!D:D</f>
        <v>0</v>
      </c>
      <c r="E4480" s="2">
        <f>'[1]2025年已发货'!E:E</f>
        <v>0</v>
      </c>
      <c r="F4480" s="4">
        <f>'[1]2025年已发货'!F:F</f>
        <v>0</v>
      </c>
      <c r="G4480" s="2">
        <f>'[1]2025年已发货'!G:G</f>
        <v>0</v>
      </c>
      <c r="H4480" s="2">
        <f>'[1]2025年已发货'!H:H</f>
        <v>0</v>
      </c>
      <c r="I4480" s="2">
        <f>'[1]2025年已发货'!I:I</f>
        <v>0</v>
      </c>
      <c r="J4480" s="2" vm="1" t="e">
        <f>_xlfn._xlws.FILTER(辅助信息!D:D,辅助信息!G:G=G4480)</f>
        <v>#VALUE!</v>
      </c>
    </row>
    <row r="4481" hidden="1" spans="1:10">
      <c r="A4481" s="2">
        <f>'[1]2025年已发货'!A:A</f>
        <v>0</v>
      </c>
      <c r="B4481" s="2">
        <f>'[1]2025年已发货'!B:B</f>
        <v>0</v>
      </c>
      <c r="C4481" s="2">
        <f>'[1]2025年已发货'!C:C</f>
        <v>0</v>
      </c>
      <c r="D4481" s="2">
        <f>'[1]2025年已发货'!D:D</f>
        <v>0</v>
      </c>
      <c r="E4481" s="2">
        <f>'[1]2025年已发货'!E:E</f>
        <v>0</v>
      </c>
      <c r="F4481" s="4">
        <f>'[1]2025年已发货'!F:F</f>
        <v>0</v>
      </c>
      <c r="G4481" s="2">
        <f>'[1]2025年已发货'!G:G</f>
        <v>0</v>
      </c>
      <c r="H4481" s="2">
        <f>'[1]2025年已发货'!H:H</f>
        <v>0</v>
      </c>
      <c r="I4481" s="2">
        <f>'[1]2025年已发货'!I:I</f>
        <v>0</v>
      </c>
      <c r="J4481" s="2" vm="1" t="e">
        <f>_xlfn._xlws.FILTER(辅助信息!D:D,辅助信息!G:G=G4481)</f>
        <v>#VALUE!</v>
      </c>
    </row>
    <row r="4482" hidden="1" spans="1:10">
      <c r="A4482" s="2">
        <f>'[1]2025年已发货'!A:A</f>
        <v>0</v>
      </c>
      <c r="B4482" s="2">
        <f>'[1]2025年已发货'!B:B</f>
        <v>0</v>
      </c>
      <c r="C4482" s="2">
        <f>'[1]2025年已发货'!C:C</f>
        <v>0</v>
      </c>
      <c r="D4482" s="2">
        <f>'[1]2025年已发货'!D:D</f>
        <v>0</v>
      </c>
      <c r="E4482" s="2">
        <f>'[1]2025年已发货'!E:E</f>
        <v>0</v>
      </c>
      <c r="F4482" s="4">
        <f>'[1]2025年已发货'!F:F</f>
        <v>0</v>
      </c>
      <c r="G4482" s="2">
        <f>'[1]2025年已发货'!G:G</f>
        <v>0</v>
      </c>
      <c r="H4482" s="2">
        <f>'[1]2025年已发货'!H:H</f>
        <v>0</v>
      </c>
      <c r="I4482" s="2">
        <f>'[1]2025年已发货'!I:I</f>
        <v>0</v>
      </c>
      <c r="J4482" s="2" vm="1" t="e">
        <f>_xlfn._xlws.FILTER(辅助信息!D:D,辅助信息!G:G=G4482)</f>
        <v>#VALUE!</v>
      </c>
    </row>
    <row r="4483" hidden="1" spans="1:10">
      <c r="A4483" s="2">
        <f>'[1]2025年已发货'!A:A</f>
        <v>0</v>
      </c>
      <c r="B4483" s="2">
        <f>'[1]2025年已发货'!B:B</f>
        <v>0</v>
      </c>
      <c r="C4483" s="2">
        <f>'[1]2025年已发货'!C:C</f>
        <v>0</v>
      </c>
      <c r="D4483" s="2">
        <f>'[1]2025年已发货'!D:D</f>
        <v>0</v>
      </c>
      <c r="E4483" s="2">
        <f>'[1]2025年已发货'!E:E</f>
        <v>0</v>
      </c>
      <c r="F4483" s="4">
        <f>'[1]2025年已发货'!F:F</f>
        <v>0</v>
      </c>
      <c r="G4483" s="2">
        <f>'[1]2025年已发货'!G:G</f>
        <v>0</v>
      </c>
      <c r="H4483" s="2">
        <f>'[1]2025年已发货'!H:H</f>
        <v>0</v>
      </c>
      <c r="I4483" s="2">
        <f>'[1]2025年已发货'!I:I</f>
        <v>0</v>
      </c>
      <c r="J4483" s="2" vm="1" t="e">
        <f>_xlfn._xlws.FILTER(辅助信息!D:D,辅助信息!G:G=G4483)</f>
        <v>#VALUE!</v>
      </c>
    </row>
    <row r="4484" hidden="1" spans="1:10">
      <c r="A4484" s="2">
        <f>'[1]2025年已发货'!A:A</f>
        <v>0</v>
      </c>
      <c r="B4484" s="2">
        <f>'[1]2025年已发货'!B:B</f>
        <v>0</v>
      </c>
      <c r="C4484" s="2">
        <f>'[1]2025年已发货'!C:C</f>
        <v>0</v>
      </c>
      <c r="D4484" s="2">
        <f>'[1]2025年已发货'!D:D</f>
        <v>0</v>
      </c>
      <c r="E4484" s="2">
        <f>'[1]2025年已发货'!E:E</f>
        <v>0</v>
      </c>
      <c r="F4484" s="4">
        <f>'[1]2025年已发货'!F:F</f>
        <v>0</v>
      </c>
      <c r="G4484" s="2">
        <f>'[1]2025年已发货'!G:G</f>
        <v>0</v>
      </c>
      <c r="H4484" s="2">
        <f>'[1]2025年已发货'!H:H</f>
        <v>0</v>
      </c>
      <c r="I4484" s="2">
        <f>'[1]2025年已发货'!I:I</f>
        <v>0</v>
      </c>
      <c r="J4484" s="2" vm="1" t="e">
        <f>_xlfn._xlws.FILTER(辅助信息!D:D,辅助信息!G:G=G4484)</f>
        <v>#VALUE!</v>
      </c>
    </row>
    <row r="4485" hidden="1" spans="1:10">
      <c r="A4485" s="2">
        <f>'[1]2025年已发货'!A:A</f>
        <v>0</v>
      </c>
      <c r="B4485" s="2">
        <f>'[1]2025年已发货'!B:B</f>
        <v>0</v>
      </c>
      <c r="C4485" s="2">
        <f>'[1]2025年已发货'!C:C</f>
        <v>0</v>
      </c>
      <c r="D4485" s="2">
        <f>'[1]2025年已发货'!D:D</f>
        <v>0</v>
      </c>
      <c r="E4485" s="2">
        <f>'[1]2025年已发货'!E:E</f>
        <v>0</v>
      </c>
      <c r="F4485" s="4">
        <f>'[1]2025年已发货'!F:F</f>
        <v>0</v>
      </c>
      <c r="G4485" s="2">
        <f>'[1]2025年已发货'!G:G</f>
        <v>0</v>
      </c>
      <c r="H4485" s="2">
        <f>'[1]2025年已发货'!H:H</f>
        <v>0</v>
      </c>
      <c r="I4485" s="2">
        <f>'[1]2025年已发货'!I:I</f>
        <v>0</v>
      </c>
      <c r="J4485" s="2" vm="1" t="e">
        <f>_xlfn._xlws.FILTER(辅助信息!D:D,辅助信息!G:G=G4485)</f>
        <v>#VALUE!</v>
      </c>
    </row>
    <row r="4486" hidden="1" spans="1:10">
      <c r="A4486" s="2">
        <f>'[1]2025年已发货'!A:A</f>
        <v>0</v>
      </c>
      <c r="B4486" s="2">
        <f>'[1]2025年已发货'!B:B</f>
        <v>0</v>
      </c>
      <c r="C4486" s="2">
        <f>'[1]2025年已发货'!C:C</f>
        <v>0</v>
      </c>
      <c r="D4486" s="2">
        <f>'[1]2025年已发货'!D:D</f>
        <v>0</v>
      </c>
      <c r="E4486" s="2">
        <f>'[1]2025年已发货'!E:E</f>
        <v>0</v>
      </c>
      <c r="F4486" s="4">
        <f>'[1]2025年已发货'!F:F</f>
        <v>0</v>
      </c>
      <c r="G4486" s="2">
        <f>'[1]2025年已发货'!G:G</f>
        <v>0</v>
      </c>
      <c r="H4486" s="2">
        <f>'[1]2025年已发货'!H:H</f>
        <v>0</v>
      </c>
      <c r="I4486" s="2">
        <f>'[1]2025年已发货'!I:I</f>
        <v>0</v>
      </c>
      <c r="J4486" s="2" vm="1" t="e">
        <f>_xlfn._xlws.FILTER(辅助信息!D:D,辅助信息!G:G=G4486)</f>
        <v>#VALUE!</v>
      </c>
    </row>
    <row r="4487" hidden="1" spans="1:10">
      <c r="A4487" s="2">
        <f>'[1]2025年已发货'!A:A</f>
        <v>0</v>
      </c>
      <c r="B4487" s="2">
        <f>'[1]2025年已发货'!B:B</f>
        <v>0</v>
      </c>
      <c r="C4487" s="2">
        <f>'[1]2025年已发货'!C:C</f>
        <v>0</v>
      </c>
      <c r="D4487" s="2">
        <f>'[1]2025年已发货'!D:D</f>
        <v>0</v>
      </c>
      <c r="E4487" s="2">
        <f>'[1]2025年已发货'!E:E</f>
        <v>0</v>
      </c>
      <c r="F4487" s="4">
        <f>'[1]2025年已发货'!F:F</f>
        <v>0</v>
      </c>
      <c r="G4487" s="2">
        <f>'[1]2025年已发货'!G:G</f>
        <v>0</v>
      </c>
      <c r="H4487" s="2">
        <f>'[1]2025年已发货'!H:H</f>
        <v>0</v>
      </c>
      <c r="I4487" s="2">
        <f>'[1]2025年已发货'!I:I</f>
        <v>0</v>
      </c>
      <c r="J4487" s="2" vm="1" t="e">
        <f>_xlfn._xlws.FILTER(辅助信息!D:D,辅助信息!G:G=G4487)</f>
        <v>#VALUE!</v>
      </c>
    </row>
    <row r="4488" hidden="1" spans="1:10">
      <c r="A4488" s="2">
        <f>'[1]2025年已发货'!A:A</f>
        <v>0</v>
      </c>
      <c r="B4488" s="2">
        <f>'[1]2025年已发货'!B:B</f>
        <v>0</v>
      </c>
      <c r="C4488" s="2">
        <f>'[1]2025年已发货'!C:C</f>
        <v>0</v>
      </c>
      <c r="D4488" s="2">
        <f>'[1]2025年已发货'!D:D</f>
        <v>0</v>
      </c>
      <c r="E4488" s="2">
        <f>'[1]2025年已发货'!E:E</f>
        <v>0</v>
      </c>
      <c r="F4488" s="4">
        <f>'[1]2025年已发货'!F:F</f>
        <v>0</v>
      </c>
      <c r="G4488" s="2">
        <f>'[1]2025年已发货'!G:G</f>
        <v>0</v>
      </c>
      <c r="H4488" s="2">
        <f>'[1]2025年已发货'!H:H</f>
        <v>0</v>
      </c>
      <c r="I4488" s="2">
        <f>'[1]2025年已发货'!I:I</f>
        <v>0</v>
      </c>
      <c r="J4488" s="2" vm="1" t="e">
        <f>_xlfn._xlws.FILTER(辅助信息!D:D,辅助信息!G:G=G4488)</f>
        <v>#VALUE!</v>
      </c>
    </row>
    <row r="4489" hidden="1" spans="1:10">
      <c r="A4489" s="2">
        <f>'[1]2025年已发货'!A:A</f>
        <v>0</v>
      </c>
      <c r="B4489" s="2">
        <f>'[1]2025年已发货'!B:B</f>
        <v>0</v>
      </c>
      <c r="C4489" s="2">
        <f>'[1]2025年已发货'!C:C</f>
        <v>0</v>
      </c>
      <c r="D4489" s="2">
        <f>'[1]2025年已发货'!D:D</f>
        <v>0</v>
      </c>
      <c r="E4489" s="2">
        <f>'[1]2025年已发货'!E:E</f>
        <v>0</v>
      </c>
      <c r="F4489" s="4">
        <f>'[1]2025年已发货'!F:F</f>
        <v>0</v>
      </c>
      <c r="G4489" s="2">
        <f>'[1]2025年已发货'!G:G</f>
        <v>0</v>
      </c>
      <c r="H4489" s="2">
        <f>'[1]2025年已发货'!H:H</f>
        <v>0</v>
      </c>
      <c r="I4489" s="2">
        <f>'[1]2025年已发货'!I:I</f>
        <v>0</v>
      </c>
      <c r="J4489" s="2" vm="1" t="e">
        <f>_xlfn._xlws.FILTER(辅助信息!D:D,辅助信息!G:G=G4489)</f>
        <v>#VALUE!</v>
      </c>
    </row>
    <row r="4490" hidden="1" spans="1:10">
      <c r="A4490" s="2">
        <f>'[1]2025年已发货'!A:A</f>
        <v>0</v>
      </c>
      <c r="B4490" s="2">
        <f>'[1]2025年已发货'!B:B</f>
        <v>0</v>
      </c>
      <c r="C4490" s="2">
        <f>'[1]2025年已发货'!C:C</f>
        <v>0</v>
      </c>
      <c r="D4490" s="2">
        <f>'[1]2025年已发货'!D:D</f>
        <v>0</v>
      </c>
      <c r="E4490" s="2">
        <f>'[1]2025年已发货'!E:E</f>
        <v>0</v>
      </c>
      <c r="F4490" s="4">
        <f>'[1]2025年已发货'!F:F</f>
        <v>0</v>
      </c>
      <c r="G4490" s="2">
        <f>'[1]2025年已发货'!G:G</f>
        <v>0</v>
      </c>
      <c r="H4490" s="2">
        <f>'[1]2025年已发货'!H:H</f>
        <v>0</v>
      </c>
      <c r="I4490" s="2">
        <f>'[1]2025年已发货'!I:I</f>
        <v>0</v>
      </c>
      <c r="J4490" s="2" vm="1" t="e">
        <f>_xlfn._xlws.FILTER(辅助信息!D:D,辅助信息!G:G=G4490)</f>
        <v>#VALUE!</v>
      </c>
    </row>
    <row r="4491" hidden="1" spans="1:10">
      <c r="A4491" s="2">
        <f>'[1]2025年已发货'!A:A</f>
        <v>0</v>
      </c>
      <c r="B4491" s="2">
        <f>'[1]2025年已发货'!B:B</f>
        <v>0</v>
      </c>
      <c r="C4491" s="2">
        <f>'[1]2025年已发货'!C:C</f>
        <v>0</v>
      </c>
      <c r="D4491" s="2">
        <f>'[1]2025年已发货'!D:D</f>
        <v>0</v>
      </c>
      <c r="E4491" s="2">
        <f>'[1]2025年已发货'!E:E</f>
        <v>0</v>
      </c>
      <c r="F4491" s="4">
        <f>'[1]2025年已发货'!F:F</f>
        <v>0</v>
      </c>
      <c r="G4491" s="2">
        <f>'[1]2025年已发货'!G:G</f>
        <v>0</v>
      </c>
      <c r="H4491" s="2">
        <f>'[1]2025年已发货'!H:H</f>
        <v>0</v>
      </c>
      <c r="I4491" s="2">
        <f>'[1]2025年已发货'!I:I</f>
        <v>0</v>
      </c>
      <c r="J4491" s="2" vm="1" t="e">
        <f>_xlfn._xlws.FILTER(辅助信息!D:D,辅助信息!G:G=G4491)</f>
        <v>#VALUE!</v>
      </c>
    </row>
    <row r="4492" hidden="1" spans="1:10">
      <c r="A4492" s="2">
        <f>'[1]2025年已发货'!A:A</f>
        <v>0</v>
      </c>
      <c r="B4492" s="2">
        <f>'[1]2025年已发货'!B:B</f>
        <v>0</v>
      </c>
      <c r="C4492" s="2">
        <f>'[1]2025年已发货'!C:C</f>
        <v>0</v>
      </c>
      <c r="D4492" s="2">
        <f>'[1]2025年已发货'!D:D</f>
        <v>0</v>
      </c>
      <c r="E4492" s="2">
        <f>'[1]2025年已发货'!E:E</f>
        <v>0</v>
      </c>
      <c r="F4492" s="4">
        <f>'[1]2025年已发货'!F:F</f>
        <v>0</v>
      </c>
      <c r="G4492" s="2">
        <f>'[1]2025年已发货'!G:G</f>
        <v>0</v>
      </c>
      <c r="H4492" s="2">
        <f>'[1]2025年已发货'!H:H</f>
        <v>0</v>
      </c>
      <c r="I4492" s="2">
        <f>'[1]2025年已发货'!I:I</f>
        <v>0</v>
      </c>
      <c r="J4492" s="2" vm="1" t="e">
        <f>_xlfn._xlws.FILTER(辅助信息!D:D,辅助信息!G:G=G4492)</f>
        <v>#VALUE!</v>
      </c>
    </row>
    <row r="4493" hidden="1" spans="1:10">
      <c r="A4493" s="2">
        <f>'[1]2025年已发货'!A:A</f>
        <v>0</v>
      </c>
      <c r="B4493" s="2">
        <f>'[1]2025年已发货'!B:B</f>
        <v>0</v>
      </c>
      <c r="C4493" s="2">
        <f>'[1]2025年已发货'!C:C</f>
        <v>0</v>
      </c>
      <c r="D4493" s="2">
        <f>'[1]2025年已发货'!D:D</f>
        <v>0</v>
      </c>
      <c r="E4493" s="2">
        <f>'[1]2025年已发货'!E:E</f>
        <v>0</v>
      </c>
      <c r="F4493" s="4">
        <f>'[1]2025年已发货'!F:F</f>
        <v>0</v>
      </c>
      <c r="G4493" s="2">
        <f>'[1]2025年已发货'!G:G</f>
        <v>0</v>
      </c>
      <c r="H4493" s="2">
        <f>'[1]2025年已发货'!H:H</f>
        <v>0</v>
      </c>
      <c r="I4493" s="2">
        <f>'[1]2025年已发货'!I:I</f>
        <v>0</v>
      </c>
      <c r="J4493" s="2" vm="1" t="e">
        <f>_xlfn._xlws.FILTER(辅助信息!D:D,辅助信息!G:G=G4493)</f>
        <v>#VALUE!</v>
      </c>
    </row>
    <row r="4494" hidden="1" spans="1:10">
      <c r="A4494" s="2">
        <f>'[1]2025年已发货'!A:A</f>
        <v>0</v>
      </c>
      <c r="B4494" s="2">
        <f>'[1]2025年已发货'!B:B</f>
        <v>0</v>
      </c>
      <c r="C4494" s="2">
        <f>'[1]2025年已发货'!C:C</f>
        <v>0</v>
      </c>
      <c r="D4494" s="2">
        <f>'[1]2025年已发货'!D:D</f>
        <v>0</v>
      </c>
      <c r="E4494" s="2">
        <f>'[1]2025年已发货'!E:E</f>
        <v>0</v>
      </c>
      <c r="F4494" s="4">
        <f>'[1]2025年已发货'!F:F</f>
        <v>0</v>
      </c>
      <c r="G4494" s="2">
        <f>'[1]2025年已发货'!G:G</f>
        <v>0</v>
      </c>
      <c r="H4494" s="2">
        <f>'[1]2025年已发货'!H:H</f>
        <v>0</v>
      </c>
      <c r="I4494" s="2">
        <f>'[1]2025年已发货'!I:I</f>
        <v>0</v>
      </c>
      <c r="J4494" s="2" vm="1" t="e">
        <f>_xlfn._xlws.FILTER(辅助信息!D:D,辅助信息!G:G=G4494)</f>
        <v>#VALUE!</v>
      </c>
    </row>
    <row r="4495" hidden="1" spans="1:10">
      <c r="A4495" s="2">
        <f>'[1]2025年已发货'!A:A</f>
        <v>0</v>
      </c>
      <c r="B4495" s="2">
        <f>'[1]2025年已发货'!B:B</f>
        <v>0</v>
      </c>
      <c r="C4495" s="2">
        <f>'[1]2025年已发货'!C:C</f>
        <v>0</v>
      </c>
      <c r="D4495" s="2">
        <f>'[1]2025年已发货'!D:D</f>
        <v>0</v>
      </c>
      <c r="E4495" s="2">
        <f>'[1]2025年已发货'!E:E</f>
        <v>0</v>
      </c>
      <c r="F4495" s="4">
        <f>'[1]2025年已发货'!F:F</f>
        <v>0</v>
      </c>
      <c r="G4495" s="2">
        <f>'[1]2025年已发货'!G:G</f>
        <v>0</v>
      </c>
      <c r="H4495" s="2">
        <f>'[1]2025年已发货'!H:H</f>
        <v>0</v>
      </c>
      <c r="I4495" s="2">
        <f>'[1]2025年已发货'!I:I</f>
        <v>0</v>
      </c>
      <c r="J4495" s="2" vm="1" t="e">
        <f>_xlfn._xlws.FILTER(辅助信息!D:D,辅助信息!G:G=G4495)</f>
        <v>#VALUE!</v>
      </c>
    </row>
    <row r="4496" hidden="1" spans="1:10">
      <c r="A4496" s="2">
        <f>'[1]2025年已发货'!A:A</f>
        <v>0</v>
      </c>
      <c r="B4496" s="2">
        <f>'[1]2025年已发货'!B:B</f>
        <v>0</v>
      </c>
      <c r="C4496" s="2">
        <f>'[1]2025年已发货'!C:C</f>
        <v>0</v>
      </c>
      <c r="D4496" s="2">
        <f>'[1]2025年已发货'!D:D</f>
        <v>0</v>
      </c>
      <c r="E4496" s="2">
        <f>'[1]2025年已发货'!E:E</f>
        <v>0</v>
      </c>
      <c r="F4496" s="4">
        <f>'[1]2025年已发货'!F:F</f>
        <v>0</v>
      </c>
      <c r="G4496" s="2">
        <f>'[1]2025年已发货'!G:G</f>
        <v>0</v>
      </c>
      <c r="H4496" s="2">
        <f>'[1]2025年已发货'!H:H</f>
        <v>0</v>
      </c>
      <c r="I4496" s="2">
        <f>'[1]2025年已发货'!I:I</f>
        <v>0</v>
      </c>
      <c r="J4496" s="2" vm="1" t="e">
        <f>_xlfn._xlws.FILTER(辅助信息!D:D,辅助信息!G:G=G4496)</f>
        <v>#VALUE!</v>
      </c>
    </row>
    <row r="4497" hidden="1" spans="1:10">
      <c r="A4497" s="2">
        <f>'[1]2025年已发货'!A:A</f>
        <v>0</v>
      </c>
      <c r="B4497" s="2">
        <f>'[1]2025年已发货'!B:B</f>
        <v>0</v>
      </c>
      <c r="C4497" s="2">
        <f>'[1]2025年已发货'!C:C</f>
        <v>0</v>
      </c>
      <c r="D4497" s="2">
        <f>'[1]2025年已发货'!D:D</f>
        <v>0</v>
      </c>
      <c r="E4497" s="2">
        <f>'[1]2025年已发货'!E:E</f>
        <v>0</v>
      </c>
      <c r="F4497" s="4">
        <f>'[1]2025年已发货'!F:F</f>
        <v>0</v>
      </c>
      <c r="G4497" s="2">
        <f>'[1]2025年已发货'!G:G</f>
        <v>0</v>
      </c>
      <c r="H4497" s="2">
        <f>'[1]2025年已发货'!H:H</f>
        <v>0</v>
      </c>
      <c r="I4497" s="2">
        <f>'[1]2025年已发货'!I:I</f>
        <v>0</v>
      </c>
      <c r="J4497" s="2" vm="1" t="e">
        <f>_xlfn._xlws.FILTER(辅助信息!D:D,辅助信息!G:G=G4497)</f>
        <v>#VALUE!</v>
      </c>
    </row>
    <row r="4498" hidden="1" spans="1:10">
      <c r="A4498" s="2">
        <f>'[1]2025年已发货'!A:A</f>
        <v>0</v>
      </c>
      <c r="B4498" s="2">
        <f>'[1]2025年已发货'!B:B</f>
        <v>0</v>
      </c>
      <c r="C4498" s="2">
        <f>'[1]2025年已发货'!C:C</f>
        <v>0</v>
      </c>
      <c r="D4498" s="2">
        <f>'[1]2025年已发货'!D:D</f>
        <v>0</v>
      </c>
      <c r="E4498" s="2">
        <f>'[1]2025年已发货'!E:E</f>
        <v>0</v>
      </c>
      <c r="F4498" s="4">
        <f>'[1]2025年已发货'!F:F</f>
        <v>0</v>
      </c>
      <c r="G4498" s="2">
        <f>'[1]2025年已发货'!G:G</f>
        <v>0</v>
      </c>
      <c r="H4498" s="2">
        <f>'[1]2025年已发货'!H:H</f>
        <v>0</v>
      </c>
      <c r="I4498" s="2">
        <f>'[1]2025年已发货'!I:I</f>
        <v>0</v>
      </c>
      <c r="J4498" s="2" vm="1" t="e">
        <f>_xlfn._xlws.FILTER(辅助信息!D:D,辅助信息!G:G=G4498)</f>
        <v>#VALUE!</v>
      </c>
    </row>
    <row r="4499" hidden="1" spans="1:10">
      <c r="A4499" s="2">
        <f>'[1]2025年已发货'!A:A</f>
        <v>0</v>
      </c>
      <c r="B4499" s="2">
        <f>'[1]2025年已发货'!B:B</f>
        <v>0</v>
      </c>
      <c r="C4499" s="2">
        <f>'[1]2025年已发货'!C:C</f>
        <v>0</v>
      </c>
      <c r="D4499" s="2">
        <f>'[1]2025年已发货'!D:D</f>
        <v>0</v>
      </c>
      <c r="E4499" s="2">
        <f>'[1]2025年已发货'!E:E</f>
        <v>0</v>
      </c>
      <c r="F4499" s="4">
        <f>'[1]2025年已发货'!F:F</f>
        <v>0</v>
      </c>
      <c r="G4499" s="2">
        <f>'[1]2025年已发货'!G:G</f>
        <v>0</v>
      </c>
      <c r="H4499" s="2">
        <f>'[1]2025年已发货'!H:H</f>
        <v>0</v>
      </c>
      <c r="I4499" s="2">
        <f>'[1]2025年已发货'!I:I</f>
        <v>0</v>
      </c>
      <c r="J4499" s="2" vm="1" t="e">
        <f>_xlfn._xlws.FILTER(辅助信息!D:D,辅助信息!G:G=G4499)</f>
        <v>#VALUE!</v>
      </c>
    </row>
    <row r="4500" hidden="1" spans="1:10">
      <c r="A4500" s="2">
        <f>'[1]2025年已发货'!A:A</f>
        <v>0</v>
      </c>
      <c r="B4500" s="2">
        <f>'[1]2025年已发货'!B:B</f>
        <v>0</v>
      </c>
      <c r="C4500" s="2">
        <f>'[1]2025年已发货'!C:C</f>
        <v>0</v>
      </c>
      <c r="D4500" s="2">
        <f>'[1]2025年已发货'!D:D</f>
        <v>0</v>
      </c>
      <c r="E4500" s="2">
        <f>'[1]2025年已发货'!E:E</f>
        <v>0</v>
      </c>
      <c r="F4500" s="4">
        <f>'[1]2025年已发货'!F:F</f>
        <v>0</v>
      </c>
      <c r="G4500" s="2">
        <f>'[1]2025年已发货'!G:G</f>
        <v>0</v>
      </c>
      <c r="H4500" s="2">
        <f>'[1]2025年已发货'!H:H</f>
        <v>0</v>
      </c>
      <c r="I4500" s="2">
        <f>'[1]2025年已发货'!I:I</f>
        <v>0</v>
      </c>
      <c r="J4500" s="2" vm="1" t="e">
        <f>_xlfn._xlws.FILTER(辅助信息!D:D,辅助信息!G:G=G4500)</f>
        <v>#VALUE!</v>
      </c>
    </row>
    <row r="4501" hidden="1" spans="1:10">
      <c r="A4501" s="2">
        <f>'[1]2025年已发货'!A:A</f>
        <v>0</v>
      </c>
      <c r="B4501" s="2">
        <f>'[1]2025年已发货'!B:B</f>
        <v>0</v>
      </c>
      <c r="C4501" s="2">
        <f>'[1]2025年已发货'!C:C</f>
        <v>0</v>
      </c>
      <c r="D4501" s="2">
        <f>'[1]2025年已发货'!D:D</f>
        <v>0</v>
      </c>
      <c r="E4501" s="2">
        <f>'[1]2025年已发货'!E:E</f>
        <v>0</v>
      </c>
      <c r="F4501" s="4">
        <f>'[1]2025年已发货'!F:F</f>
        <v>0</v>
      </c>
      <c r="G4501" s="2">
        <f>'[1]2025年已发货'!G:G</f>
        <v>0</v>
      </c>
      <c r="H4501" s="2">
        <f>'[1]2025年已发货'!H:H</f>
        <v>0</v>
      </c>
      <c r="I4501" s="2">
        <f>'[1]2025年已发货'!I:I</f>
        <v>0</v>
      </c>
      <c r="J4501" s="2" vm="1" t="e">
        <f>_xlfn._xlws.FILTER(辅助信息!D:D,辅助信息!G:G=G4501)</f>
        <v>#VALUE!</v>
      </c>
    </row>
    <row r="4502" hidden="1" spans="1:10">
      <c r="A4502" s="2">
        <f>'[1]2025年已发货'!A:A</f>
        <v>0</v>
      </c>
      <c r="B4502" s="2">
        <f>'[1]2025年已发货'!B:B</f>
        <v>0</v>
      </c>
      <c r="C4502" s="2">
        <f>'[1]2025年已发货'!C:C</f>
        <v>0</v>
      </c>
      <c r="D4502" s="2">
        <f>'[1]2025年已发货'!D:D</f>
        <v>0</v>
      </c>
      <c r="E4502" s="2">
        <f>'[1]2025年已发货'!E:E</f>
        <v>0</v>
      </c>
      <c r="F4502" s="4">
        <f>'[1]2025年已发货'!F:F</f>
        <v>0</v>
      </c>
      <c r="G4502" s="2">
        <f>'[1]2025年已发货'!G:G</f>
        <v>0</v>
      </c>
      <c r="H4502" s="2">
        <f>'[1]2025年已发货'!H:H</f>
        <v>0</v>
      </c>
      <c r="I4502" s="2">
        <f>'[1]2025年已发货'!I:I</f>
        <v>0</v>
      </c>
      <c r="J4502" s="2" vm="1" t="e">
        <f>_xlfn._xlws.FILTER(辅助信息!D:D,辅助信息!G:G=G4502)</f>
        <v>#VALUE!</v>
      </c>
    </row>
    <row r="4503" hidden="1" spans="1:10">
      <c r="A4503" s="2">
        <f>'[1]2025年已发货'!A:A</f>
        <v>0</v>
      </c>
      <c r="B4503" s="2">
        <f>'[1]2025年已发货'!B:B</f>
        <v>0</v>
      </c>
      <c r="C4503" s="2">
        <f>'[1]2025年已发货'!C:C</f>
        <v>0</v>
      </c>
      <c r="D4503" s="2">
        <f>'[1]2025年已发货'!D:D</f>
        <v>0</v>
      </c>
      <c r="E4503" s="2">
        <f>'[1]2025年已发货'!E:E</f>
        <v>0</v>
      </c>
      <c r="F4503" s="4">
        <f>'[1]2025年已发货'!F:F</f>
        <v>0</v>
      </c>
      <c r="G4503" s="2">
        <f>'[1]2025年已发货'!G:G</f>
        <v>0</v>
      </c>
      <c r="H4503" s="2">
        <f>'[1]2025年已发货'!H:H</f>
        <v>0</v>
      </c>
      <c r="I4503" s="2">
        <f>'[1]2025年已发货'!I:I</f>
        <v>0</v>
      </c>
      <c r="J4503" s="2" vm="1" t="e">
        <f>_xlfn._xlws.FILTER(辅助信息!D:D,辅助信息!G:G=G4503)</f>
        <v>#VALUE!</v>
      </c>
    </row>
    <row r="4504" hidden="1" spans="1:10">
      <c r="A4504" s="2">
        <f>'[1]2025年已发货'!A:A</f>
        <v>0</v>
      </c>
      <c r="B4504" s="2">
        <f>'[1]2025年已发货'!B:B</f>
        <v>0</v>
      </c>
      <c r="C4504" s="2">
        <f>'[1]2025年已发货'!C:C</f>
        <v>0</v>
      </c>
      <c r="D4504" s="2">
        <f>'[1]2025年已发货'!D:D</f>
        <v>0</v>
      </c>
      <c r="E4504" s="2">
        <f>'[1]2025年已发货'!E:E</f>
        <v>0</v>
      </c>
      <c r="F4504" s="4">
        <f>'[1]2025年已发货'!F:F</f>
        <v>0</v>
      </c>
      <c r="G4504" s="2">
        <f>'[1]2025年已发货'!G:G</f>
        <v>0</v>
      </c>
      <c r="H4504" s="2">
        <f>'[1]2025年已发货'!H:H</f>
        <v>0</v>
      </c>
      <c r="I4504" s="2">
        <f>'[1]2025年已发货'!I:I</f>
        <v>0</v>
      </c>
      <c r="J4504" s="2" vm="1" t="e">
        <f>_xlfn._xlws.FILTER(辅助信息!D:D,辅助信息!G:G=G4504)</f>
        <v>#VALUE!</v>
      </c>
    </row>
    <row r="4505" hidden="1" spans="1:10">
      <c r="A4505" s="2">
        <f>'[1]2025年已发货'!A:A</f>
        <v>0</v>
      </c>
      <c r="B4505" s="2">
        <f>'[1]2025年已发货'!B:B</f>
        <v>0</v>
      </c>
      <c r="C4505" s="2">
        <f>'[1]2025年已发货'!C:C</f>
        <v>0</v>
      </c>
      <c r="D4505" s="2">
        <f>'[1]2025年已发货'!D:D</f>
        <v>0</v>
      </c>
      <c r="E4505" s="2">
        <f>'[1]2025年已发货'!E:E</f>
        <v>0</v>
      </c>
      <c r="F4505" s="4">
        <f>'[1]2025年已发货'!F:F</f>
        <v>0</v>
      </c>
      <c r="G4505" s="2">
        <f>'[1]2025年已发货'!G:G</f>
        <v>0</v>
      </c>
      <c r="H4505" s="2">
        <f>'[1]2025年已发货'!H:H</f>
        <v>0</v>
      </c>
      <c r="I4505" s="2">
        <f>'[1]2025年已发货'!I:I</f>
        <v>0</v>
      </c>
      <c r="J4505" s="2" vm="1" t="e">
        <f>_xlfn._xlws.FILTER(辅助信息!D:D,辅助信息!G:G=G4505)</f>
        <v>#VALUE!</v>
      </c>
    </row>
    <row r="4506" hidden="1" spans="1:10">
      <c r="A4506" s="2">
        <f>'[1]2025年已发货'!A:A</f>
        <v>0</v>
      </c>
      <c r="B4506" s="2">
        <f>'[1]2025年已发货'!B:B</f>
        <v>0</v>
      </c>
      <c r="C4506" s="2">
        <f>'[1]2025年已发货'!C:C</f>
        <v>0</v>
      </c>
      <c r="D4506" s="2">
        <f>'[1]2025年已发货'!D:D</f>
        <v>0</v>
      </c>
      <c r="E4506" s="2">
        <f>'[1]2025年已发货'!E:E</f>
        <v>0</v>
      </c>
      <c r="F4506" s="4">
        <f>'[1]2025年已发货'!F:F</f>
        <v>0</v>
      </c>
      <c r="G4506" s="2">
        <f>'[1]2025年已发货'!G:G</f>
        <v>0</v>
      </c>
      <c r="H4506" s="2">
        <f>'[1]2025年已发货'!H:H</f>
        <v>0</v>
      </c>
      <c r="I4506" s="2">
        <f>'[1]2025年已发货'!I:I</f>
        <v>0</v>
      </c>
      <c r="J4506" s="2" vm="1" t="e">
        <f>_xlfn._xlws.FILTER(辅助信息!D:D,辅助信息!G:G=G4506)</f>
        <v>#VALUE!</v>
      </c>
    </row>
    <row r="4507" hidden="1" spans="1:10">
      <c r="A4507" s="2">
        <f>'[1]2025年已发货'!A:A</f>
        <v>0</v>
      </c>
      <c r="B4507" s="2">
        <f>'[1]2025年已发货'!B:B</f>
        <v>0</v>
      </c>
      <c r="C4507" s="2">
        <f>'[1]2025年已发货'!C:C</f>
        <v>0</v>
      </c>
      <c r="D4507" s="2">
        <f>'[1]2025年已发货'!D:D</f>
        <v>0</v>
      </c>
      <c r="E4507" s="2">
        <f>'[1]2025年已发货'!E:E</f>
        <v>0</v>
      </c>
      <c r="F4507" s="4">
        <f>'[1]2025年已发货'!F:F</f>
        <v>0</v>
      </c>
      <c r="G4507" s="2">
        <f>'[1]2025年已发货'!G:G</f>
        <v>0</v>
      </c>
      <c r="H4507" s="2">
        <f>'[1]2025年已发货'!H:H</f>
        <v>0</v>
      </c>
      <c r="I4507" s="2">
        <f>'[1]2025年已发货'!I:I</f>
        <v>0</v>
      </c>
      <c r="J4507" s="2" vm="1" t="e">
        <f>_xlfn._xlws.FILTER(辅助信息!D:D,辅助信息!G:G=G4507)</f>
        <v>#VALUE!</v>
      </c>
    </row>
    <row r="4508" hidden="1" spans="1:10">
      <c r="A4508" s="2">
        <f>'[1]2025年已发货'!A:A</f>
        <v>0</v>
      </c>
      <c r="B4508" s="2">
        <f>'[1]2025年已发货'!B:B</f>
        <v>0</v>
      </c>
      <c r="C4508" s="2">
        <f>'[1]2025年已发货'!C:C</f>
        <v>0</v>
      </c>
      <c r="D4508" s="2">
        <f>'[1]2025年已发货'!D:D</f>
        <v>0</v>
      </c>
      <c r="E4508" s="2">
        <f>'[1]2025年已发货'!E:E</f>
        <v>0</v>
      </c>
      <c r="F4508" s="4">
        <f>'[1]2025年已发货'!F:F</f>
        <v>0</v>
      </c>
      <c r="G4508" s="2">
        <f>'[1]2025年已发货'!G:G</f>
        <v>0</v>
      </c>
      <c r="H4508" s="2">
        <f>'[1]2025年已发货'!H:H</f>
        <v>0</v>
      </c>
      <c r="I4508" s="2">
        <f>'[1]2025年已发货'!I:I</f>
        <v>0</v>
      </c>
      <c r="J4508" s="2" vm="1" t="e">
        <f>_xlfn._xlws.FILTER(辅助信息!D:D,辅助信息!G:G=G4508)</f>
        <v>#VALUE!</v>
      </c>
    </row>
    <row r="4509" hidden="1" spans="1:10">
      <c r="A4509" s="2">
        <f>'[1]2025年已发货'!A:A</f>
        <v>0</v>
      </c>
      <c r="B4509" s="2">
        <f>'[1]2025年已发货'!B:B</f>
        <v>0</v>
      </c>
      <c r="C4509" s="2">
        <f>'[1]2025年已发货'!C:C</f>
        <v>0</v>
      </c>
      <c r="D4509" s="2">
        <f>'[1]2025年已发货'!D:D</f>
        <v>0</v>
      </c>
      <c r="E4509" s="2">
        <f>'[1]2025年已发货'!E:E</f>
        <v>0</v>
      </c>
      <c r="F4509" s="4">
        <f>'[1]2025年已发货'!F:F</f>
        <v>0</v>
      </c>
      <c r="G4509" s="2">
        <f>'[1]2025年已发货'!G:G</f>
        <v>0</v>
      </c>
      <c r="H4509" s="2">
        <f>'[1]2025年已发货'!H:H</f>
        <v>0</v>
      </c>
      <c r="I4509" s="2">
        <f>'[1]2025年已发货'!I:I</f>
        <v>0</v>
      </c>
      <c r="J4509" s="2" vm="1" t="e">
        <f>_xlfn._xlws.FILTER(辅助信息!D:D,辅助信息!G:G=G4509)</f>
        <v>#VALUE!</v>
      </c>
    </row>
    <row r="4510" hidden="1" spans="1:10">
      <c r="A4510" s="2">
        <f>'[1]2025年已发货'!A:A</f>
        <v>0</v>
      </c>
      <c r="B4510" s="2">
        <f>'[1]2025年已发货'!B:B</f>
        <v>0</v>
      </c>
      <c r="C4510" s="2">
        <f>'[1]2025年已发货'!C:C</f>
        <v>0</v>
      </c>
      <c r="D4510" s="2">
        <f>'[1]2025年已发货'!D:D</f>
        <v>0</v>
      </c>
      <c r="E4510" s="2">
        <f>'[1]2025年已发货'!E:E</f>
        <v>0</v>
      </c>
      <c r="F4510" s="4">
        <f>'[1]2025年已发货'!F:F</f>
        <v>0</v>
      </c>
      <c r="G4510" s="2">
        <f>'[1]2025年已发货'!G:G</f>
        <v>0</v>
      </c>
      <c r="H4510" s="2">
        <f>'[1]2025年已发货'!H:H</f>
        <v>0</v>
      </c>
      <c r="I4510" s="2">
        <f>'[1]2025年已发货'!I:I</f>
        <v>0</v>
      </c>
      <c r="J4510" s="2" vm="1" t="e">
        <f>_xlfn._xlws.FILTER(辅助信息!D:D,辅助信息!G:G=G4510)</f>
        <v>#VALUE!</v>
      </c>
    </row>
    <row r="4511" hidden="1" spans="1:10">
      <c r="A4511" s="2">
        <f>'[1]2025年已发货'!A:A</f>
        <v>0</v>
      </c>
      <c r="B4511" s="2">
        <f>'[1]2025年已发货'!B:B</f>
        <v>0</v>
      </c>
      <c r="C4511" s="2">
        <f>'[1]2025年已发货'!C:C</f>
        <v>0</v>
      </c>
      <c r="D4511" s="2">
        <f>'[1]2025年已发货'!D:D</f>
        <v>0</v>
      </c>
      <c r="E4511" s="2">
        <f>'[1]2025年已发货'!E:E</f>
        <v>0</v>
      </c>
      <c r="F4511" s="4">
        <f>'[1]2025年已发货'!F:F</f>
        <v>0</v>
      </c>
      <c r="G4511" s="2">
        <f>'[1]2025年已发货'!G:G</f>
        <v>0</v>
      </c>
      <c r="H4511" s="2">
        <f>'[1]2025年已发货'!H:H</f>
        <v>0</v>
      </c>
      <c r="I4511" s="2">
        <f>'[1]2025年已发货'!I:I</f>
        <v>0</v>
      </c>
      <c r="J4511" s="2" vm="1" t="e">
        <f>_xlfn._xlws.FILTER(辅助信息!D:D,辅助信息!G:G=G4511)</f>
        <v>#VALUE!</v>
      </c>
    </row>
    <row r="4512" hidden="1" spans="1:10">
      <c r="A4512" s="2">
        <f>'[1]2025年已发货'!A:A</f>
        <v>0</v>
      </c>
      <c r="B4512" s="2">
        <f>'[1]2025年已发货'!B:B</f>
        <v>0</v>
      </c>
      <c r="C4512" s="2">
        <f>'[1]2025年已发货'!C:C</f>
        <v>0</v>
      </c>
      <c r="D4512" s="2">
        <f>'[1]2025年已发货'!D:D</f>
        <v>0</v>
      </c>
      <c r="E4512" s="2">
        <f>'[1]2025年已发货'!E:E</f>
        <v>0</v>
      </c>
      <c r="F4512" s="4">
        <f>'[1]2025年已发货'!F:F</f>
        <v>0</v>
      </c>
      <c r="G4512" s="2">
        <f>'[1]2025年已发货'!G:G</f>
        <v>0</v>
      </c>
      <c r="H4512" s="2">
        <f>'[1]2025年已发货'!H:H</f>
        <v>0</v>
      </c>
      <c r="I4512" s="2">
        <f>'[1]2025年已发货'!I:I</f>
        <v>0</v>
      </c>
      <c r="J4512" s="2" vm="1" t="e">
        <f>_xlfn._xlws.FILTER(辅助信息!D:D,辅助信息!G:G=G4512)</f>
        <v>#VALUE!</v>
      </c>
    </row>
    <row r="4513" hidden="1" spans="1:10">
      <c r="A4513" s="2">
        <f>'[1]2025年已发货'!A:A</f>
        <v>0</v>
      </c>
      <c r="B4513" s="2">
        <f>'[1]2025年已发货'!B:B</f>
        <v>0</v>
      </c>
      <c r="C4513" s="2">
        <f>'[1]2025年已发货'!C:C</f>
        <v>0</v>
      </c>
      <c r="D4513" s="2">
        <f>'[1]2025年已发货'!D:D</f>
        <v>0</v>
      </c>
      <c r="E4513" s="2">
        <f>'[1]2025年已发货'!E:E</f>
        <v>0</v>
      </c>
      <c r="F4513" s="4">
        <f>'[1]2025年已发货'!F:F</f>
        <v>0</v>
      </c>
      <c r="G4513" s="2">
        <f>'[1]2025年已发货'!G:G</f>
        <v>0</v>
      </c>
      <c r="H4513" s="2">
        <f>'[1]2025年已发货'!H:H</f>
        <v>0</v>
      </c>
      <c r="I4513" s="2">
        <f>'[1]2025年已发货'!I:I</f>
        <v>0</v>
      </c>
      <c r="J4513" s="2" vm="1" t="e">
        <f>_xlfn._xlws.FILTER(辅助信息!D:D,辅助信息!G:G=G4513)</f>
        <v>#VALUE!</v>
      </c>
    </row>
    <row r="4514" hidden="1" spans="1:10">
      <c r="A4514" s="2">
        <f>'[1]2025年已发货'!A:A</f>
        <v>0</v>
      </c>
      <c r="B4514" s="2">
        <f>'[1]2025年已发货'!B:B</f>
        <v>0</v>
      </c>
      <c r="C4514" s="2">
        <f>'[1]2025年已发货'!C:C</f>
        <v>0</v>
      </c>
      <c r="D4514" s="2">
        <f>'[1]2025年已发货'!D:D</f>
        <v>0</v>
      </c>
      <c r="E4514" s="2">
        <f>'[1]2025年已发货'!E:E</f>
        <v>0</v>
      </c>
      <c r="F4514" s="4">
        <f>'[1]2025年已发货'!F:F</f>
        <v>0</v>
      </c>
      <c r="G4514" s="2">
        <f>'[1]2025年已发货'!G:G</f>
        <v>0</v>
      </c>
      <c r="H4514" s="2">
        <f>'[1]2025年已发货'!H:H</f>
        <v>0</v>
      </c>
      <c r="I4514" s="2">
        <f>'[1]2025年已发货'!I:I</f>
        <v>0</v>
      </c>
      <c r="J4514" s="2" vm="1" t="e">
        <f>_xlfn._xlws.FILTER(辅助信息!D:D,辅助信息!G:G=G4514)</f>
        <v>#VALUE!</v>
      </c>
    </row>
    <row r="4515" hidden="1" spans="1:10">
      <c r="A4515" s="2">
        <f>'[1]2025年已发货'!A:A</f>
        <v>0</v>
      </c>
      <c r="B4515" s="2">
        <f>'[1]2025年已发货'!B:B</f>
        <v>0</v>
      </c>
      <c r="C4515" s="2">
        <f>'[1]2025年已发货'!C:C</f>
        <v>0</v>
      </c>
      <c r="D4515" s="2">
        <f>'[1]2025年已发货'!D:D</f>
        <v>0</v>
      </c>
      <c r="E4515" s="2">
        <f>'[1]2025年已发货'!E:E</f>
        <v>0</v>
      </c>
      <c r="F4515" s="4">
        <f>'[1]2025年已发货'!F:F</f>
        <v>0</v>
      </c>
      <c r="G4515" s="2">
        <f>'[1]2025年已发货'!G:G</f>
        <v>0</v>
      </c>
      <c r="H4515" s="2">
        <f>'[1]2025年已发货'!H:H</f>
        <v>0</v>
      </c>
      <c r="I4515" s="2">
        <f>'[1]2025年已发货'!I:I</f>
        <v>0</v>
      </c>
      <c r="J4515" s="2" vm="1" t="e">
        <f>_xlfn._xlws.FILTER(辅助信息!D:D,辅助信息!G:G=G4515)</f>
        <v>#VALUE!</v>
      </c>
    </row>
    <row r="4516" hidden="1" spans="1:10">
      <c r="A4516" s="2">
        <f>'[1]2025年已发货'!A:A</f>
        <v>0</v>
      </c>
      <c r="B4516" s="2">
        <f>'[1]2025年已发货'!B:B</f>
        <v>0</v>
      </c>
      <c r="C4516" s="2">
        <f>'[1]2025年已发货'!C:C</f>
        <v>0</v>
      </c>
      <c r="D4516" s="2">
        <f>'[1]2025年已发货'!D:D</f>
        <v>0</v>
      </c>
      <c r="E4516" s="2">
        <f>'[1]2025年已发货'!E:E</f>
        <v>0</v>
      </c>
      <c r="F4516" s="4">
        <f>'[1]2025年已发货'!F:F</f>
        <v>0</v>
      </c>
      <c r="G4516" s="2">
        <f>'[1]2025年已发货'!G:G</f>
        <v>0</v>
      </c>
      <c r="H4516" s="2">
        <f>'[1]2025年已发货'!H:H</f>
        <v>0</v>
      </c>
      <c r="I4516" s="2">
        <f>'[1]2025年已发货'!I:I</f>
        <v>0</v>
      </c>
      <c r="J4516" s="2" vm="1" t="e">
        <f>_xlfn._xlws.FILTER(辅助信息!D:D,辅助信息!G:G=G4516)</f>
        <v>#VALUE!</v>
      </c>
    </row>
    <row r="4517" hidden="1" spans="1:10">
      <c r="A4517" s="2">
        <f>'[1]2025年已发货'!A:A</f>
        <v>0</v>
      </c>
      <c r="B4517" s="2">
        <f>'[1]2025年已发货'!B:B</f>
        <v>0</v>
      </c>
      <c r="C4517" s="2">
        <f>'[1]2025年已发货'!C:C</f>
        <v>0</v>
      </c>
      <c r="D4517" s="2">
        <f>'[1]2025年已发货'!D:D</f>
        <v>0</v>
      </c>
      <c r="E4517" s="2">
        <f>'[1]2025年已发货'!E:E</f>
        <v>0</v>
      </c>
      <c r="F4517" s="4">
        <f>'[1]2025年已发货'!F:F</f>
        <v>0</v>
      </c>
      <c r="G4517" s="2">
        <f>'[1]2025年已发货'!G:G</f>
        <v>0</v>
      </c>
      <c r="H4517" s="2">
        <f>'[1]2025年已发货'!H:H</f>
        <v>0</v>
      </c>
      <c r="I4517" s="2">
        <f>'[1]2025年已发货'!I:I</f>
        <v>0</v>
      </c>
      <c r="J4517" s="2" vm="1" t="e">
        <f>_xlfn._xlws.FILTER(辅助信息!D:D,辅助信息!G:G=G4517)</f>
        <v>#VALUE!</v>
      </c>
    </row>
    <row r="4518" hidden="1" spans="1:10">
      <c r="A4518" s="2">
        <f>'[1]2025年已发货'!A:A</f>
        <v>0</v>
      </c>
      <c r="B4518" s="2">
        <f>'[1]2025年已发货'!B:B</f>
        <v>0</v>
      </c>
      <c r="C4518" s="2">
        <f>'[1]2025年已发货'!C:C</f>
        <v>0</v>
      </c>
      <c r="D4518" s="2">
        <f>'[1]2025年已发货'!D:D</f>
        <v>0</v>
      </c>
      <c r="E4518" s="2">
        <f>'[1]2025年已发货'!E:E</f>
        <v>0</v>
      </c>
      <c r="F4518" s="4">
        <f>'[1]2025年已发货'!F:F</f>
        <v>0</v>
      </c>
      <c r="G4518" s="2">
        <f>'[1]2025年已发货'!G:G</f>
        <v>0</v>
      </c>
      <c r="H4518" s="2">
        <f>'[1]2025年已发货'!H:H</f>
        <v>0</v>
      </c>
      <c r="I4518" s="2">
        <f>'[1]2025年已发货'!I:I</f>
        <v>0</v>
      </c>
      <c r="J4518" s="2" vm="1" t="e">
        <f>_xlfn._xlws.FILTER(辅助信息!D:D,辅助信息!G:G=G4518)</f>
        <v>#VALUE!</v>
      </c>
    </row>
    <row r="4519" hidden="1" spans="1:10">
      <c r="A4519" s="2">
        <f>'[1]2025年已发货'!A:A</f>
        <v>0</v>
      </c>
      <c r="B4519" s="2">
        <f>'[1]2025年已发货'!B:B</f>
        <v>0</v>
      </c>
      <c r="C4519" s="2">
        <f>'[1]2025年已发货'!C:C</f>
        <v>0</v>
      </c>
      <c r="D4519" s="2">
        <f>'[1]2025年已发货'!D:D</f>
        <v>0</v>
      </c>
      <c r="E4519" s="2">
        <f>'[1]2025年已发货'!E:E</f>
        <v>0</v>
      </c>
      <c r="F4519" s="4">
        <f>'[1]2025年已发货'!F:F</f>
        <v>0</v>
      </c>
      <c r="G4519" s="2">
        <f>'[1]2025年已发货'!G:G</f>
        <v>0</v>
      </c>
      <c r="H4519" s="2">
        <f>'[1]2025年已发货'!H:H</f>
        <v>0</v>
      </c>
      <c r="I4519" s="2">
        <f>'[1]2025年已发货'!I:I</f>
        <v>0</v>
      </c>
      <c r="J4519" s="2" vm="1" t="e">
        <f>_xlfn._xlws.FILTER(辅助信息!D:D,辅助信息!G:G=G4519)</f>
        <v>#VALUE!</v>
      </c>
    </row>
    <row r="4520" hidden="1" spans="1:10">
      <c r="A4520" s="2">
        <f>'[1]2025年已发货'!A:A</f>
        <v>0</v>
      </c>
      <c r="B4520" s="2">
        <f>'[1]2025年已发货'!B:B</f>
        <v>0</v>
      </c>
      <c r="C4520" s="2">
        <f>'[1]2025年已发货'!C:C</f>
        <v>0</v>
      </c>
      <c r="D4520" s="2">
        <f>'[1]2025年已发货'!D:D</f>
        <v>0</v>
      </c>
      <c r="E4520" s="2">
        <f>'[1]2025年已发货'!E:E</f>
        <v>0</v>
      </c>
      <c r="F4520" s="4">
        <f>'[1]2025年已发货'!F:F</f>
        <v>0</v>
      </c>
      <c r="G4520" s="2">
        <f>'[1]2025年已发货'!G:G</f>
        <v>0</v>
      </c>
      <c r="H4520" s="2">
        <f>'[1]2025年已发货'!H:H</f>
        <v>0</v>
      </c>
      <c r="I4520" s="2">
        <f>'[1]2025年已发货'!I:I</f>
        <v>0</v>
      </c>
      <c r="J4520" s="2" vm="1" t="e">
        <f>_xlfn._xlws.FILTER(辅助信息!D:D,辅助信息!G:G=G4520)</f>
        <v>#VALUE!</v>
      </c>
    </row>
    <row r="4521" hidden="1" spans="1:10">
      <c r="A4521" s="2">
        <f>'[1]2025年已发货'!A:A</f>
        <v>0</v>
      </c>
      <c r="B4521" s="2">
        <f>'[1]2025年已发货'!B:B</f>
        <v>0</v>
      </c>
      <c r="C4521" s="2">
        <f>'[1]2025年已发货'!C:C</f>
        <v>0</v>
      </c>
      <c r="D4521" s="2">
        <f>'[1]2025年已发货'!D:D</f>
        <v>0</v>
      </c>
      <c r="E4521" s="2">
        <f>'[1]2025年已发货'!E:E</f>
        <v>0</v>
      </c>
      <c r="F4521" s="4">
        <f>'[1]2025年已发货'!F:F</f>
        <v>0</v>
      </c>
      <c r="G4521" s="2">
        <f>'[1]2025年已发货'!G:G</f>
        <v>0</v>
      </c>
      <c r="H4521" s="2">
        <f>'[1]2025年已发货'!H:H</f>
        <v>0</v>
      </c>
      <c r="I4521" s="2">
        <f>'[1]2025年已发货'!I:I</f>
        <v>0</v>
      </c>
      <c r="J4521" s="2" vm="1" t="e">
        <f>_xlfn._xlws.FILTER(辅助信息!D:D,辅助信息!G:G=G4521)</f>
        <v>#VALUE!</v>
      </c>
    </row>
    <row r="4522" hidden="1" spans="1:10">
      <c r="A4522" s="2">
        <f>'[1]2025年已发货'!A:A</f>
        <v>0</v>
      </c>
      <c r="B4522" s="2">
        <f>'[1]2025年已发货'!B:B</f>
        <v>0</v>
      </c>
      <c r="C4522" s="2">
        <f>'[1]2025年已发货'!C:C</f>
        <v>0</v>
      </c>
      <c r="D4522" s="2">
        <f>'[1]2025年已发货'!D:D</f>
        <v>0</v>
      </c>
      <c r="E4522" s="2">
        <f>'[1]2025年已发货'!E:E</f>
        <v>0</v>
      </c>
      <c r="F4522" s="4">
        <f>'[1]2025年已发货'!F:F</f>
        <v>0</v>
      </c>
      <c r="G4522" s="2">
        <f>'[1]2025年已发货'!G:G</f>
        <v>0</v>
      </c>
      <c r="H4522" s="2">
        <f>'[1]2025年已发货'!H:H</f>
        <v>0</v>
      </c>
      <c r="I4522" s="2">
        <f>'[1]2025年已发货'!I:I</f>
        <v>0</v>
      </c>
      <c r="J4522" s="2" vm="1" t="e">
        <f>_xlfn._xlws.FILTER(辅助信息!D:D,辅助信息!G:G=G4522)</f>
        <v>#VALUE!</v>
      </c>
    </row>
    <row r="4523" hidden="1" spans="1:10">
      <c r="A4523" s="2">
        <f>'[1]2025年已发货'!A:A</f>
        <v>0</v>
      </c>
      <c r="B4523" s="2">
        <f>'[1]2025年已发货'!B:B</f>
        <v>0</v>
      </c>
      <c r="C4523" s="2">
        <f>'[1]2025年已发货'!C:C</f>
        <v>0</v>
      </c>
      <c r="D4523" s="2">
        <f>'[1]2025年已发货'!D:D</f>
        <v>0</v>
      </c>
      <c r="E4523" s="2">
        <f>'[1]2025年已发货'!E:E</f>
        <v>0</v>
      </c>
      <c r="F4523" s="4">
        <f>'[1]2025年已发货'!F:F</f>
        <v>0</v>
      </c>
      <c r="G4523" s="2">
        <f>'[1]2025年已发货'!G:G</f>
        <v>0</v>
      </c>
      <c r="H4523" s="2">
        <f>'[1]2025年已发货'!H:H</f>
        <v>0</v>
      </c>
      <c r="I4523" s="2">
        <f>'[1]2025年已发货'!I:I</f>
        <v>0</v>
      </c>
      <c r="J4523" s="2" vm="1" t="e">
        <f>_xlfn._xlws.FILTER(辅助信息!D:D,辅助信息!G:G=G4523)</f>
        <v>#VALUE!</v>
      </c>
    </row>
    <row r="4524" hidden="1" spans="1:10">
      <c r="A4524" s="2">
        <f>'[1]2025年已发货'!A:A</f>
        <v>0</v>
      </c>
      <c r="B4524" s="2">
        <f>'[1]2025年已发货'!B:B</f>
        <v>0</v>
      </c>
      <c r="C4524" s="2">
        <f>'[1]2025年已发货'!C:C</f>
        <v>0</v>
      </c>
      <c r="D4524" s="2">
        <f>'[1]2025年已发货'!D:D</f>
        <v>0</v>
      </c>
      <c r="E4524" s="2">
        <f>'[1]2025年已发货'!E:E</f>
        <v>0</v>
      </c>
      <c r="F4524" s="4">
        <f>'[1]2025年已发货'!F:F</f>
        <v>0</v>
      </c>
      <c r="G4524" s="2">
        <f>'[1]2025年已发货'!G:G</f>
        <v>0</v>
      </c>
      <c r="H4524" s="2">
        <f>'[1]2025年已发货'!H:H</f>
        <v>0</v>
      </c>
      <c r="I4524" s="2">
        <f>'[1]2025年已发货'!I:I</f>
        <v>0</v>
      </c>
      <c r="J4524" s="2" vm="1" t="e">
        <f>_xlfn._xlws.FILTER(辅助信息!D:D,辅助信息!G:G=G4524)</f>
        <v>#VALUE!</v>
      </c>
    </row>
    <row r="4525" hidden="1" spans="1:10">
      <c r="A4525" s="2">
        <f>'[1]2025年已发货'!A:A</f>
        <v>0</v>
      </c>
      <c r="B4525" s="2">
        <f>'[1]2025年已发货'!B:B</f>
        <v>0</v>
      </c>
      <c r="C4525" s="2">
        <f>'[1]2025年已发货'!C:C</f>
        <v>0</v>
      </c>
      <c r="D4525" s="2">
        <f>'[1]2025年已发货'!D:D</f>
        <v>0</v>
      </c>
      <c r="E4525" s="2">
        <f>'[1]2025年已发货'!E:E</f>
        <v>0</v>
      </c>
      <c r="F4525" s="4">
        <f>'[1]2025年已发货'!F:F</f>
        <v>0</v>
      </c>
      <c r="G4525" s="2">
        <f>'[1]2025年已发货'!G:G</f>
        <v>0</v>
      </c>
      <c r="H4525" s="2">
        <f>'[1]2025年已发货'!H:H</f>
        <v>0</v>
      </c>
      <c r="I4525" s="2">
        <f>'[1]2025年已发货'!I:I</f>
        <v>0</v>
      </c>
      <c r="J4525" s="2" vm="1" t="e">
        <f>_xlfn._xlws.FILTER(辅助信息!D:D,辅助信息!G:G=G4525)</f>
        <v>#VALUE!</v>
      </c>
    </row>
    <row r="4526" hidden="1" spans="1:10">
      <c r="A4526" s="2">
        <f>'[1]2025年已发货'!A:A</f>
        <v>0</v>
      </c>
      <c r="B4526" s="2">
        <f>'[1]2025年已发货'!B:B</f>
        <v>0</v>
      </c>
      <c r="C4526" s="2">
        <f>'[1]2025年已发货'!C:C</f>
        <v>0</v>
      </c>
      <c r="D4526" s="2">
        <f>'[1]2025年已发货'!D:D</f>
        <v>0</v>
      </c>
      <c r="E4526" s="2">
        <f>'[1]2025年已发货'!E:E</f>
        <v>0</v>
      </c>
      <c r="F4526" s="4">
        <f>'[1]2025年已发货'!F:F</f>
        <v>0</v>
      </c>
      <c r="G4526" s="2">
        <f>'[1]2025年已发货'!G:G</f>
        <v>0</v>
      </c>
      <c r="H4526" s="2">
        <f>'[1]2025年已发货'!H:H</f>
        <v>0</v>
      </c>
      <c r="I4526" s="2">
        <f>'[1]2025年已发货'!I:I</f>
        <v>0</v>
      </c>
      <c r="J4526" s="2" vm="1" t="e">
        <f>_xlfn._xlws.FILTER(辅助信息!D:D,辅助信息!G:G=G4526)</f>
        <v>#VALUE!</v>
      </c>
    </row>
    <row r="4527" hidden="1" spans="1:10">
      <c r="A4527" s="2">
        <f>'[1]2025年已发货'!A:A</f>
        <v>0</v>
      </c>
      <c r="B4527" s="2">
        <f>'[1]2025年已发货'!B:B</f>
        <v>0</v>
      </c>
      <c r="C4527" s="2">
        <f>'[1]2025年已发货'!C:C</f>
        <v>0</v>
      </c>
      <c r="D4527" s="2">
        <f>'[1]2025年已发货'!D:D</f>
        <v>0</v>
      </c>
      <c r="E4527" s="2">
        <f>'[1]2025年已发货'!E:E</f>
        <v>0</v>
      </c>
      <c r="F4527" s="4">
        <f>'[1]2025年已发货'!F:F</f>
        <v>0</v>
      </c>
      <c r="G4527" s="2">
        <f>'[1]2025年已发货'!G:G</f>
        <v>0</v>
      </c>
      <c r="H4527" s="2">
        <f>'[1]2025年已发货'!H:H</f>
        <v>0</v>
      </c>
      <c r="I4527" s="2">
        <f>'[1]2025年已发货'!I:I</f>
        <v>0</v>
      </c>
      <c r="J4527" s="2" vm="1" t="e">
        <f>_xlfn._xlws.FILTER(辅助信息!D:D,辅助信息!G:G=G4527)</f>
        <v>#VALUE!</v>
      </c>
    </row>
    <row r="4528" hidden="1" spans="1:10">
      <c r="A4528" s="2">
        <f>'[1]2025年已发货'!A:A</f>
        <v>0</v>
      </c>
      <c r="B4528" s="2">
        <f>'[1]2025年已发货'!B:B</f>
        <v>0</v>
      </c>
      <c r="C4528" s="2">
        <f>'[1]2025年已发货'!C:C</f>
        <v>0</v>
      </c>
      <c r="D4528" s="2">
        <f>'[1]2025年已发货'!D:D</f>
        <v>0</v>
      </c>
      <c r="E4528" s="2">
        <f>'[1]2025年已发货'!E:E</f>
        <v>0</v>
      </c>
      <c r="F4528" s="4">
        <f>'[1]2025年已发货'!F:F</f>
        <v>0</v>
      </c>
      <c r="G4528" s="2">
        <f>'[1]2025年已发货'!G:G</f>
        <v>0</v>
      </c>
      <c r="H4528" s="2">
        <f>'[1]2025年已发货'!H:H</f>
        <v>0</v>
      </c>
      <c r="I4528" s="2">
        <f>'[1]2025年已发货'!I:I</f>
        <v>0</v>
      </c>
      <c r="J4528" s="2" vm="1" t="e">
        <f>_xlfn._xlws.FILTER(辅助信息!D:D,辅助信息!G:G=G4528)</f>
        <v>#VALUE!</v>
      </c>
    </row>
    <row r="4529" hidden="1" spans="1:10">
      <c r="A4529" s="2">
        <f>'[1]2025年已发货'!A:A</f>
        <v>0</v>
      </c>
      <c r="B4529" s="2">
        <f>'[1]2025年已发货'!B:B</f>
        <v>0</v>
      </c>
      <c r="C4529" s="2">
        <f>'[1]2025年已发货'!C:C</f>
        <v>0</v>
      </c>
      <c r="D4529" s="2">
        <f>'[1]2025年已发货'!D:D</f>
        <v>0</v>
      </c>
      <c r="E4529" s="2">
        <f>'[1]2025年已发货'!E:E</f>
        <v>0</v>
      </c>
      <c r="F4529" s="4">
        <f>'[1]2025年已发货'!F:F</f>
        <v>0</v>
      </c>
      <c r="G4529" s="2">
        <f>'[1]2025年已发货'!G:G</f>
        <v>0</v>
      </c>
      <c r="H4529" s="2">
        <f>'[1]2025年已发货'!H:H</f>
        <v>0</v>
      </c>
      <c r="I4529" s="2">
        <f>'[1]2025年已发货'!I:I</f>
        <v>0</v>
      </c>
      <c r="J4529" s="2" vm="1" t="e">
        <f>_xlfn._xlws.FILTER(辅助信息!D:D,辅助信息!G:G=G4529)</f>
        <v>#VALUE!</v>
      </c>
    </row>
    <row r="4530" hidden="1" spans="1:10">
      <c r="A4530" s="2">
        <f>'[1]2025年已发货'!A:A</f>
        <v>0</v>
      </c>
      <c r="B4530" s="2">
        <f>'[1]2025年已发货'!B:B</f>
        <v>0</v>
      </c>
      <c r="C4530" s="2">
        <f>'[1]2025年已发货'!C:C</f>
        <v>0</v>
      </c>
      <c r="D4530" s="2">
        <f>'[1]2025年已发货'!D:D</f>
        <v>0</v>
      </c>
      <c r="E4530" s="2">
        <f>'[1]2025年已发货'!E:E</f>
        <v>0</v>
      </c>
      <c r="F4530" s="4">
        <f>'[1]2025年已发货'!F:F</f>
        <v>0</v>
      </c>
      <c r="G4530" s="2">
        <f>'[1]2025年已发货'!G:G</f>
        <v>0</v>
      </c>
      <c r="H4530" s="2">
        <f>'[1]2025年已发货'!H:H</f>
        <v>0</v>
      </c>
      <c r="I4530" s="2">
        <f>'[1]2025年已发货'!I:I</f>
        <v>0</v>
      </c>
      <c r="J4530" s="2" vm="1" t="e">
        <f>_xlfn._xlws.FILTER(辅助信息!D:D,辅助信息!G:G=G4530)</f>
        <v>#VALUE!</v>
      </c>
    </row>
    <row r="4531" hidden="1" spans="1:10">
      <c r="A4531" s="2">
        <f>'[1]2025年已发货'!A:A</f>
        <v>0</v>
      </c>
      <c r="B4531" s="2">
        <f>'[1]2025年已发货'!B:B</f>
        <v>0</v>
      </c>
      <c r="C4531" s="2">
        <f>'[1]2025年已发货'!C:C</f>
        <v>0</v>
      </c>
      <c r="D4531" s="2">
        <f>'[1]2025年已发货'!D:D</f>
        <v>0</v>
      </c>
      <c r="E4531" s="2">
        <f>'[1]2025年已发货'!E:E</f>
        <v>0</v>
      </c>
      <c r="F4531" s="4">
        <f>'[1]2025年已发货'!F:F</f>
        <v>0</v>
      </c>
      <c r="G4531" s="2">
        <f>'[1]2025年已发货'!G:G</f>
        <v>0</v>
      </c>
      <c r="H4531" s="2">
        <f>'[1]2025年已发货'!H:H</f>
        <v>0</v>
      </c>
      <c r="I4531" s="2">
        <f>'[1]2025年已发货'!I:I</f>
        <v>0</v>
      </c>
      <c r="J4531" s="2" vm="1" t="e">
        <f>_xlfn._xlws.FILTER(辅助信息!D:D,辅助信息!G:G=G4531)</f>
        <v>#VALUE!</v>
      </c>
    </row>
    <row r="4532" hidden="1" spans="1:10">
      <c r="A4532" s="2">
        <f>'[1]2025年已发货'!A:A</f>
        <v>0</v>
      </c>
      <c r="B4532" s="2">
        <f>'[1]2025年已发货'!B:B</f>
        <v>0</v>
      </c>
      <c r="C4532" s="2">
        <f>'[1]2025年已发货'!C:C</f>
        <v>0</v>
      </c>
      <c r="D4532" s="2">
        <f>'[1]2025年已发货'!D:D</f>
        <v>0</v>
      </c>
      <c r="E4532" s="2">
        <f>'[1]2025年已发货'!E:E</f>
        <v>0</v>
      </c>
      <c r="F4532" s="4">
        <f>'[1]2025年已发货'!F:F</f>
        <v>0</v>
      </c>
      <c r="G4532" s="2">
        <f>'[1]2025年已发货'!G:G</f>
        <v>0</v>
      </c>
      <c r="H4532" s="2">
        <f>'[1]2025年已发货'!H:H</f>
        <v>0</v>
      </c>
      <c r="I4532" s="2">
        <f>'[1]2025年已发货'!I:I</f>
        <v>0</v>
      </c>
      <c r="J4532" s="2" vm="1" t="e">
        <f>_xlfn._xlws.FILTER(辅助信息!D:D,辅助信息!G:G=G4532)</f>
        <v>#VALUE!</v>
      </c>
    </row>
    <row r="4533" hidden="1" spans="1:10">
      <c r="A4533" s="2">
        <f>'[1]2025年已发货'!A:A</f>
        <v>0</v>
      </c>
      <c r="B4533" s="2">
        <f>'[1]2025年已发货'!B:B</f>
        <v>0</v>
      </c>
      <c r="C4533" s="2">
        <f>'[1]2025年已发货'!C:C</f>
        <v>0</v>
      </c>
      <c r="D4533" s="2">
        <f>'[1]2025年已发货'!D:D</f>
        <v>0</v>
      </c>
      <c r="E4533" s="2">
        <f>'[1]2025年已发货'!E:E</f>
        <v>0</v>
      </c>
      <c r="F4533" s="4">
        <f>'[1]2025年已发货'!F:F</f>
        <v>0</v>
      </c>
      <c r="G4533" s="2">
        <f>'[1]2025年已发货'!G:G</f>
        <v>0</v>
      </c>
      <c r="H4533" s="2">
        <f>'[1]2025年已发货'!H:H</f>
        <v>0</v>
      </c>
      <c r="I4533" s="2">
        <f>'[1]2025年已发货'!I:I</f>
        <v>0</v>
      </c>
      <c r="J4533" s="2" vm="1" t="e">
        <f>_xlfn._xlws.FILTER(辅助信息!D:D,辅助信息!G:G=G4533)</f>
        <v>#VALUE!</v>
      </c>
    </row>
    <row r="4534" hidden="1" spans="1:10">
      <c r="A4534" s="2">
        <f>'[1]2025年已发货'!A:A</f>
        <v>0</v>
      </c>
      <c r="B4534" s="2">
        <f>'[1]2025年已发货'!B:B</f>
        <v>0</v>
      </c>
      <c r="C4534" s="2">
        <f>'[1]2025年已发货'!C:C</f>
        <v>0</v>
      </c>
      <c r="D4534" s="2">
        <f>'[1]2025年已发货'!D:D</f>
        <v>0</v>
      </c>
      <c r="E4534" s="2">
        <f>'[1]2025年已发货'!E:E</f>
        <v>0</v>
      </c>
      <c r="F4534" s="4">
        <f>'[1]2025年已发货'!F:F</f>
        <v>0</v>
      </c>
      <c r="G4534" s="2">
        <f>'[1]2025年已发货'!G:G</f>
        <v>0</v>
      </c>
      <c r="H4534" s="2">
        <f>'[1]2025年已发货'!H:H</f>
        <v>0</v>
      </c>
      <c r="I4534" s="2">
        <f>'[1]2025年已发货'!I:I</f>
        <v>0</v>
      </c>
      <c r="J4534" s="2" vm="1" t="e">
        <f>_xlfn._xlws.FILTER(辅助信息!D:D,辅助信息!G:G=G4534)</f>
        <v>#VALUE!</v>
      </c>
    </row>
    <row r="4535" hidden="1" spans="1:10">
      <c r="A4535" s="2">
        <f>'[1]2025年已发货'!A:A</f>
        <v>0</v>
      </c>
      <c r="B4535" s="2">
        <f>'[1]2025年已发货'!B:B</f>
        <v>0</v>
      </c>
      <c r="C4535" s="2">
        <f>'[1]2025年已发货'!C:C</f>
        <v>0</v>
      </c>
      <c r="D4535" s="2">
        <f>'[1]2025年已发货'!D:D</f>
        <v>0</v>
      </c>
      <c r="E4535" s="2">
        <f>'[1]2025年已发货'!E:E</f>
        <v>0</v>
      </c>
      <c r="F4535" s="4">
        <f>'[1]2025年已发货'!F:F</f>
        <v>0</v>
      </c>
      <c r="G4535" s="2">
        <f>'[1]2025年已发货'!G:G</f>
        <v>0</v>
      </c>
      <c r="H4535" s="2">
        <f>'[1]2025年已发货'!H:H</f>
        <v>0</v>
      </c>
      <c r="I4535" s="2">
        <f>'[1]2025年已发货'!I:I</f>
        <v>0</v>
      </c>
      <c r="J4535" s="2" vm="1" t="e">
        <f>_xlfn._xlws.FILTER(辅助信息!D:D,辅助信息!G:G=G4535)</f>
        <v>#VALUE!</v>
      </c>
    </row>
    <row r="4536" hidden="1" spans="1:10">
      <c r="A4536" s="2">
        <f>'[1]2025年已发货'!A:A</f>
        <v>0</v>
      </c>
      <c r="B4536" s="2">
        <f>'[1]2025年已发货'!B:B</f>
        <v>0</v>
      </c>
      <c r="C4536" s="2">
        <f>'[1]2025年已发货'!C:C</f>
        <v>0</v>
      </c>
      <c r="D4536" s="2">
        <f>'[1]2025年已发货'!D:D</f>
        <v>0</v>
      </c>
      <c r="E4536" s="2">
        <f>'[1]2025年已发货'!E:E</f>
        <v>0</v>
      </c>
      <c r="F4536" s="4">
        <f>'[1]2025年已发货'!F:F</f>
        <v>0</v>
      </c>
      <c r="G4536" s="2">
        <f>'[1]2025年已发货'!G:G</f>
        <v>0</v>
      </c>
      <c r="H4536" s="2">
        <f>'[1]2025年已发货'!H:H</f>
        <v>0</v>
      </c>
      <c r="I4536" s="2">
        <f>'[1]2025年已发货'!I:I</f>
        <v>0</v>
      </c>
      <c r="J4536" s="2" vm="1" t="e">
        <f>_xlfn._xlws.FILTER(辅助信息!D:D,辅助信息!G:G=G4536)</f>
        <v>#VALUE!</v>
      </c>
    </row>
    <row r="4537" hidden="1" spans="1:10">
      <c r="A4537" s="2">
        <f>'[1]2025年已发货'!A:A</f>
        <v>0</v>
      </c>
      <c r="B4537" s="2">
        <f>'[1]2025年已发货'!B:B</f>
        <v>0</v>
      </c>
      <c r="C4537" s="2">
        <f>'[1]2025年已发货'!C:C</f>
        <v>0</v>
      </c>
      <c r="D4537" s="2">
        <f>'[1]2025年已发货'!D:D</f>
        <v>0</v>
      </c>
      <c r="E4537" s="2">
        <f>'[1]2025年已发货'!E:E</f>
        <v>0</v>
      </c>
      <c r="F4537" s="4">
        <f>'[1]2025年已发货'!F:F</f>
        <v>0</v>
      </c>
      <c r="G4537" s="2">
        <f>'[1]2025年已发货'!G:G</f>
        <v>0</v>
      </c>
      <c r="H4537" s="2">
        <f>'[1]2025年已发货'!H:H</f>
        <v>0</v>
      </c>
      <c r="I4537" s="2">
        <f>'[1]2025年已发货'!I:I</f>
        <v>0</v>
      </c>
      <c r="J4537" s="2" vm="1" t="e">
        <f>_xlfn._xlws.FILTER(辅助信息!D:D,辅助信息!G:G=G4537)</f>
        <v>#VALUE!</v>
      </c>
    </row>
    <row r="4538" hidden="1" spans="1:10">
      <c r="A4538" s="2">
        <f>'[1]2025年已发货'!A:A</f>
        <v>0</v>
      </c>
      <c r="B4538" s="2">
        <f>'[1]2025年已发货'!B:B</f>
        <v>0</v>
      </c>
      <c r="C4538" s="2">
        <f>'[1]2025年已发货'!C:C</f>
        <v>0</v>
      </c>
      <c r="D4538" s="2">
        <f>'[1]2025年已发货'!D:D</f>
        <v>0</v>
      </c>
      <c r="E4538" s="2">
        <f>'[1]2025年已发货'!E:E</f>
        <v>0</v>
      </c>
      <c r="F4538" s="4">
        <f>'[1]2025年已发货'!F:F</f>
        <v>0</v>
      </c>
      <c r="G4538" s="2">
        <f>'[1]2025年已发货'!G:G</f>
        <v>0</v>
      </c>
      <c r="H4538" s="2">
        <f>'[1]2025年已发货'!H:H</f>
        <v>0</v>
      </c>
      <c r="I4538" s="2">
        <f>'[1]2025年已发货'!I:I</f>
        <v>0</v>
      </c>
      <c r="J4538" s="2" vm="1" t="e">
        <f>_xlfn._xlws.FILTER(辅助信息!D:D,辅助信息!G:G=G4538)</f>
        <v>#VALUE!</v>
      </c>
    </row>
    <row r="4539" hidden="1" spans="1:10">
      <c r="A4539" s="2">
        <f>'[1]2025年已发货'!A:A</f>
        <v>0</v>
      </c>
      <c r="B4539" s="2">
        <f>'[1]2025年已发货'!B:B</f>
        <v>0</v>
      </c>
      <c r="C4539" s="2">
        <f>'[1]2025年已发货'!C:C</f>
        <v>0</v>
      </c>
      <c r="D4539" s="2">
        <f>'[1]2025年已发货'!D:D</f>
        <v>0</v>
      </c>
      <c r="E4539" s="2">
        <f>'[1]2025年已发货'!E:E</f>
        <v>0</v>
      </c>
      <c r="F4539" s="4">
        <f>'[1]2025年已发货'!F:F</f>
        <v>0</v>
      </c>
      <c r="G4539" s="2">
        <f>'[1]2025年已发货'!G:G</f>
        <v>0</v>
      </c>
      <c r="H4539" s="2">
        <f>'[1]2025年已发货'!H:H</f>
        <v>0</v>
      </c>
      <c r="I4539" s="2">
        <f>'[1]2025年已发货'!I:I</f>
        <v>0</v>
      </c>
      <c r="J4539" s="2" vm="1" t="e">
        <f>_xlfn._xlws.FILTER(辅助信息!D:D,辅助信息!G:G=G4539)</f>
        <v>#VALUE!</v>
      </c>
    </row>
    <row r="4540" hidden="1" spans="1:10">
      <c r="A4540" s="2">
        <f>'[1]2025年已发货'!A:A</f>
        <v>0</v>
      </c>
      <c r="B4540" s="2">
        <f>'[1]2025年已发货'!B:B</f>
        <v>0</v>
      </c>
      <c r="C4540" s="2">
        <f>'[1]2025年已发货'!C:C</f>
        <v>0</v>
      </c>
      <c r="D4540" s="2">
        <f>'[1]2025年已发货'!D:D</f>
        <v>0</v>
      </c>
      <c r="E4540" s="2">
        <f>'[1]2025年已发货'!E:E</f>
        <v>0</v>
      </c>
      <c r="F4540" s="4">
        <f>'[1]2025年已发货'!F:F</f>
        <v>0</v>
      </c>
      <c r="G4540" s="2">
        <f>'[1]2025年已发货'!G:G</f>
        <v>0</v>
      </c>
      <c r="H4540" s="2">
        <f>'[1]2025年已发货'!H:H</f>
        <v>0</v>
      </c>
      <c r="I4540" s="2">
        <f>'[1]2025年已发货'!I:I</f>
        <v>0</v>
      </c>
      <c r="J4540" s="2" vm="1" t="e">
        <f>_xlfn._xlws.FILTER(辅助信息!D:D,辅助信息!G:G=G4540)</f>
        <v>#VALUE!</v>
      </c>
    </row>
    <row r="4541" hidden="1" spans="1:10">
      <c r="A4541" s="2">
        <f>'[1]2025年已发货'!A:A</f>
        <v>0</v>
      </c>
      <c r="B4541" s="2">
        <f>'[1]2025年已发货'!B:B</f>
        <v>0</v>
      </c>
      <c r="C4541" s="2">
        <f>'[1]2025年已发货'!C:C</f>
        <v>0</v>
      </c>
      <c r="D4541" s="2">
        <f>'[1]2025年已发货'!D:D</f>
        <v>0</v>
      </c>
      <c r="E4541" s="2">
        <f>'[1]2025年已发货'!E:E</f>
        <v>0</v>
      </c>
      <c r="F4541" s="4">
        <f>'[1]2025年已发货'!F:F</f>
        <v>0</v>
      </c>
      <c r="G4541" s="2">
        <f>'[1]2025年已发货'!G:G</f>
        <v>0</v>
      </c>
      <c r="H4541" s="2">
        <f>'[1]2025年已发货'!H:H</f>
        <v>0</v>
      </c>
      <c r="I4541" s="2">
        <f>'[1]2025年已发货'!I:I</f>
        <v>0</v>
      </c>
      <c r="J4541" s="2" vm="1" t="e">
        <f>_xlfn._xlws.FILTER(辅助信息!D:D,辅助信息!G:G=G4541)</f>
        <v>#VALUE!</v>
      </c>
    </row>
    <row r="4542" hidden="1" spans="1:10">
      <c r="A4542" s="2">
        <f>'[1]2025年已发货'!A:A</f>
        <v>0</v>
      </c>
      <c r="B4542" s="2">
        <f>'[1]2025年已发货'!B:B</f>
        <v>0</v>
      </c>
      <c r="C4542" s="2">
        <f>'[1]2025年已发货'!C:C</f>
        <v>0</v>
      </c>
      <c r="D4542" s="2">
        <f>'[1]2025年已发货'!D:D</f>
        <v>0</v>
      </c>
      <c r="E4542" s="2">
        <f>'[1]2025年已发货'!E:E</f>
        <v>0</v>
      </c>
      <c r="F4542" s="4">
        <f>'[1]2025年已发货'!F:F</f>
        <v>0</v>
      </c>
      <c r="G4542" s="2">
        <f>'[1]2025年已发货'!G:G</f>
        <v>0</v>
      </c>
      <c r="H4542" s="2">
        <f>'[1]2025年已发货'!H:H</f>
        <v>0</v>
      </c>
      <c r="I4542" s="2">
        <f>'[1]2025年已发货'!I:I</f>
        <v>0</v>
      </c>
      <c r="J4542" s="2" vm="1" t="e">
        <f>_xlfn._xlws.FILTER(辅助信息!D:D,辅助信息!G:G=G4542)</f>
        <v>#VALUE!</v>
      </c>
    </row>
    <row r="4543" hidden="1" spans="1:10">
      <c r="A4543" s="2">
        <f>'[1]2025年已发货'!A:A</f>
        <v>0</v>
      </c>
      <c r="B4543" s="2">
        <f>'[1]2025年已发货'!B:B</f>
        <v>0</v>
      </c>
      <c r="C4543" s="2">
        <f>'[1]2025年已发货'!C:C</f>
        <v>0</v>
      </c>
      <c r="D4543" s="2">
        <f>'[1]2025年已发货'!D:D</f>
        <v>0</v>
      </c>
      <c r="E4543" s="2">
        <f>'[1]2025年已发货'!E:E</f>
        <v>0</v>
      </c>
      <c r="F4543" s="4">
        <f>'[1]2025年已发货'!F:F</f>
        <v>0</v>
      </c>
      <c r="G4543" s="2">
        <f>'[1]2025年已发货'!G:G</f>
        <v>0</v>
      </c>
      <c r="H4543" s="2">
        <f>'[1]2025年已发货'!H:H</f>
        <v>0</v>
      </c>
      <c r="I4543" s="2">
        <f>'[1]2025年已发货'!I:I</f>
        <v>0</v>
      </c>
      <c r="J4543" s="2" vm="1" t="e">
        <f>_xlfn._xlws.FILTER(辅助信息!D:D,辅助信息!G:G=G4543)</f>
        <v>#VALUE!</v>
      </c>
    </row>
    <row r="4544" hidden="1" spans="1:10">
      <c r="A4544" s="2">
        <f>'[1]2025年已发货'!A:A</f>
        <v>0</v>
      </c>
      <c r="B4544" s="2">
        <f>'[1]2025年已发货'!B:B</f>
        <v>0</v>
      </c>
      <c r="C4544" s="2">
        <f>'[1]2025年已发货'!C:C</f>
        <v>0</v>
      </c>
      <c r="D4544" s="2">
        <f>'[1]2025年已发货'!D:D</f>
        <v>0</v>
      </c>
      <c r="E4544" s="2">
        <f>'[1]2025年已发货'!E:E</f>
        <v>0</v>
      </c>
      <c r="F4544" s="4">
        <f>'[1]2025年已发货'!F:F</f>
        <v>0</v>
      </c>
      <c r="G4544" s="2">
        <f>'[1]2025年已发货'!G:G</f>
        <v>0</v>
      </c>
      <c r="H4544" s="2">
        <f>'[1]2025年已发货'!H:H</f>
        <v>0</v>
      </c>
      <c r="I4544" s="2">
        <f>'[1]2025年已发货'!I:I</f>
        <v>0</v>
      </c>
      <c r="J4544" s="2" vm="1" t="e">
        <f>_xlfn._xlws.FILTER(辅助信息!D:D,辅助信息!G:G=G4544)</f>
        <v>#VALUE!</v>
      </c>
    </row>
    <row r="4545" hidden="1" spans="1:10">
      <c r="A4545" s="2">
        <f>'[1]2025年已发货'!A:A</f>
        <v>0</v>
      </c>
      <c r="B4545" s="2">
        <f>'[1]2025年已发货'!B:B</f>
        <v>0</v>
      </c>
      <c r="C4545" s="2">
        <f>'[1]2025年已发货'!C:C</f>
        <v>0</v>
      </c>
      <c r="D4545" s="2">
        <f>'[1]2025年已发货'!D:D</f>
        <v>0</v>
      </c>
      <c r="E4545" s="2">
        <f>'[1]2025年已发货'!E:E</f>
        <v>0</v>
      </c>
      <c r="F4545" s="4">
        <f>'[1]2025年已发货'!F:F</f>
        <v>0</v>
      </c>
      <c r="G4545" s="2">
        <f>'[1]2025年已发货'!G:G</f>
        <v>0</v>
      </c>
      <c r="H4545" s="2">
        <f>'[1]2025年已发货'!H:H</f>
        <v>0</v>
      </c>
      <c r="I4545" s="2">
        <f>'[1]2025年已发货'!I:I</f>
        <v>0</v>
      </c>
      <c r="J4545" s="2" vm="1" t="e">
        <f>_xlfn._xlws.FILTER(辅助信息!D:D,辅助信息!G:G=G4545)</f>
        <v>#VALUE!</v>
      </c>
    </row>
    <row r="4546" hidden="1" spans="1:10">
      <c r="A4546" s="2">
        <f>'[1]2025年已发货'!A:A</f>
        <v>0</v>
      </c>
      <c r="B4546" s="2">
        <f>'[1]2025年已发货'!B:B</f>
        <v>0</v>
      </c>
      <c r="C4546" s="2">
        <f>'[1]2025年已发货'!C:C</f>
        <v>0</v>
      </c>
      <c r="D4546" s="2">
        <f>'[1]2025年已发货'!D:D</f>
        <v>0</v>
      </c>
      <c r="E4546" s="2">
        <f>'[1]2025年已发货'!E:E</f>
        <v>0</v>
      </c>
      <c r="F4546" s="4">
        <f>'[1]2025年已发货'!F:F</f>
        <v>0</v>
      </c>
      <c r="G4546" s="2">
        <f>'[1]2025年已发货'!G:G</f>
        <v>0</v>
      </c>
      <c r="H4546" s="2">
        <f>'[1]2025年已发货'!H:H</f>
        <v>0</v>
      </c>
      <c r="I4546" s="2">
        <f>'[1]2025年已发货'!I:I</f>
        <v>0</v>
      </c>
      <c r="J4546" s="2" vm="1" t="e">
        <f>_xlfn._xlws.FILTER(辅助信息!D:D,辅助信息!G:G=G4546)</f>
        <v>#VALUE!</v>
      </c>
    </row>
    <row r="4547" hidden="1" spans="1:10">
      <c r="A4547" s="2">
        <f>'[1]2025年已发货'!A:A</f>
        <v>0</v>
      </c>
      <c r="B4547" s="2">
        <f>'[1]2025年已发货'!B:B</f>
        <v>0</v>
      </c>
      <c r="C4547" s="2">
        <f>'[1]2025年已发货'!C:C</f>
        <v>0</v>
      </c>
      <c r="D4547" s="2">
        <f>'[1]2025年已发货'!D:D</f>
        <v>0</v>
      </c>
      <c r="E4547" s="2">
        <f>'[1]2025年已发货'!E:E</f>
        <v>0</v>
      </c>
      <c r="F4547" s="4">
        <f>'[1]2025年已发货'!F:F</f>
        <v>0</v>
      </c>
      <c r="G4547" s="2">
        <f>'[1]2025年已发货'!G:G</f>
        <v>0</v>
      </c>
      <c r="H4547" s="2">
        <f>'[1]2025年已发货'!H:H</f>
        <v>0</v>
      </c>
      <c r="I4547" s="2">
        <f>'[1]2025年已发货'!I:I</f>
        <v>0</v>
      </c>
      <c r="J4547" s="2" vm="1" t="e">
        <f>_xlfn._xlws.FILTER(辅助信息!D:D,辅助信息!G:G=G4547)</f>
        <v>#VALUE!</v>
      </c>
    </row>
    <row r="4548" hidden="1" spans="1:10">
      <c r="A4548" s="2">
        <f>'[1]2025年已发货'!A:A</f>
        <v>0</v>
      </c>
      <c r="B4548" s="2">
        <f>'[1]2025年已发货'!B:B</f>
        <v>0</v>
      </c>
      <c r="C4548" s="2">
        <f>'[1]2025年已发货'!C:C</f>
        <v>0</v>
      </c>
      <c r="D4548" s="2">
        <f>'[1]2025年已发货'!D:D</f>
        <v>0</v>
      </c>
      <c r="E4548" s="2">
        <f>'[1]2025年已发货'!E:E</f>
        <v>0</v>
      </c>
      <c r="F4548" s="4">
        <f>'[1]2025年已发货'!F:F</f>
        <v>0</v>
      </c>
      <c r="G4548" s="2">
        <f>'[1]2025年已发货'!G:G</f>
        <v>0</v>
      </c>
      <c r="H4548" s="2">
        <f>'[1]2025年已发货'!H:H</f>
        <v>0</v>
      </c>
      <c r="I4548" s="2">
        <f>'[1]2025年已发货'!I:I</f>
        <v>0</v>
      </c>
      <c r="J4548" s="2" vm="1" t="e">
        <f>_xlfn._xlws.FILTER(辅助信息!D:D,辅助信息!G:G=G4548)</f>
        <v>#VALUE!</v>
      </c>
    </row>
    <row r="4549" hidden="1" spans="1:10">
      <c r="A4549" s="2">
        <f>'[1]2025年已发货'!A:A</f>
        <v>0</v>
      </c>
      <c r="B4549" s="2">
        <f>'[1]2025年已发货'!B:B</f>
        <v>0</v>
      </c>
      <c r="C4549" s="2">
        <f>'[1]2025年已发货'!C:C</f>
        <v>0</v>
      </c>
      <c r="D4549" s="2">
        <f>'[1]2025年已发货'!D:D</f>
        <v>0</v>
      </c>
      <c r="E4549" s="2">
        <f>'[1]2025年已发货'!E:E</f>
        <v>0</v>
      </c>
      <c r="F4549" s="4">
        <f>'[1]2025年已发货'!F:F</f>
        <v>0</v>
      </c>
      <c r="G4549" s="2">
        <f>'[1]2025年已发货'!G:G</f>
        <v>0</v>
      </c>
      <c r="H4549" s="2">
        <f>'[1]2025年已发货'!H:H</f>
        <v>0</v>
      </c>
      <c r="I4549" s="2">
        <f>'[1]2025年已发货'!I:I</f>
        <v>0</v>
      </c>
      <c r="J4549" s="2" vm="1" t="e">
        <f>_xlfn._xlws.FILTER(辅助信息!D:D,辅助信息!G:G=G4549)</f>
        <v>#VALUE!</v>
      </c>
    </row>
    <row r="4550" hidden="1" spans="1:10">
      <c r="A4550" s="2">
        <f>'[1]2025年已发货'!A:A</f>
        <v>0</v>
      </c>
      <c r="B4550" s="2">
        <f>'[1]2025年已发货'!B:B</f>
        <v>0</v>
      </c>
      <c r="C4550" s="2">
        <f>'[1]2025年已发货'!C:C</f>
        <v>0</v>
      </c>
      <c r="D4550" s="2">
        <f>'[1]2025年已发货'!D:D</f>
        <v>0</v>
      </c>
      <c r="E4550" s="2">
        <f>'[1]2025年已发货'!E:E</f>
        <v>0</v>
      </c>
      <c r="F4550" s="4">
        <f>'[1]2025年已发货'!F:F</f>
        <v>0</v>
      </c>
      <c r="G4550" s="2">
        <f>'[1]2025年已发货'!G:G</f>
        <v>0</v>
      </c>
      <c r="H4550" s="2">
        <f>'[1]2025年已发货'!H:H</f>
        <v>0</v>
      </c>
      <c r="I4550" s="2">
        <f>'[1]2025年已发货'!I:I</f>
        <v>0</v>
      </c>
      <c r="J4550" s="2" vm="1" t="e">
        <f>_xlfn._xlws.FILTER(辅助信息!D:D,辅助信息!G:G=G4550)</f>
        <v>#VALUE!</v>
      </c>
    </row>
    <row r="4551" hidden="1" spans="1:10">
      <c r="A4551" s="2">
        <f>'[1]2025年已发货'!A:A</f>
        <v>0</v>
      </c>
      <c r="B4551" s="2">
        <f>'[1]2025年已发货'!B:B</f>
        <v>0</v>
      </c>
      <c r="C4551" s="2">
        <f>'[1]2025年已发货'!C:C</f>
        <v>0</v>
      </c>
      <c r="D4551" s="2">
        <f>'[1]2025年已发货'!D:D</f>
        <v>0</v>
      </c>
      <c r="E4551" s="2">
        <f>'[1]2025年已发货'!E:E</f>
        <v>0</v>
      </c>
      <c r="F4551" s="4">
        <f>'[1]2025年已发货'!F:F</f>
        <v>0</v>
      </c>
      <c r="G4551" s="2">
        <f>'[1]2025年已发货'!G:G</f>
        <v>0</v>
      </c>
      <c r="H4551" s="2">
        <f>'[1]2025年已发货'!H:H</f>
        <v>0</v>
      </c>
      <c r="I4551" s="2">
        <f>'[1]2025年已发货'!I:I</f>
        <v>0</v>
      </c>
      <c r="J4551" s="2" vm="1" t="e">
        <f>_xlfn._xlws.FILTER(辅助信息!D:D,辅助信息!G:G=G4551)</f>
        <v>#VALUE!</v>
      </c>
    </row>
    <row r="4552" hidden="1" spans="1:10">
      <c r="A4552" s="2">
        <f>'[1]2025年已发货'!A:A</f>
        <v>0</v>
      </c>
      <c r="B4552" s="2">
        <f>'[1]2025年已发货'!B:B</f>
        <v>0</v>
      </c>
      <c r="C4552" s="2">
        <f>'[1]2025年已发货'!C:C</f>
        <v>0</v>
      </c>
      <c r="D4552" s="2">
        <f>'[1]2025年已发货'!D:D</f>
        <v>0</v>
      </c>
      <c r="E4552" s="2">
        <f>'[1]2025年已发货'!E:E</f>
        <v>0</v>
      </c>
      <c r="F4552" s="4">
        <f>'[1]2025年已发货'!F:F</f>
        <v>0</v>
      </c>
      <c r="G4552" s="2">
        <f>'[1]2025年已发货'!G:G</f>
        <v>0</v>
      </c>
      <c r="H4552" s="2">
        <f>'[1]2025年已发货'!H:H</f>
        <v>0</v>
      </c>
      <c r="I4552" s="2">
        <f>'[1]2025年已发货'!I:I</f>
        <v>0</v>
      </c>
      <c r="J4552" s="2" vm="1" t="e">
        <f>_xlfn._xlws.FILTER(辅助信息!D:D,辅助信息!G:G=G4552)</f>
        <v>#VALUE!</v>
      </c>
    </row>
    <row r="4553" hidden="1" spans="1:10">
      <c r="A4553" s="2">
        <f>'[1]2025年已发货'!A:A</f>
        <v>0</v>
      </c>
      <c r="B4553" s="2">
        <f>'[1]2025年已发货'!B:B</f>
        <v>0</v>
      </c>
      <c r="C4553" s="2">
        <f>'[1]2025年已发货'!C:C</f>
        <v>0</v>
      </c>
      <c r="D4553" s="2">
        <f>'[1]2025年已发货'!D:D</f>
        <v>0</v>
      </c>
      <c r="E4553" s="2">
        <f>'[1]2025年已发货'!E:E</f>
        <v>0</v>
      </c>
      <c r="F4553" s="4">
        <f>'[1]2025年已发货'!F:F</f>
        <v>0</v>
      </c>
      <c r="G4553" s="2">
        <f>'[1]2025年已发货'!G:G</f>
        <v>0</v>
      </c>
      <c r="H4553" s="2">
        <f>'[1]2025年已发货'!H:H</f>
        <v>0</v>
      </c>
      <c r="I4553" s="2">
        <f>'[1]2025年已发货'!I:I</f>
        <v>0</v>
      </c>
      <c r="J4553" s="2" vm="1" t="e">
        <f>_xlfn._xlws.FILTER(辅助信息!D:D,辅助信息!G:G=G4553)</f>
        <v>#VALUE!</v>
      </c>
    </row>
    <row r="4554" hidden="1" spans="1:10">
      <c r="A4554" s="2">
        <f>'[1]2025年已发货'!A:A</f>
        <v>0</v>
      </c>
      <c r="B4554" s="2">
        <f>'[1]2025年已发货'!B:B</f>
        <v>0</v>
      </c>
      <c r="C4554" s="2">
        <f>'[1]2025年已发货'!C:C</f>
        <v>0</v>
      </c>
      <c r="D4554" s="2">
        <f>'[1]2025年已发货'!D:D</f>
        <v>0</v>
      </c>
      <c r="E4554" s="2">
        <f>'[1]2025年已发货'!E:E</f>
        <v>0</v>
      </c>
      <c r="F4554" s="4">
        <f>'[1]2025年已发货'!F:F</f>
        <v>0</v>
      </c>
      <c r="G4554" s="2">
        <f>'[1]2025年已发货'!G:G</f>
        <v>0</v>
      </c>
      <c r="H4554" s="2">
        <f>'[1]2025年已发货'!H:H</f>
        <v>0</v>
      </c>
      <c r="I4554" s="2">
        <f>'[1]2025年已发货'!I:I</f>
        <v>0</v>
      </c>
      <c r="J4554" s="2" vm="1" t="e">
        <f>_xlfn._xlws.FILTER(辅助信息!D:D,辅助信息!G:G=G4554)</f>
        <v>#VALUE!</v>
      </c>
    </row>
    <row r="4555" hidden="1" spans="1:10">
      <c r="A4555" s="2">
        <f>'[1]2025年已发货'!A:A</f>
        <v>0</v>
      </c>
      <c r="B4555" s="2">
        <f>'[1]2025年已发货'!B:B</f>
        <v>0</v>
      </c>
      <c r="C4555" s="2">
        <f>'[1]2025年已发货'!C:C</f>
        <v>0</v>
      </c>
      <c r="D4555" s="2">
        <f>'[1]2025年已发货'!D:D</f>
        <v>0</v>
      </c>
      <c r="E4555" s="2">
        <f>'[1]2025年已发货'!E:E</f>
        <v>0</v>
      </c>
      <c r="F4555" s="4">
        <f>'[1]2025年已发货'!F:F</f>
        <v>0</v>
      </c>
      <c r="G4555" s="2">
        <f>'[1]2025年已发货'!G:G</f>
        <v>0</v>
      </c>
      <c r="H4555" s="2">
        <f>'[1]2025年已发货'!H:H</f>
        <v>0</v>
      </c>
      <c r="I4555" s="2">
        <f>'[1]2025年已发货'!I:I</f>
        <v>0</v>
      </c>
      <c r="J4555" s="2" vm="1" t="e">
        <f>_xlfn._xlws.FILTER(辅助信息!D:D,辅助信息!G:G=G4555)</f>
        <v>#VALUE!</v>
      </c>
    </row>
    <row r="4556" hidden="1" spans="1:10">
      <c r="A4556" s="2">
        <f>'[1]2025年已发货'!A:A</f>
        <v>0</v>
      </c>
      <c r="B4556" s="2">
        <f>'[1]2025年已发货'!B:B</f>
        <v>0</v>
      </c>
      <c r="C4556" s="2">
        <f>'[1]2025年已发货'!C:C</f>
        <v>0</v>
      </c>
      <c r="D4556" s="2">
        <f>'[1]2025年已发货'!D:D</f>
        <v>0</v>
      </c>
      <c r="E4556" s="2">
        <f>'[1]2025年已发货'!E:E</f>
        <v>0</v>
      </c>
      <c r="F4556" s="4">
        <f>'[1]2025年已发货'!F:F</f>
        <v>0</v>
      </c>
      <c r="G4556" s="2">
        <f>'[1]2025年已发货'!G:G</f>
        <v>0</v>
      </c>
      <c r="H4556" s="2">
        <f>'[1]2025年已发货'!H:H</f>
        <v>0</v>
      </c>
      <c r="I4556" s="2">
        <f>'[1]2025年已发货'!I:I</f>
        <v>0</v>
      </c>
      <c r="J4556" s="2" vm="1" t="e">
        <f>_xlfn._xlws.FILTER(辅助信息!D:D,辅助信息!G:G=G4556)</f>
        <v>#VALUE!</v>
      </c>
    </row>
    <row r="4557" hidden="1" spans="1:10">
      <c r="A4557" s="2">
        <f>'[1]2025年已发货'!A:A</f>
        <v>0</v>
      </c>
      <c r="B4557" s="2">
        <f>'[1]2025年已发货'!B:B</f>
        <v>0</v>
      </c>
      <c r="C4557" s="2">
        <f>'[1]2025年已发货'!C:C</f>
        <v>0</v>
      </c>
      <c r="D4557" s="2">
        <f>'[1]2025年已发货'!D:D</f>
        <v>0</v>
      </c>
      <c r="E4557" s="2">
        <f>'[1]2025年已发货'!E:E</f>
        <v>0</v>
      </c>
      <c r="F4557" s="4">
        <f>'[1]2025年已发货'!F:F</f>
        <v>0</v>
      </c>
      <c r="G4557" s="2">
        <f>'[1]2025年已发货'!G:G</f>
        <v>0</v>
      </c>
      <c r="H4557" s="2">
        <f>'[1]2025年已发货'!H:H</f>
        <v>0</v>
      </c>
      <c r="I4557" s="2">
        <f>'[1]2025年已发货'!I:I</f>
        <v>0</v>
      </c>
      <c r="J4557" s="2" vm="1" t="e">
        <f>_xlfn._xlws.FILTER(辅助信息!D:D,辅助信息!G:G=G4557)</f>
        <v>#VALUE!</v>
      </c>
    </row>
    <row r="4558" hidden="1" spans="1:10">
      <c r="A4558" s="2">
        <f>'[1]2025年已发货'!A:A</f>
        <v>0</v>
      </c>
      <c r="B4558" s="2">
        <f>'[1]2025年已发货'!B:B</f>
        <v>0</v>
      </c>
      <c r="C4558" s="2">
        <f>'[1]2025年已发货'!C:C</f>
        <v>0</v>
      </c>
      <c r="D4558" s="2">
        <f>'[1]2025年已发货'!D:D</f>
        <v>0</v>
      </c>
      <c r="E4558" s="2">
        <f>'[1]2025年已发货'!E:E</f>
        <v>0</v>
      </c>
      <c r="F4558" s="4">
        <f>'[1]2025年已发货'!F:F</f>
        <v>0</v>
      </c>
      <c r="G4558" s="2">
        <f>'[1]2025年已发货'!G:G</f>
        <v>0</v>
      </c>
      <c r="H4558" s="2">
        <f>'[1]2025年已发货'!H:H</f>
        <v>0</v>
      </c>
      <c r="I4558" s="2">
        <f>'[1]2025年已发货'!I:I</f>
        <v>0</v>
      </c>
      <c r="J4558" s="2" vm="1" t="e">
        <f>_xlfn._xlws.FILTER(辅助信息!D:D,辅助信息!G:G=G4558)</f>
        <v>#VALUE!</v>
      </c>
    </row>
    <row r="4559" hidden="1" spans="1:10">
      <c r="A4559" s="2">
        <f>'[1]2025年已发货'!A:A</f>
        <v>0</v>
      </c>
      <c r="B4559" s="2">
        <f>'[1]2025年已发货'!B:B</f>
        <v>0</v>
      </c>
      <c r="C4559" s="2">
        <f>'[1]2025年已发货'!C:C</f>
        <v>0</v>
      </c>
      <c r="D4559" s="2">
        <f>'[1]2025年已发货'!D:D</f>
        <v>0</v>
      </c>
      <c r="E4559" s="2">
        <f>'[1]2025年已发货'!E:E</f>
        <v>0</v>
      </c>
      <c r="F4559" s="4">
        <f>'[1]2025年已发货'!F:F</f>
        <v>0</v>
      </c>
      <c r="G4559" s="2">
        <f>'[1]2025年已发货'!G:G</f>
        <v>0</v>
      </c>
      <c r="H4559" s="2">
        <f>'[1]2025年已发货'!H:H</f>
        <v>0</v>
      </c>
      <c r="I4559" s="2">
        <f>'[1]2025年已发货'!I:I</f>
        <v>0</v>
      </c>
      <c r="J4559" s="2" vm="1" t="e">
        <f>_xlfn._xlws.FILTER(辅助信息!D:D,辅助信息!G:G=G4559)</f>
        <v>#VALUE!</v>
      </c>
    </row>
    <row r="4560" hidden="1" spans="1:10">
      <c r="A4560" s="2">
        <f>'[1]2025年已发货'!A:A</f>
        <v>0</v>
      </c>
      <c r="B4560" s="2">
        <f>'[1]2025年已发货'!B:B</f>
        <v>0</v>
      </c>
      <c r="C4560" s="2">
        <f>'[1]2025年已发货'!C:C</f>
        <v>0</v>
      </c>
      <c r="D4560" s="2">
        <f>'[1]2025年已发货'!D:D</f>
        <v>0</v>
      </c>
      <c r="E4560" s="2">
        <f>'[1]2025年已发货'!E:E</f>
        <v>0</v>
      </c>
      <c r="F4560" s="4">
        <f>'[1]2025年已发货'!F:F</f>
        <v>0</v>
      </c>
      <c r="G4560" s="2">
        <f>'[1]2025年已发货'!G:G</f>
        <v>0</v>
      </c>
      <c r="H4560" s="2">
        <f>'[1]2025年已发货'!H:H</f>
        <v>0</v>
      </c>
      <c r="I4560" s="2">
        <f>'[1]2025年已发货'!I:I</f>
        <v>0</v>
      </c>
      <c r="J4560" s="2" vm="1" t="e">
        <f>_xlfn._xlws.FILTER(辅助信息!D:D,辅助信息!G:G=G4560)</f>
        <v>#VALUE!</v>
      </c>
    </row>
    <row r="4561" hidden="1" spans="1:10">
      <c r="A4561" s="2">
        <f>'[1]2025年已发货'!A:A</f>
        <v>0</v>
      </c>
      <c r="B4561" s="2">
        <f>'[1]2025年已发货'!B:B</f>
        <v>0</v>
      </c>
      <c r="C4561" s="2">
        <f>'[1]2025年已发货'!C:C</f>
        <v>0</v>
      </c>
      <c r="D4561" s="2">
        <f>'[1]2025年已发货'!D:D</f>
        <v>0</v>
      </c>
      <c r="E4561" s="2">
        <f>'[1]2025年已发货'!E:E</f>
        <v>0</v>
      </c>
      <c r="F4561" s="4">
        <f>'[1]2025年已发货'!F:F</f>
        <v>0</v>
      </c>
      <c r="G4561" s="2">
        <f>'[1]2025年已发货'!G:G</f>
        <v>0</v>
      </c>
      <c r="H4561" s="2">
        <f>'[1]2025年已发货'!H:H</f>
        <v>0</v>
      </c>
      <c r="I4561" s="2">
        <f>'[1]2025年已发货'!I:I</f>
        <v>0</v>
      </c>
      <c r="J4561" s="2" vm="1" t="e">
        <f>_xlfn._xlws.FILTER(辅助信息!D:D,辅助信息!G:G=G4561)</f>
        <v>#VALUE!</v>
      </c>
    </row>
    <row r="4562" hidden="1" spans="1:10">
      <c r="A4562" s="2">
        <f>'[1]2025年已发货'!A:A</f>
        <v>0</v>
      </c>
      <c r="B4562" s="2">
        <f>'[1]2025年已发货'!B:B</f>
        <v>0</v>
      </c>
      <c r="C4562" s="2">
        <f>'[1]2025年已发货'!C:C</f>
        <v>0</v>
      </c>
      <c r="D4562" s="2">
        <f>'[1]2025年已发货'!D:D</f>
        <v>0</v>
      </c>
      <c r="E4562" s="2">
        <f>'[1]2025年已发货'!E:E</f>
        <v>0</v>
      </c>
      <c r="F4562" s="4">
        <f>'[1]2025年已发货'!F:F</f>
        <v>0</v>
      </c>
      <c r="G4562" s="2">
        <f>'[1]2025年已发货'!G:G</f>
        <v>0</v>
      </c>
      <c r="H4562" s="2">
        <f>'[1]2025年已发货'!H:H</f>
        <v>0</v>
      </c>
      <c r="I4562" s="2">
        <f>'[1]2025年已发货'!I:I</f>
        <v>0</v>
      </c>
      <c r="J4562" s="2" vm="1" t="e">
        <f>_xlfn._xlws.FILTER(辅助信息!D:D,辅助信息!G:G=G4562)</f>
        <v>#VALUE!</v>
      </c>
    </row>
    <row r="4563" hidden="1" spans="1:10">
      <c r="A4563" s="2">
        <f>'[1]2025年已发货'!A:A</f>
        <v>0</v>
      </c>
      <c r="B4563" s="2">
        <f>'[1]2025年已发货'!B:B</f>
        <v>0</v>
      </c>
      <c r="C4563" s="2">
        <f>'[1]2025年已发货'!C:C</f>
        <v>0</v>
      </c>
      <c r="D4563" s="2">
        <f>'[1]2025年已发货'!D:D</f>
        <v>0</v>
      </c>
      <c r="E4563" s="2">
        <f>'[1]2025年已发货'!E:E</f>
        <v>0</v>
      </c>
      <c r="F4563" s="4">
        <f>'[1]2025年已发货'!F:F</f>
        <v>0</v>
      </c>
      <c r="G4563" s="2">
        <f>'[1]2025年已发货'!G:G</f>
        <v>0</v>
      </c>
      <c r="H4563" s="2">
        <f>'[1]2025年已发货'!H:H</f>
        <v>0</v>
      </c>
      <c r="I4563" s="2">
        <f>'[1]2025年已发货'!I:I</f>
        <v>0</v>
      </c>
      <c r="J4563" s="2" vm="1" t="e">
        <f>_xlfn._xlws.FILTER(辅助信息!D:D,辅助信息!G:G=G4563)</f>
        <v>#VALUE!</v>
      </c>
    </row>
    <row r="4564" hidden="1" spans="1:10">
      <c r="A4564" s="2">
        <f>'[1]2025年已发货'!A:A</f>
        <v>0</v>
      </c>
      <c r="B4564" s="2">
        <f>'[1]2025年已发货'!B:B</f>
        <v>0</v>
      </c>
      <c r="C4564" s="2">
        <f>'[1]2025年已发货'!C:C</f>
        <v>0</v>
      </c>
      <c r="D4564" s="2">
        <f>'[1]2025年已发货'!D:D</f>
        <v>0</v>
      </c>
      <c r="E4564" s="2">
        <f>'[1]2025年已发货'!E:E</f>
        <v>0</v>
      </c>
      <c r="F4564" s="4">
        <f>'[1]2025年已发货'!F:F</f>
        <v>0</v>
      </c>
      <c r="G4564" s="2">
        <f>'[1]2025年已发货'!G:G</f>
        <v>0</v>
      </c>
      <c r="H4564" s="2">
        <f>'[1]2025年已发货'!H:H</f>
        <v>0</v>
      </c>
      <c r="I4564" s="2">
        <f>'[1]2025年已发货'!I:I</f>
        <v>0</v>
      </c>
      <c r="J4564" s="2" vm="1" t="e">
        <f>_xlfn._xlws.FILTER(辅助信息!D:D,辅助信息!G:G=G4564)</f>
        <v>#VALUE!</v>
      </c>
    </row>
    <row r="4565" hidden="1" spans="1:10">
      <c r="A4565" s="2">
        <f>'[1]2025年已发货'!A:A</f>
        <v>0</v>
      </c>
      <c r="B4565" s="2">
        <f>'[1]2025年已发货'!B:B</f>
        <v>0</v>
      </c>
      <c r="C4565" s="2">
        <f>'[1]2025年已发货'!C:C</f>
        <v>0</v>
      </c>
      <c r="D4565" s="2">
        <f>'[1]2025年已发货'!D:D</f>
        <v>0</v>
      </c>
      <c r="E4565" s="2">
        <f>'[1]2025年已发货'!E:E</f>
        <v>0</v>
      </c>
      <c r="F4565" s="4">
        <f>'[1]2025年已发货'!F:F</f>
        <v>0</v>
      </c>
      <c r="G4565" s="2">
        <f>'[1]2025年已发货'!G:G</f>
        <v>0</v>
      </c>
      <c r="H4565" s="2">
        <f>'[1]2025年已发货'!H:H</f>
        <v>0</v>
      </c>
      <c r="I4565" s="2">
        <f>'[1]2025年已发货'!I:I</f>
        <v>0</v>
      </c>
      <c r="J4565" s="2" vm="1" t="e">
        <f>_xlfn._xlws.FILTER(辅助信息!D:D,辅助信息!G:G=G4565)</f>
        <v>#VALUE!</v>
      </c>
    </row>
    <row r="4566" hidden="1" spans="1:10">
      <c r="A4566" s="2">
        <f>'[1]2025年已发货'!A:A</f>
        <v>0</v>
      </c>
      <c r="B4566" s="2">
        <f>'[1]2025年已发货'!B:B</f>
        <v>0</v>
      </c>
      <c r="C4566" s="2">
        <f>'[1]2025年已发货'!C:C</f>
        <v>0</v>
      </c>
      <c r="D4566" s="2">
        <f>'[1]2025年已发货'!D:D</f>
        <v>0</v>
      </c>
      <c r="E4566" s="2">
        <f>'[1]2025年已发货'!E:E</f>
        <v>0</v>
      </c>
      <c r="F4566" s="4">
        <f>'[1]2025年已发货'!F:F</f>
        <v>0</v>
      </c>
      <c r="G4566" s="2">
        <f>'[1]2025年已发货'!G:G</f>
        <v>0</v>
      </c>
      <c r="H4566" s="2">
        <f>'[1]2025年已发货'!H:H</f>
        <v>0</v>
      </c>
      <c r="I4566" s="2">
        <f>'[1]2025年已发货'!I:I</f>
        <v>0</v>
      </c>
      <c r="J4566" s="2" vm="1" t="e">
        <f>_xlfn._xlws.FILTER(辅助信息!D:D,辅助信息!G:G=G4566)</f>
        <v>#VALUE!</v>
      </c>
    </row>
    <row r="4567" hidden="1" spans="1:10">
      <c r="A4567" s="2">
        <f>'[1]2025年已发货'!A:A</f>
        <v>0</v>
      </c>
      <c r="B4567" s="2">
        <f>'[1]2025年已发货'!B:B</f>
        <v>0</v>
      </c>
      <c r="C4567" s="2">
        <f>'[1]2025年已发货'!C:C</f>
        <v>0</v>
      </c>
      <c r="D4567" s="2">
        <f>'[1]2025年已发货'!D:D</f>
        <v>0</v>
      </c>
      <c r="E4567" s="2">
        <f>'[1]2025年已发货'!E:E</f>
        <v>0</v>
      </c>
      <c r="F4567" s="4">
        <f>'[1]2025年已发货'!F:F</f>
        <v>0</v>
      </c>
      <c r="G4567" s="2">
        <f>'[1]2025年已发货'!G:G</f>
        <v>0</v>
      </c>
      <c r="H4567" s="2">
        <f>'[1]2025年已发货'!H:H</f>
        <v>0</v>
      </c>
      <c r="I4567" s="2">
        <f>'[1]2025年已发货'!I:I</f>
        <v>0</v>
      </c>
      <c r="J4567" s="2" vm="1" t="e">
        <f>_xlfn._xlws.FILTER(辅助信息!D:D,辅助信息!G:G=G4567)</f>
        <v>#VALUE!</v>
      </c>
    </row>
    <row r="4568" hidden="1" spans="1:10">
      <c r="A4568" s="2">
        <f>'[1]2025年已发货'!A:A</f>
        <v>0</v>
      </c>
      <c r="B4568" s="2">
        <f>'[1]2025年已发货'!B:B</f>
        <v>0</v>
      </c>
      <c r="C4568" s="2">
        <f>'[1]2025年已发货'!C:C</f>
        <v>0</v>
      </c>
      <c r="D4568" s="2">
        <f>'[1]2025年已发货'!D:D</f>
        <v>0</v>
      </c>
      <c r="E4568" s="2">
        <f>'[1]2025年已发货'!E:E</f>
        <v>0</v>
      </c>
      <c r="F4568" s="4">
        <f>'[1]2025年已发货'!F:F</f>
        <v>0</v>
      </c>
      <c r="G4568" s="2">
        <f>'[1]2025年已发货'!G:G</f>
        <v>0</v>
      </c>
      <c r="H4568" s="2">
        <f>'[1]2025年已发货'!H:H</f>
        <v>0</v>
      </c>
      <c r="I4568" s="2">
        <f>'[1]2025年已发货'!I:I</f>
        <v>0</v>
      </c>
      <c r="J4568" s="2" vm="1" t="e">
        <f>_xlfn._xlws.FILTER(辅助信息!D:D,辅助信息!G:G=G4568)</f>
        <v>#VALUE!</v>
      </c>
    </row>
    <row r="4569" hidden="1" spans="1:10">
      <c r="A4569" s="2">
        <f>'[1]2025年已发货'!A:A</f>
        <v>0</v>
      </c>
      <c r="B4569" s="2">
        <f>'[1]2025年已发货'!B:B</f>
        <v>0</v>
      </c>
      <c r="C4569" s="2">
        <f>'[1]2025年已发货'!C:C</f>
        <v>0</v>
      </c>
      <c r="D4569" s="2">
        <f>'[1]2025年已发货'!D:D</f>
        <v>0</v>
      </c>
      <c r="E4569" s="2">
        <f>'[1]2025年已发货'!E:E</f>
        <v>0</v>
      </c>
      <c r="F4569" s="4">
        <f>'[1]2025年已发货'!F:F</f>
        <v>0</v>
      </c>
      <c r="G4569" s="2">
        <f>'[1]2025年已发货'!G:G</f>
        <v>0</v>
      </c>
      <c r="H4569" s="2">
        <f>'[1]2025年已发货'!H:H</f>
        <v>0</v>
      </c>
      <c r="I4569" s="2">
        <f>'[1]2025年已发货'!I:I</f>
        <v>0</v>
      </c>
      <c r="J4569" s="2" vm="1" t="e">
        <f>_xlfn._xlws.FILTER(辅助信息!D:D,辅助信息!G:G=G4569)</f>
        <v>#VALUE!</v>
      </c>
    </row>
    <row r="4570" hidden="1" spans="1:10">
      <c r="A4570" s="2">
        <f>'[1]2025年已发货'!A:A</f>
        <v>0</v>
      </c>
      <c r="B4570" s="2">
        <f>'[1]2025年已发货'!B:B</f>
        <v>0</v>
      </c>
      <c r="C4570" s="2">
        <f>'[1]2025年已发货'!C:C</f>
        <v>0</v>
      </c>
      <c r="D4570" s="2">
        <f>'[1]2025年已发货'!D:D</f>
        <v>0</v>
      </c>
      <c r="E4570" s="2">
        <f>'[1]2025年已发货'!E:E</f>
        <v>0</v>
      </c>
      <c r="F4570" s="4">
        <f>'[1]2025年已发货'!F:F</f>
        <v>0</v>
      </c>
      <c r="G4570" s="2">
        <f>'[1]2025年已发货'!G:G</f>
        <v>0</v>
      </c>
      <c r="H4570" s="2">
        <f>'[1]2025年已发货'!H:H</f>
        <v>0</v>
      </c>
      <c r="I4570" s="2">
        <f>'[1]2025年已发货'!I:I</f>
        <v>0</v>
      </c>
      <c r="J4570" s="2" vm="1" t="e">
        <f>_xlfn._xlws.FILTER(辅助信息!D:D,辅助信息!G:G=G4570)</f>
        <v>#VALUE!</v>
      </c>
    </row>
    <row r="4571" hidden="1" spans="1:10">
      <c r="A4571" s="2">
        <f>'[1]2025年已发货'!A:A</f>
        <v>0</v>
      </c>
      <c r="B4571" s="2">
        <f>'[1]2025年已发货'!B:B</f>
        <v>0</v>
      </c>
      <c r="C4571" s="2">
        <f>'[1]2025年已发货'!C:C</f>
        <v>0</v>
      </c>
      <c r="D4571" s="2">
        <f>'[1]2025年已发货'!D:D</f>
        <v>0</v>
      </c>
      <c r="E4571" s="2">
        <f>'[1]2025年已发货'!E:E</f>
        <v>0</v>
      </c>
      <c r="F4571" s="4">
        <f>'[1]2025年已发货'!F:F</f>
        <v>0</v>
      </c>
      <c r="G4571" s="2">
        <f>'[1]2025年已发货'!G:G</f>
        <v>0</v>
      </c>
      <c r="H4571" s="2">
        <f>'[1]2025年已发货'!H:H</f>
        <v>0</v>
      </c>
      <c r="I4571" s="2">
        <f>'[1]2025年已发货'!I:I</f>
        <v>0</v>
      </c>
      <c r="J4571" s="2" vm="1" t="e">
        <f>_xlfn._xlws.FILTER(辅助信息!D:D,辅助信息!G:G=G4571)</f>
        <v>#VALUE!</v>
      </c>
    </row>
    <row r="4572" hidden="1" spans="1:10">
      <c r="A4572" s="2">
        <f>'[1]2025年已发货'!A:A</f>
        <v>0</v>
      </c>
      <c r="B4572" s="2">
        <f>'[1]2025年已发货'!B:B</f>
        <v>0</v>
      </c>
      <c r="C4572" s="2">
        <f>'[1]2025年已发货'!C:C</f>
        <v>0</v>
      </c>
      <c r="D4572" s="2">
        <f>'[1]2025年已发货'!D:D</f>
        <v>0</v>
      </c>
      <c r="E4572" s="2">
        <f>'[1]2025年已发货'!E:E</f>
        <v>0</v>
      </c>
      <c r="F4572" s="4">
        <f>'[1]2025年已发货'!F:F</f>
        <v>0</v>
      </c>
      <c r="G4572" s="2">
        <f>'[1]2025年已发货'!G:G</f>
        <v>0</v>
      </c>
      <c r="H4572" s="2">
        <f>'[1]2025年已发货'!H:H</f>
        <v>0</v>
      </c>
      <c r="I4572" s="2">
        <f>'[1]2025年已发货'!I:I</f>
        <v>0</v>
      </c>
      <c r="J4572" s="2" vm="1" t="e">
        <f>_xlfn._xlws.FILTER(辅助信息!D:D,辅助信息!G:G=G4572)</f>
        <v>#VALUE!</v>
      </c>
    </row>
    <row r="4573" hidden="1" spans="1:10">
      <c r="A4573" s="2">
        <f>'[1]2025年已发货'!A:A</f>
        <v>0</v>
      </c>
      <c r="B4573" s="2">
        <f>'[1]2025年已发货'!B:B</f>
        <v>0</v>
      </c>
      <c r="C4573" s="2">
        <f>'[1]2025年已发货'!C:C</f>
        <v>0</v>
      </c>
      <c r="D4573" s="2">
        <f>'[1]2025年已发货'!D:D</f>
        <v>0</v>
      </c>
      <c r="E4573" s="2">
        <f>'[1]2025年已发货'!E:E</f>
        <v>0</v>
      </c>
      <c r="F4573" s="4">
        <f>'[1]2025年已发货'!F:F</f>
        <v>0</v>
      </c>
      <c r="G4573" s="2">
        <f>'[1]2025年已发货'!G:G</f>
        <v>0</v>
      </c>
      <c r="H4573" s="2">
        <f>'[1]2025年已发货'!H:H</f>
        <v>0</v>
      </c>
      <c r="I4573" s="2">
        <f>'[1]2025年已发货'!I:I</f>
        <v>0</v>
      </c>
      <c r="J4573" s="2" vm="1" t="e">
        <f>_xlfn._xlws.FILTER(辅助信息!D:D,辅助信息!G:G=G4573)</f>
        <v>#VALUE!</v>
      </c>
    </row>
    <row r="4574" hidden="1" spans="1:10">
      <c r="A4574" s="2">
        <f>'[1]2025年已发货'!A:A</f>
        <v>0</v>
      </c>
      <c r="B4574" s="2">
        <f>'[1]2025年已发货'!B:B</f>
        <v>0</v>
      </c>
      <c r="C4574" s="2">
        <f>'[1]2025年已发货'!C:C</f>
        <v>0</v>
      </c>
      <c r="D4574" s="2">
        <f>'[1]2025年已发货'!D:D</f>
        <v>0</v>
      </c>
      <c r="E4574" s="2">
        <f>'[1]2025年已发货'!E:E</f>
        <v>0</v>
      </c>
      <c r="F4574" s="4">
        <f>'[1]2025年已发货'!F:F</f>
        <v>0</v>
      </c>
      <c r="G4574" s="2">
        <f>'[1]2025年已发货'!G:G</f>
        <v>0</v>
      </c>
      <c r="H4574" s="2">
        <f>'[1]2025年已发货'!H:H</f>
        <v>0</v>
      </c>
      <c r="I4574" s="2">
        <f>'[1]2025年已发货'!I:I</f>
        <v>0</v>
      </c>
      <c r="J4574" s="2" vm="1" t="e">
        <f>_xlfn._xlws.FILTER(辅助信息!D:D,辅助信息!G:G=G4574)</f>
        <v>#VALUE!</v>
      </c>
    </row>
    <row r="4575" hidden="1" spans="1:10">
      <c r="A4575" s="2">
        <f>'[1]2025年已发货'!A:A</f>
        <v>0</v>
      </c>
      <c r="B4575" s="2">
        <f>'[1]2025年已发货'!B:B</f>
        <v>0</v>
      </c>
      <c r="C4575" s="2">
        <f>'[1]2025年已发货'!C:C</f>
        <v>0</v>
      </c>
      <c r="D4575" s="2">
        <f>'[1]2025年已发货'!D:D</f>
        <v>0</v>
      </c>
      <c r="E4575" s="2">
        <f>'[1]2025年已发货'!E:E</f>
        <v>0</v>
      </c>
      <c r="F4575" s="4">
        <f>'[1]2025年已发货'!F:F</f>
        <v>0</v>
      </c>
      <c r="G4575" s="2">
        <f>'[1]2025年已发货'!G:G</f>
        <v>0</v>
      </c>
      <c r="H4575" s="2">
        <f>'[1]2025年已发货'!H:H</f>
        <v>0</v>
      </c>
      <c r="I4575" s="2">
        <f>'[1]2025年已发货'!I:I</f>
        <v>0</v>
      </c>
      <c r="J4575" s="2" vm="1" t="e">
        <f>_xlfn._xlws.FILTER(辅助信息!D:D,辅助信息!G:G=G4575)</f>
        <v>#VALUE!</v>
      </c>
    </row>
    <row r="4576" hidden="1" spans="1:10">
      <c r="A4576" s="2">
        <f>'[1]2025年已发货'!A:A</f>
        <v>0</v>
      </c>
      <c r="B4576" s="2">
        <f>'[1]2025年已发货'!B:B</f>
        <v>0</v>
      </c>
      <c r="C4576" s="2">
        <f>'[1]2025年已发货'!C:C</f>
        <v>0</v>
      </c>
      <c r="D4576" s="2">
        <f>'[1]2025年已发货'!D:D</f>
        <v>0</v>
      </c>
      <c r="E4576" s="2">
        <f>'[1]2025年已发货'!E:E</f>
        <v>0</v>
      </c>
      <c r="F4576" s="4">
        <f>'[1]2025年已发货'!F:F</f>
        <v>0</v>
      </c>
      <c r="G4576" s="2">
        <f>'[1]2025年已发货'!G:G</f>
        <v>0</v>
      </c>
      <c r="H4576" s="2">
        <f>'[1]2025年已发货'!H:H</f>
        <v>0</v>
      </c>
      <c r="I4576" s="2">
        <f>'[1]2025年已发货'!I:I</f>
        <v>0</v>
      </c>
      <c r="J4576" s="2" vm="1" t="e">
        <f>_xlfn._xlws.FILTER(辅助信息!D:D,辅助信息!G:G=G4576)</f>
        <v>#VALUE!</v>
      </c>
    </row>
    <row r="4577" hidden="1" spans="1:10">
      <c r="A4577" s="2">
        <f>'[1]2025年已发货'!A:A</f>
        <v>0</v>
      </c>
      <c r="B4577" s="2">
        <f>'[1]2025年已发货'!B:B</f>
        <v>0</v>
      </c>
      <c r="C4577" s="2">
        <f>'[1]2025年已发货'!C:C</f>
        <v>0</v>
      </c>
      <c r="D4577" s="2">
        <f>'[1]2025年已发货'!D:D</f>
        <v>0</v>
      </c>
      <c r="E4577" s="2">
        <f>'[1]2025年已发货'!E:E</f>
        <v>0</v>
      </c>
      <c r="F4577" s="4">
        <f>'[1]2025年已发货'!F:F</f>
        <v>0</v>
      </c>
      <c r="G4577" s="2">
        <f>'[1]2025年已发货'!G:G</f>
        <v>0</v>
      </c>
      <c r="H4577" s="2">
        <f>'[1]2025年已发货'!H:H</f>
        <v>0</v>
      </c>
      <c r="I4577" s="2">
        <f>'[1]2025年已发货'!I:I</f>
        <v>0</v>
      </c>
      <c r="J4577" s="2" vm="1" t="e">
        <f>_xlfn._xlws.FILTER(辅助信息!D:D,辅助信息!G:G=G4577)</f>
        <v>#VALUE!</v>
      </c>
    </row>
    <row r="4578" hidden="1" spans="1:10">
      <c r="A4578" s="2">
        <f>'[1]2025年已发货'!A:A</f>
        <v>0</v>
      </c>
      <c r="B4578" s="2">
        <f>'[1]2025年已发货'!B:B</f>
        <v>0</v>
      </c>
      <c r="C4578" s="2">
        <f>'[1]2025年已发货'!C:C</f>
        <v>0</v>
      </c>
      <c r="D4578" s="2">
        <f>'[1]2025年已发货'!D:D</f>
        <v>0</v>
      </c>
      <c r="E4578" s="2">
        <f>'[1]2025年已发货'!E:E</f>
        <v>0</v>
      </c>
      <c r="F4578" s="4">
        <f>'[1]2025年已发货'!F:F</f>
        <v>0</v>
      </c>
      <c r="G4578" s="2">
        <f>'[1]2025年已发货'!G:G</f>
        <v>0</v>
      </c>
      <c r="H4578" s="2">
        <f>'[1]2025年已发货'!H:H</f>
        <v>0</v>
      </c>
      <c r="I4578" s="2">
        <f>'[1]2025年已发货'!I:I</f>
        <v>0</v>
      </c>
      <c r="J4578" s="2" vm="1" t="e">
        <f>_xlfn._xlws.FILTER(辅助信息!D:D,辅助信息!G:G=G4578)</f>
        <v>#VALUE!</v>
      </c>
    </row>
    <row r="4579" hidden="1" spans="1:10">
      <c r="A4579" s="2">
        <f>'[1]2025年已发货'!A:A</f>
        <v>0</v>
      </c>
      <c r="B4579" s="2">
        <f>'[1]2025年已发货'!B:B</f>
        <v>0</v>
      </c>
      <c r="C4579" s="2">
        <f>'[1]2025年已发货'!C:C</f>
        <v>0</v>
      </c>
      <c r="D4579" s="2">
        <f>'[1]2025年已发货'!D:D</f>
        <v>0</v>
      </c>
      <c r="E4579" s="2">
        <f>'[1]2025年已发货'!E:E</f>
        <v>0</v>
      </c>
      <c r="F4579" s="4">
        <f>'[1]2025年已发货'!F:F</f>
        <v>0</v>
      </c>
      <c r="G4579" s="2">
        <f>'[1]2025年已发货'!G:G</f>
        <v>0</v>
      </c>
      <c r="H4579" s="2">
        <f>'[1]2025年已发货'!H:H</f>
        <v>0</v>
      </c>
      <c r="I4579" s="2">
        <f>'[1]2025年已发货'!I:I</f>
        <v>0</v>
      </c>
      <c r="J4579" s="2" vm="1" t="e">
        <f>_xlfn._xlws.FILTER(辅助信息!D:D,辅助信息!G:G=G4579)</f>
        <v>#VALUE!</v>
      </c>
    </row>
    <row r="4580" hidden="1" spans="1:10">
      <c r="A4580" s="2">
        <f>'[1]2025年已发货'!A:A</f>
        <v>0</v>
      </c>
      <c r="B4580" s="2">
        <f>'[1]2025年已发货'!B:B</f>
        <v>0</v>
      </c>
      <c r="C4580" s="2">
        <f>'[1]2025年已发货'!C:C</f>
        <v>0</v>
      </c>
      <c r="D4580" s="2">
        <f>'[1]2025年已发货'!D:D</f>
        <v>0</v>
      </c>
      <c r="E4580" s="2">
        <f>'[1]2025年已发货'!E:E</f>
        <v>0</v>
      </c>
      <c r="F4580" s="4">
        <f>'[1]2025年已发货'!F:F</f>
        <v>0</v>
      </c>
      <c r="G4580" s="2">
        <f>'[1]2025年已发货'!G:G</f>
        <v>0</v>
      </c>
      <c r="H4580" s="2">
        <f>'[1]2025年已发货'!H:H</f>
        <v>0</v>
      </c>
      <c r="I4580" s="2">
        <f>'[1]2025年已发货'!I:I</f>
        <v>0</v>
      </c>
      <c r="J4580" s="2" vm="1" t="e">
        <f>_xlfn._xlws.FILTER(辅助信息!D:D,辅助信息!G:G=G4580)</f>
        <v>#VALUE!</v>
      </c>
    </row>
    <row r="4581" hidden="1" spans="1:10">
      <c r="A4581" s="2">
        <f>'[1]2025年已发货'!A:A</f>
        <v>0</v>
      </c>
      <c r="B4581" s="2">
        <f>'[1]2025年已发货'!B:B</f>
        <v>0</v>
      </c>
      <c r="C4581" s="2">
        <f>'[1]2025年已发货'!C:C</f>
        <v>0</v>
      </c>
      <c r="D4581" s="2">
        <f>'[1]2025年已发货'!D:D</f>
        <v>0</v>
      </c>
      <c r="E4581" s="2">
        <f>'[1]2025年已发货'!E:E</f>
        <v>0</v>
      </c>
      <c r="F4581" s="4">
        <f>'[1]2025年已发货'!F:F</f>
        <v>0</v>
      </c>
      <c r="G4581" s="2">
        <f>'[1]2025年已发货'!G:G</f>
        <v>0</v>
      </c>
      <c r="H4581" s="2">
        <f>'[1]2025年已发货'!H:H</f>
        <v>0</v>
      </c>
      <c r="I4581" s="2">
        <f>'[1]2025年已发货'!I:I</f>
        <v>0</v>
      </c>
      <c r="J4581" s="2" vm="1" t="e">
        <f>_xlfn._xlws.FILTER(辅助信息!D:D,辅助信息!G:G=G4581)</f>
        <v>#VALUE!</v>
      </c>
    </row>
    <row r="4582" hidden="1" spans="1:10">
      <c r="A4582" s="2">
        <f>'[1]2025年已发货'!A:A</f>
        <v>0</v>
      </c>
      <c r="B4582" s="2">
        <f>'[1]2025年已发货'!B:B</f>
        <v>0</v>
      </c>
      <c r="C4582" s="2">
        <f>'[1]2025年已发货'!C:C</f>
        <v>0</v>
      </c>
      <c r="D4582" s="2">
        <f>'[1]2025年已发货'!D:D</f>
        <v>0</v>
      </c>
      <c r="E4582" s="2">
        <f>'[1]2025年已发货'!E:E</f>
        <v>0</v>
      </c>
      <c r="F4582" s="4">
        <f>'[1]2025年已发货'!F:F</f>
        <v>0</v>
      </c>
      <c r="G4582" s="2">
        <f>'[1]2025年已发货'!G:G</f>
        <v>0</v>
      </c>
      <c r="H4582" s="2">
        <f>'[1]2025年已发货'!H:H</f>
        <v>0</v>
      </c>
      <c r="I4582" s="2">
        <f>'[1]2025年已发货'!I:I</f>
        <v>0</v>
      </c>
      <c r="J4582" s="2" vm="1" t="e">
        <f>_xlfn._xlws.FILTER(辅助信息!D:D,辅助信息!G:G=G4582)</f>
        <v>#VALUE!</v>
      </c>
    </row>
    <row r="4583" hidden="1" spans="1:10">
      <c r="A4583" s="2">
        <f>'[1]2025年已发货'!A:A</f>
        <v>0</v>
      </c>
      <c r="B4583" s="2">
        <f>'[1]2025年已发货'!B:B</f>
        <v>0</v>
      </c>
      <c r="C4583" s="2">
        <f>'[1]2025年已发货'!C:C</f>
        <v>0</v>
      </c>
      <c r="D4583" s="2">
        <f>'[1]2025年已发货'!D:D</f>
        <v>0</v>
      </c>
      <c r="E4583" s="2">
        <f>'[1]2025年已发货'!E:E</f>
        <v>0</v>
      </c>
      <c r="F4583" s="4">
        <f>'[1]2025年已发货'!F:F</f>
        <v>0</v>
      </c>
      <c r="G4583" s="2">
        <f>'[1]2025年已发货'!G:G</f>
        <v>0</v>
      </c>
      <c r="H4583" s="2">
        <f>'[1]2025年已发货'!H:H</f>
        <v>0</v>
      </c>
      <c r="I4583" s="2">
        <f>'[1]2025年已发货'!I:I</f>
        <v>0</v>
      </c>
      <c r="J4583" s="2" vm="1" t="e">
        <f>_xlfn._xlws.FILTER(辅助信息!D:D,辅助信息!G:G=G4583)</f>
        <v>#VALUE!</v>
      </c>
    </row>
    <row r="4584" hidden="1" spans="1:10">
      <c r="A4584" s="2">
        <f>'[1]2025年已发货'!A:A</f>
        <v>0</v>
      </c>
      <c r="B4584" s="2">
        <f>'[1]2025年已发货'!B:B</f>
        <v>0</v>
      </c>
      <c r="C4584" s="2">
        <f>'[1]2025年已发货'!C:C</f>
        <v>0</v>
      </c>
      <c r="D4584" s="2">
        <f>'[1]2025年已发货'!D:D</f>
        <v>0</v>
      </c>
      <c r="E4584" s="2">
        <f>'[1]2025年已发货'!E:E</f>
        <v>0</v>
      </c>
      <c r="F4584" s="4">
        <f>'[1]2025年已发货'!F:F</f>
        <v>0</v>
      </c>
      <c r="G4584" s="2">
        <f>'[1]2025年已发货'!G:G</f>
        <v>0</v>
      </c>
      <c r="H4584" s="2">
        <f>'[1]2025年已发货'!H:H</f>
        <v>0</v>
      </c>
      <c r="I4584" s="2">
        <f>'[1]2025年已发货'!I:I</f>
        <v>0</v>
      </c>
      <c r="J4584" s="2" vm="1" t="e">
        <f>_xlfn._xlws.FILTER(辅助信息!D:D,辅助信息!G:G=G4584)</f>
        <v>#VALUE!</v>
      </c>
    </row>
    <row r="4585" hidden="1" spans="1:10">
      <c r="A4585" s="2">
        <f>'[1]2025年已发货'!A:A</f>
        <v>0</v>
      </c>
      <c r="B4585" s="2">
        <f>'[1]2025年已发货'!B:B</f>
        <v>0</v>
      </c>
      <c r="C4585" s="2">
        <f>'[1]2025年已发货'!C:C</f>
        <v>0</v>
      </c>
      <c r="D4585" s="2">
        <f>'[1]2025年已发货'!D:D</f>
        <v>0</v>
      </c>
      <c r="E4585" s="2">
        <f>'[1]2025年已发货'!E:E</f>
        <v>0</v>
      </c>
      <c r="F4585" s="4">
        <f>'[1]2025年已发货'!F:F</f>
        <v>0</v>
      </c>
      <c r="G4585" s="2">
        <f>'[1]2025年已发货'!G:G</f>
        <v>0</v>
      </c>
      <c r="H4585" s="2">
        <f>'[1]2025年已发货'!H:H</f>
        <v>0</v>
      </c>
      <c r="I4585" s="2">
        <f>'[1]2025年已发货'!I:I</f>
        <v>0</v>
      </c>
      <c r="J4585" s="2" vm="1" t="e">
        <f>_xlfn._xlws.FILTER(辅助信息!D:D,辅助信息!G:G=G4585)</f>
        <v>#VALUE!</v>
      </c>
    </row>
    <row r="4586" hidden="1" spans="1:10">
      <c r="A4586" s="2">
        <f>'[1]2025年已发货'!A:A</f>
        <v>0</v>
      </c>
      <c r="B4586" s="2">
        <f>'[1]2025年已发货'!B:B</f>
        <v>0</v>
      </c>
      <c r="C4586" s="2">
        <f>'[1]2025年已发货'!C:C</f>
        <v>0</v>
      </c>
      <c r="D4586" s="2">
        <f>'[1]2025年已发货'!D:D</f>
        <v>0</v>
      </c>
      <c r="E4586" s="2">
        <f>'[1]2025年已发货'!E:E</f>
        <v>0</v>
      </c>
      <c r="F4586" s="4">
        <f>'[1]2025年已发货'!F:F</f>
        <v>0</v>
      </c>
      <c r="G4586" s="2">
        <f>'[1]2025年已发货'!G:G</f>
        <v>0</v>
      </c>
      <c r="H4586" s="2">
        <f>'[1]2025年已发货'!H:H</f>
        <v>0</v>
      </c>
      <c r="I4586" s="2">
        <f>'[1]2025年已发货'!I:I</f>
        <v>0</v>
      </c>
      <c r="J4586" s="2" vm="1" t="e">
        <f>_xlfn._xlws.FILTER(辅助信息!D:D,辅助信息!G:G=G4586)</f>
        <v>#VALUE!</v>
      </c>
    </row>
    <row r="4587" hidden="1" spans="1:10">
      <c r="A4587" s="2">
        <f>'[1]2025年已发货'!A:A</f>
        <v>0</v>
      </c>
      <c r="B4587" s="2">
        <f>'[1]2025年已发货'!B:B</f>
        <v>0</v>
      </c>
      <c r="C4587" s="2">
        <f>'[1]2025年已发货'!C:C</f>
        <v>0</v>
      </c>
      <c r="D4587" s="2">
        <f>'[1]2025年已发货'!D:D</f>
        <v>0</v>
      </c>
      <c r="E4587" s="2">
        <f>'[1]2025年已发货'!E:E</f>
        <v>0</v>
      </c>
      <c r="F4587" s="4">
        <f>'[1]2025年已发货'!F:F</f>
        <v>0</v>
      </c>
      <c r="G4587" s="2">
        <f>'[1]2025年已发货'!G:G</f>
        <v>0</v>
      </c>
      <c r="H4587" s="2">
        <f>'[1]2025年已发货'!H:H</f>
        <v>0</v>
      </c>
      <c r="I4587" s="2">
        <f>'[1]2025年已发货'!I:I</f>
        <v>0</v>
      </c>
      <c r="J4587" s="2" vm="1" t="e">
        <f>_xlfn._xlws.FILTER(辅助信息!D:D,辅助信息!G:G=G4587)</f>
        <v>#VALUE!</v>
      </c>
    </row>
    <row r="4588" hidden="1" spans="1:10">
      <c r="A4588" s="2">
        <f>'[1]2025年已发货'!A:A</f>
        <v>0</v>
      </c>
      <c r="B4588" s="2">
        <f>'[1]2025年已发货'!B:B</f>
        <v>0</v>
      </c>
      <c r="C4588" s="2">
        <f>'[1]2025年已发货'!C:C</f>
        <v>0</v>
      </c>
      <c r="D4588" s="2">
        <f>'[1]2025年已发货'!D:D</f>
        <v>0</v>
      </c>
      <c r="E4588" s="2">
        <f>'[1]2025年已发货'!E:E</f>
        <v>0</v>
      </c>
      <c r="F4588" s="4">
        <f>'[1]2025年已发货'!F:F</f>
        <v>0</v>
      </c>
      <c r="G4588" s="2">
        <f>'[1]2025年已发货'!G:G</f>
        <v>0</v>
      </c>
      <c r="H4588" s="2">
        <f>'[1]2025年已发货'!H:H</f>
        <v>0</v>
      </c>
      <c r="I4588" s="2">
        <f>'[1]2025年已发货'!I:I</f>
        <v>0</v>
      </c>
      <c r="J4588" s="2" vm="1" t="e">
        <f>_xlfn._xlws.FILTER(辅助信息!D:D,辅助信息!G:G=G4588)</f>
        <v>#VALUE!</v>
      </c>
    </row>
    <row r="4589" hidden="1" spans="1:10">
      <c r="A4589" s="2">
        <f>'[1]2025年已发货'!A:A</f>
        <v>0</v>
      </c>
      <c r="B4589" s="2">
        <f>'[1]2025年已发货'!B:B</f>
        <v>0</v>
      </c>
      <c r="C4589" s="2">
        <f>'[1]2025年已发货'!C:C</f>
        <v>0</v>
      </c>
      <c r="D4589" s="2">
        <f>'[1]2025年已发货'!D:D</f>
        <v>0</v>
      </c>
      <c r="E4589" s="2">
        <f>'[1]2025年已发货'!E:E</f>
        <v>0</v>
      </c>
      <c r="F4589" s="4">
        <f>'[1]2025年已发货'!F:F</f>
        <v>0</v>
      </c>
      <c r="G4589" s="2">
        <f>'[1]2025年已发货'!G:G</f>
        <v>0</v>
      </c>
      <c r="H4589" s="2">
        <f>'[1]2025年已发货'!H:H</f>
        <v>0</v>
      </c>
      <c r="I4589" s="2">
        <f>'[1]2025年已发货'!I:I</f>
        <v>0</v>
      </c>
      <c r="J4589" s="2" vm="1" t="e">
        <f>_xlfn._xlws.FILTER(辅助信息!D:D,辅助信息!G:G=G4589)</f>
        <v>#VALUE!</v>
      </c>
    </row>
  </sheetData>
  <autoFilter ref="A1:K4589">
    <filterColumn colId="5">
      <filters>
        <dateGroupItem year="2025" month="6" dateTimeGrouping="month"/>
      </filters>
    </filterColumn>
    <filterColumn colId="9">
      <customFilters>
        <customFilter operator="equal" val="武汉电气化局成达万高铁强电项目"/>
      </customFilters>
    </filterColumn>
    <extLst/>
  </autoFilter>
  <pageMargins left="0.75" right="0.75" top="1" bottom="1" header="0.5" footer="0.5"/>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4</vt:i4>
      </vt:variant>
    </vt:vector>
  </HeadingPairs>
  <TitlesOfParts>
    <vt:vector size="4" baseType="lpstr">
      <vt:lpstr>汇总计划</vt:lpstr>
      <vt:lpstr>辅助信息</vt:lpstr>
      <vt:lpstr>钢厂库存表</vt:lpstr>
      <vt:lpstr>物流明细</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dc:creator>
  <cp:lastModifiedBy>周杭</cp:lastModifiedBy>
  <dcterms:created xsi:type="dcterms:W3CDTF">2023-01-09T01:14:00Z</dcterms:created>
  <dcterms:modified xsi:type="dcterms:W3CDTF">2025-06-28T02:23:27Z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2052-11.1.0.15319</vt:lpwstr>
  </property>
  <property fmtid="{D5CDD505-2E9C-101B-9397-08002B2CF9AE}" pid="3" name="ICV">
    <vt:lpwstr>D1BFB594D7594FA789BBD1BA2116DB19_13</vt:lpwstr>
  </property>
  <property fmtid="{D5CDD505-2E9C-101B-9397-08002B2CF9AE}" pid="4" name="KSOReadingLayout">
    <vt:bool>true</vt:bool>
  </property>
</Properties>
</file>